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6.xml" ContentType="application/vnd.openxmlformats-officedocument.drawing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showHorizontalScroll="0" showSheetTabs="0" xWindow="3930" yWindow="1770" windowWidth="12795" windowHeight="10050" tabRatio="672"/>
  </bookViews>
  <sheets>
    <sheet name="INFOS" sheetId="2" r:id="rId1"/>
    <sheet name="parametre" sheetId="3" r:id="rId2"/>
    <sheet name="journal" sheetId="9" r:id="rId3"/>
    <sheet name="Stat" sheetId="16" r:id="rId4"/>
    <sheet name="TB" sheetId="13" r:id="rId5"/>
    <sheet name="BD bis" sheetId="17" r:id="rId6"/>
    <sheet name="BD" sheetId="7" r:id="rId7"/>
  </sheets>
  <definedNames>
    <definedName name="_xlnm._FilterDatabase" localSheetId="6" hidden="1">BD!$A$1:$K$383</definedName>
    <definedName name="Produit">Tableau1[Produit]</definedName>
  </definedNames>
  <calcPr calcId="145621"/>
  <pivotCaches>
    <pivotCache cacheId="235" r:id="rId8"/>
    <pivotCache cacheId="240" r:id="rId9"/>
    <pivotCache cacheId="245" r:id="rId10"/>
  </pivotCaches>
</workbook>
</file>

<file path=xl/calcChain.xml><?xml version="1.0" encoding="utf-8"?>
<calcChain xmlns="http://schemas.openxmlformats.org/spreadsheetml/2006/main">
  <c r="Q19" i="7" l="1"/>
  <c r="Q20" i="7"/>
  <c r="Q21" i="7"/>
  <c r="Q22" i="7"/>
  <c r="Q23" i="7"/>
  <c r="Q24" i="7"/>
  <c r="Q25" i="7"/>
  <c r="Q26" i="7"/>
  <c r="Q27" i="7"/>
  <c r="Q28" i="7"/>
  <c r="Q29" i="7"/>
  <c r="Q18" i="7"/>
  <c r="O34" i="16"/>
  <c r="P37" i="16" s="1" a="1"/>
  <c r="P37" i="16" s="1"/>
  <c r="O45" i="16" l="1" a="1"/>
  <c r="O45" i="16" s="1"/>
  <c r="O36" i="16" a="1"/>
  <c r="O36" i="16" s="1"/>
  <c r="O44" i="16" a="1"/>
  <c r="O44" i="16" s="1"/>
  <c r="O42" i="16" a="1"/>
  <c r="O42" i="16" s="1"/>
  <c r="O40" i="16" a="1"/>
  <c r="O40" i="16" s="1"/>
  <c r="O38" i="16" a="1"/>
  <c r="O38" i="16" s="1"/>
  <c r="P36" i="16" a="1"/>
  <c r="P36" i="16" s="1"/>
  <c r="P44" i="16" a="1"/>
  <c r="P44" i="16" s="1"/>
  <c r="P42" i="16" a="1"/>
  <c r="P42" i="16" s="1"/>
  <c r="P40" i="16" a="1"/>
  <c r="P40" i="16" s="1"/>
  <c r="P38" i="16" a="1"/>
  <c r="P38" i="16" s="1"/>
  <c r="O43" i="16" a="1"/>
  <c r="O43" i="16" s="1"/>
  <c r="O41" i="16" a="1"/>
  <c r="O41" i="16" s="1"/>
  <c r="O39" i="16" a="1"/>
  <c r="O39" i="16" s="1"/>
  <c r="O37" i="16" a="1"/>
  <c r="O37" i="16" s="1"/>
  <c r="Q37" i="16" s="1"/>
  <c r="P45" i="16" a="1"/>
  <c r="P45" i="16" s="1"/>
  <c r="P43" i="16" a="1"/>
  <c r="P43" i="16" s="1"/>
  <c r="P41" i="16" a="1"/>
  <c r="P41" i="16" s="1"/>
  <c r="P39" i="16" a="1"/>
  <c r="P39" i="16" s="1"/>
  <c r="AV6" i="7"/>
  <c r="AV7" i="7"/>
  <c r="AV8" i="7"/>
  <c r="AV9" i="7"/>
  <c r="AV10" i="7"/>
  <c r="AV11" i="7"/>
  <c r="AV12" i="7"/>
  <c r="AV13" i="7"/>
  <c r="AV14" i="7"/>
  <c r="AV15" i="7"/>
  <c r="AV16" i="7"/>
  <c r="AV17" i="7"/>
  <c r="AV18" i="7"/>
  <c r="AV19" i="7"/>
  <c r="AV20" i="7"/>
  <c r="AV21" i="7"/>
  <c r="AV22" i="7"/>
  <c r="AV23" i="7"/>
  <c r="AV24" i="7"/>
  <c r="AV5" i="7"/>
  <c r="AQ5" i="7"/>
  <c r="AQ6" i="7"/>
  <c r="AQ7" i="7"/>
  <c r="AQ8" i="7"/>
  <c r="AQ9" i="7"/>
  <c r="AQ10" i="7"/>
  <c r="AQ11" i="7"/>
  <c r="AQ12" i="7"/>
  <c r="AQ13" i="7"/>
  <c r="AQ14" i="7"/>
  <c r="AQ15" i="7"/>
  <c r="AQ16" i="7"/>
  <c r="AQ17" i="7"/>
  <c r="AQ18" i="7"/>
  <c r="AQ19" i="7"/>
  <c r="AQ20" i="7"/>
  <c r="AQ21" i="7"/>
  <c r="AQ22" i="7"/>
  <c r="AQ23" i="7"/>
  <c r="AQ24" i="7"/>
  <c r="AQ25" i="7"/>
  <c r="AQ26" i="7"/>
  <c r="AQ27" i="7"/>
  <c r="AQ28" i="7"/>
  <c r="AQ29" i="7"/>
  <c r="AQ30" i="7"/>
  <c r="AQ31" i="7"/>
  <c r="AQ32" i="7"/>
  <c r="AQ33" i="7"/>
  <c r="AQ34" i="7"/>
  <c r="AQ35" i="7"/>
  <c r="AQ36" i="7"/>
  <c r="AQ37" i="7"/>
  <c r="AQ38" i="7"/>
  <c r="AQ39" i="7"/>
  <c r="AQ40" i="7"/>
  <c r="AQ41" i="7"/>
  <c r="AQ42" i="7"/>
  <c r="AQ43" i="7"/>
  <c r="AQ44" i="7"/>
  <c r="AQ45" i="7"/>
  <c r="AQ46" i="7"/>
  <c r="AQ47" i="7"/>
  <c r="AQ48" i="7"/>
  <c r="AQ49" i="7"/>
  <c r="AQ50" i="7"/>
  <c r="AQ51" i="7"/>
  <c r="AQ52" i="7"/>
  <c r="AQ53" i="7"/>
  <c r="AQ54" i="7"/>
  <c r="AQ55" i="7"/>
  <c r="AQ56" i="7"/>
  <c r="AQ57" i="7"/>
  <c r="AQ58" i="7"/>
  <c r="AQ59" i="7"/>
  <c r="AQ60" i="7"/>
  <c r="AQ61" i="7"/>
  <c r="AQ62" i="7"/>
  <c r="AQ63" i="7"/>
  <c r="AQ64" i="7"/>
  <c r="AQ65" i="7"/>
  <c r="AQ66" i="7"/>
  <c r="AQ67" i="7"/>
  <c r="AQ68" i="7"/>
  <c r="AQ69" i="7"/>
  <c r="AQ70" i="7"/>
  <c r="AQ71" i="7"/>
  <c r="AQ72" i="7"/>
  <c r="AQ73" i="7"/>
  <c r="AQ74" i="7"/>
  <c r="AQ75" i="7"/>
  <c r="AQ76" i="7"/>
  <c r="AQ77" i="7"/>
  <c r="AQ78" i="7"/>
  <c r="AQ79" i="7"/>
  <c r="AQ80" i="7"/>
  <c r="AQ81" i="7"/>
  <c r="AQ82" i="7"/>
  <c r="AQ83" i="7"/>
  <c r="AQ84" i="7"/>
  <c r="AQ85" i="7"/>
  <c r="AQ86" i="7"/>
  <c r="AQ87" i="7"/>
  <c r="AQ88" i="7"/>
  <c r="AQ89" i="7"/>
  <c r="AQ90" i="7"/>
  <c r="AQ91" i="7"/>
  <c r="AQ92" i="7"/>
  <c r="AQ93" i="7"/>
  <c r="AQ94" i="7"/>
  <c r="AQ95" i="7"/>
  <c r="AQ96" i="7"/>
  <c r="AQ97" i="7"/>
  <c r="AQ98" i="7"/>
  <c r="AQ99" i="7"/>
  <c r="AQ100" i="7"/>
  <c r="AQ101" i="7"/>
  <c r="AQ102" i="7"/>
  <c r="AQ103" i="7"/>
  <c r="AQ104" i="7"/>
  <c r="AQ105" i="7"/>
  <c r="AQ106" i="7"/>
  <c r="AQ107" i="7"/>
  <c r="AQ108" i="7"/>
  <c r="AQ109" i="7"/>
  <c r="AQ110" i="7"/>
  <c r="AQ111" i="7"/>
  <c r="AQ112" i="7"/>
  <c r="AQ113" i="7"/>
  <c r="AQ114" i="7"/>
  <c r="AQ115" i="7"/>
  <c r="AQ116" i="7"/>
  <c r="AQ117" i="7"/>
  <c r="AQ118" i="7"/>
  <c r="AQ119" i="7"/>
  <c r="AQ120" i="7"/>
  <c r="AQ121" i="7"/>
  <c r="AQ122" i="7"/>
  <c r="AQ123" i="7"/>
  <c r="AQ124" i="7"/>
  <c r="AQ125" i="7"/>
  <c r="AQ126" i="7"/>
  <c r="AQ127" i="7"/>
  <c r="AQ128" i="7"/>
  <c r="AQ129" i="7"/>
  <c r="AQ130" i="7"/>
  <c r="AQ131" i="7"/>
  <c r="AQ132" i="7"/>
  <c r="AQ133" i="7"/>
  <c r="AQ134" i="7"/>
  <c r="AQ135" i="7"/>
  <c r="AQ136" i="7"/>
  <c r="AQ137" i="7"/>
  <c r="AQ138" i="7"/>
  <c r="AQ139" i="7"/>
  <c r="AQ140" i="7"/>
  <c r="AQ141" i="7"/>
  <c r="AQ142" i="7"/>
  <c r="AQ143" i="7"/>
  <c r="AQ144" i="7"/>
  <c r="AQ145" i="7"/>
  <c r="AQ146" i="7"/>
  <c r="AQ147" i="7"/>
  <c r="AQ148" i="7"/>
  <c r="AQ149" i="7"/>
  <c r="AQ150" i="7"/>
  <c r="AQ151" i="7"/>
  <c r="AQ152" i="7"/>
  <c r="AQ153" i="7"/>
  <c r="AQ154" i="7"/>
  <c r="AQ155" i="7"/>
  <c r="AQ156" i="7"/>
  <c r="AQ157" i="7"/>
  <c r="AQ158" i="7"/>
  <c r="AQ159" i="7"/>
  <c r="AQ160" i="7"/>
  <c r="AQ161" i="7"/>
  <c r="AQ162" i="7"/>
  <c r="AQ163" i="7"/>
  <c r="AQ164" i="7"/>
  <c r="AQ165" i="7"/>
  <c r="AQ166" i="7"/>
  <c r="AQ167" i="7"/>
  <c r="AQ168" i="7"/>
  <c r="AQ169" i="7"/>
  <c r="AQ170" i="7"/>
  <c r="AQ171" i="7"/>
  <c r="AQ172" i="7"/>
  <c r="AQ173" i="7"/>
  <c r="AQ174" i="7"/>
  <c r="AQ175" i="7"/>
  <c r="AQ176" i="7"/>
  <c r="AQ177" i="7"/>
  <c r="AQ178" i="7"/>
  <c r="AQ179" i="7"/>
  <c r="AQ180" i="7"/>
  <c r="AQ181" i="7"/>
  <c r="AQ182" i="7"/>
  <c r="AQ183" i="7"/>
  <c r="AQ184" i="7"/>
  <c r="AQ185" i="7"/>
  <c r="AQ186" i="7"/>
  <c r="AQ187" i="7"/>
  <c r="AQ188" i="7"/>
  <c r="AQ189" i="7"/>
  <c r="AQ190" i="7"/>
  <c r="AQ191" i="7"/>
  <c r="AQ192" i="7"/>
  <c r="AQ193" i="7"/>
  <c r="AQ194" i="7"/>
  <c r="AQ195" i="7"/>
  <c r="AQ196" i="7"/>
  <c r="AQ197" i="7"/>
  <c r="AQ198" i="7"/>
  <c r="AQ199" i="7"/>
  <c r="AQ200" i="7"/>
  <c r="AQ201" i="7"/>
  <c r="AQ202" i="7"/>
  <c r="AQ203" i="7"/>
  <c r="AR3" i="7"/>
  <c r="AU16" i="7"/>
  <c r="AT16" i="7" s="1"/>
  <c r="AU17" i="7"/>
  <c r="AT17" i="7" s="1"/>
  <c r="AU18" i="7"/>
  <c r="AT18" i="7" s="1"/>
  <c r="AU19" i="7"/>
  <c r="AT19" i="7" s="1"/>
  <c r="AU20" i="7"/>
  <c r="AT20" i="7" s="1"/>
  <c r="AU21" i="7"/>
  <c r="AT21" i="7" s="1"/>
  <c r="AU22" i="7"/>
  <c r="AT22" i="7" s="1"/>
  <c r="AU23" i="7"/>
  <c r="AT23" i="7" s="1"/>
  <c r="AU24" i="7"/>
  <c r="AT24" i="7" s="1"/>
  <c r="AS6" i="7"/>
  <c r="AS7" i="7"/>
  <c r="AS8" i="7"/>
  <c r="AS9" i="7"/>
  <c r="AS10" i="7"/>
  <c r="AS11" i="7"/>
  <c r="AS12" i="7"/>
  <c r="AS13" i="7"/>
  <c r="AS14" i="7"/>
  <c r="AS15" i="7"/>
  <c r="AS16" i="7"/>
  <c r="AS17" i="7"/>
  <c r="AS18" i="7"/>
  <c r="AS19" i="7"/>
  <c r="AS20" i="7"/>
  <c r="AS21" i="7"/>
  <c r="AS22" i="7"/>
  <c r="AS23" i="7"/>
  <c r="AS24" i="7"/>
  <c r="AS5" i="7"/>
  <c r="Q39" i="16" l="1"/>
  <c r="Q43" i="16"/>
  <c r="Q38" i="16"/>
  <c r="Q42" i="16"/>
  <c r="Q36" i="16"/>
  <c r="AU14" i="7"/>
  <c r="AT14" i="7" s="1"/>
  <c r="Q41" i="16"/>
  <c r="Q45" i="16"/>
  <c r="Q40" i="16"/>
  <c r="Q44" i="16"/>
  <c r="AU15" i="7"/>
  <c r="AT15" i="7" s="1"/>
  <c r="AV25" i="7"/>
  <c r="N17" i="13" s="1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8" i="16"/>
  <c r="H9" i="16"/>
  <c r="H10" i="16"/>
  <c r="H11" i="16"/>
  <c r="H12" i="16"/>
  <c r="H13" i="16"/>
  <c r="H14" i="16"/>
  <c r="H15" i="16"/>
  <c r="H16" i="16"/>
  <c r="H17" i="16"/>
  <c r="H18" i="16"/>
  <c r="H19" i="16"/>
  <c r="H20" i="16"/>
  <c r="H21" i="16"/>
  <c r="H22" i="16"/>
  <c r="H23" i="16"/>
  <c r="H24" i="16"/>
  <c r="H25" i="16"/>
  <c r="H26" i="16"/>
  <c r="H27" i="16"/>
  <c r="H8" i="16"/>
  <c r="AU6" i="7"/>
  <c r="AT6" i="7" s="1"/>
  <c r="AU7" i="7"/>
  <c r="AT7" i="7" s="1"/>
  <c r="AU8" i="7"/>
  <c r="AT8" i="7" s="1"/>
  <c r="AU11" i="7"/>
  <c r="AT11" i="7" s="1"/>
  <c r="AU12" i="7"/>
  <c r="AT12" i="7" s="1"/>
  <c r="AU13" i="7"/>
  <c r="AT13" i="7" s="1"/>
  <c r="AQ4" i="7"/>
  <c r="I21" i="9"/>
  <c r="M9" i="16"/>
  <c r="N9" i="16"/>
  <c r="M10" i="16"/>
  <c r="N10" i="16"/>
  <c r="M11" i="16"/>
  <c r="N11" i="16"/>
  <c r="M12" i="16"/>
  <c r="N12" i="16"/>
  <c r="M13" i="16"/>
  <c r="N13" i="16"/>
  <c r="M14" i="16"/>
  <c r="N14" i="16"/>
  <c r="M15" i="16"/>
  <c r="N15" i="16"/>
  <c r="M16" i="16"/>
  <c r="N16" i="16"/>
  <c r="M17" i="16"/>
  <c r="N17" i="16"/>
  <c r="M18" i="16"/>
  <c r="N18" i="16"/>
  <c r="M19" i="16"/>
  <c r="N19" i="16"/>
  <c r="M20" i="16"/>
  <c r="N20" i="16"/>
  <c r="M21" i="16"/>
  <c r="N21" i="16"/>
  <c r="M22" i="16"/>
  <c r="N22" i="16"/>
  <c r="M23" i="16"/>
  <c r="N23" i="16"/>
  <c r="M24" i="16"/>
  <c r="N24" i="16"/>
  <c r="M25" i="16"/>
  <c r="N25" i="16"/>
  <c r="M26" i="16"/>
  <c r="N26" i="16"/>
  <c r="M27" i="16"/>
  <c r="N27" i="16"/>
  <c r="N8" i="16"/>
  <c r="M8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8" i="16"/>
  <c r="J8" i="16"/>
  <c r="J9" i="16"/>
  <c r="J10" i="16"/>
  <c r="J11" i="16"/>
  <c r="J12" i="16"/>
  <c r="J13" i="16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I8" i="16"/>
  <c r="I9" i="16"/>
  <c r="I10" i="16"/>
  <c r="I11" i="16"/>
  <c r="I12" i="16"/>
  <c r="I13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U3" i="7"/>
  <c r="Z9" i="7"/>
  <c r="AC4" i="7" s="1"/>
  <c r="AU5" i="7" l="1"/>
  <c r="AT5" i="7" s="1"/>
  <c r="AU9" i="7"/>
  <c r="AT9" i="7" s="1"/>
  <c r="AU10" i="7"/>
  <c r="AT10" i="7" s="1"/>
  <c r="AQ3" i="7"/>
  <c r="L26" i="16"/>
  <c r="O26" i="16" s="1"/>
  <c r="L24" i="16"/>
  <c r="O24" i="16" s="1"/>
  <c r="L22" i="16"/>
  <c r="O22" i="16" s="1"/>
  <c r="L20" i="16"/>
  <c r="O20" i="16" s="1"/>
  <c r="L18" i="16"/>
  <c r="O18" i="16" s="1"/>
  <c r="L16" i="16"/>
  <c r="O16" i="16" s="1"/>
  <c r="L14" i="16"/>
  <c r="O14" i="16" s="1"/>
  <c r="L12" i="16"/>
  <c r="O12" i="16" s="1"/>
  <c r="L10" i="16"/>
  <c r="O10" i="16" s="1"/>
  <c r="L27" i="16"/>
  <c r="O27" i="16" s="1"/>
  <c r="L25" i="16"/>
  <c r="O25" i="16" s="1"/>
  <c r="L23" i="16"/>
  <c r="O23" i="16" s="1"/>
  <c r="L21" i="16"/>
  <c r="O21" i="16" s="1"/>
  <c r="L19" i="16"/>
  <c r="O19" i="16" s="1"/>
  <c r="L17" i="16"/>
  <c r="O17" i="16" s="1"/>
  <c r="L15" i="16"/>
  <c r="O15" i="16" s="1"/>
  <c r="L13" i="16"/>
  <c r="O13" i="16" s="1"/>
  <c r="L11" i="16"/>
  <c r="O11" i="16" s="1"/>
  <c r="L9" i="16"/>
  <c r="O9" i="16" s="1"/>
  <c r="L8" i="16"/>
  <c r="O8" i="16" s="1"/>
  <c r="V8" i="7"/>
  <c r="U8" i="7"/>
  <c r="Q8" i="7"/>
  <c r="P8" i="7"/>
  <c r="O8" i="7"/>
  <c r="V7" i="7"/>
  <c r="U7" i="7"/>
  <c r="Q7" i="7"/>
  <c r="P7" i="7"/>
  <c r="O7" i="7"/>
  <c r="V6" i="7"/>
  <c r="U6" i="7"/>
  <c r="Q6" i="7"/>
  <c r="P6" i="7"/>
  <c r="O6" i="7"/>
  <c r="V5" i="7"/>
  <c r="U5" i="7"/>
  <c r="Q5" i="7"/>
  <c r="P5" i="7"/>
  <c r="O5" i="7"/>
  <c r="V4" i="7"/>
  <c r="U4" i="7"/>
  <c r="Z4" i="7" s="1" a="1"/>
  <c r="Z4" i="7" s="1"/>
  <c r="Q4" i="7"/>
  <c r="P4" i="7"/>
  <c r="O4" i="7"/>
  <c r="X3" i="7"/>
  <c r="W3" i="7"/>
  <c r="V3" i="7"/>
  <c r="T3" i="7"/>
  <c r="S3" i="7"/>
  <c r="Q3" i="7"/>
  <c r="P3" i="7"/>
  <c r="O3" i="7"/>
  <c r="X2" i="7"/>
  <c r="W2" i="7"/>
  <c r="V2" i="7"/>
  <c r="U2" i="7"/>
  <c r="T2" i="7"/>
  <c r="S2" i="7"/>
  <c r="Q2" i="7"/>
  <c r="P2" i="7"/>
  <c r="O2" i="7"/>
  <c r="H17" i="13" l="1"/>
  <c r="P5" i="16"/>
  <c r="AB6" i="7" a="1"/>
  <c r="AB6" i="7" s="1"/>
  <c r="S6" i="7" s="1"/>
  <c r="AB8" i="7" a="1"/>
  <c r="AB8" i="7" s="1"/>
  <c r="S8" i="7" s="1"/>
  <c r="AA5" i="7" a="1"/>
  <c r="AA5" i="7" s="1"/>
  <c r="AA7" i="7" a="1"/>
  <c r="AA7" i="7" s="1"/>
  <c r="AA4" i="7" a="1"/>
  <c r="AA4" i="7" s="1"/>
  <c r="X4" i="7" s="1"/>
  <c r="Z6" i="7" a="1"/>
  <c r="Z6" i="7" s="1"/>
  <c r="Z8" i="7" a="1"/>
  <c r="Z8" i="7" s="1"/>
  <c r="X8" i="7" s="1"/>
  <c r="AB5" i="7" a="1"/>
  <c r="AB5" i="7" s="1"/>
  <c r="S5" i="7" s="1"/>
  <c r="AB7" i="7" a="1"/>
  <c r="AB7" i="7" s="1"/>
  <c r="S7" i="7" s="1"/>
  <c r="AB4" i="7" a="1"/>
  <c r="AB4" i="7" s="1"/>
  <c r="S4" i="7" s="1"/>
  <c r="AA6" i="7" a="1"/>
  <c r="AA6" i="7" s="1"/>
  <c r="AA8" i="7" a="1"/>
  <c r="AA8" i="7" s="1"/>
  <c r="Z5" i="7" a="1"/>
  <c r="Z5" i="7" s="1"/>
  <c r="X5" i="7" s="1"/>
  <c r="Z7" i="7" a="1"/>
  <c r="Z7" i="7" s="1"/>
  <c r="X7" i="7" s="1"/>
  <c r="Y2" i="7"/>
  <c r="Y3" i="7"/>
  <c r="X6" i="7" l="1"/>
  <c r="Z10" i="7"/>
  <c r="M20" i="9" s="1"/>
  <c r="W4" i="7"/>
  <c r="J22" i="9" s="1"/>
  <c r="T4" i="7" l="1"/>
  <c r="K22" i="9" s="1"/>
  <c r="AC5" i="7"/>
  <c r="W5" i="7" s="1"/>
  <c r="J23" i="9" l="1"/>
  <c r="T5" i="7"/>
  <c r="Y4" i="7"/>
  <c r="L22" i="9"/>
  <c r="M22" i="9" s="1"/>
  <c r="AC6" i="7"/>
  <c r="K23" i="9"/>
  <c r="Y5" i="7" l="1"/>
  <c r="L23" i="9"/>
  <c r="M23" i="9" s="1"/>
  <c r="W6" i="7"/>
  <c r="J24" i="9" l="1"/>
  <c r="T6" i="7"/>
  <c r="K24" i="9" s="1"/>
  <c r="AC7" i="7"/>
  <c r="W7" i="7" s="1"/>
  <c r="J25" i="9" l="1"/>
  <c r="T7" i="7"/>
  <c r="K25" i="9" s="1"/>
  <c r="Y6" i="7"/>
  <c r="L24" i="9"/>
  <c r="M24" i="9" s="1"/>
  <c r="AC8" i="7"/>
  <c r="W8" i="7" s="1"/>
  <c r="J26" i="9" l="1"/>
  <c r="T8" i="7"/>
  <c r="K26" i="9" s="1"/>
  <c r="Y7" i="7"/>
  <c r="L25" i="9"/>
  <c r="M25" i="9" s="1"/>
  <c r="Y8" i="7" l="1"/>
  <c r="L26" i="9"/>
  <c r="M26" i="9" s="1"/>
  <c r="N14" i="9" s="1"/>
</calcChain>
</file>

<file path=xl/sharedStrings.xml><?xml version="1.0" encoding="utf-8"?>
<sst xmlns="http://schemas.openxmlformats.org/spreadsheetml/2006/main" count="323" uniqueCount="105">
  <si>
    <t>Date</t>
  </si>
  <si>
    <t>Paramètres</t>
  </si>
  <si>
    <t>Tableau de bord</t>
  </si>
  <si>
    <t>nodexconsulting@gmail.com</t>
  </si>
  <si>
    <t>Réf produit</t>
  </si>
  <si>
    <t>Produit</t>
  </si>
  <si>
    <t xml:space="preserve">Produit </t>
  </si>
  <si>
    <t>Produit 1</t>
  </si>
  <si>
    <t>Stock minimum</t>
  </si>
  <si>
    <t>Stock d'alerte</t>
  </si>
  <si>
    <t>Méthode FIFO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</si>
  <si>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</si>
  <si>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</si>
  <si>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</si>
  <si>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</si>
  <si>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</si>
  <si>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</si>
  <si>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</si>
  <si>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</si>
  <si>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</si>
  <si>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</si>
  <si>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</si>
  <si>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</si>
  <si>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</si>
  <si>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</si>
  <si>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</si>
  <si>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</si>
  <si>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</si>
  <si>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</si>
  <si>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</si>
  <si>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Quantité</t>
  </si>
  <si>
    <t>Prix</t>
  </si>
  <si>
    <t>Produit 21</t>
  </si>
  <si>
    <t>Programme de gestion des stocks</t>
  </si>
  <si>
    <t>Information stock</t>
  </si>
  <si>
    <t>programme de gestion des stocks : utilisation gratuite</t>
  </si>
  <si>
    <t>N° Opération</t>
  </si>
  <si>
    <t xml:space="preserve"> Quantité</t>
  </si>
  <si>
    <t>code 1</t>
  </si>
  <si>
    <t>code 2</t>
  </si>
  <si>
    <t>code 3</t>
  </si>
  <si>
    <t xml:space="preserve">Date flux </t>
  </si>
  <si>
    <t xml:space="preserve">Date oération </t>
  </si>
  <si>
    <t>Entréé</t>
  </si>
  <si>
    <t>Sortie</t>
  </si>
  <si>
    <t>Stock Initial</t>
  </si>
  <si>
    <t>S.Initial</t>
  </si>
  <si>
    <t>Entrée</t>
  </si>
  <si>
    <t xml:space="preserve">Date extraction : </t>
  </si>
  <si>
    <t>Base de données</t>
  </si>
  <si>
    <t>Montant</t>
  </si>
  <si>
    <t>prix</t>
  </si>
  <si>
    <t>(Plusieurs éléments)</t>
  </si>
  <si>
    <t>quantité</t>
  </si>
  <si>
    <t>Sortie =&gt;</t>
  </si>
  <si>
    <t>code2</t>
  </si>
  <si>
    <t>Solde</t>
  </si>
  <si>
    <t xml:space="preserve"> Prix</t>
  </si>
  <si>
    <t xml:space="preserve">Montant </t>
  </si>
  <si>
    <t>Total</t>
  </si>
  <si>
    <t>Quantités disponibles</t>
  </si>
  <si>
    <t>Disponibilité</t>
  </si>
  <si>
    <t xml:space="preserve"> Code3</t>
  </si>
  <si>
    <t>Sorties</t>
  </si>
  <si>
    <t>Entrées</t>
  </si>
  <si>
    <t>Stock final</t>
  </si>
  <si>
    <t>Commande</t>
  </si>
  <si>
    <t>Valeur du stock</t>
  </si>
  <si>
    <t>contrôle</t>
  </si>
  <si>
    <t>Sélectionnez votre opération</t>
  </si>
  <si>
    <t xml:space="preserve">Valeur du stock </t>
  </si>
  <si>
    <t>Graphe</t>
  </si>
  <si>
    <t>valeur</t>
  </si>
  <si>
    <t>Quantités</t>
  </si>
  <si>
    <t>Ce programme est un outil de gestion. Il permet de valoriser les stocks selon la méthode FIFO (First In, First Out).</t>
  </si>
  <si>
    <t>Ce fichier est composé de plusieurs feuilles. Vous pouvez sélectionner chacune d’elles à l’aide des icônes en haut à gauche de chaque onglet.</t>
  </si>
  <si>
    <t>Dans l’onglet « Paramètres », personnalisez vos produits ainsi que les stocks minimum.</t>
  </si>
  <si>
    <t>Vous pouvez effectuer trois types d’opérations :</t>
  </si>
  <si>
    <t>Vous trouverez un récapitulatif des opérations dans l’onglet « Infos stock » et un tableau de bord vous permettra de suivre vos flux.</t>
  </si>
  <si>
    <t>Vous pouvez vérifier chaque opération passée à l’aide de  «la base de données » que vous devez  actualiser à chaque nouvelle opération.</t>
  </si>
  <si>
    <t xml:space="preserve"> Cet outil est un modèle facile d’utilisation, gratuit et ouvert à tous. J’espère qu’il vous sera utile, ou à défaut, vous inspirera dans vos travaux.</t>
  </si>
  <si>
    <t>Guide d'utilisation du programme FIFO</t>
  </si>
  <si>
    <r>
      <t xml:space="preserve"> -</t>
    </r>
    <r>
      <rPr>
        <sz val="12"/>
        <color theme="3" tint="-0.499984740745262"/>
        <rFont val="Times New Roman"/>
        <family val="1"/>
      </rPr>
      <t xml:space="preserve">          </t>
    </r>
    <r>
      <rPr>
        <b/>
        <sz val="12"/>
        <color theme="3" tint="-0.499984740745262"/>
        <rFont val="Calibri"/>
        <family val="2"/>
        <scheme val="minor"/>
      </rPr>
      <t>Enregistrer un stock initial</t>
    </r>
    <r>
      <rPr>
        <sz val="12"/>
        <color theme="3" tint="-0.499984740745262"/>
        <rFont val="Calibri"/>
        <family val="2"/>
        <scheme val="minor"/>
      </rPr>
      <t> : dans l’onglet « paramètres », cliquez sur « enregistrer un stock initial », vous serez redirigez vers la page d’enregistrement ou vous complétez les informations de l’opération (date, produit, quantité, prix), puis cliquez sur « valider ».</t>
    </r>
  </si>
  <si>
    <r>
      <t xml:space="preserve"> -</t>
    </r>
    <r>
      <rPr>
        <sz val="12"/>
        <color theme="3" tint="-0.499984740745262"/>
        <rFont val="Times New Roman"/>
        <family val="1"/>
      </rPr>
      <t xml:space="preserve">          </t>
    </r>
    <r>
      <rPr>
        <b/>
        <sz val="12"/>
        <color theme="3" tint="-0.499984740745262"/>
        <rFont val="Calibri"/>
        <family val="2"/>
        <scheme val="minor"/>
      </rPr>
      <t>Enregistrez une entrée en stock</t>
    </r>
    <r>
      <rPr>
        <sz val="12"/>
        <color theme="3" tint="-0.499984740745262"/>
        <rFont val="Calibri"/>
        <family val="2"/>
        <scheme val="minor"/>
      </rPr>
      <t> : dans l’onglet « Opération Stocks », cliquez sur le bouton « ENTREE » et complétez les informations de l’opération (date, produit, quantité, prix), puis cliquez sur « valider ».</t>
    </r>
  </si>
  <si>
    <r>
      <t xml:space="preserve"> -</t>
    </r>
    <r>
      <rPr>
        <sz val="12"/>
        <color theme="3" tint="-0.499984740745262"/>
        <rFont val="Times New Roman"/>
        <family val="1"/>
      </rPr>
      <t xml:space="preserve">          </t>
    </r>
    <r>
      <rPr>
        <b/>
        <sz val="12"/>
        <color theme="3" tint="-0.499984740745262"/>
        <rFont val="Calibri"/>
        <family val="2"/>
        <scheme val="minor"/>
      </rPr>
      <t>Enregistrez une sortie  de stock</t>
    </r>
    <r>
      <rPr>
        <sz val="12"/>
        <color theme="3" tint="-0.499984740745262"/>
        <rFont val="Calibri"/>
        <family val="2"/>
        <scheme val="minor"/>
      </rPr>
      <t> : dans l’onglet « Opération Stocks », cliquez sur le bouton « SORTIE » et complétez les informations de l’opération (date, produit, quantité), les calculs FIFO apparaitront en bas du tableau.  Cliquez sur « valider ».</t>
    </r>
  </si>
  <si>
    <t xml:space="preserve">Date opération </t>
  </si>
  <si>
    <t xml:space="preserve">Fiche détaillée    </t>
  </si>
  <si>
    <t>Étiquettes de lignes</t>
  </si>
  <si>
    <t>Total général</t>
  </si>
  <si>
    <t>Veuillez actualiser la page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</si>
  <si>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</si>
  <si>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</si>
  <si>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</si>
  <si>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</si>
  <si>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</si>
  <si>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</si>
  <si>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</si>
  <si>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</si>
  <si>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</si>
  <si>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</si>
  <si>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</si>
  <si>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</si>
  <si>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S.Final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</si>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</sst>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"/>
    <numFmt numFmtId="166" formatCode="0.000%"/>
  </numFmts>
  <fonts count="9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8" tint="-0.499984740745262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0"/>
      <color theme="8" tint="-0.499984740745262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6"/>
      <color rgb="FF00B0F0"/>
      <name val="Calibri"/>
      <family val="2"/>
      <scheme val="minor"/>
    </font>
    <font>
      <b/>
      <i/>
      <sz val="9"/>
      <color theme="8" tint="-0.499984740745262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9"/>
      <color theme="8" tint="-0.499984740745262"/>
      <name val="Calibri"/>
      <family val="2"/>
      <scheme val="minor"/>
    </font>
    <font>
      <i/>
      <sz val="10"/>
      <color theme="8"/>
      <name val="Calibri"/>
      <family val="2"/>
      <scheme val="minor"/>
    </font>
    <font>
      <b/>
      <i/>
      <sz val="26"/>
      <color rgb="FFC00000"/>
      <name val="Calibri"/>
      <family val="2"/>
      <scheme val="minor"/>
    </font>
    <font>
      <b/>
      <sz val="48"/>
      <color rgb="FFFFC000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26"/>
      <color rgb="FF00206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36"/>
      <color rgb="FFFFC00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sz val="10"/>
      <color theme="8" tint="-0.249977111117893"/>
      <name val="Calibri"/>
      <family val="2"/>
      <scheme val="minor"/>
    </font>
    <font>
      <i/>
      <sz val="10"/>
      <color theme="0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6"/>
      <color theme="4" tint="-0.24994659260841701"/>
      <name val="Calibri"/>
      <family val="2"/>
      <scheme val="minor"/>
    </font>
    <font>
      <sz val="10"/>
      <color theme="2" tint="-0.749961851863155"/>
      <name val="Calibri"/>
      <family val="2"/>
      <scheme val="minor"/>
    </font>
    <font>
      <b/>
      <sz val="10"/>
      <color theme="2" tint="-0.749961851863155"/>
      <name val="Calibri"/>
      <family val="2"/>
      <scheme val="minor"/>
    </font>
    <font>
      <sz val="10"/>
      <color theme="2" tint="-0.249977111117893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sz val="10"/>
      <color rgb="FF00B0F0"/>
      <name val="Calibri"/>
      <family val="2"/>
      <scheme val="minor"/>
    </font>
    <font>
      <sz val="9"/>
      <color theme="8"/>
      <name val="Calibri"/>
      <family val="2"/>
      <scheme val="minor"/>
    </font>
    <font>
      <b/>
      <i/>
      <sz val="9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11"/>
      <color theme="4"/>
      <name val="Calibri"/>
      <family val="2"/>
      <scheme val="minor"/>
    </font>
    <font>
      <sz val="18"/>
      <color theme="8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26"/>
      <color theme="8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0"/>
      <color theme="8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8"/>
      <color theme="3" tint="-0.499984740745262"/>
      <name val="Calibri"/>
      <family val="2"/>
      <scheme val="minor"/>
    </font>
    <font>
      <i/>
      <sz val="10"/>
      <color theme="3" tint="-0.499984740745262"/>
      <name val="Calibri"/>
      <family val="2"/>
      <scheme val="minor"/>
    </font>
    <font>
      <b/>
      <sz val="10"/>
      <color theme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7"/>
      <color theme="8"/>
      <name val="Calibri"/>
      <family val="2"/>
      <scheme val="minor"/>
    </font>
    <font>
      <i/>
      <sz val="11"/>
      <color theme="8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b/>
      <sz val="34"/>
      <color theme="9" tint="-0.499984740745262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2"/>
      <color theme="3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sz val="12"/>
      <color theme="3" tint="-0.499984740745262"/>
      <name val="Times New Roman"/>
      <family val="1"/>
    </font>
    <font>
      <sz val="12"/>
      <color theme="2" tint="-0.74999237037263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9"/>
      <color theme="3" tint="-0.499984740745262"/>
      <name val="Calibri"/>
      <family val="2"/>
      <scheme val="minor"/>
    </font>
    <font>
      <b/>
      <sz val="9"/>
      <color theme="3" tint="-0.499984740745262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79998168889431442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/>
      </right>
      <top style="thin">
        <color theme="0" tint="-0.249977111117893"/>
      </top>
      <bottom style="thin">
        <color theme="0"/>
      </bottom>
      <diagonal/>
    </border>
    <border>
      <left style="thin">
        <color theme="0" tint="-0.249977111117893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249977111117893"/>
      </left>
      <right style="thin">
        <color theme="0"/>
      </right>
      <top style="thin">
        <color theme="0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8" tint="0.39997558519241921"/>
      </left>
      <right style="thin">
        <color theme="8" tint="0.39997558519241921"/>
      </right>
      <top/>
      <bottom/>
      <diagonal/>
    </border>
    <border>
      <left style="thin">
        <color theme="0"/>
      </left>
      <right style="thin">
        <color theme="0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/>
      <bottom style="thin">
        <color theme="0"/>
      </bottom>
      <diagonal/>
    </border>
    <border>
      <left style="thin">
        <color theme="8" tint="0.59999389629810485"/>
      </left>
      <right style="thin">
        <color theme="8" tint="0.59999389629810485"/>
      </right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42" fillId="0" borderId="34" applyNumberFormat="0" applyFill="0" applyAlignment="0" applyProtection="0"/>
  </cellStyleXfs>
  <cellXfs count="427">
    <xf numFmtId="0" fontId="0" fillId="0" borderId="0" xfId="0"/>
    <xf numFmtId="3" fontId="0" fillId="0" borderId="0" xfId="0" applyNumberFormat="1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Alignment="1"/>
    <xf numFmtId="0" fontId="4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3" borderId="0" xfId="0" applyFont="1" applyFill="1" applyAlignment="1">
      <alignment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Protection="1">
      <protection locked="0"/>
    </xf>
    <xf numFmtId="0" fontId="0" fillId="0" borderId="0" xfId="0" applyFill="1"/>
    <xf numFmtId="1" fontId="0" fillId="0" borderId="0" xfId="0" applyNumberFormat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Fill="1" applyBorder="1" applyAlignment="1">
      <alignment horizontal="right" vertical="center"/>
    </xf>
    <xf numFmtId="0" fontId="0" fillId="3" borderId="0" xfId="0" applyFill="1"/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</xf>
    <xf numFmtId="0" fontId="6" fillId="3" borderId="0" xfId="0" applyFont="1" applyFill="1" applyBorder="1" applyAlignment="1" applyProtection="1">
      <alignment vertical="center"/>
    </xf>
    <xf numFmtId="3" fontId="6" fillId="3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right" vertical="center"/>
    </xf>
    <xf numFmtId="0" fontId="5" fillId="3" borderId="0" xfId="0" applyFont="1" applyFill="1" applyBorder="1" applyAlignment="1" applyProtection="1">
      <alignment horizontal="center" vertical="center"/>
    </xf>
    <xf numFmtId="0" fontId="4" fillId="0" borderId="0" xfId="0" applyFont="1" applyProtection="1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Protection="1"/>
    <xf numFmtId="0" fontId="3" fillId="3" borderId="0" xfId="0" applyFon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3" fontId="19" fillId="3" borderId="0" xfId="0" applyNumberFormat="1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right" vertical="center"/>
    </xf>
    <xf numFmtId="0" fontId="11" fillId="5" borderId="16" xfId="0" applyFont="1" applyFill="1" applyBorder="1" applyAlignment="1" applyProtection="1">
      <alignment horizontal="center" vertical="center" wrapText="1"/>
    </xf>
    <xf numFmtId="0" fontId="11" fillId="8" borderId="16" xfId="0" applyFont="1" applyFill="1" applyBorder="1" applyAlignment="1" applyProtection="1">
      <alignment horizontal="center" vertical="center" wrapText="1"/>
    </xf>
    <xf numFmtId="0" fontId="12" fillId="6" borderId="16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/>
    </xf>
    <xf numFmtId="3" fontId="0" fillId="7" borderId="19" xfId="0" applyNumberFormat="1" applyFill="1" applyBorder="1" applyAlignment="1">
      <alignment horizontal="center"/>
    </xf>
    <xf numFmtId="3" fontId="0" fillId="7" borderId="21" xfId="0" applyNumberFormat="1" applyFill="1" applyBorder="1" applyAlignment="1">
      <alignment horizontal="center"/>
    </xf>
    <xf numFmtId="3" fontId="0" fillId="0" borderId="28" xfId="0" applyNumberFormat="1" applyBorder="1" applyAlignment="1">
      <alignment horizontal="center"/>
    </xf>
    <xf numFmtId="3" fontId="0" fillId="0" borderId="29" xfId="0" applyNumberFormat="1" applyBorder="1" applyAlignment="1">
      <alignment horizontal="center"/>
    </xf>
    <xf numFmtId="3" fontId="0" fillId="0" borderId="30" xfId="0" applyNumberFormat="1" applyBorder="1" applyAlignment="1">
      <alignment horizontal="center"/>
    </xf>
    <xf numFmtId="3" fontId="0" fillId="0" borderId="31" xfId="0" applyNumberFormat="1" applyBorder="1" applyAlignment="1">
      <alignment horizontal="center"/>
    </xf>
    <xf numFmtId="0" fontId="30" fillId="0" borderId="0" xfId="0" applyFont="1" applyFill="1" applyBorder="1" applyAlignment="1">
      <alignment horizontal="right" vertical="center"/>
    </xf>
    <xf numFmtId="3" fontId="26" fillId="0" borderId="0" xfId="0" applyNumberFormat="1" applyFont="1" applyAlignment="1">
      <alignment horizontal="left"/>
    </xf>
    <xf numFmtId="3" fontId="6" fillId="3" borderId="0" xfId="0" applyNumberFormat="1" applyFont="1" applyFill="1" applyBorder="1" applyAlignment="1" applyProtection="1">
      <alignment horizontal="center" vertical="center"/>
    </xf>
    <xf numFmtId="0" fontId="35" fillId="9" borderId="24" xfId="0" applyFont="1" applyFill="1" applyBorder="1" applyAlignment="1">
      <alignment horizontal="center" vertical="center"/>
    </xf>
    <xf numFmtId="0" fontId="35" fillId="9" borderId="25" xfId="0" applyFont="1" applyFill="1" applyBorder="1" applyAlignment="1">
      <alignment horizontal="center" vertical="center"/>
    </xf>
    <xf numFmtId="0" fontId="35" fillId="9" borderId="26" xfId="0" applyFont="1" applyFill="1" applyBorder="1" applyAlignment="1">
      <alignment horizontal="center" vertical="center"/>
    </xf>
    <xf numFmtId="0" fontId="35" fillId="9" borderId="18" xfId="0" applyFont="1" applyFill="1" applyBorder="1" applyAlignment="1">
      <alignment horizontal="center" vertical="center"/>
    </xf>
    <xf numFmtId="0" fontId="35" fillId="9" borderId="27" xfId="0" applyFont="1" applyFill="1" applyBorder="1" applyAlignment="1">
      <alignment horizontal="center" vertical="center"/>
    </xf>
    <xf numFmtId="0" fontId="34" fillId="9" borderId="26" xfId="0" applyFont="1" applyFill="1" applyBorder="1" applyAlignment="1">
      <alignment horizontal="center" vertical="center"/>
    </xf>
    <xf numFmtId="3" fontId="0" fillId="2" borderId="19" xfId="0" applyNumberFormat="1" applyFill="1" applyBorder="1" applyAlignment="1">
      <alignment horizontal="center"/>
    </xf>
    <xf numFmtId="3" fontId="0" fillId="2" borderId="12" xfId="0" applyNumberFormat="1" applyFill="1" applyBorder="1" applyAlignment="1">
      <alignment horizontal="center"/>
    </xf>
    <xf numFmtId="3" fontId="0" fillId="2" borderId="20" xfId="0" applyNumberFormat="1" applyFill="1" applyBorder="1" applyAlignment="1">
      <alignment horizontal="center"/>
    </xf>
    <xf numFmtId="3" fontId="0" fillId="2" borderId="21" xfId="0" applyNumberFormat="1" applyFill="1" applyBorder="1" applyAlignment="1">
      <alignment horizontal="center"/>
    </xf>
    <xf numFmtId="3" fontId="0" fillId="2" borderId="22" xfId="0" applyNumberFormat="1" applyFill="1" applyBorder="1" applyAlignment="1">
      <alignment horizontal="center"/>
    </xf>
    <xf numFmtId="3" fontId="0" fillId="2" borderId="23" xfId="0" applyNumberFormat="1" applyFill="1" applyBorder="1" applyAlignment="1">
      <alignment horizontal="center"/>
    </xf>
    <xf numFmtId="3" fontId="0" fillId="7" borderId="20" xfId="0" applyNumberFormat="1" applyFill="1" applyBorder="1" applyAlignment="1">
      <alignment horizontal="center"/>
    </xf>
    <xf numFmtId="0" fontId="3" fillId="0" borderId="0" xfId="0" applyFont="1"/>
    <xf numFmtId="0" fontId="24" fillId="3" borderId="0" xfId="0" applyFont="1" applyFill="1" applyBorder="1" applyAlignment="1" applyProtection="1">
      <alignment horizontal="right" vertical="top"/>
    </xf>
    <xf numFmtId="3" fontId="25" fillId="3" borderId="0" xfId="0" applyNumberFormat="1" applyFont="1" applyFill="1" applyBorder="1" applyAlignment="1" applyProtection="1">
      <alignment horizontal="center" vertical="top"/>
    </xf>
    <xf numFmtId="4" fontId="33" fillId="3" borderId="0" xfId="0" applyNumberFormat="1" applyFont="1" applyFill="1" applyBorder="1" applyAlignment="1" applyProtection="1">
      <alignment horizontal="right" vertical="top"/>
    </xf>
    <xf numFmtId="3" fontId="3" fillId="3" borderId="0" xfId="0" applyNumberFormat="1" applyFont="1" applyFill="1" applyBorder="1" applyAlignment="1" applyProtection="1">
      <alignment horizontal="center" vertical="top"/>
    </xf>
    <xf numFmtId="2" fontId="0" fillId="0" borderId="0" xfId="0" applyNumberFormat="1" applyAlignment="1" applyProtection="1">
      <alignment horizontal="center"/>
      <protection locked="0"/>
    </xf>
    <xf numFmtId="3" fontId="10" fillId="3" borderId="0" xfId="0" applyNumberFormat="1" applyFont="1" applyFill="1" applyBorder="1" applyAlignment="1" applyProtection="1">
      <alignment horizontal="center" vertical="center"/>
    </xf>
    <xf numFmtId="3" fontId="14" fillId="3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 applyAlignment="1">
      <alignment vertical="top"/>
    </xf>
    <xf numFmtId="0" fontId="4" fillId="0" borderId="0" xfId="0" applyFont="1" applyBorder="1"/>
    <xf numFmtId="0" fontId="4" fillId="0" borderId="0" xfId="0" applyFont="1" applyBorder="1" applyAlignment="1"/>
    <xf numFmtId="0" fontId="5" fillId="0" borderId="0" xfId="0" applyFont="1" applyBorder="1" applyAlignment="1">
      <alignment horizontal="center"/>
    </xf>
    <xf numFmtId="0" fontId="8" fillId="0" borderId="0" xfId="0" applyFont="1" applyProtection="1"/>
    <xf numFmtId="0" fontId="0" fillId="0" borderId="0" xfId="0" applyFill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3" fontId="22" fillId="0" borderId="0" xfId="0" applyNumberFormat="1" applyFont="1" applyAlignment="1" applyProtection="1">
      <alignment vertical="center"/>
    </xf>
    <xf numFmtId="3" fontId="0" fillId="0" borderId="0" xfId="0" applyNumberFormat="1" applyAlignment="1" applyProtection="1">
      <alignment horizontal="center" vertical="center"/>
    </xf>
    <xf numFmtId="0" fontId="13" fillId="0" borderId="0" xfId="0" applyFont="1" applyAlignment="1" applyProtection="1">
      <alignment horizontal="right" vertical="center"/>
    </xf>
    <xf numFmtId="0" fontId="13" fillId="0" borderId="0" xfId="0" applyFont="1" applyFill="1" applyAlignment="1" applyProtection="1">
      <alignment horizontal="right" vertical="center"/>
    </xf>
    <xf numFmtId="10" fontId="0" fillId="3" borderId="0" xfId="1" applyNumberFormat="1" applyFont="1" applyFill="1" applyBorder="1" applyAlignment="1" applyProtection="1">
      <alignment horizontal="center" vertical="center"/>
    </xf>
    <xf numFmtId="0" fontId="21" fillId="3" borderId="0" xfId="0" applyFont="1" applyFill="1" applyBorder="1" applyAlignment="1" applyProtection="1">
      <alignment vertical="center"/>
    </xf>
    <xf numFmtId="0" fontId="14" fillId="0" borderId="0" xfId="0" applyFont="1" applyAlignment="1" applyProtection="1">
      <alignment horizontal="center" vertical="center"/>
    </xf>
    <xf numFmtId="0" fontId="3" fillId="0" borderId="0" xfId="0" applyFont="1" applyFill="1" applyBorder="1"/>
    <xf numFmtId="3" fontId="38" fillId="0" borderId="0" xfId="0" applyNumberFormat="1" applyFont="1" applyBorder="1" applyAlignment="1">
      <alignment horizontal="center" vertical="center"/>
    </xf>
    <xf numFmtId="9" fontId="38" fillId="0" borderId="0" xfId="0" applyNumberFormat="1" applyFont="1" applyBorder="1" applyAlignment="1">
      <alignment horizontal="center" vertical="center"/>
    </xf>
    <xf numFmtId="0" fontId="39" fillId="0" borderId="0" xfId="0" applyFont="1" applyBorder="1" applyAlignment="1">
      <alignment horizontal="center"/>
    </xf>
    <xf numFmtId="0" fontId="39" fillId="0" borderId="0" xfId="0" applyFont="1" applyAlignment="1">
      <alignment horizontal="center"/>
    </xf>
    <xf numFmtId="3" fontId="37" fillId="0" borderId="0" xfId="0" applyNumberFormat="1" applyFont="1" applyBorder="1" applyAlignment="1">
      <alignment horizontal="center" vertical="center"/>
    </xf>
    <xf numFmtId="9" fontId="36" fillId="0" borderId="0" xfId="1" applyFont="1" applyAlignment="1">
      <alignment horizontal="center" vertical="center"/>
    </xf>
    <xf numFmtId="9" fontId="0" fillId="0" borderId="0" xfId="0" applyNumberFormat="1"/>
    <xf numFmtId="0" fontId="40" fillId="0" borderId="0" xfId="0" applyFont="1" applyAlignment="1">
      <alignment horizontal="right"/>
    </xf>
    <xf numFmtId="9" fontId="40" fillId="0" borderId="0" xfId="0" applyNumberFormat="1" applyFont="1" applyAlignment="1">
      <alignment horizontal="left"/>
    </xf>
    <xf numFmtId="9" fontId="37" fillId="0" borderId="0" xfId="1" applyFont="1" applyBorder="1" applyAlignment="1">
      <alignment horizontal="center" vertical="top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vertical="top"/>
    </xf>
    <xf numFmtId="4" fontId="37" fillId="0" borderId="0" xfId="0" applyNumberFormat="1" applyFont="1" applyBorder="1" applyAlignment="1">
      <alignment horizontal="center"/>
    </xf>
    <xf numFmtId="0" fontId="41" fillId="0" borderId="0" xfId="0" applyFont="1" applyBorder="1"/>
    <xf numFmtId="0" fontId="41" fillId="0" borderId="0" xfId="0" applyFont="1"/>
    <xf numFmtId="0" fontId="41" fillId="0" borderId="0" xfId="0" applyFont="1" applyAlignment="1">
      <alignment horizontal="center" vertical="center"/>
    </xf>
    <xf numFmtId="0" fontId="37" fillId="0" borderId="0" xfId="0" applyFont="1" applyBorder="1" applyAlignment="1">
      <alignment horizontal="center"/>
    </xf>
    <xf numFmtId="3" fontId="37" fillId="0" borderId="0" xfId="0" applyNumberFormat="1" applyFont="1" applyBorder="1" applyAlignment="1">
      <alignment horizontal="center" vertical="top"/>
    </xf>
    <xf numFmtId="0" fontId="37" fillId="0" borderId="0" xfId="0" applyFont="1" applyBorder="1" applyAlignment="1">
      <alignment vertical="top"/>
    </xf>
    <xf numFmtId="0" fontId="37" fillId="0" borderId="0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3" fontId="4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vertical="top" wrapText="1"/>
    </xf>
    <xf numFmtId="0" fontId="44" fillId="0" borderId="0" xfId="0" quotePrefix="1" applyFont="1" applyAlignment="1" applyProtection="1">
      <alignment horizontal="left" vertical="top" wrapText="1" indent="1"/>
    </xf>
    <xf numFmtId="0" fontId="46" fillId="0" borderId="0" xfId="0" applyFont="1" applyAlignment="1" applyProtection="1">
      <alignment horizontal="right" vertical="top"/>
    </xf>
    <xf numFmtId="0" fontId="28" fillId="0" borderId="0" xfId="0" applyFont="1" applyAlignment="1" applyProtection="1">
      <alignment horizontal="left" vertical="center"/>
    </xf>
    <xf numFmtId="0" fontId="44" fillId="0" borderId="0" xfId="0" applyFont="1" applyAlignment="1" applyProtection="1">
      <alignment vertical="top" wrapText="1"/>
    </xf>
    <xf numFmtId="0" fontId="44" fillId="0" borderId="0" xfId="0" applyFont="1" applyAlignment="1" applyProtection="1">
      <alignment vertical="top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wrapText="1"/>
    </xf>
    <xf numFmtId="0" fontId="48" fillId="0" borderId="0" xfId="0" applyFont="1" applyAlignment="1"/>
    <xf numFmtId="0" fontId="48" fillId="0" borderId="0" xfId="0" applyFont="1"/>
    <xf numFmtId="0" fontId="6" fillId="3" borderId="0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vertical="center"/>
    </xf>
    <xf numFmtId="0" fontId="0" fillId="0" borderId="15" xfId="0" applyBorder="1" applyAlignment="1"/>
    <xf numFmtId="0" fontId="0" fillId="0" borderId="15" xfId="0" applyBorder="1" applyAlignment="1">
      <alignment horizontal="center"/>
    </xf>
    <xf numFmtId="0" fontId="15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3" fontId="50" fillId="0" borderId="0" xfId="0" applyNumberFormat="1" applyFont="1" applyFill="1" applyBorder="1" applyAlignment="1" applyProtection="1">
      <alignment horizontal="left" vertical="center" wrapText="1"/>
    </xf>
    <xf numFmtId="3" fontId="49" fillId="0" borderId="0" xfId="0" applyNumberFormat="1" applyFont="1" applyFill="1" applyBorder="1" applyAlignment="1" applyProtection="1">
      <alignment horizontal="right" vertical="center" wrapText="1"/>
    </xf>
    <xf numFmtId="0" fontId="31" fillId="0" borderId="0" xfId="0" applyFont="1"/>
    <xf numFmtId="0" fontId="34" fillId="9" borderId="32" xfId="0" applyFont="1" applyFill="1" applyBorder="1" applyAlignment="1">
      <alignment horizontal="center" vertical="center"/>
    </xf>
    <xf numFmtId="3" fontId="0" fillId="7" borderId="35" xfId="0" applyNumberFormat="1" applyFill="1" applyBorder="1" applyAlignment="1">
      <alignment horizontal="center"/>
    </xf>
    <xf numFmtId="0" fontId="0" fillId="0" borderId="15" xfId="0" applyBorder="1" applyAlignment="1">
      <alignment horizontal="center"/>
    </xf>
    <xf numFmtId="3" fontId="6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52" fillId="0" borderId="0" xfId="0" applyFont="1" applyFill="1" applyBorder="1" applyAlignment="1" applyProtection="1">
      <alignment horizontal="right" vertical="center"/>
    </xf>
    <xf numFmtId="3" fontId="10" fillId="3" borderId="0" xfId="0" applyNumberFormat="1" applyFont="1" applyFill="1" applyBorder="1" applyAlignment="1" applyProtection="1">
      <alignment horizontal="right" vertical="center" wrapText="1"/>
    </xf>
    <xf numFmtId="3" fontId="13" fillId="3" borderId="0" xfId="0" applyNumberFormat="1" applyFont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4" fillId="3" borderId="0" xfId="0" applyFont="1" applyFill="1" applyBorder="1" applyAlignment="1" applyProtection="1">
      <alignment horizontal="center" vertical="center" wrapText="1"/>
    </xf>
    <xf numFmtId="3" fontId="10" fillId="3" borderId="0" xfId="0" applyNumberFormat="1" applyFont="1" applyFill="1" applyBorder="1" applyAlignment="1" applyProtection="1">
      <alignment horizontal="right" vertical="center"/>
    </xf>
    <xf numFmtId="0" fontId="3" fillId="0" borderId="0" xfId="0" applyFont="1" applyAlignment="1">
      <alignment horizontal="center"/>
    </xf>
    <xf numFmtId="0" fontId="55" fillId="0" borderId="0" xfId="0" applyFont="1"/>
    <xf numFmtId="0" fontId="0" fillId="0" borderId="39" xfId="0" applyBorder="1" applyAlignment="1">
      <alignment horizontal="right"/>
    </xf>
    <xf numFmtId="9" fontId="0" fillId="0" borderId="44" xfId="0" applyNumberFormat="1" applyBorder="1"/>
    <xf numFmtId="0" fontId="0" fillId="0" borderId="40" xfId="0" applyBorder="1"/>
    <xf numFmtId="0" fontId="0" fillId="0" borderId="41" xfId="0" applyBorder="1" applyAlignment="1">
      <alignment horizontal="right"/>
    </xf>
    <xf numFmtId="9" fontId="0" fillId="0" borderId="0" xfId="0" applyNumberFormat="1" applyBorder="1"/>
    <xf numFmtId="0" fontId="0" fillId="0" borderId="37" xfId="0" applyBorder="1"/>
    <xf numFmtId="9" fontId="0" fillId="0" borderId="41" xfId="0" applyNumberFormat="1" applyBorder="1" applyAlignment="1">
      <alignment horizontal="right"/>
    </xf>
    <xf numFmtId="166" fontId="0" fillId="0" borderId="0" xfId="0" applyNumberFormat="1" applyBorder="1"/>
    <xf numFmtId="0" fontId="0" fillId="0" borderId="41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10" fontId="0" fillId="0" borderId="37" xfId="0" applyNumberFormat="1" applyBorder="1" applyAlignment="1">
      <alignment horizontal="center"/>
    </xf>
    <xf numFmtId="0" fontId="0" fillId="0" borderId="42" xfId="0" applyBorder="1" applyAlignment="1">
      <alignment horizontal="center"/>
    </xf>
    <xf numFmtId="3" fontId="0" fillId="0" borderId="14" xfId="0" applyNumberFormat="1" applyBorder="1" applyAlignment="1">
      <alignment horizontal="center"/>
    </xf>
    <xf numFmtId="9" fontId="0" fillId="0" borderId="43" xfId="1" applyFont="1" applyBorder="1" applyAlignment="1">
      <alignment horizontal="center"/>
    </xf>
    <xf numFmtId="3" fontId="37" fillId="0" borderId="40" xfId="0" applyNumberFormat="1" applyFont="1" applyBorder="1" applyAlignment="1">
      <alignment vertical="center"/>
    </xf>
    <xf numFmtId="3" fontId="37" fillId="0" borderId="37" xfId="0" applyNumberFormat="1" applyFont="1" applyBorder="1" applyAlignment="1">
      <alignment vertical="center"/>
    </xf>
    <xf numFmtId="3" fontId="37" fillId="0" borderId="43" xfId="0" applyNumberFormat="1" applyFont="1" applyBorder="1" applyAlignment="1">
      <alignment vertical="center"/>
    </xf>
    <xf numFmtId="0" fontId="39" fillId="0" borderId="38" xfId="0" applyFont="1" applyBorder="1" applyAlignment="1">
      <alignment horizontal="center"/>
    </xf>
    <xf numFmtId="0" fontId="39" fillId="0" borderId="36" xfId="0" applyFont="1" applyBorder="1" applyAlignment="1">
      <alignment horizontal="center"/>
    </xf>
    <xf numFmtId="0" fontId="37" fillId="3" borderId="45" xfId="0" applyFont="1" applyFill="1" applyBorder="1" applyAlignment="1" applyProtection="1">
      <alignment horizontal="center" vertical="center" wrapText="1"/>
    </xf>
    <xf numFmtId="0" fontId="37" fillId="3" borderId="46" xfId="0" applyFont="1" applyFill="1" applyBorder="1" applyAlignment="1" applyProtection="1">
      <alignment horizontal="center" vertical="center" wrapText="1"/>
    </xf>
    <xf numFmtId="0" fontId="37" fillId="3" borderId="47" xfId="0" applyFont="1" applyFill="1" applyBorder="1" applyAlignment="1" applyProtection="1">
      <alignment horizontal="center" vertical="center" wrapText="1"/>
    </xf>
    <xf numFmtId="0" fontId="41" fillId="0" borderId="38" xfId="0" applyFont="1" applyBorder="1" applyAlignment="1">
      <alignment horizontal="center"/>
    </xf>
    <xf numFmtId="0" fontId="41" fillId="0" borderId="36" xfId="0" applyFont="1" applyBorder="1" applyAlignment="1">
      <alignment horizontal="center"/>
    </xf>
    <xf numFmtId="3" fontId="41" fillId="0" borderId="42" xfId="0" applyNumberFormat="1" applyFont="1" applyBorder="1" applyAlignment="1">
      <alignment horizontal="center"/>
    </xf>
    <xf numFmtId="3" fontId="41" fillId="0" borderId="43" xfId="0" applyNumberFormat="1" applyFont="1" applyBorder="1" applyAlignment="1">
      <alignment horizontal="center"/>
    </xf>
    <xf numFmtId="0" fontId="57" fillId="0" borderId="0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/>
    </xf>
    <xf numFmtId="0" fontId="51" fillId="0" borderId="0" xfId="0" applyFont="1" applyBorder="1"/>
    <xf numFmtId="0" fontId="2" fillId="0" borderId="0" xfId="0" applyFont="1" applyAlignment="1">
      <alignment horizontal="center" vertical="center"/>
    </xf>
    <xf numFmtId="9" fontId="11" fillId="4" borderId="17" xfId="0" applyNumberFormat="1" applyFont="1" applyFill="1" applyBorder="1" applyAlignment="1" applyProtection="1">
      <alignment horizontal="center" vertical="center" wrapText="1"/>
    </xf>
    <xf numFmtId="4" fontId="0" fillId="0" borderId="0" xfId="0" applyNumberFormat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 applyProtection="1"/>
    <xf numFmtId="0" fontId="26" fillId="0" borderId="0" xfId="0" applyFont="1" applyFill="1" applyProtection="1"/>
    <xf numFmtId="0" fontId="28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/>
    <xf numFmtId="0" fontId="58" fillId="0" borderId="0" xfId="0" applyFont="1" applyFill="1" applyAlignment="1" applyProtection="1">
      <alignment horizontal="center" vertical="center"/>
    </xf>
    <xf numFmtId="0" fontId="0" fillId="0" borderId="2" xfId="0" applyFill="1" applyBorder="1"/>
    <xf numFmtId="0" fontId="0" fillId="0" borderId="4" xfId="0" applyFill="1" applyBorder="1"/>
    <xf numFmtId="0" fontId="0" fillId="0" borderId="2" xfId="0" applyFill="1" applyBorder="1" applyAlignment="1">
      <alignment horizontal="center"/>
    </xf>
    <xf numFmtId="0" fontId="17" fillId="0" borderId="0" xfId="0" applyFont="1" applyFill="1" applyAlignment="1" applyProtection="1">
      <alignment horizontal="center" vertical="center" wrapText="1"/>
      <protection locked="0"/>
    </xf>
    <xf numFmtId="0" fontId="17" fillId="0" borderId="0" xfId="0" applyFont="1" applyFill="1" applyAlignment="1" applyProtection="1">
      <alignment horizontal="center" vertical="center" wrapText="1"/>
    </xf>
    <xf numFmtId="0" fontId="30" fillId="0" borderId="0" xfId="0" applyFont="1" applyFill="1" applyAlignment="1" applyProtection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9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164" fontId="17" fillId="0" borderId="3" xfId="0" applyNumberFormat="1" applyFont="1" applyFill="1" applyBorder="1" applyAlignment="1">
      <alignment horizontal="center" vertical="center" wrapText="1"/>
    </xf>
    <xf numFmtId="3" fontId="59" fillId="0" borderId="0" xfId="0" applyNumberFormat="1" applyFont="1" applyFill="1" applyBorder="1" applyAlignment="1" applyProtection="1">
      <alignment horizontal="center" vertical="center" wrapText="1"/>
    </xf>
    <xf numFmtId="3" fontId="60" fillId="0" borderId="0" xfId="0" applyNumberFormat="1" applyFont="1" applyFill="1" applyBorder="1" applyAlignment="1" applyProtection="1">
      <alignment horizontal="center" vertical="center" wrapText="1"/>
    </xf>
    <xf numFmtId="0" fontId="0" fillId="0" borderId="11" xfId="0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164" fontId="0" fillId="0" borderId="8" xfId="0" applyNumberFormat="1" applyFill="1" applyBorder="1"/>
    <xf numFmtId="0" fontId="61" fillId="0" borderId="0" xfId="0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Protection="1"/>
    <xf numFmtId="0" fontId="0" fillId="0" borderId="4" xfId="0" applyFill="1" applyBorder="1" applyAlignment="1">
      <alignment horizontal="center"/>
    </xf>
    <xf numFmtId="164" fontId="0" fillId="0" borderId="3" xfId="0" applyNumberFormat="1" applyFill="1" applyBorder="1"/>
    <xf numFmtId="0" fontId="0" fillId="0" borderId="8" xfId="0" applyFill="1" applyBorder="1"/>
    <xf numFmtId="0" fontId="62" fillId="0" borderId="0" xfId="0" applyFont="1" applyFill="1" applyBorder="1" applyAlignment="1" applyProtection="1">
      <alignment horizontal="center" vertical="center" wrapText="1"/>
    </xf>
    <xf numFmtId="0" fontId="0" fillId="0" borderId="1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3" fontId="0" fillId="0" borderId="12" xfId="0" applyNumberFormat="1" applyFill="1" applyBorder="1" applyAlignment="1">
      <alignment horizontal="center"/>
    </xf>
    <xf numFmtId="0" fontId="0" fillId="0" borderId="6" xfId="0" applyFill="1" applyBorder="1"/>
    <xf numFmtId="3" fontId="0" fillId="0" borderId="0" xfId="0" applyNumberFormat="1" applyFill="1"/>
    <xf numFmtId="165" fontId="0" fillId="0" borderId="0" xfId="0" applyNumberFormat="1" applyFill="1"/>
    <xf numFmtId="0" fontId="27" fillId="0" borderId="0" xfId="0" applyFont="1" applyAlignment="1"/>
    <xf numFmtId="0" fontId="43" fillId="0" borderId="0" xfId="3" applyFont="1" applyBorder="1" applyAlignment="1" applyProtection="1"/>
    <xf numFmtId="0" fontId="45" fillId="0" borderId="0" xfId="0" applyFont="1" applyAlignment="1" applyProtection="1">
      <alignment vertical="top" wrapText="1"/>
    </xf>
    <xf numFmtId="49" fontId="43" fillId="0" borderId="0" xfId="3" applyNumberFormat="1" applyFont="1" applyBorder="1" applyAlignment="1" applyProtection="1"/>
    <xf numFmtId="0" fontId="47" fillId="0" borderId="0" xfId="0" applyFont="1" applyAlignment="1" applyProtection="1">
      <alignment vertical="center" wrapText="1"/>
    </xf>
    <xf numFmtId="0" fontId="6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/>
    <xf numFmtId="0" fontId="6" fillId="0" borderId="0" xfId="0" applyFont="1" applyFill="1" applyAlignment="1" applyProtection="1">
      <alignment horizontal="center"/>
    </xf>
    <xf numFmtId="0" fontId="23" fillId="10" borderId="43" xfId="0" applyFont="1" applyFill="1" applyBorder="1" applyAlignment="1" applyProtection="1">
      <alignment horizontal="center" vertical="center" wrapText="1"/>
    </xf>
    <xf numFmtId="0" fontId="14" fillId="10" borderId="48" xfId="0" applyFont="1" applyFill="1" applyBorder="1" applyAlignment="1" applyProtection="1">
      <alignment horizontal="left" vertical="center" wrapText="1"/>
    </xf>
    <xf numFmtId="3" fontId="6" fillId="0" borderId="0" xfId="0" applyNumberFormat="1" applyFont="1" applyFill="1" applyAlignment="1" applyProtection="1">
      <alignment horizontal="center" vertical="center"/>
    </xf>
    <xf numFmtId="3" fontId="6" fillId="0" borderId="0" xfId="0" applyNumberFormat="1" applyFont="1" applyFill="1" applyProtection="1"/>
    <xf numFmtId="3" fontId="23" fillId="10" borderId="48" xfId="0" applyNumberFormat="1" applyFont="1" applyFill="1" applyBorder="1" applyAlignment="1" applyProtection="1">
      <alignment horizontal="center" vertical="center" wrapText="1"/>
    </xf>
    <xf numFmtId="3" fontId="23" fillId="10" borderId="42" xfId="0" applyNumberFormat="1" applyFont="1" applyFill="1" applyBorder="1" applyAlignment="1" applyProtection="1">
      <alignment horizontal="center" vertical="center" wrapText="1"/>
    </xf>
    <xf numFmtId="3" fontId="32" fillId="0" borderId="0" xfId="0" applyNumberFormat="1" applyFont="1" applyAlignment="1" applyProtection="1"/>
    <xf numFmtId="4" fontId="18" fillId="10" borderId="33" xfId="0" applyNumberFormat="1" applyFont="1" applyFill="1" applyBorder="1" applyAlignment="1" applyProtection="1">
      <alignment horizontal="center" vertical="center"/>
    </xf>
    <xf numFmtId="0" fontId="51" fillId="0" borderId="0" xfId="0" applyFont="1"/>
    <xf numFmtId="1" fontId="18" fillId="10" borderId="33" xfId="0" applyNumberFormat="1" applyFont="1" applyFill="1" applyBorder="1" applyAlignment="1" applyProtection="1">
      <alignment horizontal="center" vertical="center"/>
    </xf>
    <xf numFmtId="3" fontId="18" fillId="10" borderId="33" xfId="0" applyNumberFormat="1" applyFont="1" applyFill="1" applyBorder="1" applyAlignment="1" applyProtection="1">
      <alignment horizontal="center" vertical="center"/>
    </xf>
    <xf numFmtId="3" fontId="31" fillId="0" borderId="0" xfId="0" applyNumberFormat="1" applyFont="1" applyAlignment="1" applyProtection="1">
      <alignment vertical="center"/>
    </xf>
    <xf numFmtId="3" fontId="18" fillId="10" borderId="50" xfId="0" applyNumberFormat="1" applyFont="1" applyFill="1" applyBorder="1" applyAlignment="1" applyProtection="1">
      <alignment horizontal="center" vertical="center"/>
    </xf>
    <xf numFmtId="0" fontId="0" fillId="0" borderId="52" xfId="0" applyBorder="1" applyAlignment="1">
      <alignment horizontal="center" vertical="center"/>
    </xf>
    <xf numFmtId="14" fontId="0" fillId="0" borderId="5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52" xfId="0" applyNumberFormat="1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3" fontId="11" fillId="10" borderId="53" xfId="0" applyNumberFormat="1" applyFont="1" applyFill="1" applyBorder="1" applyAlignment="1" applyProtection="1">
      <alignment horizontal="center" vertical="center"/>
    </xf>
    <xf numFmtId="1" fontId="11" fillId="10" borderId="53" xfId="0" applyNumberFormat="1" applyFont="1" applyFill="1" applyBorder="1" applyAlignment="1" applyProtection="1">
      <alignment horizontal="center" vertical="center"/>
    </xf>
    <xf numFmtId="3" fontId="64" fillId="11" borderId="33" xfId="0" applyNumberFormat="1" applyFont="1" applyFill="1" applyBorder="1" applyAlignment="1" applyProtection="1">
      <alignment horizontal="center" vertical="center"/>
    </xf>
    <xf numFmtId="3" fontId="68" fillId="11" borderId="33" xfId="0" applyNumberFormat="1" applyFont="1" applyFill="1" applyBorder="1" applyAlignment="1" applyProtection="1">
      <alignment horizontal="center" vertical="center"/>
    </xf>
    <xf numFmtId="1" fontId="4" fillId="0" borderId="0" xfId="0" applyNumberFormat="1" applyFont="1" applyAlignment="1" applyProtection="1">
      <alignment horizontal="center" vertical="center"/>
    </xf>
    <xf numFmtId="3" fontId="64" fillId="11" borderId="33" xfId="0" applyNumberFormat="1" applyFont="1" applyFill="1" applyBorder="1" applyAlignment="1" applyProtection="1">
      <alignment horizontal="center" vertical="center"/>
      <protection locked="0"/>
    </xf>
    <xf numFmtId="4" fontId="64" fillId="11" borderId="33" xfId="0" applyNumberFormat="1" applyFont="1" applyFill="1" applyBorder="1" applyAlignment="1" applyProtection="1">
      <alignment horizontal="center" vertical="center"/>
      <protection locked="0"/>
    </xf>
    <xf numFmtId="0" fontId="69" fillId="0" borderId="0" xfId="0" applyFont="1" applyFill="1" applyBorder="1" applyAlignment="1" applyProtection="1">
      <alignment horizontal="left"/>
    </xf>
    <xf numFmtId="0" fontId="70" fillId="0" borderId="0" xfId="0" applyFont="1" applyFill="1" applyBorder="1" applyAlignment="1" applyProtection="1">
      <alignment horizontal="left" vertical="top"/>
    </xf>
    <xf numFmtId="22" fontId="71" fillId="0" borderId="58" xfId="0" applyNumberFormat="1" applyFont="1" applyBorder="1" applyAlignment="1">
      <alignment vertical="center"/>
    </xf>
    <xf numFmtId="0" fontId="72" fillId="0" borderId="58" xfId="0" applyFont="1" applyBorder="1" applyAlignment="1" applyProtection="1">
      <alignment horizontal="right" vertical="center"/>
    </xf>
    <xf numFmtId="14" fontId="67" fillId="11" borderId="55" xfId="0" applyNumberFormat="1" applyFont="1" applyFill="1" applyBorder="1" applyAlignment="1" applyProtection="1">
      <alignment horizontal="center" vertical="center"/>
      <protection locked="0"/>
    </xf>
    <xf numFmtId="14" fontId="67" fillId="11" borderId="33" xfId="0" applyNumberFormat="1" applyFont="1" applyFill="1" applyBorder="1" applyAlignment="1" applyProtection="1">
      <alignment horizontal="center" vertical="center"/>
      <protection locked="0"/>
    </xf>
    <xf numFmtId="3" fontId="0" fillId="0" borderId="0" xfId="0" applyNumberFormat="1" applyBorder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4" fontId="64" fillId="11" borderId="33" xfId="0" applyNumberFormat="1" applyFont="1" applyFill="1" applyBorder="1" applyAlignment="1" applyProtection="1">
      <alignment horizontal="center" vertical="center"/>
      <protection hidden="1"/>
    </xf>
    <xf numFmtId="4" fontId="29" fillId="0" borderId="0" xfId="0" applyNumberFormat="1" applyFont="1" applyAlignment="1" applyProtection="1">
      <alignment horizontal="right"/>
    </xf>
    <xf numFmtId="4" fontId="29" fillId="0" borderId="58" xfId="0" applyNumberFormat="1" applyFont="1" applyBorder="1" applyAlignment="1" applyProtection="1">
      <alignment horizontal="right"/>
    </xf>
    <xf numFmtId="4" fontId="11" fillId="10" borderId="54" xfId="0" applyNumberFormat="1" applyFont="1" applyFill="1" applyBorder="1" applyAlignment="1" applyProtection="1">
      <alignment horizontal="right" vertical="center"/>
    </xf>
    <xf numFmtId="4" fontId="4" fillId="0" borderId="52" xfId="0" applyNumberFormat="1" applyFont="1" applyBorder="1" applyAlignment="1">
      <alignment horizontal="right" vertical="center"/>
    </xf>
    <xf numFmtId="4" fontId="0" fillId="0" borderId="52" xfId="0" applyNumberFormat="1" applyBorder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0" fontId="73" fillId="0" borderId="0" xfId="0" applyFont="1"/>
    <xf numFmtId="0" fontId="0" fillId="0" borderId="0" xfId="0" applyAlignment="1">
      <alignment horizontal="right" vertical="center"/>
    </xf>
    <xf numFmtId="3" fontId="3" fillId="0" borderId="33" xfId="0" applyNumberFormat="1" applyFont="1" applyFill="1" applyBorder="1" applyAlignment="1" applyProtection="1">
      <alignment horizontal="center" vertical="center"/>
    </xf>
    <xf numFmtId="3" fontId="18" fillId="0" borderId="33" xfId="0" applyNumberFormat="1" applyFont="1" applyFill="1" applyBorder="1" applyAlignment="1" applyProtection="1">
      <alignment horizontal="center" vertical="center"/>
    </xf>
    <xf numFmtId="0" fontId="74" fillId="0" borderId="59" xfId="0" applyFont="1" applyBorder="1" applyAlignment="1" applyProtection="1">
      <alignment horizontal="left" vertical="center"/>
    </xf>
    <xf numFmtId="0" fontId="15" fillId="0" borderId="59" xfId="0" applyFont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3" fontId="6" fillId="0" borderId="13" xfId="0" applyNumberFormat="1" applyFont="1" applyFill="1" applyBorder="1" applyAlignment="1" applyProtection="1">
      <alignment horizontal="center" vertical="center"/>
    </xf>
    <xf numFmtId="3" fontId="6" fillId="0" borderId="38" xfId="0" applyNumberFormat="1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6" fillId="0" borderId="13" xfId="0" applyFont="1" applyFill="1" applyBorder="1" applyAlignment="1" applyProtection="1">
      <alignment horizontal="left" vertical="center"/>
    </xf>
    <xf numFmtId="3" fontId="23" fillId="10" borderId="13" xfId="0" applyNumberFormat="1" applyFont="1" applyFill="1" applyBorder="1" applyAlignment="1">
      <alignment horizontal="center" vertical="center" wrapText="1"/>
    </xf>
    <xf numFmtId="3" fontId="75" fillId="10" borderId="13" xfId="0" applyNumberFormat="1" applyFont="1" applyFill="1" applyBorder="1" applyAlignment="1">
      <alignment horizontal="center" vertical="center" wrapText="1"/>
    </xf>
    <xf numFmtId="3" fontId="23" fillId="10" borderId="48" xfId="0" applyNumberFormat="1" applyFont="1" applyFill="1" applyBorder="1" applyAlignment="1" applyProtection="1">
      <alignment horizontal="right" vertical="center" wrapText="1"/>
    </xf>
    <xf numFmtId="3" fontId="6" fillId="0" borderId="38" xfId="0" applyNumberFormat="1" applyFont="1" applyFill="1" applyBorder="1" applyAlignment="1" applyProtection="1">
      <alignment horizontal="right" vertical="center"/>
    </xf>
    <xf numFmtId="3" fontId="76" fillId="0" borderId="38" xfId="0" applyNumberFormat="1" applyFont="1" applyFill="1" applyBorder="1" applyAlignment="1" applyProtection="1">
      <alignment horizontal="right" vertical="center"/>
    </xf>
    <xf numFmtId="3" fontId="3" fillId="0" borderId="38" xfId="0" applyNumberFormat="1" applyFont="1" applyFill="1" applyBorder="1" applyAlignment="1" applyProtection="1">
      <alignment horizontal="right" vertical="center"/>
    </xf>
    <xf numFmtId="3" fontId="11" fillId="10" borderId="33" xfId="0" applyNumberFormat="1" applyFont="1" applyFill="1" applyBorder="1" applyAlignment="1" applyProtection="1">
      <alignment horizontal="center" vertical="center"/>
    </xf>
    <xf numFmtId="4" fontId="3" fillId="0" borderId="33" xfId="0" applyNumberFormat="1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/>
      <protection locked="0"/>
    </xf>
    <xf numFmtId="0" fontId="6" fillId="0" borderId="13" xfId="0" applyFont="1" applyFill="1" applyBorder="1" applyProtection="1">
      <protection locked="0"/>
    </xf>
    <xf numFmtId="3" fontId="6" fillId="0" borderId="13" xfId="0" applyNumberFormat="1" applyFont="1" applyFill="1" applyBorder="1" applyProtection="1">
      <protection locked="0"/>
    </xf>
    <xf numFmtId="3" fontId="6" fillId="0" borderId="38" xfId="0" applyNumberFormat="1" applyFont="1" applyFill="1" applyBorder="1" applyProtection="1">
      <protection locked="0"/>
    </xf>
    <xf numFmtId="0" fontId="6" fillId="0" borderId="40" xfId="0" applyFont="1" applyFill="1" applyBorder="1" applyAlignment="1" applyProtection="1">
      <alignment horizontal="center"/>
      <protection locked="0"/>
    </xf>
    <xf numFmtId="0" fontId="6" fillId="0" borderId="49" xfId="0" applyFont="1" applyFill="1" applyBorder="1" applyProtection="1">
      <protection locked="0"/>
    </xf>
    <xf numFmtId="4" fontId="64" fillId="11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14" fontId="64" fillId="11" borderId="33" xfId="0" applyNumberFormat="1" applyFont="1" applyFill="1" applyBorder="1" applyAlignment="1" applyProtection="1">
      <alignment horizontal="center" vertical="center"/>
      <protection hidden="1"/>
    </xf>
    <xf numFmtId="3" fontId="56" fillId="0" borderId="0" xfId="0" applyNumberFormat="1" applyFont="1" applyBorder="1" applyAlignment="1">
      <alignment vertical="top"/>
    </xf>
    <xf numFmtId="0" fontId="56" fillId="0" borderId="0" xfId="0" applyFont="1" applyBorder="1" applyAlignment="1">
      <alignment vertical="top"/>
    </xf>
    <xf numFmtId="0" fontId="56" fillId="0" borderId="0" xfId="0" applyFont="1" applyAlignment="1">
      <alignment vertical="top"/>
    </xf>
    <xf numFmtId="0" fontId="0" fillId="0" borderId="0" xfId="0" applyAlignment="1" applyProtection="1">
      <alignment vertical="center"/>
      <protection locked="0"/>
    </xf>
    <xf numFmtId="0" fontId="44" fillId="0" borderId="0" xfId="0" quotePrefix="1" applyFont="1" applyAlignment="1" applyProtection="1">
      <alignment horizontal="left" vertical="center" wrapText="1"/>
    </xf>
    <xf numFmtId="0" fontId="44" fillId="0" borderId="0" xfId="0" applyFont="1" applyAlignment="1" applyProtection="1">
      <alignment vertical="center" wrapText="1"/>
    </xf>
    <xf numFmtId="0" fontId="82" fillId="0" borderId="0" xfId="0" applyFont="1" applyAlignment="1">
      <alignment vertical="center"/>
    </xf>
    <xf numFmtId="0" fontId="82" fillId="0" borderId="0" xfId="0" applyFont="1" applyAlignment="1" applyProtection="1">
      <alignment vertical="top" wrapText="1"/>
    </xf>
    <xf numFmtId="0" fontId="83" fillId="0" borderId="0" xfId="3" applyFont="1" applyBorder="1" applyAlignment="1" applyProtection="1"/>
    <xf numFmtId="0" fontId="83" fillId="0" borderId="0" xfId="0" applyFont="1" applyAlignment="1" applyProtection="1">
      <alignment vertical="top" wrapText="1"/>
    </xf>
    <xf numFmtId="49" fontId="83" fillId="0" borderId="0" xfId="3" applyNumberFormat="1" applyFont="1" applyBorder="1" applyAlignment="1" applyProtection="1"/>
    <xf numFmtId="0" fontId="82" fillId="0" borderId="0" xfId="0" applyFont="1" applyAlignment="1" applyProtection="1">
      <alignment wrapText="1"/>
    </xf>
    <xf numFmtId="0" fontId="85" fillId="0" borderId="0" xfId="0" applyFont="1" applyAlignment="1" applyProtection="1">
      <alignment vertical="center" wrapText="1"/>
    </xf>
    <xf numFmtId="3" fontId="64" fillId="11" borderId="33" xfId="0" applyNumberFormat="1" applyFont="1" applyFill="1" applyBorder="1" applyAlignment="1" applyProtection="1">
      <alignment horizontal="center" vertical="center"/>
      <protection hidden="1"/>
    </xf>
    <xf numFmtId="22" fontId="20" fillId="0" borderId="58" xfId="0" applyNumberFormat="1" applyFont="1" applyBorder="1" applyAlignment="1" applyProtection="1">
      <alignment horizontal="left" vertical="center"/>
    </xf>
    <xf numFmtId="0" fontId="82" fillId="0" borderId="0" xfId="0" applyFont="1" applyAlignment="1">
      <alignment horizontal="left" vertical="center" wrapText="1"/>
    </xf>
    <xf numFmtId="0" fontId="6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65" fillId="0" borderId="0" xfId="2" applyFont="1" applyAlignment="1">
      <alignment horizontal="center" vertical="top"/>
    </xf>
    <xf numFmtId="0" fontId="81" fillId="10" borderId="0" xfId="0" applyFont="1" applyFill="1" applyAlignment="1">
      <alignment horizontal="center" vertical="center"/>
    </xf>
    <xf numFmtId="0" fontId="63" fillId="0" borderId="0" xfId="0" applyFont="1" applyFill="1" applyBorder="1" applyAlignment="1" applyProtection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78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 vertical="center"/>
    </xf>
    <xf numFmtId="3" fontId="53" fillId="0" borderId="0" xfId="0" applyNumberFormat="1" applyFont="1" applyFill="1" applyBorder="1" applyAlignment="1" applyProtection="1">
      <alignment horizontal="left" vertical="center"/>
    </xf>
    <xf numFmtId="3" fontId="11" fillId="10" borderId="33" xfId="0" applyNumberFormat="1" applyFont="1" applyFill="1" applyBorder="1" applyAlignment="1" applyProtection="1">
      <alignment horizontal="center" vertical="center"/>
    </xf>
    <xf numFmtId="3" fontId="64" fillId="11" borderId="33" xfId="0" applyNumberFormat="1" applyFont="1" applyFill="1" applyBorder="1" applyAlignment="1" applyProtection="1">
      <alignment horizontal="center" vertical="center"/>
      <protection hidden="1"/>
    </xf>
    <xf numFmtId="3" fontId="77" fillId="0" borderId="0" xfId="0" applyNumberFormat="1" applyFont="1" applyAlignment="1" applyProtection="1">
      <alignment horizontal="center" vertical="center"/>
    </xf>
    <xf numFmtId="0" fontId="15" fillId="0" borderId="59" xfId="0" applyFont="1" applyBorder="1" applyAlignment="1" applyProtection="1">
      <alignment horizontal="right" vertical="center"/>
    </xf>
    <xf numFmtId="0" fontId="29" fillId="0" borderId="0" xfId="0" applyFont="1" applyAlignment="1">
      <alignment horizontal="center"/>
    </xf>
    <xf numFmtId="3" fontId="56" fillId="0" borderId="0" xfId="0" applyNumberFormat="1" applyFont="1" applyBorder="1" applyAlignment="1">
      <alignment horizontal="center" vertical="top"/>
    </xf>
    <xf numFmtId="0" fontId="80" fillId="0" borderId="0" xfId="0" applyFont="1" applyBorder="1" applyAlignment="1">
      <alignment horizontal="center" vertical="center"/>
    </xf>
    <xf numFmtId="3" fontId="80" fillId="0" borderId="0" xfId="0" applyNumberFormat="1" applyFont="1" applyBorder="1" applyAlignment="1">
      <alignment horizontal="center" vertical="top"/>
    </xf>
    <xf numFmtId="0" fontId="79" fillId="0" borderId="0" xfId="0" applyFont="1" applyBorder="1" applyAlignment="1">
      <alignment horizontal="center"/>
    </xf>
    <xf numFmtId="0" fontId="29" fillId="0" borderId="0" xfId="0" applyFont="1" applyAlignment="1" applyProtection="1">
      <alignment horizontal="center"/>
    </xf>
    <xf numFmtId="3" fontId="64" fillId="11" borderId="51" xfId="0" applyNumberFormat="1" applyFont="1" applyFill="1" applyBorder="1" applyAlignment="1" applyProtection="1">
      <alignment horizontal="center" vertical="center"/>
    </xf>
    <xf numFmtId="3" fontId="64" fillId="11" borderId="56" xfId="0" applyNumberFormat="1" applyFont="1" applyFill="1" applyBorder="1" applyAlignment="1" applyProtection="1">
      <alignment horizontal="center" vertical="center"/>
    </xf>
    <xf numFmtId="3" fontId="64" fillId="11" borderId="57" xfId="0" applyNumberFormat="1" applyFont="1" applyFill="1" applyBorder="1" applyAlignment="1" applyProtection="1">
      <alignment horizontal="center" vertical="center"/>
    </xf>
    <xf numFmtId="22" fontId="0" fillId="0" borderId="0" xfId="0" applyNumberFormat="1" applyAlignment="1">
      <alignment horizontal="center" vertical="center"/>
    </xf>
    <xf numFmtId="0" fontId="4" fillId="0" borderId="52" xfId="0" applyFont="1" applyBorder="1" applyAlignment="1">
      <alignment horizontal="left" vertical="center"/>
    </xf>
    <xf numFmtId="0" fontId="0" fillId="0" borderId="52" xfId="0" applyBorder="1" applyAlignment="1">
      <alignment horizontal="left" vertical="center"/>
    </xf>
    <xf numFmtId="3" fontId="11" fillId="10" borderId="53" xfId="0" applyNumberFormat="1" applyFont="1" applyFill="1" applyBorder="1" applyAlignment="1" applyProtection="1">
      <alignment horizontal="left" vertical="center"/>
    </xf>
    <xf numFmtId="3" fontId="29" fillId="0" borderId="58" xfId="0" applyNumberFormat="1" applyFont="1" applyBorder="1" applyAlignment="1" applyProtection="1">
      <alignment horizontal="right"/>
    </xf>
    <xf numFmtId="3" fontId="11" fillId="10" borderId="53" xfId="0" applyNumberFormat="1" applyFont="1" applyFill="1" applyBorder="1" applyAlignment="1" applyProtection="1">
      <alignment horizontal="right" vertical="center"/>
    </xf>
    <xf numFmtId="3" fontId="4" fillId="0" borderId="52" xfId="0" applyNumberFormat="1" applyFont="1" applyBorder="1" applyAlignment="1">
      <alignment horizontal="right" vertical="center"/>
    </xf>
    <xf numFmtId="3" fontId="0" fillId="0" borderId="52" xfId="0" applyNumberFormat="1" applyBorder="1" applyAlignment="1">
      <alignment horizontal="right" vertical="center"/>
    </xf>
    <xf numFmtId="3" fontId="0" fillId="0" borderId="0" xfId="0" applyNumberFormat="1" applyAlignment="1">
      <alignment horizontal="right" vertical="center"/>
    </xf>
    <xf numFmtId="0" fontId="86" fillId="10" borderId="0" xfId="0" applyFont="1" applyFill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Border="1" applyAlignment="1">
      <alignment horizontal="right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87" fillId="14" borderId="58" xfId="0" applyFont="1" applyFill="1" applyBorder="1" applyAlignment="1">
      <alignment horizontal="center" vertical="center"/>
    </xf>
    <xf numFmtId="3" fontId="12" fillId="15" borderId="33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vertical="center"/>
    </xf>
    <xf numFmtId="0" fontId="25" fillId="0" borderId="0" xfId="0" applyFont="1" applyAlignment="1">
      <alignment horizontal="center"/>
    </xf>
    <xf numFmtId="0" fontId="2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Border="1" applyAlignment="1">
      <alignment horizontal="right" vertical="center"/>
    </xf>
    <xf numFmtId="2" fontId="25" fillId="0" borderId="0" xfId="0" applyNumberFormat="1" applyFont="1" applyAlignment="1">
      <alignment horizontal="center"/>
    </xf>
    <xf numFmtId="0" fontId="25" fillId="0" borderId="0" xfId="0" applyFont="1" applyAlignment="1">
      <alignment horizontal="right"/>
    </xf>
    <xf numFmtId="0" fontId="26" fillId="0" borderId="0" xfId="0" applyFont="1" applyAlignment="1">
      <alignment horizontal="right"/>
    </xf>
    <xf numFmtId="1" fontId="3" fillId="0" borderId="0" xfId="0" applyNumberFormat="1" applyFont="1"/>
    <xf numFmtId="0" fontId="64" fillId="0" borderId="0" xfId="0" applyFont="1"/>
    <xf numFmtId="0" fontId="88" fillId="0" borderId="0" xfId="0" applyFont="1" applyFill="1"/>
    <xf numFmtId="0" fontId="88" fillId="0" borderId="61" xfId="0" applyFont="1" applyBorder="1"/>
    <xf numFmtId="0" fontId="88" fillId="0" borderId="0" xfId="0" applyFont="1"/>
    <xf numFmtId="0" fontId="64" fillId="0" borderId="0" xfId="0" applyFont="1" applyAlignment="1">
      <alignment horizontal="right"/>
    </xf>
    <xf numFmtId="0" fontId="89" fillId="3" borderId="0" xfId="0" applyFont="1" applyFill="1" applyAlignment="1">
      <alignment horizontal="center" wrapText="1"/>
    </xf>
    <xf numFmtId="0" fontId="89" fillId="3" borderId="0" xfId="0" applyFont="1" applyFill="1" applyAlignment="1">
      <alignment wrapText="1"/>
    </xf>
    <xf numFmtId="0" fontId="89" fillId="3" borderId="0" xfId="0" applyFont="1" applyFill="1" applyAlignment="1">
      <alignment horizontal="left" wrapText="1"/>
    </xf>
    <xf numFmtId="0" fontId="88" fillId="0" borderId="0" xfId="0" applyFont="1" applyAlignment="1">
      <alignment horizontal="left"/>
    </xf>
    <xf numFmtId="0" fontId="88" fillId="0" borderId="0" xfId="0" applyFont="1" applyAlignment="1">
      <alignment horizontal="center" vertical="center"/>
    </xf>
    <xf numFmtId="0" fontId="89" fillId="3" borderId="0" xfId="0" applyFont="1" applyFill="1" applyAlignment="1">
      <alignment horizontal="center" vertical="center" wrapText="1"/>
    </xf>
    <xf numFmtId="0" fontId="89" fillId="3" borderId="0" xfId="0" applyFont="1" applyFill="1" applyAlignment="1">
      <alignment horizontal="right" vertical="center" wrapText="1"/>
    </xf>
    <xf numFmtId="0" fontId="88" fillId="0" borderId="0" xfId="0" pivotButton="1" applyFont="1"/>
    <xf numFmtId="0" fontId="88" fillId="0" borderId="0" xfId="0" applyFont="1" applyAlignment="1">
      <alignment horizontal="right"/>
    </xf>
    <xf numFmtId="0" fontId="89" fillId="3" borderId="0" xfId="0" applyFont="1" applyFill="1" applyAlignment="1">
      <alignment horizontal="right" wrapText="1"/>
    </xf>
    <xf numFmtId="0" fontId="88" fillId="0" borderId="0" xfId="0" applyFont="1" applyAlignment="1">
      <alignment horizontal="center"/>
    </xf>
    <xf numFmtId="0" fontId="88" fillId="0" borderId="0" xfId="0" applyFont="1" applyFill="1" applyAlignment="1">
      <alignment horizontal="left"/>
    </xf>
    <xf numFmtId="0" fontId="88" fillId="0" borderId="0" xfId="0" applyFont="1" applyFill="1" applyAlignment="1">
      <alignment horizontal="center" vertical="center"/>
    </xf>
    <xf numFmtId="0" fontId="88" fillId="0" borderId="0" xfId="0" applyFont="1" applyFill="1" applyAlignment="1">
      <alignment horizontal="right" vertical="center"/>
    </xf>
    <xf numFmtId="0" fontId="88" fillId="12" borderId="1" xfId="0" applyFont="1" applyFill="1" applyBorder="1" applyAlignment="1">
      <alignment horizontal="center"/>
    </xf>
    <xf numFmtId="0" fontId="88" fillId="12" borderId="1" xfId="0" applyFont="1" applyFill="1" applyBorder="1" applyAlignment="1">
      <alignment horizontal="left"/>
    </xf>
    <xf numFmtId="0" fontId="88" fillId="0" borderId="0" xfId="0" pivotButton="1" applyFont="1" applyAlignment="1">
      <alignment horizontal="left"/>
    </xf>
    <xf numFmtId="0" fontId="88" fillId="0" borderId="0" xfId="0" pivotButton="1" applyFont="1" applyAlignment="1">
      <alignment horizontal="center" vertical="center"/>
    </xf>
    <xf numFmtId="0" fontId="88" fillId="0" borderId="0" xfId="0" applyFont="1" applyAlignment="1">
      <alignment horizontal="right" vertical="center"/>
    </xf>
    <xf numFmtId="0" fontId="88" fillId="0" borderId="0" xfId="0" pivotButton="1" applyFont="1" applyAlignment="1">
      <alignment horizontal="right"/>
    </xf>
    <xf numFmtId="1" fontId="89" fillId="13" borderId="0" xfId="0" applyNumberFormat="1" applyFont="1" applyFill="1" applyBorder="1"/>
    <xf numFmtId="0" fontId="88" fillId="0" borderId="1" xfId="0" applyFont="1" applyBorder="1"/>
    <xf numFmtId="3" fontId="88" fillId="0" borderId="1" xfId="0" applyNumberFormat="1" applyFont="1" applyBorder="1"/>
    <xf numFmtId="2" fontId="88" fillId="0" borderId="1" xfId="0" applyNumberFormat="1" applyFont="1" applyBorder="1"/>
    <xf numFmtId="1" fontId="88" fillId="0" borderId="0" xfId="0" applyNumberFormat="1" applyFont="1"/>
    <xf numFmtId="1" fontId="88" fillId="0" borderId="1" xfId="0" applyNumberFormat="1" applyFont="1" applyBorder="1"/>
    <xf numFmtId="3" fontId="89" fillId="0" borderId="0" xfId="0" applyNumberFormat="1" applyFont="1"/>
    <xf numFmtId="3" fontId="88" fillId="0" borderId="61" xfId="0" applyNumberFormat="1" applyFont="1" applyBorder="1"/>
    <xf numFmtId="0" fontId="13" fillId="10" borderId="61" xfId="0" applyFont="1" applyFill="1" applyBorder="1" applyAlignment="1">
      <alignment horizontal="right"/>
    </xf>
    <xf numFmtId="0" fontId="13" fillId="10" borderId="61" xfId="0" applyFont="1" applyFill="1" applyBorder="1"/>
    <xf numFmtId="1" fontId="88" fillId="0" borderId="61" xfId="0" applyNumberFormat="1" applyFont="1" applyBorder="1"/>
    <xf numFmtId="0" fontId="88" fillId="0" borderId="61" xfId="0" applyNumberFormat="1" applyFont="1" applyBorder="1" applyAlignment="1">
      <alignment horizontal="right"/>
    </xf>
    <xf numFmtId="0" fontId="88" fillId="0" borderId="61" xfId="0" applyFont="1" applyBorder="1" applyAlignment="1">
      <alignment horizontal="right"/>
    </xf>
    <xf numFmtId="0" fontId="88" fillId="0" borderId="2" xfId="0" applyFont="1" applyBorder="1" applyAlignment="1">
      <alignment horizontal="left"/>
    </xf>
    <xf numFmtId="0" fontId="88" fillId="0" borderId="61" xfId="0" applyFont="1" applyBorder="1" applyAlignment="1">
      <alignment horizontal="left"/>
    </xf>
    <xf numFmtId="0" fontId="88" fillId="0" borderId="61" xfId="0" applyFont="1" applyBorder="1" applyAlignment="1">
      <alignment horizontal="center" vertical="center"/>
    </xf>
    <xf numFmtId="0" fontId="88" fillId="0" borderId="61" xfId="0" applyNumberFormat="1" applyFont="1" applyBorder="1" applyAlignment="1">
      <alignment horizontal="center" vertical="center"/>
    </xf>
    <xf numFmtId="0" fontId="88" fillId="0" borderId="61" xfId="0" applyNumberFormat="1" applyFont="1" applyBorder="1" applyAlignment="1">
      <alignment horizontal="right" vertical="center"/>
    </xf>
    <xf numFmtId="0" fontId="88" fillId="0" borderId="61" xfId="0" applyFont="1" applyBorder="1" applyAlignment="1">
      <alignment horizontal="center"/>
    </xf>
    <xf numFmtId="0" fontId="90" fillId="0" borderId="0" xfId="0" applyFont="1" applyAlignment="1">
      <alignment horizontal="center"/>
    </xf>
    <xf numFmtId="3" fontId="91" fillId="0" borderId="0" xfId="0" applyNumberFormat="1" applyFont="1" applyAlignment="1">
      <alignment horizontal="center"/>
    </xf>
    <xf numFmtId="22" fontId="67" fillId="0" borderId="11" xfId="0" applyNumberFormat="1" applyFont="1" applyFill="1" applyBorder="1" applyAlignment="1" applyProtection="1">
      <alignment horizontal="center"/>
      <protection locked="0"/>
    </xf>
    <xf numFmtId="3" fontId="67" fillId="0" borderId="11" xfId="0" applyNumberFormat="1" applyFont="1" applyFill="1" applyBorder="1" applyAlignment="1" applyProtection="1">
      <alignment horizontal="center"/>
      <protection locked="0"/>
    </xf>
    <xf numFmtId="1" fontId="67" fillId="0" borderId="11" xfId="0" applyNumberFormat="1" applyFont="1" applyFill="1" applyBorder="1" applyAlignment="1" applyProtection="1">
      <alignment horizontal="center"/>
      <protection locked="0"/>
    </xf>
    <xf numFmtId="4" fontId="67" fillId="0" borderId="11" xfId="0" applyNumberFormat="1" applyFont="1" applyFill="1" applyBorder="1" applyAlignment="1" applyProtection="1">
      <alignment horizontal="center"/>
      <protection locked="0"/>
    </xf>
    <xf numFmtId="14" fontId="54" fillId="0" borderId="61" xfId="0" applyNumberFormat="1" applyFont="1" applyBorder="1" applyAlignment="1">
      <alignment horizontal="center" vertical="center"/>
    </xf>
    <xf numFmtId="0" fontId="5" fillId="0" borderId="61" xfId="0" applyFont="1" applyBorder="1" applyAlignment="1">
      <alignment vertical="center"/>
    </xf>
    <xf numFmtId="14" fontId="5" fillId="0" borderId="61" xfId="0" applyNumberFormat="1" applyFont="1" applyBorder="1" applyAlignment="1">
      <alignment horizontal="center" vertical="center"/>
    </xf>
    <xf numFmtId="3" fontId="5" fillId="0" borderId="61" xfId="0" applyNumberFormat="1" applyFont="1" applyBorder="1" applyAlignment="1">
      <alignment vertical="center"/>
    </xf>
    <xf numFmtId="4" fontId="5" fillId="0" borderId="61" xfId="0" applyNumberFormat="1" applyFont="1" applyBorder="1" applyAlignment="1">
      <alignment vertical="center"/>
    </xf>
    <xf numFmtId="0" fontId="5" fillId="0" borderId="62" xfId="0" applyFont="1" applyBorder="1" applyAlignment="1">
      <alignment vertical="center"/>
    </xf>
    <xf numFmtId="0" fontId="5" fillId="0" borderId="60" xfId="0" applyFont="1" applyBorder="1" applyAlignment="1">
      <alignment vertical="center"/>
    </xf>
    <xf numFmtId="0" fontId="5" fillId="0" borderId="63" xfId="0" applyFont="1" applyBorder="1" applyAlignment="1">
      <alignment vertical="center"/>
    </xf>
    <xf numFmtId="0" fontId="5" fillId="15" borderId="0" xfId="0" applyFont="1" applyFill="1" applyBorder="1" applyAlignment="1">
      <alignment horizontal="center" vertical="center"/>
    </xf>
    <xf numFmtId="0" fontId="5" fillId="15" borderId="63" xfId="0" applyFont="1" applyFill="1" applyBorder="1" applyAlignment="1">
      <alignment vertical="center"/>
    </xf>
    <xf numFmtId="0" fontId="6" fillId="0" borderId="0" xfId="0" applyFont="1" applyBorder="1" applyAlignment="1">
      <alignment horizontal="left" vertical="center"/>
    </xf>
    <xf numFmtId="0" fontId="5" fillId="15" borderId="62" xfId="0" applyFont="1" applyFill="1" applyBorder="1" applyAlignment="1">
      <alignment vertical="center"/>
    </xf>
    <xf numFmtId="0" fontId="5" fillId="15" borderId="62" xfId="0" applyFont="1" applyFill="1" applyBorder="1" applyAlignment="1">
      <alignment horizontal="center" vertical="center"/>
    </xf>
    <xf numFmtId="0" fontId="5" fillId="15" borderId="62" xfId="0" applyFont="1" applyFill="1" applyBorder="1" applyAlignment="1">
      <alignment horizontal="right" vertical="center"/>
    </xf>
    <xf numFmtId="0" fontId="5" fillId="15" borderId="0" xfId="0" applyFont="1" applyFill="1" applyBorder="1" applyAlignment="1" applyProtection="1">
      <alignment horizontal="center" vertical="center"/>
      <protection locked="0"/>
    </xf>
  </cellXfs>
  <cellStyles count="4">
    <cellStyle name="Lien hypertexte" xfId="2" builtinId="8"/>
    <cellStyle name="Normal" xfId="0" builtinId="0"/>
    <cellStyle name="Pourcentage" xfId="1" builtinId="5"/>
    <cellStyle name="Titre 1" xfId="3" builtinId="16"/>
  </cellStyles>
  <dxfs count="488"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border>
        <top style="thin">
          <color theme="8" tint="0.59999389629810485"/>
        </top>
        <horizontal style="thin">
          <color theme="8" tint="0.59999389629810485"/>
        </horizontal>
      </border>
    </dxf>
    <dxf>
      <border>
        <top style="thin">
          <color theme="8" tint="0.59999389629810485"/>
        </top>
        <horizontal style="thin">
          <color theme="8" tint="0.59999389629810485"/>
        </horizontal>
      </border>
    </dxf>
    <dxf>
      <border>
        <top style="thin">
          <color theme="8" tint="0.59999389629810485"/>
        </top>
        <horizontal style="thin">
          <color theme="8" tint="0.59999389629810485"/>
        </horizontal>
      </border>
    </dxf>
    <dxf>
      <border>
        <top style="thin">
          <color theme="8" tint="0.59999389629810485"/>
        </top>
        <horizontal style="thin">
          <color theme="8" tint="0.59999389629810485"/>
        </horizontal>
      </border>
    </dxf>
    <dxf>
      <border>
        <top style="thin">
          <color theme="8" tint="0.59999389629810485"/>
        </top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border>
        <left/>
        <right/>
        <top/>
        <bottom/>
      </border>
    </dxf>
    <dxf>
      <font>
        <b val="0"/>
      </font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>
        <left/>
        <right/>
      </border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border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sz val="9"/>
      </font>
    </dxf>
    <dxf>
      <font>
        <sz val="9"/>
      </font>
    </dxf>
    <dxf>
      <font>
        <color theme="3" tint="-0.499984740745262"/>
      </font>
    </dxf>
    <dxf>
      <font>
        <color theme="3" tint="-0.499984740745262"/>
      </font>
    </dxf>
    <dxf>
      <font>
        <color theme="0"/>
      </font>
    </dxf>
    <dxf>
      <alignment horizontal="center" readingOrder="0"/>
    </dxf>
    <dxf>
      <font>
        <color theme="8" tint="-0.499984740745262"/>
      </font>
    </dxf>
    <dxf>
      <font>
        <color theme="8" tint="-0.499984740745262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z val="10"/>
      </font>
    </dxf>
    <dxf>
      <protection locked="0"/>
    </dxf>
    <dxf>
      <border>
        <bottom/>
      </border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font>
        <color theme="8" tint="-0.499984740745262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font>
        <b/>
      </font>
    </dxf>
    <dxf>
      <numFmt numFmtId="3" formatCode="#,##0"/>
    </dxf>
    <dxf>
      <numFmt numFmtId="3" formatCode="#,##0"/>
    </dxf>
    <dxf>
      <numFmt numFmtId="4" formatCode="#,##0.00"/>
    </dxf>
    <dxf>
      <border>
        <top style="thin">
          <color theme="8" tint="0.39997558519241921"/>
        </top>
        <bottom style="thin">
          <color theme="8" tint="0.39997558519241921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top style="thin">
          <color theme="8" tint="0.59999389629810485"/>
        </top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border>
        <bottom style="thin">
          <color theme="8" tint="0.59999389629810485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8" tint="-0.499984740745262"/>
      </font>
      <fill>
        <patternFill>
          <bgColor rgb="FFFFC000"/>
        </patternFill>
      </fill>
    </dxf>
    <dxf>
      <font>
        <b/>
        <i val="0"/>
        <color theme="8" tint="-0.499984740745262"/>
      </font>
    </dxf>
    <dxf>
      <font>
        <color theme="0"/>
      </font>
      <fill>
        <patternFill>
          <bgColor theme="3" tint="-0.499984740745262"/>
        </patternFill>
      </fill>
    </dxf>
    <dxf>
      <font>
        <color theme="3" tint="-0.499984740745262"/>
      </font>
      <fill>
        <patternFill>
          <bgColor theme="3" tint="0.79998168889431442"/>
        </patternFill>
      </fill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" formatCode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numFmt numFmtId="2" formatCode="0.0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1" hidden="0"/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  <protection locked="0" hidden="0"/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5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4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Lbls>
            <c:txPr>
              <a:bodyPr/>
              <a:lstStyle/>
              <a:p>
                <a:pPr>
                  <a:defRPr sz="800" b="1" i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numRef>
              <c:f>Stat!$P$36:$P$45</c:f>
              <c:numCache>
                <c:formatCode>0.00</c:formatCode>
                <c:ptCount val="10"/>
                <c:pt idx="0">
                  <c:v>1.5</c:v>
                </c:pt>
                <c:pt idx="1">
                  <c:v>1.6</c:v>
                </c:pt>
                <c:pt idx="2">
                  <c:v>1.2</c:v>
                </c:pt>
                <c:pt idx="3">
                  <c:v>1.66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 formatCode="General">
                  <c:v>#N/A</c:v>
                </c:pt>
              </c:numCache>
            </c:numRef>
          </c:cat>
          <c:val>
            <c:numRef>
              <c:f>Stat!$O$36:$O$45</c:f>
              <c:numCache>
                <c:formatCode>General</c:formatCode>
                <c:ptCount val="10"/>
                <c:pt idx="0">
                  <c:v>61</c:v>
                </c:pt>
                <c:pt idx="1">
                  <c:v>362</c:v>
                </c:pt>
                <c:pt idx="2">
                  <c:v>362</c:v>
                </c:pt>
                <c:pt idx="3">
                  <c:v>200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F0"/>
              </a:soli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C00000"/>
              </a:soli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accent3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4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5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6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7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3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9"/>
            <c:bubble3D val="0"/>
            <c:spPr>
              <a:solidFill>
                <a:schemeClr val="accent6">
                  <a:lumMod val="75000"/>
                </a:schemeClr>
              </a:solidFill>
              <a:ln w="9525" cap="flat" cmpd="sng" algn="ctr">
                <a:solidFill>
                  <a:schemeClr val="accent4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Lbls>
            <c:dLbl>
              <c:idx val="0"/>
              <c:layout>
                <c:manualLayout>
                  <c:x val="-5.8479532163742158E-3"/>
                  <c:y val="-7.4950690335305728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1"/>
              <c:layout>
                <c:manualLayout>
                  <c:x val="4.3859649122807015E-2"/>
                  <c:y val="-8.2840236686390525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2"/>
              <c:layout>
                <c:manualLayout>
                  <c:x val="5.8479532163742687E-2"/>
                  <c:y val="-7.1005917159763315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3"/>
              <c:layout>
                <c:manualLayout>
                  <c:x val="0.10818713450292397"/>
                  <c:y val="0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4"/>
              <c:layout>
                <c:manualLayout>
                  <c:x val="9.6491228070175433E-2"/>
                  <c:y val="8.2840236686390539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5"/>
              <c:layout>
                <c:manualLayout>
                  <c:x val="3.2163742690058478E-2"/>
                  <c:y val="9.8619329388560162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6"/>
              <c:layout>
                <c:manualLayout>
                  <c:x val="-0.108187134502924"/>
                  <c:y val="0.10650887573964497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7"/>
              <c:layout>
                <c:manualLayout>
                  <c:x val="-0.13742690058479531"/>
                  <c:y val="2.366863905325451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8"/>
              <c:layout>
                <c:manualLayout>
                  <c:x val="-0.11111111111111112"/>
                  <c:y val="-8.2840236686390539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9"/>
              <c:layout>
                <c:manualLayout>
                  <c:x val="-0.11403508771929824"/>
                  <c:y val="-8.6785009861932938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19"/>
              <c:layout>
                <c:manualLayout>
                  <c:x val="-8.771929824561403E-3"/>
                  <c:y val="-8.2840236686390539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numFmt formatCode="#,##0" sourceLinked="0"/>
            <c:spPr>
              <a:effectLst>
                <a:softEdge rad="0"/>
              </a:effectLst>
            </c:spPr>
            <c:txPr>
              <a:bodyPr anchor="t" anchorCtr="1"/>
              <a:lstStyle/>
              <a:p>
                <a:pPr>
                  <a:defRPr sz="900">
                    <a:solidFill>
                      <a:schemeClr val="accent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1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</c:dLbls>
          <c:cat>
            <c:strRef>
              <c:f>BD!$AT$5:$AT$24</c:f>
              <c:strCache>
                <c:ptCount val="11"/>
                <c:pt idx="0">
                  <c:v>Produit 1</c:v>
                </c:pt>
                <c:pt idx="1">
                  <c:v>Produit 2</c:v>
                </c:pt>
                <c:pt idx="2">
                  <c:v>Produit 3</c:v>
                </c:pt>
                <c:pt idx="3">
                  <c:v>Produit 4</c:v>
                </c:pt>
                <c:pt idx="4">
                  <c:v>Produit 5</c:v>
                </c:pt>
                <c:pt idx="5">
                  <c:v>Produit 6</c:v>
                </c:pt>
                <c:pt idx="6">
                  <c:v>Produit 7</c:v>
                </c:pt>
                <c:pt idx="7">
                  <c:v>Produit 8</c:v>
                </c:pt>
                <c:pt idx="8">
                  <c:v>Produit 9</c:v>
                </c:pt>
                <c:pt idx="9">
                  <c:v>Produit 10</c:v>
                </c:pt>
                <c:pt idx="10">
                  <c:v>Produit 11</c:v>
                </c:pt>
              </c:strCache>
            </c:strRef>
          </c:cat>
          <c:val>
            <c:numRef>
              <c:f>BD!$AU$5:$AU$24</c:f>
              <c:numCache>
                <c:formatCode>#,##0</c:formatCode>
                <c:ptCount val="20"/>
                <c:pt idx="0">
                  <c:v>1437.1</c:v>
                </c:pt>
                <c:pt idx="1">
                  <c:v>397.8</c:v>
                </c:pt>
                <c:pt idx="2">
                  <c:v>1448</c:v>
                </c:pt>
                <c:pt idx="3">
                  <c:v>941.2</c:v>
                </c:pt>
                <c:pt idx="4">
                  <c:v>931.98</c:v>
                </c:pt>
                <c:pt idx="5">
                  <c:v>1520</c:v>
                </c:pt>
                <c:pt idx="6">
                  <c:v>510</c:v>
                </c:pt>
                <c:pt idx="7">
                  <c:v>1440</c:v>
                </c:pt>
                <c:pt idx="8">
                  <c:v>1238.8</c:v>
                </c:pt>
                <c:pt idx="9">
                  <c:v>635</c:v>
                </c:pt>
                <c:pt idx="10">
                  <c:v>13238.61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8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F0"/>
              </a:soli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1"/>
            <c:bubble3D val="0"/>
            <c:spPr>
              <a:solidFill>
                <a:srgbClr val="C00000"/>
              </a:soli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2"/>
            <c:bubble3D val="0"/>
            <c:spPr>
              <a:solidFill>
                <a:srgbClr val="00B050"/>
              </a:solidFill>
              <a:ln w="9525" cap="flat" cmpd="sng" algn="ctr">
                <a:solidFill>
                  <a:schemeClr val="accent3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4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5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6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7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8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3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Pt>
            <c:idx val="9"/>
            <c:bubble3D val="0"/>
            <c:spPr>
              <a:solidFill>
                <a:schemeClr val="accent6">
                  <a:lumMod val="75000"/>
                </a:schemeClr>
              </a:solidFill>
              <a:ln w="9525" cap="flat" cmpd="sng" algn="ctr">
                <a:solidFill>
                  <a:schemeClr val="accent4">
                    <a:shade val="95000"/>
                    <a:satMod val="105000"/>
                  </a:schemeClr>
                </a:solidFill>
                <a:prstDash val="solid"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dPt>
          <c:dLbls>
            <c:dLbl>
              <c:idx val="1"/>
              <c:layout>
                <c:manualLayout>
                  <c:x val="1.7543859649122806E-2"/>
                  <c:y val="-9.4674556213017749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2"/>
              <c:layout>
                <c:manualLayout>
                  <c:x val="5.5555555555555552E-2"/>
                  <c:y val="-7.1005917159763315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3"/>
              <c:layout>
                <c:manualLayout>
                  <c:x val="0.1023391812865497"/>
                  <c:y val="7.889546351084813E-3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4"/>
              <c:layout>
                <c:manualLayout>
                  <c:x val="7.8947368421052627E-2"/>
                  <c:y val="9.8619329388560162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5"/>
              <c:layout>
                <c:manualLayout>
                  <c:x val="0"/>
                  <c:y val="9.8619329388560162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6"/>
              <c:layout>
                <c:manualLayout>
                  <c:x val="-0.11403508771929827"/>
                  <c:y val="9.0729783037475351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7"/>
              <c:layout>
                <c:manualLayout>
                  <c:x val="-0.11403508771929824"/>
                  <c:y val="-1.1834319526627146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8"/>
              <c:layout>
                <c:manualLayout>
                  <c:x val="-9.6491228070175433E-2"/>
                  <c:y val="-8.6785009861932938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dLbl>
              <c:idx val="9"/>
              <c:layout>
                <c:manualLayout>
                  <c:x val="-2.6315789473684209E-2"/>
                  <c:y val="-7.8895463510848127E-2"/>
                </c:manualLayout>
              </c:layout>
              <c:showLegendKey val="1"/>
              <c:showVal val="1"/>
              <c:showCatName val="1"/>
              <c:showSerName val="0"/>
              <c:showPercent val="0"/>
              <c:showBubbleSize val="0"/>
              <c:separator>
</c:separator>
            </c:dLbl>
            <c:numFmt formatCode="#,##0" sourceLinked="0"/>
            <c:spPr>
              <a:effectLst>
                <a:softEdge rad="0"/>
              </a:effectLst>
            </c:spPr>
            <c:txPr>
              <a:bodyPr anchor="t" anchorCtr="1"/>
              <a:lstStyle/>
              <a:p>
                <a:pPr>
                  <a:defRPr sz="900">
                    <a:solidFill>
                      <a:schemeClr val="accent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1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</c:dLbls>
          <c:cat>
            <c:strRef>
              <c:f>BD!$AT$5:$AT$24</c:f>
              <c:strCache>
                <c:ptCount val="11"/>
                <c:pt idx="0">
                  <c:v>Produit 1</c:v>
                </c:pt>
                <c:pt idx="1">
                  <c:v>Produit 2</c:v>
                </c:pt>
                <c:pt idx="2">
                  <c:v>Produit 3</c:v>
                </c:pt>
                <c:pt idx="3">
                  <c:v>Produit 4</c:v>
                </c:pt>
                <c:pt idx="4">
                  <c:v>Produit 5</c:v>
                </c:pt>
                <c:pt idx="5">
                  <c:v>Produit 6</c:v>
                </c:pt>
                <c:pt idx="6">
                  <c:v>Produit 7</c:v>
                </c:pt>
                <c:pt idx="7">
                  <c:v>Produit 8</c:v>
                </c:pt>
                <c:pt idx="8">
                  <c:v>Produit 9</c:v>
                </c:pt>
                <c:pt idx="9">
                  <c:v>Produit 10</c:v>
                </c:pt>
                <c:pt idx="10">
                  <c:v>Produit 11</c:v>
                </c:pt>
              </c:strCache>
            </c:strRef>
          </c:cat>
          <c:val>
            <c:numRef>
              <c:f>BD!$AV$5:$AV$24</c:f>
              <c:numCache>
                <c:formatCode>General</c:formatCode>
                <c:ptCount val="20"/>
                <c:pt idx="0">
                  <c:v>985</c:v>
                </c:pt>
                <c:pt idx="1">
                  <c:v>316</c:v>
                </c:pt>
                <c:pt idx="2">
                  <c:v>875</c:v>
                </c:pt>
                <c:pt idx="3">
                  <c:v>362</c:v>
                </c:pt>
                <c:pt idx="4">
                  <c:v>951</c:v>
                </c:pt>
                <c:pt idx="5">
                  <c:v>950</c:v>
                </c:pt>
                <c:pt idx="6">
                  <c:v>300</c:v>
                </c:pt>
                <c:pt idx="7">
                  <c:v>800</c:v>
                </c:pt>
                <c:pt idx="8">
                  <c:v>652</c:v>
                </c:pt>
                <c:pt idx="9">
                  <c:v>254</c:v>
                </c:pt>
                <c:pt idx="10">
                  <c:v>2541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8"/>
      </c:doughnut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image" Target="../media/image7.png"/><Relationship Id="rId3" Type="http://schemas.openxmlformats.org/officeDocument/2006/relationships/hyperlink" Target="#journal!A1"/><Relationship Id="rId7" Type="http://schemas.openxmlformats.org/officeDocument/2006/relationships/hyperlink" Target="#parametre!A1"/><Relationship Id="rId12" Type="http://schemas.openxmlformats.org/officeDocument/2006/relationships/hyperlink" Target="#'BD bis'!A1"/><Relationship Id="rId2" Type="http://schemas.openxmlformats.org/officeDocument/2006/relationships/image" Target="../media/image1.jpeg"/><Relationship Id="rId1" Type="http://schemas.openxmlformats.org/officeDocument/2006/relationships/hyperlink" Target="#TB!A1"/><Relationship Id="rId6" Type="http://schemas.openxmlformats.org/officeDocument/2006/relationships/image" Target="../media/image3.jpeg"/><Relationship Id="rId11" Type="http://schemas.openxmlformats.org/officeDocument/2006/relationships/image" Target="../media/image6.png"/><Relationship Id="rId5" Type="http://schemas.openxmlformats.org/officeDocument/2006/relationships/hyperlink" Target="#Stat!A100"/><Relationship Id="rId15" Type="http://schemas.openxmlformats.org/officeDocument/2006/relationships/image" Target="../media/image8.png"/><Relationship Id="rId10" Type="http://schemas.openxmlformats.org/officeDocument/2006/relationships/image" Target="../media/image5.png"/><Relationship Id="rId4" Type="http://schemas.openxmlformats.org/officeDocument/2006/relationships/image" Target="../media/image2.jpeg"/><Relationship Id="rId9" Type="http://schemas.openxmlformats.org/officeDocument/2006/relationships/hyperlink" Target="#INFOS!A95"/><Relationship Id="rId14" Type="http://schemas.openxmlformats.org/officeDocument/2006/relationships/hyperlink" Target="#INFO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3" Type="http://schemas.openxmlformats.org/officeDocument/2006/relationships/hyperlink" Target="#TB!A1"/><Relationship Id="rId7" Type="http://schemas.openxmlformats.org/officeDocument/2006/relationships/hyperlink" Target="#parametre!A1"/><Relationship Id="rId12" Type="http://schemas.openxmlformats.org/officeDocument/2006/relationships/image" Target="../media/image11.png"/><Relationship Id="rId2" Type="http://schemas.openxmlformats.org/officeDocument/2006/relationships/image" Target="../media/image9.jpeg"/><Relationship Id="rId1" Type="http://schemas.openxmlformats.org/officeDocument/2006/relationships/hyperlink" Target="#INFOS!A1"/><Relationship Id="rId6" Type="http://schemas.openxmlformats.org/officeDocument/2006/relationships/image" Target="../media/image2.jpeg"/><Relationship Id="rId11" Type="http://schemas.openxmlformats.org/officeDocument/2006/relationships/hyperlink" Target="#'BD bis'!A1"/><Relationship Id="rId5" Type="http://schemas.openxmlformats.org/officeDocument/2006/relationships/hyperlink" Target="#journal!A1"/><Relationship Id="rId10" Type="http://schemas.openxmlformats.org/officeDocument/2006/relationships/image" Target="../media/image10.jpeg"/><Relationship Id="rId4" Type="http://schemas.openxmlformats.org/officeDocument/2006/relationships/image" Target="../media/image1.jpeg"/><Relationship Id="rId9" Type="http://schemas.openxmlformats.org/officeDocument/2006/relationships/hyperlink" Target="#Stat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3" Type="http://schemas.openxmlformats.org/officeDocument/2006/relationships/hyperlink" Target="#TB!A1"/><Relationship Id="rId7" Type="http://schemas.openxmlformats.org/officeDocument/2006/relationships/hyperlink" Target="#parametre!A1"/><Relationship Id="rId12" Type="http://schemas.openxmlformats.org/officeDocument/2006/relationships/image" Target="../media/image11.png"/><Relationship Id="rId2" Type="http://schemas.openxmlformats.org/officeDocument/2006/relationships/image" Target="../media/image9.jpeg"/><Relationship Id="rId1" Type="http://schemas.openxmlformats.org/officeDocument/2006/relationships/hyperlink" Target="#INFOS!A1"/><Relationship Id="rId6" Type="http://schemas.openxmlformats.org/officeDocument/2006/relationships/image" Target="../media/image2.jpeg"/><Relationship Id="rId11" Type="http://schemas.openxmlformats.org/officeDocument/2006/relationships/hyperlink" Target="#'BD bis'!A1"/><Relationship Id="rId5" Type="http://schemas.openxmlformats.org/officeDocument/2006/relationships/hyperlink" Target="#journal!A1"/><Relationship Id="rId10" Type="http://schemas.openxmlformats.org/officeDocument/2006/relationships/image" Target="../media/image10.jpeg"/><Relationship Id="rId4" Type="http://schemas.openxmlformats.org/officeDocument/2006/relationships/image" Target="../media/image1.jpeg"/><Relationship Id="rId9" Type="http://schemas.openxmlformats.org/officeDocument/2006/relationships/hyperlink" Target="#Stat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chart" Target="../charts/chart1.xml"/><Relationship Id="rId3" Type="http://schemas.openxmlformats.org/officeDocument/2006/relationships/hyperlink" Target="#TB!A1"/><Relationship Id="rId7" Type="http://schemas.openxmlformats.org/officeDocument/2006/relationships/hyperlink" Target="#parametre!A1"/><Relationship Id="rId12" Type="http://schemas.openxmlformats.org/officeDocument/2006/relationships/image" Target="../media/image11.png"/><Relationship Id="rId2" Type="http://schemas.openxmlformats.org/officeDocument/2006/relationships/image" Target="../media/image9.jpeg"/><Relationship Id="rId1" Type="http://schemas.openxmlformats.org/officeDocument/2006/relationships/hyperlink" Target="#INFOS!A1"/><Relationship Id="rId6" Type="http://schemas.openxmlformats.org/officeDocument/2006/relationships/image" Target="../media/image2.jpeg"/><Relationship Id="rId11" Type="http://schemas.openxmlformats.org/officeDocument/2006/relationships/hyperlink" Target="#'BD bis'!A1"/><Relationship Id="rId5" Type="http://schemas.openxmlformats.org/officeDocument/2006/relationships/hyperlink" Target="#journal!A1"/><Relationship Id="rId10" Type="http://schemas.openxmlformats.org/officeDocument/2006/relationships/image" Target="../media/image10.jpeg"/><Relationship Id="rId4" Type="http://schemas.openxmlformats.org/officeDocument/2006/relationships/image" Target="../media/image1.jpeg"/><Relationship Id="rId9" Type="http://schemas.openxmlformats.org/officeDocument/2006/relationships/hyperlink" Target="#Stat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chart" Target="../charts/chart2.xml"/><Relationship Id="rId3" Type="http://schemas.openxmlformats.org/officeDocument/2006/relationships/hyperlink" Target="#TB!A1"/><Relationship Id="rId7" Type="http://schemas.openxmlformats.org/officeDocument/2006/relationships/hyperlink" Target="#parametre!A1"/><Relationship Id="rId12" Type="http://schemas.openxmlformats.org/officeDocument/2006/relationships/image" Target="../media/image11.png"/><Relationship Id="rId2" Type="http://schemas.openxmlformats.org/officeDocument/2006/relationships/image" Target="../media/image9.jpeg"/><Relationship Id="rId1" Type="http://schemas.openxmlformats.org/officeDocument/2006/relationships/hyperlink" Target="#INFOS!A1"/><Relationship Id="rId6" Type="http://schemas.openxmlformats.org/officeDocument/2006/relationships/image" Target="../media/image2.jpeg"/><Relationship Id="rId11" Type="http://schemas.openxmlformats.org/officeDocument/2006/relationships/hyperlink" Target="#'BD bis'!A1"/><Relationship Id="rId5" Type="http://schemas.openxmlformats.org/officeDocument/2006/relationships/hyperlink" Target="#journal!A1"/><Relationship Id="rId10" Type="http://schemas.openxmlformats.org/officeDocument/2006/relationships/image" Target="../media/image10.jpeg"/><Relationship Id="rId4" Type="http://schemas.openxmlformats.org/officeDocument/2006/relationships/image" Target="../media/image1.jpeg"/><Relationship Id="rId9" Type="http://schemas.openxmlformats.org/officeDocument/2006/relationships/hyperlink" Target="#Stat!A1"/><Relationship Id="rId14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3" Type="http://schemas.openxmlformats.org/officeDocument/2006/relationships/hyperlink" Target="#TB!A1"/><Relationship Id="rId7" Type="http://schemas.openxmlformats.org/officeDocument/2006/relationships/hyperlink" Target="#parametre!A1"/><Relationship Id="rId12" Type="http://schemas.openxmlformats.org/officeDocument/2006/relationships/image" Target="../media/image12.png"/><Relationship Id="rId2" Type="http://schemas.openxmlformats.org/officeDocument/2006/relationships/image" Target="../media/image9.jpeg"/><Relationship Id="rId1" Type="http://schemas.openxmlformats.org/officeDocument/2006/relationships/hyperlink" Target="#INFOS!A1"/><Relationship Id="rId6" Type="http://schemas.openxmlformats.org/officeDocument/2006/relationships/image" Target="../media/image2.jpeg"/><Relationship Id="rId11" Type="http://schemas.openxmlformats.org/officeDocument/2006/relationships/hyperlink" Target="#'BD bis'!A1"/><Relationship Id="rId5" Type="http://schemas.openxmlformats.org/officeDocument/2006/relationships/hyperlink" Target="#journal!A1"/><Relationship Id="rId10" Type="http://schemas.openxmlformats.org/officeDocument/2006/relationships/image" Target="../media/image10.jpeg"/><Relationship Id="rId4" Type="http://schemas.openxmlformats.org/officeDocument/2006/relationships/image" Target="../media/image1.jpeg"/><Relationship Id="rId9" Type="http://schemas.openxmlformats.org/officeDocument/2006/relationships/hyperlink" Target="#Sta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118973</xdr:colOff>
      <xdr:row>15</xdr:row>
      <xdr:rowOff>105943</xdr:rowOff>
    </xdr:from>
    <xdr:to>
      <xdr:col>12</xdr:col>
      <xdr:colOff>71084</xdr:colOff>
      <xdr:row>18</xdr:row>
      <xdr:rowOff>146443</xdr:rowOff>
    </xdr:to>
    <xdr:pic>
      <xdr:nvPicPr>
        <xdr:cNvPr id="23" name="Image 22" descr="http://www.resourcesgraphics.com/images/Practical_statistics_vector_icon_graphics.jpg">
          <a:hlinkClick xmlns:r="http://schemas.openxmlformats.org/officeDocument/2006/relationships" r:id="rId1" tooltip="Tableau de bord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6595973" y="2887243"/>
          <a:ext cx="599811" cy="61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582365</xdr:colOff>
      <xdr:row>15</xdr:row>
      <xdr:rowOff>38098</xdr:rowOff>
    </xdr:from>
    <xdr:to>
      <xdr:col>10</xdr:col>
      <xdr:colOff>623491</xdr:colOff>
      <xdr:row>18</xdr:row>
      <xdr:rowOff>150598</xdr:rowOff>
    </xdr:to>
    <xdr:pic>
      <xdr:nvPicPr>
        <xdr:cNvPr id="26" name="Image 25" descr="https://tse1.mm.bing.net/th?&amp;id=OIP.Mcdc41fc8b7dba9f89b2b7d5ad8100271o0&amp;w=300&amp;h=300&amp;c=0&amp;pid=1.9&amp;rs=0&amp;p=0">
          <a:hlinkClick xmlns:r="http://schemas.openxmlformats.org/officeDocument/2006/relationships" r:id="rId3" tooltip="enregistrer un flux de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965" y="2819398"/>
          <a:ext cx="688826" cy="68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514518</xdr:colOff>
      <xdr:row>15</xdr:row>
      <xdr:rowOff>114299</xdr:rowOff>
    </xdr:from>
    <xdr:to>
      <xdr:col>9</xdr:col>
      <xdr:colOff>471438</xdr:colOff>
      <xdr:row>19</xdr:row>
      <xdr:rowOff>299</xdr:rowOff>
    </xdr:to>
    <xdr:pic>
      <xdr:nvPicPr>
        <xdr:cNvPr id="27" name="Image 26" descr="https://tse1.mm.bing.net/th?&amp;id=OIP.M39e93ead16d0ee7d344950dbb63d1cdeo0&amp;w=287&amp;h=299&amp;c=0&amp;pid=1.9&amp;rs=0&amp;p=0">
          <a:hlinkClick xmlns:r="http://schemas.openxmlformats.org/officeDocument/2006/relationships" r:id="rId5" tooltip="INFORMATION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5048418" y="2895599"/>
          <a:ext cx="604620" cy="64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153731</xdr:colOff>
      <xdr:row>15</xdr:row>
      <xdr:rowOff>19050</xdr:rowOff>
    </xdr:from>
    <xdr:to>
      <xdr:col>13</xdr:col>
      <xdr:colOff>279851</xdr:colOff>
      <xdr:row>18</xdr:row>
      <xdr:rowOff>167550</xdr:rowOff>
    </xdr:to>
    <xdr:pic>
      <xdr:nvPicPr>
        <xdr:cNvPr id="28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7285"/>
        <a:stretch/>
      </xdr:blipFill>
      <xdr:spPr bwMode="auto">
        <a:xfrm>
          <a:off x="7278431" y="2800350"/>
          <a:ext cx="773820" cy="72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304800</xdr:colOff>
      <xdr:row>79</xdr:row>
      <xdr:rowOff>19050</xdr:rowOff>
    </xdr:to>
    <xdr:sp macro="" textlink="">
      <xdr:nvSpPr>
        <xdr:cNvPr id="46" name="AutoShape 1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8382000" y="9877425"/>
          <a:ext cx="304800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79</xdr:row>
      <xdr:rowOff>0</xdr:rowOff>
    </xdr:from>
    <xdr:to>
      <xdr:col>13</xdr:col>
      <xdr:colOff>304800</xdr:colOff>
      <xdr:row>80</xdr:row>
      <xdr:rowOff>29441</xdr:rowOff>
    </xdr:to>
    <xdr:sp macro="" textlink="">
      <xdr:nvSpPr>
        <xdr:cNvPr id="47" name="AutoShape 3" descr="data:image/jpeg;base64,/9j/4AAQSkZJRgABAQAAAQABAAD/2wCEAAkGBxAQEBUUEBQVFBQVFBgXFBgVFBQUFRUUFBQXFhQUFBUYHSkgGBolGxQUITEhJSkrLi4uFx8zODMsNygtLysBCgoKDg0OGxAQGywlHiQtLCwsLC0sLS0sLCwsLCwsLCwsLC8rLDcsLCwsLCwsLCwvLC0sLCwtLCwtLCwsLCwsN//AABEIAOEA4QMBIgACEQEDEQH/xAAcAAEAAgMBAQEAAAAAAAAAAAAABQYDBAcCAQj/xABGEAABAwIDBAYGCAQFAgcAAAABAAIDBBEFITEGEkFRBxNhcYGRIjJCUqGxFCMzYnKiwfCCkrLCQ1Ozw9Fz4RUWJCWDk6P/xAAaAQEAAgMBAAAAAAAAAAAAAAAAAQUDBAYC/8QAKhEBAAICAQMCBQQDAAAAAAAAAAECAwQREiFBBTETMmGB0XGRoeEjUbH/2gAMAwEAAhEDEQA/AO4oiICIiAiIgIiICIiAiIgIiICIiAiIgIiICIiAiIgIiICIiAiIgIiICIiAiIgIiICKPqsUa3JnpH8o8eKj+ukc4OLjcach4ILAiwUtQHjkeIWdBqYhIQAGmxJ4cgtLrJPfK3KsXd3BYdxBh6yT3ytihldvWcSbjjzXzcX2IWcD2oJBEXiSQNFzog9ooGqne529ci3q2OgWxTYtbKUfxD9QglkXljw4XBBB4hekBERAREQEREBERAREQEREBERAVexapkMroybNFrAZXBF7nnx8lYVDY3DZ7H87sPzb/cg0oo1txsXiJi2o2oPsQINxqtz6RyBWJjVlDUHggk3K+7qyBq+2QYt1eSxZ7L4WoPIqCNR5LXqHFx7OA/VbBasbmoNCRi1ZWKSe1asrEGhHUPiN2E5kC2oJOQFlagq/SQb87Bwb6Z8PV+JHkrCgIiICIiAiIgIiICIiAiIgx1EzY2Fzsg0XK1KXGIJNHWPJ3on45KD2sxHecIWnJub+/wBlvhr4jkoqAIOgLTxTdMZBOZtu87g3UDRzPZ6riOzh5aLc3y43cbn96IM0TVtMCwxBc6246ThC51PhtpJhcPmsHRxHQhg0e4c/VB55heq1m08Qi1orHMr5j20VHQM36uVsd/Vb6z3/AIGD0neVlzTGumOZ5LcPpg0cJKjM94jaQB4uPcqXhuC1FdMZJHOkeT9ZLKSQOy517APguj4FslSQWL29c/nILtH4Waed1uRrVp3yT9oas7E2+T91HkxnHa85T1DgeFO0saOy8QHxK+Ho/wAUm+0ZK7/qzM+TnErs8UwAAGQGgGQHgsvXpzWPlpH35/p57z72cUHRniMebGEH7k0QPzC+to8eos2S1jAPvPlZ4i7m/BdndMtaSdTzE+9Y/n8o9va0ua4X0sYnAbVUUdSwakDqpe+7fR8N0d66Lsx0hYfiBDGSdVMf8KazHE8mG+6/uBv2KKxeggqB9dG1x52s4dzhmue7RbGAXdDdw1tlvju4O+aidetvl7T9fy9RntX37u+yNWtI1cX2Q6SKmhIiri6en0D9Zohpqc3gcjnyPBdkpayKeNssL2yRvF2uabgj98FqXpak8S2q3i0cwz4WGhzrn0nWt3Dl5lSagZezULBV1cjtXG3IZfJeHpN1WIRReu8A8tT5DNMPr452ksvkbG+R8lTJ2r7g2I/R5gT6jsn93B3h8roL4iIgIiICIiAiIgLRxnEBTwueddGjm46D9e4FbyjscwllVHuOJa4G7HD2Xd3EcwgoMby4lzjck3J5k5kqRp1ovpZIJDHKLOGnuuHvNPELep1CEjAt+ELQgVf6RtqDQUu7Cf8A1E92xW1Y325PC4A7SOS9RHM8EzxHKC6TNuHOc6honWt6NTK06cDCwj8xHdzVJwbDA4hoyaPWPG3/ACtShpt0cydTzKs+FR7re/NXmtrfDrz5U+zs9U8eFlw4tY0NYLNGgCl4ahVptQGC5K2sJoquvP1P1cX+YRmR9wHID7x8AVGaK0jmzFivfJPFU7PjEUQu97WjmSAtT/zXEfUEj/wRSOHmBZWDCNh6SIhz/rZOLnHeN/xHTwsrHHh8LdI2+Iv81XW2K+IWVda3mXO3bTsHrRzNH3oZR/avcG0EEuTHtJ5Xz8jmuhuooj/hs/lA+SicV2To6genGL8Da5HcdR4EJXZjzBbVnxKqyVAOi0ah6yYxsrVUd3QOMsY9hxu4D7rz8neaiIK9sg5EZEHIgjUEcCt/DamSOyvzRkxT3Q20OHNfd4GftD3hz71obHbUy4TNnvPpZD9YzXdP+YwcHD8wyOgIsVSqpiVKLuFslly68ZK8T7+DDs9NuXfYqhksbZInB7HtDmOGYc0i4IWtOuX9FG0ZgmNDMfq5CXQE+zIc3M7nZn8QPvLqE6or1ms8Suq2i0cwj6hRlQpKoUZUXJAaC5xNmgZknkAvCVu2QxTrY+rcfTj07WcD4aeSsCr2y+z30f6yU3lcLWB9GNp9kczzPl22FSkREQEREBERARFhqKuOP7R7WficG/NBhxPDY6hm7INM2uHrNPNpVNbGWOcwkO3XFtxlexte3BWWo2lpmg7r988A0Ei/DPRVOB/PVBL05XENpcVNfXyzXvG09XDyEbMgR3ned/Eun7YYkabD53tNnFm4wjUOkIYCO7ev4LkGGxWaFu6OPqycz4am3k6acJKljU5Bk3wUdSMW71Zkc2NurzbuGpPldX0zFazafDnrTN7xWPKc2UwB2IS70n2DDpweQePMX4cT2BdS6gRsDWDdaOA496x4FhzaaBkbRawF++2nhot6Rtwuaz5py26pdNgwVw06Ya0EtlutKjZBY8gMyTkAOZPBYYsTc77CJ8w97KOPwc/XwCwsyZuvJcot2IzszlppA3mxzJbd7W5rNHWskbvRuDmniOfIjUHsKDZfIFQ9ttmAQamlFnj12j2hyP6Hw00tz5EjPA5tIs4cwV7peaW6oeMmOt69NnH4pw9t1GYhHcqw7UYb9ErHAeo8kjv1v4gg991C1LbrpcF4y44tDmM1Jw5ZpKsYixzbPYSHMIc0jUEG4I7QQD4Lt+AYuK2kinGr2+mBwkad14/mB8LLj1bHqrT0RV5DKinJ9Vwkb/F6D/6WeaqvUMXE9ULrRycxwvNSVZNncIjiaJSd+R7Qd7gARfdYOA+J+Cq9Q5TmCY/DHE1kri0tuL7pIte40VY31mRalNicEnqSsceQcL+Wq20SIiICIiAiIgr23s746CRzHFp3oxdpINjI0HMdi5hBKSbk3K6T0jn/ANuk/FH/AKrVy6meiE1TvUlTvULA9SVO9QIHpVqD9EhYPbmue5jHfq4Km0bdFZelF12034n/ACYq5R8Fb+nR2lW70pmmCsOw9KJa9t9Gi/zd/b8VAUytvRrYVb7+44/Af8lbm/PGvPCs0I6tmOfq6ii8h45heXPXOumaZphUSkO+yjIuOD5NbHm0cuamALZBauGtsw8y5xPfdbaAofFKMRnroxb/ADmjR7Pet7w1upheJmgtcDoQb+SCH6vP96cCs8cK9UsfoN/CPktjIIKH0pUl4o5OLTbyOXwc5UF+YXTekxw+hD/q2/8Azk/4C5mfVV56XPOO0fVz/q0RGWs/RE1jVl6Pp+rxMD/Mje38u/8A7a8ViwbKG2Jwn7zv9J6n1CP8bLoT3dWqXqMqHrbqXqMqHqhXTTqXq5dF9U95na5ziG9XYEkgX372B00CotS9XLolPpVPdF/uIOioiKUiIiAiIgqvSa4DDZScvTi/1WLlFNIu/vYHCzgCDqCLg+ChazZDD5c3U7GnnHeI+bLIOWQPUjBIrPX9H8LWudBJKHBpLWuLXtJAyGl8+9UummuAVCEb0is3oYXe7IR/M2/9qrFC7IK7bRQ9bSPHFtnD+E5/C6odKd0lvIq19Ot7wr92vPdYaYqxbFVAjrmA6SXZ4uaQPjuqr0j1vB5aQ5ps5pBB5EG4Ks9nH8XDase6m18nwditp9vy61OFqOJGhKz01W2phZOzSQekPdeMnt815dGuYdUnMNqgR2O+D+I/VSKqkDnMOWh1B0Kk4cSsNT3OF/iEEwtatlAba+oz7G8SVoyYrlr/ACtN/jko2pqi/LQcc7k/iKD5LMXOJBIHAX4DILPEsEbFuQR3QVPpIqLQwxcXOc89wAaPm7yVGk0UttPiYqqp725xt9CPta3Le8Tc+Khqhy6H07HNMPM+e7mvUskZM/EeOyMrHL5sbHvV7He6Hu/IW/3LBXSWBUzsLTWdJIeDQ0d7jd3yCweoX4rw3dCndbamRR08iyzyqf2a2QZWQiaWSRrXOcGtZui4ad25c4HiCqRbqPVSK7dDzwXVVjfKL/cVnpNhsOjzMPWHnK50n5Sd34KdpqWOJu7GxrG8mNDR5BSlmREQEREBERARFoY1i8NHEZZ3brRkB7TncGtHE/vRBsV1ZHBGZJXBrG6k/IDiexcWmlYZHmO4YXuLAbXDS4loNuQXjaHaiWuk3neiweowHJo5nm7tWjFIoQmoZARY6EWPiqRjVGYZL8L7p/tPkrTDKvOKUjZmG/EWP6HwKz6+TovyxZqdVVcpJVKwvuFXY96J5jfk5p8xwI7CpWmmXSYskWjlzuzhmJW3ZPHhSSFkv2EhG9x6t2gkA5c+zuXSRECAWkFpFwQbgg6EFcYY+6mcA2iqKLJn1kN84nHIczG72T8FW7uhMz8TH94/Dd0fUIiIx5ftP5dMdCvBhUfhe11DUWHWdU/3JvQN+x3qu8Cp0R3FxmOYzHmFUTHHaV1ExPeEe6BYjFZSvUnkorFMWpKf7eZjT7oO+89zG3KhLYgZdVnbbaERtdTQOvI4WmcD9m06sB948eQUZjO2kkoLKRroWHIyOt1zh922TPn3KrgAD959pVlqaFrz1ZI4r/1V7nqNccdOOebfxH9mQC0aqVZp5lD1tTb9FdXtFYU2HHNp5liLTLIGjQZu7grvhsPUwhvE+k7vP/ayicCwrq23kHpO9J3Z7rf32qUqJlz23m67uj1sfRV8mkXVNi6+CSkjZCc4mNa9pycHWzcRyJubrj8six0eLS00gkhcWub5EcQRxB5LTbL9Boq7sftZDiEeVmTNH1jL/nZzb8uPC9iUpEREBERAREQFXNvNnvp9G5jftWenCdPTA9Unk4XHiDwVjRB+ZYJTobgjIg5EEZEEcCt2ORWTpY2e+jVIqYx9VUH07aNntc/zgE97Xc1UIZVCErHKtyCdRNMXPcGxhz3nRrGl7j3NbmtjeLXFrgWuaSHAgggjUEHQoPWM4SKht2WEjfUPvD3Hfv8AVVuCctcWvBa5psQciCrXDOvuIYXDVgbx6uUCzZAMjya8cR+xyW/q7U07S08+vFo5hDwVClaKUHVVqvpKijdu1DCAfVeM2O7nc+w5rLTV3Iq5pmi0dlPl1pieV5hwyGUektmHZNg+zmkj/CSP6SFU6XGC1SkO0RHFYcuKb/6n9YiXrFfo9uY/SZhOSbK3H1lTM8ci5x+bitR+B08Pqi57bfotJ+0Z5qOqsbLuK848E1nnt+0PWTL1xx3+8zLaq3tboomaoWpU199StFkskzxHAx0jzoGi57zyHacltWyRWO8sFNebSy1lYAMypbAMFItUVAtxiYdex7h8hw15LdwzZplLaSrIkm1bGM2s5Fx4nt05X1WxV1hcbk5/LsCqdrb57Qt9fViveXqaay0pZVjlmWKsa+MNMjHsDgCwvY5gcCLgtJGY7lWN95mlUfUSr1PMtzZLA3YjWMhFwz15nD2Ymkb1jwJuGjvvwUJdG6H9niyJ1ZKPSlG7CDwiBzf3uI8gOa6QvEMTWNDWANa0ANAyAAFgAOVl7UpEREBERAREQEREEdtDg8dbTSQS+rI2wNrlrhm147QQD4Kp4P0VUUNjO+Sodycerjv2NZn4FxV9RBq4fh0FO3dgjZG3kxobfvtqqd0mbOwvhdVtIjljA3uUouGta772YAPgeFr2uc9MWK7kcNODm9xkd+FmTQe8uJ/hQc5ZItiOeyjGyLI2RQ8rHSYsQ3ceGyRnIseLtI5C+nxC1qnZnDajOGR9G88HenDfxOX8w7lFNlWVtQVlpmtX2eLY62eqjYDEmC8JiqG8CyQAnwdYfFR02AYnH69JN/C3f/oJUtDWuabtJaebSWnzC3o9oqluk0ni4n5rZrvXhgnVrKrw4RiLzZtJPftjc34uspKl2FxaXWJsQ5ySNHwZvFTLtpao6zSedvktKoxOR/rve78TnO+BKmd68kalYZIdiKSE3ravrXD/AA4B8HOzP9KkTikUDOro4mwM4kAF7u0nn2m5UA6oWJ0q1r572Zq4qw3Jqom+eut8ye8rVfKsDpFifKsLIvXRvs9DWSPlnIc2FzbRcHOObXv5tyOXEg3yyPWZ4WPaWvaHNOocA4HvB1XFuizGOqxARk+jO0s7N8DeYfg4fxLtql6hTcZ6NMNqLlrHU7jxgduj/wCtwLPIBb2xWyEWGRva15kfI67nload0eoywOgufElWREBERAREQEREBERAREQEREBcF6W3VIxJ75o3MisxkDyPQe1rbmzhlfedIbZHsXelgraSKeN0czGyMcLOa9oc0jkQcig/MEc62Gyroe1nRJrJhjrcTBI42/8AikOY/C647QuYzQTxTdRJFI2a4HVlp3yXGzQ0e1c6EXB4KEJSkjfLI2OJpfI87rGjUk/IcSeABKttf0dYlELsEcwtpG/dcDxyksD4FXTo72MFBH1s9nVTx6XERNOfVsPPmeJ7ArndScPzfVRSRPdHK0se02c12RBIBF/Ag+K8dYrT0vU/VYgHjSaFru9zCWH8oYqT1ygbvWLyZVqdct/Z2Hr6yni135mBw+4HBz/yhyIWLD9hMTmt9UImn2pnhv5W3d5gKI2jweagnMU44XY8X3JG8234g5EcO4gn9DXUPtTs9DiFOYpcjrG8etG/g4fqOIUp4fnl8y1pahZMfw2ejqHU87bSAgNtciQONmOj94O4cb5aiyuGyfRXVVNpK0mmi13MjO8dxyjHfc9g1UCn4L9IfUx/RWOlma9r2NYLm7HBwJ4NbcDM2C/UbCSBcWNtOXYo3AsBpaGPq6WJsbfaIzc8j2nvObj3lSalIiIgIiICIiAiIgIiIC+L6iDG99lrS1VltuYsD6YFBovxOywuxmy3nYe0rE7CmlBoux5as+MROe17o2ufHfccWguZvCx3XHNtxlkpU4KzksbsBYUEVNtVbgo6p20LeCsD9m4zwWJ2ycJ4IOR9I+0AqxETk6MuH8LwCfiwKk/Su1fomXYemdq0eS0pujqmOjR5BBwP6V2qe2IxMQVrJnZ9W1xb+Jw3Pk5y6yOjen90eQWaLo9p2+yEGtBtzfgt1m2N+C24tjYW8FnbsrEOCDQ/8fie9sjo2l7AQx5aC5gdbeDXEXF7DTkpCPaAFZGbNxjgs7MDYOCDyzGbrMzErr03CmBZBh7Qg+sq7rZZJdYmUoCztjsg9Ar6iICIiAiIgIiICIiAiIgIiICIiAiIgIiICIiAiIgIiICIiAiIgIiICIiAiIgIiICIiAiIgIiICIiAiIgIiICIiAiIgIiICIiAiIgIiICIiAiIg//Z"/>
        <xdr:cNvSpPr>
          <a:spLocks noChangeAspect="1" noChangeArrowheads="1"/>
        </xdr:cNvSpPr>
      </xdr:nvSpPr>
      <xdr:spPr bwMode="auto">
        <a:xfrm>
          <a:off x="7620000" y="10515600"/>
          <a:ext cx="304800" cy="2770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390525</xdr:colOff>
      <xdr:row>15</xdr:row>
      <xdr:rowOff>123825</xdr:rowOff>
    </xdr:from>
    <xdr:to>
      <xdr:col>14</xdr:col>
      <xdr:colOff>323851</xdr:colOff>
      <xdr:row>18</xdr:row>
      <xdr:rowOff>133350</xdr:rowOff>
    </xdr:to>
    <xdr:pic>
      <xdr:nvPicPr>
        <xdr:cNvPr id="2" name="Image 1">
          <a:hlinkClick xmlns:r="http://schemas.openxmlformats.org/officeDocument/2006/relationships" r:id="rId9" tooltip="Accueil"/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8162925" y="2905125"/>
          <a:ext cx="581026" cy="581025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95250</xdr:colOff>
      <xdr:row>27</xdr:row>
      <xdr:rowOff>161925</xdr:rowOff>
    </xdr:from>
    <xdr:to>
      <xdr:col>11</xdr:col>
      <xdr:colOff>476248</xdr:colOff>
      <xdr:row>30</xdr:row>
      <xdr:rowOff>27597</xdr:rowOff>
    </xdr:to>
    <xdr:pic>
      <xdr:nvPicPr>
        <xdr:cNvPr id="20" name="Image 19"/>
        <xdr:cNvPicPr>
          <a:picLocks noChangeAspect="1"/>
        </xdr:cNvPicPr>
      </xdr:nvPicPr>
      <xdr:blipFill rotWithShape="1">
        <a:blip xmlns:r="http://schemas.openxmlformats.org/officeDocument/2006/relationships" r:embed="rId11"/>
        <a:srcRect l="18940" t="37005" r="13989" b="12322"/>
        <a:stretch/>
      </xdr:blipFill>
      <xdr:spPr>
        <a:xfrm>
          <a:off x="5924550" y="5305425"/>
          <a:ext cx="1028698" cy="437172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304800</xdr:colOff>
      <xdr:row>27</xdr:row>
      <xdr:rowOff>114300</xdr:rowOff>
    </xdr:to>
    <xdr:sp macro="" textlink="">
      <xdr:nvSpPr>
        <xdr:cNvPr id="1026" name="AutoShape 2" descr="Résultat de recherche d'images pour &quot;cloud icone&quot;"/>
        <xdr:cNvSpPr>
          <a:spLocks noChangeAspect="1" noChangeArrowheads="1"/>
        </xdr:cNvSpPr>
      </xdr:nvSpPr>
      <xdr:spPr bwMode="auto">
        <a:xfrm>
          <a:off x="3238500" y="4876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371475</xdr:colOff>
      <xdr:row>15</xdr:row>
      <xdr:rowOff>180975</xdr:rowOff>
    </xdr:from>
    <xdr:to>
      <xdr:col>8</xdr:col>
      <xdr:colOff>263775</xdr:colOff>
      <xdr:row>18</xdr:row>
      <xdr:rowOff>149475</xdr:rowOff>
    </xdr:to>
    <xdr:pic>
      <xdr:nvPicPr>
        <xdr:cNvPr id="29" name="Image 28" descr="Résultat de recherche d'images pour &quot;cloud icone&quot;">
          <a:hlinkClick xmlns:r="http://schemas.openxmlformats.org/officeDocument/2006/relationships" r:id="rId12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" y="2962275"/>
          <a:ext cx="540000" cy="54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85725</xdr:colOff>
      <xdr:row>74</xdr:row>
      <xdr:rowOff>161925</xdr:rowOff>
    </xdr:from>
    <xdr:to>
      <xdr:col>18</xdr:col>
      <xdr:colOff>569645</xdr:colOff>
      <xdr:row>77</xdr:row>
      <xdr:rowOff>17195</xdr:rowOff>
    </xdr:to>
    <xdr:pic>
      <xdr:nvPicPr>
        <xdr:cNvPr id="4" name="Image 3">
          <a:hlinkClick xmlns:r="http://schemas.openxmlformats.org/officeDocument/2006/relationships" r:id="rId14" tooltip="  "/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11096625" y="14192250"/>
          <a:ext cx="483920" cy="483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390524</xdr:colOff>
      <xdr:row>1</xdr:row>
      <xdr:rowOff>80879</xdr:rowOff>
    </xdr:from>
    <xdr:to>
      <xdr:col>6</xdr:col>
      <xdr:colOff>66674</xdr:colOff>
      <xdr:row>3</xdr:row>
      <xdr:rowOff>39867</xdr:rowOff>
    </xdr:to>
    <xdr:pic>
      <xdr:nvPicPr>
        <xdr:cNvPr id="23" name="Image 22" descr="https://encrypted-tbn1.gstatic.com/images?q=tbn:ANd9GcSpsDtIdS8lPAIeb-kN8dk78A8pwA0xOHzJV3eC2z-HSnpiou-5nQ">
          <a:hlinkClick xmlns:r="http://schemas.openxmlformats.org/officeDocument/2006/relationships" r:id="rId1" tooltip="Accueil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667" t="13778" r="14667" b="10667"/>
        <a:stretch/>
      </xdr:blipFill>
      <xdr:spPr bwMode="auto">
        <a:xfrm>
          <a:off x="2981324" y="271379"/>
          <a:ext cx="323850" cy="3399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118980</xdr:colOff>
      <xdr:row>1</xdr:row>
      <xdr:rowOff>86894</xdr:rowOff>
    </xdr:from>
    <xdr:to>
      <xdr:col>4</xdr:col>
      <xdr:colOff>432593</xdr:colOff>
      <xdr:row>3</xdr:row>
      <xdr:rowOff>25883</xdr:rowOff>
    </xdr:to>
    <xdr:pic>
      <xdr:nvPicPr>
        <xdr:cNvPr id="24" name="Image 23" descr="http://www.resourcesgraphics.com/images/Practical_statistics_vector_icon_graphics.jpg">
          <a:hlinkClick xmlns:r="http://schemas.openxmlformats.org/officeDocument/2006/relationships" r:id="rId3" tooltip="Graph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2062080" y="277394"/>
          <a:ext cx="313613" cy="3199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248989</xdr:colOff>
      <xdr:row>1</xdr:row>
      <xdr:rowOff>38099</xdr:rowOff>
    </xdr:from>
    <xdr:to>
      <xdr:col>4</xdr:col>
      <xdr:colOff>83</xdr:colOff>
      <xdr:row>3</xdr:row>
      <xdr:rowOff>53099</xdr:rowOff>
    </xdr:to>
    <xdr:pic>
      <xdr:nvPicPr>
        <xdr:cNvPr id="25" name="Image 24" descr="https://tse1.mm.bing.net/th?&amp;id=OIP.Mcdc41fc8b7dba9f89b2b7d5ad8100271o0&amp;w=300&amp;h=300&amp;c=0&amp;pid=1.9&amp;rs=0&amp;p=0">
          <a:hlinkClick xmlns:r="http://schemas.openxmlformats.org/officeDocument/2006/relationships" r:id="rId5" tooltip="Opération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89" y="228599"/>
          <a:ext cx="398794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504823</xdr:colOff>
      <xdr:row>0</xdr:row>
      <xdr:rowOff>180975</xdr:rowOff>
    </xdr:from>
    <xdr:to>
      <xdr:col>5</xdr:col>
      <xdr:colOff>326572</xdr:colOff>
      <xdr:row>3</xdr:row>
      <xdr:rowOff>149475</xdr:rowOff>
    </xdr:to>
    <xdr:pic>
      <xdr:nvPicPr>
        <xdr:cNvPr id="26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03" r="8807" b="7285"/>
        <a:stretch/>
      </xdr:blipFill>
      <xdr:spPr bwMode="auto">
        <a:xfrm>
          <a:off x="2447923" y="180975"/>
          <a:ext cx="469449" cy="54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485774</xdr:colOff>
      <xdr:row>1</xdr:row>
      <xdr:rowOff>85725</xdr:rowOff>
    </xdr:from>
    <xdr:to>
      <xdr:col>3</xdr:col>
      <xdr:colOff>173974</xdr:colOff>
      <xdr:row>3</xdr:row>
      <xdr:rowOff>64725</xdr:rowOff>
    </xdr:to>
    <xdr:pic>
      <xdr:nvPicPr>
        <xdr:cNvPr id="27" name="Image 26" descr="https://tse1.mm.bing.net/th?&amp;id=OIP.M39e93ead16d0ee7d344950dbb63d1cdeo0&amp;w=287&amp;h=299&amp;c=0&amp;pid=1.9&amp;rs=0&amp;p=0">
          <a:hlinkClick xmlns:r="http://schemas.openxmlformats.org/officeDocument/2006/relationships" r:id="rId9" tooltip="info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1133474" y="276225"/>
          <a:ext cx="3359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95251</xdr:rowOff>
    </xdr:from>
    <xdr:to>
      <xdr:col>2</xdr:col>
      <xdr:colOff>336393</xdr:colOff>
      <xdr:row>3</xdr:row>
      <xdr:rowOff>50644</xdr:rowOff>
    </xdr:to>
    <xdr:pic>
      <xdr:nvPicPr>
        <xdr:cNvPr id="28" name="Image 27" descr="Résultat de recherche d'images pour &quot;cloud icone&quot;">
          <a:hlinkClick xmlns:r="http://schemas.openxmlformats.org/officeDocument/2006/relationships" r:id="rId11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85751"/>
          <a:ext cx="336393" cy="336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571500</xdr:colOff>
      <xdr:row>5</xdr:row>
      <xdr:rowOff>133350</xdr:rowOff>
    </xdr:from>
    <xdr:to>
      <xdr:col>7</xdr:col>
      <xdr:colOff>981075</xdr:colOff>
      <xdr:row>6</xdr:row>
      <xdr:rowOff>180975</xdr:rowOff>
    </xdr:to>
    <xdr:sp macro="[0]!stockinitial" textlink="">
      <xdr:nvSpPr>
        <xdr:cNvPr id="2" name="Rectangle 1"/>
        <xdr:cNvSpPr/>
      </xdr:nvSpPr>
      <xdr:spPr>
        <a:xfrm>
          <a:off x="3162300" y="1085850"/>
          <a:ext cx="1857375" cy="2381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/>
              </a:solidFill>
            </a:rPr>
            <a:t>Enregistrer</a:t>
          </a:r>
          <a:r>
            <a:rPr lang="fr-FR" sz="1100" b="1" baseline="0">
              <a:solidFill>
                <a:schemeClr val="accent6"/>
              </a:solidFill>
            </a:rPr>
            <a:t> un s</a:t>
          </a:r>
          <a:r>
            <a:rPr lang="fr-FR" sz="1100" b="1">
              <a:solidFill>
                <a:schemeClr val="accent6"/>
              </a:solidFill>
            </a:rPr>
            <a:t>tock Initial</a:t>
          </a:r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514350</xdr:colOff>
      <xdr:row>5</xdr:row>
      <xdr:rowOff>85725</xdr:rowOff>
    </xdr:from>
    <xdr:to>
      <xdr:col>9</xdr:col>
      <xdr:colOff>828675</xdr:colOff>
      <xdr:row>6</xdr:row>
      <xdr:rowOff>123825</xdr:rowOff>
    </xdr:to>
    <xdr:sp macro="[0]!EffacerTOUT" textlink="">
      <xdr:nvSpPr>
        <xdr:cNvPr id="3" name="Rectangle à coins arrondis 2"/>
        <xdr:cNvSpPr/>
      </xdr:nvSpPr>
      <xdr:spPr>
        <a:xfrm>
          <a:off x="6496050" y="1038225"/>
          <a:ext cx="1190625" cy="2286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données</a:t>
          </a:r>
          <a:r>
            <a:rPr lang="fr-FR" sz="1100" baseline="0">
              <a:solidFill>
                <a:schemeClr val="bg1"/>
              </a:solidFill>
            </a:rPr>
            <a:t>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581025</xdr:colOff>
      <xdr:row>6</xdr:row>
      <xdr:rowOff>95250</xdr:rowOff>
    </xdr:from>
    <xdr:to>
      <xdr:col>13</xdr:col>
      <xdr:colOff>257175</xdr:colOff>
      <xdr:row>10</xdr:row>
      <xdr:rowOff>152400</xdr:rowOff>
    </xdr:to>
    <xdr:sp macro="" textlink="">
      <xdr:nvSpPr>
        <xdr:cNvPr id="6" name="Rectangle 5"/>
        <xdr:cNvSpPr/>
      </xdr:nvSpPr>
      <xdr:spPr>
        <a:xfrm>
          <a:off x="5381625" y="1238250"/>
          <a:ext cx="3581400" cy="82867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57149</xdr:colOff>
      <xdr:row>11</xdr:row>
      <xdr:rowOff>19050</xdr:rowOff>
    </xdr:from>
    <xdr:to>
      <xdr:col>14</xdr:col>
      <xdr:colOff>745799</xdr:colOff>
      <xdr:row>11</xdr:row>
      <xdr:rowOff>19050</xdr:rowOff>
    </xdr:to>
    <xdr:cxnSp macro="">
      <xdr:nvCxnSpPr>
        <xdr:cNvPr id="12" name="Connecteur droit 11"/>
        <xdr:cNvCxnSpPr/>
      </xdr:nvCxnSpPr>
      <xdr:spPr>
        <a:xfrm flipH="1">
          <a:off x="4076699" y="2562225"/>
          <a:ext cx="615600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438150</xdr:colOff>
      <xdr:row>7</xdr:row>
      <xdr:rowOff>161925</xdr:rowOff>
    </xdr:from>
    <xdr:to>
      <xdr:col>10</xdr:col>
      <xdr:colOff>737100</xdr:colOff>
      <xdr:row>9</xdr:row>
      <xdr:rowOff>114300</xdr:rowOff>
    </xdr:to>
    <xdr:sp macro="[0]!entrée" textlink="">
      <xdr:nvSpPr>
        <xdr:cNvPr id="5" name="Rectangle à coins arrondis 4"/>
        <xdr:cNvSpPr/>
      </xdr:nvSpPr>
      <xdr:spPr>
        <a:xfrm>
          <a:off x="6019800" y="1495425"/>
          <a:ext cx="1080000" cy="342900"/>
        </a:xfrm>
        <a:prstGeom prst="round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ENTREE</a:t>
          </a:r>
          <a:endParaRPr lang="fr-FR" sz="1100" b="1"/>
        </a:p>
      </xdr:txBody>
    </xdr:sp>
    <xdr:clientData/>
  </xdr:twoCellAnchor>
  <xdr:twoCellAnchor>
    <xdr:from>
      <xdr:col>11</xdr:col>
      <xdr:colOff>47625</xdr:colOff>
      <xdr:row>7</xdr:row>
      <xdr:rowOff>161925</xdr:rowOff>
    </xdr:from>
    <xdr:to>
      <xdr:col>12</xdr:col>
      <xdr:colOff>346575</xdr:colOff>
      <xdr:row>9</xdr:row>
      <xdr:rowOff>114300</xdr:rowOff>
    </xdr:to>
    <xdr:sp macro="[0]!sortie" textlink="">
      <xdr:nvSpPr>
        <xdr:cNvPr id="25" name="Rectangle à coins arrondis 24"/>
        <xdr:cNvSpPr/>
      </xdr:nvSpPr>
      <xdr:spPr>
        <a:xfrm>
          <a:off x="7191375" y="1495425"/>
          <a:ext cx="1080000" cy="3429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SORTIE</a:t>
          </a:r>
          <a:endParaRPr lang="fr-FR" sz="1100" b="1"/>
        </a:p>
      </xdr:txBody>
    </xdr:sp>
    <xdr:clientData/>
  </xdr:twoCellAnchor>
  <xdr:twoCellAnchor>
    <xdr:from>
      <xdr:col>11</xdr:col>
      <xdr:colOff>95250</xdr:colOff>
      <xdr:row>15</xdr:row>
      <xdr:rowOff>104775</xdr:rowOff>
    </xdr:from>
    <xdr:to>
      <xdr:col>12</xdr:col>
      <xdr:colOff>574200</xdr:colOff>
      <xdr:row>17</xdr:row>
      <xdr:rowOff>47625</xdr:rowOff>
    </xdr:to>
    <xdr:sp macro="Valider2" textlink="">
      <xdr:nvSpPr>
        <xdr:cNvPr id="27" name="Rectangle à coins arrondis 26"/>
        <xdr:cNvSpPr/>
      </xdr:nvSpPr>
      <xdr:spPr>
        <a:xfrm>
          <a:off x="7239000" y="3448050"/>
          <a:ext cx="1260000" cy="342900"/>
        </a:xfrm>
        <a:prstGeom prst="roundRect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VALIDER</a:t>
          </a:r>
          <a:endParaRPr lang="fr-FR" sz="1100" b="1"/>
        </a:p>
      </xdr:txBody>
    </xdr:sp>
    <xdr:clientData/>
  </xdr:twoCellAnchor>
  <xdr:twoCellAnchor>
    <xdr:from>
      <xdr:col>9</xdr:col>
      <xdr:colOff>209550</xdr:colOff>
      <xdr:row>15</xdr:row>
      <xdr:rowOff>104775</xdr:rowOff>
    </xdr:from>
    <xdr:to>
      <xdr:col>10</xdr:col>
      <xdr:colOff>688500</xdr:colOff>
      <xdr:row>17</xdr:row>
      <xdr:rowOff>47625</xdr:rowOff>
    </xdr:to>
    <xdr:sp macro="[0]!Annuler" textlink="">
      <xdr:nvSpPr>
        <xdr:cNvPr id="28" name="Rectangle à coins arrondis 27"/>
        <xdr:cNvSpPr/>
      </xdr:nvSpPr>
      <xdr:spPr>
        <a:xfrm>
          <a:off x="5791200" y="3448050"/>
          <a:ext cx="1260000" cy="342900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ANNULER</a:t>
          </a:r>
          <a:endParaRPr lang="fr-FR" sz="1100" b="1"/>
        </a:p>
      </xdr:txBody>
    </xdr:sp>
    <xdr:clientData/>
  </xdr:twoCellAnchor>
  <xdr:twoCellAnchor editAs="oneCell">
    <xdr:from>
      <xdr:col>5</xdr:col>
      <xdr:colOff>390524</xdr:colOff>
      <xdr:row>1</xdr:row>
      <xdr:rowOff>80879</xdr:rowOff>
    </xdr:from>
    <xdr:to>
      <xdr:col>6</xdr:col>
      <xdr:colOff>66674</xdr:colOff>
      <xdr:row>3</xdr:row>
      <xdr:rowOff>39867</xdr:rowOff>
    </xdr:to>
    <xdr:pic>
      <xdr:nvPicPr>
        <xdr:cNvPr id="29" name="Image 28" descr="https://encrypted-tbn1.gstatic.com/images?q=tbn:ANd9GcSpsDtIdS8lPAIeb-kN8dk78A8pwA0xOHzJV3eC2z-HSnpiou-5nQ">
          <a:hlinkClick xmlns:r="http://schemas.openxmlformats.org/officeDocument/2006/relationships" r:id="rId1" tooltip="Accueil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667" t="13778" r="14667" b="10667"/>
        <a:stretch/>
      </xdr:blipFill>
      <xdr:spPr bwMode="auto">
        <a:xfrm>
          <a:off x="2981324" y="271379"/>
          <a:ext cx="323850" cy="3399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118980</xdr:colOff>
      <xdr:row>1</xdr:row>
      <xdr:rowOff>86894</xdr:rowOff>
    </xdr:from>
    <xdr:to>
      <xdr:col>4</xdr:col>
      <xdr:colOff>432593</xdr:colOff>
      <xdr:row>3</xdr:row>
      <xdr:rowOff>25883</xdr:rowOff>
    </xdr:to>
    <xdr:pic>
      <xdr:nvPicPr>
        <xdr:cNvPr id="30" name="Image 29" descr="http://www.resourcesgraphics.com/images/Practical_statistics_vector_icon_graphics.jpg">
          <a:hlinkClick xmlns:r="http://schemas.openxmlformats.org/officeDocument/2006/relationships" r:id="rId3" tooltip="Graph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2062080" y="277394"/>
          <a:ext cx="313613" cy="3199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182314</xdr:colOff>
      <xdr:row>1</xdr:row>
      <xdr:rowOff>9524</xdr:rowOff>
    </xdr:from>
    <xdr:to>
      <xdr:col>4</xdr:col>
      <xdr:colOff>78424</xdr:colOff>
      <xdr:row>3</xdr:row>
      <xdr:rowOff>168524</xdr:rowOff>
    </xdr:to>
    <xdr:pic>
      <xdr:nvPicPr>
        <xdr:cNvPr id="31" name="Image 30" descr="https://tse1.mm.bing.net/th?&amp;id=OIP.Mcdc41fc8b7dba9f89b2b7d5ad8100271o0&amp;w=300&amp;h=300&amp;c=0&amp;pid=1.9&amp;rs=0&amp;p=0">
          <a:hlinkClick xmlns:r="http://schemas.openxmlformats.org/officeDocument/2006/relationships" r:id="rId5" tooltip="Opération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7714" y="200024"/>
          <a:ext cx="543810" cy="54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552449</xdr:colOff>
      <xdr:row>1</xdr:row>
      <xdr:rowOff>0</xdr:rowOff>
    </xdr:from>
    <xdr:to>
      <xdr:col>5</xdr:col>
      <xdr:colOff>280307</xdr:colOff>
      <xdr:row>3</xdr:row>
      <xdr:rowOff>51000</xdr:rowOff>
    </xdr:to>
    <xdr:pic>
      <xdr:nvPicPr>
        <xdr:cNvPr id="32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03" r="8807" b="7285"/>
        <a:stretch/>
      </xdr:blipFill>
      <xdr:spPr bwMode="auto">
        <a:xfrm>
          <a:off x="2495549" y="190500"/>
          <a:ext cx="375558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485774</xdr:colOff>
      <xdr:row>1</xdr:row>
      <xdr:rowOff>85725</xdr:rowOff>
    </xdr:from>
    <xdr:to>
      <xdr:col>3</xdr:col>
      <xdr:colOff>173974</xdr:colOff>
      <xdr:row>3</xdr:row>
      <xdr:rowOff>64725</xdr:rowOff>
    </xdr:to>
    <xdr:pic>
      <xdr:nvPicPr>
        <xdr:cNvPr id="33" name="Image 32" descr="https://tse1.mm.bing.net/th?&amp;id=OIP.M39e93ead16d0ee7d344950dbb63d1cdeo0&amp;w=287&amp;h=299&amp;c=0&amp;pid=1.9&amp;rs=0&amp;p=0">
          <a:hlinkClick xmlns:r="http://schemas.openxmlformats.org/officeDocument/2006/relationships" r:id="rId9" tooltip="info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1133474" y="276225"/>
          <a:ext cx="3359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95251</xdr:rowOff>
    </xdr:from>
    <xdr:to>
      <xdr:col>2</xdr:col>
      <xdr:colOff>336393</xdr:colOff>
      <xdr:row>3</xdr:row>
      <xdr:rowOff>50644</xdr:rowOff>
    </xdr:to>
    <xdr:pic>
      <xdr:nvPicPr>
        <xdr:cNvPr id="34" name="Image 33" descr="Résultat de recherche d'images pour &quot;cloud icone&quot;">
          <a:hlinkClick xmlns:r="http://schemas.openxmlformats.org/officeDocument/2006/relationships" r:id="rId11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85751"/>
          <a:ext cx="336393" cy="336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695325</xdr:colOff>
      <xdr:row>14</xdr:row>
      <xdr:rowOff>114300</xdr:rowOff>
    </xdr:from>
    <xdr:to>
      <xdr:col>14</xdr:col>
      <xdr:colOff>190500</xdr:colOff>
      <xdr:row>18</xdr:row>
      <xdr:rowOff>85725</xdr:rowOff>
    </xdr:to>
    <xdr:sp macro="" textlink="">
      <xdr:nvSpPr>
        <xdr:cNvPr id="14" name="Rectangle 13"/>
        <xdr:cNvSpPr/>
      </xdr:nvSpPr>
      <xdr:spPr>
        <a:xfrm>
          <a:off x="4714875" y="3257550"/>
          <a:ext cx="4962525" cy="7715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361949</xdr:colOff>
      <xdr:row>1</xdr:row>
      <xdr:rowOff>80879</xdr:rowOff>
    </xdr:from>
    <xdr:to>
      <xdr:col>6</xdr:col>
      <xdr:colOff>28574</xdr:colOff>
      <xdr:row>3</xdr:row>
      <xdr:rowOff>39867</xdr:rowOff>
    </xdr:to>
    <xdr:pic>
      <xdr:nvPicPr>
        <xdr:cNvPr id="9" name="Image 8" descr="https://encrypted-tbn1.gstatic.com/images?q=tbn:ANd9GcSpsDtIdS8lPAIeb-kN8dk78A8pwA0xOHzJV3eC2z-HSnpiou-5nQ">
          <a:hlinkClick xmlns:r="http://schemas.openxmlformats.org/officeDocument/2006/relationships" r:id="rId1" tooltip="Accueil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667" t="13778" r="14667" b="10667"/>
        <a:stretch/>
      </xdr:blipFill>
      <xdr:spPr bwMode="auto">
        <a:xfrm>
          <a:off x="2981324" y="271379"/>
          <a:ext cx="323850" cy="3399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99930</xdr:colOff>
      <xdr:row>1</xdr:row>
      <xdr:rowOff>86894</xdr:rowOff>
    </xdr:from>
    <xdr:to>
      <xdr:col>4</xdr:col>
      <xdr:colOff>413543</xdr:colOff>
      <xdr:row>3</xdr:row>
      <xdr:rowOff>25883</xdr:rowOff>
    </xdr:to>
    <xdr:pic>
      <xdr:nvPicPr>
        <xdr:cNvPr id="10" name="Image 9" descr="http://www.resourcesgraphics.com/images/Practical_statistics_vector_icon_graphics.jpg">
          <a:hlinkClick xmlns:r="http://schemas.openxmlformats.org/officeDocument/2006/relationships" r:id="rId3" tooltip="Graph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2062080" y="277394"/>
          <a:ext cx="313613" cy="3199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239464</xdr:colOff>
      <xdr:row>1</xdr:row>
      <xdr:rowOff>38099</xdr:rowOff>
    </xdr:from>
    <xdr:to>
      <xdr:col>3</xdr:col>
      <xdr:colOff>638258</xdr:colOff>
      <xdr:row>3</xdr:row>
      <xdr:rowOff>53099</xdr:rowOff>
    </xdr:to>
    <xdr:pic>
      <xdr:nvPicPr>
        <xdr:cNvPr id="11" name="Image 10" descr="https://tse1.mm.bing.net/th?&amp;id=OIP.Mcdc41fc8b7dba9f89b2b7d5ad8100271o0&amp;w=300&amp;h=300&amp;c=0&amp;pid=1.9&amp;rs=0&amp;p=0">
          <a:hlinkClick xmlns:r="http://schemas.openxmlformats.org/officeDocument/2006/relationships" r:id="rId5" tooltip="Opération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89" y="228599"/>
          <a:ext cx="398794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533399</xdr:colOff>
      <xdr:row>1</xdr:row>
      <xdr:rowOff>0</xdr:rowOff>
    </xdr:from>
    <xdr:to>
      <xdr:col>5</xdr:col>
      <xdr:colOff>251732</xdr:colOff>
      <xdr:row>3</xdr:row>
      <xdr:rowOff>51000</xdr:rowOff>
    </xdr:to>
    <xdr:pic>
      <xdr:nvPicPr>
        <xdr:cNvPr id="19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03" r="8807" b="7285"/>
        <a:stretch/>
      </xdr:blipFill>
      <xdr:spPr bwMode="auto">
        <a:xfrm>
          <a:off x="2495549" y="190500"/>
          <a:ext cx="375558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409574</xdr:colOff>
      <xdr:row>1</xdr:row>
      <xdr:rowOff>66675</xdr:rowOff>
    </xdr:from>
    <xdr:to>
      <xdr:col>3</xdr:col>
      <xdr:colOff>189019</xdr:colOff>
      <xdr:row>3</xdr:row>
      <xdr:rowOff>153675</xdr:rowOff>
    </xdr:to>
    <xdr:pic>
      <xdr:nvPicPr>
        <xdr:cNvPr id="20" name="Image 19" descr="https://tse1.mm.bing.net/th?&amp;id=OIP.M39e93ead16d0ee7d344950dbb63d1cdeo0&amp;w=287&amp;h=299&amp;c=0&amp;pid=1.9&amp;rs=0&amp;p=0">
          <a:hlinkClick xmlns:r="http://schemas.openxmlformats.org/officeDocument/2006/relationships" r:id="rId9" tooltip="info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1057274" y="257175"/>
          <a:ext cx="436670" cy="46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95251</xdr:rowOff>
    </xdr:from>
    <xdr:to>
      <xdr:col>2</xdr:col>
      <xdr:colOff>336393</xdr:colOff>
      <xdr:row>3</xdr:row>
      <xdr:rowOff>50644</xdr:rowOff>
    </xdr:to>
    <xdr:pic>
      <xdr:nvPicPr>
        <xdr:cNvPr id="21" name="Image 20" descr="Résultat de recherche d'images pour &quot;cloud icone&quot;">
          <a:hlinkClick xmlns:r="http://schemas.openxmlformats.org/officeDocument/2006/relationships" r:id="rId11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85751"/>
          <a:ext cx="336393" cy="336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847725</xdr:colOff>
      <xdr:row>43</xdr:row>
      <xdr:rowOff>66675</xdr:rowOff>
    </xdr:from>
    <xdr:to>
      <xdr:col>17</xdr:col>
      <xdr:colOff>161925</xdr:colOff>
      <xdr:row>53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390524</xdr:colOff>
      <xdr:row>1</xdr:row>
      <xdr:rowOff>80879</xdr:rowOff>
    </xdr:from>
    <xdr:to>
      <xdr:col>6</xdr:col>
      <xdr:colOff>66674</xdr:colOff>
      <xdr:row>3</xdr:row>
      <xdr:rowOff>39867</xdr:rowOff>
    </xdr:to>
    <xdr:pic>
      <xdr:nvPicPr>
        <xdr:cNvPr id="14" name="Image 13" descr="https://encrypted-tbn1.gstatic.com/images?q=tbn:ANd9GcSpsDtIdS8lPAIeb-kN8dk78A8pwA0xOHzJV3eC2z-HSnpiou-5nQ">
          <a:hlinkClick xmlns:r="http://schemas.openxmlformats.org/officeDocument/2006/relationships" r:id="rId1" tooltip="Accueil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667" t="13778" r="14667" b="10667"/>
        <a:stretch/>
      </xdr:blipFill>
      <xdr:spPr bwMode="auto">
        <a:xfrm>
          <a:off x="2981324" y="271379"/>
          <a:ext cx="323850" cy="3399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52303</xdr:colOff>
      <xdr:row>1</xdr:row>
      <xdr:rowOff>77368</xdr:rowOff>
    </xdr:from>
    <xdr:to>
      <xdr:col>4</xdr:col>
      <xdr:colOff>475696</xdr:colOff>
      <xdr:row>3</xdr:row>
      <xdr:rowOff>128368</xdr:rowOff>
    </xdr:to>
    <xdr:pic>
      <xdr:nvPicPr>
        <xdr:cNvPr id="15" name="Image 14" descr="http://www.resourcesgraphics.com/images/Practical_statistics_vector_icon_graphics.jpg">
          <a:hlinkClick xmlns:r="http://schemas.openxmlformats.org/officeDocument/2006/relationships" r:id="rId3" tooltip="Graph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1995403" y="267868"/>
          <a:ext cx="423393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248989</xdr:colOff>
      <xdr:row>1</xdr:row>
      <xdr:rowOff>38099</xdr:rowOff>
    </xdr:from>
    <xdr:to>
      <xdr:col>4</xdr:col>
      <xdr:colOff>83</xdr:colOff>
      <xdr:row>3</xdr:row>
      <xdr:rowOff>53099</xdr:rowOff>
    </xdr:to>
    <xdr:pic>
      <xdr:nvPicPr>
        <xdr:cNvPr id="16" name="Image 15" descr="https://tse1.mm.bing.net/th?&amp;id=OIP.Mcdc41fc8b7dba9f89b2b7d5ad8100271o0&amp;w=300&amp;h=300&amp;c=0&amp;pid=1.9&amp;rs=0&amp;p=0">
          <a:hlinkClick xmlns:r="http://schemas.openxmlformats.org/officeDocument/2006/relationships" r:id="rId5" tooltip="Opération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89" y="228599"/>
          <a:ext cx="398794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552449</xdr:colOff>
      <xdr:row>1</xdr:row>
      <xdr:rowOff>0</xdr:rowOff>
    </xdr:from>
    <xdr:to>
      <xdr:col>5</xdr:col>
      <xdr:colOff>280307</xdr:colOff>
      <xdr:row>3</xdr:row>
      <xdr:rowOff>51000</xdr:rowOff>
    </xdr:to>
    <xdr:pic>
      <xdr:nvPicPr>
        <xdr:cNvPr id="17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03" r="8807" b="7285"/>
        <a:stretch/>
      </xdr:blipFill>
      <xdr:spPr bwMode="auto">
        <a:xfrm>
          <a:off x="2495549" y="190500"/>
          <a:ext cx="375558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485774</xdr:colOff>
      <xdr:row>1</xdr:row>
      <xdr:rowOff>85725</xdr:rowOff>
    </xdr:from>
    <xdr:to>
      <xdr:col>3</xdr:col>
      <xdr:colOff>173974</xdr:colOff>
      <xdr:row>3</xdr:row>
      <xdr:rowOff>64725</xdr:rowOff>
    </xdr:to>
    <xdr:pic>
      <xdr:nvPicPr>
        <xdr:cNvPr id="18" name="Image 17" descr="https://tse1.mm.bing.net/th?&amp;id=OIP.M39e93ead16d0ee7d344950dbb63d1cdeo0&amp;w=287&amp;h=299&amp;c=0&amp;pid=1.9&amp;rs=0&amp;p=0">
          <a:hlinkClick xmlns:r="http://schemas.openxmlformats.org/officeDocument/2006/relationships" r:id="rId9" tooltip="info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1133474" y="276225"/>
          <a:ext cx="3359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95251</xdr:rowOff>
    </xdr:from>
    <xdr:to>
      <xdr:col>2</xdr:col>
      <xdr:colOff>336393</xdr:colOff>
      <xdr:row>3</xdr:row>
      <xdr:rowOff>50644</xdr:rowOff>
    </xdr:to>
    <xdr:pic>
      <xdr:nvPicPr>
        <xdr:cNvPr id="26" name="Image 25" descr="Résultat de recherche d'images pour &quot;cloud icone&quot;">
          <a:hlinkClick xmlns:r="http://schemas.openxmlformats.org/officeDocument/2006/relationships" r:id="rId11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85751"/>
          <a:ext cx="336393" cy="3363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552450</xdr:colOff>
      <xdr:row>8</xdr:row>
      <xdr:rowOff>47625</xdr:rowOff>
    </xdr:from>
    <xdr:to>
      <xdr:col>11</xdr:col>
      <xdr:colOff>28575</xdr:colOff>
      <xdr:row>25</xdr:row>
      <xdr:rowOff>19050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10</xdr:col>
      <xdr:colOff>619125</xdr:colOff>
      <xdr:row>8</xdr:row>
      <xdr:rowOff>57150</xdr:rowOff>
    </xdr:from>
    <xdr:to>
      <xdr:col>17</xdr:col>
      <xdr:colOff>28575</xdr:colOff>
      <xdr:row>25</xdr:row>
      <xdr:rowOff>28575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47624</xdr:colOff>
      <xdr:row>1</xdr:row>
      <xdr:rowOff>80879</xdr:rowOff>
    </xdr:from>
    <xdr:to>
      <xdr:col>5</xdr:col>
      <xdr:colOff>371474</xdr:colOff>
      <xdr:row>3</xdr:row>
      <xdr:rowOff>39867</xdr:rowOff>
    </xdr:to>
    <xdr:pic>
      <xdr:nvPicPr>
        <xdr:cNvPr id="2" name="Image 1" descr="https://encrypted-tbn1.gstatic.com/images?q=tbn:ANd9GcSpsDtIdS8lPAIeb-kN8dk78A8pwA0xOHzJV3eC2z-HSnpiou-5nQ">
          <a:hlinkClick xmlns:r="http://schemas.openxmlformats.org/officeDocument/2006/relationships" r:id="rId1" tooltip="Accueil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667" t="13778" r="14667" b="10667"/>
        <a:stretch/>
      </xdr:blipFill>
      <xdr:spPr bwMode="auto">
        <a:xfrm>
          <a:off x="3857624" y="271379"/>
          <a:ext cx="323850" cy="3399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652380</xdr:colOff>
      <xdr:row>1</xdr:row>
      <xdr:rowOff>86894</xdr:rowOff>
    </xdr:from>
    <xdr:to>
      <xdr:col>4</xdr:col>
      <xdr:colOff>203993</xdr:colOff>
      <xdr:row>3</xdr:row>
      <xdr:rowOff>25883</xdr:rowOff>
    </xdr:to>
    <xdr:pic>
      <xdr:nvPicPr>
        <xdr:cNvPr id="3" name="Image 2" descr="http://www.resourcesgraphics.com/images/Practical_statistics_vector_icon_graphics.jpg">
          <a:hlinkClick xmlns:r="http://schemas.openxmlformats.org/officeDocument/2006/relationships" r:id="rId3" tooltip="Graph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333" t="3835" r="2000" b="4793"/>
        <a:stretch/>
      </xdr:blipFill>
      <xdr:spPr bwMode="auto">
        <a:xfrm>
          <a:off x="2938380" y="277394"/>
          <a:ext cx="313613" cy="3199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134689</xdr:colOff>
      <xdr:row>1</xdr:row>
      <xdr:rowOff>38099</xdr:rowOff>
    </xdr:from>
    <xdr:to>
      <xdr:col>3</xdr:col>
      <xdr:colOff>533483</xdr:colOff>
      <xdr:row>3</xdr:row>
      <xdr:rowOff>53099</xdr:rowOff>
    </xdr:to>
    <xdr:pic>
      <xdr:nvPicPr>
        <xdr:cNvPr id="4" name="Image 3" descr="https://tse1.mm.bing.net/th?&amp;id=OIP.Mcdc41fc8b7dba9f89b2b7d5ad8100271o0&amp;w=300&amp;h=300&amp;c=0&amp;pid=1.9&amp;rs=0&amp;p=0">
          <a:hlinkClick xmlns:r="http://schemas.openxmlformats.org/officeDocument/2006/relationships" r:id="rId5" tooltip="Opération stock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689" y="228599"/>
          <a:ext cx="398794" cy="396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323849</xdr:colOff>
      <xdr:row>1</xdr:row>
      <xdr:rowOff>0</xdr:rowOff>
    </xdr:from>
    <xdr:to>
      <xdr:col>4</xdr:col>
      <xdr:colOff>699407</xdr:colOff>
      <xdr:row>3</xdr:row>
      <xdr:rowOff>51000</xdr:rowOff>
    </xdr:to>
    <xdr:pic>
      <xdr:nvPicPr>
        <xdr:cNvPr id="5" name="il_fi" descr="http://t1.ftcdn.net/jpg/00/34/58/46/400_F_34584691_gNo3fe78kIxrw5OpXlnRRNstdIyxvL5R.jpg">
          <a:hlinkClick xmlns:r="http://schemas.openxmlformats.org/officeDocument/2006/relationships" r:id="rId7" tooltip="Paramètres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03" r="8807" b="7285"/>
        <a:stretch/>
      </xdr:blipFill>
      <xdr:spPr bwMode="auto">
        <a:xfrm>
          <a:off x="3371849" y="190500"/>
          <a:ext cx="375558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485774</xdr:colOff>
      <xdr:row>1</xdr:row>
      <xdr:rowOff>85725</xdr:rowOff>
    </xdr:from>
    <xdr:to>
      <xdr:col>3</xdr:col>
      <xdr:colOff>59674</xdr:colOff>
      <xdr:row>3</xdr:row>
      <xdr:rowOff>64725</xdr:rowOff>
    </xdr:to>
    <xdr:pic>
      <xdr:nvPicPr>
        <xdr:cNvPr id="6" name="Image 5" descr="https://tse1.mm.bing.net/th?&amp;id=OIP.M39e93ead16d0ee7d344950dbb63d1cdeo0&amp;w=287&amp;h=299&amp;c=0&amp;pid=1.9&amp;rs=0&amp;p=0">
          <a:hlinkClick xmlns:r="http://schemas.openxmlformats.org/officeDocument/2006/relationships" r:id="rId9" tooltip="infos stock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837" t="1718" r="3581" b="3522"/>
        <a:stretch/>
      </xdr:blipFill>
      <xdr:spPr bwMode="auto">
        <a:xfrm>
          <a:off x="2009774" y="276225"/>
          <a:ext cx="335900" cy="3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609599</xdr:colOff>
      <xdr:row>1</xdr:row>
      <xdr:rowOff>85725</xdr:rowOff>
    </xdr:from>
    <xdr:to>
      <xdr:col>2</xdr:col>
      <xdr:colOff>393899</xdr:colOff>
      <xdr:row>3</xdr:row>
      <xdr:rowOff>136725</xdr:rowOff>
    </xdr:to>
    <xdr:pic>
      <xdr:nvPicPr>
        <xdr:cNvPr id="7" name="Image 6" descr="Résultat de recherche d'images pour &quot;cloud icone&quot;">
          <a:hlinkClick xmlns:r="http://schemas.openxmlformats.org/officeDocument/2006/relationships" r:id="rId11" tooltip="BASE DE DONNEES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599" y="276225"/>
          <a:ext cx="432000" cy="43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76200</xdr:colOff>
      <xdr:row>2</xdr:row>
      <xdr:rowOff>104775</xdr:rowOff>
    </xdr:from>
    <xdr:to>
      <xdr:col>14</xdr:col>
      <xdr:colOff>142875</xdr:colOff>
      <xdr:row>3</xdr:row>
      <xdr:rowOff>152400</xdr:rowOff>
    </xdr:to>
    <xdr:sp macro="" textlink="">
      <xdr:nvSpPr>
        <xdr:cNvPr id="8" name="Rectangle 7"/>
        <xdr:cNvSpPr/>
      </xdr:nvSpPr>
      <xdr:spPr>
        <a:xfrm>
          <a:off x="7581900" y="485775"/>
          <a:ext cx="1590675" cy="2381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C00000"/>
              </a:solidFill>
            </a:rPr>
            <a:t>Corriger</a:t>
          </a:r>
          <a:r>
            <a:rPr lang="fr-FR" sz="1100" b="1" baseline="0">
              <a:solidFill>
                <a:srgbClr val="C00000"/>
              </a:solidFill>
            </a:rPr>
            <a:t> une opération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10</xdr:col>
      <xdr:colOff>1047751</xdr:colOff>
      <xdr:row>2</xdr:row>
      <xdr:rowOff>152400</xdr:rowOff>
    </xdr:from>
    <xdr:to>
      <xdr:col>11</xdr:col>
      <xdr:colOff>342900</xdr:colOff>
      <xdr:row>3</xdr:row>
      <xdr:rowOff>180975</xdr:rowOff>
    </xdr:to>
    <xdr:sp macro="[0]!Actualiser" textlink="">
      <xdr:nvSpPr>
        <xdr:cNvPr id="9" name="Rectangle 8"/>
        <xdr:cNvSpPr/>
      </xdr:nvSpPr>
      <xdr:spPr>
        <a:xfrm>
          <a:off x="6267451" y="533400"/>
          <a:ext cx="819149" cy="2190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chemeClr val="accent5"/>
              </a:solidFill>
            </a:rPr>
            <a:t>Actualiser</a:t>
          </a:r>
          <a:endParaRPr lang="fr-FR" sz="1100" i="1">
            <a:solidFill>
              <a:schemeClr val="accent5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der negab" refreshedDate="42917.918569097223" createdVersion="4" refreshedVersion="4" minRefreshableVersion="3" recordCount="214">
  <cacheSource type="worksheet">
    <worksheetSource ref="A1:K41000" sheet="BD"/>
  </cacheSource>
  <cacheFields count="11">
    <cacheField name="Date flux " numFmtId="22">
      <sharedItems containsNonDate="0" containsDate="1" containsString="0" containsBlank="1" minDate="2017-01-01T00:00:00" maxDate="2017-06-02T00:00:00" count="13">
        <d v="2017-01-01T00:00:00"/>
        <d v="2017-01-02T00:00:00"/>
        <d v="2017-01-03T00:00:00"/>
        <d v="2017-01-10T00:00:00"/>
        <d v="2017-02-02T00:00:00"/>
        <d v="2017-01-05T00:00:00"/>
        <d v="2017-04-06T00:00:00"/>
        <d v="2017-04-02T00:00:00"/>
        <d v="2017-04-04T00:00:00"/>
        <d v="2017-04-25T00:00:00"/>
        <d v="2017-05-01T00:00:00"/>
        <d v="2017-06-01T00:00:00"/>
        <m/>
      </sharedItems>
    </cacheField>
    <cacheField name="Date opération " numFmtId="22">
      <sharedItems containsNonDate="0" containsDate="1" containsString="0" containsBlank="1" minDate="2017-06-30T05:14:43" maxDate="2017-07-01T22:02:43"/>
    </cacheField>
    <cacheField name="N° Opération" numFmtId="0">
      <sharedItems containsString="0" containsBlank="1" containsNumber="1" containsInteger="1" minValue="0" maxValue="23"/>
    </cacheField>
    <cacheField name="code 1" numFmtId="3">
      <sharedItems containsBlank="1" count="4">
        <s v="S.Initial"/>
        <s v="Entrée"/>
        <s v="Sortie"/>
        <m/>
      </sharedItems>
    </cacheField>
    <cacheField name="code 2" numFmtId="0">
      <sharedItems containsString="0" containsBlank="1" containsNumber="1" containsInteger="1" minValue="0" maxValue="19"/>
    </cacheField>
    <cacheField name="code 3" numFmtId="0">
      <sharedItems containsString="0" containsBlank="1" containsNumber="1" containsInteger="1" minValue="-7" maxValue="19"/>
    </cacheField>
    <cacheField name="Réf produit" numFmtId="3">
      <sharedItems containsString="0" containsBlank="1" containsNumber="1" containsInteger="1" minValue="0" maxValue="2017011"/>
    </cacheField>
    <cacheField name="Produit " numFmtId="3">
      <sharedItems containsBlank="1" containsMixedTypes="1" containsNumber="1" containsInteger="1" minValue="0" maxValue="0" count="13">
        <n v="0"/>
        <s v="Produit 2"/>
        <s v="Produit 1"/>
        <s v="Produit 3"/>
        <s v="Produit 4"/>
        <s v="Produit 5"/>
        <s v="Produit 6"/>
        <s v="Produit 7"/>
        <s v="Produit 8"/>
        <s v="Produit 9"/>
        <s v="Produit 10"/>
        <s v="Produit 11"/>
        <m/>
      </sharedItems>
    </cacheField>
    <cacheField name="Quantité" numFmtId="3">
      <sharedItems containsString="0" containsBlank="1" containsNumber="1" containsInteger="1" minValue="-300" maxValue="2541" count="20">
        <n v="0"/>
        <n v="362"/>
        <n v="300"/>
        <n v="621"/>
        <n v="951"/>
        <n v="200"/>
        <n v="120"/>
        <n v="-300"/>
        <n v="-200"/>
        <n v="-30"/>
        <n v="-80"/>
        <n v="950"/>
        <n v="800"/>
        <n v="652"/>
        <n v="254"/>
        <n v="2541"/>
        <n v="251"/>
        <n v="-10"/>
        <n v="-190"/>
        <m/>
      </sharedItems>
    </cacheField>
    <cacheField name="Prix" numFmtId="0">
      <sharedItems containsString="0" containsBlank="1" containsNumber="1" minValue="0" maxValue="5.21" count="15">
        <n v="0"/>
        <n v="1.5"/>
        <n v="1.6"/>
        <n v="1.8"/>
        <n v="2.6"/>
        <n v="0.98"/>
        <n v="1.4"/>
        <n v="1.7"/>
        <n v="1.9"/>
        <n v="2.5"/>
        <n v="5.21"/>
        <n v="1.2"/>
        <n v="1.66"/>
        <n v="1.3"/>
        <m/>
      </sharedItems>
    </cacheField>
    <cacheField name="Montant" numFmtId="0">
      <sharedItems containsString="0" containsBlank="1" containsNumber="1" minValue="-480" maxValue="13238.61" count="28">
        <n v="0"/>
        <n v="543"/>
        <n v="480"/>
        <n v="1117.8"/>
        <n v="941.2"/>
        <n v="931.98"/>
        <n v="280"/>
        <n v="216"/>
        <n v="-480"/>
        <n v="-280"/>
        <n v="-54"/>
        <n v="-144"/>
        <n v="1520"/>
        <n v="510"/>
        <n v="1440"/>
        <n v="1238.8"/>
        <n v="635"/>
        <n v="-450"/>
        <n v="13238.61"/>
        <n v="376.5"/>
        <n v="579.20000000000005"/>
        <n v="434.4"/>
        <n v="-18"/>
        <n v="-285"/>
        <n v="332"/>
        <n v="304.8"/>
        <n v="330.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bder negab" refreshedDate="42917.918569328707" createdVersion="4" refreshedVersion="4" minRefreshableVersion="3" recordCount="214">
  <cacheSource type="worksheet">
    <worksheetSource ref="A1:K20000" sheet="BD"/>
  </cacheSource>
  <cacheFields count="11">
    <cacheField name="Date flux " numFmtId="22">
      <sharedItems containsNonDate="0" containsDate="1" containsString="0" containsBlank="1" minDate="2017-01-01T00:00:00" maxDate="2017-06-02T00:00:00"/>
    </cacheField>
    <cacheField name="Date opération " numFmtId="22">
      <sharedItems containsNonDate="0" containsDate="1" containsString="0" containsBlank="1" minDate="2017-06-30T05:14:43" maxDate="2017-07-01T22:02:43"/>
    </cacheField>
    <cacheField name="N° Opération" numFmtId="0">
      <sharedItems containsString="0" containsBlank="1" containsNumber="1" containsInteger="1" minValue="0" maxValue="23"/>
    </cacheField>
    <cacheField name="code 1" numFmtId="3">
      <sharedItems containsBlank="1"/>
    </cacheField>
    <cacheField name="code 2" numFmtId="0">
      <sharedItems containsString="0" containsBlank="1" containsNumber="1" containsInteger="1" minValue="0" maxValue="19" count="21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m/>
      </sharedItems>
    </cacheField>
    <cacheField name="code 3" numFmtId="0">
      <sharedItems containsString="0" containsBlank="1" containsNumber="1" containsInteger="1" minValue="-12" maxValue="19" count="27">
        <n v="0"/>
        <n v="1"/>
        <n v="2"/>
        <n v="3"/>
        <n v="4"/>
        <n v="5"/>
        <n v="6"/>
        <n v="7"/>
        <n v="-2"/>
        <n v="-6"/>
        <n v="8"/>
        <n v="9"/>
        <n v="10"/>
        <n v="11"/>
        <n v="12"/>
        <n v="13"/>
        <n v="14"/>
        <n v="15"/>
        <n v="16"/>
        <n v="-7"/>
        <n v="17"/>
        <n v="18"/>
        <n v="19"/>
        <m/>
        <n v="-1" u="1"/>
        <n v="-11" u="1"/>
        <n v="-12" u="1"/>
      </sharedItems>
    </cacheField>
    <cacheField name="Réf produit" numFmtId="3">
      <sharedItems containsString="0" containsBlank="1" containsNumber="1" containsInteger="1" minValue="0" maxValue="2017011" count="13">
        <n v="0"/>
        <n v="2017002"/>
        <n v="2017001"/>
        <n v="2017003"/>
        <n v="2017004"/>
        <n v="2017005"/>
        <n v="2017006"/>
        <n v="2017007"/>
        <n v="2017008"/>
        <n v="2017009"/>
        <n v="2017010"/>
        <n v="2017011"/>
        <m/>
      </sharedItems>
    </cacheField>
    <cacheField name="Produit " numFmtId="3">
      <sharedItems containsBlank="1" containsMixedTypes="1" containsNumber="1" containsInteger="1" minValue="0" maxValue="0"/>
    </cacheField>
    <cacheField name="Quantité" numFmtId="3">
      <sharedItems containsString="0" containsBlank="1" containsNumber="1" containsInteger="1" minValue="-300" maxValue="2541"/>
    </cacheField>
    <cacheField name="Prix" numFmtId="0">
      <sharedItems containsString="0" containsBlank="1" containsNumber="1" minValue="0" maxValue="5.21"/>
    </cacheField>
    <cacheField name="Montant" numFmtId="0">
      <sharedItems containsString="0" containsBlank="1" containsNumber="1" minValue="-480" maxValue="13238.6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bder negab" refreshedDate="42917.918569560185" createdVersion="4" refreshedVersion="4" minRefreshableVersion="3" recordCount="212">
  <cacheSource type="worksheet">
    <worksheetSource ref="AF3:AJ27000" sheet="BD"/>
  </cacheSource>
  <cacheFields count="5">
    <cacheField name="Réf produit" numFmtId="0">
      <sharedItems containsString="0" containsBlank="1" containsNumber="1" containsInteger="1" minValue="2017001" maxValue="2017011" count="12">
        <n v="2017001"/>
        <n v="2017002"/>
        <n v="2017003"/>
        <n v="2017004"/>
        <n v="2017006"/>
        <n v="2017005"/>
        <n v="2017007"/>
        <n v="2017008"/>
        <n v="2017009"/>
        <n v="2017010"/>
        <n v="2017011"/>
        <m/>
      </sharedItems>
    </cacheField>
    <cacheField name="code 2" numFmtId="0">
      <sharedItems containsString="0" containsBlank="1" containsNumber="1" containsInteger="1" minValue="0" maxValue="19" count="21">
        <n v="2"/>
        <n v="0"/>
        <n v="6"/>
        <n v="7"/>
        <n v="14"/>
        <n v="15"/>
        <n v="16"/>
        <n v="17"/>
        <n v="1"/>
        <n v="18"/>
        <n v="3"/>
        <n v="19"/>
        <n v="4"/>
        <n v="8"/>
        <n v="5"/>
        <n v="9"/>
        <n v="10"/>
        <n v="11"/>
        <n v="12"/>
        <n v="13"/>
        <m/>
      </sharedItems>
    </cacheField>
    <cacheField name=" Code3" numFmtId="0">
      <sharedItems containsString="0" containsBlank="1" containsNumber="1" containsInteger="1" minValue="0" maxValue="19" count="21">
        <n v="0"/>
        <n v="14"/>
        <n v="15"/>
        <n v="16"/>
        <n v="17"/>
        <n v="1"/>
        <n v="18"/>
        <n v="3"/>
        <n v="19"/>
        <n v="4"/>
        <n v="8"/>
        <n v="5"/>
        <n v="9"/>
        <n v="10"/>
        <n v="11"/>
        <n v="12"/>
        <n v="13"/>
        <m/>
        <n v="2" u="1"/>
        <n v="6" u="1"/>
        <n v="7" u="1"/>
      </sharedItems>
    </cacheField>
    <cacheField name=" Quantité" numFmtId="0">
      <sharedItems containsString="0" containsBlank="1" containsNumber="1" containsInteger="1" minValue="0" maxValue="2541"/>
    </cacheField>
    <cacheField name=" Prix" numFmtId="0">
      <sharedItems containsString="0" containsBlank="1" containsNumber="1" minValue="0" maxValue="5.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4">
  <r>
    <x v="0"/>
    <d v="2017-06-30T05:14:43"/>
    <n v="0"/>
    <x v="0"/>
    <n v="0"/>
    <n v="0"/>
    <n v="0"/>
    <x v="0"/>
    <x v="0"/>
    <x v="0"/>
    <x v="0"/>
  </r>
  <r>
    <x v="1"/>
    <d v="2017-06-30T05:24:34"/>
    <n v="0"/>
    <x v="1"/>
    <n v="0"/>
    <n v="0"/>
    <n v="0"/>
    <x v="0"/>
    <x v="0"/>
    <x v="0"/>
    <x v="0"/>
  </r>
  <r>
    <x v="2"/>
    <d v="2017-06-30T05:48:02"/>
    <n v="0"/>
    <x v="1"/>
    <n v="0"/>
    <n v="0"/>
    <n v="0"/>
    <x v="0"/>
    <x v="0"/>
    <x v="0"/>
    <x v="0"/>
  </r>
  <r>
    <x v="0"/>
    <d v="2017-06-30T13:00:33"/>
    <n v="1"/>
    <x v="0"/>
    <n v="1"/>
    <n v="1"/>
    <n v="2017002"/>
    <x v="1"/>
    <x v="1"/>
    <x v="1"/>
    <x v="1"/>
  </r>
  <r>
    <x v="0"/>
    <d v="2017-06-30T13:00:56"/>
    <n v="2"/>
    <x v="0"/>
    <n v="2"/>
    <n v="2"/>
    <n v="2017001"/>
    <x v="2"/>
    <x v="2"/>
    <x v="2"/>
    <x v="2"/>
  </r>
  <r>
    <x v="0"/>
    <d v="2017-06-30T13:01:27"/>
    <n v="3"/>
    <x v="0"/>
    <n v="3"/>
    <n v="3"/>
    <n v="2017003"/>
    <x v="3"/>
    <x v="3"/>
    <x v="3"/>
    <x v="3"/>
  </r>
  <r>
    <x v="0"/>
    <d v="2017-06-30T13:01:59"/>
    <n v="4"/>
    <x v="0"/>
    <n v="4"/>
    <n v="4"/>
    <n v="2017004"/>
    <x v="4"/>
    <x v="1"/>
    <x v="4"/>
    <x v="4"/>
  </r>
  <r>
    <x v="0"/>
    <d v="2017-06-30T13:02:29"/>
    <n v="5"/>
    <x v="0"/>
    <n v="5"/>
    <n v="5"/>
    <n v="2017005"/>
    <x v="5"/>
    <x v="4"/>
    <x v="5"/>
    <x v="5"/>
  </r>
  <r>
    <x v="1"/>
    <d v="2017-06-30T13:05:59"/>
    <n v="6"/>
    <x v="1"/>
    <n v="6"/>
    <n v="6"/>
    <n v="2017001"/>
    <x v="2"/>
    <x v="5"/>
    <x v="6"/>
    <x v="6"/>
  </r>
  <r>
    <x v="2"/>
    <d v="2017-06-30T13:09:01"/>
    <n v="7"/>
    <x v="1"/>
    <n v="7"/>
    <n v="7"/>
    <n v="2017001"/>
    <x v="2"/>
    <x v="6"/>
    <x v="3"/>
    <x v="7"/>
  </r>
  <r>
    <x v="3"/>
    <d v="2017-06-30T13:09:22"/>
    <n v="8"/>
    <x v="2"/>
    <n v="2"/>
    <n v="-2"/>
    <n v="2017001"/>
    <x v="2"/>
    <x v="7"/>
    <x v="2"/>
    <x v="8"/>
  </r>
  <r>
    <x v="3"/>
    <d v="2017-06-30T13:09:22"/>
    <n v="8"/>
    <x v="2"/>
    <n v="6"/>
    <n v="-6"/>
    <n v="2017001"/>
    <x v="2"/>
    <x v="8"/>
    <x v="6"/>
    <x v="9"/>
  </r>
  <r>
    <x v="3"/>
    <d v="2017-06-30T13:09:22"/>
    <n v="8"/>
    <x v="2"/>
    <n v="7"/>
    <n v="0"/>
    <n v="2017001"/>
    <x v="2"/>
    <x v="9"/>
    <x v="3"/>
    <x v="10"/>
  </r>
  <r>
    <x v="3"/>
    <d v="2017-06-30T13:09:22"/>
    <n v="8"/>
    <x v="2"/>
    <n v="0"/>
    <n v="0"/>
    <n v="2017001"/>
    <x v="2"/>
    <x v="0"/>
    <x v="0"/>
    <x v="0"/>
  </r>
  <r>
    <x v="3"/>
    <d v="2017-06-30T13:09:22"/>
    <n v="8"/>
    <x v="2"/>
    <n v="0"/>
    <n v="0"/>
    <n v="2017001"/>
    <x v="2"/>
    <x v="0"/>
    <x v="0"/>
    <x v="0"/>
  </r>
  <r>
    <x v="4"/>
    <d v="2017-06-30T13:47:42"/>
    <n v="9"/>
    <x v="2"/>
    <n v="7"/>
    <n v="0"/>
    <n v="2017001"/>
    <x v="2"/>
    <x v="10"/>
    <x v="3"/>
    <x v="11"/>
  </r>
  <r>
    <x v="4"/>
    <d v="2017-06-30T13:47:42"/>
    <n v="9"/>
    <x v="2"/>
    <n v="0"/>
    <n v="0"/>
    <n v="2017001"/>
    <x v="2"/>
    <x v="0"/>
    <x v="0"/>
    <x v="0"/>
  </r>
  <r>
    <x v="4"/>
    <d v="2017-06-30T13:47:42"/>
    <n v="9"/>
    <x v="2"/>
    <n v="0"/>
    <n v="0"/>
    <n v="2017001"/>
    <x v="2"/>
    <x v="0"/>
    <x v="0"/>
    <x v="0"/>
  </r>
  <r>
    <x v="4"/>
    <d v="2017-06-30T13:47:42"/>
    <n v="9"/>
    <x v="2"/>
    <n v="0"/>
    <n v="0"/>
    <n v="2017001"/>
    <x v="2"/>
    <x v="0"/>
    <x v="0"/>
    <x v="0"/>
  </r>
  <r>
    <x v="4"/>
    <d v="2017-06-30T13:47:42"/>
    <n v="9"/>
    <x v="2"/>
    <n v="0"/>
    <n v="0"/>
    <n v="2017001"/>
    <x v="2"/>
    <x v="0"/>
    <x v="0"/>
    <x v="0"/>
  </r>
  <r>
    <x v="4"/>
    <d v="2017-06-30T14:35:07"/>
    <n v="10"/>
    <x v="0"/>
    <n v="8"/>
    <n v="8"/>
    <n v="2017006"/>
    <x v="6"/>
    <x v="11"/>
    <x v="2"/>
    <x v="12"/>
  </r>
  <r>
    <x v="0"/>
    <d v="2017-06-30T14:35:25"/>
    <n v="11"/>
    <x v="0"/>
    <n v="9"/>
    <n v="9"/>
    <n v="2017007"/>
    <x v="7"/>
    <x v="2"/>
    <x v="7"/>
    <x v="13"/>
  </r>
  <r>
    <x v="0"/>
    <d v="2017-06-30T14:35:39"/>
    <n v="12"/>
    <x v="0"/>
    <n v="10"/>
    <n v="10"/>
    <n v="2017008"/>
    <x v="8"/>
    <x v="12"/>
    <x v="3"/>
    <x v="14"/>
  </r>
  <r>
    <x v="0"/>
    <d v="2017-06-30T14:36:12"/>
    <n v="13"/>
    <x v="0"/>
    <n v="11"/>
    <n v="11"/>
    <n v="2017009"/>
    <x v="9"/>
    <x v="13"/>
    <x v="8"/>
    <x v="15"/>
  </r>
  <r>
    <x v="0"/>
    <d v="2017-06-30T14:36:34"/>
    <n v="14"/>
    <x v="0"/>
    <n v="12"/>
    <n v="12"/>
    <n v="2017010"/>
    <x v="10"/>
    <x v="14"/>
    <x v="9"/>
    <x v="16"/>
  </r>
  <r>
    <x v="5"/>
    <d v="2017-06-30T15:30:22"/>
    <n v="15"/>
    <x v="2"/>
    <n v="1"/>
    <n v="0"/>
    <n v="2017002"/>
    <x v="1"/>
    <x v="7"/>
    <x v="1"/>
    <x v="17"/>
  </r>
  <r>
    <x v="5"/>
    <d v="2017-06-30T15:30:22"/>
    <n v="15"/>
    <x v="2"/>
    <n v="0"/>
    <n v="0"/>
    <n v="2017002"/>
    <x v="1"/>
    <x v="0"/>
    <x v="0"/>
    <x v="0"/>
  </r>
  <r>
    <x v="5"/>
    <d v="2017-06-30T15:30:22"/>
    <n v="15"/>
    <x v="2"/>
    <n v="0"/>
    <n v="0"/>
    <n v="2017002"/>
    <x v="1"/>
    <x v="0"/>
    <x v="0"/>
    <x v="0"/>
  </r>
  <r>
    <x v="5"/>
    <d v="2017-06-30T15:30:22"/>
    <n v="15"/>
    <x v="2"/>
    <n v="0"/>
    <n v="0"/>
    <n v="2017002"/>
    <x v="1"/>
    <x v="0"/>
    <x v="0"/>
    <x v="0"/>
  </r>
  <r>
    <x v="5"/>
    <d v="2017-06-30T15:30:22"/>
    <n v="15"/>
    <x v="2"/>
    <n v="0"/>
    <n v="0"/>
    <n v="2017002"/>
    <x v="1"/>
    <x v="0"/>
    <x v="0"/>
    <x v="0"/>
  </r>
  <r>
    <x v="6"/>
    <d v="2017-07-01T00:13:01"/>
    <n v="16"/>
    <x v="0"/>
    <n v="13"/>
    <n v="13"/>
    <n v="2017011"/>
    <x v="11"/>
    <x v="15"/>
    <x v="10"/>
    <x v="18"/>
  </r>
  <r>
    <x v="7"/>
    <d v="2017-07-01T00:13:53"/>
    <n v="17"/>
    <x v="1"/>
    <n v="14"/>
    <n v="14"/>
    <n v="2017001"/>
    <x v="2"/>
    <x v="16"/>
    <x v="1"/>
    <x v="19"/>
  </r>
  <r>
    <x v="8"/>
    <d v="2017-07-01T00:14:08"/>
    <n v="18"/>
    <x v="1"/>
    <n v="15"/>
    <n v="15"/>
    <n v="2017001"/>
    <x v="2"/>
    <x v="1"/>
    <x v="2"/>
    <x v="20"/>
  </r>
  <r>
    <x v="9"/>
    <d v="2017-07-01T00:14:20"/>
    <n v="19"/>
    <x v="1"/>
    <n v="16"/>
    <n v="16"/>
    <n v="2017001"/>
    <x v="2"/>
    <x v="1"/>
    <x v="11"/>
    <x v="21"/>
  </r>
  <r>
    <x v="10"/>
    <d v="2017-07-01T00:15:14"/>
    <n v="20"/>
    <x v="2"/>
    <n v="7"/>
    <n v="-7"/>
    <n v="2017001"/>
    <x v="2"/>
    <x v="17"/>
    <x v="3"/>
    <x v="22"/>
  </r>
  <r>
    <x v="10"/>
    <d v="2017-07-01T00:15:14"/>
    <n v="20"/>
    <x v="2"/>
    <n v="14"/>
    <n v="0"/>
    <n v="2017001"/>
    <x v="2"/>
    <x v="18"/>
    <x v="1"/>
    <x v="23"/>
  </r>
  <r>
    <x v="10"/>
    <d v="2017-07-01T00:15:14"/>
    <n v="20"/>
    <x v="2"/>
    <n v="15"/>
    <n v="0"/>
    <n v="2017001"/>
    <x v="2"/>
    <x v="0"/>
    <x v="2"/>
    <x v="0"/>
  </r>
  <r>
    <x v="10"/>
    <d v="2017-07-01T00:15:14"/>
    <n v="20"/>
    <x v="2"/>
    <n v="16"/>
    <n v="0"/>
    <n v="2017001"/>
    <x v="2"/>
    <x v="0"/>
    <x v="11"/>
    <x v="0"/>
  </r>
  <r>
    <x v="10"/>
    <d v="2017-07-01T00:15:14"/>
    <n v="20"/>
    <x v="2"/>
    <n v="0"/>
    <n v="0"/>
    <n v="2017001"/>
    <x v="2"/>
    <x v="0"/>
    <x v="0"/>
    <x v="0"/>
  </r>
  <r>
    <x v="10"/>
    <d v="2017-07-01T21:41:37"/>
    <n v="21"/>
    <x v="1"/>
    <n v="17"/>
    <n v="17"/>
    <n v="2017001"/>
    <x v="2"/>
    <x v="5"/>
    <x v="12"/>
    <x v="24"/>
  </r>
  <r>
    <x v="11"/>
    <d v="2017-07-01T21:45:28"/>
    <n v="22"/>
    <x v="1"/>
    <n v="18"/>
    <n v="18"/>
    <n v="2017002"/>
    <x v="1"/>
    <x v="14"/>
    <x v="11"/>
    <x v="25"/>
  </r>
  <r>
    <x v="11"/>
    <d v="2017-07-01T22:02:43"/>
    <n v="23"/>
    <x v="1"/>
    <n v="19"/>
    <n v="19"/>
    <n v="2017003"/>
    <x v="3"/>
    <x v="14"/>
    <x v="13"/>
    <x v="26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  <r>
    <x v="12"/>
    <m/>
    <m/>
    <x v="3"/>
    <m/>
    <m/>
    <m/>
    <x v="12"/>
    <x v="19"/>
    <x v="14"/>
    <x v="2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4">
  <r>
    <d v="2017-01-01T00:00:00"/>
    <d v="2017-06-30T05:14:43"/>
    <n v="0"/>
    <s v="S.Initial"/>
    <x v="0"/>
    <x v="0"/>
    <x v="0"/>
    <n v="0"/>
    <n v="0"/>
    <n v="0"/>
    <n v="0"/>
  </r>
  <r>
    <d v="2017-01-02T00:00:00"/>
    <d v="2017-06-30T05:24:34"/>
    <n v="0"/>
    <s v="Entrée"/>
    <x v="0"/>
    <x v="0"/>
    <x v="0"/>
    <n v="0"/>
    <n v="0"/>
    <n v="0"/>
    <n v="0"/>
  </r>
  <r>
    <d v="2017-01-03T00:00:00"/>
    <d v="2017-06-30T05:48:02"/>
    <n v="0"/>
    <s v="Entrée"/>
    <x v="0"/>
    <x v="0"/>
    <x v="0"/>
    <n v="0"/>
    <n v="0"/>
    <n v="0"/>
    <n v="0"/>
  </r>
  <r>
    <d v="2017-01-01T00:00:00"/>
    <d v="2017-06-30T13:00:33"/>
    <n v="1"/>
    <s v="S.Initial"/>
    <x v="1"/>
    <x v="1"/>
    <x v="1"/>
    <s v="Produit 2"/>
    <n v="362"/>
    <n v="1.5"/>
    <n v="543"/>
  </r>
  <r>
    <d v="2017-01-01T00:00:00"/>
    <d v="2017-06-30T13:00:56"/>
    <n v="2"/>
    <s v="S.Initial"/>
    <x v="2"/>
    <x v="2"/>
    <x v="2"/>
    <s v="Produit 1"/>
    <n v="300"/>
    <n v="1.6"/>
    <n v="480"/>
  </r>
  <r>
    <d v="2017-01-01T00:00:00"/>
    <d v="2017-06-30T13:01:27"/>
    <n v="3"/>
    <s v="S.Initial"/>
    <x v="3"/>
    <x v="3"/>
    <x v="3"/>
    <s v="Produit 3"/>
    <n v="621"/>
    <n v="1.8"/>
    <n v="1117.8"/>
  </r>
  <r>
    <d v="2017-01-01T00:00:00"/>
    <d v="2017-06-30T13:01:59"/>
    <n v="4"/>
    <s v="S.Initial"/>
    <x v="4"/>
    <x v="4"/>
    <x v="4"/>
    <s v="Produit 4"/>
    <n v="362"/>
    <n v="2.6"/>
    <n v="941.2"/>
  </r>
  <r>
    <d v="2017-01-01T00:00:00"/>
    <d v="2017-06-30T13:02:29"/>
    <n v="5"/>
    <s v="S.Initial"/>
    <x v="5"/>
    <x v="5"/>
    <x v="5"/>
    <s v="Produit 5"/>
    <n v="951"/>
    <n v="0.98"/>
    <n v="931.98"/>
  </r>
  <r>
    <d v="2017-01-02T00:00:00"/>
    <d v="2017-06-30T13:05:59"/>
    <n v="6"/>
    <s v="Entrée"/>
    <x v="6"/>
    <x v="6"/>
    <x v="2"/>
    <s v="Produit 1"/>
    <n v="200"/>
    <n v="1.4"/>
    <n v="280"/>
  </r>
  <r>
    <d v="2017-01-03T00:00:00"/>
    <d v="2017-06-30T13:09:01"/>
    <n v="7"/>
    <s v="Entrée"/>
    <x v="7"/>
    <x v="7"/>
    <x v="2"/>
    <s v="Produit 1"/>
    <n v="120"/>
    <n v="1.8"/>
    <n v="216"/>
  </r>
  <r>
    <d v="2017-01-10T00:00:00"/>
    <d v="2017-06-30T13:09:22"/>
    <n v="8"/>
    <s v="Sortie"/>
    <x v="2"/>
    <x v="8"/>
    <x v="2"/>
    <s v="Produit 1"/>
    <n v="-300"/>
    <n v="1.6"/>
    <n v="-480"/>
  </r>
  <r>
    <d v="2017-01-10T00:00:00"/>
    <d v="2017-06-30T13:09:22"/>
    <n v="8"/>
    <s v="Sortie"/>
    <x v="6"/>
    <x v="9"/>
    <x v="2"/>
    <s v="Produit 1"/>
    <n v="-200"/>
    <n v="1.4"/>
    <n v="-280"/>
  </r>
  <r>
    <d v="2017-01-10T00:00:00"/>
    <d v="2017-06-30T13:09:22"/>
    <n v="8"/>
    <s v="Sortie"/>
    <x v="7"/>
    <x v="0"/>
    <x v="2"/>
    <s v="Produit 1"/>
    <n v="-30"/>
    <n v="1.8"/>
    <n v="-54"/>
  </r>
  <r>
    <d v="2017-01-10T00:00:00"/>
    <d v="2017-06-30T13:09:22"/>
    <n v="8"/>
    <s v="Sortie"/>
    <x v="0"/>
    <x v="0"/>
    <x v="2"/>
    <s v="Produit 1"/>
    <n v="0"/>
    <n v="0"/>
    <n v="0"/>
  </r>
  <r>
    <d v="2017-01-10T00:00:00"/>
    <d v="2017-06-30T13:09:22"/>
    <n v="8"/>
    <s v="Sortie"/>
    <x v="0"/>
    <x v="0"/>
    <x v="2"/>
    <s v="Produit 1"/>
    <n v="0"/>
    <n v="0"/>
    <n v="0"/>
  </r>
  <r>
    <d v="2017-02-02T00:00:00"/>
    <d v="2017-06-30T13:47:42"/>
    <n v="9"/>
    <s v="Sortie"/>
    <x v="7"/>
    <x v="0"/>
    <x v="2"/>
    <s v="Produit 1"/>
    <n v="-80"/>
    <n v="1.8"/>
    <n v="-144"/>
  </r>
  <r>
    <d v="2017-02-02T00:00:00"/>
    <d v="2017-06-30T13:47:42"/>
    <n v="9"/>
    <s v="Sortie"/>
    <x v="0"/>
    <x v="0"/>
    <x v="2"/>
    <s v="Produit 1"/>
    <n v="0"/>
    <n v="0"/>
    <n v="0"/>
  </r>
  <r>
    <d v="2017-02-02T00:00:00"/>
    <d v="2017-06-30T13:47:42"/>
    <n v="9"/>
    <s v="Sortie"/>
    <x v="0"/>
    <x v="0"/>
    <x v="2"/>
    <s v="Produit 1"/>
    <n v="0"/>
    <n v="0"/>
    <n v="0"/>
  </r>
  <r>
    <d v="2017-02-02T00:00:00"/>
    <d v="2017-06-30T13:47:42"/>
    <n v="9"/>
    <s v="Sortie"/>
    <x v="0"/>
    <x v="0"/>
    <x v="2"/>
    <s v="Produit 1"/>
    <n v="0"/>
    <n v="0"/>
    <n v="0"/>
  </r>
  <r>
    <d v="2017-02-02T00:00:00"/>
    <d v="2017-06-30T13:47:42"/>
    <n v="9"/>
    <s v="Sortie"/>
    <x v="0"/>
    <x v="0"/>
    <x v="2"/>
    <s v="Produit 1"/>
    <n v="0"/>
    <n v="0"/>
    <n v="0"/>
  </r>
  <r>
    <d v="2017-02-02T00:00:00"/>
    <d v="2017-06-30T14:35:07"/>
    <n v="10"/>
    <s v="S.Initial"/>
    <x v="8"/>
    <x v="10"/>
    <x v="6"/>
    <s v="Produit 6"/>
    <n v="950"/>
    <n v="1.6"/>
    <n v="1520"/>
  </r>
  <r>
    <d v="2017-01-01T00:00:00"/>
    <d v="2017-06-30T14:35:25"/>
    <n v="11"/>
    <s v="S.Initial"/>
    <x v="9"/>
    <x v="11"/>
    <x v="7"/>
    <s v="Produit 7"/>
    <n v="300"/>
    <n v="1.7"/>
    <n v="510"/>
  </r>
  <r>
    <d v="2017-01-01T00:00:00"/>
    <d v="2017-06-30T14:35:39"/>
    <n v="12"/>
    <s v="S.Initial"/>
    <x v="10"/>
    <x v="12"/>
    <x v="8"/>
    <s v="Produit 8"/>
    <n v="800"/>
    <n v="1.8"/>
    <n v="1440"/>
  </r>
  <r>
    <d v="2017-01-01T00:00:00"/>
    <d v="2017-06-30T14:36:12"/>
    <n v="13"/>
    <s v="S.Initial"/>
    <x v="11"/>
    <x v="13"/>
    <x v="9"/>
    <s v="Produit 9"/>
    <n v="652"/>
    <n v="1.9"/>
    <n v="1238.8"/>
  </r>
  <r>
    <d v="2017-01-01T00:00:00"/>
    <d v="2017-06-30T14:36:34"/>
    <n v="14"/>
    <s v="S.Initial"/>
    <x v="12"/>
    <x v="14"/>
    <x v="10"/>
    <s v="Produit 10"/>
    <n v="254"/>
    <n v="2.5"/>
    <n v="635"/>
  </r>
  <r>
    <d v="2017-01-05T00:00:00"/>
    <d v="2017-06-30T15:30:22"/>
    <n v="15"/>
    <s v="Sortie"/>
    <x v="1"/>
    <x v="0"/>
    <x v="1"/>
    <s v="Produit 2"/>
    <n v="-300"/>
    <n v="1.5"/>
    <n v="-450"/>
  </r>
  <r>
    <d v="2017-01-05T00:00:00"/>
    <d v="2017-06-30T15:30:22"/>
    <n v="15"/>
    <s v="Sortie"/>
    <x v="0"/>
    <x v="0"/>
    <x v="1"/>
    <s v="Produit 2"/>
    <n v="0"/>
    <n v="0"/>
    <n v="0"/>
  </r>
  <r>
    <d v="2017-01-05T00:00:00"/>
    <d v="2017-06-30T15:30:22"/>
    <n v="15"/>
    <s v="Sortie"/>
    <x v="0"/>
    <x v="0"/>
    <x v="1"/>
    <s v="Produit 2"/>
    <n v="0"/>
    <n v="0"/>
    <n v="0"/>
  </r>
  <r>
    <d v="2017-01-05T00:00:00"/>
    <d v="2017-06-30T15:30:22"/>
    <n v="15"/>
    <s v="Sortie"/>
    <x v="0"/>
    <x v="0"/>
    <x v="1"/>
    <s v="Produit 2"/>
    <n v="0"/>
    <n v="0"/>
    <n v="0"/>
  </r>
  <r>
    <d v="2017-01-05T00:00:00"/>
    <d v="2017-06-30T15:30:22"/>
    <n v="15"/>
    <s v="Sortie"/>
    <x v="0"/>
    <x v="0"/>
    <x v="1"/>
    <s v="Produit 2"/>
    <n v="0"/>
    <n v="0"/>
    <n v="0"/>
  </r>
  <r>
    <d v="2017-04-06T00:00:00"/>
    <d v="2017-07-01T00:13:01"/>
    <n v="16"/>
    <s v="S.Initial"/>
    <x v="13"/>
    <x v="15"/>
    <x v="11"/>
    <s v="Produit 11"/>
    <n v="2541"/>
    <n v="5.21"/>
    <n v="13238.61"/>
  </r>
  <r>
    <d v="2017-04-02T00:00:00"/>
    <d v="2017-07-01T00:13:53"/>
    <n v="17"/>
    <s v="Entrée"/>
    <x v="14"/>
    <x v="16"/>
    <x v="2"/>
    <s v="Produit 1"/>
    <n v="251"/>
    <n v="1.5"/>
    <n v="376.5"/>
  </r>
  <r>
    <d v="2017-04-04T00:00:00"/>
    <d v="2017-07-01T00:14:08"/>
    <n v="18"/>
    <s v="Entrée"/>
    <x v="15"/>
    <x v="17"/>
    <x v="2"/>
    <s v="Produit 1"/>
    <n v="362"/>
    <n v="1.6"/>
    <n v="579.20000000000005"/>
  </r>
  <r>
    <d v="2017-04-25T00:00:00"/>
    <d v="2017-07-01T00:14:20"/>
    <n v="19"/>
    <s v="Entrée"/>
    <x v="16"/>
    <x v="18"/>
    <x v="2"/>
    <s v="Produit 1"/>
    <n v="362"/>
    <n v="1.2"/>
    <n v="434.4"/>
  </r>
  <r>
    <d v="2017-05-01T00:00:00"/>
    <d v="2017-07-01T00:15:14"/>
    <n v="20"/>
    <s v="Sortie"/>
    <x v="7"/>
    <x v="19"/>
    <x v="2"/>
    <s v="Produit 1"/>
    <n v="-10"/>
    <n v="1.8"/>
    <n v="-18"/>
  </r>
  <r>
    <d v="2017-05-01T00:00:00"/>
    <d v="2017-07-01T00:15:14"/>
    <n v="20"/>
    <s v="Sortie"/>
    <x v="14"/>
    <x v="0"/>
    <x v="2"/>
    <s v="Produit 1"/>
    <n v="-190"/>
    <n v="1.5"/>
    <n v="-285"/>
  </r>
  <r>
    <d v="2017-05-01T00:00:00"/>
    <d v="2017-07-01T00:15:14"/>
    <n v="20"/>
    <s v="Sortie"/>
    <x v="15"/>
    <x v="0"/>
    <x v="2"/>
    <s v="Produit 1"/>
    <n v="0"/>
    <n v="1.6"/>
    <n v="0"/>
  </r>
  <r>
    <d v="2017-05-01T00:00:00"/>
    <d v="2017-07-01T00:15:14"/>
    <n v="20"/>
    <s v="Sortie"/>
    <x v="16"/>
    <x v="0"/>
    <x v="2"/>
    <s v="Produit 1"/>
    <n v="0"/>
    <n v="1.2"/>
    <n v="0"/>
  </r>
  <r>
    <d v="2017-05-01T00:00:00"/>
    <d v="2017-07-01T00:15:14"/>
    <n v="20"/>
    <s v="Sortie"/>
    <x v="0"/>
    <x v="0"/>
    <x v="2"/>
    <s v="Produit 1"/>
    <n v="0"/>
    <n v="0"/>
    <n v="0"/>
  </r>
  <r>
    <d v="2017-05-01T00:00:00"/>
    <d v="2017-07-01T21:41:37"/>
    <n v="21"/>
    <s v="Entrée"/>
    <x v="17"/>
    <x v="20"/>
    <x v="2"/>
    <s v="Produit 1"/>
    <n v="200"/>
    <n v="1.66"/>
    <n v="332"/>
  </r>
  <r>
    <d v="2017-06-01T00:00:00"/>
    <d v="2017-07-01T21:45:28"/>
    <n v="22"/>
    <s v="Entrée"/>
    <x v="18"/>
    <x v="21"/>
    <x v="1"/>
    <s v="Produit 2"/>
    <n v="254"/>
    <n v="1.2"/>
    <n v="304.8"/>
  </r>
  <r>
    <d v="2017-06-01T00:00:00"/>
    <d v="2017-07-01T22:02:43"/>
    <n v="23"/>
    <s v="Entrée"/>
    <x v="19"/>
    <x v="22"/>
    <x v="3"/>
    <s v="Produit 3"/>
    <n v="254"/>
    <n v="1.3"/>
    <n v="330.2"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  <r>
    <m/>
    <m/>
    <m/>
    <m/>
    <x v="20"/>
    <x v="23"/>
    <x v="12"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12">
  <r>
    <x v="0"/>
    <x v="0"/>
    <x v="0"/>
    <n v="0"/>
    <n v="1.6"/>
  </r>
  <r>
    <x v="0"/>
    <x v="1"/>
    <x v="0"/>
    <n v="0"/>
    <n v="0"/>
  </r>
  <r>
    <x v="0"/>
    <x v="2"/>
    <x v="0"/>
    <n v="0"/>
    <n v="1.4"/>
  </r>
  <r>
    <x v="0"/>
    <x v="3"/>
    <x v="0"/>
    <n v="0"/>
    <n v="1.8"/>
  </r>
  <r>
    <x v="0"/>
    <x v="4"/>
    <x v="1"/>
    <n v="61"/>
    <n v="1.5"/>
  </r>
  <r>
    <x v="0"/>
    <x v="5"/>
    <x v="2"/>
    <n v="362"/>
    <n v="1.6"/>
  </r>
  <r>
    <x v="0"/>
    <x v="6"/>
    <x v="3"/>
    <n v="362"/>
    <n v="1.2"/>
  </r>
  <r>
    <x v="0"/>
    <x v="7"/>
    <x v="4"/>
    <n v="200"/>
    <n v="1.66"/>
  </r>
  <r>
    <x v="1"/>
    <x v="8"/>
    <x v="5"/>
    <n v="62"/>
    <n v="1.5"/>
  </r>
  <r>
    <x v="1"/>
    <x v="1"/>
    <x v="0"/>
    <n v="0"/>
    <n v="0"/>
  </r>
  <r>
    <x v="1"/>
    <x v="9"/>
    <x v="6"/>
    <n v="254"/>
    <n v="1.2"/>
  </r>
  <r>
    <x v="2"/>
    <x v="10"/>
    <x v="7"/>
    <n v="621"/>
    <n v="1.8"/>
  </r>
  <r>
    <x v="2"/>
    <x v="11"/>
    <x v="8"/>
    <n v="254"/>
    <n v="1.3"/>
  </r>
  <r>
    <x v="3"/>
    <x v="12"/>
    <x v="9"/>
    <n v="362"/>
    <n v="2.6"/>
  </r>
  <r>
    <x v="4"/>
    <x v="13"/>
    <x v="10"/>
    <n v="950"/>
    <n v="1.6"/>
  </r>
  <r>
    <x v="5"/>
    <x v="14"/>
    <x v="11"/>
    <n v="951"/>
    <n v="0.98"/>
  </r>
  <r>
    <x v="6"/>
    <x v="15"/>
    <x v="12"/>
    <n v="300"/>
    <n v="1.7"/>
  </r>
  <r>
    <x v="7"/>
    <x v="16"/>
    <x v="13"/>
    <n v="800"/>
    <n v="1.8"/>
  </r>
  <r>
    <x v="8"/>
    <x v="17"/>
    <x v="14"/>
    <n v="652"/>
    <n v="1.9"/>
  </r>
  <r>
    <x v="9"/>
    <x v="18"/>
    <x v="15"/>
    <n v="254"/>
    <n v="2.5"/>
  </r>
  <r>
    <x v="10"/>
    <x v="19"/>
    <x v="16"/>
    <n v="2541"/>
    <n v="5.21"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  <r>
    <x v="11"/>
    <x v="20"/>
    <x v="17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35" applyNumberFormats="0" applyBorderFormats="0" applyFontFormats="0" applyPatternFormats="0" applyAlignmentFormats="0" applyWidthHeightFormats="1" dataCaption="Valeurs" updatedVersion="4" minRefreshableVersion="3" showDrill="0" colGrandTotals="0" itemPrintTitles="1" createdVersion="4" indent="0" outline="1" outlineData="1" multipleFieldFilters="0">
  <location ref="G35:K54" firstHeaderRow="1" firstDataRow="1" firstDataCol="5" rowPageCount="1" colPageCount="1"/>
  <pivotFields count="11">
    <pivotField axis="axisRow" outline="0" subtotalTop="0" showAll="0" includeNewItemsInFilter="1" sortType="ascending" defaultSubtotal="0">
      <items count="13">
        <item x="0"/>
        <item x="1"/>
        <item x="2"/>
        <item x="5"/>
        <item x="3"/>
        <item x="4"/>
        <item x="7"/>
        <item x="8"/>
        <item x="6"/>
        <item x="9"/>
        <item x="10"/>
        <item x="11"/>
        <item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ubtotalTop="0" showAll="0" defaultSubtotal="0"/>
    <pivotField subtotalTop="0" showAll="0" defaultSubtotal="0"/>
    <pivotField axis="axisRow" outline="0" subtotalTop="0" showAll="0" includeNewItemsInFilter="1" defaultSubtotal="0">
      <items count="4">
        <item x="1"/>
        <item x="0"/>
        <item x="2"/>
        <item h="1" x="3"/>
      </items>
    </pivotField>
    <pivotField subtotalTop="0" showAll="0" defaultSubtotal="0"/>
    <pivotField subtotalTop="0" showAll="0" defaultSubtotal="0"/>
    <pivotField subtotalTop="0" showAll="0" defaultSubtotal="0"/>
    <pivotField axis="axisPage" subtotalTop="0" multipleItemSelectionAllowed="1" showAll="0" includeNewItemsInFilter="1" defaultSubtotal="0">
      <items count="13">
        <item h="1" x="0"/>
        <item x="2"/>
        <item h="1" x="10"/>
        <item h="1" x="11"/>
        <item h="1" x="1"/>
        <item h="1" x="3"/>
        <item h="1" x="4"/>
        <item h="1" x="5"/>
        <item h="1" x="6"/>
        <item h="1" x="7"/>
        <item h="1" x="8"/>
        <item h="1" x="9"/>
        <item h="1" x="12"/>
      </items>
    </pivotField>
    <pivotField axis="axisRow" outline="0" subtotalTop="0" showAll="0" includeNewItemsInFilter="1" defaultSubtotal="0">
      <items count="20">
        <item x="7"/>
        <item x="8"/>
        <item x="18"/>
        <item x="10"/>
        <item x="9"/>
        <item x="17"/>
        <item x="0"/>
        <item x="6"/>
        <item x="5"/>
        <item x="16"/>
        <item x="14"/>
        <item x="2"/>
        <item x="1"/>
        <item x="3"/>
        <item x="13"/>
        <item x="12"/>
        <item x="11"/>
        <item x="4"/>
        <item x="15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ubtotalTop="0" showAll="0" includeNewItemsInFilter="1" defaultSubtotal="0">
      <items count="15">
        <item x="0"/>
        <item x="5"/>
        <item x="11"/>
        <item x="6"/>
        <item x="1"/>
        <item x="2"/>
        <item x="7"/>
        <item x="3"/>
        <item x="8"/>
        <item x="9"/>
        <item x="4"/>
        <item x="10"/>
        <item x="14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ubtotalTop="0" showAll="0" defaultSubtotal="0">
      <items count="28">
        <item x="8"/>
        <item x="17"/>
        <item x="23"/>
        <item x="9"/>
        <item x="11"/>
        <item x="10"/>
        <item x="22"/>
        <item x="0"/>
        <item x="7"/>
        <item x="6"/>
        <item x="19"/>
        <item x="21"/>
        <item x="2"/>
        <item x="13"/>
        <item x="1"/>
        <item x="20"/>
        <item x="16"/>
        <item x="5"/>
        <item x="4"/>
        <item x="3"/>
        <item x="15"/>
        <item x="14"/>
        <item x="12"/>
        <item x="18"/>
        <item x="27"/>
        <item x="24"/>
        <item x="25"/>
        <item x="26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3"/>
    <field x="0"/>
    <field x="8"/>
    <field x="9"/>
    <field x="10"/>
  </rowFields>
  <rowItems count="19">
    <i>
      <x/>
      <x v="1"/>
      <x v="8"/>
      <x v="3"/>
      <x v="9"/>
    </i>
    <i r="1">
      <x v="2"/>
      <x v="7"/>
      <x v="7"/>
      <x v="8"/>
    </i>
    <i r="1">
      <x v="6"/>
      <x v="9"/>
      <x v="4"/>
      <x v="10"/>
    </i>
    <i r="1">
      <x v="7"/>
      <x v="12"/>
      <x v="5"/>
      <x v="15"/>
    </i>
    <i r="1">
      <x v="9"/>
      <x v="12"/>
      <x v="2"/>
      <x v="11"/>
    </i>
    <i r="1">
      <x v="10"/>
      <x v="8"/>
      <x v="13"/>
      <x v="25"/>
    </i>
    <i>
      <x v="1"/>
      <x/>
      <x v="11"/>
      <x v="5"/>
      <x v="12"/>
    </i>
    <i>
      <x v="2"/>
      <x v="4"/>
      <x/>
      <x v="5"/>
      <x/>
    </i>
    <i r="2">
      <x v="1"/>
      <x v="3"/>
      <x v="3"/>
    </i>
    <i r="2">
      <x v="4"/>
      <x v="7"/>
      <x v="5"/>
    </i>
    <i r="2">
      <x v="6"/>
      <x/>
      <x v="7"/>
    </i>
    <i r="1">
      <x v="5"/>
      <x v="3"/>
      <x v="7"/>
      <x v="4"/>
    </i>
    <i r="2">
      <x v="6"/>
      <x/>
      <x v="7"/>
    </i>
    <i r="1">
      <x v="10"/>
      <x v="2"/>
      <x v="4"/>
      <x v="2"/>
    </i>
    <i r="2">
      <x v="5"/>
      <x v="7"/>
      <x v="6"/>
    </i>
    <i r="2">
      <x v="6"/>
      <x/>
      <x v="7"/>
    </i>
    <i r="3">
      <x v="2"/>
      <x v="7"/>
    </i>
    <i r="3">
      <x v="5"/>
      <x v="7"/>
    </i>
    <i t="grand">
      <x/>
    </i>
  </rowItems>
  <colItems count="1">
    <i/>
  </colItems>
  <pageFields count="1">
    <pageField fld="7" hier="-1"/>
  </pageFields>
  <formats count="390">
    <format dxfId="344">
      <pivotArea field="8" type="button" dataOnly="0" labelOnly="1" outline="0" axis="axisRow" fieldPosition="2"/>
    </format>
    <format dxfId="345">
      <pivotArea field="9" type="button" dataOnly="0" labelOnly="1" outline="0" axis="axisRow" fieldPosition="3"/>
    </format>
    <format dxfId="346">
      <pivotArea field="10" type="button" dataOnly="0" labelOnly="1" outline="0" axis="axisRow" fieldPosition="4"/>
    </format>
    <format dxfId="347">
      <pivotArea field="7" type="button" dataOnly="0" labelOnly="1" outline="0" axis="axisPage" fieldPosition="0"/>
    </format>
    <format dxfId="348">
      <pivotArea dataOnly="0" labelOnly="1" outline="0" fieldPosition="0">
        <references count="1">
          <reference field="7" count="0"/>
        </references>
      </pivotArea>
    </format>
    <format dxfId="349">
      <pivotArea field="0" type="button" dataOnly="0" labelOnly="1" outline="0" axis="axisRow" fieldPosition="1"/>
    </format>
    <format dxfId="350">
      <pivotArea type="all" dataOnly="0" outline="0" fieldPosition="0"/>
    </format>
    <format dxfId="351">
      <pivotArea type="all" dataOnly="0" outline="0" fieldPosition="0"/>
    </format>
    <format dxfId="352">
      <pivotArea dataOnly="0" labelOnly="1" fieldPosition="0">
        <references count="1">
          <reference field="3" count="0"/>
        </references>
      </pivotArea>
    </format>
    <format dxfId="353">
      <pivotArea dataOnly="0" labelOnly="1" grandRow="1" outline="0" fieldPosition="0"/>
    </format>
    <format dxfId="354">
      <pivotArea dataOnly="0" labelOnly="1" fieldPosition="0">
        <references count="2">
          <reference field="0" count="5">
            <x v="1"/>
            <x v="2"/>
            <x v="6"/>
            <x v="7"/>
            <x v="9"/>
          </reference>
          <reference field="3" count="1" selected="0">
            <x v="0"/>
          </reference>
        </references>
      </pivotArea>
    </format>
    <format dxfId="355">
      <pivotArea dataOnly="0" labelOnly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356">
      <pivotArea dataOnly="0" labelOnly="1" fieldPosition="0">
        <references count="2">
          <reference field="0" count="3">
            <x v="4"/>
            <x v="5"/>
            <x v="10"/>
          </reference>
          <reference field="3" count="1" selected="0">
            <x v="2"/>
          </reference>
        </references>
      </pivotArea>
    </format>
    <format dxfId="357">
      <pivotArea dataOnly="0" labelOnly="1" fieldPosition="0">
        <references count="3">
          <reference field="0" count="1" selected="0">
            <x v="1"/>
          </reference>
          <reference field="3" count="1" selected="0">
            <x v="0"/>
          </reference>
          <reference field="8" count="1">
            <x v="8"/>
          </reference>
        </references>
      </pivotArea>
    </format>
    <format dxfId="358">
      <pivotArea dataOnly="0" labelOnly="1" fieldPosition="0">
        <references count="3">
          <reference field="0" count="1" selected="0">
            <x v="2"/>
          </reference>
          <reference field="3" count="1" selected="0">
            <x v="0"/>
          </reference>
          <reference field="8" count="1">
            <x v="7"/>
          </reference>
        </references>
      </pivotArea>
    </format>
    <format dxfId="359">
      <pivotArea dataOnly="0" labelOnly="1" fieldPosition="0">
        <references count="3">
          <reference field="0" count="1" selected="0">
            <x v="6"/>
          </reference>
          <reference field="3" count="1" selected="0">
            <x v="0"/>
          </reference>
          <reference field="8" count="1">
            <x v="9"/>
          </reference>
        </references>
      </pivotArea>
    </format>
    <format dxfId="360">
      <pivotArea dataOnly="0" labelOnly="1" fieldPosition="0">
        <references count="3">
          <reference field="0" count="1" selected="0">
            <x v="7"/>
          </reference>
          <reference field="3" count="1" selected="0">
            <x v="0"/>
          </reference>
          <reference field="8" count="1">
            <x v="12"/>
          </reference>
        </references>
      </pivotArea>
    </format>
    <format dxfId="361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1">
            <x v="11"/>
          </reference>
        </references>
      </pivotArea>
    </format>
    <format dxfId="362">
      <pivotArea dataOnly="0" labelOnly="1" fieldPosition="0">
        <references count="3">
          <reference field="0" count="1" selected="0">
            <x v="4"/>
          </reference>
          <reference field="3" count="1" selected="0">
            <x v="2"/>
          </reference>
          <reference field="8" count="4">
            <x v="0"/>
            <x v="1"/>
            <x v="4"/>
            <x v="6"/>
          </reference>
        </references>
      </pivotArea>
    </format>
    <format dxfId="363">
      <pivotArea dataOnly="0" labelOnly="1" fieldPosition="0">
        <references count="3">
          <reference field="0" count="1" selected="0">
            <x v="5"/>
          </reference>
          <reference field="3" count="1" selected="0">
            <x v="2"/>
          </reference>
          <reference field="8" count="2">
            <x v="3"/>
            <x v="6"/>
          </reference>
        </references>
      </pivotArea>
    </format>
    <format dxfId="364">
      <pivotArea dataOnly="0" labelOnly="1" fieldPosition="0">
        <references count="3">
          <reference field="0" count="1" selected="0">
            <x v="10"/>
          </reference>
          <reference field="3" count="1" selected="0">
            <x v="2"/>
          </reference>
          <reference field="8" count="3">
            <x v="2"/>
            <x v="5"/>
            <x v="6"/>
          </reference>
        </references>
      </pivotArea>
    </format>
    <format dxfId="365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3"/>
          </reference>
        </references>
      </pivotArea>
    </format>
    <format dxfId="366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>
            <x v="7"/>
          </reference>
        </references>
      </pivotArea>
    </format>
    <format dxfId="367">
      <pivotArea dataOnly="0" labelOnly="1" fieldPosition="0">
        <references count="4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>
            <x v="4"/>
          </reference>
        </references>
      </pivotArea>
    </format>
    <format dxfId="368">
      <pivotArea dataOnly="0" labelOnly="1" fieldPosition="0">
        <references count="4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5"/>
          </reference>
        </references>
      </pivotArea>
    </format>
    <format dxfId="369">
      <pivotArea dataOnly="0" labelOnly="1" fieldPosition="0">
        <references count="4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2"/>
          </reference>
        </references>
      </pivotArea>
    </format>
    <format dxfId="370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>
            <x v="5"/>
          </reference>
        </references>
      </pivotArea>
    </format>
    <format dxfId="371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>
            <x v="3"/>
          </reference>
        </references>
      </pivotArea>
    </format>
    <format dxfId="372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>
            <x v="7"/>
          </reference>
        </references>
      </pivotArea>
    </format>
    <format dxfId="373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374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>
            <x v="7"/>
          </reference>
        </references>
      </pivotArea>
    </format>
    <format dxfId="375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376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377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>
            <x v="7"/>
          </reference>
        </references>
      </pivotArea>
    </format>
    <format dxfId="378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3">
            <x v="0"/>
            <x v="2"/>
            <x v="5"/>
          </reference>
        </references>
      </pivotArea>
    </format>
    <format dxfId="379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3"/>
          </reference>
          <reference field="10" count="1">
            <x v="9"/>
          </reference>
        </references>
      </pivotArea>
    </format>
    <format dxfId="380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 selected="0">
            <x v="7"/>
          </reference>
          <reference field="10" count="1">
            <x v="8"/>
          </reference>
        </references>
      </pivotArea>
    </format>
    <format dxfId="381">
      <pivotArea dataOnly="0" labelOnly="1" fieldPosition="0">
        <references count="5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 selected="0">
            <x v="4"/>
          </reference>
          <reference field="10" count="1">
            <x v="10"/>
          </reference>
        </references>
      </pivotArea>
    </format>
    <format dxfId="382">
      <pivotArea dataOnly="0" labelOnly="1" fieldPosition="0">
        <references count="5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5"/>
          </reference>
          <reference field="10" count="1">
            <x v="15"/>
          </reference>
        </references>
      </pivotArea>
    </format>
    <format dxfId="383">
      <pivotArea dataOnly="0" labelOnly="1" fieldPosition="0">
        <references count="5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2"/>
          </reference>
          <reference field="10" count="1">
            <x v="11"/>
          </reference>
        </references>
      </pivotArea>
    </format>
    <format dxfId="384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385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5"/>
          </reference>
          <reference field="10" count="1">
            <x v="0"/>
          </reference>
        </references>
      </pivotArea>
    </format>
    <format dxfId="386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 selected="0">
            <x v="3"/>
          </reference>
          <reference field="10" count="1">
            <x v="3"/>
          </reference>
        </references>
      </pivotArea>
    </format>
    <format dxfId="387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 selected="0">
            <x v="7"/>
          </reference>
          <reference field="10" count="1">
            <x v="5"/>
          </reference>
        </references>
      </pivotArea>
    </format>
    <format dxfId="388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89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 selected="0">
            <x v="7"/>
          </reference>
          <reference field="10" count="1">
            <x v="4"/>
          </reference>
        </references>
      </pivotArea>
    </format>
    <format dxfId="390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91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2"/>
          </reference>
        </references>
      </pivotArea>
    </format>
    <format dxfId="392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 selected="0">
            <x v="7"/>
          </reference>
          <reference field="10" count="1">
            <x v="6"/>
          </reference>
        </references>
      </pivotArea>
    </format>
    <format dxfId="393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94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2"/>
          </reference>
          <reference field="10" count="1">
            <x v="7"/>
          </reference>
        </references>
      </pivotArea>
    </format>
    <format dxfId="395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5"/>
          </reference>
          <reference field="10" count="1">
            <x v="7"/>
          </reference>
        </references>
      </pivotArea>
    </format>
    <format dxfId="396">
      <pivotArea dataOnly="0" labelOnly="1" fieldPosition="0">
        <references count="2">
          <reference field="0" count="1">
            <x v="9"/>
          </reference>
          <reference field="3" count="1" selected="0">
            <x v="0"/>
          </reference>
        </references>
      </pivotArea>
    </format>
    <format dxfId="397">
      <pivotArea dataOnly="0" labelOnly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398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1">
            <x v="11"/>
          </reference>
        </references>
      </pivotArea>
    </format>
    <format dxfId="399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>
            <x v="5"/>
          </reference>
        </references>
      </pivotArea>
    </format>
    <format dxfId="400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401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1">
            <x v="11"/>
          </reference>
        </references>
      </pivotArea>
    </format>
    <format dxfId="402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403">
      <pivotArea dataOnly="0" labelOnly="1" fieldPosition="0">
        <references count="2">
          <reference field="0" count="1">
            <x v="1"/>
          </reference>
          <reference field="3" count="1" selected="0">
            <x v="0"/>
          </reference>
        </references>
      </pivotArea>
    </format>
    <format dxfId="404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1">
            <x v="11"/>
          </reference>
        </references>
      </pivotArea>
    </format>
    <format dxfId="405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406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>
            <x v="5"/>
          </reference>
        </references>
      </pivotArea>
    </format>
    <format dxfId="407">
      <pivotArea dataOnly="0" labelOnly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408">
      <pivotArea dataOnly="0" labelOnly="1" fieldPosition="0">
        <references count="2">
          <reference field="0" count="1">
            <x v="2"/>
          </reference>
          <reference field="3" count="1" selected="0">
            <x v="0"/>
          </reference>
        </references>
      </pivotArea>
    </format>
    <format dxfId="409">
      <pivotArea dataOnly="0" labelOnly="1" fieldPosition="0">
        <references count="2">
          <reference field="0" count="1">
            <x v="6"/>
          </reference>
          <reference field="3" count="1" selected="0">
            <x v="0"/>
          </reference>
        </references>
      </pivotArea>
    </format>
    <format dxfId="410">
      <pivotArea dataOnly="0" labelOnly="1" fieldPosition="0">
        <references count="2">
          <reference field="0" count="1">
            <x v="7"/>
          </reference>
          <reference field="3" count="1" selected="0">
            <x v="0"/>
          </reference>
        </references>
      </pivotArea>
    </format>
    <format dxfId="411">
      <pivotArea dataOnly="0" labelOnly="1" offset="IV1" fieldPosition="0">
        <references count="2">
          <reference field="0" count="1">
            <x v="4"/>
          </reference>
          <reference field="3" count="1" selected="0">
            <x v="2"/>
          </reference>
        </references>
      </pivotArea>
    </format>
    <format dxfId="412">
      <pivotArea dataOnly="0" labelOnly="1" offset="IV2" fieldPosition="0">
        <references count="2">
          <reference field="0" count="1">
            <x v="4"/>
          </reference>
          <reference field="3" count="1" selected="0">
            <x v="2"/>
          </reference>
        </references>
      </pivotArea>
    </format>
    <format dxfId="413">
      <pivotArea dataOnly="0" labelOnly="1" offset="IV3" fieldPosition="0">
        <references count="2">
          <reference field="0" count="1">
            <x v="4"/>
          </reference>
          <reference field="3" count="1" selected="0">
            <x v="2"/>
          </reference>
        </references>
      </pivotArea>
    </format>
    <format dxfId="414">
      <pivotArea dataOnly="0" labelOnly="1" offset="IV256" fieldPosition="0">
        <references count="2">
          <reference field="0" count="1">
            <x v="4"/>
          </reference>
          <reference field="3" count="1" selected="0">
            <x v="2"/>
          </reference>
        </references>
      </pivotArea>
    </format>
    <format dxfId="415">
      <pivotArea dataOnly="0" labelOnly="1" offset="IV1" fieldPosition="0">
        <references count="2">
          <reference field="0" count="1">
            <x v="5"/>
          </reference>
          <reference field="3" count="1" selected="0">
            <x v="2"/>
          </reference>
        </references>
      </pivotArea>
    </format>
    <format dxfId="416">
      <pivotArea dataOnly="0" labelOnly="1" offset="IV256" fieldPosition="0">
        <references count="2">
          <reference field="0" count="1">
            <x v="5"/>
          </reference>
          <reference field="3" count="1" selected="0">
            <x v="2"/>
          </reference>
        </references>
      </pivotArea>
    </format>
    <format dxfId="417">
      <pivotArea dataOnly="0" labelOnly="1" offset="IV1" fieldPosition="0">
        <references count="2">
          <reference field="0" count="1">
            <x v="10"/>
          </reference>
          <reference field="3" count="1" selected="0">
            <x v="2"/>
          </reference>
        </references>
      </pivotArea>
    </format>
    <format dxfId="418">
      <pivotArea dataOnly="0" labelOnly="1" offset="IV2" fieldPosition="0">
        <references count="2">
          <reference field="0" count="1">
            <x v="10"/>
          </reference>
          <reference field="3" count="1" selected="0">
            <x v="2"/>
          </reference>
        </references>
      </pivotArea>
    </format>
    <format dxfId="419">
      <pivotArea dataOnly="0" labelOnly="1" offset="IV3" fieldPosition="0">
        <references count="2">
          <reference field="0" count="1">
            <x v="10"/>
          </reference>
          <reference field="3" count="1" selected="0">
            <x v="2"/>
          </reference>
        </references>
      </pivotArea>
    </format>
    <format dxfId="420">
      <pivotArea dataOnly="0" labelOnly="1" offset="IV4" fieldPosition="0">
        <references count="2">
          <reference field="0" count="1">
            <x v="10"/>
          </reference>
          <reference field="3" count="1" selected="0">
            <x v="2"/>
          </reference>
        </references>
      </pivotArea>
    </format>
    <format dxfId="421">
      <pivotArea dataOnly="0" labelOnly="1" fieldPosition="0">
        <references count="2">
          <reference field="0" count="5">
            <x v="1"/>
            <x v="2"/>
            <x v="6"/>
            <x v="7"/>
            <x v="9"/>
          </reference>
          <reference field="3" count="1" selected="0">
            <x v="0"/>
          </reference>
        </references>
      </pivotArea>
    </format>
    <format dxfId="422">
      <pivotArea dataOnly="0" labelOnly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423">
      <pivotArea dataOnly="0" labelOnly="1" fieldPosition="0">
        <references count="2">
          <reference field="0" count="3">
            <x v="4"/>
            <x v="5"/>
            <x v="10"/>
          </reference>
          <reference field="3" count="1" selected="0">
            <x v="2"/>
          </reference>
        </references>
      </pivotArea>
    </format>
    <format dxfId="343">
      <pivotArea dataOnly="0" labelOnly="1" fieldPosition="0">
        <references count="2">
          <reference field="0" count="5">
            <x v="1"/>
            <x v="2"/>
            <x v="6"/>
            <x v="7"/>
            <x v="9"/>
          </reference>
          <reference field="3" count="1" selected="0">
            <x v="0"/>
          </reference>
        </references>
      </pivotArea>
    </format>
    <format dxfId="342">
      <pivotArea dataOnly="0" labelOnly="1" outline="0" fieldPosition="0">
        <references count="1">
          <reference field="7" count="0"/>
        </references>
      </pivotArea>
    </format>
    <format dxfId="341">
      <pivotArea type="all" dataOnly="0" outline="0" fieldPosition="0"/>
    </format>
    <format dxfId="337">
      <pivotArea dataOnly="0" labelOnly="1" fieldPosition="0">
        <references count="2">
          <reference field="0" count="1">
            <x v="10"/>
          </reference>
          <reference field="3" count="1" selected="0">
            <x v="0"/>
          </reference>
        </references>
      </pivotArea>
    </format>
    <format dxfId="305">
      <pivotArea dataOnly="0" labelOnly="1" fieldPosition="0">
        <references count="2">
          <reference field="0" count="7">
            <x v="1"/>
            <x v="2"/>
            <x v="6"/>
            <x v="7"/>
            <x v="9"/>
            <x v="10"/>
            <x v="11"/>
          </reference>
          <reference field="3" count="1" selected="0">
            <x v="0"/>
          </reference>
        </references>
      </pivotArea>
    </format>
    <format dxfId="304">
      <pivotArea dataOnly="0" labelOnly="1" fieldPosition="0">
        <references count="2">
          <reference field="0" count="3">
            <x v="0"/>
            <x v="5"/>
            <x v="8"/>
          </reference>
          <reference field="3" count="1" selected="0">
            <x v="1"/>
          </reference>
        </references>
      </pivotArea>
    </format>
    <format dxfId="303">
      <pivotArea dataOnly="0" labelOnly="1" fieldPosition="0">
        <references count="2">
          <reference field="0" count="4">
            <x v="3"/>
            <x v="4"/>
            <x v="5"/>
            <x v="10"/>
          </reference>
          <reference field="3" count="1" selected="0">
            <x v="2"/>
          </reference>
        </references>
      </pivotArea>
    </format>
    <format dxfId="302">
      <pivotArea dataOnly="0" labelOnly="1" fieldPosition="0">
        <references count="2">
          <reference field="0" count="2">
            <x v="5"/>
            <x v="8"/>
          </reference>
          <reference field="3" count="1" selected="0">
            <x v="1"/>
          </reference>
        </references>
      </pivotArea>
    </format>
    <format dxfId="301">
      <pivotArea dataOnly="0" labelOnly="1" fieldPosition="0">
        <references count="2">
          <reference field="0" count="1">
            <x v="3"/>
          </reference>
          <reference field="3" count="1" selected="0">
            <x v="2"/>
          </reference>
        </references>
      </pivotArea>
    </format>
    <format dxfId="300">
      <pivotArea dataOnly="0" labelOnly="1" fieldPosition="0">
        <references count="2">
          <reference field="0" count="1">
            <x v="11"/>
          </reference>
          <reference field="3" count="1" selected="0">
            <x v="0"/>
          </reference>
        </references>
      </pivotArea>
    </format>
    <format dxfId="299">
      <pivotArea type="all" dataOnly="0" outline="0" fieldPosition="0"/>
    </format>
    <format dxfId="298">
      <pivotArea dataOnly="0" labelOnly="1" fieldPosition="0">
        <references count="1">
          <reference field="3" count="0"/>
        </references>
      </pivotArea>
    </format>
    <format dxfId="297">
      <pivotArea dataOnly="0" labelOnly="1" fieldPosition="0">
        <references count="2">
          <reference field="0" count="7">
            <x v="1"/>
            <x v="2"/>
            <x v="6"/>
            <x v="7"/>
            <x v="9"/>
            <x v="10"/>
            <x v="11"/>
          </reference>
          <reference field="3" count="1" selected="0">
            <x v="0"/>
          </reference>
        </references>
      </pivotArea>
    </format>
    <format dxfId="296">
      <pivotArea dataOnly="0" labelOnly="1" fieldPosition="0">
        <references count="2">
          <reference field="0" count="3">
            <x v="0"/>
            <x v="5"/>
            <x v="8"/>
          </reference>
          <reference field="3" count="1" selected="0">
            <x v="1"/>
          </reference>
        </references>
      </pivotArea>
    </format>
    <format dxfId="295">
      <pivotArea dataOnly="0" labelOnly="1" fieldPosition="0">
        <references count="2">
          <reference field="0" count="4">
            <x v="3"/>
            <x v="4"/>
            <x v="5"/>
            <x v="10"/>
          </reference>
          <reference field="3" count="1" selected="0">
            <x v="2"/>
          </reference>
        </references>
      </pivotArea>
    </format>
    <format dxfId="294">
      <pivotArea dataOnly="0" labelOnly="1" fieldPosition="0">
        <references count="3">
          <reference field="0" count="1" selected="0">
            <x v="1"/>
          </reference>
          <reference field="3" count="1" selected="0">
            <x v="0"/>
          </reference>
          <reference field="8" count="2">
            <x v="6"/>
            <x v="8"/>
          </reference>
        </references>
      </pivotArea>
    </format>
    <format dxfId="293">
      <pivotArea dataOnly="0" labelOnly="1" fieldPosition="0">
        <references count="3">
          <reference field="0" count="1" selected="0">
            <x v="2"/>
          </reference>
          <reference field="3" count="1" selected="0">
            <x v="0"/>
          </reference>
          <reference field="8" count="2">
            <x v="6"/>
            <x v="7"/>
          </reference>
        </references>
      </pivotArea>
    </format>
    <format dxfId="292">
      <pivotArea dataOnly="0" labelOnly="1" fieldPosition="0">
        <references count="3">
          <reference field="0" count="1" selected="0">
            <x v="6"/>
          </reference>
          <reference field="3" count="1" selected="0">
            <x v="0"/>
          </reference>
          <reference field="8" count="1">
            <x v="9"/>
          </reference>
        </references>
      </pivotArea>
    </format>
    <format dxfId="291">
      <pivotArea dataOnly="0" labelOnly="1" fieldPosition="0">
        <references count="3">
          <reference field="0" count="1" selected="0">
            <x v="7"/>
          </reference>
          <reference field="3" count="1" selected="0">
            <x v="0"/>
          </reference>
          <reference field="8" count="1">
            <x v="12"/>
          </reference>
        </references>
      </pivotArea>
    </format>
    <format dxfId="290">
      <pivotArea dataOnly="0" labelOnly="1" fieldPosition="0">
        <references count="3">
          <reference field="0" count="1" selected="0">
            <x v="10"/>
          </reference>
          <reference field="3" count="1" selected="0">
            <x v="0"/>
          </reference>
          <reference field="8" count="1">
            <x v="8"/>
          </reference>
        </references>
      </pivotArea>
    </format>
    <format dxfId="289">
      <pivotArea dataOnly="0" labelOnly="1" fieldPosition="0">
        <references count="3">
          <reference field="0" count="1" selected="0">
            <x v="11"/>
          </reference>
          <reference field="3" count="1" selected="0">
            <x v="0"/>
          </reference>
          <reference field="8" count="1">
            <x v="10"/>
          </reference>
        </references>
      </pivotArea>
    </format>
    <format dxfId="288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8">
            <x v="6"/>
            <x v="10"/>
            <x v="11"/>
            <x v="12"/>
            <x v="13"/>
            <x v="14"/>
            <x v="15"/>
            <x v="17"/>
          </reference>
        </references>
      </pivotArea>
    </format>
    <format dxfId="287">
      <pivotArea dataOnly="0" labelOnly="1" fieldPosition="0">
        <references count="3">
          <reference field="0" count="1" selected="0">
            <x v="5"/>
          </reference>
          <reference field="3" count="1" selected="0">
            <x v="1"/>
          </reference>
          <reference field="8" count="1">
            <x v="16"/>
          </reference>
        </references>
      </pivotArea>
    </format>
    <format dxfId="286">
      <pivotArea dataOnly="0" labelOnly="1" fieldPosition="0">
        <references count="3">
          <reference field="0" count="1" selected="0">
            <x v="8"/>
          </reference>
          <reference field="3" count="1" selected="0">
            <x v="1"/>
          </reference>
          <reference field="8" count="1">
            <x v="18"/>
          </reference>
        </references>
      </pivotArea>
    </format>
    <format dxfId="285">
      <pivotArea dataOnly="0" labelOnly="1" fieldPosition="0">
        <references count="3">
          <reference field="0" count="1" selected="0">
            <x v="3"/>
          </reference>
          <reference field="3" count="1" selected="0">
            <x v="2"/>
          </reference>
          <reference field="8" count="2">
            <x v="0"/>
            <x v="6"/>
          </reference>
        </references>
      </pivotArea>
    </format>
    <format dxfId="284">
      <pivotArea dataOnly="0" labelOnly="1" fieldPosition="0">
        <references count="3">
          <reference field="0" count="1" selected="0">
            <x v="4"/>
          </reference>
          <reference field="3" count="1" selected="0">
            <x v="2"/>
          </reference>
          <reference field="8" count="4">
            <x v="0"/>
            <x v="1"/>
            <x v="4"/>
            <x v="6"/>
          </reference>
        </references>
      </pivotArea>
    </format>
    <format dxfId="283">
      <pivotArea dataOnly="0" labelOnly="1" fieldPosition="0">
        <references count="3">
          <reference field="0" count="1" selected="0">
            <x v="5"/>
          </reference>
          <reference field="3" count="1" selected="0">
            <x v="2"/>
          </reference>
          <reference field="8" count="2">
            <x v="3"/>
            <x v="6"/>
          </reference>
        </references>
      </pivotArea>
    </format>
    <format dxfId="282">
      <pivotArea dataOnly="0" labelOnly="1" fieldPosition="0">
        <references count="3">
          <reference field="0" count="1" selected="0">
            <x v="10"/>
          </reference>
          <reference field="3" count="1" selected="0">
            <x v="2"/>
          </reference>
          <reference field="8" count="3">
            <x v="2"/>
            <x v="5"/>
            <x v="6"/>
          </reference>
        </references>
      </pivotArea>
    </format>
    <format dxfId="281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80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3"/>
          </reference>
        </references>
      </pivotArea>
    </format>
    <format dxfId="279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78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>
            <x v="7"/>
          </reference>
        </references>
      </pivotArea>
    </format>
    <format dxfId="277">
      <pivotArea dataOnly="0" labelOnly="1" fieldPosition="0">
        <references count="4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>
            <x v="4"/>
          </reference>
        </references>
      </pivotArea>
    </format>
    <format dxfId="276">
      <pivotArea dataOnly="0" labelOnly="1" fieldPosition="0">
        <references count="4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5"/>
          </reference>
        </references>
      </pivotArea>
    </format>
    <format dxfId="275">
      <pivotArea dataOnly="0" labelOnly="1" fieldPosition="0">
        <references count="4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2"/>
          </reference>
        </references>
      </pivotArea>
    </format>
    <format dxfId="274">
      <pivotArea dataOnly="0" labelOnly="1" fieldPosition="0">
        <references count="4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13"/>
          </reference>
        </references>
      </pivotArea>
    </format>
    <format dxfId="273">
      <pivotArea dataOnly="0" labelOnly="1" fieldPosition="0">
        <references count="4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2">
            <x v="2"/>
            <x v="14"/>
          </reference>
        </references>
      </pivotArea>
    </format>
    <format dxfId="272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71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>
            <x v="9"/>
          </reference>
        </references>
      </pivotArea>
    </format>
    <format dxfId="270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2">
            <x v="5"/>
            <x v="6"/>
          </reference>
        </references>
      </pivotArea>
    </format>
    <format dxfId="269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2">
            <x v="4"/>
            <x v="10"/>
          </reference>
        </references>
      </pivotArea>
    </format>
    <format dxfId="268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>
            <x v="7"/>
          </reference>
        </references>
      </pivotArea>
    </format>
    <format dxfId="267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>
            <x v="8"/>
          </reference>
        </references>
      </pivotArea>
    </format>
    <format dxfId="266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>
            <x v="7"/>
          </reference>
        </references>
      </pivotArea>
    </format>
    <format dxfId="265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>
            <x v="1"/>
          </reference>
        </references>
      </pivotArea>
    </format>
    <format dxfId="264">
      <pivotArea dataOnly="0" labelOnly="1" fieldPosition="0">
        <references count="4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>
            <x v="5"/>
          </reference>
        </references>
      </pivotArea>
    </format>
    <format dxfId="263">
      <pivotArea dataOnly="0" labelOnly="1" fieldPosition="0">
        <references count="4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>
            <x v="11"/>
          </reference>
        </references>
      </pivotArea>
    </format>
    <format dxfId="262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4"/>
          </reference>
        </references>
      </pivotArea>
    </format>
    <format dxfId="261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60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5"/>
          </reference>
        </references>
      </pivotArea>
    </format>
    <format dxfId="259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>
            <x v="3"/>
          </reference>
        </references>
      </pivotArea>
    </format>
    <format dxfId="258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>
            <x v="7"/>
          </reference>
        </references>
      </pivotArea>
    </format>
    <format dxfId="257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56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>
            <x v="7"/>
          </reference>
        </references>
      </pivotArea>
    </format>
    <format dxfId="255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254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253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>
            <x v="7"/>
          </reference>
        </references>
      </pivotArea>
    </format>
    <format dxfId="252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3">
            <x v="0"/>
            <x v="2"/>
            <x v="5"/>
          </reference>
        </references>
      </pivotArea>
    </format>
    <format dxfId="251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50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3"/>
          </reference>
          <reference field="10" count="1">
            <x v="9"/>
          </reference>
        </references>
      </pivotArea>
    </format>
    <format dxfId="249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48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 selected="0">
            <x v="7"/>
          </reference>
          <reference field="10" count="1">
            <x v="8"/>
          </reference>
        </references>
      </pivotArea>
    </format>
    <format dxfId="247">
      <pivotArea dataOnly="0" labelOnly="1" fieldPosition="0">
        <references count="5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 selected="0">
            <x v="4"/>
          </reference>
          <reference field="10" count="1">
            <x v="10"/>
          </reference>
        </references>
      </pivotArea>
    </format>
    <format dxfId="246">
      <pivotArea dataOnly="0" labelOnly="1" fieldPosition="0">
        <references count="5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5"/>
          </reference>
          <reference field="10" count="1">
            <x v="15"/>
          </reference>
        </references>
      </pivotArea>
    </format>
    <format dxfId="245">
      <pivotArea dataOnly="0" labelOnly="1" fieldPosition="0">
        <references count="5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2"/>
          </reference>
          <reference field="10" count="1">
            <x v="11"/>
          </reference>
        </references>
      </pivotArea>
    </format>
    <format dxfId="244">
      <pivotArea dataOnly="0" labelOnly="1" fieldPosition="0">
        <references count="5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13"/>
          </reference>
          <reference field="10" count="1">
            <x v="25"/>
          </reference>
        </references>
      </pivotArea>
    </format>
    <format dxfId="243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2"/>
          </reference>
          <reference field="10" count="1">
            <x v="26"/>
          </reference>
        </references>
      </pivotArea>
    </format>
    <format dxfId="242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14"/>
          </reference>
          <reference field="10" count="1">
            <x v="27"/>
          </reference>
        </references>
      </pivotArea>
    </format>
    <format dxfId="241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40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 selected="0">
            <x v="9"/>
          </reference>
          <reference field="10" count="1">
            <x v="16"/>
          </reference>
        </references>
      </pivotArea>
    </format>
    <format dxfId="239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238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6"/>
          </reference>
          <reference field="10" count="1">
            <x v="13"/>
          </reference>
        </references>
      </pivotArea>
    </format>
    <format dxfId="237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4"/>
          </reference>
          <reference field="10" count="1">
            <x v="14"/>
          </reference>
        </references>
      </pivotArea>
    </format>
    <format dxfId="236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10"/>
          </reference>
          <reference field="10" count="1">
            <x v="18"/>
          </reference>
        </references>
      </pivotArea>
    </format>
    <format dxfId="235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 selected="0">
            <x v="7"/>
          </reference>
          <reference field="10" count="1">
            <x v="19"/>
          </reference>
        </references>
      </pivotArea>
    </format>
    <format dxfId="234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 selected="0">
            <x v="8"/>
          </reference>
          <reference field="10" count="1">
            <x v="20"/>
          </reference>
        </references>
      </pivotArea>
    </format>
    <format dxfId="233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 selected="0">
            <x v="7"/>
          </reference>
          <reference field="10" count="1">
            <x v="21"/>
          </reference>
        </references>
      </pivotArea>
    </format>
    <format dxfId="232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 selected="0">
            <x v="1"/>
          </reference>
          <reference field="10" count="1">
            <x v="17"/>
          </reference>
        </references>
      </pivotArea>
    </format>
    <format dxfId="231">
      <pivotArea dataOnly="0" labelOnly="1" fieldPosition="0">
        <references count="5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 selected="0">
            <x v="5"/>
          </reference>
          <reference field="10" count="1">
            <x v="22"/>
          </reference>
        </references>
      </pivotArea>
    </format>
    <format dxfId="230">
      <pivotArea dataOnly="0" labelOnly="1" fieldPosition="0">
        <references count="5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 selected="0">
            <x v="11"/>
          </reference>
          <reference field="10" count="1">
            <x v="23"/>
          </reference>
        </references>
      </pivotArea>
    </format>
    <format dxfId="229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4"/>
          </reference>
          <reference field="10" count="1">
            <x v="1"/>
          </reference>
        </references>
      </pivotArea>
    </format>
    <format dxfId="228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27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5"/>
          </reference>
          <reference field="10" count="1">
            <x v="0"/>
          </reference>
        </references>
      </pivotArea>
    </format>
    <format dxfId="226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 selected="0">
            <x v="3"/>
          </reference>
          <reference field="10" count="1">
            <x v="3"/>
          </reference>
        </references>
      </pivotArea>
    </format>
    <format dxfId="225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 selected="0">
            <x v="7"/>
          </reference>
          <reference field="10" count="1">
            <x v="5"/>
          </reference>
        </references>
      </pivotArea>
    </format>
    <format dxfId="224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23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 selected="0">
            <x v="7"/>
          </reference>
          <reference field="10" count="1">
            <x v="4"/>
          </reference>
        </references>
      </pivotArea>
    </format>
    <format dxfId="222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21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2"/>
          </reference>
        </references>
      </pivotArea>
    </format>
    <format dxfId="220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 selected="0">
            <x v="7"/>
          </reference>
          <reference field="10" count="1">
            <x v="6"/>
          </reference>
        </references>
      </pivotArea>
    </format>
    <format dxfId="219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218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2"/>
          </reference>
          <reference field="10" count="1">
            <x v="7"/>
          </reference>
        </references>
      </pivotArea>
    </format>
    <format dxfId="217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5"/>
          </reference>
          <reference field="10" count="1">
            <x v="7"/>
          </reference>
        </references>
      </pivotArea>
    </format>
    <format dxfId="216">
      <pivotArea dataOnly="0" labelOnly="1" fieldPosition="0">
        <references count="2">
          <reference field="0" count="7">
            <x v="1"/>
            <x v="2"/>
            <x v="6"/>
            <x v="7"/>
            <x v="9"/>
            <x v="10"/>
            <x v="11"/>
          </reference>
          <reference field="3" count="1" selected="0">
            <x v="0"/>
          </reference>
        </references>
      </pivotArea>
    </format>
    <format dxfId="215">
      <pivotArea dataOnly="0" labelOnly="1" fieldPosition="0">
        <references count="2">
          <reference field="0" count="3">
            <x v="0"/>
            <x v="5"/>
            <x v="8"/>
          </reference>
          <reference field="3" count="1" selected="0">
            <x v="1"/>
          </reference>
        </references>
      </pivotArea>
    </format>
    <format dxfId="214">
      <pivotArea dataOnly="0" labelOnly="1" fieldPosition="0">
        <references count="2">
          <reference field="0" count="4">
            <x v="3"/>
            <x v="4"/>
            <x v="5"/>
            <x v="10"/>
          </reference>
          <reference field="3" count="1" selected="0">
            <x v="2"/>
          </reference>
        </references>
      </pivotArea>
    </format>
    <format dxfId="213">
      <pivotArea dataOnly="0" labelOnly="1" fieldPosition="0">
        <references count="3">
          <reference field="0" count="1" selected="0">
            <x v="1"/>
          </reference>
          <reference field="3" count="1" selected="0">
            <x v="0"/>
          </reference>
          <reference field="8" count="2">
            <x v="6"/>
            <x v="8"/>
          </reference>
        </references>
      </pivotArea>
    </format>
    <format dxfId="212">
      <pivotArea dataOnly="0" labelOnly="1" fieldPosition="0">
        <references count="3">
          <reference field="0" count="1" selected="0">
            <x v="2"/>
          </reference>
          <reference field="3" count="1" selected="0">
            <x v="0"/>
          </reference>
          <reference field="8" count="2">
            <x v="6"/>
            <x v="7"/>
          </reference>
        </references>
      </pivotArea>
    </format>
    <format dxfId="211">
      <pivotArea dataOnly="0" labelOnly="1" fieldPosition="0">
        <references count="3">
          <reference field="0" count="1" selected="0">
            <x v="6"/>
          </reference>
          <reference field="3" count="1" selected="0">
            <x v="0"/>
          </reference>
          <reference field="8" count="1">
            <x v="9"/>
          </reference>
        </references>
      </pivotArea>
    </format>
    <format dxfId="210">
      <pivotArea dataOnly="0" labelOnly="1" fieldPosition="0">
        <references count="3">
          <reference field="0" count="1" selected="0">
            <x v="7"/>
          </reference>
          <reference field="3" count="1" selected="0">
            <x v="0"/>
          </reference>
          <reference field="8" count="1">
            <x v="12"/>
          </reference>
        </references>
      </pivotArea>
    </format>
    <format dxfId="209">
      <pivotArea dataOnly="0" labelOnly="1" fieldPosition="0">
        <references count="3">
          <reference field="0" count="1" selected="0">
            <x v="10"/>
          </reference>
          <reference field="3" count="1" selected="0">
            <x v="0"/>
          </reference>
          <reference field="8" count="1">
            <x v="8"/>
          </reference>
        </references>
      </pivotArea>
    </format>
    <format dxfId="208">
      <pivotArea dataOnly="0" labelOnly="1" fieldPosition="0">
        <references count="3">
          <reference field="0" count="1" selected="0">
            <x v="11"/>
          </reference>
          <reference field="3" count="1" selected="0">
            <x v="0"/>
          </reference>
          <reference field="8" count="1">
            <x v="10"/>
          </reference>
        </references>
      </pivotArea>
    </format>
    <format dxfId="207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8">
            <x v="6"/>
            <x v="10"/>
            <x v="11"/>
            <x v="12"/>
            <x v="13"/>
            <x v="14"/>
            <x v="15"/>
            <x v="17"/>
          </reference>
        </references>
      </pivotArea>
    </format>
    <format dxfId="206">
      <pivotArea dataOnly="0" labelOnly="1" fieldPosition="0">
        <references count="3">
          <reference field="0" count="1" selected="0">
            <x v="5"/>
          </reference>
          <reference field="3" count="1" selected="0">
            <x v="1"/>
          </reference>
          <reference field="8" count="1">
            <x v="16"/>
          </reference>
        </references>
      </pivotArea>
    </format>
    <format dxfId="205">
      <pivotArea dataOnly="0" labelOnly="1" fieldPosition="0">
        <references count="3">
          <reference field="0" count="1" selected="0">
            <x v="8"/>
          </reference>
          <reference field="3" count="1" selected="0">
            <x v="1"/>
          </reference>
          <reference field="8" count="1">
            <x v="18"/>
          </reference>
        </references>
      </pivotArea>
    </format>
    <format dxfId="204">
      <pivotArea dataOnly="0" labelOnly="1" fieldPosition="0">
        <references count="3">
          <reference field="0" count="1" selected="0">
            <x v="3"/>
          </reference>
          <reference field="3" count="1" selected="0">
            <x v="2"/>
          </reference>
          <reference field="8" count="2">
            <x v="0"/>
            <x v="6"/>
          </reference>
        </references>
      </pivotArea>
    </format>
    <format dxfId="203">
      <pivotArea dataOnly="0" labelOnly="1" fieldPosition="0">
        <references count="3">
          <reference field="0" count="1" selected="0">
            <x v="4"/>
          </reference>
          <reference field="3" count="1" selected="0">
            <x v="2"/>
          </reference>
          <reference field="8" count="4">
            <x v="0"/>
            <x v="1"/>
            <x v="4"/>
            <x v="6"/>
          </reference>
        </references>
      </pivotArea>
    </format>
    <format dxfId="202">
      <pivotArea dataOnly="0" labelOnly="1" fieldPosition="0">
        <references count="3">
          <reference field="0" count="1" selected="0">
            <x v="5"/>
          </reference>
          <reference field="3" count="1" selected="0">
            <x v="2"/>
          </reference>
          <reference field="8" count="2">
            <x v="3"/>
            <x v="6"/>
          </reference>
        </references>
      </pivotArea>
    </format>
    <format dxfId="201">
      <pivotArea dataOnly="0" labelOnly="1" fieldPosition="0">
        <references count="3">
          <reference field="0" count="1" selected="0">
            <x v="10"/>
          </reference>
          <reference field="3" count="1" selected="0">
            <x v="2"/>
          </reference>
          <reference field="8" count="3">
            <x v="2"/>
            <x v="5"/>
            <x v="6"/>
          </reference>
        </references>
      </pivotArea>
    </format>
    <format dxfId="200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99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3"/>
          </reference>
        </references>
      </pivotArea>
    </format>
    <format dxfId="198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97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>
            <x v="7"/>
          </reference>
        </references>
      </pivotArea>
    </format>
    <format dxfId="196">
      <pivotArea dataOnly="0" labelOnly="1" fieldPosition="0">
        <references count="4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>
            <x v="4"/>
          </reference>
        </references>
      </pivotArea>
    </format>
    <format dxfId="195">
      <pivotArea dataOnly="0" labelOnly="1" fieldPosition="0">
        <references count="4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5"/>
          </reference>
        </references>
      </pivotArea>
    </format>
    <format dxfId="194">
      <pivotArea dataOnly="0" labelOnly="1" fieldPosition="0">
        <references count="4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2"/>
          </reference>
        </references>
      </pivotArea>
    </format>
    <format dxfId="193">
      <pivotArea dataOnly="0" labelOnly="1" fieldPosition="0">
        <references count="4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13"/>
          </reference>
        </references>
      </pivotArea>
    </format>
    <format dxfId="192">
      <pivotArea dataOnly="0" labelOnly="1" fieldPosition="0">
        <references count="4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2">
            <x v="2"/>
            <x v="14"/>
          </reference>
        </references>
      </pivotArea>
    </format>
    <format dxfId="191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90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>
            <x v="9"/>
          </reference>
        </references>
      </pivotArea>
    </format>
    <format dxfId="189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2">
            <x v="5"/>
            <x v="6"/>
          </reference>
        </references>
      </pivotArea>
    </format>
    <format dxfId="188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2">
            <x v="4"/>
            <x v="10"/>
          </reference>
        </references>
      </pivotArea>
    </format>
    <format dxfId="187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>
            <x v="7"/>
          </reference>
        </references>
      </pivotArea>
    </format>
    <format dxfId="186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>
            <x v="8"/>
          </reference>
        </references>
      </pivotArea>
    </format>
    <format dxfId="185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>
            <x v="7"/>
          </reference>
        </references>
      </pivotArea>
    </format>
    <format dxfId="184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>
            <x v="1"/>
          </reference>
        </references>
      </pivotArea>
    </format>
    <format dxfId="183">
      <pivotArea dataOnly="0" labelOnly="1" fieldPosition="0">
        <references count="4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>
            <x v="5"/>
          </reference>
        </references>
      </pivotArea>
    </format>
    <format dxfId="182">
      <pivotArea dataOnly="0" labelOnly="1" fieldPosition="0">
        <references count="4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>
            <x v="11"/>
          </reference>
        </references>
      </pivotArea>
    </format>
    <format dxfId="181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4"/>
          </reference>
        </references>
      </pivotArea>
    </format>
    <format dxfId="180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79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5"/>
          </reference>
        </references>
      </pivotArea>
    </format>
    <format dxfId="178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>
            <x v="3"/>
          </reference>
        </references>
      </pivotArea>
    </format>
    <format dxfId="177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>
            <x v="7"/>
          </reference>
        </references>
      </pivotArea>
    </format>
    <format dxfId="176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75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>
            <x v="7"/>
          </reference>
        </references>
      </pivotArea>
    </format>
    <format dxfId="174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73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172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>
            <x v="7"/>
          </reference>
        </references>
      </pivotArea>
    </format>
    <format dxfId="171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3">
            <x v="0"/>
            <x v="2"/>
            <x v="5"/>
          </reference>
        </references>
      </pivotArea>
    </format>
    <format dxfId="170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69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3"/>
          </reference>
          <reference field="10" count="1">
            <x v="9"/>
          </reference>
        </references>
      </pivotArea>
    </format>
    <format dxfId="168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67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 selected="0">
            <x v="7"/>
          </reference>
          <reference field="10" count="1">
            <x v="8"/>
          </reference>
        </references>
      </pivotArea>
    </format>
    <format dxfId="166">
      <pivotArea dataOnly="0" labelOnly="1" fieldPosition="0">
        <references count="5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 selected="0">
            <x v="4"/>
          </reference>
          <reference field="10" count="1">
            <x v="10"/>
          </reference>
        </references>
      </pivotArea>
    </format>
    <format dxfId="165">
      <pivotArea dataOnly="0" labelOnly="1" fieldPosition="0">
        <references count="5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5"/>
          </reference>
          <reference field="10" count="1">
            <x v="15"/>
          </reference>
        </references>
      </pivotArea>
    </format>
    <format dxfId="164">
      <pivotArea dataOnly="0" labelOnly="1" fieldPosition="0">
        <references count="5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2"/>
          </reference>
          <reference field="10" count="1">
            <x v="11"/>
          </reference>
        </references>
      </pivotArea>
    </format>
    <format dxfId="163">
      <pivotArea dataOnly="0" labelOnly="1" fieldPosition="0">
        <references count="5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13"/>
          </reference>
          <reference field="10" count="1">
            <x v="25"/>
          </reference>
        </references>
      </pivotArea>
    </format>
    <format dxfId="162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2"/>
          </reference>
          <reference field="10" count="1">
            <x v="26"/>
          </reference>
        </references>
      </pivotArea>
    </format>
    <format dxfId="161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14"/>
          </reference>
          <reference field="10" count="1">
            <x v="27"/>
          </reference>
        </references>
      </pivotArea>
    </format>
    <format dxfId="160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59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 selected="0">
            <x v="9"/>
          </reference>
          <reference field="10" count="1">
            <x v="16"/>
          </reference>
        </references>
      </pivotArea>
    </format>
    <format dxfId="158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157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6"/>
          </reference>
          <reference field="10" count="1">
            <x v="13"/>
          </reference>
        </references>
      </pivotArea>
    </format>
    <format dxfId="156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4"/>
          </reference>
          <reference field="10" count="1">
            <x v="14"/>
          </reference>
        </references>
      </pivotArea>
    </format>
    <format dxfId="155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10"/>
          </reference>
          <reference field="10" count="1">
            <x v="18"/>
          </reference>
        </references>
      </pivotArea>
    </format>
    <format dxfId="154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 selected="0">
            <x v="7"/>
          </reference>
          <reference field="10" count="1">
            <x v="19"/>
          </reference>
        </references>
      </pivotArea>
    </format>
    <format dxfId="153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 selected="0">
            <x v="8"/>
          </reference>
          <reference field="10" count="1">
            <x v="20"/>
          </reference>
        </references>
      </pivotArea>
    </format>
    <format dxfId="152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 selected="0">
            <x v="7"/>
          </reference>
          <reference field="10" count="1">
            <x v="21"/>
          </reference>
        </references>
      </pivotArea>
    </format>
    <format dxfId="151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 selected="0">
            <x v="1"/>
          </reference>
          <reference field="10" count="1">
            <x v="17"/>
          </reference>
        </references>
      </pivotArea>
    </format>
    <format dxfId="150">
      <pivotArea dataOnly="0" labelOnly="1" fieldPosition="0">
        <references count="5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 selected="0">
            <x v="5"/>
          </reference>
          <reference field="10" count="1">
            <x v="22"/>
          </reference>
        </references>
      </pivotArea>
    </format>
    <format dxfId="149">
      <pivotArea dataOnly="0" labelOnly="1" fieldPosition="0">
        <references count="5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 selected="0">
            <x v="11"/>
          </reference>
          <reference field="10" count="1">
            <x v="23"/>
          </reference>
        </references>
      </pivotArea>
    </format>
    <format dxfId="148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4"/>
          </reference>
          <reference field="10" count="1">
            <x v="1"/>
          </reference>
        </references>
      </pivotArea>
    </format>
    <format dxfId="147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46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5"/>
          </reference>
          <reference field="10" count="1">
            <x v="0"/>
          </reference>
        </references>
      </pivotArea>
    </format>
    <format dxfId="145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 selected="0">
            <x v="3"/>
          </reference>
          <reference field="10" count="1">
            <x v="3"/>
          </reference>
        </references>
      </pivotArea>
    </format>
    <format dxfId="144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 selected="0">
            <x v="7"/>
          </reference>
          <reference field="10" count="1">
            <x v="5"/>
          </reference>
        </references>
      </pivotArea>
    </format>
    <format dxfId="143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42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 selected="0">
            <x v="7"/>
          </reference>
          <reference field="10" count="1">
            <x v="4"/>
          </reference>
        </references>
      </pivotArea>
    </format>
    <format dxfId="141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40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2"/>
          </reference>
        </references>
      </pivotArea>
    </format>
    <format dxfId="139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 selected="0">
            <x v="7"/>
          </reference>
          <reference field="10" count="1">
            <x v="6"/>
          </reference>
        </references>
      </pivotArea>
    </format>
    <format dxfId="138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37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2"/>
          </reference>
          <reference field="10" count="1">
            <x v="7"/>
          </reference>
        </references>
      </pivotArea>
    </format>
    <format dxfId="136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5"/>
          </reference>
          <reference field="10" count="1">
            <x v="7"/>
          </reference>
        </references>
      </pivotArea>
    </format>
    <format dxfId="135">
      <pivotArea dataOnly="0" labelOnly="1" fieldPosition="0">
        <references count="2">
          <reference field="0" count="3">
            <x v="0"/>
            <x v="5"/>
            <x v="8"/>
          </reference>
          <reference field="3" count="1" selected="0">
            <x v="1"/>
          </reference>
        </references>
      </pivotArea>
    </format>
    <format dxfId="134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8">
            <x v="6"/>
            <x v="10"/>
            <x v="11"/>
            <x v="12"/>
            <x v="13"/>
            <x v="14"/>
            <x v="15"/>
            <x v="17"/>
          </reference>
        </references>
      </pivotArea>
    </format>
    <format dxfId="133">
      <pivotArea dataOnly="0" labelOnly="1" fieldPosition="0">
        <references count="3">
          <reference field="0" count="1" selected="0">
            <x v="5"/>
          </reference>
          <reference field="3" count="1" selected="0">
            <x v="1"/>
          </reference>
          <reference field="8" count="1">
            <x v="16"/>
          </reference>
        </references>
      </pivotArea>
    </format>
    <format dxfId="132">
      <pivotArea dataOnly="0" labelOnly="1" fieldPosition="0">
        <references count="3">
          <reference field="0" count="1" selected="0">
            <x v="8"/>
          </reference>
          <reference field="3" count="1" selected="0">
            <x v="1"/>
          </reference>
          <reference field="8" count="1">
            <x v="18"/>
          </reference>
        </references>
      </pivotArea>
    </format>
    <format dxfId="131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130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>
            <x v="9"/>
          </reference>
        </references>
      </pivotArea>
    </format>
    <format dxfId="129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2">
            <x v="5"/>
            <x v="6"/>
          </reference>
        </references>
      </pivotArea>
    </format>
    <format dxfId="128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2">
            <x v="4"/>
            <x v="10"/>
          </reference>
        </references>
      </pivotArea>
    </format>
    <format dxfId="127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>
            <x v="7"/>
          </reference>
        </references>
      </pivotArea>
    </format>
    <format dxfId="126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>
            <x v="8"/>
          </reference>
        </references>
      </pivotArea>
    </format>
    <format dxfId="125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>
            <x v="7"/>
          </reference>
        </references>
      </pivotArea>
    </format>
    <format dxfId="124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>
            <x v="1"/>
          </reference>
        </references>
      </pivotArea>
    </format>
    <format dxfId="123">
      <pivotArea dataOnly="0" labelOnly="1" fieldPosition="0">
        <references count="4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>
            <x v="5"/>
          </reference>
        </references>
      </pivotArea>
    </format>
    <format dxfId="122">
      <pivotArea dataOnly="0" labelOnly="1" fieldPosition="0">
        <references count="4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>
            <x v="11"/>
          </reference>
        </references>
      </pivotArea>
    </format>
    <format dxfId="121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120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 selected="0">
            <x v="9"/>
          </reference>
          <reference field="10" count="1">
            <x v="16"/>
          </reference>
        </references>
      </pivotArea>
    </format>
    <format dxfId="119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6"/>
          </reference>
          <reference field="10" count="1">
            <x v="13"/>
          </reference>
        </references>
      </pivotArea>
    </format>
    <format dxfId="118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4"/>
          </reference>
          <reference field="10" count="1">
            <x v="14"/>
          </reference>
        </references>
      </pivotArea>
    </format>
    <format dxfId="117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10"/>
          </reference>
          <reference field="10" count="1">
            <x v="18"/>
          </reference>
        </references>
      </pivotArea>
    </format>
    <format dxfId="116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 selected="0">
            <x v="7"/>
          </reference>
          <reference field="10" count="1">
            <x v="19"/>
          </reference>
        </references>
      </pivotArea>
    </format>
    <format dxfId="115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 selected="0">
            <x v="8"/>
          </reference>
          <reference field="10" count="1">
            <x v="20"/>
          </reference>
        </references>
      </pivotArea>
    </format>
    <format dxfId="114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 selected="0">
            <x v="7"/>
          </reference>
          <reference field="10" count="1">
            <x v="21"/>
          </reference>
        </references>
      </pivotArea>
    </format>
    <format dxfId="113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 selected="0">
            <x v="1"/>
          </reference>
          <reference field="10" count="1">
            <x v="17"/>
          </reference>
        </references>
      </pivotArea>
    </format>
    <format dxfId="112">
      <pivotArea dataOnly="0" labelOnly="1" fieldPosition="0">
        <references count="5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 selected="0">
            <x v="5"/>
          </reference>
          <reference field="10" count="1">
            <x v="22"/>
          </reference>
        </references>
      </pivotArea>
    </format>
    <format dxfId="111">
      <pivotArea dataOnly="0" labelOnly="1" fieldPosition="0">
        <references count="5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 selected="0">
            <x v="11"/>
          </reference>
          <reference field="10" count="1">
            <x v="23"/>
          </reference>
        </references>
      </pivotArea>
    </format>
    <format dxfId="110">
      <pivotArea dataOnly="0" labelOnly="1" fieldPosition="0">
        <references count="2">
          <reference field="0" count="7">
            <x v="1"/>
            <x v="2"/>
            <x v="6"/>
            <x v="7"/>
            <x v="9"/>
            <x v="10"/>
            <x v="11"/>
          </reference>
          <reference field="3" count="1" selected="0">
            <x v="0"/>
          </reference>
        </references>
      </pivotArea>
    </format>
    <format dxfId="109">
      <pivotArea dataOnly="0" labelOnly="1" fieldPosition="0">
        <references count="2">
          <reference field="0" count="3">
            <x v="0"/>
            <x v="5"/>
            <x v="8"/>
          </reference>
          <reference field="3" count="1" selected="0">
            <x v="1"/>
          </reference>
        </references>
      </pivotArea>
    </format>
    <format dxfId="108">
      <pivotArea dataOnly="0" labelOnly="1" fieldPosition="0">
        <references count="2">
          <reference field="0" count="4">
            <x v="3"/>
            <x v="4"/>
            <x v="5"/>
            <x v="10"/>
          </reference>
          <reference field="3" count="1" selected="0">
            <x v="2"/>
          </reference>
        </references>
      </pivotArea>
    </format>
    <format dxfId="107">
      <pivotArea dataOnly="0" labelOnly="1" fieldPosition="0">
        <references count="3">
          <reference field="0" count="1" selected="0">
            <x v="1"/>
          </reference>
          <reference field="3" count="1" selected="0">
            <x v="0"/>
          </reference>
          <reference field="8" count="2">
            <x v="6"/>
            <x v="8"/>
          </reference>
        </references>
      </pivotArea>
    </format>
    <format dxfId="106">
      <pivotArea dataOnly="0" labelOnly="1" fieldPosition="0">
        <references count="3">
          <reference field="0" count="1" selected="0">
            <x v="2"/>
          </reference>
          <reference field="3" count="1" selected="0">
            <x v="0"/>
          </reference>
          <reference field="8" count="2">
            <x v="6"/>
            <x v="7"/>
          </reference>
        </references>
      </pivotArea>
    </format>
    <format dxfId="105">
      <pivotArea dataOnly="0" labelOnly="1" fieldPosition="0">
        <references count="3">
          <reference field="0" count="1" selected="0">
            <x v="6"/>
          </reference>
          <reference field="3" count="1" selected="0">
            <x v="0"/>
          </reference>
          <reference field="8" count="1">
            <x v="9"/>
          </reference>
        </references>
      </pivotArea>
    </format>
    <format dxfId="104">
      <pivotArea dataOnly="0" labelOnly="1" fieldPosition="0">
        <references count="3">
          <reference field="0" count="1" selected="0">
            <x v="7"/>
          </reference>
          <reference field="3" count="1" selected="0">
            <x v="0"/>
          </reference>
          <reference field="8" count="1">
            <x v="12"/>
          </reference>
        </references>
      </pivotArea>
    </format>
    <format dxfId="103">
      <pivotArea dataOnly="0" labelOnly="1" fieldPosition="0">
        <references count="3">
          <reference field="0" count="1" selected="0">
            <x v="10"/>
          </reference>
          <reference field="3" count="1" selected="0">
            <x v="0"/>
          </reference>
          <reference field="8" count="1">
            <x v="8"/>
          </reference>
        </references>
      </pivotArea>
    </format>
    <format dxfId="102">
      <pivotArea dataOnly="0" labelOnly="1" fieldPosition="0">
        <references count="3">
          <reference field="0" count="1" selected="0">
            <x v="11"/>
          </reference>
          <reference field="3" count="1" selected="0">
            <x v="0"/>
          </reference>
          <reference field="8" count="1">
            <x v="10"/>
          </reference>
        </references>
      </pivotArea>
    </format>
    <format dxfId="101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8">
            <x v="6"/>
            <x v="10"/>
            <x v="11"/>
            <x v="12"/>
            <x v="13"/>
            <x v="14"/>
            <x v="15"/>
            <x v="17"/>
          </reference>
        </references>
      </pivotArea>
    </format>
    <format dxfId="100">
      <pivotArea dataOnly="0" labelOnly="1" fieldPosition="0">
        <references count="3">
          <reference field="0" count="1" selected="0">
            <x v="5"/>
          </reference>
          <reference field="3" count="1" selected="0">
            <x v="1"/>
          </reference>
          <reference field="8" count="1">
            <x v="16"/>
          </reference>
        </references>
      </pivotArea>
    </format>
    <format dxfId="99">
      <pivotArea dataOnly="0" labelOnly="1" fieldPosition="0">
        <references count="3">
          <reference field="0" count="1" selected="0">
            <x v="8"/>
          </reference>
          <reference field="3" count="1" selected="0">
            <x v="1"/>
          </reference>
          <reference field="8" count="1">
            <x v="18"/>
          </reference>
        </references>
      </pivotArea>
    </format>
    <format dxfId="98">
      <pivotArea dataOnly="0" labelOnly="1" fieldPosition="0">
        <references count="3">
          <reference field="0" count="1" selected="0">
            <x v="3"/>
          </reference>
          <reference field="3" count="1" selected="0">
            <x v="2"/>
          </reference>
          <reference field="8" count="2">
            <x v="0"/>
            <x v="6"/>
          </reference>
        </references>
      </pivotArea>
    </format>
    <format dxfId="97">
      <pivotArea dataOnly="0" labelOnly="1" fieldPosition="0">
        <references count="3">
          <reference field="0" count="1" selected="0">
            <x v="4"/>
          </reference>
          <reference field="3" count="1" selected="0">
            <x v="2"/>
          </reference>
          <reference field="8" count="4">
            <x v="0"/>
            <x v="1"/>
            <x v="4"/>
            <x v="6"/>
          </reference>
        </references>
      </pivotArea>
    </format>
    <format dxfId="96">
      <pivotArea dataOnly="0" labelOnly="1" fieldPosition="0">
        <references count="3">
          <reference field="0" count="1" selected="0">
            <x v="5"/>
          </reference>
          <reference field="3" count="1" selected="0">
            <x v="2"/>
          </reference>
          <reference field="8" count="2">
            <x v="3"/>
            <x v="6"/>
          </reference>
        </references>
      </pivotArea>
    </format>
    <format dxfId="95">
      <pivotArea dataOnly="0" labelOnly="1" fieldPosition="0">
        <references count="3">
          <reference field="0" count="1" selected="0">
            <x v="10"/>
          </reference>
          <reference field="3" count="1" selected="0">
            <x v="2"/>
          </reference>
          <reference field="8" count="3">
            <x v="2"/>
            <x v="5"/>
            <x v="6"/>
          </reference>
        </references>
      </pivotArea>
    </format>
    <format dxfId="94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93">
      <pivotArea dataOnly="0" labelOnly="1" fieldPosition="0">
        <references count="4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3"/>
          </reference>
        </references>
      </pivotArea>
    </format>
    <format dxfId="92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91">
      <pivotArea dataOnly="0" labelOnly="1" fieldPosition="0">
        <references count="4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>
            <x v="7"/>
          </reference>
        </references>
      </pivotArea>
    </format>
    <format dxfId="90">
      <pivotArea dataOnly="0" labelOnly="1" fieldPosition="0">
        <references count="4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>
            <x v="4"/>
          </reference>
        </references>
      </pivotArea>
    </format>
    <format dxfId="89">
      <pivotArea dataOnly="0" labelOnly="1" fieldPosition="0">
        <references count="4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5"/>
          </reference>
        </references>
      </pivotArea>
    </format>
    <format dxfId="88">
      <pivotArea dataOnly="0" labelOnly="1" fieldPosition="0">
        <references count="4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>
            <x v="2"/>
          </reference>
        </references>
      </pivotArea>
    </format>
    <format dxfId="87">
      <pivotArea dataOnly="0" labelOnly="1" fieldPosition="0">
        <references count="4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>
            <x v="13"/>
          </reference>
        </references>
      </pivotArea>
    </format>
    <format dxfId="86">
      <pivotArea dataOnly="0" labelOnly="1" fieldPosition="0">
        <references count="4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2">
            <x v="2"/>
            <x v="14"/>
          </reference>
        </references>
      </pivotArea>
    </format>
    <format dxfId="85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84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>
            <x v="9"/>
          </reference>
        </references>
      </pivotArea>
    </format>
    <format dxfId="83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2">
            <x v="5"/>
            <x v="6"/>
          </reference>
        </references>
      </pivotArea>
    </format>
    <format dxfId="82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2">
            <x v="4"/>
            <x v="10"/>
          </reference>
        </references>
      </pivotArea>
    </format>
    <format dxfId="81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>
            <x v="7"/>
          </reference>
        </references>
      </pivotArea>
    </format>
    <format dxfId="80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>
            <x v="8"/>
          </reference>
        </references>
      </pivotArea>
    </format>
    <format dxfId="79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>
            <x v="7"/>
          </reference>
        </references>
      </pivotArea>
    </format>
    <format dxfId="78">
      <pivotArea dataOnly="0" labelOnly="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>
            <x v="1"/>
          </reference>
        </references>
      </pivotArea>
    </format>
    <format dxfId="77">
      <pivotArea dataOnly="0" labelOnly="1" fieldPosition="0">
        <references count="4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>
            <x v="5"/>
          </reference>
        </references>
      </pivotArea>
    </format>
    <format dxfId="76">
      <pivotArea dataOnly="0" labelOnly="1" fieldPosition="0">
        <references count="4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>
            <x v="11"/>
          </reference>
        </references>
      </pivotArea>
    </format>
    <format dxfId="75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4"/>
          </reference>
        </references>
      </pivotArea>
    </format>
    <format dxfId="74">
      <pivotArea dataOnly="0" labelOnly="1" fieldPosition="0">
        <references count="4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73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>
            <x v="5"/>
          </reference>
        </references>
      </pivotArea>
    </format>
    <format dxfId="72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>
            <x v="3"/>
          </reference>
        </references>
      </pivotArea>
    </format>
    <format dxfId="71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>
            <x v="7"/>
          </reference>
        </references>
      </pivotArea>
    </format>
    <format dxfId="70">
      <pivotArea dataOnly="0" labelOnly="1" fieldPosition="0">
        <references count="4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69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>
            <x v="7"/>
          </reference>
        </references>
      </pivotArea>
    </format>
    <format dxfId="68">
      <pivotArea dataOnly="0" labelOnly="1" fieldPosition="0">
        <references count="4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>
            <x v="0"/>
          </reference>
        </references>
      </pivotArea>
    </format>
    <format dxfId="67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66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>
            <x v="7"/>
          </reference>
        </references>
      </pivotArea>
    </format>
    <format dxfId="65">
      <pivotArea dataOnly="0" labelOnly="1" fieldPosition="0">
        <references count="4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3">
            <x v="0"/>
            <x v="2"/>
            <x v="5"/>
          </reference>
        </references>
      </pivotArea>
    </format>
    <format dxfId="64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63">
      <pivotArea dataOnly="0" labelOnly="1" fieldPosition="0">
        <references count="5">
          <reference field="0" count="1" selected="0">
            <x v="1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3"/>
          </reference>
          <reference field="10" count="1">
            <x v="9"/>
          </reference>
        </references>
      </pivotArea>
    </format>
    <format dxfId="62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61">
      <pivotArea dataOnly="0" labelOnly="1" fieldPosition="0">
        <references count="5">
          <reference field="0" count="1" selected="0">
            <x v="2"/>
          </reference>
          <reference field="3" count="1" selected="0">
            <x v="0"/>
          </reference>
          <reference field="8" count="1" selected="0">
            <x v="7"/>
          </reference>
          <reference field="9" count="1" selected="0">
            <x v="7"/>
          </reference>
          <reference field="10" count="1">
            <x v="8"/>
          </reference>
        </references>
      </pivotArea>
    </format>
    <format dxfId="60">
      <pivotArea dataOnly="0" labelOnly="1" fieldPosition="0">
        <references count="5">
          <reference field="0" count="1" selected="0">
            <x v="6"/>
          </reference>
          <reference field="3" count="1" selected="0">
            <x v="0"/>
          </reference>
          <reference field="8" count="1" selected="0">
            <x v="9"/>
          </reference>
          <reference field="9" count="1" selected="0">
            <x v="4"/>
          </reference>
          <reference field="10" count="1">
            <x v="10"/>
          </reference>
        </references>
      </pivotArea>
    </format>
    <format dxfId="59">
      <pivotArea dataOnly="0" labelOnly="1" fieldPosition="0">
        <references count="5">
          <reference field="0" count="1" selected="0">
            <x v="7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5"/>
          </reference>
          <reference field="10" count="1">
            <x v="15"/>
          </reference>
        </references>
      </pivotArea>
    </format>
    <format dxfId="58">
      <pivotArea dataOnly="0" labelOnly="1" fieldPosition="0">
        <references count="5">
          <reference field="0" count="1" selected="0">
            <x v="9"/>
          </reference>
          <reference field="3" count="1" selected="0">
            <x v="0"/>
          </reference>
          <reference field="8" count="1" selected="0">
            <x v="12"/>
          </reference>
          <reference field="9" count="1" selected="0">
            <x v="2"/>
          </reference>
          <reference field="10" count="1">
            <x v="11"/>
          </reference>
        </references>
      </pivotArea>
    </format>
    <format dxfId="57">
      <pivotArea dataOnly="0" labelOnly="1" fieldPosition="0">
        <references count="5">
          <reference field="0" count="1" selected="0">
            <x v="10"/>
          </reference>
          <reference field="3" count="1" selected="0">
            <x v="0"/>
          </reference>
          <reference field="8" count="1" selected="0">
            <x v="8"/>
          </reference>
          <reference field="9" count="1" selected="0">
            <x v="13"/>
          </reference>
          <reference field="10" count="1">
            <x v="25"/>
          </reference>
        </references>
      </pivotArea>
    </format>
    <format dxfId="56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2"/>
          </reference>
          <reference field="10" count="1">
            <x v="26"/>
          </reference>
        </references>
      </pivotArea>
    </format>
    <format dxfId="55">
      <pivotArea dataOnly="0" labelOnly="1" fieldPosition="0">
        <references count="5">
          <reference field="0" count="1" selected="0">
            <x v="11"/>
          </reference>
          <reference field="3" count="1" selected="0">
            <x v="0"/>
          </reference>
          <reference field="8" count="1" selected="0">
            <x v="10"/>
          </reference>
          <reference field="9" count="1" selected="0">
            <x v="14"/>
          </reference>
          <reference field="10" count="1">
            <x v="27"/>
          </reference>
        </references>
      </pivotArea>
    </format>
    <format dxfId="54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53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0"/>
          </reference>
          <reference field="9" count="1" selected="0">
            <x v="9"/>
          </reference>
          <reference field="10" count="1">
            <x v="16"/>
          </reference>
        </references>
      </pivotArea>
    </format>
    <format dxfId="52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6"/>
          </reference>
          <reference field="10" count="1">
            <x v="13"/>
          </reference>
        </references>
      </pivotArea>
    </format>
    <format dxfId="51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4"/>
          </reference>
          <reference field="10" count="1">
            <x v="14"/>
          </reference>
        </references>
      </pivotArea>
    </format>
    <format dxfId="50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2"/>
          </reference>
          <reference field="9" count="1" selected="0">
            <x v="10"/>
          </reference>
          <reference field="10" count="1">
            <x v="18"/>
          </reference>
        </references>
      </pivotArea>
    </format>
    <format dxfId="49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3"/>
          </reference>
          <reference field="9" count="1" selected="0">
            <x v="7"/>
          </reference>
          <reference field="10" count="1">
            <x v="19"/>
          </reference>
        </references>
      </pivotArea>
    </format>
    <format dxfId="48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4"/>
          </reference>
          <reference field="9" count="1" selected="0">
            <x v="8"/>
          </reference>
          <reference field="10" count="1">
            <x v="20"/>
          </reference>
        </references>
      </pivotArea>
    </format>
    <format dxfId="47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5"/>
          </reference>
          <reference field="9" count="1" selected="0">
            <x v="7"/>
          </reference>
          <reference field="10" count="1">
            <x v="21"/>
          </reference>
        </references>
      </pivotArea>
    </format>
    <format dxfId="46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7"/>
          </reference>
          <reference field="9" count="1" selected="0">
            <x v="1"/>
          </reference>
          <reference field="10" count="1">
            <x v="17"/>
          </reference>
        </references>
      </pivotArea>
    </format>
    <format dxfId="45">
      <pivotArea dataOnly="0" labelOnly="1" fieldPosition="0">
        <references count="5">
          <reference field="0" count="1" selected="0">
            <x v="5"/>
          </reference>
          <reference field="3" count="1" selected="0">
            <x v="1"/>
          </reference>
          <reference field="8" count="1" selected="0">
            <x v="16"/>
          </reference>
          <reference field="9" count="1" selected="0">
            <x v="5"/>
          </reference>
          <reference field="10" count="1">
            <x v="22"/>
          </reference>
        </references>
      </pivotArea>
    </format>
    <format dxfId="44">
      <pivotArea dataOnly="0" labelOnly="1" fieldPosition="0">
        <references count="5">
          <reference field="0" count="1" selected="0">
            <x v="8"/>
          </reference>
          <reference field="3" count="1" selected="0">
            <x v="1"/>
          </reference>
          <reference field="8" count="1" selected="0">
            <x v="18"/>
          </reference>
          <reference field="9" count="1" selected="0">
            <x v="11"/>
          </reference>
          <reference field="10" count="1">
            <x v="23"/>
          </reference>
        </references>
      </pivotArea>
    </format>
    <format dxfId="43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4"/>
          </reference>
          <reference field="10" count="1">
            <x v="1"/>
          </reference>
        </references>
      </pivotArea>
    </format>
    <format dxfId="42">
      <pivotArea dataOnly="0" labelOnly="1" fieldPosition="0">
        <references count="5">
          <reference field="0" count="1" selected="0">
            <x v="3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41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0"/>
          </reference>
          <reference field="9" count="1" selected="0">
            <x v="5"/>
          </reference>
          <reference field="10" count="1">
            <x v="0"/>
          </reference>
        </references>
      </pivotArea>
    </format>
    <format dxfId="40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1"/>
          </reference>
          <reference field="9" count="1" selected="0">
            <x v="3"/>
          </reference>
          <reference field="10" count="1">
            <x v="3"/>
          </reference>
        </references>
      </pivotArea>
    </format>
    <format dxfId="39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4"/>
          </reference>
          <reference field="9" count="1" selected="0">
            <x v="7"/>
          </reference>
          <reference field="10" count="1">
            <x v="5"/>
          </reference>
        </references>
      </pivotArea>
    </format>
    <format dxfId="38">
      <pivotArea dataOnly="0" labelOnly="1" fieldPosition="0">
        <references count="5">
          <reference field="0" count="1" selected="0">
            <x v="4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7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3"/>
          </reference>
          <reference field="9" count="1" selected="0">
            <x v="7"/>
          </reference>
          <reference field="10" count="1">
            <x v="4"/>
          </reference>
        </references>
      </pivotArea>
    </format>
    <format dxfId="36">
      <pivotArea dataOnly="0" labelOnly="1" fieldPosition="0">
        <references count="5">
          <reference field="0" count="1" selected="0">
            <x v="5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5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2"/>
          </reference>
        </references>
      </pivotArea>
    </format>
    <format dxfId="34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5"/>
          </reference>
          <reference field="9" count="1" selected="0">
            <x v="7"/>
          </reference>
          <reference field="10" count="1">
            <x v="6"/>
          </reference>
        </references>
      </pivotArea>
    </format>
    <format dxfId="33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0"/>
          </reference>
          <reference field="10" count="1">
            <x v="7"/>
          </reference>
        </references>
      </pivotArea>
    </format>
    <format dxfId="32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2"/>
          </reference>
          <reference field="10" count="1">
            <x v="7"/>
          </reference>
        </references>
      </pivotArea>
    </format>
    <format dxfId="31">
      <pivotArea dataOnly="0" labelOnly="1" fieldPosition="0">
        <references count="5">
          <reference field="0" count="1" selected="0">
            <x v="10"/>
          </reference>
          <reference field="3" count="1" selected="0">
            <x v="2"/>
          </reference>
          <reference field="8" count="1" selected="0">
            <x v="6"/>
          </reference>
          <reference field="9" count="1" selected="0">
            <x v="5"/>
          </reference>
          <reference field="10" count="1">
            <x v="7"/>
          </reference>
        </references>
      </pivotArea>
    </format>
    <format dxfId="30">
      <pivotArea field="9" type="button" dataOnly="0" labelOnly="1" outline="0" axis="axisRow" fieldPosition="3"/>
    </format>
    <format dxfId="29">
      <pivotArea dataOnly="0" labelOnly="1" grandRow="1" outline="0" fieldPosition="0"/>
    </format>
    <format dxfId="28">
      <pivotArea dataOnly="0" labelOnly="1" grandRow="1" outline="0" fieldPosition="0"/>
    </format>
    <format dxfId="27">
      <pivotArea field="3" type="button" dataOnly="0" labelOnly="1" outline="0" axis="axisRow" fieldPosition="0"/>
    </format>
    <format dxfId="26">
      <pivotArea field="0" type="button" dataOnly="0" labelOnly="1" outline="0" axis="axisRow" fieldPosition="1"/>
    </format>
    <format dxfId="25">
      <pivotArea field="8" type="button" dataOnly="0" labelOnly="1" outline="0" axis="axisRow" fieldPosition="2"/>
    </format>
    <format dxfId="24">
      <pivotArea field="9" type="button" dataOnly="0" labelOnly="1" outline="0" axis="axisRow" fieldPosition="3"/>
    </format>
    <format dxfId="23">
      <pivotArea field="10" type="button" dataOnly="0" labelOnly="1" outline="0" axis="axisRow" fieldPosition="4"/>
    </format>
    <format dxfId="22">
      <pivotArea field="3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field="8" type="button" dataOnly="0" labelOnly="1" outline="0" axis="axisRow" fieldPosition="2"/>
    </format>
    <format dxfId="19">
      <pivotArea field="9" type="button" dataOnly="0" labelOnly="1" outline="0" axis="axisRow" fieldPosition="3"/>
    </format>
    <format dxfId="18">
      <pivotArea field="10" type="button" dataOnly="0" labelOnly="1" outline="0" axis="axisRow" fieldPosition="4"/>
    </format>
    <format dxfId="17">
      <pivotArea dataOnly="0" labelOnly="1" fieldPosition="0">
        <references count="1">
          <reference field="3" count="1">
            <x v="1"/>
          </reference>
        </references>
      </pivotArea>
    </format>
    <format dxfId="16">
      <pivotArea dataOnly="0" labelOnly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15">
      <pivotArea dataOnly="0" labelOnly="1" fieldPosition="0">
        <references count="3">
          <reference field="0" count="1" selected="0">
            <x v="0"/>
          </reference>
          <reference field="3" count="1" selected="0">
            <x v="1"/>
          </reference>
          <reference field="8" count="1">
            <x v="11"/>
          </reference>
        </references>
      </pivotArea>
    </format>
    <format dxfId="14">
      <pivotArea dataOnly="0" labelOnly="1" offset="IV1" fieldPosition="0">
        <references count="4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>
            <x v="5"/>
          </reference>
        </references>
      </pivotArea>
    </format>
    <format dxfId="13">
      <pivotArea dataOnly="0" labelOnly="1" fieldPosition="0">
        <references count="5">
          <reference field="0" count="1" selected="0">
            <x v="0"/>
          </reference>
          <reference field="3" count="1" selected="0">
            <x v="1"/>
          </reference>
          <reference field="8" count="1" selected="0">
            <x v="11"/>
          </reference>
          <reference field="9" count="1" selected="0">
            <x v="5"/>
          </reference>
          <reference field="10" count="1">
            <x v="12"/>
          </reference>
        </references>
      </pivotArea>
    </format>
    <format dxfId="12">
      <pivotArea dataOnly="0" labelOnly="1" grandRow="1" outline="0" fieldPosition="0"/>
    </format>
    <format dxfId="11">
      <pivotArea field="3" type="button" dataOnly="0" labelOnly="1" outline="0" axis="axisRow" fieldPosition="0"/>
    </format>
    <format dxfId="10">
      <pivotArea field="0" type="button" dataOnly="0" labelOnly="1" outline="0" axis="axisRow" fieldPosition="1"/>
    </format>
    <format dxfId="9">
      <pivotArea field="8" type="button" dataOnly="0" labelOnly="1" outline="0" axis="axisRow" fieldPosition="2"/>
    </format>
    <format dxfId="8">
      <pivotArea field="9" type="button" dataOnly="0" labelOnly="1" outline="0" axis="axisRow" fieldPosition="3"/>
    </format>
    <format dxfId="7">
      <pivotArea field="10" type="button" dataOnly="0" labelOnly="1" outline="0" axis="axisRow" fieldPosition="4"/>
    </format>
    <format dxfId="6">
      <pivotArea field="3" type="button" dataOnly="0" labelOnly="1" outline="0" axis="axisRow" fieldPosition="0"/>
    </format>
    <format dxfId="5">
      <pivotArea field="0" type="button" dataOnly="0" labelOnly="1" outline="0" axis="axisRow" fieldPosition="1"/>
    </format>
    <format dxfId="4">
      <pivotArea field="8" type="button" dataOnly="0" labelOnly="1" outline="0" axis="axisRow" fieldPosition="2"/>
    </format>
    <format dxfId="3">
      <pivotArea field="9" type="button" dataOnly="0" labelOnly="1" outline="0" axis="axisRow" fieldPosition="3"/>
    </format>
    <format dxfId="2">
      <pivotArea field="10" type="button" dataOnly="0" labelOnly="1" outline="0" axis="axisRow" fieldPosition="4"/>
    </format>
    <format dxfId="1">
      <pivotArea field="7" type="button" dataOnly="0" labelOnly="1" outline="0" axis="axisPage" fieldPosition="0"/>
    </format>
    <format dxfId="0">
      <pivotArea dataOnly="0" labelOnly="1" outline="0" fieldPosition="0">
        <references count="1">
          <reference field="7" count="0"/>
        </references>
      </pivotArea>
    </format>
  </formats>
  <pivotTableStyleInfo name="PivotStyleLight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45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rowHeaderCaption="Réf produit">
  <location ref="AL3:AO19" firstHeaderRow="0" firstDataRow="1" firstDataCol="2" rowPageCount="1" colPageCount="1"/>
  <pivotFields count="5">
    <pivotField axis="axisRow" outline="0" showAll="0" includeNewItemsInFilter="1" defaultSubtotal="0">
      <items count="12">
        <item x="0"/>
        <item h="1" x="11"/>
        <item x="1"/>
        <item x="2"/>
        <item x="3"/>
        <item x="4"/>
        <item x="5"/>
        <item x="6"/>
        <item x="7"/>
        <item x="8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includeNewItemsInFilter="1" defaultSubtotal="0">
      <items count="21">
        <item x="1"/>
        <item x="8"/>
        <item x="0"/>
        <item x="10"/>
        <item x="12"/>
        <item x="20"/>
        <item x="14"/>
        <item x="2"/>
        <item x="3"/>
        <item x="13"/>
        <item x="15"/>
        <item x="16"/>
        <item x="17"/>
        <item x="18"/>
        <item x="19"/>
        <item x="4"/>
        <item x="5"/>
        <item x="6"/>
        <item x="7"/>
        <item x="9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outline="0" multipleItemSelectionAllowed="1" showAll="0" includeNewItemsInFilter="1" defaultSubtotal="0">
      <items count="21">
        <item h="1" x="0"/>
        <item x="9"/>
        <item h="1" x="17"/>
        <item x="7"/>
        <item m="1" x="18"/>
        <item x="11"/>
        <item m="1" x="19"/>
        <item m="1" x="20"/>
        <item x="10"/>
        <item x="12"/>
        <item x="13"/>
        <item x="14"/>
        <item x="15"/>
        <item x="16"/>
        <item x="1"/>
        <item x="2"/>
        <item x="5"/>
        <item x="3"/>
        <item x="4"/>
        <item x="6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 Quantité2" dataField="1" showAll="0" defaultSubtotal="0"/>
    <pivotField dataField="1" showAll="0" defaultSubtotal="0"/>
  </pivotFields>
  <rowFields count="2">
    <field x="0"/>
    <field x="1"/>
  </rowFields>
  <rowItems count="16">
    <i>
      <x/>
      <x v="15"/>
    </i>
    <i r="1">
      <x v="16"/>
    </i>
    <i r="1">
      <x v="17"/>
    </i>
    <i r="1">
      <x v="18"/>
    </i>
    <i>
      <x v="2"/>
      <x v="1"/>
    </i>
    <i r="1">
      <x v="19"/>
    </i>
    <i>
      <x v="3"/>
      <x v="3"/>
    </i>
    <i r="1">
      <x v="20"/>
    </i>
    <i>
      <x v="4"/>
      <x v="4"/>
    </i>
    <i>
      <x v="5"/>
      <x v="9"/>
    </i>
    <i>
      <x v="6"/>
      <x v="6"/>
    </i>
    <i>
      <x v="7"/>
      <x v="10"/>
    </i>
    <i>
      <x v="8"/>
      <x v="11"/>
    </i>
    <i>
      <x v="9"/>
      <x v="12"/>
    </i>
    <i>
      <x v="10"/>
      <x v="13"/>
    </i>
    <i>
      <x v="11"/>
      <x v="14"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 Quantité" fld="3" baseField="0" baseItem="0"/>
    <dataField name="Prix" fld="4" subtotal="max" baseField="1" baseItem="4"/>
  </dataFields>
  <formats count="20">
    <format dxfId="432">
      <pivotArea outline="0" collapsedLevelsAreSubtotals="1" fieldPosition="0"/>
    </format>
    <format dxfId="431">
      <pivotArea dataOnly="0" labelOnly="1" outline="0" fieldPosition="0">
        <references count="1">
          <reference field="2" count="0"/>
        </references>
      </pivotArea>
    </format>
    <format dxfId="430">
      <pivotArea field="1" type="button" dataOnly="0" labelOnly="1" outline="0" axis="axisRow" fieldPosition="1"/>
    </format>
    <format dxfId="429">
      <pivotArea dataOnly="0" labelOnly="1" fieldPosition="0">
        <references count="2">
          <reference field="0" count="0" selected="0"/>
          <reference field="1" count="1">
            <x v="4"/>
          </reference>
        </references>
      </pivotArea>
    </format>
    <format dxfId="4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35">
      <pivotArea type="all" dataOnly="0" outline="0" fieldPosition="0"/>
    </format>
    <format dxfId="333">
      <pivotArea type="all" dataOnly="0" outline="0" fieldPosition="0"/>
    </format>
    <format dxfId="331">
      <pivotArea outline="0" collapsedLevelsAreSubtotals="1" fieldPosition="0"/>
    </format>
    <format dxfId="330">
      <pivotArea dataOnly="0" labelOnly="1" fieldPosition="0">
        <references count="1">
          <reference field="0" count="0"/>
        </references>
      </pivotArea>
    </format>
    <format dxfId="329">
      <pivotArea dataOnly="0" labelOnly="1" fieldPosition="0">
        <references count="2">
          <reference field="0" count="1" selected="0">
            <x v="0"/>
          </reference>
          <reference field="1" count="4">
            <x v="15"/>
            <x v="16"/>
            <x v="17"/>
            <x v="18"/>
          </reference>
        </references>
      </pivotArea>
    </format>
    <format dxfId="328">
      <pivotArea dataOnly="0" labelOnly="1" fieldPosition="0">
        <references count="2">
          <reference field="0" count="1" selected="0">
            <x v="2"/>
          </reference>
          <reference field="1" count="2">
            <x v="1"/>
            <x v="19"/>
          </reference>
        </references>
      </pivotArea>
    </format>
    <format dxfId="327">
      <pivotArea dataOnly="0" labelOnly="1" fieldPosition="0">
        <references count="2">
          <reference field="0" count="1" selected="0">
            <x v="3"/>
          </reference>
          <reference field="1" count="1">
            <x v="3"/>
          </reference>
        </references>
      </pivotArea>
    </format>
    <format dxfId="326">
      <pivotArea dataOnly="0" labelOnly="1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325">
      <pivotArea dataOnly="0" labelOnly="1" fieldPosition="0">
        <references count="2">
          <reference field="0" count="1" selected="0">
            <x v="5"/>
          </reference>
          <reference field="1" count="1">
            <x v="9"/>
          </reference>
        </references>
      </pivotArea>
    </format>
    <format dxfId="324">
      <pivotArea dataOnly="0" labelOnly="1" fieldPosition="0">
        <references count="2">
          <reference field="0" count="1" selected="0">
            <x v="6"/>
          </reference>
          <reference field="1" count="1">
            <x v="6"/>
          </reference>
        </references>
      </pivotArea>
    </format>
    <format dxfId="323">
      <pivotArea dataOnly="0" labelOnly="1" fieldPosition="0">
        <references count="2">
          <reference field="0" count="1" selected="0">
            <x v="7"/>
          </reference>
          <reference field="1" count="1">
            <x v="10"/>
          </reference>
        </references>
      </pivotArea>
    </format>
    <format dxfId="322">
      <pivotArea dataOnly="0" labelOnly="1" fieldPosition="0">
        <references count="2">
          <reference field="0" count="1" selected="0">
            <x v="8"/>
          </reference>
          <reference field="1" count="1">
            <x v="11"/>
          </reference>
        </references>
      </pivotArea>
    </format>
    <format dxfId="321">
      <pivotArea dataOnly="0" labelOnly="1" fieldPosition="0">
        <references count="2">
          <reference field="0" count="1" selected="0">
            <x v="9"/>
          </reference>
          <reference field="1" count="1">
            <x v="12"/>
          </reference>
        </references>
      </pivotArea>
    </format>
    <format dxfId="320">
      <pivotArea dataOnly="0" labelOnly="1" fieldPosition="0">
        <references count="2">
          <reference field="0" count="1" selected="0">
            <x v="10"/>
          </reference>
          <reference field="1" count="1">
            <x v="13"/>
          </reference>
        </references>
      </pivotArea>
    </format>
    <format dxfId="319">
      <pivotArea dataOnly="0" labelOnly="1" fieldPosition="0">
        <references count="2">
          <reference field="0" count="1" selected="0">
            <x v="11"/>
          </reference>
          <reference field="1" count="1">
            <x v="1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4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rowHeaderCaption="Réf produit">
  <location ref="AF3:AJ24" firstHeaderRow="0" firstDataRow="1" firstDataCol="2"/>
  <pivotFields count="11">
    <pivotField showAll="0" defaultSubtotal="0"/>
    <pivotField showAll="0" defaultSubtotal="0"/>
    <pivotField showAll="0" defaultSubtotal="0"/>
    <pivotField showAll="0" defaultSubtotal="0"/>
    <pivotField axis="axisRow" outline="0" showAll="0" includeNewItemsInFilter="1" defaultSubtotal="0">
      <items count="21">
        <item x="1"/>
        <item x="2"/>
        <item x="3"/>
        <item x="4"/>
        <item x="0"/>
        <item x="5"/>
        <item x="6"/>
        <item x="7"/>
        <item x="8"/>
        <item x="9"/>
        <item x="10"/>
        <item x="11"/>
        <item x="12"/>
        <item x="20"/>
        <item x="13"/>
        <item x="14"/>
        <item x="15"/>
        <item x="16"/>
        <item x="17"/>
        <item x="18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outline="0" multipleItemSelectionAllowed="1" showAll="0" defaultSubtotal="0">
      <items count="27">
        <item x="0"/>
        <item x="1"/>
        <item x="2"/>
        <item x="3"/>
        <item x="4"/>
        <item m="1" x="24"/>
        <item x="5"/>
        <item x="6"/>
        <item x="7"/>
        <item x="10"/>
        <item x="11"/>
        <item x="12"/>
        <item x="13"/>
        <item x="14"/>
        <item x="23"/>
        <item m="1" x="25"/>
        <item x="15"/>
        <item m="1" x="26"/>
        <item x="16"/>
        <item x="17"/>
        <item x="8"/>
        <item x="9"/>
        <item x="18"/>
        <item x="19"/>
        <item x="20"/>
        <item x="2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includeNewItemsInFilter="1" defaultSubtotal="0">
      <items count="13">
        <item x="2"/>
        <item x="1"/>
        <item h="1" x="0"/>
        <item x="3"/>
        <item x="4"/>
        <item x="6"/>
        <item x="5"/>
        <item x="7"/>
        <item x="8"/>
        <item x="9"/>
        <item x="10"/>
        <item h="1" x="12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6"/>
    <field x="4"/>
  </rowFields>
  <rowItems count="21">
    <i>
      <x/>
      <x v="1"/>
    </i>
    <i r="1">
      <x v="4"/>
    </i>
    <i r="1">
      <x v="6"/>
    </i>
    <i r="1">
      <x v="7"/>
    </i>
    <i r="1">
      <x v="15"/>
    </i>
    <i r="1">
      <x v="16"/>
    </i>
    <i r="1">
      <x v="17"/>
    </i>
    <i r="1">
      <x v="18"/>
    </i>
    <i>
      <x v="1"/>
      <x/>
    </i>
    <i r="1">
      <x v="4"/>
    </i>
    <i r="1">
      <x v="19"/>
    </i>
    <i>
      <x v="3"/>
      <x v="2"/>
    </i>
    <i r="1">
      <x v="20"/>
    </i>
    <i>
      <x v="4"/>
      <x v="3"/>
    </i>
    <i>
      <x v="5"/>
      <x v="8"/>
    </i>
    <i>
      <x v="6"/>
      <x v="5"/>
    </i>
    <i>
      <x v="7"/>
      <x v="9"/>
    </i>
    <i>
      <x v="8"/>
      <x v="10"/>
    </i>
    <i>
      <x v="9"/>
      <x v="11"/>
    </i>
    <i>
      <x v="10"/>
      <x v="12"/>
    </i>
    <i>
      <x v="12"/>
      <x v="14"/>
    </i>
  </rowItems>
  <colFields count="1">
    <field x="-2"/>
  </colFields>
  <colItems count="3">
    <i>
      <x/>
    </i>
    <i i="1">
      <x v="1"/>
    </i>
    <i i="2">
      <x v="2"/>
    </i>
  </colItems>
  <dataFields count="3">
    <dataField name=" Code3" fld="5" baseField="4" baseItem="0"/>
    <dataField name=" Quantité" fld="8" baseField="4" baseItem="3"/>
    <dataField name=" Prix" fld="9" subtotal="max" baseField="4" baseItem="3"/>
  </dataFields>
  <formats count="47">
    <format dxfId="464">
      <pivotArea dataOnly="0" labelOnly="1" fieldPosition="0">
        <references count="1">
          <reference field="6" count="1" defaultSubtotal="1">
            <x v="0"/>
          </reference>
        </references>
      </pivotArea>
    </format>
    <format dxfId="463">
      <pivotArea dataOnly="0" labelOnly="1" fieldPosition="0">
        <references count="1">
          <reference field="6" count="1" defaultSubtotal="1">
            <x v="1"/>
          </reference>
        </references>
      </pivotArea>
    </format>
    <format dxfId="462">
      <pivotArea outline="0" collapsedLevelsAreSubtotals="1" fieldPosition="0">
        <references count="2">
          <reference field="4294967294" count="1" selected="0">
            <x v="2"/>
          </reference>
          <reference field="6" count="2" selected="0" defaultSubtotal="1">
            <x v="0"/>
            <x v="1"/>
          </reference>
        </references>
      </pivotArea>
    </format>
    <format dxfId="461">
      <pivotArea field="5" type="button" dataOnly="0" labelOnly="1" outline="0"/>
    </format>
    <format dxfId="460">
      <pivotArea outline="0" collapsedLevelsAreSubtotals="1" fieldPosition="0"/>
    </format>
    <format dxfId="459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58">
      <pivotArea outline="0" collapsedLevelsAreSubtotals="1" fieldPosition="0"/>
    </format>
    <format dxfId="457">
      <pivotArea field="4" type="button" dataOnly="0" labelOnly="1" outline="0" axis="axisRow" fieldPosition="1"/>
    </format>
    <format dxfId="456">
      <pivotArea dataOnly="0" labelOnly="1" grandRow="1" outline="0" fieldPosition="0"/>
    </format>
    <format dxfId="455">
      <pivotArea dataOnly="0" labelOnly="1" fieldPosition="0">
        <references count="2">
          <reference field="4" count="5">
            <x v="0"/>
            <x v="1"/>
            <x v="2"/>
            <x v="3"/>
            <x v="4"/>
          </reference>
          <reference field="6" count="0" selected="0"/>
        </references>
      </pivotArea>
    </format>
    <format dxfId="45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53">
      <pivotArea field="6" type="button" dataOnly="0" labelOnly="1" outline="0" axis="axisRow" fieldPosition="0"/>
    </format>
    <format dxfId="452">
      <pivotArea dataOnly="0" labelOnly="1" fieldPosition="0">
        <references count="1">
          <reference field="6" count="0"/>
        </references>
      </pivotArea>
    </format>
    <format dxfId="451">
      <pivotArea dataOnly="0" labelOnly="1" grandRow="1" outline="0" fieldPosition="0"/>
    </format>
    <format dxfId="450">
      <pivotArea dataOnly="0" labelOnly="1" fieldPosition="0">
        <references count="2">
          <reference field="4" count="5">
            <x v="0"/>
            <x v="1"/>
            <x v="2"/>
            <x v="3"/>
            <x v="4"/>
          </reference>
          <reference field="6" count="0" selected="0"/>
        </references>
      </pivotArea>
    </format>
    <format dxfId="449">
      <pivotArea field="6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448">
      <pivotArea dataOnly="0" labelOnly="1" fieldPosition="0">
        <references count="2">
          <reference field="4" count="3">
            <x v="0"/>
            <x v="4"/>
            <x v="11"/>
          </reference>
          <reference field="6" count="1" selected="0">
            <x v="0"/>
          </reference>
        </references>
      </pivotArea>
    </format>
    <format dxfId="447">
      <pivotArea dataOnly="0" labelOnly="1" fieldPosition="0">
        <references count="2">
          <reference field="4" count="1">
            <x v="1"/>
          </reference>
          <reference field="6" count="1" selected="0">
            <x v="1"/>
          </reference>
        </references>
      </pivotArea>
    </format>
    <format dxfId="446">
      <pivotArea dataOnly="0" labelOnly="1" fieldPosition="0">
        <references count="2">
          <reference field="4" count="1">
            <x v="5"/>
          </reference>
          <reference field="6" count="1" selected="0">
            <x v="5"/>
          </reference>
        </references>
      </pivotArea>
    </format>
    <format dxfId="445">
      <pivotArea dataOnly="0" labelOnly="1" fieldPosition="0">
        <references count="2">
          <reference field="4" count="1">
            <x v="6"/>
          </reference>
          <reference field="6" count="1" selected="0">
            <x v="6"/>
          </reference>
        </references>
      </pivotArea>
    </format>
    <format dxfId="444">
      <pivotArea dataOnly="0" labelOnly="1" fieldPosition="0">
        <references count="2">
          <reference field="4" count="1">
            <x v="7"/>
          </reference>
          <reference field="6" count="1" selected="0">
            <x v="7"/>
          </reference>
        </references>
      </pivotArea>
    </format>
    <format dxfId="443">
      <pivotArea dataOnly="0" labelOnly="1" fieldPosition="0">
        <references count="2">
          <reference field="4" count="1">
            <x v="8"/>
          </reference>
          <reference field="6" count="1" selected="0">
            <x v="8"/>
          </reference>
        </references>
      </pivotArea>
    </format>
    <format dxfId="442">
      <pivotArea dataOnly="0" labelOnly="1" fieldPosition="0">
        <references count="2">
          <reference field="4" count="1">
            <x v="9"/>
          </reference>
          <reference field="6" count="1" selected="0">
            <x v="9"/>
          </reference>
        </references>
      </pivotArea>
    </format>
    <format dxfId="441">
      <pivotArea dataOnly="0" labelOnly="1" fieldPosition="0">
        <references count="2">
          <reference field="4" count="1">
            <x v="10"/>
          </reference>
          <reference field="6" count="1" selected="0">
            <x v="10"/>
          </reference>
        </references>
      </pivotArea>
    </format>
    <format dxfId="440">
      <pivotArea field="4" type="button" dataOnly="0" labelOnly="1" outline="0" axis="axisRow" fieldPosition="1"/>
    </format>
    <format dxfId="439">
      <pivotArea dataOnly="0" labelOnly="1" fieldPosition="0">
        <references count="2">
          <reference field="4" count="4">
            <x v="1"/>
            <x v="4"/>
            <x v="6"/>
            <x v="7"/>
          </reference>
          <reference field="6" count="1" selected="0">
            <x v="0"/>
          </reference>
        </references>
      </pivotArea>
    </format>
    <format dxfId="438">
      <pivotArea dataOnly="0" labelOnly="1" fieldPosition="0">
        <references count="2">
          <reference field="4" count="1">
            <x v="0"/>
          </reference>
          <reference field="6" count="1" selected="0">
            <x v="1"/>
          </reference>
        </references>
      </pivotArea>
    </format>
    <format dxfId="437">
      <pivotArea dataOnly="0" labelOnly="1" fieldPosition="0">
        <references count="2">
          <reference field="4" count="1">
            <x v="2"/>
          </reference>
          <reference field="6" count="1" selected="0">
            <x v="3"/>
          </reference>
        </references>
      </pivotArea>
    </format>
    <format dxfId="436">
      <pivotArea dataOnly="0" labelOnly="1" fieldPosition="0">
        <references count="2">
          <reference field="4" count="1">
            <x v="3"/>
          </reference>
          <reference field="6" count="1" selected="0">
            <x v="4"/>
          </reference>
        </references>
      </pivotArea>
    </format>
    <format dxfId="435">
      <pivotArea dataOnly="0" labelOnly="1" fieldPosition="0">
        <references count="2">
          <reference field="4" count="1">
            <x v="5"/>
          </reference>
          <reference field="6" count="1" selected="0">
            <x v="6"/>
          </reference>
        </references>
      </pivotArea>
    </format>
    <format dxfId="43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3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34">
      <pivotArea type="all" dataOnly="0" outline="0" fieldPosition="0"/>
    </format>
    <format dxfId="332">
      <pivotArea type="all" dataOnly="0" outline="0" fieldPosition="0"/>
    </format>
    <format dxfId="318">
      <pivotArea outline="0" collapsedLevelsAreSubtotals="1" fieldPosition="0"/>
    </format>
    <format dxfId="317">
      <pivotArea dataOnly="0" labelOnly="1" fieldPosition="0">
        <references count="1">
          <reference field="6" count="0"/>
        </references>
      </pivotArea>
    </format>
    <format dxfId="316">
      <pivotArea dataOnly="0" labelOnly="1" fieldPosition="0">
        <references count="2">
          <reference field="4" count="8">
            <x v="1"/>
            <x v="4"/>
            <x v="6"/>
            <x v="7"/>
            <x v="15"/>
            <x v="16"/>
            <x v="17"/>
            <x v="18"/>
          </reference>
          <reference field="6" count="1" selected="0">
            <x v="0"/>
          </reference>
        </references>
      </pivotArea>
    </format>
    <format dxfId="315">
      <pivotArea dataOnly="0" labelOnly="1" fieldPosition="0">
        <references count="2">
          <reference field="4" count="3">
            <x v="0"/>
            <x v="4"/>
            <x v="19"/>
          </reference>
          <reference field="6" count="1" selected="0">
            <x v="1"/>
          </reference>
        </references>
      </pivotArea>
    </format>
    <format dxfId="314">
      <pivotArea dataOnly="0" labelOnly="1" fieldPosition="0">
        <references count="2">
          <reference field="4" count="1">
            <x v="2"/>
          </reference>
          <reference field="6" count="1" selected="0">
            <x v="3"/>
          </reference>
        </references>
      </pivotArea>
    </format>
    <format dxfId="313">
      <pivotArea dataOnly="0" labelOnly="1" fieldPosition="0">
        <references count="2">
          <reference field="4" count="1">
            <x v="3"/>
          </reference>
          <reference field="6" count="1" selected="0">
            <x v="4"/>
          </reference>
        </references>
      </pivotArea>
    </format>
    <format dxfId="312">
      <pivotArea dataOnly="0" labelOnly="1" fieldPosition="0">
        <references count="2">
          <reference field="4" count="1">
            <x v="8"/>
          </reference>
          <reference field="6" count="1" selected="0">
            <x v="5"/>
          </reference>
        </references>
      </pivotArea>
    </format>
    <format dxfId="311">
      <pivotArea dataOnly="0" labelOnly="1" fieldPosition="0">
        <references count="2">
          <reference field="4" count="1">
            <x v="5"/>
          </reference>
          <reference field="6" count="1" selected="0">
            <x v="6"/>
          </reference>
        </references>
      </pivotArea>
    </format>
    <format dxfId="310">
      <pivotArea dataOnly="0" labelOnly="1" fieldPosition="0">
        <references count="2">
          <reference field="4" count="1">
            <x v="9"/>
          </reference>
          <reference field="6" count="1" selected="0">
            <x v="7"/>
          </reference>
        </references>
      </pivotArea>
    </format>
    <format dxfId="309">
      <pivotArea dataOnly="0" labelOnly="1" fieldPosition="0">
        <references count="2">
          <reference field="4" count="1">
            <x v="10"/>
          </reference>
          <reference field="6" count="1" selected="0">
            <x v="8"/>
          </reference>
        </references>
      </pivotArea>
    </format>
    <format dxfId="308">
      <pivotArea dataOnly="0" labelOnly="1" fieldPosition="0">
        <references count="2">
          <reference field="4" count="1">
            <x v="11"/>
          </reference>
          <reference field="6" count="1" selected="0">
            <x v="9"/>
          </reference>
        </references>
      </pivotArea>
    </format>
    <format dxfId="307">
      <pivotArea dataOnly="0" labelOnly="1" fieldPosition="0">
        <references count="2">
          <reference field="4" count="1">
            <x v="12"/>
          </reference>
          <reference field="6" count="1" selected="0">
            <x v="10"/>
          </reference>
        </references>
      </pivotArea>
    </format>
    <format dxfId="306">
      <pivotArea dataOnly="0" labelOnly="1" fieldPosition="0">
        <references count="2">
          <reference field="4" count="1">
            <x v="14"/>
          </reference>
          <reference field="6" count="1" selected="0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G8:J29" totalsRowShown="0" headerRowDxfId="487" dataDxfId="485" headerRowBorderDxfId="486" tableBorderDxfId="484" totalsRowBorderDxfId="483">
  <tableColumns count="4">
    <tableColumn id="1" name="Réf produit" dataDxfId="482"/>
    <tableColumn id="2" name="Produit" dataDxfId="481"/>
    <tableColumn id="4" name="Stock minimum" dataDxfId="480"/>
    <tableColumn id="5" name="Stock d'alerte" dataDxfId="479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G7:O27" totalsRowShown="0" headerRowDxfId="478" dataDxfId="476" headerRowBorderDxfId="477" tableBorderDxfId="475" totalsRowBorderDxfId="474">
  <tableColumns count="9">
    <tableColumn id="1" name="Réf produit" dataDxfId="473">
      <calculatedColumnFormula>+parametre!G9</calculatedColumnFormula>
    </tableColumn>
    <tableColumn id="2" name="Produit" dataDxfId="472">
      <calculatedColumnFormula>+parametre!H9</calculatedColumnFormula>
    </tableColumn>
    <tableColumn id="4" name="Stock Initial" dataDxfId="471">
      <calculatedColumnFormula>SUMIFS(BD!I:I,BD!D:D,"S.Initial",BD!G:G,Tableau13[[#This Row],[Réf produit]])</calculatedColumnFormula>
    </tableColumn>
    <tableColumn id="5" name="Entrées" dataDxfId="470">
      <calculatedColumnFormula>SUMIFS(BD!I:I,BD!D:D,"Entrée",BD!G:G,Tableau13[[#This Row],[Réf produit]])</calculatedColumnFormula>
    </tableColumn>
    <tableColumn id="3" name="Sorties" dataDxfId="469">
      <calculatedColumnFormula>SUMIFS(BD!I:I,BD!D:D,"Sortie",BD!G:G,Tableau13[[#This Row],[Réf produit]])</calculatedColumnFormula>
    </tableColumn>
    <tableColumn id="6" name="Stock final" dataDxfId="468">
      <calculatedColumnFormula>+Tableau13[[#This Row],[Sorties]]+Tableau13[[#This Row],[Entrées]]+Tableau13[[#This Row],[Stock Initial]]</calculatedColumnFormula>
    </tableColumn>
    <tableColumn id="9" name="Stock minimum" dataDxfId="467">
      <calculatedColumnFormula>+parametre!I9</calculatedColumnFormula>
    </tableColumn>
    <tableColumn id="7" name="Stock d'alerte" dataDxfId="466">
      <calculatedColumnFormula>+parametre!J9</calculatedColumnFormula>
    </tableColumn>
    <tableColumn id="8" name="Commande" dataDxfId="465">
      <calculatedColumnFormula>IF(Tableau13[[#This Row],[Stock final]]&gt;parametre!I9,0,parametre!I9-Tableau13[[#This Row],[Stock final]])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nodexconsulting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/>
  </sheetPr>
  <dimension ref="A1:T91"/>
  <sheetViews>
    <sheetView showGridLines="0" showRowColHeaders="0" tabSelected="1" topLeftCell="B1" workbookViewId="0"/>
  </sheetViews>
  <sheetFormatPr baseColWidth="10" defaultRowHeight="15" x14ac:dyDescent="0.25"/>
  <cols>
    <col min="1" max="1" width="8.28515625" style="3" hidden="1" customWidth="1"/>
    <col min="2" max="18" width="9.7109375" customWidth="1"/>
    <col min="19" max="19" width="12.140625" customWidth="1"/>
    <col min="20" max="43" width="9.7109375" customWidth="1"/>
  </cols>
  <sheetData>
    <row r="1" spans="2:17" x14ac:dyDescent="0.25">
      <c r="B1" s="6"/>
      <c r="C1" s="6"/>
      <c r="D1" s="6"/>
      <c r="E1" s="6"/>
      <c r="F1" s="6"/>
      <c r="G1" s="9"/>
      <c r="H1" s="9"/>
    </row>
    <row r="2" spans="2:17" ht="12" customHeight="1" x14ac:dyDescent="0.25">
      <c r="B2" s="6"/>
      <c r="C2" s="6"/>
      <c r="D2" s="6"/>
      <c r="E2" s="6"/>
      <c r="F2" s="6"/>
      <c r="G2" s="6"/>
      <c r="H2" s="6"/>
      <c r="J2" s="120"/>
      <c r="M2" s="121"/>
    </row>
    <row r="3" spans="2:17" ht="12" customHeight="1" x14ac:dyDescent="0.25">
      <c r="B3" s="6"/>
      <c r="C3" s="6"/>
      <c r="D3" s="6"/>
      <c r="E3" s="6"/>
      <c r="F3" s="6"/>
      <c r="G3" s="6"/>
      <c r="H3" s="6"/>
    </row>
    <row r="4" spans="2:17" x14ac:dyDescent="0.25">
      <c r="I4" s="309" t="s">
        <v>35</v>
      </c>
      <c r="J4" s="309"/>
      <c r="K4" s="309"/>
      <c r="L4" s="309"/>
      <c r="M4" s="309"/>
      <c r="N4" s="309"/>
    </row>
    <row r="5" spans="2:17" ht="15.75" x14ac:dyDescent="0.25">
      <c r="I5" s="230"/>
      <c r="J5" s="230"/>
      <c r="K5" s="308" t="s">
        <v>10</v>
      </c>
      <c r="L5" s="308"/>
      <c r="M5" s="230"/>
      <c r="N5" s="230"/>
    </row>
    <row r="6" spans="2:17" x14ac:dyDescent="0.25">
      <c r="H6" s="2"/>
      <c r="I6" s="2"/>
      <c r="J6" s="2"/>
      <c r="K6" s="2"/>
      <c r="L6" s="2"/>
      <c r="M6" s="2"/>
      <c r="N6" s="2"/>
      <c r="O6" s="2"/>
      <c r="P6" s="2"/>
      <c r="Q6" s="2"/>
    </row>
    <row r="7" spans="2:17" x14ac:dyDescent="0.25">
      <c r="H7" s="2"/>
      <c r="I7" s="2"/>
      <c r="J7" s="2"/>
      <c r="K7" s="2"/>
      <c r="L7" s="2"/>
      <c r="M7" s="2"/>
      <c r="N7" s="2"/>
      <c r="O7" s="2"/>
      <c r="P7" s="2"/>
      <c r="Q7" s="2"/>
    </row>
    <row r="8" spans="2:17" x14ac:dyDescent="0.25">
      <c r="H8" s="2"/>
      <c r="I8" s="2"/>
      <c r="J8" s="2"/>
      <c r="M8" s="2"/>
      <c r="N8" s="2"/>
      <c r="O8" s="2"/>
      <c r="P8" s="2"/>
      <c r="Q8" s="2"/>
    </row>
    <row r="9" spans="2:17" x14ac:dyDescent="0.25">
      <c r="H9" s="2"/>
      <c r="I9" s="2"/>
      <c r="J9" s="2"/>
      <c r="M9" s="2"/>
      <c r="N9" s="2"/>
      <c r="O9" s="2"/>
      <c r="P9" s="2"/>
      <c r="Q9" s="2"/>
    </row>
    <row r="10" spans="2:17" x14ac:dyDescent="0.25">
      <c r="H10" s="2"/>
      <c r="I10" s="2"/>
      <c r="J10" s="2"/>
      <c r="M10" s="2"/>
      <c r="N10" s="2"/>
      <c r="O10" s="2"/>
      <c r="P10" s="2"/>
      <c r="Q10" s="2"/>
    </row>
    <row r="11" spans="2:17" x14ac:dyDescent="0.25"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2:17" x14ac:dyDescent="0.25"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2:17" x14ac:dyDescent="0.25"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2:17" x14ac:dyDescent="0.25"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2:17" x14ac:dyDescent="0.25"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2:17" x14ac:dyDescent="0.25"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7:17" x14ac:dyDescent="0.25"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7:17" x14ac:dyDescent="0.25"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7:17" x14ac:dyDescent="0.25"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7:17" x14ac:dyDescent="0.25"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7:17" x14ac:dyDescent="0.25"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7:17" x14ac:dyDescent="0.25">
      <c r="G22" s="214"/>
      <c r="H22" s="214"/>
      <c r="I22" s="214"/>
      <c r="J22" s="214"/>
      <c r="K22" s="214"/>
      <c r="L22" s="214"/>
      <c r="M22" s="214"/>
      <c r="N22" s="214"/>
      <c r="O22" s="214"/>
      <c r="P22" s="214"/>
    </row>
    <row r="30" spans="7:17" x14ac:dyDescent="0.25">
      <c r="J30" s="121"/>
      <c r="K30" s="120"/>
      <c r="L30" s="120"/>
      <c r="M30" s="121"/>
    </row>
    <row r="31" spans="7:17" x14ac:dyDescent="0.25">
      <c r="J31" s="310" t="s">
        <v>3</v>
      </c>
      <c r="K31" s="310"/>
      <c r="L31" s="310"/>
      <c r="M31" s="310"/>
    </row>
    <row r="59" ht="84.75" customHeight="1" x14ac:dyDescent="0.25"/>
    <row r="76" spans="5:20" ht="19.5" customHeight="1" x14ac:dyDescent="0.25">
      <c r="F76" s="311" t="s">
        <v>81</v>
      </c>
      <c r="G76" s="311"/>
      <c r="H76" s="311"/>
      <c r="I76" s="311"/>
      <c r="J76" s="311"/>
      <c r="K76" s="311"/>
      <c r="L76" s="311"/>
      <c r="M76" s="311"/>
      <c r="N76" s="311"/>
      <c r="O76" s="311"/>
      <c r="P76" s="311"/>
      <c r="Q76" s="311"/>
      <c r="R76" s="311"/>
    </row>
    <row r="77" spans="5:20" x14ac:dyDescent="0.25">
      <c r="F77" s="311"/>
      <c r="G77" s="311"/>
      <c r="H77" s="311"/>
      <c r="I77" s="311"/>
      <c r="J77" s="311"/>
      <c r="K77" s="311"/>
      <c r="L77" s="311"/>
      <c r="M77" s="311"/>
      <c r="N77" s="311"/>
      <c r="O77" s="311"/>
      <c r="P77" s="311"/>
      <c r="Q77" s="311"/>
      <c r="R77" s="311"/>
    </row>
    <row r="79" spans="5:20" ht="20.25" customHeight="1" x14ac:dyDescent="0.25">
      <c r="E79" s="116"/>
      <c r="F79" s="298" t="s">
        <v>74</v>
      </c>
      <c r="G79" s="299"/>
      <c r="H79" s="299"/>
      <c r="I79" s="299"/>
      <c r="J79" s="299"/>
      <c r="K79" s="299"/>
      <c r="L79" s="299"/>
      <c r="M79" s="299"/>
      <c r="N79" s="299"/>
      <c r="O79" s="299"/>
      <c r="P79" s="299"/>
      <c r="Q79" s="299"/>
      <c r="R79" s="299"/>
      <c r="S79" s="116"/>
      <c r="T79" s="116"/>
    </row>
    <row r="80" spans="5:20" ht="20.25" customHeight="1" x14ac:dyDescent="0.35">
      <c r="E80" s="215"/>
      <c r="F80" s="298" t="s">
        <v>75</v>
      </c>
      <c r="G80" s="300"/>
      <c r="H80" s="300"/>
      <c r="I80" s="300"/>
      <c r="J80" s="300"/>
      <c r="K80" s="300"/>
      <c r="L80" s="300"/>
      <c r="M80" s="300"/>
      <c r="N80" s="299"/>
      <c r="O80" s="299"/>
      <c r="P80" s="299"/>
      <c r="Q80" s="299"/>
      <c r="R80" s="299"/>
      <c r="S80" s="112"/>
      <c r="T80" s="112"/>
    </row>
    <row r="81" spans="1:20" ht="20.25" customHeight="1" x14ac:dyDescent="0.25">
      <c r="E81" s="116"/>
      <c r="F81" s="298" t="s">
        <v>76</v>
      </c>
      <c r="G81" s="299"/>
      <c r="H81" s="299"/>
      <c r="I81" s="299"/>
      <c r="J81" s="299"/>
      <c r="K81" s="299"/>
      <c r="L81" s="299"/>
      <c r="M81" s="299"/>
      <c r="N81" s="299"/>
      <c r="O81" s="299"/>
      <c r="P81" s="299"/>
      <c r="Q81" s="299"/>
      <c r="R81" s="299"/>
      <c r="S81" s="116"/>
      <c r="T81" s="116"/>
    </row>
    <row r="82" spans="1:20" ht="20.25" customHeight="1" x14ac:dyDescent="0.25">
      <c r="E82" s="113"/>
      <c r="F82" s="298" t="s">
        <v>77</v>
      </c>
      <c r="G82" s="301"/>
      <c r="H82" s="301"/>
      <c r="I82" s="301"/>
      <c r="J82" s="301"/>
      <c r="K82" s="301"/>
      <c r="L82" s="301"/>
      <c r="M82" s="301"/>
      <c r="N82" s="301"/>
      <c r="O82" s="301"/>
      <c r="P82" s="301"/>
      <c r="Q82" s="301"/>
      <c r="R82" s="301"/>
      <c r="S82" s="216"/>
      <c r="T82" s="216"/>
    </row>
    <row r="83" spans="1:20" ht="35.25" customHeight="1" x14ac:dyDescent="0.35">
      <c r="E83" s="215"/>
      <c r="F83" s="307" t="s">
        <v>82</v>
      </c>
      <c r="G83" s="307"/>
      <c r="H83" s="307"/>
      <c r="I83" s="307"/>
      <c r="J83" s="307"/>
      <c r="K83" s="307"/>
      <c r="L83" s="307"/>
      <c r="M83" s="307"/>
      <c r="N83" s="307"/>
      <c r="O83" s="307"/>
      <c r="P83" s="307"/>
      <c r="Q83" s="307"/>
      <c r="R83" s="307"/>
      <c r="S83" s="112"/>
      <c r="T83" s="112"/>
    </row>
    <row r="84" spans="1:20" s="4" customFormat="1" ht="35.25" customHeight="1" x14ac:dyDescent="0.25">
      <c r="A84" s="118"/>
      <c r="E84" s="117"/>
      <c r="F84" s="307" t="s">
        <v>83</v>
      </c>
      <c r="G84" s="307"/>
      <c r="H84" s="307"/>
      <c r="I84" s="307"/>
      <c r="J84" s="307"/>
      <c r="K84" s="307"/>
      <c r="L84" s="307"/>
      <c r="M84" s="307"/>
      <c r="N84" s="307"/>
      <c r="O84" s="307"/>
      <c r="P84" s="307"/>
      <c r="Q84" s="307"/>
      <c r="R84" s="307"/>
      <c r="S84" s="116"/>
      <c r="T84" s="116"/>
    </row>
    <row r="85" spans="1:20" s="290" customFormat="1" ht="35.25" customHeight="1" x14ac:dyDescent="0.25">
      <c r="A85" s="295"/>
      <c r="E85" s="296"/>
      <c r="F85" s="307" t="s">
        <v>84</v>
      </c>
      <c r="G85" s="307"/>
      <c r="H85" s="307"/>
      <c r="I85" s="307"/>
      <c r="J85" s="307"/>
      <c r="K85" s="307"/>
      <c r="L85" s="307"/>
      <c r="M85" s="307"/>
      <c r="N85" s="307"/>
      <c r="O85" s="307"/>
      <c r="P85" s="307"/>
      <c r="Q85" s="307"/>
      <c r="R85" s="307"/>
      <c r="S85" s="297"/>
      <c r="T85" s="297"/>
    </row>
    <row r="86" spans="1:20" ht="20.25" customHeight="1" x14ac:dyDescent="0.35">
      <c r="E86" s="217"/>
      <c r="F86" s="298" t="s">
        <v>78</v>
      </c>
      <c r="G86" s="302"/>
      <c r="H86" s="302"/>
      <c r="I86" s="302"/>
      <c r="J86" s="302"/>
      <c r="K86" s="302"/>
      <c r="L86" s="302"/>
      <c r="M86" s="302"/>
      <c r="N86" s="303"/>
      <c r="O86" s="303"/>
      <c r="P86" s="303"/>
      <c r="Q86" s="303"/>
      <c r="R86" s="303"/>
      <c r="S86" s="119"/>
      <c r="T86" s="119"/>
    </row>
    <row r="87" spans="1:20" ht="20.25" customHeight="1" x14ac:dyDescent="0.25">
      <c r="E87" s="116"/>
      <c r="F87" s="298" t="s">
        <v>79</v>
      </c>
      <c r="G87" s="299"/>
      <c r="H87" s="299"/>
      <c r="I87" s="299"/>
      <c r="J87" s="299"/>
      <c r="K87" s="299"/>
      <c r="L87" s="299"/>
      <c r="M87" s="299"/>
      <c r="N87" s="299"/>
      <c r="O87" s="299"/>
      <c r="P87" s="299"/>
      <c r="Q87" s="299"/>
      <c r="R87" s="299"/>
      <c r="S87" s="116"/>
      <c r="T87" s="116"/>
    </row>
    <row r="88" spans="1:20" ht="20.25" customHeight="1" x14ac:dyDescent="0.25">
      <c r="E88" s="114"/>
      <c r="F88" s="298" t="s">
        <v>80</v>
      </c>
      <c r="G88" s="299"/>
      <c r="H88" s="299"/>
      <c r="I88" s="299"/>
      <c r="J88" s="299"/>
      <c r="K88" s="299"/>
      <c r="L88" s="299"/>
      <c r="M88" s="299"/>
      <c r="N88" s="299"/>
      <c r="O88" s="299"/>
      <c r="P88" s="299"/>
      <c r="Q88" s="299"/>
      <c r="R88" s="299"/>
      <c r="S88" s="116"/>
      <c r="T88" s="116"/>
    </row>
    <row r="89" spans="1:20" ht="15" customHeight="1" x14ac:dyDescent="0.25">
      <c r="E89" s="114"/>
      <c r="F89" s="299"/>
      <c r="G89" s="299"/>
      <c r="H89" s="299"/>
      <c r="I89" s="299"/>
      <c r="J89" s="299"/>
      <c r="K89" s="299"/>
      <c r="L89" s="299"/>
      <c r="M89" s="299"/>
      <c r="N89" s="299"/>
      <c r="O89" s="299"/>
      <c r="P89" s="299"/>
      <c r="Q89" s="299"/>
      <c r="R89" s="299"/>
      <c r="S89" s="116"/>
      <c r="T89" s="116"/>
    </row>
    <row r="90" spans="1:20" ht="15" customHeight="1" x14ac:dyDescent="0.25">
      <c r="E90" s="115"/>
      <c r="F90" s="304"/>
      <c r="G90" s="304"/>
      <c r="H90" s="304"/>
      <c r="I90" s="304"/>
      <c r="J90" s="304"/>
      <c r="K90" s="304"/>
      <c r="L90" s="304"/>
      <c r="M90" s="304"/>
      <c r="N90" s="304"/>
      <c r="O90" s="304"/>
      <c r="P90" s="304"/>
      <c r="Q90" s="304"/>
      <c r="R90" s="304"/>
      <c r="S90" s="218"/>
      <c r="T90" s="218"/>
    </row>
    <row r="91" spans="1:20" x14ac:dyDescent="0.25"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</row>
  </sheetData>
  <sheetProtection password="EF2B" sheet="1" objects="1" scenarios="1" selectLockedCells="1"/>
  <mergeCells count="7">
    <mergeCell ref="F84:R84"/>
    <mergeCell ref="F85:R85"/>
    <mergeCell ref="K5:L5"/>
    <mergeCell ref="I4:N4"/>
    <mergeCell ref="J31:M31"/>
    <mergeCell ref="F76:R77"/>
    <mergeCell ref="F83:R83"/>
  </mergeCells>
  <hyperlinks>
    <hyperlink ref="J3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</sheetPr>
  <dimension ref="A1:AS67"/>
  <sheetViews>
    <sheetView showGridLines="0" showRowColHeaders="0" topLeftCell="B1" workbookViewId="0">
      <pane ySplit="5" topLeftCell="A6" activePane="bottomLeft" state="frozen"/>
      <selection activeCell="B1" sqref="B1"/>
      <selection pane="bottomLeft"/>
    </sheetView>
  </sheetViews>
  <sheetFormatPr baseColWidth="10" defaultRowHeight="15" x14ac:dyDescent="0.25"/>
  <cols>
    <col min="1" max="1" width="0" style="176" hidden="1" customWidth="1"/>
    <col min="2" max="6" width="9.7109375" style="177" customWidth="1"/>
    <col min="7" max="7" width="13.140625" style="221" customWidth="1"/>
    <col min="8" max="8" width="28.7109375" style="220" customWidth="1"/>
    <col min="9" max="10" width="13.140625" style="225" customWidth="1"/>
    <col min="11" max="13" width="9.7109375" style="220" customWidth="1"/>
    <col min="14" max="18" width="9.7109375" style="177" customWidth="1"/>
    <col min="19" max="35" width="9.7109375" style="11" customWidth="1"/>
    <col min="36" max="36" width="11.42578125" style="11"/>
    <col min="37" max="37" width="15.7109375" style="11" bestFit="1" customWidth="1"/>
    <col min="38" max="16384" width="11.42578125" style="11"/>
  </cols>
  <sheetData>
    <row r="1" spans="1:45" x14ac:dyDescent="0.25">
      <c r="B1" s="78"/>
      <c r="C1" s="78"/>
      <c r="D1" s="78"/>
      <c r="E1" s="78"/>
      <c r="F1" s="78"/>
      <c r="G1" s="219"/>
      <c r="H1" s="219"/>
      <c r="I1" s="224"/>
      <c r="J1" s="224"/>
    </row>
    <row r="2" spans="1:45" x14ac:dyDescent="0.25">
      <c r="B2" s="78"/>
      <c r="C2" s="78"/>
      <c r="D2" s="78"/>
      <c r="E2" s="78"/>
      <c r="F2" s="78"/>
      <c r="G2" s="219"/>
      <c r="H2" s="312" t="s">
        <v>1</v>
      </c>
      <c r="I2" s="312"/>
      <c r="J2" s="212"/>
    </row>
    <row r="3" spans="1:45" ht="15" customHeight="1" x14ac:dyDescent="0.25">
      <c r="B3" s="78"/>
      <c r="C3" s="78"/>
      <c r="D3" s="78"/>
      <c r="E3" s="78"/>
      <c r="F3" s="78"/>
      <c r="G3" s="219"/>
      <c r="H3" s="312"/>
      <c r="I3" s="312"/>
      <c r="J3" s="212"/>
    </row>
    <row r="4" spans="1:45" ht="15" customHeight="1" x14ac:dyDescent="0.25">
      <c r="H4" s="312"/>
      <c r="I4" s="312"/>
      <c r="J4" s="212"/>
    </row>
    <row r="6" spans="1:45" ht="15" customHeight="1" x14ac:dyDescent="0.25">
      <c r="D6" s="178"/>
      <c r="E6" s="178"/>
      <c r="F6" s="179"/>
      <c r="G6" s="247"/>
      <c r="H6" s="24"/>
    </row>
    <row r="7" spans="1:45" ht="15" customHeight="1" x14ac:dyDescent="0.25">
      <c r="D7" s="178"/>
      <c r="E7" s="178"/>
      <c r="F7" s="179"/>
      <c r="G7" s="248"/>
      <c r="H7" s="24"/>
    </row>
    <row r="8" spans="1:45" ht="20.25" customHeight="1" x14ac:dyDescent="0.25">
      <c r="D8" s="178"/>
      <c r="E8" s="11"/>
      <c r="F8" s="11"/>
      <c r="G8" s="222" t="s">
        <v>4</v>
      </c>
      <c r="H8" s="223" t="s">
        <v>5</v>
      </c>
      <c r="I8" s="226" t="s">
        <v>8</v>
      </c>
      <c r="J8" s="227" t="s">
        <v>9</v>
      </c>
      <c r="K8" s="11"/>
      <c r="P8" s="11"/>
      <c r="Q8" s="11"/>
      <c r="R8" s="11"/>
    </row>
    <row r="9" spans="1:45" ht="15" customHeight="1" x14ac:dyDescent="0.25">
      <c r="D9" s="178"/>
      <c r="E9" s="11"/>
      <c r="F9" s="11"/>
      <c r="G9" s="283">
        <v>2017001</v>
      </c>
      <c r="H9" s="284" t="s">
        <v>7</v>
      </c>
      <c r="I9" s="285">
        <v>1000</v>
      </c>
      <c r="J9" s="286">
        <v>300</v>
      </c>
      <c r="P9" s="11"/>
      <c r="Q9" s="11"/>
      <c r="R9" s="11"/>
      <c r="AF9" s="313"/>
      <c r="AG9" s="314"/>
      <c r="AH9" s="314"/>
      <c r="AI9" s="314"/>
      <c r="AJ9" s="315"/>
      <c r="AL9" s="313"/>
      <c r="AM9" s="314"/>
      <c r="AN9" s="315"/>
      <c r="AO9" s="180"/>
    </row>
    <row r="10" spans="1:45" ht="15" customHeight="1" x14ac:dyDescent="0.25">
      <c r="D10" s="178"/>
      <c r="E10" s="178"/>
      <c r="F10" s="181"/>
      <c r="G10" s="283">
        <v>2017002</v>
      </c>
      <c r="H10" s="284" t="s">
        <v>11</v>
      </c>
      <c r="I10" s="285">
        <v>1000</v>
      </c>
      <c r="J10" s="286">
        <v>350</v>
      </c>
      <c r="P10" s="11"/>
      <c r="Q10" s="11"/>
      <c r="R10" s="11"/>
      <c r="AF10" s="41"/>
      <c r="AG10" s="182"/>
      <c r="AH10" s="183"/>
      <c r="AI10" s="183"/>
      <c r="AJ10" s="41"/>
      <c r="AL10" s="184"/>
      <c r="AM10" s="314"/>
      <c r="AN10" s="315"/>
    </row>
    <row r="11" spans="1:45" s="188" customFormat="1" ht="15" customHeight="1" x14ac:dyDescent="0.25">
      <c r="A11" s="185"/>
      <c r="B11" s="186"/>
      <c r="C11" s="186"/>
      <c r="D11" s="187"/>
      <c r="E11" s="187"/>
      <c r="F11" s="187"/>
      <c r="G11" s="283">
        <v>2017003</v>
      </c>
      <c r="H11" s="284" t="s">
        <v>12</v>
      </c>
      <c r="I11" s="285">
        <v>100</v>
      </c>
      <c r="J11" s="286">
        <v>50</v>
      </c>
      <c r="K11" s="186"/>
      <c r="L11" s="186"/>
      <c r="M11" s="186"/>
      <c r="N11" s="186"/>
      <c r="O11" s="186"/>
      <c r="P11" s="186"/>
      <c r="Q11" s="186"/>
      <c r="R11" s="186"/>
      <c r="AF11" s="189"/>
      <c r="AG11" s="190"/>
      <c r="AH11" s="191"/>
      <c r="AI11" s="192"/>
      <c r="AJ11" s="189"/>
      <c r="AL11" s="193"/>
      <c r="AM11" s="194"/>
      <c r="AN11" s="195"/>
      <c r="AP11" s="11"/>
      <c r="AQ11" s="11"/>
      <c r="AR11" s="11"/>
      <c r="AS11" s="11"/>
    </row>
    <row r="12" spans="1:45" ht="15" customHeight="1" x14ac:dyDescent="0.25">
      <c r="D12" s="178"/>
      <c r="E12" s="196"/>
      <c r="F12" s="196"/>
      <c r="G12" s="283">
        <v>2017004</v>
      </c>
      <c r="H12" s="284" t="s">
        <v>13</v>
      </c>
      <c r="I12" s="285">
        <v>100</v>
      </c>
      <c r="J12" s="286">
        <v>50</v>
      </c>
      <c r="AF12" s="198"/>
      <c r="AG12" s="190"/>
      <c r="AH12" s="192"/>
      <c r="AI12" s="192"/>
      <c r="AJ12" s="198"/>
      <c r="AL12" s="199"/>
      <c r="AM12" s="192"/>
      <c r="AN12" s="200"/>
    </row>
    <row r="13" spans="1:45" ht="15" customHeight="1" x14ac:dyDescent="0.25">
      <c r="D13" s="178"/>
      <c r="E13" s="201"/>
      <c r="F13" s="197"/>
      <c r="G13" s="283">
        <v>2017005</v>
      </c>
      <c r="H13" s="284" t="s">
        <v>14</v>
      </c>
      <c r="I13" s="285">
        <v>100</v>
      </c>
      <c r="J13" s="286">
        <v>50</v>
      </c>
      <c r="AF13" s="198"/>
      <c r="AG13" s="190"/>
      <c r="AH13" s="192"/>
      <c r="AI13" s="192"/>
      <c r="AJ13" s="198"/>
      <c r="AL13" s="199"/>
      <c r="AM13" s="192"/>
      <c r="AN13" s="200"/>
    </row>
    <row r="14" spans="1:45" ht="15" customHeight="1" x14ac:dyDescent="0.25">
      <c r="D14" s="178"/>
      <c r="E14" s="201"/>
      <c r="F14" s="197"/>
      <c r="G14" s="283">
        <v>2017006</v>
      </c>
      <c r="H14" s="284" t="s">
        <v>15</v>
      </c>
      <c r="I14" s="285">
        <v>100</v>
      </c>
      <c r="J14" s="286">
        <v>50</v>
      </c>
      <c r="AF14" s="198"/>
      <c r="AG14" s="190"/>
      <c r="AH14" s="192"/>
      <c r="AI14" s="192"/>
      <c r="AJ14" s="198"/>
      <c r="AL14" s="199"/>
      <c r="AM14" s="192"/>
      <c r="AN14" s="200"/>
    </row>
    <row r="15" spans="1:45" ht="15" customHeight="1" x14ac:dyDescent="0.25">
      <c r="D15" s="178"/>
      <c r="E15" s="201"/>
      <c r="F15" s="197"/>
      <c r="G15" s="283">
        <v>2017007</v>
      </c>
      <c r="H15" s="284" t="s">
        <v>16</v>
      </c>
      <c r="I15" s="285">
        <v>100</v>
      </c>
      <c r="J15" s="286">
        <v>50</v>
      </c>
      <c r="AF15" s="198"/>
      <c r="AG15" s="190"/>
      <c r="AH15" s="192"/>
      <c r="AI15" s="192"/>
      <c r="AJ15" s="198"/>
      <c r="AL15" s="199"/>
      <c r="AM15" s="203"/>
      <c r="AN15" s="204"/>
    </row>
    <row r="16" spans="1:45" ht="15" customHeight="1" x14ac:dyDescent="0.25">
      <c r="D16" s="178"/>
      <c r="E16" s="201"/>
      <c r="F16" s="197"/>
      <c r="G16" s="283">
        <v>2017008</v>
      </c>
      <c r="H16" s="284" t="s">
        <v>17</v>
      </c>
      <c r="I16" s="285">
        <v>100</v>
      </c>
      <c r="J16" s="286">
        <v>50</v>
      </c>
      <c r="AF16" s="198"/>
      <c r="AG16" s="190"/>
      <c r="AH16" s="192"/>
      <c r="AI16" s="192"/>
      <c r="AJ16" s="198"/>
      <c r="AL16" s="199"/>
      <c r="AM16" s="192"/>
      <c r="AN16" s="205"/>
    </row>
    <row r="17" spans="4:40" ht="15" customHeight="1" x14ac:dyDescent="0.25">
      <c r="D17" s="178"/>
      <c r="E17" s="206"/>
      <c r="F17" s="197"/>
      <c r="G17" s="283">
        <v>2017009</v>
      </c>
      <c r="H17" s="284" t="s">
        <v>18</v>
      </c>
      <c r="I17" s="285">
        <v>100</v>
      </c>
      <c r="J17" s="286">
        <v>50</v>
      </c>
      <c r="AF17" s="198"/>
      <c r="AG17" s="190"/>
      <c r="AH17" s="192"/>
      <c r="AI17" s="192"/>
      <c r="AJ17" s="198"/>
      <c r="AL17" s="199"/>
      <c r="AM17" s="192"/>
      <c r="AN17" s="205"/>
    </row>
    <row r="18" spans="4:40" ht="15" customHeight="1" x14ac:dyDescent="0.25">
      <c r="D18" s="178"/>
      <c r="E18" s="206"/>
      <c r="F18" s="197"/>
      <c r="G18" s="283">
        <v>2017010</v>
      </c>
      <c r="H18" s="284" t="s">
        <v>19</v>
      </c>
      <c r="I18" s="285">
        <v>100</v>
      </c>
      <c r="J18" s="286">
        <v>50</v>
      </c>
      <c r="AF18" s="198"/>
      <c r="AG18" s="190"/>
      <c r="AH18" s="192"/>
      <c r="AI18" s="192"/>
      <c r="AJ18" s="198"/>
      <c r="AL18" s="199"/>
      <c r="AM18" s="192"/>
      <c r="AN18" s="205"/>
    </row>
    <row r="19" spans="4:40" ht="15" customHeight="1" x14ac:dyDescent="0.25">
      <c r="D19" s="178"/>
      <c r="E19" s="206"/>
      <c r="F19" s="197"/>
      <c r="G19" s="283">
        <v>2017011</v>
      </c>
      <c r="H19" s="284" t="s">
        <v>20</v>
      </c>
      <c r="I19" s="285">
        <v>100</v>
      </c>
      <c r="J19" s="286">
        <v>50</v>
      </c>
      <c r="AF19" s="198"/>
      <c r="AG19" s="190"/>
      <c r="AH19" s="192"/>
      <c r="AI19" s="192"/>
      <c r="AJ19" s="198"/>
      <c r="AL19" s="199"/>
      <c r="AM19" s="192"/>
      <c r="AN19" s="205"/>
    </row>
    <row r="20" spans="4:40" ht="15" customHeight="1" x14ac:dyDescent="0.25">
      <c r="D20" s="178"/>
      <c r="E20" s="201"/>
      <c r="F20" s="197"/>
      <c r="G20" s="283">
        <v>2017012</v>
      </c>
      <c r="H20" s="284" t="s">
        <v>21</v>
      </c>
      <c r="I20" s="285">
        <v>0</v>
      </c>
      <c r="J20" s="286">
        <v>0</v>
      </c>
      <c r="AF20" s="207"/>
      <c r="AG20" s="208"/>
      <c r="AH20" s="209"/>
      <c r="AI20" s="209"/>
      <c r="AJ20" s="207"/>
      <c r="AL20" s="210"/>
      <c r="AM20" s="209"/>
      <c r="AN20" s="211"/>
    </row>
    <row r="21" spans="4:40" ht="15" customHeight="1" x14ac:dyDescent="0.25">
      <c r="D21" s="178"/>
      <c r="E21" s="201"/>
      <c r="F21" s="197"/>
      <c r="G21" s="283">
        <v>2017013</v>
      </c>
      <c r="H21" s="284" t="s">
        <v>22</v>
      </c>
      <c r="I21" s="285">
        <v>0</v>
      </c>
      <c r="J21" s="286">
        <v>0</v>
      </c>
      <c r="AL21" s="212"/>
    </row>
    <row r="22" spans="4:40" ht="15" customHeight="1" x14ac:dyDescent="0.25">
      <c r="D22" s="178"/>
      <c r="E22" s="201"/>
      <c r="F22" s="197"/>
      <c r="G22" s="283">
        <v>2017014</v>
      </c>
      <c r="H22" s="284" t="s">
        <v>23</v>
      </c>
      <c r="I22" s="285">
        <v>0</v>
      </c>
      <c r="J22" s="286">
        <v>0</v>
      </c>
    </row>
    <row r="23" spans="4:40" ht="15" customHeight="1" x14ac:dyDescent="0.25">
      <c r="D23" s="178"/>
      <c r="E23" s="202"/>
      <c r="F23" s="202"/>
      <c r="G23" s="283">
        <v>2017015</v>
      </c>
      <c r="H23" s="284" t="s">
        <v>24</v>
      </c>
      <c r="I23" s="285">
        <v>0</v>
      </c>
      <c r="J23" s="286">
        <v>0</v>
      </c>
    </row>
    <row r="24" spans="4:40" ht="15" customHeight="1" x14ac:dyDescent="0.25">
      <c r="D24" s="178"/>
      <c r="E24" s="178"/>
      <c r="F24" s="178"/>
      <c r="G24" s="283">
        <v>2017016</v>
      </c>
      <c r="H24" s="284" t="s">
        <v>25</v>
      </c>
      <c r="I24" s="285">
        <v>0</v>
      </c>
      <c r="J24" s="286">
        <v>0</v>
      </c>
      <c r="AK24" s="213"/>
    </row>
    <row r="25" spans="4:40" ht="15" customHeight="1" x14ac:dyDescent="0.25">
      <c r="D25" s="178"/>
      <c r="E25" s="178"/>
      <c r="F25" s="178"/>
      <c r="G25" s="287">
        <v>2017017</v>
      </c>
      <c r="H25" s="288" t="s">
        <v>26</v>
      </c>
      <c r="I25" s="285">
        <v>0</v>
      </c>
      <c r="J25" s="286">
        <v>0</v>
      </c>
    </row>
    <row r="26" spans="4:40" ht="15" customHeight="1" x14ac:dyDescent="0.25">
      <c r="D26" s="178"/>
      <c r="E26" s="178"/>
      <c r="F26" s="178"/>
      <c r="G26" s="283">
        <v>2017018</v>
      </c>
      <c r="H26" s="284" t="s">
        <v>27</v>
      </c>
      <c r="I26" s="285">
        <v>0</v>
      </c>
      <c r="J26" s="286">
        <v>0</v>
      </c>
    </row>
    <row r="27" spans="4:40" ht="15" customHeight="1" x14ac:dyDescent="0.25">
      <c r="G27" s="287">
        <v>2017019</v>
      </c>
      <c r="H27" s="288" t="s">
        <v>28</v>
      </c>
      <c r="I27" s="285">
        <v>0</v>
      </c>
      <c r="J27" s="286">
        <v>0</v>
      </c>
    </row>
    <row r="28" spans="4:40" ht="15" customHeight="1" x14ac:dyDescent="0.25">
      <c r="G28" s="283">
        <v>2017020</v>
      </c>
      <c r="H28" s="284" t="s">
        <v>29</v>
      </c>
      <c r="I28" s="285">
        <v>0</v>
      </c>
      <c r="J28" s="286">
        <v>0</v>
      </c>
    </row>
    <row r="29" spans="4:40" ht="15" customHeight="1" x14ac:dyDescent="0.25">
      <c r="G29" s="287">
        <v>2017021</v>
      </c>
      <c r="H29" s="284" t="s">
        <v>32</v>
      </c>
      <c r="I29" s="285">
        <v>0</v>
      </c>
      <c r="J29" s="286">
        <v>0</v>
      </c>
    </row>
    <row r="30" spans="4:40" ht="15" customHeight="1" x14ac:dyDescent="0.25"/>
    <row r="31" spans="4:40" ht="15" customHeight="1" x14ac:dyDescent="0.25"/>
    <row r="32" spans="4:40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</sheetData>
  <sheetProtection sheet="1" objects="1" scenarios="1" selectLockedCells="1"/>
  <mergeCells count="4">
    <mergeCell ref="H2:I4"/>
    <mergeCell ref="AL9:AN9"/>
    <mergeCell ref="AM10:AN10"/>
    <mergeCell ref="AF9:AJ9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BU71"/>
  <sheetViews>
    <sheetView showGridLines="0" showRowColHeaders="0" topLeftCell="B1" workbookViewId="0">
      <pane ySplit="5" topLeftCell="A6" activePane="bottomLeft" state="frozen"/>
      <selection activeCell="B1" sqref="B1"/>
      <selection pane="bottomLeft"/>
    </sheetView>
  </sheetViews>
  <sheetFormatPr baseColWidth="10" defaultRowHeight="15" x14ac:dyDescent="0.25"/>
  <cols>
    <col min="1" max="1" width="9.7109375" style="3" hidden="1" customWidth="1"/>
    <col min="2" max="6" width="9.7109375" style="25" customWidth="1"/>
    <col min="7" max="18" width="11.7109375" style="25" customWidth="1"/>
    <col min="19" max="20" width="11.7109375" style="25" hidden="1" customWidth="1"/>
    <col min="21" max="25" width="9.7109375" style="25" hidden="1" customWidth="1"/>
    <col min="26" max="29" width="9.7109375" style="25" customWidth="1"/>
    <col min="30" max="30" width="15" style="21" customWidth="1"/>
    <col min="31" max="40" width="9.7109375" style="21" customWidth="1"/>
    <col min="41" max="46" width="9.7109375" style="25" customWidth="1"/>
    <col min="47" max="110" width="9.7109375" customWidth="1"/>
  </cols>
  <sheetData>
    <row r="1" spans="1:73" ht="15" customHeight="1" thickBot="1" x14ac:dyDescent="0.3">
      <c r="G1" s="33"/>
      <c r="H1" s="33"/>
      <c r="I1" s="33"/>
      <c r="J1" s="33"/>
      <c r="K1" s="33"/>
      <c r="L1" s="33"/>
      <c r="M1" s="33"/>
      <c r="N1" s="33"/>
      <c r="O1" s="33"/>
      <c r="P1" s="33"/>
      <c r="AO1" s="21"/>
      <c r="AP1" s="21"/>
      <c r="AQ1" s="21"/>
      <c r="AR1" s="21"/>
      <c r="AS1" s="21"/>
      <c r="AT1" s="21"/>
      <c r="AU1" s="7"/>
      <c r="AV1" s="7"/>
      <c r="AW1" s="7"/>
      <c r="BG1" s="316"/>
      <c r="BH1" s="316"/>
      <c r="BI1" s="316"/>
      <c r="BJ1" s="316"/>
      <c r="BK1" s="316"/>
      <c r="BL1" s="125"/>
      <c r="BM1" s="133"/>
      <c r="BN1" s="124"/>
    </row>
    <row r="2" spans="1:73" ht="15" customHeight="1" thickBot="1" x14ac:dyDescent="0.3">
      <c r="H2" s="317" t="s">
        <v>33</v>
      </c>
      <c r="I2" s="317"/>
      <c r="J2" s="317"/>
      <c r="K2" s="317"/>
      <c r="L2" s="317"/>
      <c r="M2" s="317"/>
      <c r="N2" s="317"/>
      <c r="O2" s="317"/>
      <c r="AD2" s="25"/>
      <c r="AE2" s="25"/>
      <c r="AF2" s="25"/>
      <c r="AG2" s="25"/>
      <c r="AH2" s="25"/>
      <c r="AI2" s="25"/>
      <c r="AJ2" s="25"/>
      <c r="AK2" s="25"/>
      <c r="AL2" s="25"/>
      <c r="AM2" s="25"/>
      <c r="AO2" s="21"/>
      <c r="AP2" s="21"/>
      <c r="AQ2" s="21"/>
      <c r="AR2" s="21"/>
      <c r="AS2" s="21"/>
      <c r="AT2" s="21"/>
      <c r="AU2" s="7"/>
      <c r="AV2" s="7"/>
      <c r="AW2" s="7"/>
      <c r="BE2" s="51"/>
      <c r="BF2" s="55"/>
      <c r="BG2" s="51"/>
      <c r="BH2" s="52"/>
      <c r="BI2" s="53"/>
      <c r="BJ2" s="51"/>
      <c r="BK2" s="56"/>
      <c r="BL2" s="131"/>
      <c r="BM2" s="131"/>
      <c r="BN2" s="54"/>
      <c r="BO2" s="54"/>
      <c r="BP2" s="54"/>
      <c r="BQ2" s="54"/>
      <c r="BT2" s="48"/>
      <c r="BU2" s="49"/>
    </row>
    <row r="3" spans="1:73" ht="15" customHeight="1" x14ac:dyDescent="0.25">
      <c r="H3" s="317"/>
      <c r="I3" s="317"/>
      <c r="J3" s="317"/>
      <c r="K3" s="317"/>
      <c r="L3" s="317"/>
      <c r="M3" s="317"/>
      <c r="N3" s="317"/>
      <c r="O3" s="317"/>
      <c r="AD3" s="25"/>
      <c r="AE3" s="25"/>
      <c r="AF3" s="25"/>
      <c r="AG3" s="25"/>
      <c r="AH3" s="25"/>
      <c r="AI3" s="25"/>
      <c r="AJ3" s="25"/>
      <c r="AK3" s="25"/>
      <c r="AL3" s="25"/>
      <c r="AM3" s="25"/>
      <c r="AO3" s="21"/>
      <c r="AP3" s="21"/>
      <c r="AQ3" s="21"/>
      <c r="AR3" s="21"/>
      <c r="AS3" s="21"/>
      <c r="AT3" s="21"/>
      <c r="AU3" s="7"/>
      <c r="AV3" s="7"/>
      <c r="AW3" s="7"/>
      <c r="BD3" s="19"/>
      <c r="BE3" s="174"/>
      <c r="BF3" s="44"/>
      <c r="BG3" s="57"/>
      <c r="BH3" s="58"/>
      <c r="BI3" s="59"/>
      <c r="BJ3" s="42"/>
      <c r="BK3" s="63"/>
      <c r="BL3" s="132"/>
      <c r="BM3" s="132"/>
      <c r="BN3" s="47"/>
      <c r="BO3" s="47"/>
      <c r="BP3" s="47"/>
      <c r="BQ3" s="47"/>
      <c r="BR3" s="173"/>
    </row>
    <row r="4" spans="1:73" ht="15" customHeight="1" x14ac:dyDescent="0.25">
      <c r="H4" s="317"/>
      <c r="I4" s="317"/>
      <c r="J4" s="317"/>
      <c r="K4" s="317"/>
      <c r="L4" s="317"/>
      <c r="M4" s="317"/>
      <c r="N4" s="317"/>
      <c r="O4" s="317"/>
      <c r="AD4" s="25"/>
      <c r="AE4" s="25"/>
      <c r="AF4" s="25"/>
      <c r="AG4" s="25"/>
      <c r="AH4" s="25"/>
      <c r="AI4" s="25"/>
      <c r="AJ4" s="25"/>
      <c r="AK4" s="25"/>
      <c r="AL4" s="25"/>
      <c r="AM4" s="25"/>
      <c r="AO4" s="21"/>
      <c r="AP4" s="21"/>
      <c r="AQ4" s="21"/>
      <c r="AR4" s="21"/>
      <c r="AS4" s="21"/>
      <c r="AT4" s="21"/>
      <c r="AU4" s="7"/>
      <c r="AV4" s="7"/>
      <c r="AW4" s="7"/>
      <c r="BD4" s="17"/>
      <c r="BE4" s="38"/>
      <c r="BF4" s="45"/>
      <c r="BG4" s="57"/>
      <c r="BH4" s="58"/>
      <c r="BI4" s="59"/>
      <c r="BJ4" s="42"/>
      <c r="BK4" s="63"/>
      <c r="BL4" s="132"/>
      <c r="BM4" s="132"/>
      <c r="BN4" s="47"/>
      <c r="BO4" s="47"/>
      <c r="BP4" s="47"/>
      <c r="BQ4" s="47"/>
      <c r="BR4" s="173"/>
    </row>
    <row r="5" spans="1:73" ht="15" customHeight="1" x14ac:dyDescent="0.25">
      <c r="AD5" s="25"/>
      <c r="AE5" s="25"/>
      <c r="AF5" s="25"/>
      <c r="AG5" s="25"/>
      <c r="AH5" s="25"/>
      <c r="AI5" s="25"/>
      <c r="AJ5" s="25"/>
      <c r="AK5" s="25"/>
      <c r="AL5" s="25"/>
      <c r="AM5" s="25"/>
      <c r="AO5" s="21"/>
      <c r="AP5" s="21"/>
      <c r="AQ5" s="21"/>
      <c r="AR5" s="21"/>
      <c r="AS5" s="21"/>
      <c r="AT5" s="21"/>
      <c r="AU5" s="7"/>
      <c r="AV5" s="7"/>
      <c r="AW5" s="7"/>
      <c r="BD5" s="18"/>
      <c r="BE5" s="39"/>
      <c r="BF5" s="45"/>
      <c r="BG5" s="57"/>
      <c r="BH5" s="58"/>
      <c r="BI5" s="59"/>
      <c r="BJ5" s="42"/>
      <c r="BK5" s="63"/>
      <c r="BL5" s="132"/>
      <c r="BM5" s="132"/>
      <c r="BN5" s="47"/>
      <c r="BO5" s="47"/>
      <c r="BP5" s="47"/>
      <c r="BQ5" s="47"/>
      <c r="BR5" s="173"/>
    </row>
    <row r="6" spans="1:73" ht="15" customHeight="1" thickBot="1" x14ac:dyDescent="0.3">
      <c r="Z6" s="233"/>
      <c r="AD6" s="25"/>
      <c r="AE6" s="25"/>
      <c r="AF6" s="25"/>
      <c r="AG6" s="25"/>
      <c r="AH6" s="25"/>
      <c r="AI6" s="25"/>
      <c r="AJ6" s="25"/>
      <c r="AK6" s="25"/>
      <c r="AL6" s="25"/>
      <c r="AM6" s="25"/>
      <c r="AO6" s="21"/>
      <c r="AP6" s="21"/>
      <c r="AQ6" s="21"/>
      <c r="AR6" s="21"/>
      <c r="AS6" s="21"/>
      <c r="AT6" s="21"/>
      <c r="AU6" s="7"/>
      <c r="AV6" s="7"/>
      <c r="AW6" s="7"/>
      <c r="BD6" s="17"/>
      <c r="BE6" s="40"/>
      <c r="BF6" s="46"/>
      <c r="BG6" s="60"/>
      <c r="BH6" s="61"/>
      <c r="BI6" s="62"/>
      <c r="BJ6" s="43"/>
      <c r="BK6" s="63"/>
      <c r="BL6" s="132"/>
      <c r="BM6" s="132"/>
      <c r="BN6" s="47"/>
      <c r="BO6" s="47"/>
      <c r="BP6" s="47"/>
      <c r="BQ6" s="47"/>
      <c r="BR6" s="173"/>
    </row>
    <row r="7" spans="1:73" ht="15" customHeight="1" x14ac:dyDescent="0.25">
      <c r="Z7" s="233"/>
      <c r="AD7" s="25"/>
      <c r="AE7" s="25"/>
      <c r="AF7" s="25"/>
      <c r="AG7" s="25"/>
      <c r="AH7" s="25"/>
      <c r="AI7" s="25"/>
      <c r="AJ7" s="25"/>
      <c r="AK7" s="25"/>
      <c r="AL7" s="25"/>
      <c r="AM7" s="25"/>
      <c r="AO7" s="21"/>
      <c r="AP7" s="21"/>
      <c r="AQ7" s="21"/>
      <c r="AR7" s="21"/>
      <c r="AS7" s="21"/>
      <c r="AT7" s="21"/>
      <c r="AU7" s="7"/>
      <c r="AV7" s="7"/>
      <c r="AW7" s="7"/>
      <c r="BD7" s="1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16"/>
      <c r="BQ7" s="16"/>
      <c r="BR7" s="12"/>
    </row>
    <row r="8" spans="1:73" ht="15" customHeight="1" x14ac:dyDescent="0.25">
      <c r="U8" s="79"/>
      <c r="Z8" s="233"/>
      <c r="AD8" s="25"/>
      <c r="AE8" s="25"/>
      <c r="AF8" s="25"/>
      <c r="AG8" s="25"/>
      <c r="AH8" s="25"/>
      <c r="AI8" s="25"/>
      <c r="AJ8" s="25"/>
      <c r="AK8" s="25"/>
      <c r="AL8" s="25"/>
      <c r="AM8" s="25"/>
      <c r="AO8" s="21"/>
      <c r="AP8" s="21"/>
      <c r="AQ8" s="21"/>
      <c r="AR8" s="21"/>
      <c r="AS8" s="21"/>
      <c r="AT8" s="21"/>
      <c r="AU8" s="7"/>
      <c r="AV8" s="7"/>
      <c r="AW8" s="7"/>
      <c r="BL8" s="1"/>
      <c r="BM8" s="1"/>
      <c r="BP8" s="16"/>
      <c r="BQ8" s="16"/>
    </row>
    <row r="9" spans="1:73" ht="15.75" customHeight="1" x14ac:dyDescent="0.7">
      <c r="G9" s="126"/>
      <c r="H9" s="228"/>
      <c r="I9" s="228"/>
      <c r="J9" s="228"/>
      <c r="K9" s="228"/>
      <c r="L9" s="228"/>
      <c r="M9" s="228"/>
      <c r="N9" s="228"/>
      <c r="O9" s="228"/>
      <c r="T9" s="80"/>
      <c r="Z9" s="233"/>
      <c r="AB9" s="32"/>
      <c r="AC9" s="32"/>
      <c r="AD9" s="25"/>
      <c r="AE9" s="25"/>
      <c r="AF9" s="25"/>
      <c r="AG9" s="25"/>
      <c r="AH9" s="25"/>
      <c r="AI9" s="25"/>
      <c r="AJ9" s="25"/>
      <c r="AK9" s="25"/>
      <c r="AL9" s="25"/>
      <c r="AM9" s="25"/>
      <c r="AO9" s="21"/>
      <c r="AP9" s="21"/>
      <c r="AQ9" s="21"/>
      <c r="AR9" s="21"/>
      <c r="AS9" s="21"/>
      <c r="AT9" s="21"/>
      <c r="AU9" s="7"/>
      <c r="AV9" s="7"/>
      <c r="AW9" s="7"/>
      <c r="BL9" s="1"/>
      <c r="BM9" s="1"/>
      <c r="BP9" s="16"/>
      <c r="BQ9" s="16"/>
    </row>
    <row r="10" spans="1:73" ht="15" customHeight="1" x14ac:dyDescent="0.7">
      <c r="A10" s="20"/>
      <c r="B10" s="82"/>
      <c r="H10" s="228"/>
      <c r="I10" s="228"/>
      <c r="J10" s="228"/>
      <c r="K10" s="228"/>
      <c r="L10" s="228"/>
      <c r="M10" s="228"/>
      <c r="N10" s="228"/>
      <c r="O10" s="228"/>
      <c r="S10" s="80"/>
      <c r="T10" s="80"/>
      <c r="Y10" s="81"/>
      <c r="Z10" s="233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P10" s="79"/>
      <c r="AU10" s="7"/>
    </row>
    <row r="11" spans="1:73" ht="49.5" customHeight="1" x14ac:dyDescent="0.25">
      <c r="A11" s="20"/>
      <c r="B11" s="82"/>
      <c r="F11" s="31"/>
      <c r="G11" s="322" t="s">
        <v>69</v>
      </c>
      <c r="H11" s="322"/>
      <c r="I11" s="322"/>
      <c r="J11" s="322"/>
      <c r="K11" s="322"/>
      <c r="L11" s="322"/>
      <c r="M11" s="322"/>
      <c r="N11" s="322"/>
      <c r="O11" s="322"/>
      <c r="P11" s="322"/>
      <c r="Q11" s="31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3"/>
      <c r="AU11" s="7"/>
    </row>
    <row r="12" spans="1:73" s="7" customFormat="1" ht="15.75" customHeight="1" x14ac:dyDescent="0.25">
      <c r="A12" s="20"/>
      <c r="B12" s="82"/>
      <c r="C12" s="25"/>
      <c r="D12" s="25"/>
      <c r="E12" s="21"/>
      <c r="F12" s="31"/>
      <c r="G12" s="126"/>
      <c r="H12" s="31"/>
      <c r="I12" s="31"/>
      <c r="J12" s="31"/>
      <c r="K12" s="31"/>
      <c r="L12" s="31"/>
      <c r="M12" s="31"/>
      <c r="N12" s="31"/>
      <c r="O12" s="31"/>
      <c r="P12" s="127"/>
      <c r="Q12" s="127"/>
      <c r="R12" s="21"/>
      <c r="S12" s="21"/>
      <c r="T12" s="21"/>
      <c r="U12" s="21"/>
      <c r="V12" s="21"/>
      <c r="W12" s="21"/>
      <c r="X12" s="21"/>
      <c r="Y12" s="21"/>
      <c r="Z12" s="25"/>
      <c r="AA12" s="21"/>
      <c r="AB12" s="21"/>
      <c r="AC12" s="21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81"/>
      <c r="AP12" s="244"/>
      <c r="AQ12" s="21"/>
      <c r="AR12" s="21"/>
      <c r="AS12" s="21"/>
      <c r="AT12" s="21"/>
    </row>
    <row r="13" spans="1:73" ht="18" customHeight="1" x14ac:dyDescent="0.25">
      <c r="A13" s="20"/>
      <c r="B13" s="82"/>
      <c r="G13" s="126"/>
      <c r="I13" s="281" t="s">
        <v>0</v>
      </c>
      <c r="J13" s="320" t="s">
        <v>6</v>
      </c>
      <c r="K13" s="320"/>
      <c r="L13" s="281" t="s">
        <v>30</v>
      </c>
      <c r="M13" s="281" t="s">
        <v>31</v>
      </c>
      <c r="N13" s="281" t="s">
        <v>50</v>
      </c>
      <c r="O13" s="78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111"/>
      <c r="AS13" s="79"/>
      <c r="AU13" s="7"/>
    </row>
    <row r="14" spans="1:73" ht="15.75" customHeight="1" x14ac:dyDescent="0.25">
      <c r="A14" s="20"/>
      <c r="B14" s="82"/>
      <c r="G14" s="126"/>
      <c r="I14" s="291"/>
      <c r="J14" s="321"/>
      <c r="K14" s="321"/>
      <c r="L14" s="305"/>
      <c r="M14" s="255"/>
      <c r="N14" s="242" t="str">
        <f>IF(I21&gt;0,SUM(M22:M26),IF(I14="","",+M14*L14))</f>
        <v/>
      </c>
      <c r="O14" s="26"/>
      <c r="P14" s="3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S14" s="254"/>
      <c r="AU14" s="7"/>
    </row>
    <row r="15" spans="1:73" ht="15.75" customHeight="1" x14ac:dyDescent="0.25">
      <c r="A15" s="20"/>
      <c r="B15" s="82"/>
      <c r="G15" s="126"/>
      <c r="H15" s="21"/>
      <c r="I15" s="22"/>
      <c r="J15" s="65"/>
      <c r="K15" s="66"/>
      <c r="L15" s="67"/>
      <c r="M15" s="68"/>
      <c r="N15" s="23"/>
      <c r="O15" s="24"/>
      <c r="P15" s="83"/>
      <c r="W15" s="111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U15" s="7"/>
    </row>
    <row r="16" spans="1:73" ht="15.75" customHeight="1" x14ac:dyDescent="0.25">
      <c r="A16" s="20"/>
      <c r="B16" s="82"/>
      <c r="G16" s="126"/>
      <c r="N16" s="26"/>
      <c r="O16" s="26"/>
      <c r="P16" s="83"/>
      <c r="W16" s="111"/>
      <c r="AU16" s="7"/>
    </row>
    <row r="17" spans="1:47" ht="15.75" customHeight="1" x14ac:dyDescent="0.25">
      <c r="A17" s="20"/>
      <c r="B17" s="82"/>
      <c r="G17" s="126"/>
      <c r="N17" s="26"/>
      <c r="O17" s="26"/>
      <c r="P17" s="83"/>
      <c r="W17" s="111"/>
      <c r="AE17" s="244"/>
      <c r="AF17" s="244"/>
      <c r="AG17" s="244"/>
      <c r="AH17" s="244"/>
      <c r="AI17" s="244"/>
      <c r="AU17" s="7"/>
    </row>
    <row r="18" spans="1:47" ht="15.75" customHeight="1" x14ac:dyDescent="0.25">
      <c r="A18" s="20"/>
      <c r="B18" s="82"/>
      <c r="G18" s="126"/>
      <c r="O18" s="26"/>
      <c r="P18" s="83"/>
      <c r="W18" s="111"/>
      <c r="AU18" s="7"/>
    </row>
    <row r="19" spans="1:47" ht="15.75" customHeight="1" x14ac:dyDescent="0.25">
      <c r="A19" s="20"/>
      <c r="B19" s="82"/>
      <c r="G19" s="126"/>
      <c r="O19" s="26"/>
      <c r="P19" s="83"/>
      <c r="W19" s="111"/>
      <c r="AU19" s="7"/>
    </row>
    <row r="20" spans="1:47" ht="15.75" customHeight="1" x14ac:dyDescent="0.25">
      <c r="A20" s="20"/>
      <c r="B20" s="82"/>
      <c r="G20" s="126"/>
      <c r="K20" s="323" t="s">
        <v>60</v>
      </c>
      <c r="L20" s="323"/>
      <c r="M20" s="267">
        <f>+BD!Z10</f>
        <v>0</v>
      </c>
      <c r="N20" s="266"/>
      <c r="O20" s="26"/>
      <c r="P20" s="83"/>
      <c r="W20" s="111"/>
      <c r="AU20" s="7"/>
    </row>
    <row r="21" spans="1:47" ht="15.75" customHeight="1" x14ac:dyDescent="0.25">
      <c r="A21" s="20"/>
      <c r="B21" s="82"/>
      <c r="G21" s="126"/>
      <c r="I21" s="35">
        <f>IF(G11="Vous enregistrez une SORTIE de stock",1,0)</f>
        <v>0</v>
      </c>
      <c r="J21" s="265" t="s">
        <v>30</v>
      </c>
      <c r="K21" s="265" t="s">
        <v>31</v>
      </c>
      <c r="L21" s="265" t="s">
        <v>58</v>
      </c>
      <c r="M21" s="265" t="s">
        <v>59</v>
      </c>
      <c r="O21" s="26"/>
      <c r="P21" s="83"/>
      <c r="W21" s="111"/>
      <c r="AU21" s="7"/>
    </row>
    <row r="22" spans="1:47" ht="15.75" customHeight="1" x14ac:dyDescent="0.25">
      <c r="A22" s="20"/>
      <c r="B22" s="82"/>
      <c r="G22" s="126"/>
      <c r="I22" s="35"/>
      <c r="J22" s="264">
        <f>IF($I$21&gt;0,BD!W4,0)</f>
        <v>0</v>
      </c>
      <c r="K22" s="282">
        <f>IF($I$21&gt;0,BD!X4,0)</f>
        <v>0</v>
      </c>
      <c r="L22" s="264">
        <f>IFERROR(+K22*J22,"")</f>
        <v>0</v>
      </c>
      <c r="M22" s="264">
        <f>IFERROR(L22,"")</f>
        <v>0</v>
      </c>
      <c r="O22" s="26"/>
      <c r="P22" s="83"/>
      <c r="W22" s="111"/>
      <c r="AU22" s="7"/>
    </row>
    <row r="23" spans="1:47" ht="15.75" customHeight="1" x14ac:dyDescent="0.25">
      <c r="A23" s="20"/>
      <c r="B23" s="82"/>
      <c r="G23" s="126"/>
      <c r="I23" s="35"/>
      <c r="J23" s="264">
        <f>IF($I$21&gt;0,BD!W5,0)</f>
        <v>0</v>
      </c>
      <c r="K23" s="282">
        <f>IF($I$21&gt;0,BD!X5,0)</f>
        <v>0</v>
      </c>
      <c r="L23" s="264">
        <f t="shared" ref="L23:L26" si="0">IFERROR(+K23*J23,"")</f>
        <v>0</v>
      </c>
      <c r="M23" s="264">
        <f>IF(L23&lt;0,SUM($L$22:L23),0)</f>
        <v>0</v>
      </c>
      <c r="O23" s="26"/>
      <c r="P23" s="83"/>
      <c r="W23" s="111"/>
      <c r="AU23" s="7"/>
    </row>
    <row r="24" spans="1:47" ht="15.75" customHeight="1" x14ac:dyDescent="0.25">
      <c r="A24" s="20"/>
      <c r="B24" s="82"/>
      <c r="G24" s="126"/>
      <c r="I24" s="35"/>
      <c r="J24" s="264">
        <f>IF($I$21&gt;0,BD!W6,0)</f>
        <v>0</v>
      </c>
      <c r="K24" s="282">
        <f>IF($I$21&gt;0,BD!X6,0)</f>
        <v>0</v>
      </c>
      <c r="L24" s="264">
        <f t="shared" si="0"/>
        <v>0</v>
      </c>
      <c r="M24" s="264">
        <f>IF(L24&lt;0,SUM($L$22:L24),0)</f>
        <v>0</v>
      </c>
      <c r="O24" s="26"/>
      <c r="P24" s="83"/>
      <c r="W24" s="111"/>
      <c r="AU24" s="7"/>
    </row>
    <row r="25" spans="1:47" ht="15.75" customHeight="1" x14ac:dyDescent="0.25">
      <c r="A25" s="20"/>
      <c r="B25" s="82"/>
      <c r="G25" s="126"/>
      <c r="I25" s="35"/>
      <c r="J25" s="264">
        <f>IF($I$21&gt;0,BD!W7,0)</f>
        <v>0</v>
      </c>
      <c r="K25" s="282">
        <f>IF($I$21&gt;0,BD!X7,0)</f>
        <v>0</v>
      </c>
      <c r="L25" s="264">
        <f t="shared" si="0"/>
        <v>0</v>
      </c>
      <c r="M25" s="264">
        <f>IF(L25&lt;0,SUM($L$22:L25),0)</f>
        <v>0</v>
      </c>
      <c r="O25" s="26"/>
      <c r="P25" s="83"/>
      <c r="W25" s="111"/>
      <c r="AU25" s="7"/>
    </row>
    <row r="26" spans="1:47" ht="15.75" customHeight="1" x14ac:dyDescent="0.25">
      <c r="A26" s="20"/>
      <c r="B26" s="82"/>
      <c r="G26" s="126"/>
      <c r="I26" s="35"/>
      <c r="J26" s="264">
        <f>IF($I$21&gt;0,BD!W8,0)</f>
        <v>0</v>
      </c>
      <c r="K26" s="282">
        <f>IF($I$21&gt;0,BD!X8,0)</f>
        <v>0</v>
      </c>
      <c r="L26" s="264">
        <f t="shared" si="0"/>
        <v>0</v>
      </c>
      <c r="M26" s="264">
        <f>IF(L26&lt;0,SUM($L$22:L26),0)</f>
        <v>0</v>
      </c>
      <c r="O26" s="26"/>
      <c r="P26" s="83"/>
      <c r="W26" s="111"/>
      <c r="AU26" s="7"/>
    </row>
    <row r="27" spans="1:47" ht="15.75" customHeight="1" x14ac:dyDescent="0.25">
      <c r="A27" s="20"/>
      <c r="B27" s="82"/>
      <c r="G27" s="126"/>
      <c r="J27" s="264"/>
      <c r="K27" s="264"/>
      <c r="L27" s="319"/>
      <c r="M27" s="319"/>
      <c r="O27" s="26"/>
      <c r="P27" s="83"/>
      <c r="W27" s="111"/>
      <c r="AU27" s="7"/>
    </row>
    <row r="28" spans="1:47" ht="15.75" customHeight="1" x14ac:dyDescent="0.25">
      <c r="A28" s="20"/>
      <c r="B28" s="82"/>
      <c r="G28" s="126"/>
      <c r="J28" s="264"/>
      <c r="K28" s="264"/>
      <c r="L28" s="319"/>
      <c r="M28" s="319"/>
      <c r="O28" s="26"/>
      <c r="P28" s="83"/>
      <c r="W28" s="111"/>
      <c r="AU28" s="7"/>
    </row>
    <row r="29" spans="1:47" ht="15.75" customHeight="1" x14ac:dyDescent="0.25">
      <c r="A29" s="20"/>
      <c r="B29" s="82"/>
      <c r="G29" s="126"/>
      <c r="J29" s="26"/>
      <c r="K29" s="136"/>
      <c r="L29" s="319"/>
      <c r="M29" s="319"/>
      <c r="O29" s="26"/>
      <c r="P29" s="83"/>
      <c r="W29" s="111"/>
      <c r="AU29" s="7"/>
    </row>
    <row r="30" spans="1:47" ht="15.75" customHeight="1" x14ac:dyDescent="0.25">
      <c r="A30" s="20"/>
      <c r="B30" s="82"/>
      <c r="G30" s="126"/>
      <c r="J30" s="26"/>
      <c r="K30" s="136"/>
      <c r="L30" s="319"/>
      <c r="M30" s="319"/>
      <c r="O30" s="26"/>
      <c r="P30" s="83"/>
      <c r="W30" s="111"/>
      <c r="AU30" s="7"/>
    </row>
    <row r="31" spans="1:47" ht="15.75" customHeight="1" x14ac:dyDescent="0.25">
      <c r="A31" s="20"/>
      <c r="B31" s="82"/>
      <c r="G31" s="126"/>
      <c r="J31" s="26"/>
      <c r="K31" s="136"/>
      <c r="L31" s="319"/>
      <c r="M31" s="319"/>
      <c r="O31" s="26"/>
      <c r="P31" s="83"/>
      <c r="W31" s="111"/>
      <c r="AU31" s="7"/>
    </row>
    <row r="32" spans="1:47" ht="15.75" customHeight="1" x14ac:dyDescent="0.25">
      <c r="A32" s="20"/>
      <c r="B32" s="82"/>
      <c r="G32" s="126"/>
      <c r="J32" s="26"/>
      <c r="K32" s="136"/>
      <c r="L32" s="319"/>
      <c r="M32" s="319"/>
      <c r="O32" s="26"/>
      <c r="P32" s="83"/>
      <c r="W32" s="111"/>
      <c r="AU32" s="7"/>
    </row>
    <row r="33" spans="1:47" ht="15.75" customHeight="1" x14ac:dyDescent="0.25">
      <c r="A33" s="20"/>
      <c r="B33" s="82"/>
      <c r="G33" s="126"/>
      <c r="H33" s="26"/>
      <c r="J33" s="26"/>
      <c r="K33" s="136"/>
      <c r="L33" s="319"/>
      <c r="M33" s="319"/>
      <c r="N33" s="26"/>
      <c r="O33" s="26"/>
      <c r="P33" s="27"/>
      <c r="AU33" s="7"/>
    </row>
    <row r="34" spans="1:47" ht="15.75" customHeight="1" x14ac:dyDescent="0.25">
      <c r="A34" s="69"/>
      <c r="J34" s="26"/>
      <c r="K34" s="136"/>
      <c r="L34" s="319"/>
      <c r="M34" s="319"/>
      <c r="N34" s="134"/>
      <c r="P34" s="27"/>
      <c r="AU34" s="7"/>
    </row>
    <row r="35" spans="1:47" ht="15.75" customHeight="1" x14ac:dyDescent="0.25">
      <c r="A35" s="69"/>
      <c r="P35" s="27"/>
    </row>
    <row r="36" spans="1:47" ht="15.75" customHeight="1" x14ac:dyDescent="0.25">
      <c r="A36" s="69"/>
      <c r="G36" s="126"/>
      <c r="P36" s="26"/>
    </row>
    <row r="37" spans="1:47" ht="15.75" customHeight="1" x14ac:dyDescent="0.25">
      <c r="G37" s="126"/>
      <c r="I37" s="26"/>
      <c r="J37" s="26"/>
      <c r="K37" s="128"/>
      <c r="L37" s="129"/>
      <c r="M37" s="26"/>
      <c r="N37" s="26"/>
      <c r="P37" s="122"/>
    </row>
    <row r="38" spans="1:47" ht="15.75" customHeight="1" x14ac:dyDescent="0.25">
      <c r="G38" s="126"/>
      <c r="H38" s="122"/>
      <c r="I38" s="26"/>
      <c r="J38" s="26"/>
      <c r="M38" s="26"/>
      <c r="N38" s="26"/>
      <c r="O38" s="122"/>
      <c r="P38" s="122"/>
    </row>
    <row r="39" spans="1:47" ht="15.75" customHeight="1" x14ac:dyDescent="0.25">
      <c r="Q39" s="122"/>
      <c r="R39" s="122"/>
      <c r="S39" s="84"/>
      <c r="T39" s="34"/>
    </row>
    <row r="40" spans="1:47" x14ac:dyDescent="0.25">
      <c r="Q40" s="122"/>
      <c r="R40" s="122"/>
      <c r="S40" s="34"/>
      <c r="T40" s="34"/>
    </row>
    <row r="42" spans="1:47" x14ac:dyDescent="0.25">
      <c r="D42" s="34"/>
    </row>
    <row r="43" spans="1:47" x14ac:dyDescent="0.25">
      <c r="D43" s="34"/>
      <c r="Q43" s="122"/>
      <c r="R43" s="50"/>
      <c r="S43" s="34"/>
      <c r="T43" s="34"/>
    </row>
    <row r="44" spans="1:47" x14ac:dyDescent="0.25">
      <c r="D44" s="34"/>
      <c r="Q44" s="122"/>
      <c r="R44" s="122"/>
      <c r="S44" s="34"/>
      <c r="T44" s="34"/>
    </row>
    <row r="45" spans="1:47" x14ac:dyDescent="0.25">
      <c r="D45" s="34"/>
      <c r="Q45" s="122"/>
      <c r="R45" s="122"/>
      <c r="S45" s="34"/>
      <c r="T45" s="34"/>
    </row>
    <row r="46" spans="1:47" ht="15" customHeight="1" x14ac:dyDescent="0.25">
      <c r="D46" s="34"/>
      <c r="Q46" s="122"/>
      <c r="R46" s="122"/>
      <c r="S46" s="34"/>
      <c r="T46" s="34"/>
    </row>
    <row r="47" spans="1:47" ht="15" customHeight="1" x14ac:dyDescent="0.25">
      <c r="D47" s="34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  <c r="P47" s="122"/>
      <c r="Q47" s="122"/>
      <c r="R47" s="122"/>
      <c r="S47" s="34"/>
      <c r="T47" s="34"/>
    </row>
    <row r="48" spans="1:47" ht="15" customHeight="1" x14ac:dyDescent="0.25">
      <c r="D48" s="34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22"/>
      <c r="S48" s="34"/>
      <c r="T48" s="34"/>
    </row>
    <row r="49" spans="1:46" ht="15" customHeight="1" x14ac:dyDescent="0.25">
      <c r="D49" s="34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  <c r="R49" s="122"/>
      <c r="S49" s="34"/>
      <c r="T49" s="34"/>
    </row>
    <row r="50" spans="1:46" ht="15" customHeight="1" x14ac:dyDescent="0.25">
      <c r="D50" s="34"/>
      <c r="E50" s="122"/>
      <c r="F50" s="122"/>
      <c r="G50" s="122"/>
      <c r="H50" s="122"/>
      <c r="I50" s="122"/>
      <c r="J50" s="122"/>
      <c r="K50" s="122"/>
      <c r="L50" s="122"/>
      <c r="M50" s="122"/>
      <c r="N50" s="122"/>
      <c r="O50" s="122"/>
      <c r="P50" s="122"/>
      <c r="Q50" s="122"/>
      <c r="R50" s="122"/>
      <c r="S50" s="34"/>
      <c r="T50" s="34"/>
    </row>
    <row r="51" spans="1:46" ht="15" customHeight="1" x14ac:dyDescent="0.25">
      <c r="D51" s="34"/>
      <c r="E51" s="122"/>
      <c r="F51" s="122"/>
      <c r="G51" s="122"/>
      <c r="H51" s="122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S51" s="34"/>
      <c r="T51" s="34"/>
    </row>
    <row r="52" spans="1:46" x14ac:dyDescent="0.25">
      <c r="D52" s="34"/>
      <c r="E52" s="122"/>
      <c r="F52" s="122"/>
      <c r="G52" s="122"/>
      <c r="H52" s="122"/>
      <c r="O52" s="122"/>
      <c r="P52" s="122"/>
      <c r="Q52" s="122"/>
      <c r="R52" s="122"/>
      <c r="S52" s="34"/>
      <c r="T52" s="34"/>
    </row>
    <row r="56" spans="1:46" ht="15" customHeight="1" x14ac:dyDescent="0.25">
      <c r="J56" s="85"/>
      <c r="K56" s="85"/>
      <c r="L56" s="85"/>
      <c r="M56" s="85"/>
      <c r="N56" s="85"/>
    </row>
    <row r="57" spans="1:46" ht="15" customHeight="1" x14ac:dyDescent="0.25">
      <c r="I57" s="85"/>
      <c r="J57" s="85"/>
      <c r="K57" s="85"/>
      <c r="L57" s="85"/>
      <c r="M57" s="85"/>
      <c r="N57" s="85"/>
      <c r="O57" s="85"/>
      <c r="P57" s="86"/>
    </row>
    <row r="58" spans="1:46" ht="15" customHeight="1" x14ac:dyDescent="0.25">
      <c r="I58" s="85"/>
      <c r="J58" s="85"/>
      <c r="K58" s="85"/>
      <c r="L58" s="85"/>
      <c r="M58" s="85"/>
      <c r="N58" s="85"/>
      <c r="O58" s="85"/>
    </row>
    <row r="59" spans="1:46" ht="15" customHeight="1" x14ac:dyDescent="0.25">
      <c r="I59" s="85"/>
      <c r="J59" s="85"/>
      <c r="K59" s="85"/>
      <c r="L59" s="85"/>
      <c r="M59" s="85"/>
      <c r="N59" s="85"/>
      <c r="O59" s="85"/>
    </row>
    <row r="60" spans="1:46" ht="15" customHeight="1" x14ac:dyDescent="0.25">
      <c r="I60" s="85"/>
      <c r="J60" s="85"/>
      <c r="K60" s="85"/>
      <c r="L60" s="85"/>
      <c r="M60" s="85"/>
      <c r="N60" s="85"/>
      <c r="O60" s="85"/>
    </row>
    <row r="61" spans="1:46" ht="33.75" x14ac:dyDescent="0.25">
      <c r="I61" s="85"/>
      <c r="J61" s="85"/>
      <c r="K61" s="85"/>
      <c r="L61" s="85"/>
      <c r="M61" s="85"/>
      <c r="N61" s="85"/>
      <c r="O61" s="85"/>
    </row>
    <row r="62" spans="1:46" s="5" customFormat="1" ht="15" customHeight="1" x14ac:dyDescent="0.2">
      <c r="A62" s="10"/>
      <c r="B62" s="21"/>
      <c r="C62" s="21"/>
      <c r="D62" s="21"/>
      <c r="E62" s="21"/>
      <c r="F62" s="21"/>
      <c r="G62" s="21"/>
      <c r="H62" s="29"/>
      <c r="I62" s="85"/>
      <c r="J62" s="85"/>
      <c r="K62" s="85"/>
      <c r="L62" s="85"/>
      <c r="M62" s="85"/>
      <c r="N62" s="85"/>
      <c r="O62" s="85"/>
      <c r="P62" s="21"/>
      <c r="Q62" s="29"/>
      <c r="R62" s="29"/>
      <c r="S62" s="29"/>
      <c r="T62" s="29"/>
      <c r="U62" s="29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</row>
    <row r="63" spans="1:46" ht="21" customHeight="1" x14ac:dyDescent="0.25">
      <c r="H63" s="30"/>
      <c r="I63" s="85"/>
      <c r="J63" s="85"/>
      <c r="K63" s="85"/>
      <c r="L63" s="85"/>
      <c r="M63" s="85"/>
      <c r="N63" s="85"/>
      <c r="O63" s="85"/>
    </row>
    <row r="64" spans="1:46" ht="15" customHeight="1" x14ac:dyDescent="0.25">
      <c r="C64" s="318"/>
      <c r="D64" s="318"/>
      <c r="E64" s="318"/>
      <c r="H64" s="122"/>
      <c r="I64" s="85"/>
      <c r="J64" s="85"/>
      <c r="K64" s="85"/>
      <c r="L64" s="85"/>
      <c r="M64" s="85"/>
      <c r="N64" s="85"/>
      <c r="O64" s="85"/>
      <c r="P64" s="123"/>
      <c r="Q64" s="123"/>
      <c r="R64" s="123"/>
      <c r="S64" s="123"/>
      <c r="T64" s="123"/>
    </row>
    <row r="65" spans="2:26" ht="15" customHeight="1" x14ac:dyDescent="0.25">
      <c r="C65" s="318"/>
      <c r="D65" s="318"/>
      <c r="E65" s="318"/>
      <c r="G65" s="122"/>
      <c r="H65" s="122"/>
      <c r="I65" s="85"/>
      <c r="J65" s="85"/>
      <c r="K65" s="85"/>
      <c r="L65" s="85"/>
      <c r="M65" s="85"/>
      <c r="N65" s="85"/>
      <c r="O65" s="85"/>
      <c r="P65" s="123"/>
      <c r="Q65" s="123"/>
      <c r="R65" s="123"/>
      <c r="S65" s="123"/>
      <c r="T65" s="123"/>
    </row>
    <row r="66" spans="2:26" x14ac:dyDescent="0.25">
      <c r="G66" s="122"/>
      <c r="O66" s="122"/>
    </row>
    <row r="67" spans="2:26" x14ac:dyDescent="0.25">
      <c r="G67" s="122"/>
      <c r="O67" s="122"/>
    </row>
    <row r="68" spans="2:26" x14ac:dyDescent="0.25">
      <c r="G68" s="28"/>
      <c r="O68" s="28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</row>
    <row r="69" spans="2:26" x14ac:dyDescent="0.25">
      <c r="B69" s="31"/>
      <c r="G69" s="122"/>
      <c r="O69" s="122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</row>
    <row r="70" spans="2:26" x14ac:dyDescent="0.25">
      <c r="C70" s="37"/>
      <c r="D70" s="35"/>
      <c r="E70" s="35"/>
      <c r="F70" s="35"/>
      <c r="G70" s="122"/>
      <c r="K70" s="36"/>
      <c r="L70" s="70"/>
      <c r="O70" s="122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</row>
    <row r="71" spans="2:26" x14ac:dyDescent="0.25">
      <c r="G71" s="122"/>
      <c r="H71" s="122"/>
      <c r="I71" s="122"/>
      <c r="J71" s="122"/>
      <c r="L71" s="122"/>
      <c r="M71" s="122"/>
      <c r="N71" s="122"/>
      <c r="O71" s="122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</row>
  </sheetData>
  <sheetProtection sheet="1" objects="1" scenarios="1" selectLockedCells="1"/>
  <mergeCells count="16">
    <mergeCell ref="BG1:BI1"/>
    <mergeCell ref="BJ1:BK1"/>
    <mergeCell ref="H2:O4"/>
    <mergeCell ref="C64:E65"/>
    <mergeCell ref="L34:M34"/>
    <mergeCell ref="J13:K13"/>
    <mergeCell ref="J14:K14"/>
    <mergeCell ref="G11:P11"/>
    <mergeCell ref="K20:L20"/>
    <mergeCell ref="L27:M27"/>
    <mergeCell ref="L28:M28"/>
    <mergeCell ref="L29:M29"/>
    <mergeCell ref="L30:M30"/>
    <mergeCell ref="L31:M31"/>
    <mergeCell ref="L32:M32"/>
    <mergeCell ref="L33:M33"/>
  </mergeCells>
  <conditionalFormatting sqref="J22:M22 L23:M26 J23:K28">
    <cfRule type="expression" dxfId="427" priority="3">
      <formula>$J22&lt;0</formula>
    </cfRule>
  </conditionalFormatting>
  <conditionalFormatting sqref="J21:M21">
    <cfRule type="expression" dxfId="426" priority="2">
      <formula>$I$21&gt;0</formula>
    </cfRule>
  </conditionalFormatting>
  <conditionalFormatting sqref="K20:M20">
    <cfRule type="expression" dxfId="425" priority="1">
      <formula>$I$21&gt;0</formula>
    </cfRule>
  </conditionalFormatting>
  <dataValidations count="1">
    <dataValidation type="list" allowBlank="1" showInputMessage="1" showErrorMessage="1" sqref="J14">
      <formula1>Produit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S115"/>
  <sheetViews>
    <sheetView showGridLines="0" showRowColHeaders="0" topLeftCell="B1" workbookViewId="0">
      <pane ySplit="5" topLeftCell="A6" activePane="bottomLeft" state="frozen"/>
      <selection activeCell="I9" sqref="I9"/>
      <selection pane="bottomLeft"/>
    </sheetView>
  </sheetViews>
  <sheetFormatPr baseColWidth="10" defaultRowHeight="15" x14ac:dyDescent="0.25"/>
  <cols>
    <col min="1" max="1" width="0" style="3" hidden="1" customWidth="1"/>
    <col min="2" max="2" width="9.7109375" customWidth="1"/>
    <col min="3" max="6" width="9.85546875" customWidth="1"/>
    <col min="7" max="7" width="13.140625" style="6" customWidth="1"/>
    <col min="8" max="8" width="21" style="272" customWidth="1"/>
    <col min="9" max="11" width="13.140625" style="6" customWidth="1"/>
    <col min="12" max="12" width="13.140625" style="263" customWidth="1"/>
    <col min="13" max="14" width="13.140625" style="6" hidden="1" customWidth="1"/>
    <col min="15" max="15" width="13.140625" style="17" customWidth="1"/>
    <col min="16" max="19" width="12" customWidth="1"/>
    <col min="20" max="50" width="9.85546875" customWidth="1"/>
  </cols>
  <sheetData>
    <row r="2" spans="5:18" ht="15" customHeight="1" x14ac:dyDescent="0.25">
      <c r="G2" s="324" t="s">
        <v>34</v>
      </c>
      <c r="H2" s="324"/>
      <c r="I2" s="324"/>
      <c r="J2" s="324"/>
      <c r="K2" s="324"/>
      <c r="L2" s="324"/>
      <c r="M2" s="324"/>
      <c r="N2" s="324"/>
      <c r="O2" s="324"/>
    </row>
    <row r="3" spans="5:18" ht="15" customHeight="1" x14ac:dyDescent="0.25">
      <c r="G3" s="324"/>
      <c r="H3" s="324"/>
      <c r="I3" s="324"/>
      <c r="J3" s="324"/>
      <c r="K3" s="324"/>
      <c r="L3" s="324"/>
      <c r="M3" s="324"/>
      <c r="N3" s="324"/>
      <c r="O3" s="324"/>
    </row>
    <row r="4" spans="5:18" ht="15" customHeight="1" x14ac:dyDescent="0.25">
      <c r="G4" s="324"/>
      <c r="H4" s="324"/>
      <c r="I4" s="324"/>
      <c r="J4" s="324"/>
      <c r="K4" s="324"/>
      <c r="L4" s="324"/>
      <c r="M4" s="324"/>
      <c r="N4" s="324"/>
      <c r="O4" s="324"/>
    </row>
    <row r="5" spans="5:18" x14ac:dyDescent="0.25">
      <c r="O5" s="360" t="s">
        <v>89</v>
      </c>
      <c r="P5" s="361">
        <f>+BD!AR3-BD!AQ3</f>
        <v>0</v>
      </c>
    </row>
    <row r="6" spans="5:18" x14ac:dyDescent="0.25">
      <c r="F6" s="142"/>
      <c r="G6" s="268"/>
      <c r="H6" s="273"/>
      <c r="I6" s="268"/>
      <c r="J6" s="268"/>
      <c r="Q6" s="139"/>
    </row>
    <row r="7" spans="5:18" ht="24" x14ac:dyDescent="0.25">
      <c r="E7" s="137"/>
      <c r="G7" s="222" t="s">
        <v>4</v>
      </c>
      <c r="H7" s="223" t="s">
        <v>5</v>
      </c>
      <c r="I7" s="226" t="s">
        <v>45</v>
      </c>
      <c r="J7" s="227" t="s">
        <v>64</v>
      </c>
      <c r="K7" s="226" t="s">
        <v>63</v>
      </c>
      <c r="L7" s="277" t="s">
        <v>65</v>
      </c>
      <c r="M7" s="276" t="s">
        <v>8</v>
      </c>
      <c r="N7" s="275" t="s">
        <v>9</v>
      </c>
      <c r="O7" s="277" t="s">
        <v>66</v>
      </c>
      <c r="Q7" s="140"/>
      <c r="R7" s="25"/>
    </row>
    <row r="8" spans="5:18" x14ac:dyDescent="0.25">
      <c r="E8" s="137"/>
      <c r="G8" s="271">
        <f>+parametre!G9</f>
        <v>2017001</v>
      </c>
      <c r="H8" s="274" t="str">
        <f>+parametre!H9</f>
        <v>Produit 1</v>
      </c>
      <c r="I8" s="269">
        <f>SUMIFS(BD!I:I,BD!D:D,"S.Initial",BD!G:G,Tableau13[[#This Row],[Réf produit]])</f>
        <v>300</v>
      </c>
      <c r="J8" s="270">
        <f>SUMIFS(BD!I:I,BD!D:D,"Entrée",BD!G:G,Tableau13[[#This Row],[Réf produit]])</f>
        <v>1495</v>
      </c>
      <c r="K8" s="270">
        <f>SUMIFS(BD!I:I,BD!D:D,"Sortie",BD!G:G,Tableau13[[#This Row],[Réf produit]])</f>
        <v>-810</v>
      </c>
      <c r="L8" s="278">
        <f>+Tableau13[[#This Row],[Sorties]]+Tableau13[[#This Row],[Entrées]]+Tableau13[[#This Row],[Stock Initial]]</f>
        <v>985</v>
      </c>
      <c r="M8" s="270">
        <f>+parametre!I9</f>
        <v>1000</v>
      </c>
      <c r="N8" s="270">
        <f>+parametre!J9</f>
        <v>300</v>
      </c>
      <c r="O8" s="279">
        <f>IF(Tableau13[[#This Row],[Stock final]]&gt;parametre!I9,0,parametre!I9-Tableau13[[#This Row],[Stock final]])</f>
        <v>15</v>
      </c>
      <c r="Q8" s="138"/>
      <c r="R8" s="77"/>
    </row>
    <row r="9" spans="5:18" x14ac:dyDescent="0.25">
      <c r="E9" s="17"/>
      <c r="G9" s="271">
        <f>+parametre!G10</f>
        <v>2017002</v>
      </c>
      <c r="H9" s="274" t="str">
        <f>+parametre!H10</f>
        <v>Produit 2</v>
      </c>
      <c r="I9" s="269">
        <f>SUMIFS(BD!I:I,BD!D:D,"S.Initial",BD!G:G,Tableau13[[#This Row],[Réf produit]])</f>
        <v>362</v>
      </c>
      <c r="J9" s="270">
        <f>SUMIFS(BD!I:I,BD!D:D,"Entrée",BD!G:G,Tableau13[[#This Row],[Réf produit]])</f>
        <v>254</v>
      </c>
      <c r="K9" s="270">
        <f>SUMIFS(BD!I:I,BD!D:D,"Sortie",BD!G:G,Tableau13[[#This Row],[Réf produit]])</f>
        <v>-300</v>
      </c>
      <c r="L9" s="278">
        <f>+Tableau13[[#This Row],[Sorties]]+Tableau13[[#This Row],[Entrées]]+Tableau13[[#This Row],[Stock Initial]]</f>
        <v>316</v>
      </c>
      <c r="M9" s="270">
        <f>+parametre!I10</f>
        <v>1000</v>
      </c>
      <c r="N9" s="270">
        <f>+parametre!J10</f>
        <v>350</v>
      </c>
      <c r="O9" s="280">
        <f>IF(Tableau13[[#This Row],[Stock final]]&gt;parametre!I10,0,parametre!I10-Tableau13[[#This Row],[Stock final]])</f>
        <v>684</v>
      </c>
      <c r="R9" s="25"/>
    </row>
    <row r="10" spans="5:18" x14ac:dyDescent="0.25">
      <c r="E10" s="137"/>
      <c r="G10" s="271">
        <f>+parametre!G11</f>
        <v>2017003</v>
      </c>
      <c r="H10" s="274" t="str">
        <f>+parametre!H11</f>
        <v>Produit 3</v>
      </c>
      <c r="I10" s="269">
        <f>SUMIFS(BD!I:I,BD!D:D,"S.Initial",BD!G:G,Tableau13[[#This Row],[Réf produit]])</f>
        <v>621</v>
      </c>
      <c r="J10" s="270">
        <f>SUMIFS(BD!I:I,BD!D:D,"Entrée",BD!G:G,Tableau13[[#This Row],[Réf produit]])</f>
        <v>254</v>
      </c>
      <c r="K10" s="270">
        <f>SUMIFS(BD!I:I,BD!D:D,"Sortie",BD!G:G,Tableau13[[#This Row],[Réf produit]])</f>
        <v>0</v>
      </c>
      <c r="L10" s="278">
        <f>+Tableau13[[#This Row],[Sorties]]+Tableau13[[#This Row],[Entrées]]+Tableau13[[#This Row],[Stock Initial]]</f>
        <v>875</v>
      </c>
      <c r="M10" s="270">
        <f>+parametre!I11</f>
        <v>100</v>
      </c>
      <c r="N10" s="270">
        <f>+parametre!J11</f>
        <v>50</v>
      </c>
      <c r="O10" s="279">
        <f>IF(Tableau13[[#This Row],[Stock final]]&gt;parametre!I11,0,parametre!I11-Tableau13[[#This Row],[Stock final]])</f>
        <v>0</v>
      </c>
      <c r="Q10" s="138"/>
      <c r="R10" s="175"/>
    </row>
    <row r="11" spans="5:18" x14ac:dyDescent="0.25">
      <c r="E11" s="137"/>
      <c r="G11" s="271">
        <f>+parametre!G12</f>
        <v>2017004</v>
      </c>
      <c r="H11" s="274" t="str">
        <f>+parametre!H12</f>
        <v>Produit 4</v>
      </c>
      <c r="I11" s="269">
        <f>SUMIFS(BD!I:I,BD!D:D,"S.Initial",BD!G:G,Tableau13[[#This Row],[Réf produit]])</f>
        <v>362</v>
      </c>
      <c r="J11" s="270">
        <f>SUMIFS(BD!I:I,BD!D:D,"Entrée",BD!G:G,Tableau13[[#This Row],[Réf produit]])</f>
        <v>0</v>
      </c>
      <c r="K11" s="270">
        <f>SUMIFS(BD!I:I,BD!D:D,"Sortie",BD!G:G,Tableau13[[#This Row],[Réf produit]])</f>
        <v>0</v>
      </c>
      <c r="L11" s="278">
        <f>+Tableau13[[#This Row],[Sorties]]+Tableau13[[#This Row],[Entrées]]+Tableau13[[#This Row],[Stock Initial]]</f>
        <v>362</v>
      </c>
      <c r="M11" s="270">
        <f>+parametre!I12</f>
        <v>100</v>
      </c>
      <c r="N11" s="270">
        <f>+parametre!J12</f>
        <v>50</v>
      </c>
      <c r="O11" s="280">
        <f>IF(Tableau13[[#This Row],[Stock final]]&gt;parametre!I12,0,parametre!I12-Tableau13[[#This Row],[Stock final]])</f>
        <v>0</v>
      </c>
      <c r="Q11" s="138"/>
    </row>
    <row r="12" spans="5:18" x14ac:dyDescent="0.25">
      <c r="E12" s="17"/>
      <c r="G12" s="271">
        <f>+parametre!G13</f>
        <v>2017005</v>
      </c>
      <c r="H12" s="274" t="str">
        <f>+parametre!H13</f>
        <v>Produit 5</v>
      </c>
      <c r="I12" s="269">
        <f>SUMIFS(BD!I:I,BD!D:D,"S.Initial",BD!G:G,Tableau13[[#This Row],[Réf produit]])</f>
        <v>951</v>
      </c>
      <c r="J12" s="270">
        <f>SUMIFS(BD!I:I,BD!D:D,"Entrée",BD!G:G,Tableau13[[#This Row],[Réf produit]])</f>
        <v>0</v>
      </c>
      <c r="K12" s="270">
        <f>SUMIFS(BD!I:I,BD!D:D,"Sortie",BD!G:G,Tableau13[[#This Row],[Réf produit]])</f>
        <v>0</v>
      </c>
      <c r="L12" s="278">
        <f>+Tableau13[[#This Row],[Sorties]]+Tableau13[[#This Row],[Entrées]]+Tableau13[[#This Row],[Stock Initial]]</f>
        <v>951</v>
      </c>
      <c r="M12" s="270">
        <f>+parametre!I13</f>
        <v>100</v>
      </c>
      <c r="N12" s="270">
        <f>+parametre!J13</f>
        <v>50</v>
      </c>
      <c r="O12" s="279">
        <f>IF(Tableau13[[#This Row],[Stock final]]&gt;parametre!I13,0,parametre!I13-Tableau13[[#This Row],[Stock final]])</f>
        <v>0</v>
      </c>
    </row>
    <row r="13" spans="5:18" x14ac:dyDescent="0.25">
      <c r="E13" s="141"/>
      <c r="G13" s="271">
        <f>+parametre!G14</f>
        <v>2017006</v>
      </c>
      <c r="H13" s="274" t="str">
        <f>+parametre!H14</f>
        <v>Produit 6</v>
      </c>
      <c r="I13" s="269">
        <f>SUMIFS(BD!I:I,BD!D:D,"S.Initial",BD!G:G,Tableau13[[#This Row],[Réf produit]])</f>
        <v>950</v>
      </c>
      <c r="J13" s="270">
        <f>SUMIFS(BD!I:I,BD!D:D,"Entrée",BD!G:G,Tableau13[[#This Row],[Réf produit]])</f>
        <v>0</v>
      </c>
      <c r="K13" s="270">
        <f>SUMIFS(BD!I:I,BD!D:D,"Sortie",BD!G:G,Tableau13[[#This Row],[Réf produit]])</f>
        <v>0</v>
      </c>
      <c r="L13" s="278">
        <f>+Tableau13[[#This Row],[Sorties]]+Tableau13[[#This Row],[Entrées]]+Tableau13[[#This Row],[Stock Initial]]</f>
        <v>950</v>
      </c>
      <c r="M13" s="270">
        <f>+parametre!I14</f>
        <v>100</v>
      </c>
      <c r="N13" s="270">
        <f>+parametre!J14</f>
        <v>50</v>
      </c>
      <c r="O13" s="280">
        <f>IF(Tableau13[[#This Row],[Stock final]]&gt;parametre!I14,0,parametre!I14-Tableau13[[#This Row],[Stock final]])</f>
        <v>0</v>
      </c>
    </row>
    <row r="14" spans="5:18" x14ac:dyDescent="0.25">
      <c r="E14" s="137"/>
      <c r="G14" s="271">
        <f>+parametre!G15</f>
        <v>2017007</v>
      </c>
      <c r="H14" s="274" t="str">
        <f>+parametre!H15</f>
        <v>Produit 7</v>
      </c>
      <c r="I14" s="269">
        <f>SUMIFS(BD!I:I,BD!D:D,"S.Initial",BD!G:G,Tableau13[[#This Row],[Réf produit]])</f>
        <v>300</v>
      </c>
      <c r="J14" s="270">
        <f>SUMIFS(BD!I:I,BD!D:D,"Entrée",BD!G:G,Tableau13[[#This Row],[Réf produit]])</f>
        <v>0</v>
      </c>
      <c r="K14" s="270">
        <f>SUMIFS(BD!I:I,BD!D:D,"Sortie",BD!G:G,Tableau13[[#This Row],[Réf produit]])</f>
        <v>0</v>
      </c>
      <c r="L14" s="278">
        <f>+Tableau13[[#This Row],[Sorties]]+Tableau13[[#This Row],[Entrées]]+Tableau13[[#This Row],[Stock Initial]]</f>
        <v>300</v>
      </c>
      <c r="M14" s="270">
        <f>+parametre!I15</f>
        <v>100</v>
      </c>
      <c r="N14" s="270">
        <f>+parametre!J15</f>
        <v>50</v>
      </c>
      <c r="O14" s="279">
        <f>IF(Tableau13[[#This Row],[Stock final]]&gt;parametre!I15,0,parametre!I15-Tableau13[[#This Row],[Stock final]])</f>
        <v>0</v>
      </c>
    </row>
    <row r="15" spans="5:18" x14ac:dyDescent="0.25">
      <c r="G15" s="271">
        <f>+parametre!G16</f>
        <v>2017008</v>
      </c>
      <c r="H15" s="274" t="str">
        <f>+parametre!H16</f>
        <v>Produit 8</v>
      </c>
      <c r="I15" s="269">
        <f>SUMIFS(BD!I:I,BD!D:D,"S.Initial",BD!G:G,Tableau13[[#This Row],[Réf produit]])</f>
        <v>800</v>
      </c>
      <c r="J15" s="270">
        <f>SUMIFS(BD!I:I,BD!D:D,"Entrée",BD!G:G,Tableau13[[#This Row],[Réf produit]])</f>
        <v>0</v>
      </c>
      <c r="K15" s="270">
        <f>SUMIFS(BD!I:I,BD!D:D,"Sortie",BD!G:G,Tableau13[[#This Row],[Réf produit]])</f>
        <v>0</v>
      </c>
      <c r="L15" s="278">
        <f>+Tableau13[[#This Row],[Sorties]]+Tableau13[[#This Row],[Entrées]]+Tableau13[[#This Row],[Stock Initial]]</f>
        <v>800</v>
      </c>
      <c r="M15" s="270">
        <f>+parametre!I16</f>
        <v>100</v>
      </c>
      <c r="N15" s="270">
        <f>+parametre!J16</f>
        <v>50</v>
      </c>
      <c r="O15" s="280">
        <f>IF(Tableau13[[#This Row],[Stock final]]&gt;parametre!I16,0,parametre!I16-Tableau13[[#This Row],[Stock final]])</f>
        <v>0</v>
      </c>
    </row>
    <row r="16" spans="5:18" x14ac:dyDescent="0.25">
      <c r="G16" s="271">
        <f>+parametre!G17</f>
        <v>2017009</v>
      </c>
      <c r="H16" s="274" t="str">
        <f>+parametre!H17</f>
        <v>Produit 9</v>
      </c>
      <c r="I16" s="269">
        <f>SUMIFS(BD!I:I,BD!D:D,"S.Initial",BD!G:G,Tableau13[[#This Row],[Réf produit]])</f>
        <v>652</v>
      </c>
      <c r="J16" s="270">
        <f>SUMIFS(BD!I:I,BD!D:D,"Entrée",BD!G:G,Tableau13[[#This Row],[Réf produit]])</f>
        <v>0</v>
      </c>
      <c r="K16" s="270">
        <f>SUMIFS(BD!I:I,BD!D:D,"Sortie",BD!G:G,Tableau13[[#This Row],[Réf produit]])</f>
        <v>0</v>
      </c>
      <c r="L16" s="278">
        <f>+Tableau13[[#This Row],[Sorties]]+Tableau13[[#This Row],[Entrées]]+Tableau13[[#This Row],[Stock Initial]]</f>
        <v>652</v>
      </c>
      <c r="M16" s="270">
        <f>+parametre!I17</f>
        <v>100</v>
      </c>
      <c r="N16" s="270">
        <f>+parametre!J17</f>
        <v>50</v>
      </c>
      <c r="O16" s="279">
        <f>IF(Tableau13[[#This Row],[Stock final]]&gt;parametre!I17,0,parametre!I17-Tableau13[[#This Row],[Stock final]])</f>
        <v>0</v>
      </c>
    </row>
    <row r="17" spans="7:15" x14ac:dyDescent="0.25">
      <c r="G17" s="271">
        <f>+parametre!G18</f>
        <v>2017010</v>
      </c>
      <c r="H17" s="274" t="str">
        <f>+parametre!H18</f>
        <v>Produit 10</v>
      </c>
      <c r="I17" s="269">
        <f>SUMIFS(BD!I:I,BD!D:D,"S.Initial",BD!G:G,Tableau13[[#This Row],[Réf produit]])</f>
        <v>254</v>
      </c>
      <c r="J17" s="270">
        <f>SUMIFS(BD!I:I,BD!D:D,"Entrée",BD!G:G,Tableau13[[#This Row],[Réf produit]])</f>
        <v>0</v>
      </c>
      <c r="K17" s="270">
        <f>SUMIFS(BD!I:I,BD!D:D,"Sortie",BD!G:G,Tableau13[[#This Row],[Réf produit]])</f>
        <v>0</v>
      </c>
      <c r="L17" s="278">
        <f>+Tableau13[[#This Row],[Sorties]]+Tableau13[[#This Row],[Entrées]]+Tableau13[[#This Row],[Stock Initial]]</f>
        <v>254</v>
      </c>
      <c r="M17" s="270">
        <f>+parametre!I18</f>
        <v>100</v>
      </c>
      <c r="N17" s="270">
        <f>+parametre!J18</f>
        <v>50</v>
      </c>
      <c r="O17" s="280">
        <f>IF(Tableau13[[#This Row],[Stock final]]&gt;parametre!I18,0,parametre!I18-Tableau13[[#This Row],[Stock final]])</f>
        <v>0</v>
      </c>
    </row>
    <row r="18" spans="7:15" x14ac:dyDescent="0.25">
      <c r="G18" s="271">
        <f>+parametre!G19</f>
        <v>2017011</v>
      </c>
      <c r="H18" s="274" t="str">
        <f>+parametre!H19</f>
        <v>Produit 11</v>
      </c>
      <c r="I18" s="269">
        <f>SUMIFS(BD!I:I,BD!D:D,"S.Initial",BD!G:G,Tableau13[[#This Row],[Réf produit]])</f>
        <v>2541</v>
      </c>
      <c r="J18" s="270">
        <f>SUMIFS(BD!I:I,BD!D:D,"Entrée",BD!G:G,Tableau13[[#This Row],[Réf produit]])</f>
        <v>0</v>
      </c>
      <c r="K18" s="270">
        <f>SUMIFS(BD!I:I,BD!D:D,"Sortie",BD!G:G,Tableau13[[#This Row],[Réf produit]])</f>
        <v>0</v>
      </c>
      <c r="L18" s="278">
        <f>+Tableau13[[#This Row],[Sorties]]+Tableau13[[#This Row],[Entrées]]+Tableau13[[#This Row],[Stock Initial]]</f>
        <v>2541</v>
      </c>
      <c r="M18" s="270">
        <f>+parametre!I19</f>
        <v>100</v>
      </c>
      <c r="N18" s="270">
        <f>+parametre!J19</f>
        <v>50</v>
      </c>
      <c r="O18" s="279">
        <f>IF(Tableau13[[#This Row],[Stock final]]&gt;parametre!I19,0,parametre!I19-Tableau13[[#This Row],[Stock final]])</f>
        <v>0</v>
      </c>
    </row>
    <row r="19" spans="7:15" x14ac:dyDescent="0.25">
      <c r="G19" s="271">
        <f>+parametre!G20</f>
        <v>2017012</v>
      </c>
      <c r="H19" s="274" t="str">
        <f>+parametre!H20</f>
        <v>Produit 12</v>
      </c>
      <c r="I19" s="269">
        <f>SUMIFS(BD!I:I,BD!D:D,"S.Initial",BD!G:G,Tableau13[[#This Row],[Réf produit]])</f>
        <v>0</v>
      </c>
      <c r="J19" s="270">
        <f>SUMIFS(BD!I:I,BD!D:D,"Entrée",BD!G:G,Tableau13[[#This Row],[Réf produit]])</f>
        <v>0</v>
      </c>
      <c r="K19" s="270">
        <f>SUMIFS(BD!I:I,BD!D:D,"Sortie",BD!G:G,Tableau13[[#This Row],[Réf produit]])</f>
        <v>0</v>
      </c>
      <c r="L19" s="278">
        <f>+Tableau13[[#This Row],[Sorties]]+Tableau13[[#This Row],[Entrées]]+Tableau13[[#This Row],[Stock Initial]]</f>
        <v>0</v>
      </c>
      <c r="M19" s="270">
        <f>+parametre!I20</f>
        <v>0</v>
      </c>
      <c r="N19" s="270">
        <f>+parametre!J20</f>
        <v>0</v>
      </c>
      <c r="O19" s="280">
        <f>IF(Tableau13[[#This Row],[Stock final]]&gt;parametre!I20,0,parametre!I20-Tableau13[[#This Row],[Stock final]])</f>
        <v>0</v>
      </c>
    </row>
    <row r="20" spans="7:15" x14ac:dyDescent="0.25">
      <c r="G20" s="271">
        <f>+parametre!G21</f>
        <v>2017013</v>
      </c>
      <c r="H20" s="274" t="str">
        <f>+parametre!H21</f>
        <v>Produit 13</v>
      </c>
      <c r="I20" s="269">
        <f>SUMIFS(BD!I:I,BD!D:D,"S.Initial",BD!G:G,Tableau13[[#This Row],[Réf produit]])</f>
        <v>0</v>
      </c>
      <c r="J20" s="270">
        <f>SUMIFS(BD!I:I,BD!D:D,"Entrée",BD!G:G,Tableau13[[#This Row],[Réf produit]])</f>
        <v>0</v>
      </c>
      <c r="K20" s="270">
        <f>SUMIFS(BD!I:I,BD!D:D,"Sortie",BD!G:G,Tableau13[[#This Row],[Réf produit]])</f>
        <v>0</v>
      </c>
      <c r="L20" s="278">
        <f>+Tableau13[[#This Row],[Sorties]]+Tableau13[[#This Row],[Entrées]]+Tableau13[[#This Row],[Stock Initial]]</f>
        <v>0</v>
      </c>
      <c r="M20" s="270">
        <f>+parametre!I21</f>
        <v>0</v>
      </c>
      <c r="N20" s="270">
        <f>+parametre!J21</f>
        <v>0</v>
      </c>
      <c r="O20" s="279">
        <f>IF(Tableau13[[#This Row],[Stock final]]&gt;parametre!I21,0,parametre!I21-Tableau13[[#This Row],[Stock final]])</f>
        <v>0</v>
      </c>
    </row>
    <row r="21" spans="7:15" x14ac:dyDescent="0.25">
      <c r="G21" s="271">
        <f>+parametre!G22</f>
        <v>2017014</v>
      </c>
      <c r="H21" s="274" t="str">
        <f>+parametre!H22</f>
        <v>Produit 14</v>
      </c>
      <c r="I21" s="269">
        <f>SUMIFS(BD!I:I,BD!D:D,"S.Initial",BD!G:G,Tableau13[[#This Row],[Réf produit]])</f>
        <v>0</v>
      </c>
      <c r="J21" s="270">
        <f>SUMIFS(BD!I:I,BD!D:D,"Entrée",BD!G:G,Tableau13[[#This Row],[Réf produit]])</f>
        <v>0</v>
      </c>
      <c r="K21" s="270">
        <f>SUMIFS(BD!I:I,BD!D:D,"Sortie",BD!G:G,Tableau13[[#This Row],[Réf produit]])</f>
        <v>0</v>
      </c>
      <c r="L21" s="278">
        <f>+Tableau13[[#This Row],[Sorties]]+Tableau13[[#This Row],[Entrées]]+Tableau13[[#This Row],[Stock Initial]]</f>
        <v>0</v>
      </c>
      <c r="M21" s="270">
        <f>+parametre!I22</f>
        <v>0</v>
      </c>
      <c r="N21" s="270">
        <f>+parametre!J22</f>
        <v>0</v>
      </c>
      <c r="O21" s="280">
        <f>IF(Tableau13[[#This Row],[Stock final]]&gt;parametre!I22,0,parametre!I22-Tableau13[[#This Row],[Stock final]])</f>
        <v>0</v>
      </c>
    </row>
    <row r="22" spans="7:15" x14ac:dyDescent="0.25">
      <c r="G22" s="271">
        <f>+parametre!G23</f>
        <v>2017015</v>
      </c>
      <c r="H22" s="274" t="str">
        <f>+parametre!H23</f>
        <v>Produit 15</v>
      </c>
      <c r="I22" s="269">
        <f>SUMIFS(BD!I:I,BD!D:D,"S.Initial",BD!G:G,Tableau13[[#This Row],[Réf produit]])</f>
        <v>0</v>
      </c>
      <c r="J22" s="270">
        <f>SUMIFS(BD!I:I,BD!D:D,"Entrée",BD!G:G,Tableau13[[#This Row],[Réf produit]])</f>
        <v>0</v>
      </c>
      <c r="K22" s="270">
        <f>SUMIFS(BD!I:I,BD!D:D,"Sortie",BD!G:G,Tableau13[[#This Row],[Réf produit]])</f>
        <v>0</v>
      </c>
      <c r="L22" s="278">
        <f>+Tableau13[[#This Row],[Sorties]]+Tableau13[[#This Row],[Entrées]]+Tableau13[[#This Row],[Stock Initial]]</f>
        <v>0</v>
      </c>
      <c r="M22" s="270">
        <f>+parametre!I23</f>
        <v>0</v>
      </c>
      <c r="N22" s="270">
        <f>+parametre!J23</f>
        <v>0</v>
      </c>
      <c r="O22" s="279">
        <f>IF(Tableau13[[#This Row],[Stock final]]&gt;parametre!I23,0,parametre!I23-Tableau13[[#This Row],[Stock final]])</f>
        <v>0</v>
      </c>
    </row>
    <row r="23" spans="7:15" x14ac:dyDescent="0.25">
      <c r="G23" s="271">
        <f>+parametre!G24</f>
        <v>2017016</v>
      </c>
      <c r="H23" s="274" t="str">
        <f>+parametre!H24</f>
        <v>Produit 16</v>
      </c>
      <c r="I23" s="269">
        <f>SUMIFS(BD!I:I,BD!D:D,"S.Initial",BD!G:G,Tableau13[[#This Row],[Réf produit]])</f>
        <v>0</v>
      </c>
      <c r="J23" s="270">
        <f>SUMIFS(BD!I:I,BD!D:D,"Entrée",BD!G:G,Tableau13[[#This Row],[Réf produit]])</f>
        <v>0</v>
      </c>
      <c r="K23" s="270">
        <f>SUMIFS(BD!I:I,BD!D:D,"Sortie",BD!G:G,Tableau13[[#This Row],[Réf produit]])</f>
        <v>0</v>
      </c>
      <c r="L23" s="278">
        <f>+Tableau13[[#This Row],[Sorties]]+Tableau13[[#This Row],[Entrées]]+Tableau13[[#This Row],[Stock Initial]]</f>
        <v>0</v>
      </c>
      <c r="M23" s="270">
        <f>+parametre!I24</f>
        <v>0</v>
      </c>
      <c r="N23" s="270">
        <f>+parametre!J24</f>
        <v>0</v>
      </c>
      <c r="O23" s="280">
        <f>IF(Tableau13[[#This Row],[Stock final]]&gt;parametre!I24,0,parametre!I24-Tableau13[[#This Row],[Stock final]])</f>
        <v>0</v>
      </c>
    </row>
    <row r="24" spans="7:15" x14ac:dyDescent="0.25">
      <c r="G24" s="271">
        <f>+parametre!G25</f>
        <v>2017017</v>
      </c>
      <c r="H24" s="274" t="str">
        <f>+parametre!H25</f>
        <v>Produit 17</v>
      </c>
      <c r="I24" s="269">
        <f>SUMIFS(BD!I:I,BD!D:D,"S.Initial",BD!G:G,Tableau13[[#This Row],[Réf produit]])</f>
        <v>0</v>
      </c>
      <c r="J24" s="270">
        <f>SUMIFS(BD!I:I,BD!D:D,"Entrée",BD!G:G,Tableau13[[#This Row],[Réf produit]])</f>
        <v>0</v>
      </c>
      <c r="K24" s="270">
        <f>SUMIFS(BD!I:I,BD!D:D,"Sortie",BD!G:G,Tableau13[[#This Row],[Réf produit]])</f>
        <v>0</v>
      </c>
      <c r="L24" s="278">
        <f>+Tableau13[[#This Row],[Sorties]]+Tableau13[[#This Row],[Entrées]]+Tableau13[[#This Row],[Stock Initial]]</f>
        <v>0</v>
      </c>
      <c r="M24" s="270">
        <f>+parametre!I25</f>
        <v>0</v>
      </c>
      <c r="N24" s="270">
        <f>+parametre!J25</f>
        <v>0</v>
      </c>
      <c r="O24" s="279">
        <f>IF(Tableau13[[#This Row],[Stock final]]&gt;parametre!I25,0,parametre!I25-Tableau13[[#This Row],[Stock final]])</f>
        <v>0</v>
      </c>
    </row>
    <row r="25" spans="7:15" x14ac:dyDescent="0.25">
      <c r="G25" s="271">
        <f>+parametre!G26</f>
        <v>2017018</v>
      </c>
      <c r="H25" s="274" t="str">
        <f>+parametre!H26</f>
        <v>Produit 18</v>
      </c>
      <c r="I25" s="269">
        <f>SUMIFS(BD!I:I,BD!D:D,"S.Initial",BD!G:G,Tableau13[[#This Row],[Réf produit]])</f>
        <v>0</v>
      </c>
      <c r="J25" s="270">
        <f>SUMIFS(BD!I:I,BD!D:D,"Entrée",BD!G:G,Tableau13[[#This Row],[Réf produit]])</f>
        <v>0</v>
      </c>
      <c r="K25" s="270">
        <f>SUMIFS(BD!I:I,BD!D:D,"Sortie",BD!G:G,Tableau13[[#This Row],[Réf produit]])</f>
        <v>0</v>
      </c>
      <c r="L25" s="278">
        <f>+Tableau13[[#This Row],[Sorties]]+Tableau13[[#This Row],[Entrées]]+Tableau13[[#This Row],[Stock Initial]]</f>
        <v>0</v>
      </c>
      <c r="M25" s="270">
        <f>+parametre!I26</f>
        <v>0</v>
      </c>
      <c r="N25" s="270">
        <f>+parametre!J26</f>
        <v>0</v>
      </c>
      <c r="O25" s="280">
        <f>IF(Tableau13[[#This Row],[Stock final]]&gt;parametre!I26,0,parametre!I26-Tableau13[[#This Row],[Stock final]])</f>
        <v>0</v>
      </c>
    </row>
    <row r="26" spans="7:15" x14ac:dyDescent="0.25">
      <c r="G26" s="271">
        <f>+parametre!G27</f>
        <v>2017019</v>
      </c>
      <c r="H26" s="274" t="str">
        <f>+parametre!H27</f>
        <v>Produit 19</v>
      </c>
      <c r="I26" s="269">
        <f>SUMIFS(BD!I:I,BD!D:D,"S.Initial",BD!G:G,Tableau13[[#This Row],[Réf produit]])</f>
        <v>0</v>
      </c>
      <c r="J26" s="270">
        <f>SUMIFS(BD!I:I,BD!D:D,"Entrée",BD!G:G,Tableau13[[#This Row],[Réf produit]])</f>
        <v>0</v>
      </c>
      <c r="K26" s="270">
        <f>SUMIFS(BD!I:I,BD!D:D,"Sortie",BD!G:G,Tableau13[[#This Row],[Réf produit]])</f>
        <v>0</v>
      </c>
      <c r="L26" s="278">
        <f>+Tableau13[[#This Row],[Sorties]]+Tableau13[[#This Row],[Entrées]]+Tableau13[[#This Row],[Stock Initial]]</f>
        <v>0</v>
      </c>
      <c r="M26" s="270">
        <f>+parametre!I27</f>
        <v>0</v>
      </c>
      <c r="N26" s="270">
        <f>+parametre!J27</f>
        <v>0</v>
      </c>
      <c r="O26" s="279">
        <f>IF(Tableau13[[#This Row],[Stock final]]&gt;parametre!I27,0,parametre!I27-Tableau13[[#This Row],[Stock final]])</f>
        <v>0</v>
      </c>
    </row>
    <row r="27" spans="7:15" x14ac:dyDescent="0.25">
      <c r="G27" s="271">
        <f>+parametre!G28</f>
        <v>2017020</v>
      </c>
      <c r="H27" s="274" t="str">
        <f>+parametre!H28</f>
        <v>Produit 20</v>
      </c>
      <c r="I27" s="269">
        <f>SUMIFS(BD!I:I,BD!D:D,"S.Initial",BD!G:G,Tableau13[[#This Row],[Réf produit]])</f>
        <v>0</v>
      </c>
      <c r="J27" s="270">
        <f>SUMIFS(BD!I:I,BD!D:D,"Entrée",BD!G:G,Tableau13[[#This Row],[Réf produit]])</f>
        <v>0</v>
      </c>
      <c r="K27" s="270">
        <f>SUMIFS(BD!I:I,BD!D:D,"Sortie",BD!G:G,Tableau13[[#This Row],[Réf produit]])</f>
        <v>0</v>
      </c>
      <c r="L27" s="278">
        <f>+Tableau13[[#This Row],[Sorties]]+Tableau13[[#This Row],[Entrées]]+Tableau13[[#This Row],[Stock Initial]]</f>
        <v>0</v>
      </c>
      <c r="M27" s="270">
        <f>+parametre!I28</f>
        <v>0</v>
      </c>
      <c r="N27" s="270">
        <f>+parametre!J28</f>
        <v>0</v>
      </c>
      <c r="O27" s="280">
        <f>IF(Tableau13[[#This Row],[Stock final]]&gt;parametre!I28,0,parametre!I28-Tableau13[[#This Row],[Stock final]])</f>
        <v>0</v>
      </c>
    </row>
    <row r="31" spans="7:15" ht="21" x14ac:dyDescent="0.25">
      <c r="G31" s="342" t="s">
        <v>86</v>
      </c>
      <c r="H31" s="342"/>
      <c r="I31" s="342"/>
      <c r="J31" s="342"/>
      <c r="K31" s="342"/>
    </row>
    <row r="33" spans="6:19" x14ac:dyDescent="0.25">
      <c r="G33" s="420" t="s">
        <v>6</v>
      </c>
      <c r="H33" s="426" t="s">
        <v>7</v>
      </c>
      <c r="I33" s="99"/>
      <c r="J33" s="99"/>
      <c r="K33" s="343"/>
      <c r="O33" s="351" t="s">
        <v>65</v>
      </c>
      <c r="P33" s="351"/>
      <c r="Q33" s="351"/>
    </row>
    <row r="34" spans="6:19" x14ac:dyDescent="0.25">
      <c r="F34" s="2"/>
      <c r="G34" s="422"/>
      <c r="H34" s="347"/>
      <c r="I34" s="347"/>
      <c r="J34" s="347"/>
      <c r="K34" s="357"/>
      <c r="O34" s="142">
        <f>IFERROR(INDEX(Tableau1[],MATCH(Stat!H33,Tableau1[Produit],0),1),"")</f>
        <v>2017001</v>
      </c>
    </row>
    <row r="35" spans="6:19" x14ac:dyDescent="0.25">
      <c r="G35" s="423" t="s">
        <v>87</v>
      </c>
      <c r="H35" s="424" t="s">
        <v>41</v>
      </c>
      <c r="I35" s="425" t="s">
        <v>30</v>
      </c>
      <c r="J35" s="425" t="s">
        <v>31</v>
      </c>
      <c r="K35" s="425" t="s">
        <v>50</v>
      </c>
      <c r="O35" s="352" t="s">
        <v>30</v>
      </c>
      <c r="P35" s="352" t="s">
        <v>31</v>
      </c>
      <c r="Q35" s="352" t="s">
        <v>50</v>
      </c>
    </row>
    <row r="36" spans="6:19" x14ac:dyDescent="0.25">
      <c r="G36" s="417" t="s">
        <v>47</v>
      </c>
      <c r="H36" s="412">
        <v>42737</v>
      </c>
      <c r="I36" s="413">
        <v>200</v>
      </c>
      <c r="J36" s="413">
        <v>1.4</v>
      </c>
      <c r="K36" s="413">
        <v>280</v>
      </c>
      <c r="L36" s="348">
        <v>1</v>
      </c>
      <c r="M36" s="268"/>
      <c r="N36" s="268"/>
      <c r="O36" s="354">
        <f t="array" ref="O36">IFERROR(INDEX(BD!$AL$1:$AO$28,SMALL(IF(BD!$AL$1:$AL$28=$O$34,ROW(BD!$AL$1:$AO$28)),L36),3),NA())</f>
        <v>61</v>
      </c>
      <c r="P36" s="358">
        <f t="array" ref="P36">IFERROR(INDEX(BD!$AL$1:$AO$28,SMALL(IF(BD!$AL$1:$AL$28=$O$34,ROW(BD!$AL$1:$AO$28)),L36),4),NA())</f>
        <v>1.5</v>
      </c>
      <c r="Q36" s="355">
        <f>IFERROR(P36*O36,NA())</f>
        <v>91.5</v>
      </c>
      <c r="R36" s="355"/>
      <c r="S36" s="64"/>
    </row>
    <row r="37" spans="6:19" x14ac:dyDescent="0.25">
      <c r="G37" s="418"/>
      <c r="H37" s="414">
        <v>42738</v>
      </c>
      <c r="I37" s="413">
        <v>120</v>
      </c>
      <c r="J37" s="413">
        <v>1.8</v>
      </c>
      <c r="K37" s="413">
        <v>216</v>
      </c>
      <c r="L37" s="348">
        <v>2</v>
      </c>
      <c r="M37" s="268"/>
      <c r="N37" s="268"/>
      <c r="O37" s="354">
        <f t="array" ref="O37">IFERROR(INDEX(BD!$AL$1:$AO$28,SMALL(IF(BD!$AL$1:$AL$28=$O$34,ROW(BD!$AL$1:$AO$28)),L37),3),NA())</f>
        <v>362</v>
      </c>
      <c r="P37" s="358">
        <f t="array" ref="P37">IFERROR(INDEX(BD!$AL$1:$AO$28,SMALL(IF(BD!$AL$1:$AL$28=$O$34,ROW(BD!$AL$1:$AO$28)),L37),4),NA())</f>
        <v>1.6</v>
      </c>
      <c r="Q37" s="355">
        <f t="shared" ref="Q37:Q45" si="0">IFERROR(P37*O37,NA())</f>
        <v>579.20000000000005</v>
      </c>
      <c r="R37" s="355"/>
      <c r="S37" s="64"/>
    </row>
    <row r="38" spans="6:19" x14ac:dyDescent="0.25">
      <c r="G38" s="418"/>
      <c r="H38" s="414">
        <v>42827</v>
      </c>
      <c r="I38" s="413">
        <v>251</v>
      </c>
      <c r="J38" s="413">
        <v>1.5</v>
      </c>
      <c r="K38" s="413">
        <v>376.5</v>
      </c>
      <c r="L38" s="348">
        <v>3</v>
      </c>
      <c r="M38" s="268"/>
      <c r="N38" s="268"/>
      <c r="O38" s="354">
        <f t="array" ref="O38">IFERROR(INDEX(BD!$AL$1:$AO$28,SMALL(IF(BD!$AL$1:$AL$28=$O$34,ROW(BD!$AL$1:$AO$28)),L38),3),NA())</f>
        <v>362</v>
      </c>
      <c r="P38" s="358">
        <f t="array" ref="P38">IFERROR(INDEX(BD!$AL$1:$AO$28,SMALL(IF(BD!$AL$1:$AL$28=$O$34,ROW(BD!$AL$1:$AO$28)),L38),4),NA())</f>
        <v>1.2</v>
      </c>
      <c r="Q38" s="355">
        <f t="shared" si="0"/>
        <v>434.4</v>
      </c>
      <c r="R38" s="355"/>
      <c r="S38" s="64"/>
    </row>
    <row r="39" spans="6:19" x14ac:dyDescent="0.25">
      <c r="G39" s="418"/>
      <c r="H39" s="414">
        <v>42829</v>
      </c>
      <c r="I39" s="413">
        <v>362</v>
      </c>
      <c r="J39" s="413">
        <v>1.6</v>
      </c>
      <c r="K39" s="413">
        <v>579.20000000000005</v>
      </c>
      <c r="L39" s="348">
        <v>4</v>
      </c>
      <c r="M39" s="268"/>
      <c r="N39" s="268"/>
      <c r="O39" s="354">
        <f t="array" ref="O39">IFERROR(INDEX(BD!$AL$1:$AO$28,SMALL(IF(BD!$AL$1:$AL$28=$O$34,ROW(BD!$AL$1:$AO$28)),L39),3),NA())</f>
        <v>200</v>
      </c>
      <c r="P39" s="358">
        <f t="array" ref="P39">IFERROR(INDEX(BD!$AL$1:$AO$28,SMALL(IF(BD!$AL$1:$AL$28=$O$34,ROW(BD!$AL$1:$AO$28)),L39),4),NA())</f>
        <v>1.66</v>
      </c>
      <c r="Q39" s="359">
        <f t="shared" si="0"/>
        <v>332</v>
      </c>
      <c r="R39" s="355"/>
      <c r="S39" s="64"/>
    </row>
    <row r="40" spans="6:19" x14ac:dyDescent="0.25">
      <c r="G40" s="418"/>
      <c r="H40" s="414">
        <v>42850</v>
      </c>
      <c r="I40" s="353">
        <v>362</v>
      </c>
      <c r="J40" s="413">
        <v>1.2</v>
      </c>
      <c r="K40" s="413">
        <v>434.4</v>
      </c>
      <c r="L40" s="348">
        <v>5</v>
      </c>
      <c r="M40" s="268"/>
      <c r="N40" s="268"/>
      <c r="O40" s="354" t="e">
        <f t="array" ref="O40">IFERROR(INDEX(BD!$AL$1:$AO$28,SMALL(IF(BD!$AL$1:$AL$28=$O$34,ROW(BD!$AL$1:$AO$28)),L40),3),NA())</f>
        <v>#N/A</v>
      </c>
      <c r="P40" s="358" t="e">
        <f t="array" ref="P40">IFERROR(INDEX(BD!$AL$1:$AO$28,SMALL(IF(BD!$AL$1:$AL$28=$O$34,ROW(BD!$AL$1:$AO$28)),L40),4),NA())</f>
        <v>#N/A</v>
      </c>
      <c r="Q40" s="359" t="e">
        <f t="shared" si="0"/>
        <v>#N/A</v>
      </c>
      <c r="R40" s="355"/>
      <c r="S40" s="64"/>
    </row>
    <row r="41" spans="6:19" x14ac:dyDescent="0.25">
      <c r="G41" s="418"/>
      <c r="H41" s="414">
        <v>42856</v>
      </c>
      <c r="I41" s="413">
        <v>200</v>
      </c>
      <c r="J41" s="413">
        <v>1.66</v>
      </c>
      <c r="K41" s="413">
        <v>332</v>
      </c>
      <c r="L41" s="348">
        <v>6</v>
      </c>
      <c r="M41" s="268"/>
      <c r="N41" s="268"/>
      <c r="O41" s="354" t="e">
        <f t="array" ref="O41">IFERROR(INDEX(BD!$AL$1:$AO$28,SMALL(IF(BD!$AL$1:$AL$28=$O$34,ROW(BD!$AL$1:$AO$28)),L41),3),NA())</f>
        <v>#N/A</v>
      </c>
      <c r="P41" s="358" t="e">
        <f t="array" ref="P41">IFERROR(INDEX(BD!$AL$1:$AO$28,SMALL(IF(BD!$AL$1:$AL$28=$O$34,ROW(BD!$AL$1:$AO$28)),L41),4),NA())</f>
        <v>#N/A</v>
      </c>
      <c r="Q41" s="359" t="e">
        <f t="shared" si="0"/>
        <v>#N/A</v>
      </c>
      <c r="R41" s="355"/>
      <c r="S41" s="64"/>
    </row>
    <row r="42" spans="6:19" x14ac:dyDescent="0.25">
      <c r="G42" s="413" t="s">
        <v>46</v>
      </c>
      <c r="H42" s="414">
        <v>42736</v>
      </c>
      <c r="I42" s="415">
        <v>300</v>
      </c>
      <c r="J42" s="416">
        <v>1.6</v>
      </c>
      <c r="K42" s="415">
        <v>480</v>
      </c>
      <c r="L42" s="348">
        <v>7</v>
      </c>
      <c r="M42" s="268"/>
      <c r="N42" s="268"/>
      <c r="O42" s="354" t="e">
        <f t="array" ref="O42">IFERROR(INDEX(BD!$AL$1:$AO$28,SMALL(IF(BD!$AL$1:$AL$28=$O$34,ROW(BD!$AL$1:$AO$28)),L42),3),NA())</f>
        <v>#N/A</v>
      </c>
      <c r="P42" s="358" t="e">
        <f t="array" ref="P42">IFERROR(INDEX(BD!$AL$1:$AO$28,SMALL(IF(BD!$AL$1:$AL$28=$O$34,ROW(BD!$AL$1:$AO$28)),L42),4),NA())</f>
        <v>#N/A</v>
      </c>
      <c r="Q42" s="359" t="e">
        <f t="shared" si="0"/>
        <v>#N/A</v>
      </c>
      <c r="R42" s="355"/>
      <c r="S42" s="64"/>
    </row>
    <row r="43" spans="6:19" x14ac:dyDescent="0.25">
      <c r="F43" s="2"/>
      <c r="G43" s="418" t="s">
        <v>44</v>
      </c>
      <c r="H43" s="414">
        <v>42745</v>
      </c>
      <c r="I43" s="413">
        <v>-300</v>
      </c>
      <c r="J43" s="413">
        <v>1.6</v>
      </c>
      <c r="K43" s="413">
        <v>-480</v>
      </c>
      <c r="L43" s="348">
        <v>8</v>
      </c>
      <c r="M43" s="268"/>
      <c r="N43" s="268"/>
      <c r="O43" s="354" t="e">
        <f t="array" ref="O43">IFERROR(INDEX(BD!$AL$1:$AO$28,SMALL(IF(BD!$AL$1:$AL$28=$O$34,ROW(BD!$AL$1:$AO$28)),L43),3),NA())</f>
        <v>#N/A</v>
      </c>
      <c r="P43" s="358" t="e">
        <f t="array" ref="P43">IFERROR(INDEX(BD!$AL$1:$AO$28,SMALL(IF(BD!$AL$1:$AL$28=$O$34,ROW(BD!$AL$1:$AO$28)),L43),4),NA())</f>
        <v>#N/A</v>
      </c>
      <c r="Q43" s="359" t="e">
        <f t="shared" si="0"/>
        <v>#N/A</v>
      </c>
      <c r="R43" s="355"/>
      <c r="S43" s="64"/>
    </row>
    <row r="44" spans="6:19" x14ac:dyDescent="0.25">
      <c r="F44" s="2"/>
      <c r="G44" s="418"/>
      <c r="H44" s="414">
        <v>42745</v>
      </c>
      <c r="I44" s="413">
        <v>-200</v>
      </c>
      <c r="J44" s="413">
        <v>1.4</v>
      </c>
      <c r="K44" s="413">
        <v>-280</v>
      </c>
      <c r="L44" s="348">
        <v>9</v>
      </c>
      <c r="M44" s="268"/>
      <c r="N44" s="268"/>
      <c r="O44" s="354" t="e">
        <f t="array" ref="O44">IFERROR(INDEX(BD!$AL$1:$AO$28,SMALL(IF(BD!$AL$1:$AL$28=$O$34,ROW(BD!$AL$1:$AO$28)),L44),3),NA())</f>
        <v>#N/A</v>
      </c>
      <c r="P44" s="358" t="e">
        <f t="array" ref="P44">IFERROR(INDEX(BD!$AL$1:$AO$28,SMALL(IF(BD!$AL$1:$AL$28=$O$34,ROW(BD!$AL$1:$AO$28)),L44),4),NA())</f>
        <v>#N/A</v>
      </c>
      <c r="Q44" s="359" t="e">
        <f t="shared" si="0"/>
        <v>#N/A</v>
      </c>
      <c r="R44" s="355"/>
      <c r="S44" s="64"/>
    </row>
    <row r="45" spans="6:19" x14ac:dyDescent="0.25">
      <c r="F45" s="2"/>
      <c r="G45" s="418"/>
      <c r="H45" s="414">
        <v>42745</v>
      </c>
      <c r="I45" s="413">
        <v>-30</v>
      </c>
      <c r="J45" s="413">
        <v>1.8</v>
      </c>
      <c r="K45" s="413">
        <v>-54</v>
      </c>
      <c r="L45" s="348">
        <v>10</v>
      </c>
      <c r="M45" s="268"/>
      <c r="N45" s="268"/>
      <c r="O45" s="354" t="e">
        <f t="array" ref="O45">IFERROR(INDEX(BD!$AL$1:$AO$28,SMALL(IF(BD!$AL$1:$AL$28=$O$34,ROW(BD!$AL$1:$AO$28)),L45),3),NA())</f>
        <v>#N/A</v>
      </c>
      <c r="P45" s="354" t="e">
        <f t="array" ref="P45">IFERROR(INDEX(BD!$AL$1:$AO$28,SMALL(IF(BD!$AL$1:$AL$28=$O$34,ROW(BD!$AL$1:$AO$28)),L45),4),NA())</f>
        <v>#N/A</v>
      </c>
      <c r="Q45" s="359" t="e">
        <f t="shared" si="0"/>
        <v>#N/A</v>
      </c>
      <c r="R45" s="355"/>
      <c r="S45" s="64"/>
    </row>
    <row r="46" spans="6:19" x14ac:dyDescent="0.25">
      <c r="F46" s="2"/>
      <c r="G46" s="418"/>
      <c r="H46" s="414">
        <v>42745</v>
      </c>
      <c r="I46" s="413">
        <v>0</v>
      </c>
      <c r="J46" s="413">
        <v>0</v>
      </c>
      <c r="K46" s="413">
        <v>0</v>
      </c>
      <c r="L46" s="348"/>
      <c r="M46" s="268"/>
      <c r="N46" s="268"/>
      <c r="O46" s="354"/>
      <c r="P46" s="354"/>
      <c r="Q46" s="359"/>
      <c r="R46" s="355"/>
      <c r="S46" s="64"/>
    </row>
    <row r="47" spans="6:19" x14ac:dyDescent="0.25">
      <c r="F47" s="2"/>
      <c r="G47" s="418"/>
      <c r="H47" s="414">
        <v>42768</v>
      </c>
      <c r="I47" s="413">
        <v>-80</v>
      </c>
      <c r="J47" s="413">
        <v>1.8</v>
      </c>
      <c r="K47" s="413">
        <v>-144</v>
      </c>
      <c r="L47" s="357"/>
      <c r="M47" s="99"/>
      <c r="N47" s="99"/>
      <c r="O47" s="356"/>
      <c r="P47" s="350"/>
      <c r="Q47" s="98"/>
    </row>
    <row r="48" spans="6:19" x14ac:dyDescent="0.25">
      <c r="F48" s="2"/>
      <c r="G48" s="418"/>
      <c r="H48" s="414">
        <v>42768</v>
      </c>
      <c r="I48" s="413">
        <v>0</v>
      </c>
      <c r="J48" s="413">
        <v>0</v>
      </c>
      <c r="K48" s="413">
        <v>0</v>
      </c>
      <c r="L48" s="357"/>
      <c r="M48" s="99"/>
      <c r="N48" s="99"/>
      <c r="O48" s="350"/>
      <c r="P48" s="350"/>
      <c r="Q48" s="98"/>
    </row>
    <row r="49" spans="6:17" x14ac:dyDescent="0.25">
      <c r="F49" s="2"/>
      <c r="G49" s="418"/>
      <c r="H49" s="414">
        <v>42856</v>
      </c>
      <c r="I49" s="413">
        <v>-190</v>
      </c>
      <c r="J49" s="413">
        <v>1.5</v>
      </c>
      <c r="K49" s="413">
        <v>-285</v>
      </c>
      <c r="L49" s="357"/>
      <c r="M49" s="99"/>
      <c r="N49" s="99"/>
      <c r="O49" s="349"/>
      <c r="P49" s="98"/>
      <c r="Q49" s="98"/>
    </row>
    <row r="50" spans="6:17" x14ac:dyDescent="0.25">
      <c r="F50" s="2"/>
      <c r="G50" s="418"/>
      <c r="H50" s="414">
        <v>42856</v>
      </c>
      <c r="I50" s="413">
        <v>-10</v>
      </c>
      <c r="J50" s="413">
        <v>1.8</v>
      </c>
      <c r="K50" s="413">
        <v>-18</v>
      </c>
      <c r="L50" s="346"/>
    </row>
    <row r="51" spans="6:17" x14ac:dyDescent="0.25">
      <c r="F51" s="2"/>
      <c r="G51" s="418"/>
      <c r="H51" s="414">
        <v>42856</v>
      </c>
      <c r="I51" s="413">
        <v>0</v>
      </c>
      <c r="J51" s="413">
        <v>0</v>
      </c>
      <c r="K51" s="413">
        <v>0</v>
      </c>
      <c r="L51" s="346"/>
    </row>
    <row r="52" spans="6:17" x14ac:dyDescent="0.25">
      <c r="F52" s="2"/>
      <c r="G52" s="418"/>
      <c r="H52" s="414">
        <v>42856</v>
      </c>
      <c r="I52" s="413">
        <v>0</v>
      </c>
      <c r="J52" s="413">
        <v>1.2</v>
      </c>
      <c r="K52" s="413">
        <v>0</v>
      </c>
      <c r="L52" s="346"/>
    </row>
    <row r="53" spans="6:17" x14ac:dyDescent="0.25">
      <c r="F53" s="2"/>
      <c r="G53" s="419"/>
      <c r="H53" s="414">
        <v>42856</v>
      </c>
      <c r="I53" s="413">
        <v>0</v>
      </c>
      <c r="J53" s="413">
        <v>1.6</v>
      </c>
      <c r="K53" s="413">
        <v>0</v>
      </c>
      <c r="L53" s="346"/>
    </row>
    <row r="54" spans="6:17" x14ac:dyDescent="0.25">
      <c r="F54" s="2"/>
      <c r="G54" s="421" t="s">
        <v>88</v>
      </c>
      <c r="H54" s="421"/>
      <c r="I54" s="421"/>
      <c r="J54" s="421"/>
      <c r="K54" s="421"/>
      <c r="L54" s="346"/>
    </row>
    <row r="55" spans="6:17" x14ac:dyDescent="0.25">
      <c r="F55" s="2"/>
      <c r="G55"/>
      <c r="H55"/>
      <c r="I55"/>
      <c r="J55"/>
      <c r="K55"/>
      <c r="L55" s="346"/>
    </row>
    <row r="56" spans="6:17" x14ac:dyDescent="0.25">
      <c r="G56"/>
      <c r="H56"/>
      <c r="I56"/>
      <c r="J56"/>
      <c r="K56"/>
      <c r="L56" s="346"/>
    </row>
    <row r="57" spans="6:17" x14ac:dyDescent="0.25">
      <c r="G57"/>
      <c r="H57"/>
      <c r="I57"/>
      <c r="J57"/>
      <c r="K57"/>
      <c r="L57" s="346"/>
    </row>
    <row r="58" spans="6:17" x14ac:dyDescent="0.25">
      <c r="G58"/>
      <c r="H58"/>
      <c r="I58"/>
      <c r="J58"/>
      <c r="K58"/>
      <c r="L58" s="346"/>
    </row>
    <row r="59" spans="6:17" x14ac:dyDescent="0.25">
      <c r="G59"/>
      <c r="H59"/>
      <c r="I59"/>
      <c r="J59"/>
      <c r="K59"/>
      <c r="L59" s="346"/>
    </row>
    <row r="60" spans="6:17" x14ac:dyDescent="0.25">
      <c r="G60"/>
      <c r="H60"/>
      <c r="I60"/>
      <c r="J60"/>
      <c r="K60"/>
      <c r="L60" s="346"/>
    </row>
    <row r="61" spans="6:17" x14ac:dyDescent="0.25">
      <c r="G61"/>
      <c r="H61"/>
      <c r="I61"/>
      <c r="J61"/>
      <c r="K61"/>
      <c r="L61" s="346"/>
    </row>
    <row r="62" spans="6:17" x14ac:dyDescent="0.25">
      <c r="G62"/>
      <c r="H62"/>
      <c r="I62"/>
      <c r="J62"/>
      <c r="K62"/>
    </row>
    <row r="63" spans="6:17" x14ac:dyDescent="0.25">
      <c r="G63"/>
      <c r="H63"/>
      <c r="I63"/>
      <c r="J63"/>
      <c r="K63"/>
    </row>
    <row r="64" spans="6:17" x14ac:dyDescent="0.25">
      <c r="G64"/>
      <c r="H64"/>
      <c r="I64"/>
      <c r="J64"/>
      <c r="K64"/>
    </row>
    <row r="65" spans="7:12" x14ac:dyDescent="0.25">
      <c r="G65"/>
      <c r="H65"/>
      <c r="I65"/>
      <c r="J65"/>
      <c r="K65"/>
      <c r="L65"/>
    </row>
    <row r="66" spans="7:12" x14ac:dyDescent="0.25">
      <c r="G66"/>
      <c r="H66"/>
      <c r="I66"/>
      <c r="J66"/>
      <c r="K66"/>
      <c r="L66"/>
    </row>
    <row r="67" spans="7:12" x14ac:dyDescent="0.25">
      <c r="G67"/>
      <c r="H67"/>
      <c r="I67"/>
      <c r="J67"/>
      <c r="K67"/>
      <c r="L67"/>
    </row>
    <row r="68" spans="7:12" x14ac:dyDescent="0.25">
      <c r="G68"/>
      <c r="H68"/>
      <c r="I68"/>
      <c r="J68"/>
      <c r="K68"/>
      <c r="L68"/>
    </row>
    <row r="69" spans="7:12" x14ac:dyDescent="0.25">
      <c r="G69"/>
      <c r="H69"/>
      <c r="I69"/>
      <c r="J69"/>
      <c r="K69"/>
      <c r="L69"/>
    </row>
    <row r="70" spans="7:12" x14ac:dyDescent="0.25">
      <c r="G70"/>
      <c r="H70"/>
      <c r="I70"/>
      <c r="J70"/>
      <c r="K70"/>
      <c r="L70"/>
    </row>
    <row r="71" spans="7:12" x14ac:dyDescent="0.25">
      <c r="G71"/>
      <c r="H71"/>
      <c r="I71"/>
      <c r="J71"/>
      <c r="K71"/>
      <c r="L71"/>
    </row>
    <row r="72" spans="7:12" x14ac:dyDescent="0.25">
      <c r="G72" s="2"/>
      <c r="H72" s="2"/>
      <c r="I72" s="2"/>
      <c r="J72" s="2"/>
      <c r="K72" s="2"/>
      <c r="L72"/>
    </row>
    <row r="73" spans="7:12" x14ac:dyDescent="0.25">
      <c r="G73"/>
      <c r="H73"/>
      <c r="I73"/>
      <c r="J73"/>
      <c r="K73"/>
      <c r="L73"/>
    </row>
    <row r="74" spans="7:12" x14ac:dyDescent="0.25">
      <c r="G74"/>
      <c r="H74"/>
      <c r="I74"/>
      <c r="J74"/>
      <c r="K74"/>
      <c r="L74"/>
    </row>
    <row r="75" spans="7:12" x14ac:dyDescent="0.25">
      <c r="G75"/>
      <c r="H75"/>
      <c r="I75"/>
      <c r="J75"/>
      <c r="K75"/>
      <c r="L75"/>
    </row>
    <row r="76" spans="7:12" x14ac:dyDescent="0.25">
      <c r="G76"/>
      <c r="H76"/>
      <c r="I76"/>
      <c r="J76"/>
      <c r="K76"/>
      <c r="L76"/>
    </row>
    <row r="77" spans="7:12" x14ac:dyDescent="0.25">
      <c r="G77"/>
      <c r="H77"/>
      <c r="I77"/>
      <c r="J77"/>
      <c r="K77"/>
      <c r="L77"/>
    </row>
    <row r="78" spans="7:12" x14ac:dyDescent="0.25">
      <c r="G78"/>
      <c r="H78"/>
      <c r="I78"/>
      <c r="J78"/>
      <c r="K78"/>
      <c r="L78"/>
    </row>
    <row r="79" spans="7:12" x14ac:dyDescent="0.25">
      <c r="G79"/>
      <c r="H79"/>
      <c r="I79"/>
      <c r="J79"/>
      <c r="K79"/>
      <c r="L79"/>
    </row>
    <row r="80" spans="7:12" x14ac:dyDescent="0.25">
      <c r="G80"/>
      <c r="H80"/>
      <c r="I80"/>
      <c r="J80"/>
      <c r="K80"/>
      <c r="L80"/>
    </row>
    <row r="81" spans="7:12" x14ac:dyDescent="0.25">
      <c r="G81"/>
      <c r="H81"/>
      <c r="I81"/>
      <c r="J81"/>
      <c r="K81"/>
      <c r="L81"/>
    </row>
    <row r="82" spans="7:12" x14ac:dyDescent="0.25">
      <c r="G82"/>
      <c r="H82"/>
      <c r="I82"/>
      <c r="J82"/>
      <c r="K82"/>
      <c r="L82"/>
    </row>
    <row r="83" spans="7:12" x14ac:dyDescent="0.25">
      <c r="G83"/>
      <c r="H83"/>
      <c r="I83"/>
      <c r="J83"/>
      <c r="K83"/>
      <c r="L83"/>
    </row>
    <row r="84" spans="7:12" x14ac:dyDescent="0.25">
      <c r="G84"/>
      <c r="H84"/>
      <c r="I84"/>
      <c r="J84"/>
      <c r="K84"/>
      <c r="L84"/>
    </row>
    <row r="85" spans="7:12" x14ac:dyDescent="0.25">
      <c r="G85"/>
      <c r="H85"/>
      <c r="I85"/>
      <c r="J85"/>
      <c r="K85"/>
      <c r="L85"/>
    </row>
    <row r="86" spans="7:12" x14ac:dyDescent="0.25">
      <c r="G86"/>
      <c r="H86"/>
      <c r="I86"/>
      <c r="J86"/>
      <c r="K86"/>
      <c r="L86"/>
    </row>
    <row r="87" spans="7:12" x14ac:dyDescent="0.25">
      <c r="G87"/>
      <c r="H87"/>
      <c r="I87"/>
      <c r="J87"/>
      <c r="K87"/>
      <c r="L87"/>
    </row>
    <row r="88" spans="7:12" x14ac:dyDescent="0.25">
      <c r="G88"/>
      <c r="H88"/>
      <c r="I88"/>
      <c r="J88"/>
      <c r="K88"/>
      <c r="L88"/>
    </row>
    <row r="89" spans="7:12" x14ac:dyDescent="0.25">
      <c r="G89"/>
      <c r="H89"/>
      <c r="I89"/>
      <c r="J89"/>
      <c r="K89"/>
      <c r="L89"/>
    </row>
    <row r="90" spans="7:12" x14ac:dyDescent="0.25">
      <c r="G90"/>
      <c r="H90"/>
      <c r="I90"/>
      <c r="J90"/>
      <c r="K90"/>
      <c r="L90"/>
    </row>
    <row r="91" spans="7:12" x14ac:dyDescent="0.25">
      <c r="G91"/>
      <c r="H91"/>
      <c r="I91"/>
      <c r="J91"/>
      <c r="K91"/>
      <c r="L91"/>
    </row>
    <row r="92" spans="7:12" x14ac:dyDescent="0.25">
      <c r="G92"/>
      <c r="H92"/>
      <c r="I92"/>
      <c r="J92"/>
      <c r="K92"/>
      <c r="L92"/>
    </row>
    <row r="93" spans="7:12" x14ac:dyDescent="0.25">
      <c r="G93"/>
      <c r="H93"/>
      <c r="I93"/>
      <c r="J93"/>
      <c r="K93"/>
      <c r="L93"/>
    </row>
    <row r="94" spans="7:12" x14ac:dyDescent="0.25">
      <c r="G94"/>
      <c r="H94"/>
      <c r="I94"/>
      <c r="J94"/>
      <c r="K94"/>
      <c r="L94"/>
    </row>
    <row r="95" spans="7:12" x14ac:dyDescent="0.25">
      <c r="G95"/>
      <c r="H95"/>
      <c r="I95"/>
      <c r="J95"/>
      <c r="K95"/>
    </row>
    <row r="96" spans="7:12" x14ac:dyDescent="0.25">
      <c r="G96"/>
      <c r="H96"/>
      <c r="I96"/>
      <c r="J96"/>
      <c r="K96"/>
    </row>
    <row r="97" spans="7:11" x14ac:dyDescent="0.25">
      <c r="G97"/>
      <c r="H97"/>
      <c r="I97"/>
      <c r="J97"/>
      <c r="K97"/>
    </row>
    <row r="98" spans="7:11" x14ac:dyDescent="0.25">
      <c r="G98" s="344"/>
      <c r="H98" s="344"/>
      <c r="I98" s="344"/>
      <c r="J98" s="344"/>
      <c r="K98" s="344"/>
    </row>
    <row r="99" spans="7:11" x14ac:dyDescent="0.25">
      <c r="G99" s="344"/>
      <c r="H99" s="344"/>
      <c r="I99" s="344"/>
      <c r="J99" s="344"/>
      <c r="K99" s="344"/>
    </row>
    <row r="100" spans="7:11" x14ac:dyDescent="0.25">
      <c r="G100" s="344"/>
      <c r="H100" s="344"/>
      <c r="I100" s="344"/>
      <c r="J100" s="344"/>
      <c r="K100" s="344"/>
    </row>
    <row r="101" spans="7:11" x14ac:dyDescent="0.25">
      <c r="G101" s="344"/>
      <c r="H101" s="344"/>
      <c r="I101" s="344"/>
      <c r="J101" s="344"/>
      <c r="K101" s="344"/>
    </row>
    <row r="102" spans="7:11" x14ac:dyDescent="0.25">
      <c r="G102" s="344"/>
      <c r="H102" s="344"/>
      <c r="I102" s="344"/>
      <c r="J102" s="344"/>
      <c r="K102" s="344"/>
    </row>
    <row r="103" spans="7:11" x14ac:dyDescent="0.25">
      <c r="G103" s="344"/>
      <c r="H103" s="344"/>
      <c r="I103" s="344"/>
      <c r="J103" s="344"/>
      <c r="K103" s="344"/>
    </row>
    <row r="104" spans="7:11" x14ac:dyDescent="0.25">
      <c r="G104" s="344"/>
      <c r="H104" s="344"/>
      <c r="I104" s="344"/>
      <c r="J104" s="344"/>
      <c r="K104" s="344"/>
    </row>
    <row r="105" spans="7:11" x14ac:dyDescent="0.25">
      <c r="G105" s="344"/>
      <c r="H105" s="344"/>
      <c r="I105" s="344"/>
      <c r="J105" s="344"/>
      <c r="K105" s="344"/>
    </row>
    <row r="106" spans="7:11" x14ac:dyDescent="0.25">
      <c r="G106" s="344"/>
      <c r="H106" s="344"/>
      <c r="I106" s="344"/>
      <c r="J106" s="344"/>
      <c r="K106" s="344"/>
    </row>
    <row r="107" spans="7:11" x14ac:dyDescent="0.25">
      <c r="G107" s="344"/>
      <c r="H107" s="344"/>
      <c r="I107" s="344"/>
      <c r="J107" s="344"/>
      <c r="K107" s="344"/>
    </row>
    <row r="108" spans="7:11" x14ac:dyDescent="0.25">
      <c r="G108" s="344"/>
      <c r="H108" s="344"/>
      <c r="I108" s="344"/>
      <c r="J108" s="344"/>
      <c r="K108" s="344"/>
    </row>
    <row r="109" spans="7:11" x14ac:dyDescent="0.25">
      <c r="G109" s="344"/>
      <c r="H109" s="344"/>
      <c r="I109" s="344"/>
      <c r="J109" s="344"/>
      <c r="K109" s="344"/>
    </row>
    <row r="110" spans="7:11" x14ac:dyDescent="0.25">
      <c r="G110" s="344"/>
      <c r="H110" s="344"/>
      <c r="I110" s="344"/>
      <c r="J110" s="344"/>
      <c r="K110" s="344"/>
    </row>
    <row r="111" spans="7:11" x14ac:dyDescent="0.25">
      <c r="G111" s="344"/>
      <c r="H111" s="344"/>
      <c r="I111" s="344"/>
      <c r="J111" s="344"/>
      <c r="K111" s="344"/>
    </row>
    <row r="112" spans="7:11" x14ac:dyDescent="0.25">
      <c r="G112" s="344"/>
      <c r="H112" s="344"/>
      <c r="I112" s="344"/>
      <c r="J112" s="344"/>
      <c r="K112" s="344"/>
    </row>
    <row r="113" spans="7:11" x14ac:dyDescent="0.25">
      <c r="G113" s="344"/>
      <c r="H113" s="344"/>
      <c r="I113" s="344"/>
      <c r="J113" s="344"/>
      <c r="K113" s="344"/>
    </row>
    <row r="114" spans="7:11" x14ac:dyDescent="0.25">
      <c r="G114" s="344"/>
      <c r="H114" s="344"/>
      <c r="I114" s="344"/>
      <c r="J114" s="344"/>
      <c r="K114" s="344"/>
    </row>
    <row r="115" spans="7:11" x14ac:dyDescent="0.25">
      <c r="G115" s="344"/>
      <c r="H115" s="345"/>
      <c r="I115" s="344"/>
      <c r="J115" s="344"/>
      <c r="K115" s="344"/>
    </row>
  </sheetData>
  <sheetProtection sheet="1" objects="1" scenarios="1" selectLockedCells="1" sort="0" autoFilter="0" pivotTables="0"/>
  <mergeCells count="3">
    <mergeCell ref="G2:O4"/>
    <mergeCell ref="G31:K31"/>
    <mergeCell ref="O33:Q33"/>
  </mergeCells>
  <conditionalFormatting sqref="L8:N8">
    <cfRule type="iconSet" priority="28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9:N9">
    <cfRule type="iconSet" priority="2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0:N10">
    <cfRule type="iconSet" priority="2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1:N11">
    <cfRule type="iconSet" priority="21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2:N12">
    <cfRule type="iconSet" priority="20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3:N13">
    <cfRule type="iconSet" priority="19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4:N14">
    <cfRule type="iconSet" priority="18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5:N15">
    <cfRule type="iconSet" priority="1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6:N16">
    <cfRule type="iconSet" priority="16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7:N17">
    <cfRule type="iconSet" priority="15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8:N18">
    <cfRule type="iconSet" priority="1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19:N19">
    <cfRule type="iconSet" priority="1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0:N20">
    <cfRule type="iconSet" priority="1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1:N21">
    <cfRule type="iconSet" priority="11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2:N22">
    <cfRule type="iconSet" priority="10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3:N23">
    <cfRule type="iconSet" priority="9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4:N24">
    <cfRule type="iconSet" priority="8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5:N25">
    <cfRule type="iconSet" priority="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6:N26">
    <cfRule type="iconSet" priority="6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27:N27">
    <cfRule type="iconSet" priority="5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O8:O27">
    <cfRule type="expression" dxfId="340" priority="3">
      <formula>L8&lt;N8</formula>
    </cfRule>
    <cfRule type="expression" dxfId="339" priority="4">
      <formula>O8&gt;0</formula>
    </cfRule>
  </conditionalFormatting>
  <conditionalFormatting sqref="O36:Q36 O37:O47 P37:Q45">
    <cfRule type="expression" dxfId="338" priority="2">
      <formula>O36&gt;0</formula>
    </cfRule>
  </conditionalFormatting>
  <conditionalFormatting sqref="O5">
    <cfRule type="expression" dxfId="336" priority="1">
      <formula>$P$5=0</formula>
    </cfRule>
  </conditionalFormatting>
  <pageMargins left="0.7" right="0.7" top="0.75" bottom="0.75" header="0.3" footer="0.3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AV40"/>
  <sheetViews>
    <sheetView showGridLines="0" showRowColHeaders="0" topLeftCell="B1" zoomScaleNormal="100" workbookViewId="0">
      <pane ySplit="5" topLeftCell="A6" activePane="bottomLeft" state="frozen"/>
      <selection activeCell="B1" sqref="B1"/>
      <selection pane="bottomLeft"/>
    </sheetView>
  </sheetViews>
  <sheetFormatPr baseColWidth="10" defaultRowHeight="15" x14ac:dyDescent="0.25"/>
  <cols>
    <col min="1" max="1" width="5.140625" style="3" hidden="1" customWidth="1"/>
    <col min="2" max="6" width="9.7109375" customWidth="1"/>
    <col min="7" max="16" width="10.7109375" customWidth="1"/>
    <col min="17" max="17" width="9.7109375" customWidth="1"/>
    <col min="18" max="18" width="6.42578125" customWidth="1"/>
    <col min="19" max="20" width="9.7109375" style="6" customWidth="1"/>
    <col min="21" max="21" width="4.7109375" style="6" customWidth="1"/>
    <col min="22" max="22" width="8.7109375" customWidth="1"/>
    <col min="23" max="23" width="4.85546875" customWidth="1"/>
    <col min="24" max="41" width="9.7109375" customWidth="1"/>
    <col min="42" max="42" width="3.7109375" customWidth="1"/>
    <col min="43" max="45" width="9.7109375" customWidth="1"/>
    <col min="46" max="46" width="3.7109375" customWidth="1"/>
    <col min="47" max="53" width="9.7109375" customWidth="1"/>
  </cols>
  <sheetData>
    <row r="1" spans="2:48" x14ac:dyDescent="0.25">
      <c r="B1" s="6"/>
      <c r="C1" s="6"/>
      <c r="D1" s="6"/>
      <c r="E1" s="6"/>
      <c r="F1" s="6"/>
      <c r="G1" s="9">
        <v>1</v>
      </c>
      <c r="H1" s="9">
        <v>2</v>
      </c>
      <c r="I1" s="9">
        <v>3</v>
      </c>
      <c r="J1" s="9">
        <v>4</v>
      </c>
      <c r="K1" s="9">
        <v>5</v>
      </c>
      <c r="L1" s="9">
        <v>6</v>
      </c>
      <c r="M1" s="9">
        <v>7</v>
      </c>
      <c r="N1" s="9"/>
      <c r="O1" s="9"/>
      <c r="P1" s="9"/>
      <c r="Q1" s="6"/>
    </row>
    <row r="2" spans="2:48" x14ac:dyDescent="0.25">
      <c r="B2" s="6"/>
      <c r="C2" s="6"/>
      <c r="D2" s="6"/>
      <c r="E2" s="6"/>
      <c r="F2" s="6"/>
      <c r="G2" s="6"/>
      <c r="H2" s="6"/>
      <c r="I2" s="6"/>
      <c r="J2" s="324" t="s">
        <v>2</v>
      </c>
      <c r="K2" s="324"/>
      <c r="L2" s="324"/>
      <c r="M2" s="324"/>
      <c r="N2" s="6"/>
      <c r="O2" s="6"/>
      <c r="P2" s="6"/>
      <c r="Q2" s="6"/>
    </row>
    <row r="3" spans="2:48" ht="15" customHeight="1" x14ac:dyDescent="0.25">
      <c r="B3" s="6"/>
      <c r="C3" s="6"/>
      <c r="D3" s="6"/>
      <c r="E3" s="6"/>
      <c r="F3" s="6"/>
      <c r="G3" s="6"/>
      <c r="H3" s="6"/>
      <c r="I3" s="6"/>
      <c r="J3" s="324"/>
      <c r="K3" s="324"/>
      <c r="L3" s="324"/>
      <c r="M3" s="324"/>
      <c r="N3" s="6"/>
      <c r="O3" s="6"/>
      <c r="P3" s="6"/>
      <c r="Q3" s="6"/>
    </row>
    <row r="4" spans="2:48" ht="15" customHeight="1" x14ac:dyDescent="0.25">
      <c r="B4" s="6"/>
      <c r="C4" s="6"/>
      <c r="D4" s="6"/>
      <c r="E4" s="6"/>
      <c r="F4" s="6"/>
      <c r="G4" s="6"/>
      <c r="H4" s="6"/>
      <c r="I4" s="6"/>
      <c r="J4" s="324"/>
      <c r="K4" s="324"/>
      <c r="L4" s="324"/>
      <c r="M4" s="324"/>
    </row>
    <row r="5" spans="2:48" x14ac:dyDescent="0.25">
      <c r="B5" s="6"/>
      <c r="C5" s="6"/>
      <c r="D5" s="6"/>
      <c r="E5" s="6"/>
      <c r="F5" s="6"/>
      <c r="G5" s="6"/>
      <c r="H5" s="6"/>
      <c r="I5" s="6"/>
    </row>
    <row r="6" spans="2:48" x14ac:dyDescent="0.25">
      <c r="B6" s="6"/>
      <c r="C6" s="6"/>
      <c r="D6" s="6"/>
      <c r="E6" s="6"/>
      <c r="F6" s="6"/>
      <c r="G6" s="6"/>
      <c r="H6" s="6"/>
      <c r="I6" s="6"/>
      <c r="N6" s="6"/>
      <c r="O6" s="6"/>
      <c r="P6" s="6"/>
      <c r="Q6" s="6"/>
    </row>
    <row r="7" spans="2:48" x14ac:dyDescent="0.25">
      <c r="B7" s="6"/>
      <c r="C7" s="6"/>
      <c r="D7" s="6"/>
      <c r="E7" s="6"/>
      <c r="K7" s="95"/>
      <c r="L7" s="96"/>
    </row>
    <row r="8" spans="2:48" x14ac:dyDescent="0.25">
      <c r="B8" s="6"/>
      <c r="C8" s="6"/>
      <c r="D8" s="6"/>
      <c r="E8" s="6"/>
    </row>
    <row r="9" spans="2:48" x14ac:dyDescent="0.25">
      <c r="B9" s="6"/>
      <c r="C9" s="6"/>
      <c r="D9" s="6"/>
      <c r="E9" s="6"/>
    </row>
    <row r="10" spans="2:48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14"/>
      <c r="T10" s="14"/>
      <c r="U10" s="14"/>
    </row>
    <row r="11" spans="2:48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72"/>
      <c r="S11" s="14"/>
      <c r="T11" s="14"/>
      <c r="U11" s="14"/>
    </row>
    <row r="12" spans="2:48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AC12" s="2"/>
      <c r="AD12" s="2"/>
      <c r="AE12" s="2"/>
      <c r="AF12" s="72"/>
      <c r="AJ12" s="90"/>
      <c r="AK12" s="91"/>
      <c r="AL12" s="91"/>
    </row>
    <row r="13" spans="2:48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AC13" s="2"/>
      <c r="AD13" s="2"/>
      <c r="AE13" s="2"/>
      <c r="AF13" s="72"/>
      <c r="AJ13" s="89"/>
      <c r="AK13" s="88"/>
      <c r="AL13" s="93"/>
      <c r="AN13" s="161"/>
      <c r="AO13" s="162"/>
      <c r="AQ13" s="144"/>
      <c r="AR13" s="145"/>
      <c r="AS13" s="146"/>
      <c r="AU13" s="166"/>
      <c r="AV13" s="167"/>
    </row>
    <row r="14" spans="2:48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AC14" s="2"/>
      <c r="AD14" s="2"/>
      <c r="AE14" s="2"/>
      <c r="AF14" s="72"/>
      <c r="AJ14" s="89"/>
      <c r="AK14" s="88"/>
      <c r="AL14" s="93"/>
      <c r="AN14" s="163"/>
      <c r="AO14" s="158"/>
      <c r="AQ14" s="147"/>
      <c r="AR14" s="148"/>
      <c r="AS14" s="149"/>
      <c r="AU14" s="168"/>
      <c r="AV14" s="169"/>
    </row>
    <row r="15" spans="2:48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AC15" s="2"/>
      <c r="AD15" s="2"/>
      <c r="AE15" s="2"/>
      <c r="AF15" s="72"/>
      <c r="AJ15" s="89"/>
      <c r="AK15" s="88"/>
      <c r="AL15" s="93"/>
      <c r="AN15" s="164"/>
      <c r="AO15" s="159"/>
      <c r="AQ15" s="150"/>
      <c r="AR15" s="148"/>
      <c r="AS15" s="149"/>
    </row>
    <row r="16" spans="2:48" ht="15.75" x14ac:dyDescent="0.25">
      <c r="B16" s="2"/>
      <c r="C16" s="2"/>
      <c r="D16" s="2"/>
      <c r="E16" s="2"/>
      <c r="F16" s="171"/>
      <c r="G16" s="2"/>
      <c r="H16" s="328" t="s">
        <v>70</v>
      </c>
      <c r="I16" s="328"/>
      <c r="J16" s="2"/>
      <c r="K16" s="170"/>
      <c r="L16" s="2"/>
      <c r="M16" s="2"/>
      <c r="N16" s="328" t="s">
        <v>73</v>
      </c>
      <c r="O16" s="328"/>
      <c r="P16" s="135"/>
      <c r="AC16" s="2"/>
      <c r="AD16" s="2"/>
      <c r="AE16" s="2"/>
      <c r="AF16" s="87"/>
      <c r="AJ16" s="89"/>
      <c r="AK16" s="88"/>
      <c r="AL16" s="93"/>
      <c r="AN16" s="164"/>
      <c r="AO16" s="159"/>
      <c r="AQ16" s="147"/>
      <c r="AR16" s="151"/>
      <c r="AS16" s="149"/>
      <c r="AU16" s="166"/>
      <c r="AV16" s="167"/>
    </row>
    <row r="17" spans="2:48" ht="15" customHeight="1" x14ac:dyDescent="0.25">
      <c r="B17" s="2"/>
      <c r="C17" s="2"/>
      <c r="D17" s="2"/>
      <c r="E17" s="292"/>
      <c r="F17" s="293"/>
      <c r="G17" s="293"/>
      <c r="H17" s="327">
        <f>+BD!AQ3</f>
        <v>23738.489999999998</v>
      </c>
      <c r="I17" s="327"/>
      <c r="J17" s="325"/>
      <c r="K17" s="325"/>
      <c r="L17" s="325"/>
      <c r="M17" s="2"/>
      <c r="N17" s="326">
        <f>+BD!AV25</f>
        <v>8986</v>
      </c>
      <c r="O17" s="326"/>
      <c r="P17" s="294"/>
      <c r="Q17" s="294"/>
      <c r="AC17" s="2"/>
      <c r="AD17" s="2"/>
      <c r="AE17" s="2"/>
      <c r="AF17" s="72"/>
      <c r="AJ17" s="89"/>
      <c r="AK17" s="88"/>
      <c r="AL17" s="93"/>
      <c r="AN17" s="164"/>
      <c r="AO17" s="159"/>
      <c r="AQ17" s="152"/>
      <c r="AR17" s="153"/>
      <c r="AS17" s="154"/>
      <c r="AU17" s="168"/>
      <c r="AV17" s="169"/>
    </row>
    <row r="18" spans="2:48" ht="15" customHeight="1" x14ac:dyDescent="0.25">
      <c r="B18" s="2"/>
      <c r="C18" s="2"/>
      <c r="D18" s="2"/>
      <c r="E18" s="293"/>
      <c r="F18" s="293"/>
      <c r="G18" s="293"/>
      <c r="H18" s="327"/>
      <c r="I18" s="327"/>
      <c r="J18" s="325"/>
      <c r="K18" s="325"/>
      <c r="L18" s="325"/>
      <c r="M18" s="97"/>
      <c r="N18" s="326"/>
      <c r="O18" s="326"/>
      <c r="P18" s="294"/>
      <c r="Q18" s="294"/>
      <c r="R18" s="2"/>
      <c r="S18" s="14"/>
      <c r="AC18" s="2"/>
      <c r="AD18" s="2"/>
      <c r="AE18" s="2"/>
      <c r="AF18" s="87"/>
      <c r="AJ18" s="89"/>
      <c r="AK18" s="88"/>
      <c r="AL18" s="93"/>
      <c r="AN18" s="164"/>
      <c r="AO18" s="159"/>
      <c r="AQ18" s="155"/>
      <c r="AR18" s="156"/>
      <c r="AS18" s="157"/>
    </row>
    <row r="19" spans="2:48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AF19" s="72"/>
      <c r="AJ19" s="89"/>
      <c r="AK19" s="88"/>
      <c r="AL19" s="93"/>
      <c r="AN19" s="164"/>
      <c r="AO19" s="159"/>
    </row>
    <row r="20" spans="2:48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AC20" s="2"/>
      <c r="AD20" s="2"/>
      <c r="AE20" s="2"/>
      <c r="AF20" s="87"/>
      <c r="AJ20" s="89"/>
      <c r="AK20" s="88"/>
      <c r="AL20" s="93"/>
      <c r="AN20" s="164"/>
      <c r="AO20" s="159"/>
    </row>
    <row r="21" spans="2:48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AC21" s="2"/>
      <c r="AD21" s="2"/>
      <c r="AE21" s="2"/>
      <c r="AF21" s="72"/>
      <c r="AJ21" s="89"/>
      <c r="AK21" s="88"/>
      <c r="AL21" s="93"/>
      <c r="AN21" s="164"/>
      <c r="AO21" s="159"/>
    </row>
    <row r="22" spans="2:48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AC22" s="2"/>
      <c r="AD22" s="2"/>
      <c r="AE22" s="2"/>
      <c r="AF22" s="87"/>
      <c r="AJ22" s="89"/>
      <c r="AK22" s="88"/>
      <c r="AL22" s="93"/>
      <c r="AN22" s="164"/>
      <c r="AO22" s="159"/>
    </row>
    <row r="23" spans="2:48" x14ac:dyDescent="0.25">
      <c r="B23" s="2"/>
      <c r="C23" s="2"/>
      <c r="D23" s="2"/>
      <c r="E23" s="2"/>
      <c r="F23" s="2"/>
      <c r="G23" s="2"/>
      <c r="H23" s="71"/>
      <c r="I23" s="71"/>
      <c r="J23" s="71"/>
      <c r="K23" s="71"/>
      <c r="L23" s="71"/>
      <c r="M23" s="71"/>
      <c r="N23" s="71"/>
      <c r="O23" s="2"/>
      <c r="P23" s="2"/>
      <c r="Q23" s="2"/>
      <c r="R23" s="2"/>
      <c r="S23" s="14"/>
      <c r="T23" s="14"/>
      <c r="U23" s="14"/>
      <c r="V23" s="2"/>
      <c r="AC23" s="71"/>
      <c r="AD23" s="71"/>
      <c r="AE23" s="71"/>
      <c r="AF23" s="71"/>
      <c r="AG23" s="71"/>
      <c r="AH23" s="71"/>
      <c r="AI23" s="92"/>
      <c r="AJ23" s="89"/>
      <c r="AK23" s="88"/>
      <c r="AL23" s="93"/>
      <c r="AN23" s="165"/>
      <c r="AO23" s="160"/>
    </row>
    <row r="24" spans="2:48" x14ac:dyDescent="0.25">
      <c r="B24" s="2"/>
      <c r="C24" s="2"/>
      <c r="D24" s="2"/>
      <c r="E24" s="2"/>
      <c r="F24" s="2"/>
      <c r="G24" s="103"/>
      <c r="H24" s="103"/>
      <c r="I24" s="103"/>
      <c r="J24" s="103"/>
      <c r="K24" s="103"/>
      <c r="L24" s="103"/>
      <c r="M24" s="103"/>
      <c r="N24" s="103"/>
      <c r="O24" s="104"/>
      <c r="P24" s="104"/>
      <c r="Q24" s="104"/>
      <c r="R24" s="104"/>
      <c r="S24" s="105"/>
      <c r="T24" s="105"/>
      <c r="U24" s="99"/>
      <c r="V24" s="98"/>
      <c r="AC24" s="2"/>
      <c r="AD24" s="2"/>
      <c r="AE24" s="71"/>
      <c r="AF24" s="71"/>
      <c r="AG24" s="71"/>
      <c r="AH24" s="71"/>
      <c r="AI24" s="92"/>
      <c r="AJ24" s="89"/>
      <c r="AK24" s="88"/>
      <c r="AL24" s="93"/>
    </row>
    <row r="25" spans="2:48" x14ac:dyDescent="0.25">
      <c r="B25" s="2"/>
      <c r="C25" s="2"/>
      <c r="E25" s="74"/>
      <c r="F25" s="75"/>
      <c r="G25" s="102"/>
      <c r="H25" s="104"/>
      <c r="I25" s="106"/>
      <c r="J25" s="106"/>
      <c r="K25" s="106"/>
      <c r="L25" s="102"/>
      <c r="M25" s="106"/>
      <c r="N25" s="106"/>
      <c r="O25" s="104"/>
      <c r="P25" s="104"/>
      <c r="Q25" s="102"/>
      <c r="R25" s="104"/>
      <c r="S25" s="105"/>
      <c r="T25" s="105"/>
      <c r="U25" s="99"/>
      <c r="V25" s="98"/>
      <c r="AC25" s="76"/>
      <c r="AE25" s="71"/>
      <c r="AF25" s="71"/>
      <c r="AG25" s="71"/>
      <c r="AH25" s="71"/>
      <c r="AI25" s="92"/>
      <c r="AJ25" s="89"/>
      <c r="AK25" s="88"/>
      <c r="AL25" s="93"/>
    </row>
    <row r="26" spans="2:48" x14ac:dyDescent="0.25">
      <c r="B26" s="2"/>
      <c r="C26" s="2"/>
      <c r="E26" s="2"/>
      <c r="F26" s="2"/>
      <c r="G26" s="103"/>
      <c r="H26" s="104"/>
      <c r="I26" s="103"/>
      <c r="J26" s="103"/>
      <c r="K26" s="103"/>
      <c r="L26" s="103"/>
      <c r="M26" s="103"/>
      <c r="N26" s="103"/>
      <c r="O26" s="104"/>
      <c r="P26" s="104"/>
      <c r="Q26" s="103"/>
      <c r="R26" s="104"/>
      <c r="S26" s="105"/>
      <c r="T26" s="105"/>
      <c r="U26" s="99"/>
      <c r="V26" s="98"/>
      <c r="AC26" s="2"/>
      <c r="AE26" s="2"/>
      <c r="AF26" s="72"/>
      <c r="AG26" s="14"/>
      <c r="AI26" s="15"/>
      <c r="AJ26" s="14"/>
      <c r="AK26" s="1"/>
      <c r="AL26" s="93"/>
    </row>
    <row r="27" spans="2:48" x14ac:dyDescent="0.25">
      <c r="B27" s="2"/>
      <c r="C27" s="2"/>
      <c r="E27" s="2"/>
      <c r="F27" s="73"/>
      <c r="G27" s="107"/>
      <c r="H27" s="104"/>
      <c r="I27" s="107"/>
      <c r="J27" s="107"/>
      <c r="K27" s="107"/>
      <c r="L27" s="107"/>
      <c r="M27" s="107"/>
      <c r="N27" s="107"/>
      <c r="O27" s="107"/>
      <c r="P27" s="104"/>
      <c r="Q27" s="107"/>
      <c r="R27" s="108"/>
      <c r="S27" s="109"/>
      <c r="T27" s="109"/>
      <c r="U27" s="100"/>
      <c r="V27" s="101"/>
      <c r="AL27" s="94"/>
    </row>
    <row r="28" spans="2:48" x14ac:dyDescent="0.25">
      <c r="B28" s="2"/>
      <c r="C28" s="2"/>
      <c r="D28" s="2"/>
      <c r="E28" s="2"/>
      <c r="F28" s="2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10"/>
      <c r="T28" s="110"/>
      <c r="U28" s="14"/>
    </row>
    <row r="29" spans="2:48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14"/>
      <c r="T29" s="14"/>
      <c r="U29" s="14"/>
      <c r="X29" s="143"/>
    </row>
    <row r="30" spans="2:48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14"/>
      <c r="T30" s="14"/>
      <c r="U30" s="14"/>
    </row>
    <row r="31" spans="2:48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172"/>
      <c r="S31" s="14"/>
      <c r="T31" s="14"/>
      <c r="U31" s="14"/>
    </row>
    <row r="32" spans="2:48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14"/>
      <c r="T32" s="14"/>
      <c r="U32" s="14"/>
    </row>
    <row r="33" spans="2:2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14"/>
      <c r="T33" s="14"/>
      <c r="U33" s="14"/>
    </row>
    <row r="34" spans="2:2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14"/>
      <c r="T34" s="14"/>
      <c r="U34" s="14"/>
    </row>
    <row r="35" spans="2:2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14"/>
      <c r="T35" s="14"/>
      <c r="U35" s="14"/>
    </row>
    <row r="36" spans="2:2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14"/>
      <c r="T36" s="14"/>
      <c r="U36" s="14"/>
    </row>
    <row r="37" spans="2:21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14"/>
      <c r="T37" s="14"/>
      <c r="U37" s="14"/>
    </row>
    <row r="40" spans="2:21" x14ac:dyDescent="0.25">
      <c r="O40" s="13"/>
    </row>
  </sheetData>
  <sheetProtection sheet="1" objects="1" scenarios="1" selectLockedCells="1"/>
  <mergeCells count="6">
    <mergeCell ref="J2:M4"/>
    <mergeCell ref="J17:L18"/>
    <mergeCell ref="N17:O18"/>
    <mergeCell ref="H17:I18"/>
    <mergeCell ref="H16:I16"/>
    <mergeCell ref="N16:O16"/>
  </mergeCells>
  <conditionalFormatting sqref="H23:N23 AC23:AH23 AE24:AH25">
    <cfRule type="expression" dxfId="424" priority="4">
      <formula>H23&gt;0</formula>
    </cfRule>
  </conditionalFormatting>
  <conditionalFormatting sqref="AK13:AK25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{F4F76595-2C18-486F-B163-4F97E11C9D14}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F76595-2C18-486F-B163-4F97E11C9D1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AK13:AK25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2:N1924"/>
  <sheetViews>
    <sheetView showGridLines="0" showRowColHeaders="0" topLeftCell="B1" workbookViewId="0">
      <pane ySplit="5" topLeftCell="A6" activePane="bottomLeft" state="frozen"/>
      <selection activeCell="B1" sqref="B1"/>
      <selection pane="bottomLeft"/>
    </sheetView>
  </sheetViews>
  <sheetFormatPr baseColWidth="10" defaultRowHeight="15" x14ac:dyDescent="0.25"/>
  <cols>
    <col min="1" max="1" width="0" style="3" hidden="1" customWidth="1"/>
    <col min="2" max="2" width="9.7109375" customWidth="1"/>
    <col min="4" max="4" width="11.42578125" style="237"/>
    <col min="5" max="5" width="11.42578125" style="6"/>
    <col min="6" max="6" width="11.42578125" style="6" customWidth="1"/>
    <col min="7" max="7" width="11.42578125" style="6"/>
    <col min="8" max="9" width="11.42578125" style="6" hidden="1" customWidth="1"/>
    <col min="10" max="10" width="11.42578125" style="6" customWidth="1"/>
    <col min="11" max="11" width="22.85546875" style="272" customWidth="1"/>
    <col min="12" max="12" width="11.42578125" style="341"/>
    <col min="13" max="14" width="11.42578125" style="261"/>
  </cols>
  <sheetData>
    <row r="2" spans="1:14" ht="15" customHeight="1" x14ac:dyDescent="0.5">
      <c r="F2" s="329" t="s">
        <v>49</v>
      </c>
      <c r="G2" s="329"/>
      <c r="H2" s="329"/>
      <c r="I2" s="329"/>
      <c r="J2" s="329"/>
      <c r="K2" s="329"/>
      <c r="L2" s="329"/>
      <c r="M2" s="256"/>
      <c r="N2" s="256"/>
    </row>
    <row r="3" spans="1:14" ht="15" customHeight="1" x14ac:dyDescent="0.5">
      <c r="F3" s="329"/>
      <c r="G3" s="329"/>
      <c r="H3" s="329"/>
      <c r="I3" s="329"/>
      <c r="J3" s="329"/>
      <c r="K3" s="329"/>
      <c r="L3" s="329"/>
      <c r="M3" s="256"/>
      <c r="N3" s="256"/>
    </row>
    <row r="4" spans="1:14" ht="15" customHeight="1" x14ac:dyDescent="0.5">
      <c r="I4" s="333">
        <v>42917.831060763892</v>
      </c>
      <c r="J4" s="250" t="s">
        <v>48</v>
      </c>
      <c r="K4" s="306">
        <v>42917.009208449075</v>
      </c>
      <c r="L4" s="337"/>
      <c r="M4" s="257"/>
      <c r="N4" s="257"/>
    </row>
    <row r="5" spans="1:14" x14ac:dyDescent="0.25">
      <c r="C5" s="249"/>
      <c r="D5" s="240" t="s">
        <v>41</v>
      </c>
      <c r="E5" s="240" t="s">
        <v>85</v>
      </c>
      <c r="F5" s="241" t="s">
        <v>36</v>
      </c>
      <c r="G5" s="241" t="s">
        <v>38</v>
      </c>
      <c r="H5" s="241" t="s">
        <v>39</v>
      </c>
      <c r="I5" s="240" t="s">
        <v>40</v>
      </c>
      <c r="J5" s="240" t="s">
        <v>4</v>
      </c>
      <c r="K5" s="336" t="s">
        <v>6</v>
      </c>
      <c r="L5" s="338" t="s">
        <v>30</v>
      </c>
      <c r="M5" s="258" t="s">
        <v>31</v>
      </c>
      <c r="N5" s="258" t="s">
        <v>50</v>
      </c>
    </row>
    <row r="6" spans="1:14" s="5" customFormat="1" ht="12.75" hidden="1" x14ac:dyDescent="0.2">
      <c r="A6" s="10"/>
      <c r="C6" s="74"/>
      <c r="D6" s="238">
        <v>42736</v>
      </c>
      <c r="E6" s="238">
        <v>42916.218555902778</v>
      </c>
      <c r="F6" s="239">
        <v>0</v>
      </c>
      <c r="G6" s="239" t="s">
        <v>46</v>
      </c>
      <c r="H6" s="239">
        <v>0</v>
      </c>
      <c r="I6" s="239">
        <v>0</v>
      </c>
      <c r="J6" s="239">
        <v>0</v>
      </c>
      <c r="K6" s="334">
        <v>0</v>
      </c>
      <c r="L6" s="339">
        <v>0</v>
      </c>
      <c r="M6" s="259">
        <v>0</v>
      </c>
      <c r="N6" s="259">
        <v>0</v>
      </c>
    </row>
    <row r="7" spans="1:14" s="5" customFormat="1" ht="12.75" hidden="1" x14ac:dyDescent="0.2">
      <c r="A7" s="10"/>
      <c r="C7" s="74"/>
      <c r="D7" s="238">
        <v>42737</v>
      </c>
      <c r="E7" s="238">
        <v>42916.225396759262</v>
      </c>
      <c r="F7" s="239">
        <v>0</v>
      </c>
      <c r="G7" s="239" t="s">
        <v>47</v>
      </c>
      <c r="H7" s="239">
        <v>0</v>
      </c>
      <c r="I7" s="239">
        <v>0</v>
      </c>
      <c r="J7" s="239">
        <v>0</v>
      </c>
      <c r="K7" s="334">
        <v>0</v>
      </c>
      <c r="L7" s="339">
        <v>0</v>
      </c>
      <c r="M7" s="259">
        <v>0</v>
      </c>
      <c r="N7" s="259">
        <v>0</v>
      </c>
    </row>
    <row r="8" spans="1:14" s="5" customFormat="1" ht="12.75" hidden="1" x14ac:dyDescent="0.2">
      <c r="A8" s="10"/>
      <c r="D8" s="238">
        <v>42738</v>
      </c>
      <c r="E8" s="238">
        <v>42916.241684953704</v>
      </c>
      <c r="F8" s="239">
        <v>0</v>
      </c>
      <c r="G8" s="239" t="s">
        <v>47</v>
      </c>
      <c r="H8" s="239">
        <v>0</v>
      </c>
      <c r="I8" s="239">
        <v>0</v>
      </c>
      <c r="J8" s="239">
        <v>0</v>
      </c>
      <c r="K8" s="334">
        <v>0</v>
      </c>
      <c r="L8" s="339">
        <v>0</v>
      </c>
      <c r="M8" s="259">
        <v>0</v>
      </c>
      <c r="N8" s="259">
        <v>0</v>
      </c>
    </row>
    <row r="9" spans="1:14" s="5" customFormat="1" ht="12.75" x14ac:dyDescent="0.2">
      <c r="A9" s="10"/>
      <c r="D9" s="238">
        <v>42736</v>
      </c>
      <c r="E9" s="238">
        <v>42916.54204641204</v>
      </c>
      <c r="F9" s="239">
        <v>1</v>
      </c>
      <c r="G9" s="239" t="s">
        <v>46</v>
      </c>
      <c r="H9" s="239">
        <v>1</v>
      </c>
      <c r="I9" s="239">
        <v>1</v>
      </c>
      <c r="J9" s="239">
        <v>2017002</v>
      </c>
      <c r="K9" s="334" t="s">
        <v>11</v>
      </c>
      <c r="L9" s="339">
        <v>362</v>
      </c>
      <c r="M9" s="259">
        <v>1.5</v>
      </c>
      <c r="N9" s="259">
        <v>543</v>
      </c>
    </row>
    <row r="10" spans="1:14" s="5" customFormat="1" ht="12.75" x14ac:dyDescent="0.2">
      <c r="A10" s="10"/>
      <c r="D10" s="238">
        <v>42736</v>
      </c>
      <c r="E10" s="238">
        <v>42916.542315740742</v>
      </c>
      <c r="F10" s="239">
        <v>2</v>
      </c>
      <c r="G10" s="239" t="s">
        <v>46</v>
      </c>
      <c r="H10" s="239">
        <v>2</v>
      </c>
      <c r="I10" s="239">
        <v>2</v>
      </c>
      <c r="J10" s="239">
        <v>2017001</v>
      </c>
      <c r="K10" s="334" t="s">
        <v>7</v>
      </c>
      <c r="L10" s="339">
        <v>300</v>
      </c>
      <c r="M10" s="259">
        <v>1.6</v>
      </c>
      <c r="N10" s="259">
        <v>480</v>
      </c>
    </row>
    <row r="11" spans="1:14" s="5" customFormat="1" ht="12.75" x14ac:dyDescent="0.2">
      <c r="A11" s="10"/>
      <c r="D11" s="238">
        <v>42736</v>
      </c>
      <c r="E11" s="238">
        <v>42916.542668634262</v>
      </c>
      <c r="F11" s="239">
        <v>3</v>
      </c>
      <c r="G11" s="239" t="s">
        <v>46</v>
      </c>
      <c r="H11" s="239">
        <v>3</v>
      </c>
      <c r="I11" s="239">
        <v>3</v>
      </c>
      <c r="J11" s="239">
        <v>2017003</v>
      </c>
      <c r="K11" s="334" t="s">
        <v>12</v>
      </c>
      <c r="L11" s="339">
        <v>621</v>
      </c>
      <c r="M11" s="259">
        <v>1.8</v>
      </c>
      <c r="N11" s="259">
        <v>1117.8</v>
      </c>
    </row>
    <row r="12" spans="1:14" s="5" customFormat="1" ht="12.75" x14ac:dyDescent="0.2">
      <c r="A12" s="10"/>
      <c r="D12" s="238">
        <v>42736</v>
      </c>
      <c r="E12" s="238">
        <v>42916.543046990744</v>
      </c>
      <c r="F12" s="239">
        <v>4</v>
      </c>
      <c r="G12" s="239" t="s">
        <v>46</v>
      </c>
      <c r="H12" s="239">
        <v>4</v>
      </c>
      <c r="I12" s="239">
        <v>4</v>
      </c>
      <c r="J12" s="239">
        <v>2017004</v>
      </c>
      <c r="K12" s="334" t="s">
        <v>13</v>
      </c>
      <c r="L12" s="339">
        <v>362</v>
      </c>
      <c r="M12" s="259">
        <v>2.6</v>
      </c>
      <c r="N12" s="259">
        <v>941.2</v>
      </c>
    </row>
    <row r="13" spans="1:14" s="5" customFormat="1" ht="12.75" x14ac:dyDescent="0.2">
      <c r="A13" s="10"/>
      <c r="D13" s="238">
        <v>42736</v>
      </c>
      <c r="E13" s="238">
        <v>42916.543389120372</v>
      </c>
      <c r="F13" s="239">
        <v>5</v>
      </c>
      <c r="G13" s="239" t="s">
        <v>46</v>
      </c>
      <c r="H13" s="239">
        <v>5</v>
      </c>
      <c r="I13" s="239">
        <v>5</v>
      </c>
      <c r="J13" s="239">
        <v>2017005</v>
      </c>
      <c r="K13" s="334" t="s">
        <v>14</v>
      </c>
      <c r="L13" s="339">
        <v>951</v>
      </c>
      <c r="M13" s="259">
        <v>0.98</v>
      </c>
      <c r="N13" s="259">
        <v>931.98</v>
      </c>
    </row>
    <row r="14" spans="1:14" s="5" customFormat="1" ht="12.75" x14ac:dyDescent="0.2">
      <c r="A14" s="10"/>
      <c r="D14" s="238">
        <v>42737</v>
      </c>
      <c r="E14" s="238">
        <v>42916.545816898149</v>
      </c>
      <c r="F14" s="239">
        <v>6</v>
      </c>
      <c r="G14" s="239" t="s">
        <v>47</v>
      </c>
      <c r="H14" s="239">
        <v>6</v>
      </c>
      <c r="I14" s="239">
        <v>6</v>
      </c>
      <c r="J14" s="239">
        <v>2017001</v>
      </c>
      <c r="K14" s="334" t="s">
        <v>7</v>
      </c>
      <c r="L14" s="339">
        <v>200</v>
      </c>
      <c r="M14" s="259">
        <v>1.4</v>
      </c>
      <c r="N14" s="259">
        <v>280</v>
      </c>
    </row>
    <row r="15" spans="1:14" s="5" customFormat="1" ht="12.75" x14ac:dyDescent="0.2">
      <c r="A15" s="10"/>
      <c r="D15" s="238">
        <v>42738</v>
      </c>
      <c r="E15" s="238">
        <v>42916.547930787034</v>
      </c>
      <c r="F15" s="239">
        <v>7</v>
      </c>
      <c r="G15" s="239" t="s">
        <v>47</v>
      </c>
      <c r="H15" s="239">
        <v>7</v>
      </c>
      <c r="I15" s="239">
        <v>7</v>
      </c>
      <c r="J15" s="239">
        <v>2017001</v>
      </c>
      <c r="K15" s="334" t="s">
        <v>7</v>
      </c>
      <c r="L15" s="339">
        <v>120</v>
      </c>
      <c r="M15" s="259">
        <v>1.8</v>
      </c>
      <c r="N15" s="259">
        <v>216</v>
      </c>
    </row>
    <row r="16" spans="1:14" s="5" customFormat="1" ht="12.75" x14ac:dyDescent="0.2">
      <c r="A16" s="10"/>
      <c r="D16" s="238">
        <v>42745</v>
      </c>
      <c r="E16" s="238">
        <v>42916.548169675923</v>
      </c>
      <c r="F16" s="239">
        <v>8</v>
      </c>
      <c r="G16" s="239" t="s">
        <v>44</v>
      </c>
      <c r="H16" s="239">
        <v>2</v>
      </c>
      <c r="I16" s="239">
        <v>-2</v>
      </c>
      <c r="J16" s="239">
        <v>2017001</v>
      </c>
      <c r="K16" s="334" t="s">
        <v>7</v>
      </c>
      <c r="L16" s="339">
        <v>-300</v>
      </c>
      <c r="M16" s="259">
        <v>1.6</v>
      </c>
      <c r="N16" s="259">
        <v>-480</v>
      </c>
    </row>
    <row r="17" spans="1:14" s="5" customFormat="1" ht="12.75" x14ac:dyDescent="0.2">
      <c r="A17" s="10"/>
      <c r="D17" s="238">
        <v>42745</v>
      </c>
      <c r="E17" s="238">
        <v>42916.548169675923</v>
      </c>
      <c r="F17" s="239">
        <v>8</v>
      </c>
      <c r="G17" s="239" t="s">
        <v>44</v>
      </c>
      <c r="H17" s="239">
        <v>6</v>
      </c>
      <c r="I17" s="239">
        <v>-6</v>
      </c>
      <c r="J17" s="239">
        <v>2017001</v>
      </c>
      <c r="K17" s="334" t="s">
        <v>7</v>
      </c>
      <c r="L17" s="339">
        <v>-200</v>
      </c>
      <c r="M17" s="259">
        <v>1.4</v>
      </c>
      <c r="N17" s="259">
        <v>-280</v>
      </c>
    </row>
    <row r="18" spans="1:14" s="5" customFormat="1" ht="12.75" x14ac:dyDescent="0.2">
      <c r="A18" s="10"/>
      <c r="D18" s="238">
        <v>42745</v>
      </c>
      <c r="E18" s="238">
        <v>42916.548169675923</v>
      </c>
      <c r="F18" s="239">
        <v>8</v>
      </c>
      <c r="G18" s="239" t="s">
        <v>44</v>
      </c>
      <c r="H18" s="239">
        <v>7</v>
      </c>
      <c r="I18" s="239">
        <v>0</v>
      </c>
      <c r="J18" s="239">
        <v>2017001</v>
      </c>
      <c r="K18" s="334" t="s">
        <v>7</v>
      </c>
      <c r="L18" s="339">
        <v>-30</v>
      </c>
      <c r="M18" s="259">
        <v>1.8</v>
      </c>
      <c r="N18" s="259">
        <v>-54</v>
      </c>
    </row>
    <row r="19" spans="1:14" s="5" customFormat="1" ht="12.75" x14ac:dyDescent="0.2">
      <c r="A19" s="10"/>
      <c r="D19" s="238">
        <v>42745</v>
      </c>
      <c r="E19" s="238">
        <v>42916.548169675923</v>
      </c>
      <c r="F19" s="239">
        <v>8</v>
      </c>
      <c r="G19" s="239" t="s">
        <v>44</v>
      </c>
      <c r="H19" s="239">
        <v>0</v>
      </c>
      <c r="I19" s="239">
        <v>0</v>
      </c>
      <c r="J19" s="239">
        <v>2017001</v>
      </c>
      <c r="K19" s="334" t="s">
        <v>7</v>
      </c>
      <c r="L19" s="339">
        <v>0</v>
      </c>
      <c r="M19" s="259">
        <v>0</v>
      </c>
      <c r="N19" s="259">
        <v>0</v>
      </c>
    </row>
    <row r="20" spans="1:14" s="5" customFormat="1" ht="12.75" x14ac:dyDescent="0.2">
      <c r="A20" s="10"/>
      <c r="D20" s="238">
        <v>42745</v>
      </c>
      <c r="E20" s="238">
        <v>42916.548169675923</v>
      </c>
      <c r="F20" s="239">
        <v>8</v>
      </c>
      <c r="G20" s="239" t="s">
        <v>44</v>
      </c>
      <c r="H20" s="239">
        <v>0</v>
      </c>
      <c r="I20" s="239">
        <v>0</v>
      </c>
      <c r="J20" s="239">
        <v>2017001</v>
      </c>
      <c r="K20" s="334" t="s">
        <v>7</v>
      </c>
      <c r="L20" s="339">
        <v>0</v>
      </c>
      <c r="M20" s="259">
        <v>0</v>
      </c>
      <c r="N20" s="259">
        <v>0</v>
      </c>
    </row>
    <row r="21" spans="1:14" s="5" customFormat="1" ht="12.75" x14ac:dyDescent="0.2">
      <c r="A21" s="10"/>
      <c r="D21" s="238">
        <v>42768</v>
      </c>
      <c r="E21" s="238">
        <v>42916.574788310187</v>
      </c>
      <c r="F21" s="239">
        <v>9</v>
      </c>
      <c r="G21" s="239" t="s">
        <v>44</v>
      </c>
      <c r="H21" s="239">
        <v>7</v>
      </c>
      <c r="I21" s="239">
        <v>0</v>
      </c>
      <c r="J21" s="239">
        <v>2017001</v>
      </c>
      <c r="K21" s="334" t="s">
        <v>7</v>
      </c>
      <c r="L21" s="339">
        <v>-80</v>
      </c>
      <c r="M21" s="259">
        <v>1.8</v>
      </c>
      <c r="N21" s="259">
        <v>-144</v>
      </c>
    </row>
    <row r="22" spans="1:14" s="5" customFormat="1" ht="12.75" x14ac:dyDescent="0.2">
      <c r="A22" s="10"/>
      <c r="D22" s="238">
        <v>42768</v>
      </c>
      <c r="E22" s="238">
        <v>42916.574788310187</v>
      </c>
      <c r="F22" s="239">
        <v>9</v>
      </c>
      <c r="G22" s="239" t="s">
        <v>44</v>
      </c>
      <c r="H22" s="239">
        <v>0</v>
      </c>
      <c r="I22" s="239">
        <v>0</v>
      </c>
      <c r="J22" s="239">
        <v>2017001</v>
      </c>
      <c r="K22" s="334" t="s">
        <v>7</v>
      </c>
      <c r="L22" s="339">
        <v>0</v>
      </c>
      <c r="M22" s="259">
        <v>0</v>
      </c>
      <c r="N22" s="259">
        <v>0</v>
      </c>
    </row>
    <row r="23" spans="1:14" s="5" customFormat="1" ht="12.75" x14ac:dyDescent="0.2">
      <c r="A23" s="10"/>
      <c r="D23" s="238">
        <v>42768</v>
      </c>
      <c r="E23" s="238">
        <v>42916.574788310187</v>
      </c>
      <c r="F23" s="239">
        <v>9</v>
      </c>
      <c r="G23" s="239" t="s">
        <v>44</v>
      </c>
      <c r="H23" s="239">
        <v>0</v>
      </c>
      <c r="I23" s="239">
        <v>0</v>
      </c>
      <c r="J23" s="239">
        <v>2017001</v>
      </c>
      <c r="K23" s="334" t="s">
        <v>7</v>
      </c>
      <c r="L23" s="339">
        <v>0</v>
      </c>
      <c r="M23" s="259">
        <v>0</v>
      </c>
      <c r="N23" s="259">
        <v>0</v>
      </c>
    </row>
    <row r="24" spans="1:14" s="5" customFormat="1" ht="12.75" x14ac:dyDescent="0.2">
      <c r="A24" s="10"/>
      <c r="D24" s="238">
        <v>42768</v>
      </c>
      <c r="E24" s="238">
        <v>42916.574788310187</v>
      </c>
      <c r="F24" s="239">
        <v>9</v>
      </c>
      <c r="G24" s="239" t="s">
        <v>44</v>
      </c>
      <c r="H24" s="239">
        <v>0</v>
      </c>
      <c r="I24" s="239">
        <v>0</v>
      </c>
      <c r="J24" s="239">
        <v>2017001</v>
      </c>
      <c r="K24" s="334" t="s">
        <v>7</v>
      </c>
      <c r="L24" s="339">
        <v>0</v>
      </c>
      <c r="M24" s="259">
        <v>0</v>
      </c>
      <c r="N24" s="259">
        <v>0</v>
      </c>
    </row>
    <row r="25" spans="1:14" s="5" customFormat="1" ht="12.75" x14ac:dyDescent="0.2">
      <c r="A25" s="10"/>
      <c r="D25" s="238">
        <v>42768</v>
      </c>
      <c r="E25" s="238">
        <v>42916.574788310187</v>
      </c>
      <c r="F25" s="239">
        <v>9</v>
      </c>
      <c r="G25" s="239" t="s">
        <v>44</v>
      </c>
      <c r="H25" s="239">
        <v>0</v>
      </c>
      <c r="I25" s="239">
        <v>0</v>
      </c>
      <c r="J25" s="239">
        <v>2017001</v>
      </c>
      <c r="K25" s="334" t="s">
        <v>7</v>
      </c>
      <c r="L25" s="339">
        <v>0</v>
      </c>
      <c r="M25" s="259">
        <v>0</v>
      </c>
      <c r="N25" s="259">
        <v>0</v>
      </c>
    </row>
    <row r="26" spans="1:14" s="5" customFormat="1" ht="12.75" x14ac:dyDescent="0.2">
      <c r="A26" s="10"/>
      <c r="D26" s="238">
        <v>42768</v>
      </c>
      <c r="E26" s="238">
        <v>42916.607717245373</v>
      </c>
      <c r="F26" s="239">
        <v>10</v>
      </c>
      <c r="G26" s="239" t="s">
        <v>46</v>
      </c>
      <c r="H26" s="239">
        <v>8</v>
      </c>
      <c r="I26" s="239">
        <v>8</v>
      </c>
      <c r="J26" s="239">
        <v>2017006</v>
      </c>
      <c r="K26" s="334" t="s">
        <v>15</v>
      </c>
      <c r="L26" s="339">
        <v>950</v>
      </c>
      <c r="M26" s="259">
        <v>1.6</v>
      </c>
      <c r="N26" s="259">
        <v>1520</v>
      </c>
    </row>
    <row r="27" spans="1:14" s="5" customFormat="1" ht="12.75" x14ac:dyDescent="0.2">
      <c r="A27" s="10"/>
      <c r="D27" s="238">
        <v>42736</v>
      </c>
      <c r="E27" s="238">
        <v>42916.607927314813</v>
      </c>
      <c r="F27" s="239">
        <v>11</v>
      </c>
      <c r="G27" s="239" t="s">
        <v>46</v>
      </c>
      <c r="H27" s="239">
        <v>9</v>
      </c>
      <c r="I27" s="239">
        <v>9</v>
      </c>
      <c r="J27" s="239">
        <v>2017007</v>
      </c>
      <c r="K27" s="334" t="s">
        <v>16</v>
      </c>
      <c r="L27" s="339">
        <v>300</v>
      </c>
      <c r="M27" s="259">
        <v>1.7</v>
      </c>
      <c r="N27" s="259">
        <v>510</v>
      </c>
    </row>
    <row r="28" spans="1:14" s="5" customFormat="1" ht="12.75" x14ac:dyDescent="0.2">
      <c r="A28" s="10"/>
      <c r="D28" s="238">
        <v>42736</v>
      </c>
      <c r="E28" s="238">
        <v>42916.608094097224</v>
      </c>
      <c r="F28" s="239">
        <v>12</v>
      </c>
      <c r="G28" s="239" t="s">
        <v>46</v>
      </c>
      <c r="H28" s="239">
        <v>10</v>
      </c>
      <c r="I28" s="239">
        <v>10</v>
      </c>
      <c r="J28" s="239">
        <v>2017008</v>
      </c>
      <c r="K28" s="334" t="s">
        <v>17</v>
      </c>
      <c r="L28" s="339">
        <v>800</v>
      </c>
      <c r="M28" s="259">
        <v>1.8</v>
      </c>
      <c r="N28" s="259">
        <v>1440</v>
      </c>
    </row>
    <row r="29" spans="1:14" s="5" customFormat="1" ht="12.75" x14ac:dyDescent="0.2">
      <c r="A29" s="10"/>
      <c r="D29" s="238">
        <v>42736</v>
      </c>
      <c r="E29" s="238">
        <v>42916.608472916669</v>
      </c>
      <c r="F29" s="239">
        <v>13</v>
      </c>
      <c r="G29" s="239" t="s">
        <v>46</v>
      </c>
      <c r="H29" s="239">
        <v>11</v>
      </c>
      <c r="I29" s="239">
        <v>11</v>
      </c>
      <c r="J29" s="239">
        <v>2017009</v>
      </c>
      <c r="K29" s="334" t="s">
        <v>18</v>
      </c>
      <c r="L29" s="339">
        <v>652</v>
      </c>
      <c r="M29" s="259">
        <v>1.9</v>
      </c>
      <c r="N29" s="259">
        <v>1238.8</v>
      </c>
    </row>
    <row r="30" spans="1:14" s="5" customFormat="1" ht="12.75" x14ac:dyDescent="0.2">
      <c r="A30" s="10"/>
      <c r="D30" s="238">
        <v>42736</v>
      </c>
      <c r="E30" s="238">
        <v>42916.608724421298</v>
      </c>
      <c r="F30" s="239">
        <v>14</v>
      </c>
      <c r="G30" s="239" t="s">
        <v>46</v>
      </c>
      <c r="H30" s="239">
        <v>12</v>
      </c>
      <c r="I30" s="239">
        <v>12</v>
      </c>
      <c r="J30" s="239">
        <v>2017010</v>
      </c>
      <c r="K30" s="334" t="s">
        <v>19</v>
      </c>
      <c r="L30" s="339">
        <v>254</v>
      </c>
      <c r="M30" s="259">
        <v>2.5</v>
      </c>
      <c r="N30" s="259">
        <v>635</v>
      </c>
    </row>
    <row r="31" spans="1:14" s="5" customFormat="1" ht="12.75" x14ac:dyDescent="0.2">
      <c r="A31" s="10"/>
      <c r="D31" s="238">
        <v>42740</v>
      </c>
      <c r="E31" s="238">
        <v>42916.646083101848</v>
      </c>
      <c r="F31" s="239">
        <v>15</v>
      </c>
      <c r="G31" s="239" t="s">
        <v>44</v>
      </c>
      <c r="H31" s="239">
        <v>1</v>
      </c>
      <c r="I31" s="239">
        <v>0</v>
      </c>
      <c r="J31" s="239">
        <v>2017002</v>
      </c>
      <c r="K31" s="334" t="s">
        <v>11</v>
      </c>
      <c r="L31" s="339">
        <v>-300</v>
      </c>
      <c r="M31" s="259">
        <v>1.5</v>
      </c>
      <c r="N31" s="259">
        <v>-450</v>
      </c>
    </row>
    <row r="32" spans="1:14" s="5" customFormat="1" ht="12.75" x14ac:dyDescent="0.2">
      <c r="A32" s="10"/>
      <c r="D32" s="238">
        <v>42740</v>
      </c>
      <c r="E32" s="238">
        <v>42916.646083101848</v>
      </c>
      <c r="F32" s="239">
        <v>15</v>
      </c>
      <c r="G32" s="239" t="s">
        <v>44</v>
      </c>
      <c r="H32" s="239">
        <v>0</v>
      </c>
      <c r="I32" s="239">
        <v>0</v>
      </c>
      <c r="J32" s="239">
        <v>2017002</v>
      </c>
      <c r="K32" s="334" t="s">
        <v>11</v>
      </c>
      <c r="L32" s="339">
        <v>0</v>
      </c>
      <c r="M32" s="259">
        <v>0</v>
      </c>
      <c r="N32" s="259">
        <v>0</v>
      </c>
    </row>
    <row r="33" spans="1:14" s="5" customFormat="1" ht="12.75" x14ac:dyDescent="0.2">
      <c r="A33" s="10"/>
      <c r="D33" s="238">
        <v>42740</v>
      </c>
      <c r="E33" s="238">
        <v>42916.646083101848</v>
      </c>
      <c r="F33" s="239">
        <v>15</v>
      </c>
      <c r="G33" s="239" t="s">
        <v>44</v>
      </c>
      <c r="H33" s="239">
        <v>0</v>
      </c>
      <c r="I33" s="239">
        <v>0</v>
      </c>
      <c r="J33" s="239">
        <v>2017002</v>
      </c>
      <c r="K33" s="334" t="s">
        <v>11</v>
      </c>
      <c r="L33" s="339">
        <v>0</v>
      </c>
      <c r="M33" s="259">
        <v>0</v>
      </c>
      <c r="N33" s="259">
        <v>0</v>
      </c>
    </row>
    <row r="34" spans="1:14" s="5" customFormat="1" ht="12.75" x14ac:dyDescent="0.2">
      <c r="A34" s="10"/>
      <c r="D34" s="238">
        <v>42740</v>
      </c>
      <c r="E34" s="238">
        <v>42916.646083101848</v>
      </c>
      <c r="F34" s="239">
        <v>15</v>
      </c>
      <c r="G34" s="239" t="s">
        <v>44</v>
      </c>
      <c r="H34" s="239">
        <v>0</v>
      </c>
      <c r="I34" s="239">
        <v>0</v>
      </c>
      <c r="J34" s="239">
        <v>2017002</v>
      </c>
      <c r="K34" s="334" t="s">
        <v>11</v>
      </c>
      <c r="L34" s="339">
        <v>0</v>
      </c>
      <c r="M34" s="259">
        <v>0</v>
      </c>
      <c r="N34" s="259">
        <v>0</v>
      </c>
    </row>
    <row r="35" spans="1:14" s="5" customFormat="1" ht="12.75" x14ac:dyDescent="0.2">
      <c r="A35" s="10"/>
      <c r="D35" s="238">
        <v>42740</v>
      </c>
      <c r="E35" s="238">
        <v>42916.646083101848</v>
      </c>
      <c r="F35" s="239">
        <v>15</v>
      </c>
      <c r="G35" s="239" t="s">
        <v>44</v>
      </c>
      <c r="H35" s="239">
        <v>0</v>
      </c>
      <c r="I35" s="239">
        <v>0</v>
      </c>
      <c r="J35" s="239">
        <v>2017002</v>
      </c>
      <c r="K35" s="334" t="s">
        <v>11</v>
      </c>
      <c r="L35" s="339">
        <v>0</v>
      </c>
      <c r="M35" s="259">
        <v>0</v>
      </c>
      <c r="N35" s="259">
        <v>0</v>
      </c>
    </row>
    <row r="36" spans="1:14" s="5" customFormat="1" ht="12.75" x14ac:dyDescent="0.2">
      <c r="A36" s="10"/>
      <c r="D36" s="238">
        <v>42831</v>
      </c>
      <c r="E36" s="238">
        <v>42917.009038425924</v>
      </c>
      <c r="F36" s="239">
        <v>16</v>
      </c>
      <c r="G36" s="239" t="s">
        <v>46</v>
      </c>
      <c r="H36" s="239">
        <v>13</v>
      </c>
      <c r="I36" s="239">
        <v>13</v>
      </c>
      <c r="J36" s="239">
        <v>2017011</v>
      </c>
      <c r="K36" s="334" t="s">
        <v>20</v>
      </c>
      <c r="L36" s="339">
        <v>2541</v>
      </c>
      <c r="M36" s="259">
        <v>5.21</v>
      </c>
      <c r="N36" s="259">
        <v>13238.61</v>
      </c>
    </row>
    <row r="37" spans="1:14" s="5" customFormat="1" ht="12.75" x14ac:dyDescent="0.2">
      <c r="A37" s="10"/>
      <c r="D37" s="238">
        <v>42827</v>
      </c>
      <c r="E37" s="238">
        <v>42917.009636574076</v>
      </c>
      <c r="F37" s="239">
        <v>17</v>
      </c>
      <c r="G37" s="239" t="s">
        <v>47</v>
      </c>
      <c r="H37" s="239">
        <v>14</v>
      </c>
      <c r="I37" s="239">
        <v>14</v>
      </c>
      <c r="J37" s="239">
        <v>2017001</v>
      </c>
      <c r="K37" s="334" t="s">
        <v>7</v>
      </c>
      <c r="L37" s="339">
        <v>251</v>
      </c>
      <c r="M37" s="259">
        <v>1.5</v>
      </c>
      <c r="N37" s="259">
        <v>376.5</v>
      </c>
    </row>
    <row r="38" spans="1:14" s="5" customFormat="1" ht="12.75" x14ac:dyDescent="0.2">
      <c r="A38" s="10"/>
      <c r="D38" s="238">
        <v>42829</v>
      </c>
      <c r="E38" s="238">
        <v>42917.009813773147</v>
      </c>
      <c r="F38" s="239">
        <v>18</v>
      </c>
      <c r="G38" s="239" t="s">
        <v>47</v>
      </c>
      <c r="H38" s="239">
        <v>15</v>
      </c>
      <c r="I38" s="239">
        <v>15</v>
      </c>
      <c r="J38" s="239">
        <v>2017001</v>
      </c>
      <c r="K38" s="334" t="s">
        <v>7</v>
      </c>
      <c r="L38" s="339">
        <v>362</v>
      </c>
      <c r="M38" s="259">
        <v>1.6</v>
      </c>
      <c r="N38" s="259">
        <v>579.20000000000005</v>
      </c>
    </row>
    <row r="39" spans="1:14" s="5" customFormat="1" ht="12.75" x14ac:dyDescent="0.2">
      <c r="A39" s="10"/>
      <c r="D39" s="238">
        <v>42850</v>
      </c>
      <c r="E39" s="238">
        <v>42917.009948379629</v>
      </c>
      <c r="F39" s="239">
        <v>19</v>
      </c>
      <c r="G39" s="239" t="s">
        <v>47</v>
      </c>
      <c r="H39" s="239">
        <v>16</v>
      </c>
      <c r="I39" s="239">
        <v>16</v>
      </c>
      <c r="J39" s="239">
        <v>2017001</v>
      </c>
      <c r="K39" s="334" t="s">
        <v>7</v>
      </c>
      <c r="L39" s="339">
        <v>362</v>
      </c>
      <c r="M39" s="259">
        <v>1.2</v>
      </c>
      <c r="N39" s="259">
        <v>434.4</v>
      </c>
    </row>
    <row r="40" spans="1:14" s="5" customFormat="1" ht="12.75" x14ac:dyDescent="0.2">
      <c r="A40" s="10"/>
      <c r="D40" s="238">
        <v>42856</v>
      </c>
      <c r="E40" s="238">
        <v>42917.010576273147</v>
      </c>
      <c r="F40" s="239">
        <v>20</v>
      </c>
      <c r="G40" s="239" t="s">
        <v>44</v>
      </c>
      <c r="H40" s="239">
        <v>7</v>
      </c>
      <c r="I40" s="239">
        <v>-7</v>
      </c>
      <c r="J40" s="239">
        <v>2017001</v>
      </c>
      <c r="K40" s="334" t="s">
        <v>7</v>
      </c>
      <c r="L40" s="339">
        <v>-10</v>
      </c>
      <c r="M40" s="259">
        <v>1.8</v>
      </c>
      <c r="N40" s="259">
        <v>-18</v>
      </c>
    </row>
    <row r="41" spans="1:14" s="5" customFormat="1" ht="12.75" x14ac:dyDescent="0.2">
      <c r="A41" s="10"/>
      <c r="D41" s="238">
        <v>42856</v>
      </c>
      <c r="E41" s="238">
        <v>42917.010576273147</v>
      </c>
      <c r="F41" s="239">
        <v>20</v>
      </c>
      <c r="G41" s="239" t="s">
        <v>44</v>
      </c>
      <c r="H41" s="239">
        <v>14</v>
      </c>
      <c r="I41" s="239">
        <v>0</v>
      </c>
      <c r="J41" s="239">
        <v>2017001</v>
      </c>
      <c r="K41" s="334" t="s">
        <v>7</v>
      </c>
      <c r="L41" s="339">
        <v>-190</v>
      </c>
      <c r="M41" s="259">
        <v>1.5</v>
      </c>
      <c r="N41" s="259">
        <v>-285</v>
      </c>
    </row>
    <row r="42" spans="1:14" s="5" customFormat="1" ht="12.75" x14ac:dyDescent="0.2">
      <c r="A42" s="10"/>
      <c r="D42" s="238">
        <v>42856</v>
      </c>
      <c r="E42" s="238">
        <v>42917.010576273147</v>
      </c>
      <c r="F42" s="239">
        <v>20</v>
      </c>
      <c r="G42" s="239" t="s">
        <v>44</v>
      </c>
      <c r="H42" s="239">
        <v>15</v>
      </c>
      <c r="I42" s="239">
        <v>0</v>
      </c>
      <c r="J42" s="239">
        <v>2017001</v>
      </c>
      <c r="K42" s="334" t="s">
        <v>7</v>
      </c>
      <c r="L42" s="339">
        <v>0</v>
      </c>
      <c r="M42" s="259">
        <v>1.6</v>
      </c>
      <c r="N42" s="259">
        <v>0</v>
      </c>
    </row>
    <row r="43" spans="1:14" s="5" customFormat="1" ht="12.75" x14ac:dyDescent="0.2">
      <c r="A43" s="10"/>
      <c r="D43" s="238">
        <v>42856</v>
      </c>
      <c r="E43" s="238">
        <v>42917.010576273147</v>
      </c>
      <c r="F43" s="239">
        <v>20</v>
      </c>
      <c r="G43" s="239" t="s">
        <v>44</v>
      </c>
      <c r="H43" s="239">
        <v>16</v>
      </c>
      <c r="I43" s="239">
        <v>0</v>
      </c>
      <c r="J43" s="239">
        <v>2017001</v>
      </c>
      <c r="K43" s="334" t="s">
        <v>7</v>
      </c>
      <c r="L43" s="339">
        <v>0</v>
      </c>
      <c r="M43" s="259">
        <v>1.2</v>
      </c>
      <c r="N43" s="259">
        <v>0</v>
      </c>
    </row>
    <row r="44" spans="1:14" s="5" customFormat="1" ht="12.75" x14ac:dyDescent="0.2">
      <c r="A44" s="10"/>
      <c r="D44" s="238">
        <v>42856</v>
      </c>
      <c r="E44" s="238">
        <v>42917.010576273147</v>
      </c>
      <c r="F44" s="239">
        <v>20</v>
      </c>
      <c r="G44" s="239" t="s">
        <v>44</v>
      </c>
      <c r="H44" s="239">
        <v>0</v>
      </c>
      <c r="I44" s="239">
        <v>0</v>
      </c>
      <c r="J44" s="239">
        <v>2017001</v>
      </c>
      <c r="K44" s="334" t="s">
        <v>7</v>
      </c>
      <c r="L44" s="339">
        <v>0</v>
      </c>
      <c r="M44" s="259">
        <v>0</v>
      </c>
      <c r="N44" s="259">
        <v>0</v>
      </c>
    </row>
    <row r="45" spans="1:14" s="5" customFormat="1" ht="12.75" x14ac:dyDescent="0.2">
      <c r="A45" s="10"/>
      <c r="D45" s="238"/>
      <c r="E45" s="238"/>
      <c r="F45" s="239"/>
      <c r="G45" s="239"/>
      <c r="H45" s="239"/>
      <c r="I45" s="239"/>
      <c r="J45" s="239"/>
      <c r="K45" s="334"/>
      <c r="L45" s="339"/>
      <c r="M45" s="259"/>
      <c r="N45" s="259"/>
    </row>
    <row r="46" spans="1:14" s="5" customFormat="1" ht="12.75" x14ac:dyDescent="0.2">
      <c r="A46" s="10"/>
      <c r="D46" s="238"/>
      <c r="E46" s="238"/>
      <c r="F46" s="239"/>
      <c r="G46" s="239"/>
      <c r="H46" s="239"/>
      <c r="I46" s="239"/>
      <c r="J46" s="239"/>
      <c r="K46" s="334"/>
      <c r="L46" s="339"/>
      <c r="M46" s="259"/>
      <c r="N46" s="259"/>
    </row>
    <row r="47" spans="1:14" s="5" customFormat="1" ht="12.75" x14ac:dyDescent="0.2">
      <c r="A47" s="10"/>
      <c r="D47" s="238"/>
      <c r="E47" s="238"/>
      <c r="F47" s="239"/>
      <c r="G47" s="239"/>
      <c r="H47" s="239"/>
      <c r="I47" s="239"/>
      <c r="J47" s="239"/>
      <c r="K47" s="334"/>
      <c r="L47" s="339"/>
      <c r="M47" s="259"/>
      <c r="N47" s="259"/>
    </row>
    <row r="48" spans="1:14" s="5" customFormat="1" ht="12.75" x14ac:dyDescent="0.2">
      <c r="A48" s="10"/>
      <c r="D48" s="238"/>
      <c r="E48" s="238"/>
      <c r="F48" s="239"/>
      <c r="G48" s="239"/>
      <c r="H48" s="239"/>
      <c r="I48" s="239"/>
      <c r="J48" s="239"/>
      <c r="K48" s="334"/>
      <c r="L48" s="339"/>
      <c r="M48" s="259"/>
      <c r="N48" s="259"/>
    </row>
    <row r="49" spans="1:14" s="5" customFormat="1" ht="12.75" x14ac:dyDescent="0.2">
      <c r="A49" s="10"/>
      <c r="D49" s="238"/>
      <c r="E49" s="238"/>
      <c r="F49" s="239"/>
      <c r="G49" s="239"/>
      <c r="H49" s="239"/>
      <c r="I49" s="239"/>
      <c r="J49" s="239"/>
      <c r="K49" s="334"/>
      <c r="L49" s="339"/>
      <c r="M49" s="259"/>
      <c r="N49" s="259"/>
    </row>
    <row r="50" spans="1:14" s="5" customFormat="1" ht="12.75" x14ac:dyDescent="0.2">
      <c r="A50" s="10"/>
      <c r="D50" s="238"/>
      <c r="E50" s="238"/>
      <c r="F50" s="239"/>
      <c r="G50" s="239"/>
      <c r="H50" s="239"/>
      <c r="I50" s="239"/>
      <c r="J50" s="239"/>
      <c r="K50" s="334"/>
      <c r="L50" s="339"/>
      <c r="M50" s="259"/>
      <c r="N50" s="259"/>
    </row>
    <row r="51" spans="1:14" s="5" customFormat="1" ht="12.75" x14ac:dyDescent="0.2">
      <c r="A51" s="10"/>
      <c r="D51" s="238"/>
      <c r="E51" s="238"/>
      <c r="F51" s="239"/>
      <c r="G51" s="239"/>
      <c r="H51" s="239"/>
      <c r="I51" s="239"/>
      <c r="J51" s="239"/>
      <c r="K51" s="334"/>
      <c r="L51" s="339"/>
      <c r="M51" s="259"/>
      <c r="N51" s="259"/>
    </row>
    <row r="52" spans="1:14" s="5" customFormat="1" ht="12.75" x14ac:dyDescent="0.2">
      <c r="A52" s="10"/>
      <c r="D52" s="238"/>
      <c r="E52" s="238"/>
      <c r="F52" s="239"/>
      <c r="G52" s="239"/>
      <c r="H52" s="239"/>
      <c r="I52" s="239"/>
      <c r="J52" s="239"/>
      <c r="K52" s="334"/>
      <c r="L52" s="339"/>
      <c r="M52" s="259"/>
      <c r="N52" s="259"/>
    </row>
    <row r="53" spans="1:14" s="5" customFormat="1" ht="12.75" x14ac:dyDescent="0.2">
      <c r="A53" s="10"/>
      <c r="D53" s="238"/>
      <c r="E53" s="238"/>
      <c r="F53" s="239"/>
      <c r="G53" s="239"/>
      <c r="H53" s="239"/>
      <c r="I53" s="239"/>
      <c r="J53" s="239"/>
      <c r="K53" s="334"/>
      <c r="L53" s="339"/>
      <c r="M53" s="259"/>
      <c r="N53" s="259"/>
    </row>
    <row r="54" spans="1:14" s="5" customFormat="1" ht="12.75" x14ac:dyDescent="0.2">
      <c r="A54" s="10"/>
      <c r="D54" s="238"/>
      <c r="E54" s="238"/>
      <c r="F54" s="239"/>
      <c r="G54" s="239"/>
      <c r="H54" s="239"/>
      <c r="I54" s="239"/>
      <c r="J54" s="239"/>
      <c r="K54" s="334"/>
      <c r="L54" s="339"/>
      <c r="M54" s="259"/>
      <c r="N54" s="259"/>
    </row>
    <row r="55" spans="1:14" s="5" customFormat="1" ht="12.75" x14ac:dyDescent="0.2">
      <c r="A55" s="10"/>
      <c r="D55" s="238"/>
      <c r="E55" s="238"/>
      <c r="F55" s="239"/>
      <c r="G55" s="239"/>
      <c r="H55" s="239"/>
      <c r="I55" s="239"/>
      <c r="J55" s="239"/>
      <c r="K55" s="334"/>
      <c r="L55" s="339"/>
      <c r="M55" s="259"/>
      <c r="N55" s="259"/>
    </row>
    <row r="56" spans="1:14" s="5" customFormat="1" ht="12.75" x14ac:dyDescent="0.2">
      <c r="A56" s="10"/>
      <c r="D56" s="238"/>
      <c r="E56" s="238"/>
      <c r="F56" s="239"/>
      <c r="G56" s="239"/>
      <c r="H56" s="239"/>
      <c r="I56" s="239"/>
      <c r="J56" s="239"/>
      <c r="K56" s="334"/>
      <c r="L56" s="339"/>
      <c r="M56" s="259"/>
      <c r="N56" s="259"/>
    </row>
    <row r="57" spans="1:14" s="5" customFormat="1" ht="12.75" x14ac:dyDescent="0.2">
      <c r="A57" s="10"/>
      <c r="D57" s="238"/>
      <c r="E57" s="238"/>
      <c r="F57" s="239"/>
      <c r="G57" s="239"/>
      <c r="H57" s="239"/>
      <c r="I57" s="239"/>
      <c r="J57" s="239"/>
      <c r="K57" s="334"/>
      <c r="L57" s="339"/>
      <c r="M57" s="259"/>
      <c r="N57" s="259"/>
    </row>
    <row r="58" spans="1:14" s="5" customFormat="1" ht="12.75" x14ac:dyDescent="0.2">
      <c r="A58" s="10"/>
      <c r="D58" s="238"/>
      <c r="E58" s="238"/>
      <c r="F58" s="239"/>
      <c r="G58" s="239"/>
      <c r="H58" s="239"/>
      <c r="I58" s="239"/>
      <c r="J58" s="239"/>
      <c r="K58" s="334"/>
      <c r="L58" s="339"/>
      <c r="M58" s="259"/>
      <c r="N58" s="259"/>
    </row>
    <row r="59" spans="1:14" s="5" customFormat="1" ht="12.75" x14ac:dyDescent="0.2">
      <c r="A59" s="10"/>
      <c r="D59" s="238"/>
      <c r="E59" s="238"/>
      <c r="F59" s="239"/>
      <c r="G59" s="239"/>
      <c r="H59" s="239"/>
      <c r="I59" s="239"/>
      <c r="J59" s="239"/>
      <c r="K59" s="334"/>
      <c r="L59" s="339"/>
      <c r="M59" s="259"/>
      <c r="N59" s="259"/>
    </row>
    <row r="60" spans="1:14" s="5" customFormat="1" ht="12.75" x14ac:dyDescent="0.2">
      <c r="A60" s="10"/>
      <c r="D60" s="238"/>
      <c r="E60" s="238"/>
      <c r="F60" s="239"/>
      <c r="G60" s="239"/>
      <c r="H60" s="239"/>
      <c r="I60" s="239"/>
      <c r="J60" s="239"/>
      <c r="K60" s="334"/>
      <c r="L60" s="339"/>
      <c r="M60" s="259"/>
      <c r="N60" s="259"/>
    </row>
    <row r="61" spans="1:14" s="5" customFormat="1" ht="12.75" x14ac:dyDescent="0.2">
      <c r="A61" s="10"/>
      <c r="D61" s="238"/>
      <c r="E61" s="238"/>
      <c r="F61" s="239"/>
      <c r="G61" s="239"/>
      <c r="H61" s="239"/>
      <c r="I61" s="239"/>
      <c r="J61" s="239"/>
      <c r="K61" s="334"/>
      <c r="L61" s="339"/>
      <c r="M61" s="259"/>
      <c r="N61" s="259"/>
    </row>
    <row r="62" spans="1:14" s="5" customFormat="1" ht="12.75" x14ac:dyDescent="0.2">
      <c r="A62" s="10"/>
      <c r="D62" s="238"/>
      <c r="E62" s="238"/>
      <c r="F62" s="239"/>
      <c r="G62" s="239"/>
      <c r="H62" s="239"/>
      <c r="I62" s="239"/>
      <c r="J62" s="239"/>
      <c r="K62" s="334"/>
      <c r="L62" s="339"/>
      <c r="M62" s="259"/>
      <c r="N62" s="259"/>
    </row>
    <row r="63" spans="1:14" s="5" customFormat="1" ht="12.75" x14ac:dyDescent="0.2">
      <c r="A63" s="10"/>
      <c r="D63" s="238"/>
      <c r="E63" s="238"/>
      <c r="F63" s="239"/>
      <c r="G63" s="239"/>
      <c r="H63" s="239"/>
      <c r="I63" s="239"/>
      <c r="J63" s="239"/>
      <c r="K63" s="334"/>
      <c r="L63" s="339"/>
      <c r="M63" s="259"/>
      <c r="N63" s="259"/>
    </row>
    <row r="64" spans="1:14" s="5" customFormat="1" ht="12.75" x14ac:dyDescent="0.2">
      <c r="A64" s="10"/>
      <c r="D64" s="238"/>
      <c r="E64" s="238"/>
      <c r="F64" s="239"/>
      <c r="G64" s="239"/>
      <c r="H64" s="239"/>
      <c r="I64" s="239"/>
      <c r="J64" s="239"/>
      <c r="K64" s="334"/>
      <c r="L64" s="339"/>
      <c r="M64" s="259"/>
      <c r="N64" s="259"/>
    </row>
    <row r="65" spans="1:14" s="5" customFormat="1" ht="12.75" x14ac:dyDescent="0.2">
      <c r="A65" s="10"/>
      <c r="D65" s="238"/>
      <c r="E65" s="238"/>
      <c r="F65" s="239"/>
      <c r="G65" s="239"/>
      <c r="H65" s="239"/>
      <c r="I65" s="239"/>
      <c r="J65" s="239"/>
      <c r="K65" s="334"/>
      <c r="L65" s="339"/>
      <c r="M65" s="259"/>
      <c r="N65" s="259"/>
    </row>
    <row r="66" spans="1:14" s="5" customFormat="1" ht="12.75" x14ac:dyDescent="0.2">
      <c r="A66" s="10"/>
      <c r="D66" s="238"/>
      <c r="E66" s="238"/>
      <c r="F66" s="239"/>
      <c r="G66" s="239"/>
      <c r="H66" s="239"/>
      <c r="I66" s="239"/>
      <c r="J66" s="239"/>
      <c r="K66" s="334"/>
      <c r="L66" s="339"/>
      <c r="M66" s="259"/>
      <c r="N66" s="259"/>
    </row>
    <row r="67" spans="1:14" s="5" customFormat="1" ht="12.75" x14ac:dyDescent="0.2">
      <c r="A67" s="10"/>
      <c r="D67" s="238"/>
      <c r="E67" s="238"/>
      <c r="F67" s="239"/>
      <c r="G67" s="239"/>
      <c r="H67" s="239"/>
      <c r="I67" s="239"/>
      <c r="J67" s="239"/>
      <c r="K67" s="334"/>
      <c r="L67" s="339"/>
      <c r="M67" s="259"/>
      <c r="N67" s="259"/>
    </row>
    <row r="68" spans="1:14" s="5" customFormat="1" ht="12.75" x14ac:dyDescent="0.2">
      <c r="A68" s="10"/>
      <c r="D68" s="238"/>
      <c r="E68" s="238"/>
      <c r="F68" s="239"/>
      <c r="G68" s="239"/>
      <c r="H68" s="239"/>
      <c r="I68" s="239"/>
      <c r="J68" s="239"/>
      <c r="K68" s="334"/>
      <c r="L68" s="339"/>
      <c r="M68" s="259"/>
      <c r="N68" s="259"/>
    </row>
    <row r="69" spans="1:14" s="5" customFormat="1" ht="12.75" x14ac:dyDescent="0.2">
      <c r="A69" s="10"/>
      <c r="D69" s="238"/>
      <c r="E69" s="238"/>
      <c r="F69" s="239"/>
      <c r="G69" s="239"/>
      <c r="H69" s="239"/>
      <c r="I69" s="239"/>
      <c r="J69" s="239"/>
      <c r="K69" s="334"/>
      <c r="L69" s="339"/>
      <c r="M69" s="259"/>
      <c r="N69" s="259"/>
    </row>
    <row r="70" spans="1:14" s="5" customFormat="1" ht="12.75" x14ac:dyDescent="0.2">
      <c r="A70" s="10"/>
      <c r="D70" s="238"/>
      <c r="E70" s="238"/>
      <c r="F70" s="239"/>
      <c r="G70" s="239"/>
      <c r="H70" s="239"/>
      <c r="I70" s="239"/>
      <c r="J70" s="239"/>
      <c r="K70" s="334"/>
      <c r="L70" s="339"/>
      <c r="M70" s="259"/>
      <c r="N70" s="259"/>
    </row>
    <row r="71" spans="1:14" s="5" customFormat="1" ht="12.75" x14ac:dyDescent="0.2">
      <c r="A71" s="10"/>
      <c r="D71" s="238"/>
      <c r="E71" s="238"/>
      <c r="F71" s="239"/>
      <c r="G71" s="239"/>
      <c r="H71" s="239"/>
      <c r="I71" s="239"/>
      <c r="J71" s="239"/>
      <c r="K71" s="334"/>
      <c r="L71" s="339"/>
      <c r="M71" s="259"/>
      <c r="N71" s="259"/>
    </row>
    <row r="72" spans="1:14" s="5" customFormat="1" ht="12.75" x14ac:dyDescent="0.2">
      <c r="A72" s="10"/>
      <c r="D72" s="238"/>
      <c r="E72" s="238"/>
      <c r="F72" s="239"/>
      <c r="G72" s="239"/>
      <c r="H72" s="239"/>
      <c r="I72" s="239"/>
      <c r="J72" s="239"/>
      <c r="K72" s="334"/>
      <c r="L72" s="339"/>
      <c r="M72" s="259"/>
      <c r="N72" s="259"/>
    </row>
    <row r="73" spans="1:14" s="5" customFormat="1" ht="12.75" x14ac:dyDescent="0.2">
      <c r="A73" s="10"/>
      <c r="D73" s="238"/>
      <c r="E73" s="238"/>
      <c r="F73" s="239"/>
      <c r="G73" s="239"/>
      <c r="H73" s="239"/>
      <c r="I73" s="239"/>
      <c r="J73" s="239"/>
      <c r="K73" s="334"/>
      <c r="L73" s="339"/>
      <c r="M73" s="259"/>
      <c r="N73" s="259"/>
    </row>
    <row r="74" spans="1:14" s="5" customFormat="1" ht="12.75" x14ac:dyDescent="0.2">
      <c r="A74" s="10"/>
      <c r="D74" s="238"/>
      <c r="E74" s="238"/>
      <c r="F74" s="239"/>
      <c r="G74" s="239"/>
      <c r="H74" s="239"/>
      <c r="I74" s="239"/>
      <c r="J74" s="239"/>
      <c r="K74" s="334"/>
      <c r="L74" s="339"/>
      <c r="M74" s="259"/>
      <c r="N74" s="259"/>
    </row>
    <row r="75" spans="1:14" s="5" customFormat="1" ht="12.75" x14ac:dyDescent="0.2">
      <c r="A75" s="10"/>
      <c r="D75" s="238"/>
      <c r="E75" s="238"/>
      <c r="F75" s="239"/>
      <c r="G75" s="239"/>
      <c r="H75" s="239"/>
      <c r="I75" s="239"/>
      <c r="J75" s="239"/>
      <c r="K75" s="334"/>
      <c r="L75" s="339"/>
      <c r="M75" s="259"/>
      <c r="N75" s="259"/>
    </row>
    <row r="76" spans="1:14" s="5" customFormat="1" ht="12.75" x14ac:dyDescent="0.2">
      <c r="A76" s="10"/>
      <c r="D76" s="238"/>
      <c r="E76" s="238"/>
      <c r="F76" s="239"/>
      <c r="G76" s="239"/>
      <c r="H76" s="239"/>
      <c r="I76" s="239"/>
      <c r="J76" s="239"/>
      <c r="K76" s="334"/>
      <c r="L76" s="339"/>
      <c r="M76" s="259"/>
      <c r="N76" s="259"/>
    </row>
    <row r="77" spans="1:14" s="5" customFormat="1" ht="12.75" x14ac:dyDescent="0.2">
      <c r="A77" s="10"/>
      <c r="D77" s="238"/>
      <c r="E77" s="238"/>
      <c r="F77" s="239"/>
      <c r="G77" s="239"/>
      <c r="H77" s="239"/>
      <c r="I77" s="239"/>
      <c r="J77" s="239"/>
      <c r="K77" s="334"/>
      <c r="L77" s="339"/>
      <c r="M77" s="259"/>
      <c r="N77" s="259"/>
    </row>
    <row r="78" spans="1:14" s="5" customFormat="1" ht="12.75" x14ac:dyDescent="0.2">
      <c r="A78" s="10"/>
      <c r="D78" s="238"/>
      <c r="E78" s="238"/>
      <c r="F78" s="239"/>
      <c r="G78" s="239"/>
      <c r="H78" s="239"/>
      <c r="I78" s="239"/>
      <c r="J78" s="239"/>
      <c r="K78" s="334"/>
      <c r="L78" s="339"/>
      <c r="M78" s="259"/>
      <c r="N78" s="259"/>
    </row>
    <row r="79" spans="1:14" s="5" customFormat="1" ht="12.75" x14ac:dyDescent="0.2">
      <c r="A79" s="10"/>
      <c r="D79" s="238"/>
      <c r="E79" s="238"/>
      <c r="F79" s="239"/>
      <c r="G79" s="239"/>
      <c r="H79" s="239"/>
      <c r="I79" s="239"/>
      <c r="J79" s="239"/>
      <c r="K79" s="334"/>
      <c r="L79" s="339"/>
      <c r="M79" s="259"/>
      <c r="N79" s="259"/>
    </row>
    <row r="80" spans="1:14" s="5" customFormat="1" ht="12.75" x14ac:dyDescent="0.2">
      <c r="A80" s="10"/>
      <c r="D80" s="238"/>
      <c r="E80" s="238"/>
      <c r="F80" s="239"/>
      <c r="G80" s="239"/>
      <c r="H80" s="239"/>
      <c r="I80" s="239"/>
      <c r="J80" s="239"/>
      <c r="K80" s="334"/>
      <c r="L80" s="339"/>
      <c r="M80" s="259"/>
      <c r="N80" s="259"/>
    </row>
    <row r="81" spans="1:14" s="5" customFormat="1" ht="12.75" x14ac:dyDescent="0.2">
      <c r="A81" s="10"/>
      <c r="D81" s="238"/>
      <c r="E81" s="238"/>
      <c r="F81" s="239"/>
      <c r="G81" s="239"/>
      <c r="H81" s="239"/>
      <c r="I81" s="239"/>
      <c r="J81" s="239"/>
      <c r="K81" s="334"/>
      <c r="L81" s="339"/>
      <c r="M81" s="259"/>
      <c r="N81" s="259"/>
    </row>
    <row r="82" spans="1:14" s="5" customFormat="1" ht="12.75" x14ac:dyDescent="0.2">
      <c r="A82" s="10"/>
      <c r="D82" s="238"/>
      <c r="E82" s="238"/>
      <c r="F82" s="239"/>
      <c r="G82" s="239"/>
      <c r="H82" s="239"/>
      <c r="I82" s="239"/>
      <c r="J82" s="239"/>
      <c r="K82" s="334"/>
      <c r="L82" s="339"/>
      <c r="M82" s="259"/>
      <c r="N82" s="259"/>
    </row>
    <row r="83" spans="1:14" s="5" customFormat="1" ht="12.75" x14ac:dyDescent="0.2">
      <c r="A83" s="10"/>
      <c r="D83" s="238"/>
      <c r="E83" s="238"/>
      <c r="F83" s="239"/>
      <c r="G83" s="239"/>
      <c r="H83" s="239"/>
      <c r="I83" s="239"/>
      <c r="J83" s="239"/>
      <c r="K83" s="334"/>
      <c r="L83" s="339"/>
      <c r="M83" s="259"/>
      <c r="N83" s="259"/>
    </row>
    <row r="84" spans="1:14" s="5" customFormat="1" ht="12.75" x14ac:dyDescent="0.2">
      <c r="A84" s="10"/>
      <c r="D84" s="238"/>
      <c r="E84" s="238"/>
      <c r="F84" s="239"/>
      <c r="G84" s="239"/>
      <c r="H84" s="239"/>
      <c r="I84" s="239"/>
      <c r="J84" s="239"/>
      <c r="K84" s="334"/>
      <c r="L84" s="339"/>
      <c r="M84" s="259"/>
      <c r="N84" s="259"/>
    </row>
    <row r="85" spans="1:14" s="5" customFormat="1" ht="12.75" x14ac:dyDescent="0.2">
      <c r="A85" s="10"/>
      <c r="D85" s="238"/>
      <c r="E85" s="238"/>
      <c r="F85" s="239"/>
      <c r="G85" s="239"/>
      <c r="H85" s="239"/>
      <c r="I85" s="239"/>
      <c r="J85" s="239"/>
      <c r="K85" s="334"/>
      <c r="L85" s="339"/>
      <c r="M85" s="259"/>
      <c r="N85" s="259"/>
    </row>
    <row r="86" spans="1:14" s="5" customFormat="1" ht="12.75" x14ac:dyDescent="0.2">
      <c r="A86" s="10"/>
      <c r="D86" s="238"/>
      <c r="E86" s="238"/>
      <c r="F86" s="239"/>
      <c r="G86" s="239"/>
      <c r="H86" s="239"/>
      <c r="I86" s="239"/>
      <c r="J86" s="239"/>
      <c r="K86" s="334"/>
      <c r="L86" s="339"/>
      <c r="M86" s="259"/>
      <c r="N86" s="259"/>
    </row>
    <row r="87" spans="1:14" s="5" customFormat="1" ht="12.75" x14ac:dyDescent="0.2">
      <c r="A87" s="10"/>
      <c r="D87" s="238"/>
      <c r="E87" s="238"/>
      <c r="F87" s="239"/>
      <c r="G87" s="239"/>
      <c r="H87" s="239"/>
      <c r="I87" s="239"/>
      <c r="J87" s="239"/>
      <c r="K87" s="334"/>
      <c r="L87" s="339"/>
      <c r="M87" s="259"/>
      <c r="N87" s="259"/>
    </row>
    <row r="88" spans="1:14" s="5" customFormat="1" ht="12.75" x14ac:dyDescent="0.2">
      <c r="A88" s="10"/>
      <c r="D88" s="238"/>
      <c r="E88" s="238"/>
      <c r="F88" s="239"/>
      <c r="G88" s="239"/>
      <c r="H88" s="239"/>
      <c r="I88" s="239"/>
      <c r="J88" s="239"/>
      <c r="K88" s="334"/>
      <c r="L88" s="339"/>
      <c r="M88" s="259"/>
      <c r="N88" s="259"/>
    </row>
    <row r="89" spans="1:14" s="5" customFormat="1" ht="12.75" x14ac:dyDescent="0.2">
      <c r="A89" s="10"/>
      <c r="D89" s="238"/>
      <c r="E89" s="238"/>
      <c r="F89" s="239"/>
      <c r="G89" s="239"/>
      <c r="H89" s="239"/>
      <c r="I89" s="239"/>
      <c r="J89" s="239"/>
      <c r="K89" s="334"/>
      <c r="L89" s="339"/>
      <c r="M89" s="259"/>
      <c r="N89" s="259"/>
    </row>
    <row r="90" spans="1:14" s="5" customFormat="1" ht="12.75" x14ac:dyDescent="0.2">
      <c r="A90" s="10"/>
      <c r="D90" s="238"/>
      <c r="E90" s="238"/>
      <c r="F90" s="239"/>
      <c r="G90" s="239"/>
      <c r="H90" s="239"/>
      <c r="I90" s="239"/>
      <c r="J90" s="239"/>
      <c r="K90" s="334"/>
      <c r="L90" s="339"/>
      <c r="M90" s="259"/>
      <c r="N90" s="259"/>
    </row>
    <row r="91" spans="1:14" s="5" customFormat="1" ht="12.75" x14ac:dyDescent="0.2">
      <c r="A91" s="10"/>
      <c r="D91" s="238"/>
      <c r="E91" s="238"/>
      <c r="F91" s="239"/>
      <c r="G91" s="239"/>
      <c r="H91" s="239"/>
      <c r="I91" s="239"/>
      <c r="J91" s="239"/>
      <c r="K91" s="334"/>
      <c r="L91" s="339"/>
      <c r="M91" s="259"/>
      <c r="N91" s="259"/>
    </row>
    <row r="92" spans="1:14" s="5" customFormat="1" ht="12.75" x14ac:dyDescent="0.2">
      <c r="A92" s="10"/>
      <c r="D92" s="238"/>
      <c r="E92" s="238"/>
      <c r="F92" s="239"/>
      <c r="G92" s="239"/>
      <c r="H92" s="239"/>
      <c r="I92" s="239"/>
      <c r="J92" s="239"/>
      <c r="K92" s="334"/>
      <c r="L92" s="339"/>
      <c r="M92" s="259"/>
      <c r="N92" s="259"/>
    </row>
    <row r="93" spans="1:14" s="5" customFormat="1" ht="12.75" x14ac:dyDescent="0.2">
      <c r="A93" s="10"/>
      <c r="D93" s="238"/>
      <c r="E93" s="238"/>
      <c r="F93" s="239"/>
      <c r="G93" s="239"/>
      <c r="H93" s="239"/>
      <c r="I93" s="239"/>
      <c r="J93" s="239"/>
      <c r="K93" s="334"/>
      <c r="L93" s="339"/>
      <c r="M93" s="259"/>
      <c r="N93" s="259"/>
    </row>
    <row r="94" spans="1:14" s="5" customFormat="1" ht="12.75" x14ac:dyDescent="0.2">
      <c r="A94" s="10"/>
      <c r="D94" s="238"/>
      <c r="E94" s="238"/>
      <c r="F94" s="239"/>
      <c r="G94" s="239"/>
      <c r="H94" s="239"/>
      <c r="I94" s="239"/>
      <c r="J94" s="239"/>
      <c r="K94" s="334"/>
      <c r="L94" s="339"/>
      <c r="M94" s="259"/>
      <c r="N94" s="259"/>
    </row>
    <row r="95" spans="1:14" s="5" customFormat="1" ht="12.75" x14ac:dyDescent="0.2">
      <c r="A95" s="10"/>
      <c r="D95" s="238"/>
      <c r="E95" s="238"/>
      <c r="F95" s="239"/>
      <c r="G95" s="239"/>
      <c r="H95" s="239"/>
      <c r="I95" s="239"/>
      <c r="J95" s="239"/>
      <c r="K95" s="334"/>
      <c r="L95" s="339"/>
      <c r="M95" s="259"/>
      <c r="N95" s="259"/>
    </row>
    <row r="96" spans="1:14" s="5" customFormat="1" ht="12.75" x14ac:dyDescent="0.2">
      <c r="A96" s="10"/>
      <c r="D96" s="238"/>
      <c r="E96" s="238"/>
      <c r="F96" s="239"/>
      <c r="G96" s="239"/>
      <c r="H96" s="239"/>
      <c r="I96" s="239"/>
      <c r="J96" s="239"/>
      <c r="K96" s="334"/>
      <c r="L96" s="339"/>
      <c r="M96" s="259"/>
      <c r="N96" s="259"/>
    </row>
    <row r="97" spans="1:14" s="5" customFormat="1" ht="12.75" x14ac:dyDescent="0.2">
      <c r="A97" s="10"/>
      <c r="D97" s="238"/>
      <c r="E97" s="238"/>
      <c r="F97" s="239"/>
      <c r="G97" s="239"/>
      <c r="H97" s="239"/>
      <c r="I97" s="239"/>
      <c r="J97" s="239"/>
      <c r="K97" s="334"/>
      <c r="L97" s="339"/>
      <c r="M97" s="259"/>
      <c r="N97" s="259"/>
    </row>
    <row r="98" spans="1:14" s="5" customFormat="1" ht="12.75" x14ac:dyDescent="0.2">
      <c r="A98" s="10"/>
      <c r="D98" s="238"/>
      <c r="E98" s="238"/>
      <c r="F98" s="239"/>
      <c r="G98" s="239"/>
      <c r="H98" s="239"/>
      <c r="I98" s="239"/>
      <c r="J98" s="239"/>
      <c r="K98" s="334"/>
      <c r="L98" s="339"/>
      <c r="M98" s="259"/>
      <c r="N98" s="259"/>
    </row>
    <row r="99" spans="1:14" s="5" customFormat="1" ht="12.75" x14ac:dyDescent="0.2">
      <c r="A99" s="10"/>
      <c r="D99" s="238"/>
      <c r="E99" s="238"/>
      <c r="F99" s="239"/>
      <c r="G99" s="239"/>
      <c r="H99" s="239"/>
      <c r="I99" s="239"/>
      <c r="J99" s="239"/>
      <c r="K99" s="334"/>
      <c r="L99" s="339"/>
      <c r="M99" s="259"/>
      <c r="N99" s="259"/>
    </row>
    <row r="100" spans="1:14" s="5" customFormat="1" ht="12.75" x14ac:dyDescent="0.2">
      <c r="A100" s="10"/>
      <c r="D100" s="238"/>
      <c r="E100" s="238"/>
      <c r="F100" s="239"/>
      <c r="G100" s="239"/>
      <c r="H100" s="239"/>
      <c r="I100" s="239"/>
      <c r="J100" s="239"/>
      <c r="K100" s="334"/>
      <c r="L100" s="339"/>
      <c r="M100" s="259"/>
      <c r="N100" s="259"/>
    </row>
    <row r="101" spans="1:14" s="5" customFormat="1" ht="12.75" x14ac:dyDescent="0.2">
      <c r="A101" s="10"/>
      <c r="D101" s="238"/>
      <c r="E101" s="238"/>
      <c r="F101" s="239"/>
      <c r="G101" s="239"/>
      <c r="H101" s="239"/>
      <c r="I101" s="239"/>
      <c r="J101" s="239"/>
      <c r="K101" s="334"/>
      <c r="L101" s="339"/>
      <c r="M101" s="259"/>
      <c r="N101" s="259"/>
    </row>
    <row r="102" spans="1:14" s="5" customFormat="1" ht="12.75" x14ac:dyDescent="0.2">
      <c r="A102" s="10"/>
      <c r="D102" s="238"/>
      <c r="E102" s="238"/>
      <c r="F102" s="239"/>
      <c r="G102" s="239"/>
      <c r="H102" s="239"/>
      <c r="I102" s="239"/>
      <c r="J102" s="239"/>
      <c r="K102" s="334"/>
      <c r="L102" s="339"/>
      <c r="M102" s="259"/>
      <c r="N102" s="259"/>
    </row>
    <row r="103" spans="1:14" s="5" customFormat="1" ht="12.75" x14ac:dyDescent="0.2">
      <c r="A103" s="10"/>
      <c r="D103" s="238"/>
      <c r="E103" s="238"/>
      <c r="F103" s="239"/>
      <c r="G103" s="239"/>
      <c r="H103" s="239"/>
      <c r="I103" s="239"/>
      <c r="J103" s="239"/>
      <c r="K103" s="334"/>
      <c r="L103" s="339"/>
      <c r="M103" s="259"/>
      <c r="N103" s="259"/>
    </row>
    <row r="104" spans="1:14" s="5" customFormat="1" ht="12.75" x14ac:dyDescent="0.2">
      <c r="A104" s="10"/>
      <c r="D104" s="238"/>
      <c r="E104" s="238"/>
      <c r="F104" s="239"/>
      <c r="G104" s="239"/>
      <c r="H104" s="239"/>
      <c r="I104" s="239"/>
      <c r="J104" s="239"/>
      <c r="K104" s="334"/>
      <c r="L104" s="339"/>
      <c r="M104" s="259"/>
      <c r="N104" s="259"/>
    </row>
    <row r="105" spans="1:14" s="5" customFormat="1" ht="12.75" x14ac:dyDescent="0.2">
      <c r="A105" s="10"/>
      <c r="D105" s="238"/>
      <c r="E105" s="238"/>
      <c r="F105" s="239"/>
      <c r="G105" s="239"/>
      <c r="H105" s="239"/>
      <c r="I105" s="239"/>
      <c r="J105" s="239"/>
      <c r="K105" s="334"/>
      <c r="L105" s="339"/>
      <c r="M105" s="259"/>
      <c r="N105" s="259"/>
    </row>
    <row r="106" spans="1:14" s="5" customFormat="1" ht="12.75" x14ac:dyDescent="0.2">
      <c r="A106" s="10"/>
      <c r="D106" s="238"/>
      <c r="E106" s="238"/>
      <c r="F106" s="239"/>
      <c r="G106" s="239"/>
      <c r="H106" s="239"/>
      <c r="I106" s="239"/>
      <c r="J106" s="239"/>
      <c r="K106" s="334"/>
      <c r="L106" s="339"/>
      <c r="M106" s="259"/>
      <c r="N106" s="259"/>
    </row>
    <row r="107" spans="1:14" s="5" customFormat="1" ht="12.75" x14ac:dyDescent="0.2">
      <c r="A107" s="10"/>
      <c r="D107" s="238"/>
      <c r="E107" s="238"/>
      <c r="F107" s="239"/>
      <c r="G107" s="239"/>
      <c r="H107" s="239"/>
      <c r="I107" s="239"/>
      <c r="J107" s="239"/>
      <c r="K107" s="334"/>
      <c r="L107" s="339"/>
      <c r="M107" s="259"/>
      <c r="N107" s="259"/>
    </row>
    <row r="108" spans="1:14" s="5" customFormat="1" ht="12.75" x14ac:dyDescent="0.2">
      <c r="A108" s="10"/>
      <c r="D108" s="238"/>
      <c r="E108" s="238"/>
      <c r="F108" s="239"/>
      <c r="G108" s="239"/>
      <c r="H108" s="239"/>
      <c r="I108" s="239"/>
      <c r="J108" s="239"/>
      <c r="K108" s="334"/>
      <c r="L108" s="339"/>
      <c r="M108" s="259"/>
      <c r="N108" s="259"/>
    </row>
    <row r="109" spans="1:14" s="5" customFormat="1" ht="12.75" x14ac:dyDescent="0.2">
      <c r="A109" s="10"/>
      <c r="D109" s="238"/>
      <c r="E109" s="238"/>
      <c r="F109" s="239"/>
      <c r="G109" s="239"/>
      <c r="H109" s="239"/>
      <c r="I109" s="239"/>
      <c r="J109" s="239"/>
      <c r="K109" s="334"/>
      <c r="L109" s="339"/>
      <c r="M109" s="259"/>
      <c r="N109" s="259"/>
    </row>
    <row r="110" spans="1:14" s="5" customFormat="1" ht="12.75" x14ac:dyDescent="0.2">
      <c r="A110" s="10"/>
      <c r="D110" s="238"/>
      <c r="E110" s="238"/>
      <c r="F110" s="239"/>
      <c r="G110" s="239"/>
      <c r="H110" s="239"/>
      <c r="I110" s="239"/>
      <c r="J110" s="239"/>
      <c r="K110" s="334"/>
      <c r="L110" s="339"/>
      <c r="M110" s="259"/>
      <c r="N110" s="259"/>
    </row>
    <row r="111" spans="1:14" s="5" customFormat="1" ht="12.75" x14ac:dyDescent="0.2">
      <c r="A111" s="10"/>
      <c r="D111" s="238"/>
      <c r="E111" s="238"/>
      <c r="F111" s="239"/>
      <c r="G111" s="239"/>
      <c r="H111" s="239"/>
      <c r="I111" s="239"/>
      <c r="J111" s="239"/>
      <c r="K111" s="334"/>
      <c r="L111" s="339"/>
      <c r="M111" s="259"/>
      <c r="N111" s="259"/>
    </row>
    <row r="112" spans="1:14" s="5" customFormat="1" ht="12.75" x14ac:dyDescent="0.2">
      <c r="A112" s="10"/>
      <c r="D112" s="238"/>
      <c r="E112" s="238"/>
      <c r="F112" s="239"/>
      <c r="G112" s="239"/>
      <c r="H112" s="239"/>
      <c r="I112" s="239"/>
      <c r="J112" s="239"/>
      <c r="K112" s="334"/>
      <c r="L112" s="339"/>
      <c r="M112" s="259"/>
      <c r="N112" s="259"/>
    </row>
    <row r="113" spans="1:14" s="5" customFormat="1" ht="12.75" x14ac:dyDescent="0.2">
      <c r="A113" s="10"/>
      <c r="D113" s="238"/>
      <c r="E113" s="238"/>
      <c r="F113" s="239"/>
      <c r="G113" s="239"/>
      <c r="H113" s="239"/>
      <c r="I113" s="239"/>
      <c r="J113" s="239"/>
      <c r="K113" s="334"/>
      <c r="L113" s="339"/>
      <c r="M113" s="259"/>
      <c r="N113" s="259"/>
    </row>
    <row r="114" spans="1:14" s="5" customFormat="1" ht="12.75" x14ac:dyDescent="0.2">
      <c r="A114" s="10"/>
      <c r="D114" s="238"/>
      <c r="E114" s="238"/>
      <c r="F114" s="239"/>
      <c r="G114" s="239"/>
      <c r="H114" s="239"/>
      <c r="I114" s="239"/>
      <c r="J114" s="239"/>
      <c r="K114" s="334"/>
      <c r="L114" s="339"/>
      <c r="M114" s="259"/>
      <c r="N114" s="259"/>
    </row>
    <row r="115" spans="1:14" s="5" customFormat="1" ht="12.75" x14ac:dyDescent="0.2">
      <c r="A115" s="10"/>
      <c r="D115" s="238"/>
      <c r="E115" s="238"/>
      <c r="F115" s="239"/>
      <c r="G115" s="239"/>
      <c r="H115" s="239"/>
      <c r="I115" s="239"/>
      <c r="J115" s="239"/>
      <c r="K115" s="334"/>
      <c r="L115" s="339"/>
      <c r="M115" s="259"/>
      <c r="N115" s="259"/>
    </row>
    <row r="116" spans="1:14" s="5" customFormat="1" ht="12.75" x14ac:dyDescent="0.2">
      <c r="A116" s="10"/>
      <c r="D116" s="238"/>
      <c r="E116" s="238"/>
      <c r="F116" s="239"/>
      <c r="G116" s="239"/>
      <c r="H116" s="239"/>
      <c r="I116" s="239"/>
      <c r="J116" s="239"/>
      <c r="K116" s="334"/>
      <c r="L116" s="339"/>
      <c r="M116" s="259"/>
      <c r="N116" s="259"/>
    </row>
    <row r="117" spans="1:14" s="5" customFormat="1" ht="12.75" x14ac:dyDescent="0.2">
      <c r="A117" s="10"/>
      <c r="D117" s="238"/>
      <c r="E117" s="238"/>
      <c r="F117" s="239"/>
      <c r="G117" s="239"/>
      <c r="H117" s="239"/>
      <c r="I117" s="239"/>
      <c r="J117" s="239"/>
      <c r="K117" s="334"/>
      <c r="L117" s="339"/>
      <c r="M117" s="259"/>
      <c r="N117" s="259"/>
    </row>
    <row r="118" spans="1:14" s="5" customFormat="1" ht="12.75" x14ac:dyDescent="0.2">
      <c r="A118" s="10"/>
      <c r="D118" s="238"/>
      <c r="E118" s="238"/>
      <c r="F118" s="239"/>
      <c r="G118" s="239"/>
      <c r="H118" s="239"/>
      <c r="I118" s="239"/>
      <c r="J118" s="239"/>
      <c r="K118" s="334"/>
      <c r="L118" s="339"/>
      <c r="M118" s="259"/>
      <c r="N118" s="259"/>
    </row>
    <row r="119" spans="1:14" s="5" customFormat="1" ht="12.75" x14ac:dyDescent="0.2">
      <c r="A119" s="10"/>
      <c r="D119" s="238"/>
      <c r="E119" s="238"/>
      <c r="F119" s="239"/>
      <c r="G119" s="239"/>
      <c r="H119" s="239"/>
      <c r="I119" s="239"/>
      <c r="J119" s="239"/>
      <c r="K119" s="334"/>
      <c r="L119" s="339"/>
      <c r="M119" s="259"/>
      <c r="N119" s="259"/>
    </row>
    <row r="120" spans="1:14" s="5" customFormat="1" ht="12.75" x14ac:dyDescent="0.2">
      <c r="A120" s="10"/>
      <c r="D120" s="238"/>
      <c r="E120" s="238"/>
      <c r="F120" s="239"/>
      <c r="G120" s="239"/>
      <c r="H120" s="239"/>
      <c r="I120" s="239"/>
      <c r="J120" s="239"/>
      <c r="K120" s="334"/>
      <c r="L120" s="339"/>
      <c r="M120" s="259"/>
      <c r="N120" s="259"/>
    </row>
    <row r="121" spans="1:14" s="5" customFormat="1" ht="12.75" x14ac:dyDescent="0.2">
      <c r="A121" s="10"/>
      <c r="D121" s="238"/>
      <c r="E121" s="238"/>
      <c r="F121" s="239"/>
      <c r="G121" s="239"/>
      <c r="H121" s="239"/>
      <c r="I121" s="239"/>
      <c r="J121" s="239"/>
      <c r="K121" s="334"/>
      <c r="L121" s="339"/>
      <c r="M121" s="259"/>
      <c r="N121" s="259"/>
    </row>
    <row r="122" spans="1:14" s="5" customFormat="1" ht="12.75" x14ac:dyDescent="0.2">
      <c r="A122" s="10"/>
      <c r="D122" s="238"/>
      <c r="E122" s="238"/>
      <c r="F122" s="239"/>
      <c r="G122" s="239"/>
      <c r="H122" s="239"/>
      <c r="I122" s="239"/>
      <c r="J122" s="239"/>
      <c r="K122" s="334"/>
      <c r="L122" s="339"/>
      <c r="M122" s="259"/>
      <c r="N122" s="259"/>
    </row>
    <row r="123" spans="1:14" s="5" customFormat="1" ht="12.75" x14ac:dyDescent="0.2">
      <c r="A123" s="10"/>
      <c r="D123" s="238"/>
      <c r="E123" s="238"/>
      <c r="F123" s="239"/>
      <c r="G123" s="239"/>
      <c r="H123" s="239"/>
      <c r="I123" s="239"/>
      <c r="J123" s="239"/>
      <c r="K123" s="334"/>
      <c r="L123" s="339"/>
      <c r="M123" s="259"/>
      <c r="N123" s="259"/>
    </row>
    <row r="124" spans="1:14" s="5" customFormat="1" ht="12.75" x14ac:dyDescent="0.2">
      <c r="A124" s="10"/>
      <c r="D124" s="238"/>
      <c r="E124" s="238"/>
      <c r="F124" s="239"/>
      <c r="G124" s="239"/>
      <c r="H124" s="239"/>
      <c r="I124" s="239"/>
      <c r="J124" s="239"/>
      <c r="K124" s="334"/>
      <c r="L124" s="339"/>
      <c r="M124" s="259"/>
      <c r="N124" s="259"/>
    </row>
    <row r="125" spans="1:14" s="5" customFormat="1" ht="12.75" x14ac:dyDescent="0.2">
      <c r="A125" s="10"/>
      <c r="D125" s="238"/>
      <c r="E125" s="238"/>
      <c r="F125" s="239"/>
      <c r="G125" s="239"/>
      <c r="H125" s="239"/>
      <c r="I125" s="239"/>
      <c r="J125" s="239"/>
      <c r="K125" s="334"/>
      <c r="L125" s="339"/>
      <c r="M125" s="259"/>
      <c r="N125" s="259"/>
    </row>
    <row r="126" spans="1:14" s="5" customFormat="1" ht="12.75" x14ac:dyDescent="0.2">
      <c r="A126" s="10"/>
      <c r="D126" s="238"/>
      <c r="E126" s="238"/>
      <c r="F126" s="239"/>
      <c r="G126" s="239"/>
      <c r="H126" s="239"/>
      <c r="I126" s="239"/>
      <c r="J126" s="239"/>
      <c r="K126" s="334"/>
      <c r="L126" s="339"/>
      <c r="M126" s="259"/>
      <c r="N126" s="259"/>
    </row>
    <row r="127" spans="1:14" s="5" customFormat="1" ht="12.75" x14ac:dyDescent="0.2">
      <c r="A127" s="10"/>
      <c r="D127" s="238"/>
      <c r="E127" s="238"/>
      <c r="F127" s="239"/>
      <c r="G127" s="239"/>
      <c r="H127" s="239"/>
      <c r="I127" s="239"/>
      <c r="J127" s="239"/>
      <c r="K127" s="334"/>
      <c r="L127" s="339"/>
      <c r="M127" s="259"/>
      <c r="N127" s="259"/>
    </row>
    <row r="128" spans="1:14" s="5" customFormat="1" ht="12.75" x14ac:dyDescent="0.2">
      <c r="A128" s="10"/>
      <c r="D128" s="238"/>
      <c r="E128" s="238"/>
      <c r="F128" s="239"/>
      <c r="G128" s="239"/>
      <c r="H128" s="239"/>
      <c r="I128" s="239"/>
      <c r="J128" s="239"/>
      <c r="K128" s="334"/>
      <c r="L128" s="339"/>
      <c r="M128" s="259"/>
      <c r="N128" s="259"/>
    </row>
    <row r="129" spans="1:14" s="5" customFormat="1" ht="12.75" x14ac:dyDescent="0.2">
      <c r="A129" s="10"/>
      <c r="D129" s="238"/>
      <c r="E129" s="238"/>
      <c r="F129" s="239"/>
      <c r="G129" s="239"/>
      <c r="H129" s="239"/>
      <c r="I129" s="239"/>
      <c r="J129" s="239"/>
      <c r="K129" s="334"/>
      <c r="L129" s="339"/>
      <c r="M129" s="259"/>
      <c r="N129" s="259"/>
    </row>
    <row r="130" spans="1:14" s="5" customFormat="1" ht="12.75" x14ac:dyDescent="0.2">
      <c r="A130" s="10"/>
      <c r="D130" s="238"/>
      <c r="E130" s="238"/>
      <c r="F130" s="239"/>
      <c r="G130" s="239"/>
      <c r="H130" s="239"/>
      <c r="I130" s="239"/>
      <c r="J130" s="239"/>
      <c r="K130" s="334"/>
      <c r="L130" s="339"/>
      <c r="M130" s="259"/>
      <c r="N130" s="259"/>
    </row>
    <row r="131" spans="1:14" s="5" customFormat="1" ht="12.75" x14ac:dyDescent="0.2">
      <c r="A131" s="10"/>
      <c r="D131" s="238"/>
      <c r="E131" s="238"/>
      <c r="F131" s="239"/>
      <c r="G131" s="239"/>
      <c r="H131" s="239"/>
      <c r="I131" s="239"/>
      <c r="J131" s="239"/>
      <c r="K131" s="334"/>
      <c r="L131" s="339"/>
      <c r="M131" s="259"/>
      <c r="N131" s="259"/>
    </row>
    <row r="132" spans="1:14" s="5" customFormat="1" ht="12.75" x14ac:dyDescent="0.2">
      <c r="A132" s="10"/>
      <c r="D132" s="238"/>
      <c r="E132" s="238"/>
      <c r="F132" s="239"/>
      <c r="G132" s="239"/>
      <c r="H132" s="239"/>
      <c r="I132" s="239"/>
      <c r="J132" s="239"/>
      <c r="K132" s="334"/>
      <c r="L132" s="339"/>
      <c r="M132" s="259"/>
      <c r="N132" s="259"/>
    </row>
    <row r="133" spans="1:14" s="5" customFormat="1" ht="12.75" x14ac:dyDescent="0.2">
      <c r="A133" s="10"/>
      <c r="D133" s="238"/>
      <c r="E133" s="238"/>
      <c r="F133" s="239"/>
      <c r="G133" s="239"/>
      <c r="H133" s="239"/>
      <c r="I133" s="239"/>
      <c r="J133" s="239"/>
      <c r="K133" s="334"/>
      <c r="L133" s="339"/>
      <c r="M133" s="259"/>
      <c r="N133" s="259"/>
    </row>
    <row r="134" spans="1:14" s="5" customFormat="1" ht="12.75" x14ac:dyDescent="0.2">
      <c r="A134" s="10"/>
      <c r="D134" s="238"/>
      <c r="E134" s="238"/>
      <c r="F134" s="239"/>
      <c r="G134" s="239"/>
      <c r="H134" s="239"/>
      <c r="I134" s="239"/>
      <c r="J134" s="239"/>
      <c r="K134" s="334"/>
      <c r="L134" s="339"/>
      <c r="M134" s="259"/>
      <c r="N134" s="259"/>
    </row>
    <row r="135" spans="1:14" s="5" customFormat="1" ht="12.75" x14ac:dyDescent="0.2">
      <c r="A135" s="10"/>
      <c r="D135" s="238"/>
      <c r="E135" s="238"/>
      <c r="F135" s="239"/>
      <c r="G135" s="239"/>
      <c r="H135" s="239"/>
      <c r="I135" s="239"/>
      <c r="J135" s="239"/>
      <c r="K135" s="334"/>
      <c r="L135" s="339"/>
      <c r="M135" s="259"/>
      <c r="N135" s="259"/>
    </row>
    <row r="136" spans="1:14" s="5" customFormat="1" ht="12.75" x14ac:dyDescent="0.2">
      <c r="A136" s="10"/>
      <c r="D136" s="238"/>
      <c r="E136" s="238"/>
      <c r="F136" s="239"/>
      <c r="G136" s="239"/>
      <c r="H136" s="239"/>
      <c r="I136" s="239"/>
      <c r="J136" s="239"/>
      <c r="K136" s="334"/>
      <c r="L136" s="339"/>
      <c r="M136" s="259"/>
      <c r="N136" s="259"/>
    </row>
    <row r="137" spans="1:14" s="5" customFormat="1" ht="12.75" x14ac:dyDescent="0.2">
      <c r="A137" s="10"/>
      <c r="D137" s="238"/>
      <c r="E137" s="238"/>
      <c r="F137" s="239"/>
      <c r="G137" s="239"/>
      <c r="H137" s="239"/>
      <c r="I137" s="239"/>
      <c r="J137" s="239"/>
      <c r="K137" s="334"/>
      <c r="L137" s="339"/>
      <c r="M137" s="259"/>
      <c r="N137" s="259"/>
    </row>
    <row r="138" spans="1:14" s="5" customFormat="1" ht="12.75" x14ac:dyDescent="0.2">
      <c r="A138" s="10"/>
      <c r="D138" s="238"/>
      <c r="E138" s="238"/>
      <c r="F138" s="239"/>
      <c r="G138" s="239"/>
      <c r="H138" s="239"/>
      <c r="I138" s="239"/>
      <c r="J138" s="239"/>
      <c r="K138" s="334"/>
      <c r="L138" s="339"/>
      <c r="M138" s="259"/>
      <c r="N138" s="259"/>
    </row>
    <row r="139" spans="1:14" s="5" customFormat="1" ht="12.75" x14ac:dyDescent="0.2">
      <c r="A139" s="10"/>
      <c r="D139" s="238"/>
      <c r="E139" s="238"/>
      <c r="F139" s="239"/>
      <c r="G139" s="239"/>
      <c r="H139" s="239"/>
      <c r="I139" s="239"/>
      <c r="J139" s="239"/>
      <c r="K139" s="334"/>
      <c r="L139" s="339"/>
      <c r="M139" s="259"/>
      <c r="N139" s="259"/>
    </row>
    <row r="140" spans="1:14" s="5" customFormat="1" ht="12.75" x14ac:dyDescent="0.2">
      <c r="A140" s="10"/>
      <c r="D140" s="238"/>
      <c r="E140" s="238"/>
      <c r="F140" s="239"/>
      <c r="G140" s="239"/>
      <c r="H140" s="239"/>
      <c r="I140" s="239"/>
      <c r="J140" s="239"/>
      <c r="K140" s="334"/>
      <c r="L140" s="339"/>
      <c r="M140" s="259"/>
      <c r="N140" s="259"/>
    </row>
    <row r="141" spans="1:14" s="5" customFormat="1" ht="12.75" x14ac:dyDescent="0.2">
      <c r="A141" s="10"/>
      <c r="D141" s="238"/>
      <c r="E141" s="238"/>
      <c r="F141" s="239"/>
      <c r="G141" s="239"/>
      <c r="H141" s="239"/>
      <c r="I141" s="239"/>
      <c r="J141" s="239"/>
      <c r="K141" s="334"/>
      <c r="L141" s="339"/>
      <c r="M141" s="259"/>
      <c r="N141" s="259"/>
    </row>
    <row r="142" spans="1:14" s="5" customFormat="1" ht="12.75" x14ac:dyDescent="0.2">
      <c r="A142" s="10"/>
      <c r="D142" s="238"/>
      <c r="E142" s="238"/>
      <c r="F142" s="239"/>
      <c r="G142" s="239"/>
      <c r="H142" s="239"/>
      <c r="I142" s="239"/>
      <c r="J142" s="239"/>
      <c r="K142" s="334"/>
      <c r="L142" s="339"/>
      <c r="M142" s="259"/>
      <c r="N142" s="259"/>
    </row>
    <row r="143" spans="1:14" s="5" customFormat="1" ht="12.75" x14ac:dyDescent="0.2">
      <c r="A143" s="10"/>
      <c r="D143" s="238"/>
      <c r="E143" s="238"/>
      <c r="F143" s="239"/>
      <c r="G143" s="239"/>
      <c r="H143" s="239"/>
      <c r="I143" s="239"/>
      <c r="J143" s="239"/>
      <c r="K143" s="334"/>
      <c r="L143" s="339"/>
      <c r="M143" s="259"/>
      <c r="N143" s="259"/>
    </row>
    <row r="144" spans="1:14" s="5" customFormat="1" ht="12.75" x14ac:dyDescent="0.2">
      <c r="A144" s="10"/>
      <c r="D144" s="238"/>
      <c r="E144" s="238"/>
      <c r="F144" s="239"/>
      <c r="G144" s="239"/>
      <c r="H144" s="239"/>
      <c r="I144" s="239"/>
      <c r="J144" s="239"/>
      <c r="K144" s="334"/>
      <c r="L144" s="339"/>
      <c r="M144" s="259"/>
      <c r="N144" s="259"/>
    </row>
    <row r="145" spans="1:14" s="5" customFormat="1" ht="12.75" x14ac:dyDescent="0.2">
      <c r="A145" s="10"/>
      <c r="D145" s="238"/>
      <c r="E145" s="238"/>
      <c r="F145" s="239"/>
      <c r="G145" s="239"/>
      <c r="H145" s="239"/>
      <c r="I145" s="239"/>
      <c r="J145" s="239"/>
      <c r="K145" s="334"/>
      <c r="L145" s="339"/>
      <c r="M145" s="259"/>
      <c r="N145" s="259"/>
    </row>
    <row r="146" spans="1:14" s="5" customFormat="1" ht="12.75" x14ac:dyDescent="0.2">
      <c r="A146" s="10"/>
      <c r="D146" s="238"/>
      <c r="E146" s="238"/>
      <c r="F146" s="239"/>
      <c r="G146" s="239"/>
      <c r="H146" s="239"/>
      <c r="I146" s="239"/>
      <c r="J146" s="239"/>
      <c r="K146" s="334"/>
      <c r="L146" s="339"/>
      <c r="M146" s="259"/>
      <c r="N146" s="259"/>
    </row>
    <row r="147" spans="1:14" s="5" customFormat="1" ht="12.75" x14ac:dyDescent="0.2">
      <c r="A147" s="10"/>
      <c r="D147" s="238"/>
      <c r="E147" s="238"/>
      <c r="F147" s="239"/>
      <c r="G147" s="239"/>
      <c r="H147" s="239"/>
      <c r="I147" s="239"/>
      <c r="J147" s="239"/>
      <c r="K147" s="334"/>
      <c r="L147" s="339"/>
      <c r="M147" s="259"/>
      <c r="N147" s="259"/>
    </row>
    <row r="148" spans="1:14" s="5" customFormat="1" ht="12.75" x14ac:dyDescent="0.2">
      <c r="A148" s="10"/>
      <c r="D148" s="238"/>
      <c r="E148" s="238"/>
      <c r="F148" s="239"/>
      <c r="G148" s="239"/>
      <c r="H148" s="239"/>
      <c r="I148" s="239"/>
      <c r="J148" s="239"/>
      <c r="K148" s="334"/>
      <c r="L148" s="339"/>
      <c r="M148" s="259"/>
      <c r="N148" s="259"/>
    </row>
    <row r="149" spans="1:14" s="5" customFormat="1" ht="12.75" x14ac:dyDescent="0.2">
      <c r="A149" s="10"/>
      <c r="D149" s="238"/>
      <c r="E149" s="238"/>
      <c r="F149" s="239"/>
      <c r="G149" s="239"/>
      <c r="H149" s="239"/>
      <c r="I149" s="239"/>
      <c r="J149" s="239"/>
      <c r="K149" s="334"/>
      <c r="L149" s="339"/>
      <c r="M149" s="259"/>
      <c r="N149" s="259"/>
    </row>
    <row r="150" spans="1:14" s="5" customFormat="1" ht="12.75" x14ac:dyDescent="0.2">
      <c r="A150" s="10"/>
      <c r="D150" s="238"/>
      <c r="E150" s="238"/>
      <c r="F150" s="239"/>
      <c r="G150" s="239"/>
      <c r="H150" s="239"/>
      <c r="I150" s="239"/>
      <c r="J150" s="239"/>
      <c r="K150" s="334"/>
      <c r="L150" s="339"/>
      <c r="M150" s="259"/>
      <c r="N150" s="259"/>
    </row>
    <row r="151" spans="1:14" s="5" customFormat="1" ht="12.75" x14ac:dyDescent="0.2">
      <c r="A151" s="10"/>
      <c r="D151" s="238"/>
      <c r="E151" s="238"/>
      <c r="F151" s="239"/>
      <c r="G151" s="239"/>
      <c r="H151" s="239"/>
      <c r="I151" s="239"/>
      <c r="J151" s="239"/>
      <c r="K151" s="334"/>
      <c r="L151" s="339"/>
      <c r="M151" s="259"/>
      <c r="N151" s="259"/>
    </row>
    <row r="152" spans="1:14" s="5" customFormat="1" ht="12.75" x14ac:dyDescent="0.2">
      <c r="A152" s="10"/>
      <c r="D152" s="238"/>
      <c r="E152" s="238"/>
      <c r="F152" s="239"/>
      <c r="G152" s="239"/>
      <c r="H152" s="239"/>
      <c r="I152" s="239"/>
      <c r="J152" s="239"/>
      <c r="K152" s="334"/>
      <c r="L152" s="339"/>
      <c r="M152" s="259"/>
      <c r="N152" s="259"/>
    </row>
    <row r="153" spans="1:14" s="5" customFormat="1" ht="12.75" x14ac:dyDescent="0.2">
      <c r="A153" s="10"/>
      <c r="D153" s="238"/>
      <c r="E153" s="238"/>
      <c r="F153" s="239"/>
      <c r="G153" s="239"/>
      <c r="H153" s="239"/>
      <c r="I153" s="239"/>
      <c r="J153" s="239"/>
      <c r="K153" s="334"/>
      <c r="L153" s="339"/>
      <c r="M153" s="259"/>
      <c r="N153" s="259"/>
    </row>
    <row r="154" spans="1:14" s="5" customFormat="1" ht="12.75" x14ac:dyDescent="0.2">
      <c r="A154" s="10"/>
      <c r="D154" s="238"/>
      <c r="E154" s="238"/>
      <c r="F154" s="239"/>
      <c r="G154" s="239"/>
      <c r="H154" s="239"/>
      <c r="I154" s="239"/>
      <c r="J154" s="239"/>
      <c r="K154" s="334"/>
      <c r="L154" s="339"/>
      <c r="M154" s="259"/>
      <c r="N154" s="259"/>
    </row>
    <row r="155" spans="1:14" s="5" customFormat="1" ht="12.75" x14ac:dyDescent="0.2">
      <c r="A155" s="10"/>
      <c r="D155" s="238"/>
      <c r="E155" s="238"/>
      <c r="F155" s="239"/>
      <c r="G155" s="239"/>
      <c r="H155" s="239"/>
      <c r="I155" s="239"/>
      <c r="J155" s="239"/>
      <c r="K155" s="334"/>
      <c r="L155" s="339"/>
      <c r="M155" s="259"/>
      <c r="N155" s="259"/>
    </row>
    <row r="156" spans="1:14" s="5" customFormat="1" ht="12.75" x14ac:dyDescent="0.2">
      <c r="A156" s="10"/>
      <c r="D156" s="238"/>
      <c r="E156" s="238"/>
      <c r="F156" s="239"/>
      <c r="G156" s="239"/>
      <c r="H156" s="239"/>
      <c r="I156" s="239"/>
      <c r="J156" s="239"/>
      <c r="K156" s="334"/>
      <c r="L156" s="339"/>
      <c r="M156" s="259"/>
      <c r="N156" s="259"/>
    </row>
    <row r="157" spans="1:14" s="5" customFormat="1" ht="12.75" x14ac:dyDescent="0.2">
      <c r="A157" s="10"/>
      <c r="D157" s="238"/>
      <c r="E157" s="238"/>
      <c r="F157" s="239"/>
      <c r="G157" s="239"/>
      <c r="H157" s="239"/>
      <c r="I157" s="239"/>
      <c r="J157" s="239"/>
      <c r="K157" s="334"/>
      <c r="L157" s="339"/>
      <c r="M157" s="259"/>
      <c r="N157" s="259"/>
    </row>
    <row r="158" spans="1:14" s="5" customFormat="1" ht="12.75" x14ac:dyDescent="0.2">
      <c r="A158" s="10"/>
      <c r="D158" s="238"/>
      <c r="E158" s="238"/>
      <c r="F158" s="239"/>
      <c r="G158" s="239"/>
      <c r="H158" s="239"/>
      <c r="I158" s="239"/>
      <c r="J158" s="239"/>
      <c r="K158" s="334"/>
      <c r="L158" s="339"/>
      <c r="M158" s="259"/>
      <c r="N158" s="259"/>
    </row>
    <row r="159" spans="1:14" s="5" customFormat="1" ht="12.75" x14ac:dyDescent="0.2">
      <c r="A159" s="10"/>
      <c r="D159" s="238"/>
      <c r="E159" s="238"/>
      <c r="F159" s="239"/>
      <c r="G159" s="239"/>
      <c r="H159" s="239"/>
      <c r="I159" s="239"/>
      <c r="J159" s="239"/>
      <c r="K159" s="334"/>
      <c r="L159" s="339"/>
      <c r="M159" s="259"/>
      <c r="N159" s="259"/>
    </row>
    <row r="160" spans="1:14" s="5" customFormat="1" ht="12.75" x14ac:dyDescent="0.2">
      <c r="A160" s="10"/>
      <c r="D160" s="238"/>
      <c r="E160" s="238"/>
      <c r="F160" s="239"/>
      <c r="G160" s="239"/>
      <c r="H160" s="239"/>
      <c r="I160" s="239"/>
      <c r="J160" s="239"/>
      <c r="K160" s="334"/>
      <c r="L160" s="339"/>
      <c r="M160" s="259"/>
      <c r="N160" s="259"/>
    </row>
    <row r="161" spans="1:14" s="5" customFormat="1" ht="12.75" x14ac:dyDescent="0.2">
      <c r="A161" s="10"/>
      <c r="D161" s="238"/>
      <c r="E161" s="238"/>
      <c r="F161" s="239"/>
      <c r="G161" s="239"/>
      <c r="H161" s="239"/>
      <c r="I161" s="239"/>
      <c r="J161" s="239"/>
      <c r="K161" s="334"/>
      <c r="L161" s="339"/>
      <c r="M161" s="259"/>
      <c r="N161" s="259"/>
    </row>
    <row r="162" spans="1:14" s="5" customFormat="1" ht="12.75" x14ac:dyDescent="0.2">
      <c r="A162" s="10"/>
      <c r="D162" s="238"/>
      <c r="E162" s="238"/>
      <c r="F162" s="239"/>
      <c r="G162" s="239"/>
      <c r="H162" s="239"/>
      <c r="I162" s="239"/>
      <c r="J162" s="239"/>
      <c r="K162" s="334"/>
      <c r="L162" s="339"/>
      <c r="M162" s="259"/>
      <c r="N162" s="259"/>
    </row>
    <row r="163" spans="1:14" s="5" customFormat="1" ht="12.75" x14ac:dyDescent="0.2">
      <c r="A163" s="10"/>
      <c r="D163" s="238"/>
      <c r="E163" s="238"/>
      <c r="F163" s="239"/>
      <c r="G163" s="239"/>
      <c r="H163" s="239"/>
      <c r="I163" s="239"/>
      <c r="J163" s="239"/>
      <c r="K163" s="334"/>
      <c r="L163" s="339"/>
      <c r="M163" s="259"/>
      <c r="N163" s="259"/>
    </row>
    <row r="164" spans="1:14" s="5" customFormat="1" ht="12.75" x14ac:dyDescent="0.2">
      <c r="A164" s="10"/>
      <c r="D164" s="238"/>
      <c r="E164" s="238"/>
      <c r="F164" s="239"/>
      <c r="G164" s="239"/>
      <c r="H164" s="239"/>
      <c r="I164" s="239"/>
      <c r="J164" s="239"/>
      <c r="K164" s="334"/>
      <c r="L164" s="339"/>
      <c r="M164" s="259"/>
      <c r="N164" s="259"/>
    </row>
    <row r="165" spans="1:14" s="5" customFormat="1" ht="12.75" x14ac:dyDescent="0.2">
      <c r="A165" s="10"/>
      <c r="D165" s="238"/>
      <c r="E165" s="238"/>
      <c r="F165" s="239"/>
      <c r="G165" s="239"/>
      <c r="H165" s="239"/>
      <c r="I165" s="239"/>
      <c r="J165" s="239"/>
      <c r="K165" s="334"/>
      <c r="L165" s="339"/>
      <c r="M165" s="259"/>
      <c r="N165" s="259"/>
    </row>
    <row r="166" spans="1:14" s="5" customFormat="1" ht="12.75" x14ac:dyDescent="0.2">
      <c r="A166" s="10"/>
      <c r="D166" s="238"/>
      <c r="E166" s="238"/>
      <c r="F166" s="239"/>
      <c r="G166" s="239"/>
      <c r="H166" s="239"/>
      <c r="I166" s="239"/>
      <c r="J166" s="239"/>
      <c r="K166" s="334"/>
      <c r="L166" s="339"/>
      <c r="M166" s="259"/>
      <c r="N166" s="259"/>
    </row>
    <row r="167" spans="1:14" s="5" customFormat="1" ht="12.75" x14ac:dyDescent="0.2">
      <c r="A167" s="10"/>
      <c r="D167" s="238"/>
      <c r="E167" s="238"/>
      <c r="F167" s="239"/>
      <c r="G167" s="239"/>
      <c r="H167" s="239"/>
      <c r="I167" s="239"/>
      <c r="J167" s="239"/>
      <c r="K167" s="334"/>
      <c r="L167" s="339"/>
      <c r="M167" s="259"/>
      <c r="N167" s="259"/>
    </row>
    <row r="168" spans="1:14" s="5" customFormat="1" ht="12.75" x14ac:dyDescent="0.2">
      <c r="A168" s="10"/>
      <c r="D168" s="238"/>
      <c r="E168" s="238"/>
      <c r="F168" s="239"/>
      <c r="G168" s="239"/>
      <c r="H168" s="239"/>
      <c r="I168" s="239"/>
      <c r="J168" s="239"/>
      <c r="K168" s="334"/>
      <c r="L168" s="339"/>
      <c r="M168" s="259"/>
      <c r="N168" s="259"/>
    </row>
    <row r="169" spans="1:14" s="5" customFormat="1" ht="12.75" x14ac:dyDescent="0.2">
      <c r="A169" s="10"/>
      <c r="D169" s="238"/>
      <c r="E169" s="238"/>
      <c r="F169" s="239"/>
      <c r="G169" s="239"/>
      <c r="H169" s="239"/>
      <c r="I169" s="239"/>
      <c r="J169" s="239"/>
      <c r="K169" s="334"/>
      <c r="L169" s="339"/>
      <c r="M169" s="259"/>
      <c r="N169" s="259"/>
    </row>
    <row r="170" spans="1:14" s="5" customFormat="1" ht="12.75" x14ac:dyDescent="0.2">
      <c r="A170" s="10"/>
      <c r="D170" s="238"/>
      <c r="E170" s="238"/>
      <c r="F170" s="239"/>
      <c r="G170" s="239"/>
      <c r="H170" s="239"/>
      <c r="I170" s="239"/>
      <c r="J170" s="239"/>
      <c r="K170" s="334"/>
      <c r="L170" s="339"/>
      <c r="M170" s="259"/>
      <c r="N170" s="259"/>
    </row>
    <row r="171" spans="1:14" s="5" customFormat="1" ht="12.75" x14ac:dyDescent="0.2">
      <c r="A171" s="10"/>
      <c r="D171" s="238"/>
      <c r="E171" s="238"/>
      <c r="F171" s="239"/>
      <c r="G171" s="239"/>
      <c r="H171" s="239"/>
      <c r="I171" s="239"/>
      <c r="J171" s="239"/>
      <c r="K171" s="334"/>
      <c r="L171" s="339"/>
      <c r="M171" s="259"/>
      <c r="N171" s="259"/>
    </row>
    <row r="172" spans="1:14" s="5" customFormat="1" ht="12.75" x14ac:dyDescent="0.2">
      <c r="A172" s="10"/>
      <c r="D172" s="238"/>
      <c r="E172" s="238"/>
      <c r="F172" s="239"/>
      <c r="G172" s="239"/>
      <c r="H172" s="239"/>
      <c r="I172" s="239"/>
      <c r="J172" s="239"/>
      <c r="K172" s="334"/>
      <c r="L172" s="339"/>
      <c r="M172" s="259"/>
      <c r="N172" s="259"/>
    </row>
    <row r="173" spans="1:14" s="5" customFormat="1" ht="12.75" x14ac:dyDescent="0.2">
      <c r="A173" s="10"/>
      <c r="D173" s="238"/>
      <c r="E173" s="238"/>
      <c r="F173" s="239"/>
      <c r="G173" s="239"/>
      <c r="H173" s="239"/>
      <c r="I173" s="239"/>
      <c r="J173" s="239"/>
      <c r="K173" s="334"/>
      <c r="L173" s="339"/>
      <c r="M173" s="259"/>
      <c r="N173" s="259"/>
    </row>
    <row r="174" spans="1:14" s="5" customFormat="1" ht="12.75" x14ac:dyDescent="0.2">
      <c r="A174" s="10"/>
      <c r="D174" s="238"/>
      <c r="E174" s="238"/>
      <c r="F174" s="239"/>
      <c r="G174" s="239"/>
      <c r="H174" s="239"/>
      <c r="I174" s="239"/>
      <c r="J174" s="239"/>
      <c r="K174" s="334"/>
      <c r="L174" s="339"/>
      <c r="M174" s="259"/>
      <c r="N174" s="259"/>
    </row>
    <row r="175" spans="1:14" s="5" customFormat="1" ht="12.75" x14ac:dyDescent="0.2">
      <c r="A175" s="10"/>
      <c r="D175" s="238"/>
      <c r="E175" s="238"/>
      <c r="F175" s="239"/>
      <c r="G175" s="239"/>
      <c r="H175" s="239"/>
      <c r="I175" s="239"/>
      <c r="J175" s="239"/>
      <c r="K175" s="334"/>
      <c r="L175" s="339"/>
      <c r="M175" s="259"/>
      <c r="N175" s="259"/>
    </row>
    <row r="176" spans="1:14" s="5" customFormat="1" ht="12.75" x14ac:dyDescent="0.2">
      <c r="A176" s="10"/>
      <c r="D176" s="238"/>
      <c r="E176" s="238"/>
      <c r="F176" s="239"/>
      <c r="G176" s="239"/>
      <c r="H176" s="239"/>
      <c r="I176" s="239"/>
      <c r="J176" s="239"/>
      <c r="K176" s="334"/>
      <c r="L176" s="339"/>
      <c r="M176" s="259"/>
      <c r="N176" s="259"/>
    </row>
    <row r="177" spans="1:14" s="5" customFormat="1" ht="12.75" x14ac:dyDescent="0.2">
      <c r="A177" s="10"/>
      <c r="D177" s="238"/>
      <c r="E177" s="238"/>
      <c r="F177" s="239"/>
      <c r="G177" s="239"/>
      <c r="H177" s="239"/>
      <c r="I177" s="239"/>
      <c r="J177" s="239"/>
      <c r="K177" s="334"/>
      <c r="L177" s="339"/>
      <c r="M177" s="259"/>
      <c r="N177" s="259"/>
    </row>
    <row r="178" spans="1:14" s="5" customFormat="1" ht="12.75" x14ac:dyDescent="0.2">
      <c r="A178" s="10"/>
      <c r="D178" s="238"/>
      <c r="E178" s="238"/>
      <c r="F178" s="239"/>
      <c r="G178" s="239"/>
      <c r="H178" s="239"/>
      <c r="I178" s="239"/>
      <c r="J178" s="239"/>
      <c r="K178" s="334"/>
      <c r="L178" s="339"/>
      <c r="M178" s="259"/>
      <c r="N178" s="259"/>
    </row>
    <row r="179" spans="1:14" s="5" customFormat="1" ht="12.75" x14ac:dyDescent="0.2">
      <c r="A179" s="10"/>
      <c r="D179" s="238"/>
      <c r="E179" s="238"/>
      <c r="F179" s="239"/>
      <c r="G179" s="239"/>
      <c r="H179" s="239"/>
      <c r="I179" s="239"/>
      <c r="J179" s="239"/>
      <c r="K179" s="334"/>
      <c r="L179" s="339"/>
      <c r="M179" s="259"/>
      <c r="N179" s="259"/>
    </row>
    <row r="180" spans="1:14" s="5" customFormat="1" ht="12.75" x14ac:dyDescent="0.2">
      <c r="A180" s="10"/>
      <c r="D180" s="238"/>
      <c r="E180" s="238"/>
      <c r="F180" s="239"/>
      <c r="G180" s="239"/>
      <c r="H180" s="239"/>
      <c r="I180" s="239"/>
      <c r="J180" s="239"/>
      <c r="K180" s="334"/>
      <c r="L180" s="339"/>
      <c r="M180" s="259"/>
      <c r="N180" s="259"/>
    </row>
    <row r="181" spans="1:14" s="5" customFormat="1" ht="12.75" x14ac:dyDescent="0.2">
      <c r="A181" s="10"/>
      <c r="D181" s="238"/>
      <c r="E181" s="238"/>
      <c r="F181" s="239"/>
      <c r="G181" s="239"/>
      <c r="H181" s="239"/>
      <c r="I181" s="239"/>
      <c r="J181" s="239"/>
      <c r="K181" s="334"/>
      <c r="L181" s="339"/>
      <c r="M181" s="259"/>
      <c r="N181" s="259"/>
    </row>
    <row r="182" spans="1:14" s="5" customFormat="1" ht="12.75" x14ac:dyDescent="0.2">
      <c r="A182" s="10"/>
      <c r="D182" s="238"/>
      <c r="E182" s="238"/>
      <c r="F182" s="239"/>
      <c r="G182" s="239"/>
      <c r="H182" s="239"/>
      <c r="I182" s="239"/>
      <c r="J182" s="239"/>
      <c r="K182" s="334"/>
      <c r="L182" s="339"/>
      <c r="M182" s="259"/>
      <c r="N182" s="259"/>
    </row>
    <row r="183" spans="1:14" s="5" customFormat="1" ht="12.75" x14ac:dyDescent="0.2">
      <c r="A183" s="10"/>
      <c r="D183" s="238"/>
      <c r="E183" s="238"/>
      <c r="F183" s="239"/>
      <c r="G183" s="239"/>
      <c r="H183" s="239"/>
      <c r="I183" s="239"/>
      <c r="J183" s="239"/>
      <c r="K183" s="334"/>
      <c r="L183" s="339"/>
      <c r="M183" s="259"/>
      <c r="N183" s="259"/>
    </row>
    <row r="184" spans="1:14" s="5" customFormat="1" ht="12.75" x14ac:dyDescent="0.2">
      <c r="A184" s="10"/>
      <c r="D184" s="238"/>
      <c r="E184" s="238"/>
      <c r="F184" s="239"/>
      <c r="G184" s="239"/>
      <c r="H184" s="239"/>
      <c r="I184" s="239"/>
      <c r="J184" s="239"/>
      <c r="K184" s="334"/>
      <c r="L184" s="339"/>
      <c r="M184" s="259"/>
      <c r="N184" s="259"/>
    </row>
    <row r="185" spans="1:14" s="5" customFormat="1" ht="12.75" x14ac:dyDescent="0.2">
      <c r="A185" s="10"/>
      <c r="D185" s="238"/>
      <c r="E185" s="238"/>
      <c r="F185" s="239"/>
      <c r="G185" s="239"/>
      <c r="H185" s="239"/>
      <c r="I185" s="239"/>
      <c r="J185" s="239"/>
      <c r="K185" s="334"/>
      <c r="L185" s="339"/>
      <c r="M185" s="259"/>
      <c r="N185" s="259"/>
    </row>
    <row r="186" spans="1:14" s="5" customFormat="1" ht="12.75" x14ac:dyDescent="0.2">
      <c r="A186" s="10"/>
      <c r="D186" s="238"/>
      <c r="E186" s="238"/>
      <c r="F186" s="239"/>
      <c r="G186" s="239"/>
      <c r="H186" s="239"/>
      <c r="I186" s="239"/>
      <c r="J186" s="239"/>
      <c r="K186" s="334"/>
      <c r="L186" s="339"/>
      <c r="M186" s="259"/>
      <c r="N186" s="259"/>
    </row>
    <row r="187" spans="1:14" s="5" customFormat="1" ht="12.75" x14ac:dyDescent="0.2">
      <c r="A187" s="10"/>
      <c r="D187" s="238"/>
      <c r="E187" s="238"/>
      <c r="F187" s="239"/>
      <c r="G187" s="239"/>
      <c r="H187" s="239"/>
      <c r="I187" s="239"/>
      <c r="J187" s="239"/>
      <c r="K187" s="334"/>
      <c r="L187" s="339"/>
      <c r="M187" s="259"/>
      <c r="N187" s="259"/>
    </row>
    <row r="188" spans="1:14" s="5" customFormat="1" ht="12.75" x14ac:dyDescent="0.2">
      <c r="A188" s="10"/>
      <c r="D188" s="238"/>
      <c r="E188" s="238"/>
      <c r="F188" s="239"/>
      <c r="G188" s="239"/>
      <c r="H188" s="239"/>
      <c r="I188" s="239"/>
      <c r="J188" s="239"/>
      <c r="K188" s="334"/>
      <c r="L188" s="339"/>
      <c r="M188" s="259"/>
      <c r="N188" s="259"/>
    </row>
    <row r="189" spans="1:14" s="5" customFormat="1" ht="12.75" x14ac:dyDescent="0.2">
      <c r="A189" s="10"/>
      <c r="D189" s="238"/>
      <c r="E189" s="238"/>
      <c r="F189" s="239"/>
      <c r="G189" s="239"/>
      <c r="H189" s="239"/>
      <c r="I189" s="239"/>
      <c r="J189" s="239"/>
      <c r="K189" s="334"/>
      <c r="L189" s="339"/>
      <c r="M189" s="259"/>
      <c r="N189" s="259"/>
    </row>
    <row r="190" spans="1:14" s="5" customFormat="1" ht="12.75" x14ac:dyDescent="0.2">
      <c r="A190" s="10"/>
      <c r="D190" s="238"/>
      <c r="E190" s="238"/>
      <c r="F190" s="239"/>
      <c r="G190" s="239"/>
      <c r="H190" s="239"/>
      <c r="I190" s="239"/>
      <c r="J190" s="239"/>
      <c r="K190" s="334"/>
      <c r="L190" s="339"/>
      <c r="M190" s="259"/>
      <c r="N190" s="259"/>
    </row>
    <row r="191" spans="1:14" s="5" customFormat="1" ht="12.75" x14ac:dyDescent="0.2">
      <c r="A191" s="10"/>
      <c r="D191" s="238"/>
      <c r="E191" s="238"/>
      <c r="F191" s="239"/>
      <c r="G191" s="239"/>
      <c r="H191" s="239"/>
      <c r="I191" s="239"/>
      <c r="J191" s="239"/>
      <c r="K191" s="334"/>
      <c r="L191" s="339"/>
      <c r="M191" s="259"/>
      <c r="N191" s="259"/>
    </row>
    <row r="192" spans="1:14" s="5" customFormat="1" ht="12.75" x14ac:dyDescent="0.2">
      <c r="A192" s="10"/>
      <c r="D192" s="238"/>
      <c r="E192" s="238"/>
      <c r="F192" s="239"/>
      <c r="G192" s="239"/>
      <c r="H192" s="239"/>
      <c r="I192" s="239"/>
      <c r="J192" s="239"/>
      <c r="K192" s="334"/>
      <c r="L192" s="339"/>
      <c r="M192" s="259"/>
      <c r="N192" s="259"/>
    </row>
    <row r="193" spans="1:14" s="5" customFormat="1" ht="12.75" x14ac:dyDescent="0.2">
      <c r="A193" s="10"/>
      <c r="D193" s="238"/>
      <c r="E193" s="238"/>
      <c r="F193" s="239"/>
      <c r="G193" s="239"/>
      <c r="H193" s="239"/>
      <c r="I193" s="239"/>
      <c r="J193" s="239"/>
      <c r="K193" s="334"/>
      <c r="L193" s="339"/>
      <c r="M193" s="259"/>
      <c r="N193" s="259"/>
    </row>
    <row r="194" spans="1:14" s="5" customFormat="1" ht="12.75" x14ac:dyDescent="0.2">
      <c r="A194" s="10"/>
      <c r="D194" s="238"/>
      <c r="E194" s="238"/>
      <c r="F194" s="239"/>
      <c r="G194" s="239"/>
      <c r="H194" s="239"/>
      <c r="I194" s="239"/>
      <c r="J194" s="239"/>
      <c r="K194" s="334"/>
      <c r="L194" s="339"/>
      <c r="M194" s="259"/>
      <c r="N194" s="259"/>
    </row>
    <row r="195" spans="1:14" s="5" customFormat="1" ht="12.75" x14ac:dyDescent="0.2">
      <c r="A195" s="10"/>
      <c r="D195" s="238"/>
      <c r="E195" s="238"/>
      <c r="F195" s="239"/>
      <c r="G195" s="239"/>
      <c r="H195" s="239"/>
      <c r="I195" s="239"/>
      <c r="J195" s="239"/>
      <c r="K195" s="334"/>
      <c r="L195" s="339"/>
      <c r="M195" s="259"/>
      <c r="N195" s="259"/>
    </row>
    <row r="196" spans="1:14" s="5" customFormat="1" ht="12.75" x14ac:dyDescent="0.2">
      <c r="A196" s="10"/>
      <c r="D196" s="238"/>
      <c r="E196" s="238"/>
      <c r="F196" s="239"/>
      <c r="G196" s="239"/>
      <c r="H196" s="239"/>
      <c r="I196" s="239"/>
      <c r="J196" s="239"/>
      <c r="K196" s="334"/>
      <c r="L196" s="339"/>
      <c r="M196" s="259"/>
      <c r="N196" s="259"/>
    </row>
    <row r="197" spans="1:14" s="5" customFormat="1" ht="12.75" x14ac:dyDescent="0.2">
      <c r="A197" s="10"/>
      <c r="D197" s="238"/>
      <c r="E197" s="238"/>
      <c r="F197" s="239"/>
      <c r="G197" s="239"/>
      <c r="H197" s="239"/>
      <c r="I197" s="239"/>
      <c r="J197" s="239"/>
      <c r="K197" s="334"/>
      <c r="L197" s="339"/>
      <c r="M197" s="259"/>
      <c r="N197" s="259"/>
    </row>
    <row r="198" spans="1:14" s="5" customFormat="1" ht="12.75" x14ac:dyDescent="0.2">
      <c r="A198" s="10"/>
      <c r="D198" s="238"/>
      <c r="E198" s="238"/>
      <c r="F198" s="239"/>
      <c r="G198" s="239"/>
      <c r="H198" s="239"/>
      <c r="I198" s="239"/>
      <c r="J198" s="239"/>
      <c r="K198" s="334"/>
      <c r="L198" s="339"/>
      <c r="M198" s="259"/>
      <c r="N198" s="259"/>
    </row>
    <row r="199" spans="1:14" s="5" customFormat="1" ht="12.75" x14ac:dyDescent="0.2">
      <c r="A199" s="10"/>
      <c r="D199" s="238"/>
      <c r="E199" s="238"/>
      <c r="F199" s="239"/>
      <c r="G199" s="239"/>
      <c r="H199" s="239"/>
      <c r="I199" s="239"/>
      <c r="J199" s="239"/>
      <c r="K199" s="334"/>
      <c r="L199" s="339"/>
      <c r="M199" s="259"/>
      <c r="N199" s="259"/>
    </row>
    <row r="200" spans="1:14" s="5" customFormat="1" ht="12.75" x14ac:dyDescent="0.2">
      <c r="A200" s="10"/>
      <c r="D200" s="238"/>
      <c r="E200" s="238"/>
      <c r="F200" s="239"/>
      <c r="G200" s="239"/>
      <c r="H200" s="239"/>
      <c r="I200" s="239"/>
      <c r="J200" s="239"/>
      <c r="K200" s="334"/>
      <c r="L200" s="339"/>
      <c r="M200" s="259"/>
      <c r="N200" s="259"/>
    </row>
    <row r="201" spans="1:14" s="5" customFormat="1" ht="12.75" x14ac:dyDescent="0.2">
      <c r="A201" s="10"/>
      <c r="D201" s="238"/>
      <c r="E201" s="238"/>
      <c r="F201" s="239"/>
      <c r="G201" s="239"/>
      <c r="H201" s="239"/>
      <c r="I201" s="239"/>
      <c r="J201" s="239"/>
      <c r="K201" s="334"/>
      <c r="L201" s="339"/>
      <c r="M201" s="259"/>
      <c r="N201" s="259"/>
    </row>
    <row r="202" spans="1:14" s="5" customFormat="1" ht="12.75" x14ac:dyDescent="0.2">
      <c r="A202" s="10"/>
      <c r="D202" s="238"/>
      <c r="E202" s="238"/>
      <c r="F202" s="239"/>
      <c r="G202" s="239"/>
      <c r="H202" s="239"/>
      <c r="I202" s="239"/>
      <c r="J202" s="239"/>
      <c r="K202" s="334"/>
      <c r="L202" s="339"/>
      <c r="M202" s="259"/>
      <c r="N202" s="259"/>
    </row>
    <row r="203" spans="1:14" s="5" customFormat="1" ht="12.75" x14ac:dyDescent="0.2">
      <c r="A203" s="10"/>
      <c r="D203" s="238"/>
      <c r="E203" s="238"/>
      <c r="F203" s="239"/>
      <c r="G203" s="239"/>
      <c r="H203" s="239"/>
      <c r="I203" s="239"/>
      <c r="J203" s="239"/>
      <c r="K203" s="334"/>
      <c r="L203" s="339"/>
      <c r="M203" s="259"/>
      <c r="N203" s="259"/>
    </row>
    <row r="204" spans="1:14" s="5" customFormat="1" ht="12.75" x14ac:dyDescent="0.2">
      <c r="A204" s="10"/>
      <c r="D204" s="238"/>
      <c r="E204" s="238"/>
      <c r="F204" s="239"/>
      <c r="G204" s="239"/>
      <c r="H204" s="239"/>
      <c r="I204" s="239"/>
      <c r="J204" s="239"/>
      <c r="K204" s="334"/>
      <c r="L204" s="339"/>
      <c r="M204" s="259"/>
      <c r="N204" s="259"/>
    </row>
    <row r="205" spans="1:14" s="5" customFormat="1" ht="12.75" x14ac:dyDescent="0.2">
      <c r="A205" s="10"/>
      <c r="D205" s="238"/>
      <c r="E205" s="238"/>
      <c r="F205" s="239"/>
      <c r="G205" s="239"/>
      <c r="H205" s="239"/>
      <c r="I205" s="239"/>
      <c r="J205" s="239"/>
      <c r="K205" s="334"/>
      <c r="L205" s="339"/>
      <c r="M205" s="259"/>
      <c r="N205" s="259"/>
    </row>
    <row r="206" spans="1:14" s="5" customFormat="1" ht="12.75" x14ac:dyDescent="0.2">
      <c r="A206" s="10"/>
      <c r="D206" s="238"/>
      <c r="E206" s="238"/>
      <c r="F206" s="239"/>
      <c r="G206" s="239"/>
      <c r="H206" s="239"/>
      <c r="I206" s="239"/>
      <c r="J206" s="239"/>
      <c r="K206" s="334"/>
      <c r="L206" s="339"/>
      <c r="M206" s="259"/>
      <c r="N206" s="259"/>
    </row>
    <row r="207" spans="1:14" s="5" customFormat="1" ht="12.75" x14ac:dyDescent="0.2">
      <c r="A207" s="10"/>
      <c r="D207" s="238"/>
      <c r="E207" s="238"/>
      <c r="F207" s="239"/>
      <c r="G207" s="239"/>
      <c r="H207" s="239"/>
      <c r="I207" s="239"/>
      <c r="J207" s="239"/>
      <c r="K207" s="334"/>
      <c r="L207" s="339"/>
      <c r="M207" s="259"/>
      <c r="N207" s="259"/>
    </row>
    <row r="208" spans="1:14" s="5" customFormat="1" ht="12.75" x14ac:dyDescent="0.2">
      <c r="A208" s="10"/>
      <c r="D208" s="238"/>
      <c r="E208" s="238"/>
      <c r="F208" s="239"/>
      <c r="G208" s="239"/>
      <c r="H208" s="239"/>
      <c r="I208" s="239"/>
      <c r="J208" s="239"/>
      <c r="K208" s="334"/>
      <c r="L208" s="339"/>
      <c r="M208" s="259"/>
      <c r="N208" s="259"/>
    </row>
    <row r="209" spans="1:14" s="5" customFormat="1" ht="12.75" x14ac:dyDescent="0.2">
      <c r="A209" s="10"/>
      <c r="D209" s="238"/>
      <c r="E209" s="238"/>
      <c r="F209" s="239"/>
      <c r="G209" s="239"/>
      <c r="H209" s="239"/>
      <c r="I209" s="239"/>
      <c r="J209" s="239"/>
      <c r="K209" s="334"/>
      <c r="L209" s="339"/>
      <c r="M209" s="259"/>
      <c r="N209" s="259"/>
    </row>
    <row r="210" spans="1:14" s="5" customFormat="1" ht="12.75" x14ac:dyDescent="0.2">
      <c r="A210" s="10"/>
      <c r="D210" s="238"/>
      <c r="E210" s="238"/>
      <c r="F210" s="239"/>
      <c r="G210" s="239"/>
      <c r="H210" s="239"/>
      <c r="I210" s="239"/>
      <c r="J210" s="239"/>
      <c r="K210" s="334"/>
      <c r="L210" s="339"/>
      <c r="M210" s="259"/>
      <c r="N210" s="259"/>
    </row>
    <row r="211" spans="1:14" s="5" customFormat="1" ht="12.75" x14ac:dyDescent="0.2">
      <c r="A211" s="10"/>
      <c r="D211" s="238"/>
      <c r="E211" s="238"/>
      <c r="F211" s="239"/>
      <c r="G211" s="239"/>
      <c r="H211" s="239"/>
      <c r="I211" s="239"/>
      <c r="J211" s="239"/>
      <c r="K211" s="334"/>
      <c r="L211" s="339"/>
      <c r="M211" s="259"/>
      <c r="N211" s="259"/>
    </row>
    <row r="212" spans="1:14" s="5" customFormat="1" ht="12.75" x14ac:dyDescent="0.2">
      <c r="A212" s="10"/>
      <c r="D212" s="238"/>
      <c r="E212" s="238"/>
      <c r="F212" s="239"/>
      <c r="G212" s="239"/>
      <c r="H212" s="239"/>
      <c r="I212" s="239"/>
      <c r="J212" s="239"/>
      <c r="K212" s="334"/>
      <c r="L212" s="339"/>
      <c r="M212" s="259"/>
      <c r="N212" s="259"/>
    </row>
    <row r="213" spans="1:14" s="5" customFormat="1" ht="12.75" x14ac:dyDescent="0.2">
      <c r="A213" s="10"/>
      <c r="D213" s="238"/>
      <c r="E213" s="238"/>
      <c r="F213" s="239"/>
      <c r="G213" s="239"/>
      <c r="H213" s="239"/>
      <c r="I213" s="239"/>
      <c r="J213" s="239"/>
      <c r="K213" s="334"/>
      <c r="L213" s="339"/>
      <c r="M213" s="259"/>
      <c r="N213" s="259"/>
    </row>
    <row r="214" spans="1:14" s="5" customFormat="1" ht="12.75" x14ac:dyDescent="0.2">
      <c r="A214" s="10"/>
      <c r="D214" s="238"/>
      <c r="E214" s="238"/>
      <c r="F214" s="239"/>
      <c r="G214" s="239"/>
      <c r="H214" s="239"/>
      <c r="I214" s="239"/>
      <c r="J214" s="239"/>
      <c r="K214" s="334"/>
      <c r="L214" s="339"/>
      <c r="M214" s="259"/>
      <c r="N214" s="259"/>
    </row>
    <row r="215" spans="1:14" s="5" customFormat="1" ht="12.75" x14ac:dyDescent="0.2">
      <c r="A215" s="10"/>
      <c r="D215" s="238"/>
      <c r="E215" s="238"/>
      <c r="F215" s="239"/>
      <c r="G215" s="239"/>
      <c r="H215" s="239"/>
      <c r="I215" s="239"/>
      <c r="J215" s="239"/>
      <c r="K215" s="334"/>
      <c r="L215" s="339"/>
      <c r="M215" s="259"/>
      <c r="N215" s="259"/>
    </row>
    <row r="216" spans="1:14" s="5" customFormat="1" ht="12.75" x14ac:dyDescent="0.2">
      <c r="A216" s="10"/>
      <c r="D216" s="238"/>
      <c r="E216" s="238"/>
      <c r="F216" s="239"/>
      <c r="G216" s="239"/>
      <c r="H216" s="239"/>
      <c r="I216" s="239"/>
      <c r="J216" s="239"/>
      <c r="K216" s="334"/>
      <c r="L216" s="339"/>
      <c r="M216" s="259"/>
      <c r="N216" s="259"/>
    </row>
    <row r="217" spans="1:14" s="5" customFormat="1" ht="12.75" x14ac:dyDescent="0.2">
      <c r="A217" s="10"/>
      <c r="D217" s="238"/>
      <c r="E217" s="238"/>
      <c r="F217" s="239"/>
      <c r="G217" s="239"/>
      <c r="H217" s="239"/>
      <c r="I217" s="239"/>
      <c r="J217" s="239"/>
      <c r="K217" s="334"/>
      <c r="L217" s="339"/>
      <c r="M217" s="259"/>
      <c r="N217" s="259"/>
    </row>
    <row r="218" spans="1:14" s="5" customFormat="1" ht="12.75" x14ac:dyDescent="0.2">
      <c r="A218" s="10"/>
      <c r="D218" s="238"/>
      <c r="E218" s="238"/>
      <c r="F218" s="239"/>
      <c r="G218" s="239"/>
      <c r="H218" s="239"/>
      <c r="I218" s="239"/>
      <c r="J218" s="239"/>
      <c r="K218" s="334"/>
      <c r="L218" s="339"/>
      <c r="M218" s="259"/>
      <c r="N218" s="259"/>
    </row>
    <row r="219" spans="1:14" s="5" customFormat="1" ht="12.75" x14ac:dyDescent="0.2">
      <c r="A219" s="10"/>
      <c r="D219" s="238"/>
      <c r="E219" s="238"/>
      <c r="F219" s="239"/>
      <c r="G219" s="239"/>
      <c r="H219" s="239"/>
      <c r="I219" s="239"/>
      <c r="J219" s="239"/>
      <c r="K219" s="334"/>
      <c r="L219" s="339"/>
      <c r="M219" s="259"/>
      <c r="N219" s="259"/>
    </row>
    <row r="220" spans="1:14" s="5" customFormat="1" ht="12.75" x14ac:dyDescent="0.2">
      <c r="A220" s="10"/>
      <c r="D220" s="238"/>
      <c r="E220" s="238"/>
      <c r="F220" s="239"/>
      <c r="G220" s="239"/>
      <c r="H220" s="239"/>
      <c r="I220" s="239"/>
      <c r="J220" s="239"/>
      <c r="K220" s="334"/>
      <c r="L220" s="339"/>
      <c r="M220" s="259"/>
      <c r="N220" s="259"/>
    </row>
    <row r="221" spans="1:14" s="5" customFormat="1" ht="12.75" x14ac:dyDescent="0.2">
      <c r="A221" s="10"/>
      <c r="D221" s="238"/>
      <c r="E221" s="238"/>
      <c r="F221" s="239"/>
      <c r="G221" s="239"/>
      <c r="H221" s="239"/>
      <c r="I221" s="239"/>
      <c r="J221" s="239"/>
      <c r="K221" s="334"/>
      <c r="L221" s="339"/>
      <c r="M221" s="259"/>
      <c r="N221" s="259"/>
    </row>
    <row r="222" spans="1:14" s="5" customFormat="1" ht="12.75" x14ac:dyDescent="0.2">
      <c r="A222" s="10"/>
      <c r="D222" s="238"/>
      <c r="E222" s="238"/>
      <c r="F222" s="239"/>
      <c r="G222" s="239"/>
      <c r="H222" s="239"/>
      <c r="I222" s="239"/>
      <c r="J222" s="239"/>
      <c r="K222" s="334"/>
      <c r="L222" s="339"/>
      <c r="M222" s="259"/>
      <c r="N222" s="259"/>
    </row>
    <row r="223" spans="1:14" s="5" customFormat="1" ht="12.75" x14ac:dyDescent="0.2">
      <c r="A223" s="10"/>
      <c r="D223" s="238"/>
      <c r="E223" s="238"/>
      <c r="F223" s="239"/>
      <c r="G223" s="239"/>
      <c r="H223" s="239"/>
      <c r="I223" s="239"/>
      <c r="J223" s="239"/>
      <c r="K223" s="334"/>
      <c r="L223" s="339"/>
      <c r="M223" s="259"/>
      <c r="N223" s="259"/>
    </row>
    <row r="224" spans="1:14" s="5" customFormat="1" ht="12.75" x14ac:dyDescent="0.2">
      <c r="A224" s="10"/>
      <c r="D224" s="238"/>
      <c r="E224" s="238"/>
      <c r="F224" s="239"/>
      <c r="G224" s="239"/>
      <c r="H224" s="239"/>
      <c r="I224" s="239"/>
      <c r="J224" s="239"/>
      <c r="K224" s="334"/>
      <c r="L224" s="339"/>
      <c r="M224" s="259"/>
      <c r="N224" s="259"/>
    </row>
    <row r="225" spans="1:14" s="5" customFormat="1" ht="12.75" x14ac:dyDescent="0.2">
      <c r="A225" s="10"/>
      <c r="D225" s="238"/>
      <c r="E225" s="238"/>
      <c r="F225" s="239"/>
      <c r="G225" s="239"/>
      <c r="H225" s="239"/>
      <c r="I225" s="239"/>
      <c r="J225" s="239"/>
      <c r="K225" s="334"/>
      <c r="L225" s="339"/>
      <c r="M225" s="259"/>
      <c r="N225" s="259"/>
    </row>
    <row r="226" spans="1:14" s="5" customFormat="1" ht="12.75" x14ac:dyDescent="0.2">
      <c r="A226" s="10"/>
      <c r="D226" s="238"/>
      <c r="E226" s="238"/>
      <c r="F226" s="239"/>
      <c r="G226" s="239"/>
      <c r="H226" s="239"/>
      <c r="I226" s="239"/>
      <c r="J226" s="239"/>
      <c r="K226" s="334"/>
      <c r="L226" s="339"/>
      <c r="M226" s="259"/>
      <c r="N226" s="259"/>
    </row>
    <row r="227" spans="1:14" s="5" customFormat="1" ht="12.75" x14ac:dyDescent="0.2">
      <c r="A227" s="10"/>
      <c r="D227" s="238"/>
      <c r="E227" s="238"/>
      <c r="F227" s="239"/>
      <c r="G227" s="239"/>
      <c r="H227" s="239"/>
      <c r="I227" s="239"/>
      <c r="J227" s="239"/>
      <c r="K227" s="334"/>
      <c r="L227" s="339"/>
      <c r="M227" s="259"/>
      <c r="N227" s="259"/>
    </row>
    <row r="228" spans="1:14" s="5" customFormat="1" ht="12.75" x14ac:dyDescent="0.2">
      <c r="A228" s="10"/>
      <c r="D228" s="238"/>
      <c r="E228" s="238"/>
      <c r="F228" s="239"/>
      <c r="G228" s="239"/>
      <c r="H228" s="239"/>
      <c r="I228" s="239"/>
      <c r="J228" s="239"/>
      <c r="K228" s="334"/>
      <c r="L228" s="339"/>
      <c r="M228" s="259"/>
      <c r="N228" s="259"/>
    </row>
    <row r="229" spans="1:14" s="5" customFormat="1" ht="12.75" x14ac:dyDescent="0.2">
      <c r="A229" s="10"/>
      <c r="D229" s="238"/>
      <c r="E229" s="238"/>
      <c r="F229" s="239"/>
      <c r="G229" s="239"/>
      <c r="H229" s="239"/>
      <c r="I229" s="239"/>
      <c r="J229" s="239"/>
      <c r="K229" s="334"/>
      <c r="L229" s="339"/>
      <c r="M229" s="259"/>
      <c r="N229" s="259"/>
    </row>
    <row r="230" spans="1:14" s="5" customFormat="1" ht="12.75" x14ac:dyDescent="0.2">
      <c r="A230" s="10"/>
      <c r="D230" s="238"/>
      <c r="E230" s="238"/>
      <c r="F230" s="239"/>
      <c r="G230" s="239"/>
      <c r="H230" s="239"/>
      <c r="I230" s="239"/>
      <c r="J230" s="239"/>
      <c r="K230" s="334"/>
      <c r="L230" s="339"/>
      <c r="M230" s="259"/>
      <c r="N230" s="259"/>
    </row>
    <row r="231" spans="1:14" s="5" customFormat="1" ht="12.75" x14ac:dyDescent="0.2">
      <c r="A231" s="10"/>
      <c r="D231" s="238"/>
      <c r="E231" s="238"/>
      <c r="F231" s="239"/>
      <c r="G231" s="239"/>
      <c r="H231" s="239"/>
      <c r="I231" s="239"/>
      <c r="J231" s="239"/>
      <c r="K231" s="334"/>
      <c r="L231" s="339"/>
      <c r="M231" s="259"/>
      <c r="N231" s="259"/>
    </row>
    <row r="232" spans="1:14" s="5" customFormat="1" ht="12.75" x14ac:dyDescent="0.2">
      <c r="A232" s="10"/>
      <c r="D232" s="238"/>
      <c r="E232" s="238"/>
      <c r="F232" s="239"/>
      <c r="G232" s="239"/>
      <c r="H232" s="239"/>
      <c r="I232" s="239"/>
      <c r="J232" s="239"/>
      <c r="K232" s="334"/>
      <c r="L232" s="339"/>
      <c r="M232" s="259"/>
      <c r="N232" s="259"/>
    </row>
    <row r="233" spans="1:14" s="5" customFormat="1" ht="12.75" x14ac:dyDescent="0.2">
      <c r="A233" s="10"/>
      <c r="D233" s="238"/>
      <c r="E233" s="238"/>
      <c r="F233" s="239"/>
      <c r="G233" s="239"/>
      <c r="H233" s="239"/>
      <c r="I233" s="239"/>
      <c r="J233" s="239"/>
      <c r="K233" s="334"/>
      <c r="L233" s="339"/>
      <c r="M233" s="259"/>
      <c r="N233" s="259"/>
    </row>
    <row r="234" spans="1:14" s="5" customFormat="1" ht="12.75" x14ac:dyDescent="0.2">
      <c r="A234" s="10"/>
      <c r="D234" s="238"/>
      <c r="E234" s="238"/>
      <c r="F234" s="239"/>
      <c r="G234" s="239"/>
      <c r="H234" s="239"/>
      <c r="I234" s="239"/>
      <c r="J234" s="239"/>
      <c r="K234" s="334"/>
      <c r="L234" s="339"/>
      <c r="M234" s="259"/>
      <c r="N234" s="259"/>
    </row>
    <row r="235" spans="1:14" s="5" customFormat="1" ht="12.75" x14ac:dyDescent="0.2">
      <c r="A235" s="10"/>
      <c r="D235" s="238"/>
      <c r="E235" s="238"/>
      <c r="F235" s="239"/>
      <c r="G235" s="239"/>
      <c r="H235" s="239"/>
      <c r="I235" s="239"/>
      <c r="J235" s="239"/>
      <c r="K235" s="334"/>
      <c r="L235" s="339"/>
      <c r="M235" s="259"/>
      <c r="N235" s="259"/>
    </row>
    <row r="236" spans="1:14" s="5" customFormat="1" ht="12.75" x14ac:dyDescent="0.2">
      <c r="A236" s="10"/>
      <c r="D236" s="238"/>
      <c r="E236" s="238"/>
      <c r="F236" s="239"/>
      <c r="G236" s="239"/>
      <c r="H236" s="239"/>
      <c r="I236" s="239"/>
      <c r="J236" s="239"/>
      <c r="K236" s="334"/>
      <c r="L236" s="339"/>
      <c r="M236" s="259"/>
      <c r="N236" s="259"/>
    </row>
    <row r="237" spans="1:14" s="5" customFormat="1" ht="12.75" x14ac:dyDescent="0.2">
      <c r="A237" s="10"/>
      <c r="D237" s="238"/>
      <c r="E237" s="238"/>
      <c r="F237" s="239"/>
      <c r="G237" s="239"/>
      <c r="H237" s="239"/>
      <c r="I237" s="239"/>
      <c r="J237" s="239"/>
      <c r="K237" s="334"/>
      <c r="L237" s="339"/>
      <c r="M237" s="259"/>
      <c r="N237" s="259"/>
    </row>
    <row r="238" spans="1:14" s="5" customFormat="1" ht="12.75" x14ac:dyDescent="0.2">
      <c r="A238" s="10"/>
      <c r="D238" s="238"/>
      <c r="E238" s="238"/>
      <c r="F238" s="239"/>
      <c r="G238" s="239"/>
      <c r="H238" s="239"/>
      <c r="I238" s="239"/>
      <c r="J238" s="239"/>
      <c r="K238" s="334"/>
      <c r="L238" s="339"/>
      <c r="M238" s="259"/>
      <c r="N238" s="259"/>
    </row>
    <row r="239" spans="1:14" s="5" customFormat="1" ht="12.75" x14ac:dyDescent="0.2">
      <c r="A239" s="10"/>
      <c r="D239" s="238"/>
      <c r="E239" s="238"/>
      <c r="F239" s="239"/>
      <c r="G239" s="239"/>
      <c r="H239" s="239"/>
      <c r="I239" s="239"/>
      <c r="J239" s="239"/>
      <c r="K239" s="334"/>
      <c r="L239" s="339"/>
      <c r="M239" s="259"/>
      <c r="N239" s="259"/>
    </row>
    <row r="240" spans="1:14" s="5" customFormat="1" ht="12.75" x14ac:dyDescent="0.2">
      <c r="A240" s="10"/>
      <c r="D240" s="238"/>
      <c r="E240" s="238"/>
      <c r="F240" s="239"/>
      <c r="G240" s="239"/>
      <c r="H240" s="239"/>
      <c r="I240" s="239"/>
      <c r="J240" s="239"/>
      <c r="K240" s="334"/>
      <c r="L240" s="339"/>
      <c r="M240" s="259"/>
      <c r="N240" s="259"/>
    </row>
    <row r="241" spans="1:14" s="5" customFormat="1" ht="12.75" x14ac:dyDescent="0.2">
      <c r="A241" s="10"/>
      <c r="D241" s="238"/>
      <c r="E241" s="238"/>
      <c r="F241" s="239"/>
      <c r="G241" s="239"/>
      <c r="H241" s="239"/>
      <c r="I241" s="239"/>
      <c r="J241" s="239"/>
      <c r="K241" s="334"/>
      <c r="L241" s="339"/>
      <c r="M241" s="259"/>
      <c r="N241" s="259"/>
    </row>
    <row r="242" spans="1:14" s="5" customFormat="1" ht="12.75" x14ac:dyDescent="0.2">
      <c r="A242" s="10"/>
      <c r="D242" s="238"/>
      <c r="E242" s="238"/>
      <c r="F242" s="239"/>
      <c r="G242" s="239"/>
      <c r="H242" s="239"/>
      <c r="I242" s="239"/>
      <c r="J242" s="239"/>
      <c r="K242" s="334"/>
      <c r="L242" s="339"/>
      <c r="M242" s="259"/>
      <c r="N242" s="259"/>
    </row>
    <row r="243" spans="1:14" s="5" customFormat="1" ht="12.75" x14ac:dyDescent="0.2">
      <c r="A243" s="10"/>
      <c r="D243" s="238"/>
      <c r="E243" s="238"/>
      <c r="F243" s="239"/>
      <c r="G243" s="239"/>
      <c r="H243" s="239"/>
      <c r="I243" s="239"/>
      <c r="J243" s="239"/>
      <c r="K243" s="334"/>
      <c r="L243" s="339"/>
      <c r="M243" s="259"/>
      <c r="N243" s="259"/>
    </row>
    <row r="244" spans="1:14" s="5" customFormat="1" ht="12.75" x14ac:dyDescent="0.2">
      <c r="A244" s="10"/>
      <c r="D244" s="238"/>
      <c r="E244" s="238"/>
      <c r="F244" s="239"/>
      <c r="G244" s="239"/>
      <c r="H244" s="239"/>
      <c r="I244" s="239"/>
      <c r="J244" s="239"/>
      <c r="K244" s="334"/>
      <c r="L244" s="339"/>
      <c r="M244" s="259"/>
      <c r="N244" s="259"/>
    </row>
    <row r="245" spans="1:14" s="5" customFormat="1" ht="12.75" x14ac:dyDescent="0.2">
      <c r="A245" s="10"/>
      <c r="D245" s="238"/>
      <c r="E245" s="238"/>
      <c r="F245" s="239"/>
      <c r="G245" s="239"/>
      <c r="H245" s="239"/>
      <c r="I245" s="239"/>
      <c r="J245" s="239"/>
      <c r="K245" s="334"/>
      <c r="L245" s="339"/>
      <c r="M245" s="259"/>
      <c r="N245" s="259"/>
    </row>
    <row r="246" spans="1:14" s="5" customFormat="1" ht="12.75" x14ac:dyDescent="0.2">
      <c r="A246" s="10"/>
      <c r="D246" s="238"/>
      <c r="E246" s="238"/>
      <c r="F246" s="239"/>
      <c r="G246" s="239"/>
      <c r="H246" s="239"/>
      <c r="I246" s="239"/>
      <c r="J246" s="239"/>
      <c r="K246" s="334"/>
      <c r="L246" s="339"/>
      <c r="M246" s="259"/>
      <c r="N246" s="259"/>
    </row>
    <row r="247" spans="1:14" s="5" customFormat="1" ht="12.75" x14ac:dyDescent="0.2">
      <c r="A247" s="10"/>
      <c r="D247" s="238"/>
      <c r="E247" s="238"/>
      <c r="F247" s="239"/>
      <c r="G247" s="239"/>
      <c r="H247" s="239"/>
      <c r="I247" s="239"/>
      <c r="J247" s="239"/>
      <c r="K247" s="334"/>
      <c r="L247" s="339"/>
      <c r="M247" s="259"/>
      <c r="N247" s="259"/>
    </row>
    <row r="248" spans="1:14" s="5" customFormat="1" ht="12.75" x14ac:dyDescent="0.2">
      <c r="A248" s="10"/>
      <c r="D248" s="238"/>
      <c r="E248" s="238"/>
      <c r="F248" s="239"/>
      <c r="G248" s="239"/>
      <c r="H248" s="239"/>
      <c r="I248" s="239"/>
      <c r="J248" s="239"/>
      <c r="K248" s="334"/>
      <c r="L248" s="339"/>
      <c r="M248" s="259"/>
      <c r="N248" s="259"/>
    </row>
    <row r="249" spans="1:14" s="5" customFormat="1" ht="12.75" x14ac:dyDescent="0.2">
      <c r="A249" s="10"/>
      <c r="D249" s="238"/>
      <c r="E249" s="238"/>
      <c r="F249" s="239"/>
      <c r="G249" s="239"/>
      <c r="H249" s="239"/>
      <c r="I249" s="239"/>
      <c r="J249" s="239"/>
      <c r="K249" s="334"/>
      <c r="L249" s="339"/>
      <c r="M249" s="259"/>
      <c r="N249" s="259"/>
    </row>
    <row r="250" spans="1:14" s="5" customFormat="1" ht="12.75" x14ac:dyDescent="0.2">
      <c r="A250" s="10"/>
      <c r="D250" s="238"/>
      <c r="E250" s="238"/>
      <c r="F250" s="239"/>
      <c r="G250" s="239"/>
      <c r="H250" s="239"/>
      <c r="I250" s="239"/>
      <c r="J250" s="239"/>
      <c r="K250" s="334"/>
      <c r="L250" s="339"/>
      <c r="M250" s="259"/>
      <c r="N250" s="259"/>
    </row>
    <row r="251" spans="1:14" s="5" customFormat="1" ht="12.75" x14ac:dyDescent="0.2">
      <c r="A251" s="10"/>
      <c r="D251" s="238"/>
      <c r="E251" s="238"/>
      <c r="F251" s="239"/>
      <c r="G251" s="239"/>
      <c r="H251" s="239"/>
      <c r="I251" s="239"/>
      <c r="J251" s="239"/>
      <c r="K251" s="334"/>
      <c r="L251" s="339"/>
      <c r="M251" s="259"/>
      <c r="N251" s="259"/>
    </row>
    <row r="252" spans="1:14" s="5" customFormat="1" ht="12.75" x14ac:dyDescent="0.2">
      <c r="A252" s="10"/>
      <c r="D252" s="238"/>
      <c r="E252" s="238"/>
      <c r="F252" s="239"/>
      <c r="G252" s="239"/>
      <c r="H252" s="239"/>
      <c r="I252" s="239"/>
      <c r="J252" s="239"/>
      <c r="K252" s="334"/>
      <c r="L252" s="339"/>
      <c r="M252" s="259"/>
      <c r="N252" s="259"/>
    </row>
    <row r="253" spans="1:14" s="5" customFormat="1" ht="12.75" x14ac:dyDescent="0.2">
      <c r="A253" s="10"/>
      <c r="D253" s="238"/>
      <c r="E253" s="238"/>
      <c r="F253" s="239"/>
      <c r="G253" s="239"/>
      <c r="H253" s="239"/>
      <c r="I253" s="239"/>
      <c r="J253" s="239"/>
      <c r="K253" s="334"/>
      <c r="L253" s="339"/>
      <c r="M253" s="259"/>
      <c r="N253" s="259"/>
    </row>
    <row r="254" spans="1:14" s="5" customFormat="1" ht="12.75" x14ac:dyDescent="0.2">
      <c r="A254" s="10"/>
      <c r="D254" s="238"/>
      <c r="E254" s="238"/>
      <c r="F254" s="239"/>
      <c r="G254" s="239"/>
      <c r="H254" s="239"/>
      <c r="I254" s="239"/>
      <c r="J254" s="239"/>
      <c r="K254" s="334"/>
      <c r="L254" s="339"/>
      <c r="M254" s="259"/>
      <c r="N254" s="259"/>
    </row>
    <row r="255" spans="1:14" s="5" customFormat="1" ht="12.75" x14ac:dyDescent="0.2">
      <c r="A255" s="10"/>
      <c r="D255" s="238"/>
      <c r="E255" s="238"/>
      <c r="F255" s="239"/>
      <c r="G255" s="239"/>
      <c r="H255" s="239"/>
      <c r="I255" s="239"/>
      <c r="J255" s="239"/>
      <c r="K255" s="334"/>
      <c r="L255" s="339"/>
      <c r="M255" s="259"/>
      <c r="N255" s="259"/>
    </row>
    <row r="256" spans="1:14" s="5" customFormat="1" ht="12.75" x14ac:dyDescent="0.2">
      <c r="A256" s="10"/>
      <c r="D256" s="238"/>
      <c r="E256" s="238"/>
      <c r="F256" s="239"/>
      <c r="G256" s="239"/>
      <c r="H256" s="239"/>
      <c r="I256" s="239"/>
      <c r="J256" s="239"/>
      <c r="K256" s="334"/>
      <c r="L256" s="339"/>
      <c r="M256" s="259"/>
      <c r="N256" s="259"/>
    </row>
    <row r="257" spans="1:14" s="5" customFormat="1" ht="12.75" x14ac:dyDescent="0.2">
      <c r="A257" s="10"/>
      <c r="D257" s="238"/>
      <c r="E257" s="238"/>
      <c r="F257" s="239"/>
      <c r="G257" s="239"/>
      <c r="H257" s="239"/>
      <c r="I257" s="239"/>
      <c r="J257" s="239"/>
      <c r="K257" s="334"/>
      <c r="L257" s="339"/>
      <c r="M257" s="259"/>
      <c r="N257" s="259"/>
    </row>
    <row r="258" spans="1:14" s="5" customFormat="1" ht="12.75" x14ac:dyDescent="0.2">
      <c r="A258" s="10"/>
      <c r="D258" s="238"/>
      <c r="E258" s="238"/>
      <c r="F258" s="239"/>
      <c r="G258" s="239"/>
      <c r="H258" s="239"/>
      <c r="I258" s="239"/>
      <c r="J258" s="239"/>
      <c r="K258" s="334"/>
      <c r="L258" s="339"/>
      <c r="M258" s="259"/>
      <c r="N258" s="259"/>
    </row>
    <row r="259" spans="1:14" s="5" customFormat="1" ht="12.75" x14ac:dyDescent="0.2">
      <c r="A259" s="10"/>
      <c r="D259" s="238"/>
      <c r="E259" s="238"/>
      <c r="F259" s="239"/>
      <c r="G259" s="239"/>
      <c r="H259" s="239"/>
      <c r="I259" s="239"/>
      <c r="J259" s="239"/>
      <c r="K259" s="334"/>
      <c r="L259" s="339"/>
      <c r="M259" s="259"/>
      <c r="N259" s="259"/>
    </row>
    <row r="260" spans="1:14" s="5" customFormat="1" ht="12.75" x14ac:dyDescent="0.2">
      <c r="A260" s="10"/>
      <c r="D260" s="238"/>
      <c r="E260" s="238"/>
      <c r="F260" s="239"/>
      <c r="G260" s="239"/>
      <c r="H260" s="239"/>
      <c r="I260" s="239"/>
      <c r="J260" s="239"/>
      <c r="K260" s="334"/>
      <c r="L260" s="339"/>
      <c r="M260" s="259"/>
      <c r="N260" s="259"/>
    </row>
    <row r="261" spans="1:14" s="5" customFormat="1" ht="12.75" x14ac:dyDescent="0.2">
      <c r="A261" s="10"/>
      <c r="D261" s="238"/>
      <c r="E261" s="238"/>
      <c r="F261" s="239"/>
      <c r="G261" s="239"/>
      <c r="H261" s="239"/>
      <c r="I261" s="239"/>
      <c r="J261" s="239"/>
      <c r="K261" s="334"/>
      <c r="L261" s="339"/>
      <c r="M261" s="259"/>
      <c r="N261" s="259"/>
    </row>
    <row r="262" spans="1:14" s="5" customFormat="1" ht="12.75" x14ac:dyDescent="0.2">
      <c r="A262" s="10"/>
      <c r="D262" s="238"/>
      <c r="E262" s="238"/>
      <c r="F262" s="239"/>
      <c r="G262" s="239"/>
      <c r="H262" s="239"/>
      <c r="I262" s="239"/>
      <c r="J262" s="239"/>
      <c r="K262" s="334"/>
      <c r="L262" s="339"/>
      <c r="M262" s="259"/>
      <c r="N262" s="259"/>
    </row>
    <row r="263" spans="1:14" s="5" customFormat="1" ht="12.75" x14ac:dyDescent="0.2">
      <c r="A263" s="10"/>
      <c r="D263" s="238"/>
      <c r="E263" s="238"/>
      <c r="F263" s="239"/>
      <c r="G263" s="239"/>
      <c r="H263" s="239"/>
      <c r="I263" s="239"/>
      <c r="J263" s="239"/>
      <c r="K263" s="334"/>
      <c r="L263" s="339"/>
      <c r="M263" s="259"/>
      <c r="N263" s="259"/>
    </row>
    <row r="264" spans="1:14" s="5" customFormat="1" ht="12.75" x14ac:dyDescent="0.2">
      <c r="A264" s="10"/>
      <c r="D264" s="238"/>
      <c r="E264" s="238"/>
      <c r="F264" s="239"/>
      <c r="G264" s="239"/>
      <c r="H264" s="239"/>
      <c r="I264" s="239"/>
      <c r="J264" s="239"/>
      <c r="K264" s="334"/>
      <c r="L264" s="339"/>
      <c r="M264" s="259"/>
      <c r="N264" s="259"/>
    </row>
    <row r="265" spans="1:14" s="5" customFormat="1" ht="12.75" x14ac:dyDescent="0.2">
      <c r="A265" s="10"/>
      <c r="D265" s="238"/>
      <c r="E265" s="238"/>
      <c r="F265" s="239"/>
      <c r="G265" s="239"/>
      <c r="H265" s="239"/>
      <c r="I265" s="239"/>
      <c r="J265" s="239"/>
      <c r="K265" s="334"/>
      <c r="L265" s="339"/>
      <c r="M265" s="259"/>
      <c r="N265" s="259"/>
    </row>
    <row r="266" spans="1:14" s="5" customFormat="1" ht="12.75" x14ac:dyDescent="0.2">
      <c r="A266" s="10"/>
      <c r="D266" s="238"/>
      <c r="E266" s="238"/>
      <c r="F266" s="239"/>
      <c r="G266" s="239"/>
      <c r="H266" s="239"/>
      <c r="I266" s="239"/>
      <c r="J266" s="239"/>
      <c r="K266" s="334"/>
      <c r="L266" s="339"/>
      <c r="M266" s="259"/>
      <c r="N266" s="259"/>
    </row>
    <row r="267" spans="1:14" s="5" customFormat="1" ht="12.75" x14ac:dyDescent="0.2">
      <c r="A267" s="10"/>
      <c r="D267" s="238"/>
      <c r="E267" s="238"/>
      <c r="F267" s="239"/>
      <c r="G267" s="239"/>
      <c r="H267" s="239"/>
      <c r="I267" s="239"/>
      <c r="J267" s="239"/>
      <c r="K267" s="334"/>
      <c r="L267" s="339"/>
      <c r="M267" s="259"/>
      <c r="N267" s="259"/>
    </row>
    <row r="268" spans="1:14" s="5" customFormat="1" ht="12.75" x14ac:dyDescent="0.2">
      <c r="A268" s="10"/>
      <c r="D268" s="238"/>
      <c r="E268" s="238"/>
      <c r="F268" s="239"/>
      <c r="G268" s="239"/>
      <c r="H268" s="239"/>
      <c r="I268" s="239"/>
      <c r="J268" s="239"/>
      <c r="K268" s="334"/>
      <c r="L268" s="339"/>
      <c r="M268" s="259"/>
      <c r="N268" s="259"/>
    </row>
    <row r="269" spans="1:14" s="5" customFormat="1" ht="12.75" x14ac:dyDescent="0.2">
      <c r="A269" s="10"/>
      <c r="D269" s="238"/>
      <c r="E269" s="238"/>
      <c r="F269" s="239"/>
      <c r="G269" s="239"/>
      <c r="H269" s="239"/>
      <c r="I269" s="239"/>
      <c r="J269" s="239"/>
      <c r="K269" s="334"/>
      <c r="L269" s="339"/>
      <c r="M269" s="259"/>
      <c r="N269" s="259"/>
    </row>
    <row r="270" spans="1:14" s="5" customFormat="1" ht="12.75" x14ac:dyDescent="0.2">
      <c r="A270" s="10"/>
      <c r="D270" s="238"/>
      <c r="E270" s="238"/>
      <c r="F270" s="239"/>
      <c r="G270" s="239"/>
      <c r="H270" s="239"/>
      <c r="I270" s="239"/>
      <c r="J270" s="239"/>
      <c r="K270" s="334"/>
      <c r="L270" s="339"/>
      <c r="M270" s="259"/>
      <c r="N270" s="259"/>
    </row>
    <row r="271" spans="1:14" s="5" customFormat="1" ht="12.75" x14ac:dyDescent="0.2">
      <c r="A271" s="10"/>
      <c r="D271" s="238"/>
      <c r="E271" s="238"/>
      <c r="F271" s="239"/>
      <c r="G271" s="239"/>
      <c r="H271" s="239"/>
      <c r="I271" s="239"/>
      <c r="J271" s="239"/>
      <c r="K271" s="334"/>
      <c r="L271" s="339"/>
      <c r="M271" s="259"/>
      <c r="N271" s="259"/>
    </row>
    <row r="272" spans="1:14" s="5" customFormat="1" ht="12.75" x14ac:dyDescent="0.2">
      <c r="A272" s="10"/>
      <c r="D272" s="238"/>
      <c r="E272" s="238"/>
      <c r="F272" s="239"/>
      <c r="G272" s="239"/>
      <c r="H272" s="239"/>
      <c r="I272" s="239"/>
      <c r="J272" s="239"/>
      <c r="K272" s="334"/>
      <c r="L272" s="339"/>
      <c r="M272" s="259"/>
      <c r="N272" s="259"/>
    </row>
    <row r="273" spans="1:14" s="5" customFormat="1" ht="12.75" x14ac:dyDescent="0.2">
      <c r="A273" s="10"/>
      <c r="D273" s="238"/>
      <c r="E273" s="238"/>
      <c r="F273" s="239"/>
      <c r="G273" s="239"/>
      <c r="H273" s="239"/>
      <c r="I273" s="239"/>
      <c r="J273" s="239"/>
      <c r="K273" s="334"/>
      <c r="L273" s="339"/>
      <c r="M273" s="259"/>
      <c r="N273" s="259"/>
    </row>
    <row r="274" spans="1:14" s="5" customFormat="1" ht="12.75" x14ac:dyDescent="0.2">
      <c r="A274" s="10"/>
      <c r="D274" s="238"/>
      <c r="E274" s="238"/>
      <c r="F274" s="239"/>
      <c r="G274" s="239"/>
      <c r="H274" s="239"/>
      <c r="I274" s="239"/>
      <c r="J274" s="239"/>
      <c r="K274" s="334"/>
      <c r="L274" s="339"/>
      <c r="M274" s="259"/>
      <c r="N274" s="259"/>
    </row>
    <row r="275" spans="1:14" s="5" customFormat="1" ht="12.75" x14ac:dyDescent="0.2">
      <c r="A275" s="10"/>
      <c r="D275" s="238"/>
      <c r="E275" s="238"/>
      <c r="F275" s="239"/>
      <c r="G275" s="239"/>
      <c r="H275" s="239"/>
      <c r="I275" s="239"/>
      <c r="J275" s="239"/>
      <c r="K275" s="334"/>
      <c r="L275" s="339"/>
      <c r="M275" s="259"/>
      <c r="N275" s="259"/>
    </row>
    <row r="276" spans="1:14" s="5" customFormat="1" ht="12.75" x14ac:dyDescent="0.2">
      <c r="A276" s="10"/>
      <c r="D276" s="238"/>
      <c r="E276" s="238"/>
      <c r="F276" s="239"/>
      <c r="G276" s="239"/>
      <c r="H276" s="239"/>
      <c r="I276" s="239"/>
      <c r="J276" s="239"/>
      <c r="K276" s="334"/>
      <c r="L276" s="339"/>
      <c r="M276" s="259"/>
      <c r="N276" s="259"/>
    </row>
    <row r="277" spans="1:14" s="5" customFormat="1" ht="12.75" x14ac:dyDescent="0.2">
      <c r="A277" s="10"/>
      <c r="D277" s="238"/>
      <c r="E277" s="238"/>
      <c r="F277" s="239"/>
      <c r="G277" s="239"/>
      <c r="H277" s="239"/>
      <c r="I277" s="239"/>
      <c r="J277" s="239"/>
      <c r="K277" s="334"/>
      <c r="L277" s="339"/>
      <c r="M277" s="259"/>
      <c r="N277" s="259"/>
    </row>
    <row r="278" spans="1:14" s="5" customFormat="1" ht="12.75" x14ac:dyDescent="0.2">
      <c r="A278" s="10"/>
      <c r="D278" s="238"/>
      <c r="E278" s="238"/>
      <c r="F278" s="239"/>
      <c r="G278" s="239"/>
      <c r="H278" s="239"/>
      <c r="I278" s="239"/>
      <c r="J278" s="239"/>
      <c r="K278" s="334"/>
      <c r="L278" s="339"/>
      <c r="M278" s="259"/>
      <c r="N278" s="259"/>
    </row>
    <row r="279" spans="1:14" s="5" customFormat="1" ht="12.75" x14ac:dyDescent="0.2">
      <c r="A279" s="10"/>
      <c r="D279" s="238"/>
      <c r="E279" s="238"/>
      <c r="F279" s="239"/>
      <c r="G279" s="239"/>
      <c r="H279" s="239"/>
      <c r="I279" s="239"/>
      <c r="J279" s="239"/>
      <c r="K279" s="334"/>
      <c r="L279" s="339"/>
      <c r="M279" s="259"/>
      <c r="N279" s="259"/>
    </row>
    <row r="280" spans="1:14" s="5" customFormat="1" ht="12.75" x14ac:dyDescent="0.2">
      <c r="A280" s="10"/>
      <c r="D280" s="238"/>
      <c r="E280" s="238"/>
      <c r="F280" s="239"/>
      <c r="G280" s="239"/>
      <c r="H280" s="239"/>
      <c r="I280" s="239"/>
      <c r="J280" s="239"/>
      <c r="K280" s="334"/>
      <c r="L280" s="339"/>
      <c r="M280" s="259"/>
      <c r="N280" s="259"/>
    </row>
    <row r="281" spans="1:14" s="5" customFormat="1" ht="12.75" x14ac:dyDescent="0.2">
      <c r="A281" s="10"/>
      <c r="D281" s="238"/>
      <c r="E281" s="238"/>
      <c r="F281" s="239"/>
      <c r="G281" s="239"/>
      <c r="H281" s="239"/>
      <c r="I281" s="239"/>
      <c r="J281" s="239"/>
      <c r="K281" s="334"/>
      <c r="L281" s="339"/>
      <c r="M281" s="259"/>
      <c r="N281" s="259"/>
    </row>
    <row r="282" spans="1:14" s="5" customFormat="1" ht="12.75" x14ac:dyDescent="0.2">
      <c r="A282" s="10"/>
      <c r="D282" s="238"/>
      <c r="E282" s="238"/>
      <c r="F282" s="239"/>
      <c r="G282" s="239"/>
      <c r="H282" s="239"/>
      <c r="I282" s="239"/>
      <c r="J282" s="239"/>
      <c r="K282" s="334"/>
      <c r="L282" s="339"/>
      <c r="M282" s="259"/>
      <c r="N282" s="259"/>
    </row>
    <row r="283" spans="1:14" s="5" customFormat="1" ht="12.75" x14ac:dyDescent="0.2">
      <c r="A283" s="10"/>
      <c r="D283" s="238"/>
      <c r="E283" s="238"/>
      <c r="F283" s="239"/>
      <c r="G283" s="239"/>
      <c r="H283" s="239"/>
      <c r="I283" s="239"/>
      <c r="J283" s="239"/>
      <c r="K283" s="334"/>
      <c r="L283" s="339"/>
      <c r="M283" s="259"/>
      <c r="N283" s="259"/>
    </row>
    <row r="284" spans="1:14" s="5" customFormat="1" ht="12.75" x14ac:dyDescent="0.2">
      <c r="A284" s="10"/>
      <c r="D284" s="238"/>
      <c r="E284" s="238"/>
      <c r="F284" s="239"/>
      <c r="G284" s="239"/>
      <c r="H284" s="239"/>
      <c r="I284" s="239"/>
      <c r="J284" s="239"/>
      <c r="K284" s="334"/>
      <c r="L284" s="339"/>
      <c r="M284" s="259"/>
      <c r="N284" s="259"/>
    </row>
    <row r="285" spans="1:14" s="5" customFormat="1" ht="12.75" x14ac:dyDescent="0.2">
      <c r="A285" s="10"/>
      <c r="D285" s="238"/>
      <c r="E285" s="238"/>
      <c r="F285" s="239"/>
      <c r="G285" s="239"/>
      <c r="H285" s="239"/>
      <c r="I285" s="239"/>
      <c r="J285" s="239"/>
      <c r="K285" s="334"/>
      <c r="L285" s="339"/>
      <c r="M285" s="259"/>
      <c r="N285" s="259"/>
    </row>
    <row r="286" spans="1:14" s="5" customFormat="1" ht="12.75" x14ac:dyDescent="0.2">
      <c r="A286" s="10"/>
      <c r="D286" s="238"/>
      <c r="E286" s="238"/>
      <c r="F286" s="239"/>
      <c r="G286" s="239"/>
      <c r="H286" s="239"/>
      <c r="I286" s="239"/>
      <c r="J286" s="239"/>
      <c r="K286" s="334"/>
      <c r="L286" s="339"/>
      <c r="M286" s="259"/>
      <c r="N286" s="259"/>
    </row>
    <row r="287" spans="1:14" s="5" customFormat="1" ht="12.75" x14ac:dyDescent="0.2">
      <c r="A287" s="10"/>
      <c r="D287" s="238"/>
      <c r="E287" s="238"/>
      <c r="F287" s="239"/>
      <c r="G287" s="239"/>
      <c r="H287" s="239"/>
      <c r="I287" s="239"/>
      <c r="J287" s="239"/>
      <c r="K287" s="334"/>
      <c r="L287" s="339"/>
      <c r="M287" s="259"/>
      <c r="N287" s="259"/>
    </row>
    <row r="288" spans="1:14" s="5" customFormat="1" ht="12.75" x14ac:dyDescent="0.2">
      <c r="A288" s="10"/>
      <c r="D288" s="238"/>
      <c r="E288" s="238"/>
      <c r="F288" s="239"/>
      <c r="G288" s="239"/>
      <c r="H288" s="239"/>
      <c r="I288" s="239"/>
      <c r="J288" s="239"/>
      <c r="K288" s="334"/>
      <c r="L288" s="339"/>
      <c r="M288" s="259"/>
      <c r="N288" s="259"/>
    </row>
    <row r="289" spans="1:14" s="5" customFormat="1" ht="12.75" x14ac:dyDescent="0.2">
      <c r="A289" s="10"/>
      <c r="D289" s="238"/>
      <c r="E289" s="238"/>
      <c r="F289" s="239"/>
      <c r="G289" s="239"/>
      <c r="H289" s="239"/>
      <c r="I289" s="239"/>
      <c r="J289" s="239"/>
      <c r="K289" s="334"/>
      <c r="L289" s="339"/>
      <c r="M289" s="259"/>
      <c r="N289" s="259"/>
    </row>
    <row r="290" spans="1:14" s="5" customFormat="1" ht="12.75" x14ac:dyDescent="0.2">
      <c r="A290" s="10"/>
      <c r="D290" s="238"/>
      <c r="E290" s="238"/>
      <c r="F290" s="239"/>
      <c r="G290" s="239"/>
      <c r="H290" s="239"/>
      <c r="I290" s="239"/>
      <c r="J290" s="239"/>
      <c r="K290" s="334"/>
      <c r="L290" s="339"/>
      <c r="M290" s="259"/>
      <c r="N290" s="259"/>
    </row>
    <row r="291" spans="1:14" s="5" customFormat="1" ht="12.75" x14ac:dyDescent="0.2">
      <c r="A291" s="10"/>
      <c r="D291" s="238"/>
      <c r="E291" s="238"/>
      <c r="F291" s="239"/>
      <c r="G291" s="239"/>
      <c r="H291" s="239"/>
      <c r="I291" s="239"/>
      <c r="J291" s="239"/>
      <c r="K291" s="334"/>
      <c r="L291" s="339"/>
      <c r="M291" s="259"/>
      <c r="N291" s="259"/>
    </row>
    <row r="292" spans="1:14" s="5" customFormat="1" ht="12.75" x14ac:dyDescent="0.2">
      <c r="A292" s="10"/>
      <c r="D292" s="238"/>
      <c r="E292" s="238"/>
      <c r="F292" s="239"/>
      <c r="G292" s="239"/>
      <c r="H292" s="239"/>
      <c r="I292" s="239"/>
      <c r="J292" s="239"/>
      <c r="K292" s="334"/>
      <c r="L292" s="339"/>
      <c r="M292" s="259"/>
      <c r="N292" s="259"/>
    </row>
    <row r="293" spans="1:14" s="5" customFormat="1" ht="12.75" x14ac:dyDescent="0.2">
      <c r="A293" s="10"/>
      <c r="D293" s="238"/>
      <c r="E293" s="238"/>
      <c r="F293" s="239"/>
      <c r="G293" s="239"/>
      <c r="H293" s="239"/>
      <c r="I293" s="239"/>
      <c r="J293" s="239"/>
      <c r="K293" s="334"/>
      <c r="L293" s="339"/>
      <c r="M293" s="259"/>
      <c r="N293" s="259"/>
    </row>
    <row r="294" spans="1:14" s="5" customFormat="1" ht="12.75" x14ac:dyDescent="0.2">
      <c r="A294" s="10"/>
      <c r="D294" s="238"/>
      <c r="E294" s="238"/>
      <c r="F294" s="239"/>
      <c r="G294" s="239"/>
      <c r="H294" s="239"/>
      <c r="I294" s="239"/>
      <c r="J294" s="239"/>
      <c r="K294" s="334"/>
      <c r="L294" s="339"/>
      <c r="M294" s="259"/>
      <c r="N294" s="259"/>
    </row>
    <row r="295" spans="1:14" s="5" customFormat="1" ht="12.75" x14ac:dyDescent="0.2">
      <c r="A295" s="10"/>
      <c r="D295" s="238"/>
      <c r="E295" s="238"/>
      <c r="F295" s="239"/>
      <c r="G295" s="239"/>
      <c r="H295" s="239"/>
      <c r="I295" s="239"/>
      <c r="J295" s="239"/>
      <c r="K295" s="334"/>
      <c r="L295" s="339"/>
      <c r="M295" s="259"/>
      <c r="N295" s="259"/>
    </row>
    <row r="296" spans="1:14" s="5" customFormat="1" ht="12.75" x14ac:dyDescent="0.2">
      <c r="A296" s="10"/>
      <c r="D296" s="238"/>
      <c r="E296" s="238"/>
      <c r="F296" s="239"/>
      <c r="G296" s="239"/>
      <c r="H296" s="239"/>
      <c r="I296" s="239"/>
      <c r="J296" s="239"/>
      <c r="K296" s="334"/>
      <c r="L296" s="339"/>
      <c r="M296" s="259"/>
      <c r="N296" s="259"/>
    </row>
    <row r="297" spans="1:14" s="5" customFormat="1" ht="12.75" x14ac:dyDescent="0.2">
      <c r="A297" s="10"/>
      <c r="D297" s="238"/>
      <c r="E297" s="238"/>
      <c r="F297" s="239"/>
      <c r="G297" s="239"/>
      <c r="H297" s="239"/>
      <c r="I297" s="239"/>
      <c r="J297" s="239"/>
      <c r="K297" s="334"/>
      <c r="L297" s="339"/>
      <c r="M297" s="259"/>
      <c r="N297" s="259"/>
    </row>
    <row r="298" spans="1:14" s="5" customFormat="1" ht="12.75" x14ac:dyDescent="0.2">
      <c r="A298" s="10"/>
      <c r="D298" s="238"/>
      <c r="E298" s="238"/>
      <c r="F298" s="239"/>
      <c r="G298" s="239"/>
      <c r="H298" s="239"/>
      <c r="I298" s="239"/>
      <c r="J298" s="239"/>
      <c r="K298" s="334"/>
      <c r="L298" s="339"/>
      <c r="M298" s="259"/>
      <c r="N298" s="259"/>
    </row>
    <row r="299" spans="1:14" s="5" customFormat="1" ht="12.75" x14ac:dyDescent="0.2">
      <c r="A299" s="10"/>
      <c r="D299" s="238"/>
      <c r="E299" s="238"/>
      <c r="F299" s="239"/>
      <c r="G299" s="239"/>
      <c r="H299" s="239"/>
      <c r="I299" s="239"/>
      <c r="J299" s="239"/>
      <c r="K299" s="334"/>
      <c r="L299" s="339"/>
      <c r="M299" s="259"/>
      <c r="N299" s="259"/>
    </row>
    <row r="300" spans="1:14" s="5" customFormat="1" ht="12.75" x14ac:dyDescent="0.2">
      <c r="A300" s="10"/>
      <c r="D300" s="238"/>
      <c r="E300" s="238"/>
      <c r="F300" s="239"/>
      <c r="G300" s="239"/>
      <c r="H300" s="239"/>
      <c r="I300" s="239"/>
      <c r="J300" s="239"/>
      <c r="K300" s="334"/>
      <c r="L300" s="339"/>
      <c r="M300" s="259"/>
      <c r="N300" s="259"/>
    </row>
    <row r="301" spans="1:14" s="5" customFormat="1" ht="12.75" x14ac:dyDescent="0.2">
      <c r="A301" s="10"/>
      <c r="D301" s="238"/>
      <c r="E301" s="238"/>
      <c r="F301" s="239"/>
      <c r="G301" s="239"/>
      <c r="H301" s="239"/>
      <c r="I301" s="239"/>
      <c r="J301" s="239"/>
      <c r="K301" s="334"/>
      <c r="L301" s="339"/>
      <c r="M301" s="259"/>
      <c r="N301" s="259"/>
    </row>
    <row r="302" spans="1:14" s="5" customFormat="1" ht="12.75" x14ac:dyDescent="0.2">
      <c r="A302" s="10"/>
      <c r="D302" s="238"/>
      <c r="E302" s="238"/>
      <c r="F302" s="239"/>
      <c r="G302" s="239"/>
      <c r="H302" s="239"/>
      <c r="I302" s="239"/>
      <c r="J302" s="239"/>
      <c r="K302" s="334"/>
      <c r="L302" s="339"/>
      <c r="M302" s="259"/>
      <c r="N302" s="259"/>
    </row>
    <row r="303" spans="1:14" s="5" customFormat="1" ht="12.75" x14ac:dyDescent="0.2">
      <c r="A303" s="10"/>
      <c r="D303" s="238"/>
      <c r="E303" s="238"/>
      <c r="F303" s="239"/>
      <c r="G303" s="239"/>
      <c r="H303" s="239"/>
      <c r="I303" s="239"/>
      <c r="J303" s="239"/>
      <c r="K303" s="334"/>
      <c r="L303" s="339"/>
      <c r="M303" s="259"/>
      <c r="N303" s="259"/>
    </row>
    <row r="304" spans="1:14" s="5" customFormat="1" ht="12.75" x14ac:dyDescent="0.2">
      <c r="A304" s="10"/>
      <c r="D304" s="238"/>
      <c r="E304" s="238"/>
      <c r="F304" s="239"/>
      <c r="G304" s="239"/>
      <c r="H304" s="239"/>
      <c r="I304" s="239"/>
      <c r="J304" s="239"/>
      <c r="K304" s="334"/>
      <c r="L304" s="339"/>
      <c r="M304" s="259"/>
      <c r="N304" s="259"/>
    </row>
    <row r="305" spans="1:14" s="5" customFormat="1" ht="12.75" x14ac:dyDescent="0.2">
      <c r="A305" s="10"/>
      <c r="D305" s="238"/>
      <c r="E305" s="238"/>
      <c r="F305" s="239"/>
      <c r="G305" s="239"/>
      <c r="H305" s="239"/>
      <c r="I305" s="239"/>
      <c r="J305" s="239"/>
      <c r="K305" s="334"/>
      <c r="L305" s="339"/>
      <c r="M305" s="259"/>
      <c r="N305" s="259"/>
    </row>
    <row r="306" spans="1:14" s="5" customFormat="1" ht="12.75" x14ac:dyDescent="0.2">
      <c r="A306" s="10"/>
      <c r="D306" s="238"/>
      <c r="E306" s="238"/>
      <c r="F306" s="239"/>
      <c r="G306" s="239"/>
      <c r="H306" s="239"/>
      <c r="I306" s="239"/>
      <c r="J306" s="239"/>
      <c r="K306" s="334"/>
      <c r="L306" s="339"/>
      <c r="M306" s="259"/>
      <c r="N306" s="259"/>
    </row>
    <row r="307" spans="1:14" s="5" customFormat="1" ht="12.75" x14ac:dyDescent="0.2">
      <c r="A307" s="10"/>
      <c r="D307" s="238"/>
      <c r="E307" s="238"/>
      <c r="F307" s="239"/>
      <c r="G307" s="239"/>
      <c r="H307" s="239"/>
      <c r="I307" s="239"/>
      <c r="J307" s="239"/>
      <c r="K307" s="334"/>
      <c r="L307" s="339"/>
      <c r="M307" s="259"/>
      <c r="N307" s="259"/>
    </row>
    <row r="308" spans="1:14" s="5" customFormat="1" ht="12.75" x14ac:dyDescent="0.2">
      <c r="A308" s="10"/>
      <c r="D308" s="238"/>
      <c r="E308" s="238"/>
      <c r="F308" s="239"/>
      <c r="G308" s="239"/>
      <c r="H308" s="239"/>
      <c r="I308" s="239"/>
      <c r="J308" s="239"/>
      <c r="K308" s="334"/>
      <c r="L308" s="339"/>
      <c r="M308" s="259"/>
      <c r="N308" s="259"/>
    </row>
    <row r="309" spans="1:14" s="5" customFormat="1" ht="12.75" x14ac:dyDescent="0.2">
      <c r="A309" s="10"/>
      <c r="D309" s="238"/>
      <c r="E309" s="238"/>
      <c r="F309" s="239"/>
      <c r="G309" s="239"/>
      <c r="H309" s="239"/>
      <c r="I309" s="239"/>
      <c r="J309" s="239"/>
      <c r="K309" s="334"/>
      <c r="L309" s="339"/>
      <c r="M309" s="259"/>
      <c r="N309" s="259"/>
    </row>
    <row r="310" spans="1:14" s="5" customFormat="1" ht="12.75" x14ac:dyDescent="0.2">
      <c r="A310" s="10"/>
      <c r="D310" s="238"/>
      <c r="E310" s="238"/>
      <c r="F310" s="239"/>
      <c r="G310" s="239"/>
      <c r="H310" s="239"/>
      <c r="I310" s="239"/>
      <c r="J310" s="239"/>
      <c r="K310" s="334"/>
      <c r="L310" s="339"/>
      <c r="M310" s="259"/>
      <c r="N310" s="259"/>
    </row>
    <row r="311" spans="1:14" s="5" customFormat="1" ht="12.75" x14ac:dyDescent="0.2">
      <c r="A311" s="10"/>
      <c r="D311" s="238"/>
      <c r="E311" s="238"/>
      <c r="F311" s="239"/>
      <c r="G311" s="239"/>
      <c r="H311" s="239"/>
      <c r="I311" s="239"/>
      <c r="J311" s="239"/>
      <c r="K311" s="334"/>
      <c r="L311" s="339"/>
      <c r="M311" s="259"/>
      <c r="N311" s="259"/>
    </row>
    <row r="312" spans="1:14" s="5" customFormat="1" ht="12.75" x14ac:dyDescent="0.2">
      <c r="A312" s="10"/>
      <c r="D312" s="238"/>
      <c r="E312" s="238"/>
      <c r="F312" s="239"/>
      <c r="G312" s="239"/>
      <c r="H312" s="239"/>
      <c r="I312" s="239"/>
      <c r="J312" s="239"/>
      <c r="K312" s="334"/>
      <c r="L312" s="339"/>
      <c r="M312" s="259"/>
      <c r="N312" s="259"/>
    </row>
    <row r="313" spans="1:14" s="5" customFormat="1" ht="12.75" x14ac:dyDescent="0.2">
      <c r="A313" s="10"/>
      <c r="D313" s="238"/>
      <c r="E313" s="238"/>
      <c r="F313" s="239"/>
      <c r="G313" s="239"/>
      <c r="H313" s="239"/>
      <c r="I313" s="239"/>
      <c r="J313" s="239"/>
      <c r="K313" s="334"/>
      <c r="L313" s="339"/>
      <c r="M313" s="259"/>
      <c r="N313" s="259"/>
    </row>
    <row r="314" spans="1:14" s="5" customFormat="1" ht="12.75" x14ac:dyDescent="0.2">
      <c r="A314" s="10"/>
      <c r="D314" s="238"/>
      <c r="E314" s="238"/>
      <c r="F314" s="239"/>
      <c r="G314" s="239"/>
      <c r="H314" s="239"/>
      <c r="I314" s="239"/>
      <c r="J314" s="239"/>
      <c r="K314" s="334"/>
      <c r="L314" s="339"/>
      <c r="M314" s="259"/>
      <c r="N314" s="259"/>
    </row>
    <row r="315" spans="1:14" s="5" customFormat="1" ht="12.75" x14ac:dyDescent="0.2">
      <c r="A315" s="10"/>
      <c r="D315" s="238"/>
      <c r="E315" s="238"/>
      <c r="F315" s="239"/>
      <c r="G315" s="239"/>
      <c r="H315" s="239"/>
      <c r="I315" s="239"/>
      <c r="J315" s="239"/>
      <c r="K315" s="334"/>
      <c r="L315" s="339"/>
      <c r="M315" s="259"/>
      <c r="N315" s="259"/>
    </row>
    <row r="316" spans="1:14" s="5" customFormat="1" ht="12.75" x14ac:dyDescent="0.2">
      <c r="A316" s="10"/>
      <c r="D316" s="238"/>
      <c r="E316" s="238"/>
      <c r="F316" s="239"/>
      <c r="G316" s="239"/>
      <c r="H316" s="239"/>
      <c r="I316" s="239"/>
      <c r="J316" s="239"/>
      <c r="K316" s="334"/>
      <c r="L316" s="339"/>
      <c r="M316" s="259"/>
      <c r="N316" s="259"/>
    </row>
    <row r="317" spans="1:14" s="5" customFormat="1" ht="12.75" x14ac:dyDescent="0.2">
      <c r="A317" s="10"/>
      <c r="D317" s="238"/>
      <c r="E317" s="238"/>
      <c r="F317" s="239"/>
      <c r="G317" s="239"/>
      <c r="H317" s="239"/>
      <c r="I317" s="239"/>
      <c r="J317" s="239"/>
      <c r="K317" s="334"/>
      <c r="L317" s="339"/>
      <c r="M317" s="259"/>
      <c r="N317" s="259"/>
    </row>
    <row r="318" spans="1:14" s="5" customFormat="1" ht="12.75" x14ac:dyDescent="0.2">
      <c r="A318" s="10"/>
      <c r="D318" s="238"/>
      <c r="E318" s="238"/>
      <c r="F318" s="239"/>
      <c r="G318" s="239"/>
      <c r="H318" s="239"/>
      <c r="I318" s="239"/>
      <c r="J318" s="239"/>
      <c r="K318" s="334"/>
      <c r="L318" s="339"/>
      <c r="M318" s="259"/>
      <c r="N318" s="259"/>
    </row>
    <row r="319" spans="1:14" s="5" customFormat="1" ht="12.75" x14ac:dyDescent="0.2">
      <c r="A319" s="10"/>
      <c r="D319" s="238"/>
      <c r="E319" s="238"/>
      <c r="F319" s="239"/>
      <c r="G319" s="239"/>
      <c r="H319" s="239"/>
      <c r="I319" s="239"/>
      <c r="J319" s="239"/>
      <c r="K319" s="334"/>
      <c r="L319" s="339"/>
      <c r="M319" s="259"/>
      <c r="N319" s="259"/>
    </row>
    <row r="320" spans="1:14" s="5" customFormat="1" ht="12.75" x14ac:dyDescent="0.2">
      <c r="A320" s="10"/>
      <c r="D320" s="238"/>
      <c r="E320" s="238"/>
      <c r="F320" s="239"/>
      <c r="G320" s="239"/>
      <c r="H320" s="239"/>
      <c r="I320" s="239"/>
      <c r="J320" s="239"/>
      <c r="K320" s="334"/>
      <c r="L320" s="339"/>
      <c r="M320" s="259"/>
      <c r="N320" s="259"/>
    </row>
    <row r="321" spans="1:14" s="5" customFormat="1" ht="12.75" x14ac:dyDescent="0.2">
      <c r="A321" s="10"/>
      <c r="D321" s="238"/>
      <c r="E321" s="238"/>
      <c r="F321" s="239"/>
      <c r="G321" s="239"/>
      <c r="H321" s="239"/>
      <c r="I321" s="239"/>
      <c r="J321" s="239"/>
      <c r="K321" s="334"/>
      <c r="L321" s="339"/>
      <c r="M321" s="259"/>
      <c r="N321" s="259"/>
    </row>
    <row r="322" spans="1:14" s="5" customFormat="1" ht="12.75" x14ac:dyDescent="0.2">
      <c r="A322" s="10"/>
      <c r="D322" s="238"/>
      <c r="E322" s="238"/>
      <c r="F322" s="239"/>
      <c r="G322" s="239"/>
      <c r="H322" s="239"/>
      <c r="I322" s="239"/>
      <c r="J322" s="239"/>
      <c r="K322" s="334"/>
      <c r="L322" s="339"/>
      <c r="M322" s="259"/>
      <c r="N322" s="259"/>
    </row>
    <row r="323" spans="1:14" s="5" customFormat="1" ht="12.75" x14ac:dyDescent="0.2">
      <c r="A323" s="10"/>
      <c r="D323" s="238"/>
      <c r="E323" s="238"/>
      <c r="F323" s="239"/>
      <c r="G323" s="239"/>
      <c r="H323" s="239"/>
      <c r="I323" s="239"/>
      <c r="J323" s="239"/>
      <c r="K323" s="334"/>
      <c r="L323" s="339"/>
      <c r="M323" s="259"/>
      <c r="N323" s="259"/>
    </row>
    <row r="324" spans="1:14" s="5" customFormat="1" ht="12.75" x14ac:dyDescent="0.2">
      <c r="A324" s="10"/>
      <c r="D324" s="238"/>
      <c r="E324" s="238"/>
      <c r="F324" s="239"/>
      <c r="G324" s="239"/>
      <c r="H324" s="239"/>
      <c r="I324" s="239"/>
      <c r="J324" s="239"/>
      <c r="K324" s="334"/>
      <c r="L324" s="339"/>
      <c r="M324" s="259"/>
      <c r="N324" s="259"/>
    </row>
    <row r="325" spans="1:14" s="5" customFormat="1" ht="12.75" x14ac:dyDescent="0.2">
      <c r="A325" s="10"/>
      <c r="D325" s="238"/>
      <c r="E325" s="238"/>
      <c r="F325" s="239"/>
      <c r="G325" s="239"/>
      <c r="H325" s="239"/>
      <c r="I325" s="239"/>
      <c r="J325" s="239"/>
      <c r="K325" s="334"/>
      <c r="L325" s="339"/>
      <c r="M325" s="259"/>
      <c r="N325" s="259"/>
    </row>
    <row r="326" spans="1:14" s="5" customFormat="1" ht="12.75" x14ac:dyDescent="0.2">
      <c r="A326" s="10"/>
      <c r="D326" s="238"/>
      <c r="E326" s="238"/>
      <c r="F326" s="239"/>
      <c r="G326" s="239"/>
      <c r="H326" s="239"/>
      <c r="I326" s="239"/>
      <c r="J326" s="239"/>
      <c r="K326" s="334"/>
      <c r="L326" s="339"/>
      <c r="M326" s="259"/>
      <c r="N326" s="259"/>
    </row>
    <row r="327" spans="1:14" s="5" customFormat="1" ht="12.75" x14ac:dyDescent="0.2">
      <c r="A327" s="10"/>
      <c r="D327" s="238"/>
      <c r="E327" s="238"/>
      <c r="F327" s="239"/>
      <c r="G327" s="239"/>
      <c r="H327" s="239"/>
      <c r="I327" s="239"/>
      <c r="J327" s="239"/>
      <c r="K327" s="334"/>
      <c r="L327" s="339"/>
      <c r="M327" s="259"/>
      <c r="N327" s="259"/>
    </row>
    <row r="328" spans="1:14" s="5" customFormat="1" ht="12.75" x14ac:dyDescent="0.2">
      <c r="A328" s="10"/>
      <c r="D328" s="238"/>
      <c r="E328" s="238"/>
      <c r="F328" s="239"/>
      <c r="G328" s="239"/>
      <c r="H328" s="239"/>
      <c r="I328" s="239"/>
      <c r="J328" s="239"/>
      <c r="K328" s="334"/>
      <c r="L328" s="339"/>
      <c r="M328" s="259"/>
      <c r="N328" s="259"/>
    </row>
    <row r="329" spans="1:14" s="5" customFormat="1" ht="12.75" x14ac:dyDescent="0.2">
      <c r="A329" s="10"/>
      <c r="D329" s="238"/>
      <c r="E329" s="238"/>
      <c r="F329" s="239"/>
      <c r="G329" s="239"/>
      <c r="H329" s="239"/>
      <c r="I329" s="239"/>
      <c r="J329" s="239"/>
      <c r="K329" s="334"/>
      <c r="L329" s="339"/>
      <c r="M329" s="259"/>
      <c r="N329" s="259"/>
    </row>
    <row r="330" spans="1:14" s="5" customFormat="1" ht="12.75" x14ac:dyDescent="0.2">
      <c r="A330" s="10"/>
      <c r="D330" s="238"/>
      <c r="E330" s="238"/>
      <c r="F330" s="239"/>
      <c r="G330" s="239"/>
      <c r="H330" s="239"/>
      <c r="I330" s="239"/>
      <c r="J330" s="239"/>
      <c r="K330" s="334"/>
      <c r="L330" s="339"/>
      <c r="M330" s="259"/>
      <c r="N330" s="259"/>
    </row>
    <row r="331" spans="1:14" s="5" customFormat="1" ht="12.75" x14ac:dyDescent="0.2">
      <c r="A331" s="10"/>
      <c r="D331" s="238"/>
      <c r="E331" s="238"/>
      <c r="F331" s="239"/>
      <c r="G331" s="239"/>
      <c r="H331" s="239"/>
      <c r="I331" s="239"/>
      <c r="J331" s="239"/>
      <c r="K331" s="334"/>
      <c r="L331" s="339"/>
      <c r="M331" s="259"/>
      <c r="N331" s="259"/>
    </row>
    <row r="332" spans="1:14" s="5" customFormat="1" ht="12.75" x14ac:dyDescent="0.2">
      <c r="A332" s="10"/>
      <c r="D332" s="238"/>
      <c r="E332" s="238"/>
      <c r="F332" s="239"/>
      <c r="G332" s="239"/>
      <c r="H332" s="239"/>
      <c r="I332" s="239"/>
      <c r="J332" s="239"/>
      <c r="K332" s="334"/>
      <c r="L332" s="339"/>
      <c r="M332" s="259"/>
      <c r="N332" s="259"/>
    </row>
    <row r="333" spans="1:14" s="5" customFormat="1" ht="12.75" x14ac:dyDescent="0.2">
      <c r="A333" s="10"/>
      <c r="D333" s="238"/>
      <c r="E333" s="238"/>
      <c r="F333" s="239"/>
      <c r="G333" s="239"/>
      <c r="H333" s="239"/>
      <c r="I333" s="239"/>
      <c r="J333" s="239"/>
      <c r="K333" s="334"/>
      <c r="L333" s="339"/>
      <c r="M333" s="259"/>
      <c r="N333" s="259"/>
    </row>
    <row r="334" spans="1:14" s="5" customFormat="1" ht="12.75" x14ac:dyDescent="0.2">
      <c r="A334" s="10"/>
      <c r="D334" s="238"/>
      <c r="E334" s="238"/>
      <c r="F334" s="239"/>
      <c r="G334" s="239"/>
      <c r="H334" s="239"/>
      <c r="I334" s="239"/>
      <c r="J334" s="239"/>
      <c r="K334" s="334"/>
      <c r="L334" s="339"/>
      <c r="M334" s="259"/>
      <c r="N334" s="259"/>
    </row>
    <row r="335" spans="1:14" s="5" customFormat="1" ht="12.75" x14ac:dyDescent="0.2">
      <c r="A335" s="10"/>
      <c r="D335" s="238"/>
      <c r="E335" s="238"/>
      <c r="F335" s="239"/>
      <c r="G335" s="239"/>
      <c r="H335" s="239"/>
      <c r="I335" s="239"/>
      <c r="J335" s="239"/>
      <c r="K335" s="334"/>
      <c r="L335" s="339"/>
      <c r="M335" s="259"/>
      <c r="N335" s="259"/>
    </row>
    <row r="336" spans="1:14" s="5" customFormat="1" ht="12.75" x14ac:dyDescent="0.2">
      <c r="A336" s="10"/>
      <c r="D336" s="238"/>
      <c r="E336" s="238"/>
      <c r="F336" s="239"/>
      <c r="G336" s="239"/>
      <c r="H336" s="239"/>
      <c r="I336" s="239"/>
      <c r="J336" s="239"/>
      <c r="K336" s="334"/>
      <c r="L336" s="339"/>
      <c r="M336" s="259"/>
      <c r="N336" s="259"/>
    </row>
    <row r="337" spans="1:14" s="5" customFormat="1" ht="12.75" x14ac:dyDescent="0.2">
      <c r="A337" s="10"/>
      <c r="D337" s="238"/>
      <c r="E337" s="238"/>
      <c r="F337" s="239"/>
      <c r="G337" s="239"/>
      <c r="H337" s="239"/>
      <c r="I337" s="239"/>
      <c r="J337" s="239"/>
      <c r="K337" s="334"/>
      <c r="L337" s="339"/>
      <c r="M337" s="259"/>
      <c r="N337" s="259"/>
    </row>
    <row r="338" spans="1:14" s="5" customFormat="1" ht="12.75" x14ac:dyDescent="0.2">
      <c r="A338" s="10"/>
      <c r="D338" s="238"/>
      <c r="E338" s="238"/>
      <c r="F338" s="239"/>
      <c r="G338" s="239"/>
      <c r="H338" s="239"/>
      <c r="I338" s="239"/>
      <c r="J338" s="239"/>
      <c r="K338" s="334"/>
      <c r="L338" s="339"/>
      <c r="M338" s="259"/>
      <c r="N338" s="259"/>
    </row>
    <row r="339" spans="1:14" s="5" customFormat="1" ht="12.75" x14ac:dyDescent="0.2">
      <c r="A339" s="10"/>
      <c r="D339" s="238"/>
      <c r="E339" s="238"/>
      <c r="F339" s="239"/>
      <c r="G339" s="239"/>
      <c r="H339" s="239"/>
      <c r="I339" s="239"/>
      <c r="J339" s="239"/>
      <c r="K339" s="334"/>
      <c r="L339" s="339"/>
      <c r="M339" s="259"/>
      <c r="N339" s="259"/>
    </row>
    <row r="340" spans="1:14" s="5" customFormat="1" ht="12.75" x14ac:dyDescent="0.2">
      <c r="A340" s="10"/>
      <c r="D340" s="238"/>
      <c r="E340" s="238"/>
      <c r="F340" s="239"/>
      <c r="G340" s="239"/>
      <c r="H340" s="239"/>
      <c r="I340" s="239"/>
      <c r="J340" s="239"/>
      <c r="K340" s="334"/>
      <c r="L340" s="339"/>
      <c r="M340" s="259"/>
      <c r="N340" s="259"/>
    </row>
    <row r="341" spans="1:14" s="5" customFormat="1" ht="12.75" x14ac:dyDescent="0.2">
      <c r="A341" s="10"/>
      <c r="D341" s="238"/>
      <c r="E341" s="238"/>
      <c r="F341" s="239"/>
      <c r="G341" s="239"/>
      <c r="H341" s="239"/>
      <c r="I341" s="239"/>
      <c r="J341" s="239"/>
      <c r="K341" s="334"/>
      <c r="L341" s="339"/>
      <c r="M341" s="259"/>
      <c r="N341" s="259"/>
    </row>
    <row r="342" spans="1:14" s="5" customFormat="1" ht="12.75" x14ac:dyDescent="0.2">
      <c r="A342" s="10"/>
      <c r="D342" s="238"/>
      <c r="E342" s="238"/>
      <c r="F342" s="239"/>
      <c r="G342" s="239"/>
      <c r="H342" s="239"/>
      <c r="I342" s="239"/>
      <c r="J342" s="239"/>
      <c r="K342" s="334"/>
      <c r="L342" s="339"/>
      <c r="M342" s="259"/>
      <c r="N342" s="259"/>
    </row>
    <row r="343" spans="1:14" s="5" customFormat="1" ht="12.75" x14ac:dyDescent="0.2">
      <c r="A343" s="10"/>
      <c r="D343" s="238"/>
      <c r="E343" s="238"/>
      <c r="F343" s="239"/>
      <c r="G343" s="239"/>
      <c r="H343" s="239"/>
      <c r="I343" s="239"/>
      <c r="J343" s="239"/>
      <c r="K343" s="334"/>
      <c r="L343" s="339"/>
      <c r="M343" s="259"/>
      <c r="N343" s="259"/>
    </row>
    <row r="344" spans="1:14" s="5" customFormat="1" ht="12.75" x14ac:dyDescent="0.2">
      <c r="A344" s="10"/>
      <c r="D344" s="238"/>
      <c r="E344" s="238"/>
      <c r="F344" s="239"/>
      <c r="G344" s="239"/>
      <c r="H344" s="239"/>
      <c r="I344" s="239"/>
      <c r="J344" s="239"/>
      <c r="K344" s="334"/>
      <c r="L344" s="339"/>
      <c r="M344" s="259"/>
      <c r="N344" s="259"/>
    </row>
    <row r="345" spans="1:14" s="5" customFormat="1" ht="12.75" x14ac:dyDescent="0.2">
      <c r="A345" s="10"/>
      <c r="D345" s="238"/>
      <c r="E345" s="238"/>
      <c r="F345" s="239"/>
      <c r="G345" s="239"/>
      <c r="H345" s="239"/>
      <c r="I345" s="239"/>
      <c r="J345" s="239"/>
      <c r="K345" s="334"/>
      <c r="L345" s="339"/>
      <c r="M345" s="259"/>
      <c r="N345" s="259"/>
    </row>
    <row r="346" spans="1:14" s="5" customFormat="1" ht="12.75" x14ac:dyDescent="0.2">
      <c r="A346" s="10"/>
      <c r="D346" s="238"/>
      <c r="E346" s="238"/>
      <c r="F346" s="239"/>
      <c r="G346" s="239"/>
      <c r="H346" s="239"/>
      <c r="I346" s="239"/>
      <c r="J346" s="239"/>
      <c r="K346" s="334"/>
      <c r="L346" s="339"/>
      <c r="M346" s="259"/>
      <c r="N346" s="259"/>
    </row>
    <row r="347" spans="1:14" s="5" customFormat="1" ht="12.75" x14ac:dyDescent="0.2">
      <c r="A347" s="10"/>
      <c r="D347" s="238"/>
      <c r="E347" s="238"/>
      <c r="F347" s="239"/>
      <c r="G347" s="239"/>
      <c r="H347" s="239"/>
      <c r="I347" s="239"/>
      <c r="J347" s="239"/>
      <c r="K347" s="334"/>
      <c r="L347" s="339"/>
      <c r="M347" s="259"/>
      <c r="N347" s="259"/>
    </row>
    <row r="348" spans="1:14" s="5" customFormat="1" ht="12.75" x14ac:dyDescent="0.2">
      <c r="A348" s="10"/>
      <c r="D348" s="238"/>
      <c r="E348" s="238"/>
      <c r="F348" s="239"/>
      <c r="G348" s="239"/>
      <c r="H348" s="239"/>
      <c r="I348" s="239"/>
      <c r="J348" s="239"/>
      <c r="K348" s="334"/>
      <c r="L348" s="339"/>
      <c r="M348" s="259"/>
      <c r="N348" s="259"/>
    </row>
    <row r="349" spans="1:14" s="5" customFormat="1" ht="12.75" x14ac:dyDescent="0.2">
      <c r="A349" s="10"/>
      <c r="D349" s="238"/>
      <c r="E349" s="238"/>
      <c r="F349" s="239"/>
      <c r="G349" s="239"/>
      <c r="H349" s="239"/>
      <c r="I349" s="239"/>
      <c r="J349" s="239"/>
      <c r="K349" s="334"/>
      <c r="L349" s="339"/>
      <c r="M349" s="259"/>
      <c r="N349" s="259"/>
    </row>
    <row r="350" spans="1:14" s="5" customFormat="1" ht="12.75" x14ac:dyDescent="0.2">
      <c r="A350" s="10"/>
      <c r="D350" s="238"/>
      <c r="E350" s="238"/>
      <c r="F350" s="239"/>
      <c r="G350" s="239"/>
      <c r="H350" s="239"/>
      <c r="I350" s="239"/>
      <c r="J350" s="239"/>
      <c r="K350" s="334"/>
      <c r="L350" s="339"/>
      <c r="M350" s="259"/>
      <c r="N350" s="259"/>
    </row>
    <row r="351" spans="1:14" s="5" customFormat="1" ht="12.75" x14ac:dyDescent="0.2">
      <c r="A351" s="10"/>
      <c r="D351" s="238"/>
      <c r="E351" s="238"/>
      <c r="F351" s="239"/>
      <c r="G351" s="239"/>
      <c r="H351" s="239"/>
      <c r="I351" s="239"/>
      <c r="J351" s="239"/>
      <c r="K351" s="334"/>
      <c r="L351" s="339"/>
      <c r="M351" s="259"/>
      <c r="N351" s="259"/>
    </row>
    <row r="352" spans="1:14" s="5" customFormat="1" ht="12.75" x14ac:dyDescent="0.2">
      <c r="A352" s="10"/>
      <c r="D352" s="238"/>
      <c r="E352" s="238"/>
      <c r="F352" s="239"/>
      <c r="G352" s="239"/>
      <c r="H352" s="239"/>
      <c r="I352" s="239"/>
      <c r="J352" s="239"/>
      <c r="K352" s="334"/>
      <c r="L352" s="339"/>
      <c r="M352" s="259"/>
      <c r="N352" s="259"/>
    </row>
    <row r="353" spans="1:14" s="5" customFormat="1" ht="12.75" x14ac:dyDescent="0.2">
      <c r="A353" s="10"/>
      <c r="D353" s="238"/>
      <c r="E353" s="238"/>
      <c r="F353" s="239"/>
      <c r="G353" s="239"/>
      <c r="H353" s="239"/>
      <c r="I353" s="239"/>
      <c r="J353" s="239"/>
      <c r="K353" s="334"/>
      <c r="L353" s="339"/>
      <c r="M353" s="259"/>
      <c r="N353" s="259"/>
    </row>
    <row r="354" spans="1:14" s="5" customFormat="1" ht="12.75" x14ac:dyDescent="0.2">
      <c r="A354" s="10"/>
      <c r="D354" s="238"/>
      <c r="E354" s="238"/>
      <c r="F354" s="239"/>
      <c r="G354" s="239"/>
      <c r="H354" s="239"/>
      <c r="I354" s="239"/>
      <c r="J354" s="239"/>
      <c r="K354" s="334"/>
      <c r="L354" s="339"/>
      <c r="M354" s="259"/>
      <c r="N354" s="259"/>
    </row>
    <row r="355" spans="1:14" s="5" customFormat="1" ht="12.75" x14ac:dyDescent="0.2">
      <c r="A355" s="10"/>
      <c r="D355" s="238"/>
      <c r="E355" s="238"/>
      <c r="F355" s="239"/>
      <c r="G355" s="239"/>
      <c r="H355" s="239"/>
      <c r="I355" s="239"/>
      <c r="J355" s="239"/>
      <c r="K355" s="334"/>
      <c r="L355" s="339"/>
      <c r="M355" s="259"/>
      <c r="N355" s="259"/>
    </row>
    <row r="356" spans="1:14" s="5" customFormat="1" ht="12.75" x14ac:dyDescent="0.2">
      <c r="A356" s="10"/>
      <c r="D356" s="238"/>
      <c r="E356" s="238"/>
      <c r="F356" s="239"/>
      <c r="G356" s="239"/>
      <c r="H356" s="239"/>
      <c r="I356" s="239"/>
      <c r="J356" s="239"/>
      <c r="K356" s="334"/>
      <c r="L356" s="339"/>
      <c r="M356" s="259"/>
      <c r="N356" s="259"/>
    </row>
    <row r="357" spans="1:14" s="5" customFormat="1" ht="12.75" x14ac:dyDescent="0.2">
      <c r="A357" s="10"/>
      <c r="D357" s="238"/>
      <c r="E357" s="238"/>
      <c r="F357" s="239"/>
      <c r="G357" s="239"/>
      <c r="H357" s="239"/>
      <c r="I357" s="239"/>
      <c r="J357" s="239"/>
      <c r="K357" s="334"/>
      <c r="L357" s="339"/>
      <c r="M357" s="259"/>
      <c r="N357" s="259"/>
    </row>
    <row r="358" spans="1:14" s="5" customFormat="1" ht="12.75" x14ac:dyDescent="0.2">
      <c r="A358" s="10"/>
      <c r="D358" s="238"/>
      <c r="E358" s="238"/>
      <c r="F358" s="239"/>
      <c r="G358" s="239"/>
      <c r="H358" s="239"/>
      <c r="I358" s="239"/>
      <c r="J358" s="239"/>
      <c r="K358" s="334"/>
      <c r="L358" s="339"/>
      <c r="M358" s="259"/>
      <c r="N358" s="259"/>
    </row>
    <row r="359" spans="1:14" s="5" customFormat="1" ht="12.75" x14ac:dyDescent="0.2">
      <c r="A359" s="10"/>
      <c r="D359" s="238"/>
      <c r="E359" s="238"/>
      <c r="F359" s="239"/>
      <c r="G359" s="239"/>
      <c r="H359" s="239"/>
      <c r="I359" s="239"/>
      <c r="J359" s="239"/>
      <c r="K359" s="334"/>
      <c r="L359" s="339"/>
      <c r="M359" s="259"/>
      <c r="N359" s="259"/>
    </row>
    <row r="360" spans="1:14" s="5" customFormat="1" ht="12.75" x14ac:dyDescent="0.2">
      <c r="A360" s="10"/>
      <c r="D360" s="238"/>
      <c r="E360" s="238"/>
      <c r="F360" s="239"/>
      <c r="G360" s="239"/>
      <c r="H360" s="239"/>
      <c r="I360" s="239"/>
      <c r="J360" s="239"/>
      <c r="K360" s="334"/>
      <c r="L360" s="339"/>
      <c r="M360" s="259"/>
      <c r="N360" s="259"/>
    </row>
    <row r="361" spans="1:14" x14ac:dyDescent="0.25">
      <c r="D361" s="238"/>
      <c r="E361" s="238"/>
      <c r="F361" s="235"/>
      <c r="G361" s="235"/>
      <c r="H361" s="235"/>
      <c r="I361" s="235"/>
      <c r="J361" s="235"/>
      <c r="K361" s="335"/>
      <c r="L361" s="340"/>
      <c r="M361" s="260"/>
      <c r="N361" s="260"/>
    </row>
    <row r="362" spans="1:14" x14ac:dyDescent="0.25">
      <c r="D362" s="238"/>
      <c r="E362" s="238"/>
      <c r="F362" s="235"/>
      <c r="G362" s="235"/>
      <c r="H362" s="235"/>
      <c r="I362" s="235"/>
      <c r="J362" s="235"/>
      <c r="K362" s="335"/>
      <c r="L362" s="340"/>
      <c r="M362" s="260"/>
      <c r="N362" s="260"/>
    </row>
    <row r="363" spans="1:14" x14ac:dyDescent="0.25">
      <c r="D363" s="238"/>
      <c r="E363" s="238"/>
      <c r="F363" s="235"/>
      <c r="G363" s="235"/>
      <c r="H363" s="235"/>
      <c r="I363" s="235"/>
      <c r="J363" s="235"/>
      <c r="K363" s="335"/>
      <c r="L363" s="340"/>
      <c r="M363" s="260"/>
      <c r="N363" s="260"/>
    </row>
    <row r="364" spans="1:14" x14ac:dyDescent="0.25">
      <c r="D364" s="238"/>
      <c r="E364" s="238"/>
      <c r="F364" s="235"/>
      <c r="G364" s="235"/>
      <c r="H364" s="235"/>
      <c r="I364" s="235"/>
      <c r="J364" s="235"/>
      <c r="K364" s="335"/>
      <c r="L364" s="340"/>
      <c r="M364" s="260"/>
      <c r="N364" s="260"/>
    </row>
    <row r="365" spans="1:14" x14ac:dyDescent="0.25">
      <c r="D365" s="238"/>
      <c r="E365" s="238"/>
      <c r="F365" s="235"/>
      <c r="G365" s="235"/>
      <c r="H365" s="235"/>
      <c r="I365" s="235"/>
      <c r="J365" s="235"/>
      <c r="K365" s="335"/>
      <c r="L365" s="340"/>
      <c r="M365" s="260"/>
      <c r="N365" s="260"/>
    </row>
    <row r="366" spans="1:14" x14ac:dyDescent="0.25">
      <c r="D366" s="238"/>
      <c r="E366" s="238"/>
      <c r="F366" s="235"/>
      <c r="G366" s="235"/>
      <c r="H366" s="235"/>
      <c r="I366" s="235"/>
      <c r="J366" s="235"/>
      <c r="K366" s="335"/>
      <c r="L366" s="340"/>
      <c r="M366" s="260"/>
      <c r="N366" s="260"/>
    </row>
    <row r="367" spans="1:14" x14ac:dyDescent="0.25">
      <c r="D367" s="238"/>
      <c r="E367" s="238"/>
      <c r="F367" s="235"/>
      <c r="G367" s="235"/>
      <c r="H367" s="235"/>
      <c r="I367" s="235"/>
      <c r="J367" s="235"/>
      <c r="K367" s="335"/>
      <c r="L367" s="340"/>
      <c r="M367" s="260"/>
      <c r="N367" s="260"/>
    </row>
    <row r="368" spans="1:14" x14ac:dyDescent="0.25">
      <c r="D368" s="238"/>
      <c r="E368" s="238"/>
      <c r="F368" s="235"/>
      <c r="G368" s="235"/>
      <c r="H368" s="235"/>
      <c r="I368" s="235"/>
      <c r="J368" s="235"/>
      <c r="K368" s="335"/>
      <c r="L368" s="340"/>
      <c r="M368" s="260"/>
      <c r="N368" s="260"/>
    </row>
    <row r="369" spans="4:14" x14ac:dyDescent="0.25">
      <c r="D369" s="238"/>
      <c r="E369" s="238"/>
      <c r="F369" s="235"/>
      <c r="G369" s="235"/>
      <c r="H369" s="235"/>
      <c r="I369" s="235"/>
      <c r="J369" s="235"/>
      <c r="K369" s="335"/>
      <c r="L369" s="340"/>
      <c r="M369" s="260"/>
      <c r="N369" s="260"/>
    </row>
    <row r="370" spans="4:14" x14ac:dyDescent="0.25">
      <c r="D370" s="238"/>
      <c r="E370" s="238"/>
      <c r="F370" s="235"/>
      <c r="G370" s="235"/>
      <c r="H370" s="235"/>
      <c r="I370" s="235"/>
      <c r="J370" s="235"/>
      <c r="K370" s="335"/>
      <c r="L370" s="340"/>
      <c r="M370" s="260"/>
      <c r="N370" s="260"/>
    </row>
    <row r="371" spans="4:14" x14ac:dyDescent="0.25">
      <c r="D371" s="238"/>
      <c r="E371" s="238"/>
      <c r="F371" s="235"/>
      <c r="G371" s="235"/>
      <c r="H371" s="235"/>
      <c r="I371" s="235"/>
      <c r="J371" s="235"/>
      <c r="K371" s="335"/>
      <c r="L371" s="340"/>
      <c r="M371" s="260"/>
      <c r="N371" s="260"/>
    </row>
    <row r="372" spans="4:14" x14ac:dyDescent="0.25">
      <c r="D372" s="238"/>
      <c r="E372" s="238"/>
      <c r="F372" s="235"/>
      <c r="G372" s="235"/>
      <c r="H372" s="235"/>
      <c r="I372" s="235"/>
      <c r="J372" s="235"/>
      <c r="K372" s="335"/>
      <c r="L372" s="340"/>
      <c r="M372" s="260"/>
      <c r="N372" s="260"/>
    </row>
    <row r="373" spans="4:14" x14ac:dyDescent="0.25">
      <c r="D373" s="238"/>
      <c r="E373" s="238"/>
      <c r="F373" s="235"/>
      <c r="G373" s="235"/>
      <c r="H373" s="235"/>
      <c r="I373" s="235"/>
      <c r="J373" s="235"/>
      <c r="K373" s="335"/>
      <c r="L373" s="340"/>
      <c r="M373" s="260"/>
      <c r="N373" s="260"/>
    </row>
    <row r="374" spans="4:14" x14ac:dyDescent="0.25">
      <c r="D374" s="238"/>
      <c r="E374" s="238"/>
      <c r="F374" s="235"/>
      <c r="G374" s="235"/>
      <c r="H374" s="235"/>
      <c r="I374" s="235"/>
      <c r="J374" s="235"/>
      <c r="K374" s="335"/>
      <c r="L374" s="340"/>
      <c r="M374" s="260"/>
      <c r="N374" s="260"/>
    </row>
    <row r="375" spans="4:14" x14ac:dyDescent="0.25">
      <c r="D375" s="238"/>
      <c r="E375" s="238"/>
      <c r="F375" s="235"/>
      <c r="G375" s="235"/>
      <c r="H375" s="235"/>
      <c r="I375" s="235"/>
      <c r="J375" s="235"/>
      <c r="K375" s="335"/>
      <c r="L375" s="340"/>
      <c r="M375" s="260"/>
      <c r="N375" s="260"/>
    </row>
    <row r="376" spans="4:14" x14ac:dyDescent="0.25">
      <c r="D376" s="238"/>
      <c r="E376" s="238"/>
      <c r="F376" s="235"/>
      <c r="G376" s="235"/>
      <c r="H376" s="235"/>
      <c r="I376" s="235"/>
      <c r="J376" s="235"/>
      <c r="K376" s="335"/>
      <c r="L376" s="340"/>
      <c r="M376" s="260"/>
      <c r="N376" s="260"/>
    </row>
    <row r="377" spans="4:14" x14ac:dyDescent="0.25">
      <c r="D377" s="238"/>
      <c r="E377" s="238"/>
      <c r="F377" s="235"/>
      <c r="G377" s="235"/>
      <c r="H377" s="235"/>
      <c r="I377" s="235"/>
      <c r="J377" s="235"/>
      <c r="K377" s="335"/>
      <c r="L377" s="340"/>
      <c r="M377" s="260"/>
      <c r="N377" s="260"/>
    </row>
    <row r="378" spans="4:14" x14ac:dyDescent="0.25">
      <c r="D378" s="238"/>
      <c r="E378" s="238"/>
      <c r="F378" s="235"/>
      <c r="G378" s="235"/>
      <c r="H378" s="235"/>
      <c r="I378" s="235"/>
      <c r="J378" s="235"/>
      <c r="K378" s="335"/>
      <c r="L378" s="340"/>
      <c r="M378" s="260"/>
      <c r="N378" s="260"/>
    </row>
    <row r="379" spans="4:14" x14ac:dyDescent="0.25">
      <c r="D379" s="238"/>
      <c r="E379" s="238"/>
      <c r="F379" s="235"/>
      <c r="G379" s="235"/>
      <c r="H379" s="235"/>
      <c r="I379" s="235"/>
      <c r="J379" s="235"/>
      <c r="K379" s="335"/>
      <c r="L379" s="340"/>
      <c r="M379" s="260"/>
      <c r="N379" s="260"/>
    </row>
    <row r="380" spans="4:14" x14ac:dyDescent="0.25">
      <c r="D380" s="238"/>
      <c r="E380" s="238"/>
      <c r="F380" s="235"/>
      <c r="G380" s="235"/>
      <c r="H380" s="235"/>
      <c r="I380" s="235"/>
      <c r="J380" s="235"/>
      <c r="K380" s="335"/>
      <c r="L380" s="340"/>
      <c r="M380" s="260"/>
      <c r="N380" s="260"/>
    </row>
    <row r="381" spans="4:14" x14ac:dyDescent="0.25">
      <c r="D381" s="238"/>
      <c r="E381" s="238"/>
      <c r="F381" s="235"/>
      <c r="G381" s="235"/>
      <c r="H381" s="235"/>
      <c r="I381" s="235"/>
      <c r="J381" s="235"/>
      <c r="K381" s="335"/>
      <c r="L381" s="340"/>
      <c r="M381" s="260"/>
      <c r="N381" s="260"/>
    </row>
    <row r="382" spans="4:14" x14ac:dyDescent="0.25">
      <c r="D382" s="238"/>
      <c r="E382" s="238"/>
      <c r="F382" s="235"/>
      <c r="G382" s="235"/>
      <c r="H382" s="235"/>
      <c r="I382" s="235"/>
      <c r="J382" s="235"/>
      <c r="K382" s="335"/>
      <c r="L382" s="340"/>
      <c r="M382" s="260"/>
      <c r="N382" s="260"/>
    </row>
    <row r="383" spans="4:14" x14ac:dyDescent="0.25">
      <c r="D383" s="238"/>
      <c r="E383" s="238"/>
      <c r="F383" s="235"/>
      <c r="G383" s="235"/>
      <c r="H383" s="235"/>
      <c r="I383" s="235"/>
      <c r="J383" s="235"/>
      <c r="K383" s="335"/>
      <c r="L383" s="340"/>
      <c r="M383" s="260"/>
      <c r="N383" s="260"/>
    </row>
    <row r="384" spans="4:14" x14ac:dyDescent="0.25">
      <c r="D384" s="238"/>
      <c r="E384" s="238"/>
      <c r="F384" s="235"/>
      <c r="G384" s="235"/>
      <c r="H384" s="235"/>
      <c r="I384" s="235"/>
      <c r="J384" s="235"/>
      <c r="K384" s="335"/>
      <c r="L384" s="340"/>
      <c r="M384" s="260"/>
      <c r="N384" s="260"/>
    </row>
    <row r="385" spans="4:14" x14ac:dyDescent="0.25">
      <c r="D385" s="238"/>
      <c r="E385" s="238"/>
      <c r="F385" s="235"/>
      <c r="G385" s="235"/>
      <c r="H385" s="235"/>
      <c r="I385" s="235"/>
      <c r="J385" s="235"/>
      <c r="K385" s="335"/>
      <c r="L385" s="340"/>
      <c r="M385" s="260"/>
      <c r="N385" s="260"/>
    </row>
    <row r="386" spans="4:14" x14ac:dyDescent="0.25">
      <c r="D386" s="238"/>
      <c r="E386" s="238"/>
      <c r="F386" s="235"/>
      <c r="G386" s="235"/>
      <c r="H386" s="235"/>
      <c r="I386" s="235"/>
      <c r="J386" s="235"/>
      <c r="K386" s="335"/>
      <c r="L386" s="340"/>
      <c r="M386" s="260"/>
      <c r="N386" s="260"/>
    </row>
    <row r="387" spans="4:14" x14ac:dyDescent="0.25">
      <c r="D387" s="238"/>
      <c r="E387" s="238"/>
      <c r="F387" s="235"/>
      <c r="G387" s="235"/>
      <c r="H387" s="235"/>
      <c r="I387" s="235"/>
      <c r="J387" s="235"/>
      <c r="K387" s="335"/>
      <c r="L387" s="340"/>
      <c r="M387" s="260"/>
      <c r="N387" s="260"/>
    </row>
    <row r="388" spans="4:14" x14ac:dyDescent="0.25">
      <c r="D388" s="238"/>
      <c r="E388" s="238"/>
      <c r="F388" s="235"/>
      <c r="G388" s="235"/>
      <c r="H388" s="235"/>
      <c r="I388" s="235"/>
      <c r="J388" s="235"/>
      <c r="K388" s="335"/>
      <c r="L388" s="340"/>
      <c r="M388" s="260"/>
      <c r="N388" s="260"/>
    </row>
    <row r="389" spans="4:14" x14ac:dyDescent="0.25">
      <c r="D389" s="238"/>
      <c r="E389" s="238"/>
      <c r="F389" s="235"/>
      <c r="G389" s="235"/>
      <c r="H389" s="235"/>
      <c r="I389" s="235"/>
      <c r="J389" s="235"/>
      <c r="K389" s="335"/>
      <c r="L389" s="340"/>
      <c r="M389" s="260"/>
      <c r="N389" s="260"/>
    </row>
    <row r="390" spans="4:14" x14ac:dyDescent="0.25">
      <c r="D390" s="238"/>
      <c r="E390" s="238"/>
      <c r="F390" s="235"/>
      <c r="G390" s="235"/>
      <c r="H390" s="235"/>
      <c r="I390" s="235"/>
      <c r="J390" s="235"/>
      <c r="K390" s="335"/>
      <c r="L390" s="340"/>
      <c r="M390" s="260"/>
      <c r="N390" s="260"/>
    </row>
    <row r="391" spans="4:14" x14ac:dyDescent="0.25">
      <c r="D391" s="238"/>
      <c r="E391" s="238"/>
      <c r="F391" s="235"/>
      <c r="G391" s="235"/>
      <c r="H391" s="235"/>
      <c r="I391" s="235"/>
      <c r="J391" s="235"/>
      <c r="K391" s="335"/>
      <c r="L391" s="340"/>
      <c r="M391" s="260"/>
      <c r="N391" s="260"/>
    </row>
    <row r="392" spans="4:14" x14ac:dyDescent="0.25">
      <c r="D392" s="238"/>
      <c r="E392" s="238"/>
      <c r="F392" s="235"/>
      <c r="G392" s="235"/>
      <c r="H392" s="235"/>
      <c r="I392" s="235"/>
      <c r="J392" s="235"/>
      <c r="K392" s="335"/>
      <c r="L392" s="340"/>
      <c r="M392" s="260"/>
      <c r="N392" s="260"/>
    </row>
    <row r="393" spans="4:14" x14ac:dyDescent="0.25">
      <c r="D393" s="238"/>
      <c r="E393" s="238"/>
      <c r="F393" s="235"/>
      <c r="G393" s="235"/>
      <c r="H393" s="235"/>
      <c r="I393" s="235"/>
      <c r="J393" s="235"/>
      <c r="K393" s="335"/>
      <c r="L393" s="340"/>
      <c r="M393" s="260"/>
      <c r="N393" s="260"/>
    </row>
    <row r="394" spans="4:14" x14ac:dyDescent="0.25">
      <c r="D394" s="238"/>
      <c r="E394" s="238"/>
      <c r="F394" s="235"/>
      <c r="G394" s="235"/>
      <c r="H394" s="235"/>
      <c r="I394" s="235"/>
      <c r="J394" s="235"/>
      <c r="K394" s="335"/>
      <c r="L394" s="340"/>
      <c r="M394" s="260"/>
      <c r="N394" s="260"/>
    </row>
    <row r="395" spans="4:14" x14ac:dyDescent="0.25">
      <c r="D395" s="238"/>
      <c r="E395" s="238"/>
      <c r="F395" s="235"/>
      <c r="G395" s="235"/>
      <c r="H395" s="235"/>
      <c r="I395" s="235"/>
      <c r="J395" s="235"/>
      <c r="K395" s="335"/>
      <c r="L395" s="340"/>
      <c r="M395" s="260"/>
      <c r="N395" s="260"/>
    </row>
    <row r="396" spans="4:14" x14ac:dyDescent="0.25">
      <c r="D396" s="238"/>
      <c r="E396" s="238"/>
      <c r="F396" s="235"/>
      <c r="G396" s="235"/>
      <c r="H396" s="235"/>
      <c r="I396" s="235"/>
      <c r="J396" s="235"/>
      <c r="K396" s="335"/>
      <c r="L396" s="340"/>
      <c r="M396" s="260"/>
      <c r="N396" s="260"/>
    </row>
    <row r="397" spans="4:14" x14ac:dyDescent="0.25">
      <c r="D397" s="238"/>
      <c r="E397" s="238"/>
      <c r="F397" s="235"/>
      <c r="G397" s="235"/>
      <c r="H397" s="235"/>
      <c r="I397" s="235"/>
      <c r="J397" s="235"/>
      <c r="K397" s="335"/>
      <c r="L397" s="340"/>
      <c r="M397" s="260"/>
      <c r="N397" s="260"/>
    </row>
    <row r="398" spans="4:14" x14ac:dyDescent="0.25">
      <c r="D398" s="238"/>
      <c r="E398" s="238"/>
      <c r="F398" s="235"/>
      <c r="G398" s="235"/>
      <c r="H398" s="235"/>
      <c r="I398" s="235"/>
      <c r="J398" s="235"/>
      <c r="K398" s="335"/>
      <c r="L398" s="340"/>
      <c r="M398" s="260"/>
      <c r="N398" s="260"/>
    </row>
    <row r="399" spans="4:14" x14ac:dyDescent="0.25">
      <c r="D399" s="238"/>
      <c r="E399" s="238"/>
      <c r="F399" s="235"/>
      <c r="G399" s="235"/>
      <c r="H399" s="235"/>
      <c r="I399" s="235"/>
      <c r="J399" s="235"/>
      <c r="K399" s="335"/>
      <c r="L399" s="340"/>
      <c r="M399" s="260"/>
      <c r="N399" s="260"/>
    </row>
    <row r="400" spans="4:14" x14ac:dyDescent="0.25">
      <c r="D400" s="238"/>
      <c r="E400" s="238"/>
      <c r="F400" s="235"/>
      <c r="G400" s="235"/>
      <c r="H400" s="235"/>
      <c r="I400" s="235"/>
      <c r="J400" s="235"/>
      <c r="K400" s="335"/>
      <c r="L400" s="340"/>
      <c r="M400" s="260"/>
      <c r="N400" s="260"/>
    </row>
    <row r="401" spans="4:14" x14ac:dyDescent="0.25">
      <c r="D401" s="238"/>
      <c r="E401" s="238"/>
      <c r="F401" s="235"/>
      <c r="G401" s="235"/>
      <c r="H401" s="235"/>
      <c r="I401" s="235"/>
      <c r="J401" s="235"/>
      <c r="K401" s="335"/>
      <c r="L401" s="340"/>
      <c r="M401" s="260"/>
      <c r="N401" s="260"/>
    </row>
    <row r="402" spans="4:14" x14ac:dyDescent="0.25">
      <c r="D402" s="238"/>
      <c r="E402" s="238"/>
      <c r="F402" s="235"/>
      <c r="G402" s="235"/>
      <c r="H402" s="235"/>
      <c r="I402" s="235"/>
      <c r="J402" s="235"/>
      <c r="K402" s="335"/>
      <c r="L402" s="340"/>
      <c r="M402" s="260"/>
      <c r="N402" s="260"/>
    </row>
    <row r="403" spans="4:14" x14ac:dyDescent="0.25">
      <c r="D403" s="238"/>
      <c r="E403" s="238"/>
      <c r="F403" s="235"/>
      <c r="G403" s="235"/>
      <c r="H403" s="235"/>
      <c r="I403" s="235"/>
      <c r="J403" s="235"/>
      <c r="K403" s="335"/>
      <c r="L403" s="340"/>
      <c r="M403" s="260"/>
      <c r="N403" s="260"/>
    </row>
    <row r="404" spans="4:14" x14ac:dyDescent="0.25">
      <c r="D404" s="238"/>
      <c r="E404" s="238"/>
      <c r="F404" s="235"/>
      <c r="G404" s="235"/>
      <c r="H404" s="235"/>
      <c r="I404" s="235"/>
      <c r="J404" s="235"/>
      <c r="K404" s="335"/>
      <c r="L404" s="340"/>
      <c r="M404" s="260"/>
      <c r="N404" s="260"/>
    </row>
    <row r="405" spans="4:14" x14ac:dyDescent="0.25">
      <c r="D405" s="238"/>
      <c r="E405" s="238"/>
      <c r="F405" s="235"/>
      <c r="G405" s="235"/>
      <c r="H405" s="235"/>
      <c r="I405" s="235"/>
      <c r="J405" s="235"/>
      <c r="K405" s="335"/>
      <c r="L405" s="340"/>
      <c r="M405" s="260"/>
      <c r="N405" s="260"/>
    </row>
    <row r="406" spans="4:14" x14ac:dyDescent="0.25">
      <c r="D406" s="238"/>
      <c r="E406" s="238"/>
      <c r="F406" s="235"/>
      <c r="G406" s="235"/>
      <c r="H406" s="235"/>
      <c r="I406" s="235"/>
      <c r="J406" s="235"/>
      <c r="K406" s="335"/>
      <c r="L406" s="340"/>
      <c r="M406" s="260"/>
      <c r="N406" s="260"/>
    </row>
    <row r="407" spans="4:14" x14ac:dyDescent="0.25">
      <c r="D407" s="238"/>
      <c r="E407" s="238"/>
      <c r="F407" s="235"/>
      <c r="G407" s="235"/>
      <c r="H407" s="235"/>
      <c r="I407" s="235"/>
      <c r="J407" s="235"/>
      <c r="K407" s="335"/>
      <c r="L407" s="340"/>
      <c r="M407" s="260"/>
      <c r="N407" s="260"/>
    </row>
    <row r="408" spans="4:14" x14ac:dyDescent="0.25">
      <c r="D408" s="238"/>
      <c r="E408" s="238"/>
      <c r="F408" s="235"/>
      <c r="G408" s="235"/>
      <c r="H408" s="235"/>
      <c r="I408" s="235"/>
      <c r="J408" s="235"/>
      <c r="K408" s="335"/>
      <c r="L408" s="340"/>
      <c r="M408" s="260"/>
      <c r="N408" s="260"/>
    </row>
    <row r="409" spans="4:14" x14ac:dyDescent="0.25">
      <c r="D409" s="238"/>
      <c r="E409" s="238"/>
      <c r="F409" s="235"/>
      <c r="G409" s="235"/>
      <c r="H409" s="235"/>
      <c r="I409" s="235"/>
      <c r="J409" s="235"/>
      <c r="K409" s="335"/>
      <c r="L409" s="340"/>
      <c r="M409" s="260"/>
      <c r="N409" s="260"/>
    </row>
    <row r="410" spans="4:14" x14ac:dyDescent="0.25">
      <c r="D410" s="238"/>
      <c r="E410" s="238"/>
      <c r="F410" s="235"/>
      <c r="G410" s="235"/>
      <c r="H410" s="235"/>
      <c r="I410" s="235"/>
      <c r="J410" s="235"/>
      <c r="K410" s="335"/>
      <c r="L410" s="340"/>
      <c r="M410" s="260"/>
      <c r="N410" s="260"/>
    </row>
    <row r="411" spans="4:14" x14ac:dyDescent="0.25">
      <c r="D411" s="238"/>
      <c r="E411" s="238"/>
      <c r="F411" s="235"/>
      <c r="G411" s="235"/>
      <c r="H411" s="235"/>
      <c r="I411" s="235"/>
      <c r="J411" s="235"/>
      <c r="K411" s="335"/>
      <c r="L411" s="340"/>
      <c r="M411" s="260"/>
      <c r="N411" s="260"/>
    </row>
    <row r="412" spans="4:14" x14ac:dyDescent="0.25">
      <c r="D412" s="238"/>
      <c r="E412" s="238"/>
      <c r="F412" s="235"/>
      <c r="G412" s="235"/>
      <c r="H412" s="235"/>
      <c r="I412" s="235"/>
      <c r="J412" s="235"/>
      <c r="K412" s="335"/>
      <c r="L412" s="340"/>
      <c r="M412" s="260"/>
      <c r="N412" s="260"/>
    </row>
    <row r="413" spans="4:14" x14ac:dyDescent="0.25">
      <c r="D413" s="238"/>
      <c r="E413" s="238"/>
      <c r="F413" s="235"/>
      <c r="G413" s="235"/>
      <c r="H413" s="235"/>
      <c r="I413" s="235"/>
      <c r="J413" s="235"/>
      <c r="K413" s="335"/>
      <c r="L413" s="340"/>
      <c r="M413" s="260"/>
      <c r="N413" s="260"/>
    </row>
    <row r="414" spans="4:14" x14ac:dyDescent="0.25">
      <c r="D414" s="238"/>
      <c r="E414" s="238"/>
      <c r="F414" s="235"/>
      <c r="G414" s="235"/>
      <c r="H414" s="235"/>
      <c r="I414" s="235"/>
      <c r="J414" s="235"/>
      <c r="K414" s="335"/>
      <c r="L414" s="340"/>
      <c r="M414" s="260"/>
      <c r="N414" s="260"/>
    </row>
    <row r="415" spans="4:14" x14ac:dyDescent="0.25">
      <c r="D415" s="238"/>
      <c r="E415" s="238"/>
      <c r="F415" s="235"/>
      <c r="G415" s="235"/>
      <c r="H415" s="235"/>
      <c r="I415" s="235"/>
      <c r="J415" s="235"/>
      <c r="K415" s="335"/>
      <c r="L415" s="340"/>
      <c r="M415" s="260"/>
      <c r="N415" s="260"/>
    </row>
    <row r="416" spans="4:14" x14ac:dyDescent="0.25">
      <c r="D416" s="238"/>
      <c r="E416" s="238"/>
      <c r="F416" s="235"/>
      <c r="G416" s="235"/>
      <c r="H416" s="235"/>
      <c r="I416" s="235"/>
      <c r="J416" s="235"/>
      <c r="K416" s="335"/>
      <c r="L416" s="340"/>
      <c r="M416" s="260"/>
      <c r="N416" s="260"/>
    </row>
    <row r="417" spans="4:14" x14ac:dyDescent="0.25">
      <c r="D417" s="238"/>
      <c r="E417" s="238"/>
      <c r="F417" s="235"/>
      <c r="G417" s="235"/>
      <c r="H417" s="235"/>
      <c r="I417" s="235"/>
      <c r="J417" s="235"/>
      <c r="K417" s="335"/>
      <c r="L417" s="340"/>
      <c r="M417" s="260"/>
      <c r="N417" s="260"/>
    </row>
    <row r="418" spans="4:14" x14ac:dyDescent="0.25">
      <c r="D418" s="238"/>
      <c r="E418" s="238"/>
      <c r="F418" s="235"/>
      <c r="G418" s="235"/>
      <c r="H418" s="235"/>
      <c r="I418" s="235"/>
      <c r="J418" s="235"/>
      <c r="K418" s="335"/>
      <c r="L418" s="340"/>
      <c r="M418" s="260"/>
      <c r="N418" s="260"/>
    </row>
    <row r="419" spans="4:14" x14ac:dyDescent="0.25">
      <c r="D419" s="238"/>
      <c r="E419" s="238"/>
      <c r="F419" s="235"/>
      <c r="G419" s="235"/>
      <c r="H419" s="235"/>
      <c r="I419" s="235"/>
      <c r="J419" s="235"/>
      <c r="K419" s="335"/>
      <c r="L419" s="340"/>
      <c r="M419" s="260"/>
      <c r="N419" s="260"/>
    </row>
    <row r="420" spans="4:14" x14ac:dyDescent="0.25">
      <c r="D420" s="238"/>
      <c r="E420" s="238"/>
      <c r="F420" s="235"/>
      <c r="G420" s="235"/>
      <c r="H420" s="235"/>
      <c r="I420" s="235"/>
      <c r="J420" s="235"/>
      <c r="K420" s="335"/>
      <c r="L420" s="340"/>
      <c r="M420" s="260"/>
      <c r="N420" s="260"/>
    </row>
    <row r="421" spans="4:14" x14ac:dyDescent="0.25">
      <c r="D421" s="238"/>
      <c r="E421" s="238"/>
      <c r="F421" s="235"/>
      <c r="G421" s="235"/>
      <c r="H421" s="235"/>
      <c r="I421" s="235"/>
      <c r="J421" s="235"/>
      <c r="K421" s="335"/>
      <c r="L421" s="340"/>
      <c r="M421" s="260"/>
      <c r="N421" s="260"/>
    </row>
    <row r="422" spans="4:14" x14ac:dyDescent="0.25">
      <c r="D422" s="238"/>
      <c r="E422" s="238"/>
      <c r="F422" s="235"/>
      <c r="G422" s="235"/>
      <c r="H422" s="235"/>
      <c r="I422" s="235"/>
      <c r="J422" s="235"/>
      <c r="K422" s="335"/>
      <c r="L422" s="340"/>
      <c r="M422" s="260"/>
      <c r="N422" s="260"/>
    </row>
    <row r="423" spans="4:14" x14ac:dyDescent="0.25">
      <c r="D423" s="238"/>
      <c r="E423" s="238"/>
      <c r="F423" s="235"/>
      <c r="G423" s="235"/>
      <c r="H423" s="235"/>
      <c r="I423" s="235"/>
      <c r="J423" s="235"/>
      <c r="K423" s="335"/>
      <c r="L423" s="340"/>
      <c r="M423" s="260"/>
      <c r="N423" s="260"/>
    </row>
    <row r="424" spans="4:14" x14ac:dyDescent="0.25">
      <c r="D424" s="238"/>
      <c r="E424" s="238"/>
      <c r="F424" s="235"/>
      <c r="G424" s="235"/>
      <c r="H424" s="235"/>
      <c r="I424" s="235"/>
      <c r="J424" s="235"/>
      <c r="K424" s="335"/>
      <c r="L424" s="340"/>
      <c r="M424" s="260"/>
      <c r="N424" s="260"/>
    </row>
    <row r="425" spans="4:14" x14ac:dyDescent="0.25">
      <c r="D425" s="238"/>
      <c r="E425" s="238"/>
      <c r="F425" s="235"/>
      <c r="G425" s="235"/>
      <c r="H425" s="235"/>
      <c r="I425" s="235"/>
      <c r="J425" s="235"/>
      <c r="K425" s="335"/>
      <c r="L425" s="340"/>
      <c r="M425" s="260"/>
      <c r="N425" s="260"/>
    </row>
    <row r="426" spans="4:14" x14ac:dyDescent="0.25">
      <c r="D426" s="238"/>
      <c r="E426" s="238"/>
      <c r="F426" s="235"/>
      <c r="G426" s="235"/>
      <c r="H426" s="235"/>
      <c r="I426" s="235"/>
      <c r="J426" s="235"/>
      <c r="K426" s="335"/>
      <c r="L426" s="340"/>
      <c r="M426" s="260"/>
      <c r="N426" s="260"/>
    </row>
    <row r="427" spans="4:14" x14ac:dyDescent="0.25">
      <c r="D427" s="238"/>
      <c r="E427" s="238"/>
      <c r="F427" s="235"/>
      <c r="G427" s="235"/>
      <c r="H427" s="235"/>
      <c r="I427" s="235"/>
      <c r="J427" s="235"/>
      <c r="K427" s="335"/>
      <c r="L427" s="340"/>
      <c r="M427" s="260"/>
      <c r="N427" s="260"/>
    </row>
    <row r="428" spans="4:14" x14ac:dyDescent="0.25">
      <c r="D428" s="238"/>
      <c r="E428" s="238"/>
      <c r="F428" s="235"/>
      <c r="G428" s="235"/>
      <c r="H428" s="235"/>
      <c r="I428" s="235"/>
      <c r="J428" s="235"/>
      <c r="K428" s="335"/>
      <c r="L428" s="340"/>
      <c r="M428" s="260"/>
      <c r="N428" s="260"/>
    </row>
    <row r="429" spans="4:14" x14ac:dyDescent="0.25">
      <c r="D429" s="238"/>
      <c r="E429" s="238"/>
      <c r="F429" s="235"/>
      <c r="G429" s="235"/>
      <c r="H429" s="235"/>
      <c r="I429" s="235"/>
      <c r="J429" s="235"/>
      <c r="K429" s="335"/>
      <c r="L429" s="340"/>
      <c r="M429" s="260"/>
      <c r="N429" s="260"/>
    </row>
    <row r="430" spans="4:14" x14ac:dyDescent="0.25">
      <c r="D430" s="238"/>
      <c r="E430" s="238"/>
      <c r="F430" s="235"/>
      <c r="G430" s="235"/>
      <c r="H430" s="235"/>
      <c r="I430" s="235"/>
      <c r="J430" s="235"/>
      <c r="K430" s="335"/>
      <c r="L430" s="340"/>
      <c r="M430" s="260"/>
      <c r="N430" s="260"/>
    </row>
    <row r="431" spans="4:14" x14ac:dyDescent="0.25">
      <c r="D431" s="238"/>
      <c r="E431" s="238"/>
      <c r="F431" s="235"/>
      <c r="G431" s="235"/>
      <c r="H431" s="235"/>
      <c r="I431" s="235"/>
      <c r="J431" s="235"/>
      <c r="K431" s="335"/>
      <c r="L431" s="340"/>
      <c r="M431" s="260"/>
      <c r="N431" s="260"/>
    </row>
    <row r="432" spans="4:14" x14ac:dyDescent="0.25">
      <c r="D432" s="238"/>
      <c r="E432" s="238"/>
      <c r="F432" s="235"/>
      <c r="G432" s="235"/>
      <c r="H432" s="235"/>
      <c r="I432" s="235"/>
      <c r="J432" s="235"/>
      <c r="K432" s="335"/>
      <c r="L432" s="340"/>
      <c r="M432" s="260"/>
      <c r="N432" s="260"/>
    </row>
    <row r="433" spans="4:14" x14ac:dyDescent="0.25">
      <c r="D433" s="238"/>
      <c r="E433" s="238"/>
      <c r="F433" s="235"/>
      <c r="G433" s="235"/>
      <c r="H433" s="235"/>
      <c r="I433" s="235"/>
      <c r="J433" s="235"/>
      <c r="K433" s="335"/>
      <c r="L433" s="340"/>
      <c r="M433" s="260"/>
      <c r="N433" s="260"/>
    </row>
    <row r="434" spans="4:14" x14ac:dyDescent="0.25">
      <c r="D434" s="238"/>
      <c r="E434" s="238"/>
      <c r="F434" s="235"/>
      <c r="G434" s="235"/>
      <c r="H434" s="235"/>
      <c r="I434" s="235"/>
      <c r="J434" s="235"/>
      <c r="K434" s="335"/>
      <c r="L434" s="340"/>
      <c r="M434" s="260"/>
      <c r="N434" s="260"/>
    </row>
    <row r="435" spans="4:14" x14ac:dyDescent="0.25">
      <c r="D435" s="238"/>
      <c r="E435" s="238"/>
      <c r="F435" s="235"/>
      <c r="G435" s="235"/>
      <c r="H435" s="235"/>
      <c r="I435" s="235"/>
      <c r="J435" s="235"/>
      <c r="K435" s="335"/>
      <c r="L435" s="340"/>
      <c r="M435" s="260"/>
      <c r="N435" s="260"/>
    </row>
    <row r="436" spans="4:14" x14ac:dyDescent="0.25">
      <c r="D436" s="238"/>
      <c r="E436" s="238"/>
      <c r="F436" s="235"/>
      <c r="G436" s="235"/>
      <c r="H436" s="235"/>
      <c r="I436" s="235"/>
      <c r="J436" s="235"/>
      <c r="K436" s="335"/>
      <c r="L436" s="340"/>
      <c r="M436" s="260"/>
      <c r="N436" s="260"/>
    </row>
    <row r="437" spans="4:14" x14ac:dyDescent="0.25">
      <c r="D437" s="238"/>
      <c r="E437" s="238"/>
      <c r="F437" s="235"/>
      <c r="G437" s="235"/>
      <c r="H437" s="235"/>
      <c r="I437" s="235"/>
      <c r="J437" s="235"/>
      <c r="K437" s="335"/>
      <c r="L437" s="340"/>
      <c r="M437" s="260"/>
      <c r="N437" s="260"/>
    </row>
    <row r="438" spans="4:14" x14ac:dyDescent="0.25">
      <c r="D438" s="238"/>
      <c r="E438" s="238"/>
      <c r="F438" s="235"/>
      <c r="G438" s="235"/>
      <c r="H438" s="235"/>
      <c r="I438" s="235"/>
      <c r="J438" s="235"/>
      <c r="K438" s="335"/>
      <c r="L438" s="340"/>
      <c r="M438" s="260"/>
      <c r="N438" s="260"/>
    </row>
    <row r="439" spans="4:14" x14ac:dyDescent="0.25">
      <c r="D439" s="238"/>
      <c r="E439" s="238"/>
      <c r="F439" s="235"/>
      <c r="G439" s="235"/>
      <c r="H439" s="235"/>
      <c r="I439" s="235"/>
      <c r="J439" s="235"/>
      <c r="K439" s="335"/>
      <c r="L439" s="340"/>
      <c r="M439" s="260"/>
      <c r="N439" s="260"/>
    </row>
    <row r="440" spans="4:14" x14ac:dyDescent="0.25">
      <c r="D440" s="238"/>
      <c r="E440" s="238"/>
      <c r="F440" s="235"/>
      <c r="G440" s="235"/>
      <c r="H440" s="235"/>
      <c r="I440" s="235"/>
      <c r="J440" s="235"/>
      <c r="K440" s="335"/>
      <c r="L440" s="340"/>
      <c r="M440" s="260"/>
      <c r="N440" s="260"/>
    </row>
    <row r="441" spans="4:14" x14ac:dyDescent="0.25">
      <c r="D441" s="238"/>
      <c r="E441" s="238"/>
      <c r="F441" s="235"/>
      <c r="G441" s="235"/>
      <c r="H441" s="235"/>
      <c r="I441" s="235"/>
      <c r="J441" s="235"/>
      <c r="K441" s="335"/>
      <c r="L441" s="340"/>
      <c r="M441" s="260"/>
      <c r="N441" s="260"/>
    </row>
    <row r="442" spans="4:14" x14ac:dyDescent="0.25">
      <c r="D442" s="238"/>
      <c r="E442" s="238"/>
      <c r="F442" s="235"/>
      <c r="G442" s="235"/>
      <c r="H442" s="235"/>
      <c r="I442" s="235"/>
      <c r="J442" s="235"/>
      <c r="K442" s="335"/>
      <c r="L442" s="340"/>
      <c r="M442" s="260"/>
      <c r="N442" s="260"/>
    </row>
    <row r="443" spans="4:14" x14ac:dyDescent="0.25">
      <c r="D443" s="238"/>
      <c r="E443" s="238"/>
      <c r="F443" s="235"/>
      <c r="G443" s="235"/>
      <c r="H443" s="235"/>
      <c r="I443" s="235"/>
      <c r="J443" s="235"/>
      <c r="K443" s="335"/>
      <c r="L443" s="340"/>
      <c r="M443" s="260"/>
      <c r="N443" s="260"/>
    </row>
    <row r="444" spans="4:14" x14ac:dyDescent="0.25">
      <c r="D444" s="238"/>
      <c r="E444" s="238"/>
      <c r="F444" s="235"/>
      <c r="G444" s="235"/>
      <c r="H444" s="235"/>
      <c r="I444" s="235"/>
      <c r="J444" s="235"/>
      <c r="K444" s="335"/>
      <c r="L444" s="340"/>
      <c r="M444" s="260"/>
      <c r="N444" s="260"/>
    </row>
    <row r="445" spans="4:14" x14ac:dyDescent="0.25">
      <c r="D445" s="238"/>
      <c r="E445" s="238"/>
      <c r="F445" s="235"/>
      <c r="G445" s="235"/>
      <c r="H445" s="235"/>
      <c r="I445" s="235"/>
      <c r="J445" s="235"/>
      <c r="K445" s="335"/>
      <c r="L445" s="340"/>
      <c r="M445" s="260"/>
      <c r="N445" s="260"/>
    </row>
    <row r="446" spans="4:14" x14ac:dyDescent="0.25">
      <c r="D446" s="238"/>
      <c r="E446" s="238"/>
      <c r="F446" s="235"/>
      <c r="G446" s="235"/>
      <c r="H446" s="235"/>
      <c r="I446" s="235"/>
      <c r="J446" s="235"/>
      <c r="K446" s="335"/>
      <c r="L446" s="340"/>
      <c r="M446" s="260"/>
      <c r="N446" s="260"/>
    </row>
    <row r="447" spans="4:14" x14ac:dyDescent="0.25">
      <c r="D447" s="238"/>
      <c r="E447" s="238"/>
      <c r="F447" s="235"/>
      <c r="G447" s="235"/>
      <c r="H447" s="235"/>
      <c r="I447" s="235"/>
      <c r="J447" s="235"/>
      <c r="K447" s="335"/>
      <c r="L447" s="340"/>
      <c r="M447" s="260"/>
      <c r="N447" s="260"/>
    </row>
    <row r="448" spans="4:14" x14ac:dyDescent="0.25">
      <c r="D448" s="238"/>
      <c r="E448" s="238"/>
      <c r="F448" s="235"/>
      <c r="G448" s="235"/>
      <c r="H448" s="235"/>
      <c r="I448" s="235"/>
      <c r="J448" s="235"/>
      <c r="K448" s="335"/>
      <c r="L448" s="340"/>
      <c r="M448" s="260"/>
      <c r="N448" s="260"/>
    </row>
    <row r="449" spans="4:14" x14ac:dyDescent="0.25">
      <c r="D449" s="238"/>
      <c r="E449" s="238"/>
      <c r="F449" s="235"/>
      <c r="G449" s="235"/>
      <c r="H449" s="235"/>
      <c r="I449" s="235"/>
      <c r="J449" s="235"/>
      <c r="K449" s="335"/>
      <c r="L449" s="340"/>
      <c r="M449" s="260"/>
      <c r="N449" s="260"/>
    </row>
    <row r="450" spans="4:14" x14ac:dyDescent="0.25">
      <c r="D450" s="238"/>
      <c r="E450" s="238"/>
      <c r="F450" s="235"/>
      <c r="G450" s="235"/>
      <c r="H450" s="235"/>
      <c r="I450" s="235"/>
      <c r="J450" s="235"/>
      <c r="K450" s="335"/>
      <c r="L450" s="340"/>
      <c r="M450" s="260"/>
      <c r="N450" s="260"/>
    </row>
    <row r="451" spans="4:14" x14ac:dyDescent="0.25">
      <c r="D451" s="238"/>
      <c r="E451" s="238"/>
      <c r="F451" s="235"/>
      <c r="G451" s="235"/>
      <c r="H451" s="235"/>
      <c r="I451" s="235"/>
      <c r="J451" s="235"/>
      <c r="K451" s="335"/>
      <c r="L451" s="340"/>
      <c r="M451" s="260"/>
      <c r="N451" s="260"/>
    </row>
    <row r="452" spans="4:14" x14ac:dyDescent="0.25">
      <c r="D452" s="238"/>
      <c r="E452" s="238"/>
      <c r="F452" s="235"/>
      <c r="G452" s="235"/>
      <c r="H452" s="235"/>
      <c r="I452" s="235"/>
      <c r="J452" s="235"/>
      <c r="K452" s="335"/>
      <c r="L452" s="340"/>
      <c r="M452" s="260"/>
      <c r="N452" s="260"/>
    </row>
    <row r="453" spans="4:14" x14ac:dyDescent="0.25">
      <c r="D453" s="238"/>
      <c r="E453" s="238"/>
      <c r="F453" s="235"/>
      <c r="G453" s="235"/>
      <c r="H453" s="235"/>
      <c r="I453" s="235"/>
      <c r="J453" s="235"/>
      <c r="K453" s="335"/>
      <c r="L453" s="340"/>
      <c r="M453" s="260"/>
      <c r="N453" s="260"/>
    </row>
    <row r="454" spans="4:14" x14ac:dyDescent="0.25">
      <c r="D454" s="238"/>
      <c r="E454" s="238"/>
      <c r="F454" s="235"/>
      <c r="G454" s="235"/>
      <c r="H454" s="235"/>
      <c r="I454" s="235"/>
      <c r="J454" s="235"/>
      <c r="K454" s="335"/>
      <c r="L454" s="340"/>
      <c r="M454" s="260"/>
      <c r="N454" s="260"/>
    </row>
    <row r="455" spans="4:14" x14ac:dyDescent="0.25">
      <c r="D455" s="238"/>
      <c r="E455" s="238"/>
      <c r="F455" s="235"/>
      <c r="G455" s="235"/>
      <c r="H455" s="235"/>
      <c r="I455" s="235"/>
      <c r="J455" s="235"/>
      <c r="K455" s="335"/>
      <c r="L455" s="340"/>
      <c r="M455" s="260"/>
      <c r="N455" s="260"/>
    </row>
    <row r="456" spans="4:14" x14ac:dyDescent="0.25">
      <c r="D456" s="238"/>
      <c r="E456" s="238"/>
      <c r="F456" s="235"/>
      <c r="G456" s="235"/>
      <c r="H456" s="235"/>
      <c r="I456" s="235"/>
      <c r="J456" s="235"/>
      <c r="K456" s="335"/>
      <c r="L456" s="340"/>
      <c r="M456" s="260"/>
      <c r="N456" s="260"/>
    </row>
    <row r="457" spans="4:14" x14ac:dyDescent="0.25">
      <c r="D457" s="238"/>
      <c r="E457" s="238"/>
      <c r="F457" s="235"/>
      <c r="G457" s="235"/>
      <c r="H457" s="235"/>
      <c r="I457" s="235"/>
      <c r="J457" s="235"/>
      <c r="K457" s="335"/>
      <c r="L457" s="340"/>
      <c r="M457" s="260"/>
      <c r="N457" s="260"/>
    </row>
    <row r="458" spans="4:14" x14ac:dyDescent="0.25">
      <c r="D458" s="238"/>
      <c r="E458" s="238"/>
      <c r="F458" s="235"/>
      <c r="G458" s="235"/>
      <c r="H458" s="235"/>
      <c r="I458" s="235"/>
      <c r="J458" s="235"/>
      <c r="K458" s="335"/>
      <c r="L458" s="340"/>
      <c r="M458" s="260"/>
      <c r="N458" s="260"/>
    </row>
    <row r="459" spans="4:14" x14ac:dyDescent="0.25">
      <c r="D459" s="238"/>
      <c r="E459" s="238"/>
      <c r="F459" s="235"/>
      <c r="G459" s="235"/>
      <c r="H459" s="235"/>
      <c r="I459" s="235"/>
      <c r="J459" s="235"/>
      <c r="K459" s="335"/>
      <c r="L459" s="340"/>
      <c r="M459" s="260"/>
      <c r="N459" s="260"/>
    </row>
    <row r="460" spans="4:14" x14ac:dyDescent="0.25">
      <c r="D460" s="238"/>
      <c r="E460" s="238"/>
      <c r="F460" s="235"/>
      <c r="G460" s="235"/>
      <c r="H460" s="235"/>
      <c r="I460" s="235"/>
      <c r="J460" s="235"/>
      <c r="K460" s="335"/>
      <c r="L460" s="340"/>
      <c r="M460" s="260"/>
      <c r="N460" s="260"/>
    </row>
    <row r="461" spans="4:14" x14ac:dyDescent="0.25">
      <c r="D461" s="238"/>
      <c r="E461" s="238"/>
      <c r="F461" s="235"/>
      <c r="G461" s="235"/>
      <c r="H461" s="235"/>
      <c r="I461" s="235"/>
      <c r="J461" s="235"/>
      <c r="K461" s="335"/>
      <c r="L461" s="340"/>
      <c r="M461" s="260"/>
      <c r="N461" s="260"/>
    </row>
    <row r="462" spans="4:14" x14ac:dyDescent="0.25">
      <c r="D462" s="238"/>
      <c r="E462" s="238"/>
      <c r="F462" s="235"/>
      <c r="G462" s="235"/>
      <c r="H462" s="235"/>
      <c r="I462" s="235"/>
      <c r="J462" s="235"/>
      <c r="K462" s="335"/>
      <c r="L462" s="340"/>
      <c r="M462" s="260"/>
      <c r="N462" s="260"/>
    </row>
    <row r="463" spans="4:14" x14ac:dyDescent="0.25">
      <c r="D463" s="238"/>
      <c r="E463" s="238"/>
      <c r="F463" s="235"/>
      <c r="G463" s="235"/>
      <c r="H463" s="235"/>
      <c r="I463" s="235"/>
      <c r="J463" s="235"/>
      <c r="K463" s="335"/>
      <c r="L463" s="340"/>
      <c r="M463" s="260"/>
      <c r="N463" s="260"/>
    </row>
    <row r="464" spans="4:14" x14ac:dyDescent="0.25">
      <c r="D464" s="238"/>
      <c r="E464" s="238"/>
      <c r="F464" s="235"/>
      <c r="G464" s="235"/>
      <c r="H464" s="235"/>
      <c r="I464" s="235"/>
      <c r="J464" s="235"/>
      <c r="K464" s="335"/>
      <c r="L464" s="340"/>
      <c r="M464" s="260"/>
      <c r="N464" s="260"/>
    </row>
    <row r="465" spans="4:14" x14ac:dyDescent="0.25">
      <c r="D465" s="238"/>
      <c r="E465" s="238"/>
      <c r="F465" s="235"/>
      <c r="G465" s="235"/>
      <c r="H465" s="235"/>
      <c r="I465" s="235"/>
      <c r="J465" s="235"/>
      <c r="K465" s="335"/>
      <c r="L465" s="340"/>
      <c r="M465" s="260"/>
      <c r="N465" s="260"/>
    </row>
    <row r="466" spans="4:14" x14ac:dyDescent="0.25">
      <c r="D466" s="238"/>
      <c r="E466" s="238"/>
      <c r="F466" s="235"/>
      <c r="G466" s="235"/>
      <c r="H466" s="235"/>
      <c r="I466" s="235"/>
      <c r="J466" s="235"/>
      <c r="K466" s="335"/>
      <c r="L466" s="340"/>
      <c r="M466" s="260"/>
      <c r="N466" s="260"/>
    </row>
    <row r="467" spans="4:14" x14ac:dyDescent="0.25">
      <c r="D467" s="238"/>
      <c r="E467" s="238"/>
      <c r="F467" s="235"/>
      <c r="G467" s="235"/>
      <c r="H467" s="235"/>
      <c r="I467" s="235"/>
      <c r="J467" s="235"/>
      <c r="K467" s="335"/>
      <c r="L467" s="340"/>
      <c r="M467" s="260"/>
      <c r="N467" s="260"/>
    </row>
    <row r="468" spans="4:14" x14ac:dyDescent="0.25">
      <c r="D468" s="238"/>
      <c r="E468" s="238"/>
      <c r="F468" s="235"/>
      <c r="G468" s="235"/>
      <c r="H468" s="235"/>
      <c r="I468" s="235"/>
      <c r="J468" s="235"/>
      <c r="K468" s="335"/>
      <c r="L468" s="340"/>
      <c r="M468" s="260"/>
      <c r="N468" s="260"/>
    </row>
    <row r="469" spans="4:14" x14ac:dyDescent="0.25">
      <c r="D469" s="238"/>
      <c r="E469" s="238"/>
      <c r="F469" s="235"/>
      <c r="G469" s="235"/>
      <c r="H469" s="235"/>
      <c r="I469" s="235"/>
      <c r="J469" s="235"/>
      <c r="K469" s="335"/>
      <c r="L469" s="340"/>
      <c r="M469" s="260"/>
      <c r="N469" s="260"/>
    </row>
    <row r="470" spans="4:14" x14ac:dyDescent="0.25">
      <c r="D470" s="238"/>
      <c r="E470" s="238"/>
      <c r="F470" s="235"/>
      <c r="G470" s="235"/>
      <c r="H470" s="235"/>
      <c r="I470" s="235"/>
      <c r="J470" s="235"/>
      <c r="K470" s="335"/>
      <c r="L470" s="340"/>
      <c r="M470" s="260"/>
      <c r="N470" s="260"/>
    </row>
    <row r="471" spans="4:14" x14ac:dyDescent="0.25">
      <c r="D471" s="238"/>
      <c r="E471" s="238"/>
      <c r="F471" s="235"/>
      <c r="G471" s="235"/>
      <c r="H471" s="235"/>
      <c r="I471" s="235"/>
      <c r="J471" s="235"/>
      <c r="K471" s="335"/>
      <c r="L471" s="340"/>
      <c r="M471" s="260"/>
      <c r="N471" s="260"/>
    </row>
    <row r="472" spans="4:14" x14ac:dyDescent="0.25">
      <c r="D472" s="238"/>
      <c r="E472" s="238"/>
      <c r="F472" s="235"/>
      <c r="G472" s="235"/>
      <c r="H472" s="235"/>
      <c r="I472" s="235"/>
      <c r="J472" s="235"/>
      <c r="K472" s="335"/>
      <c r="L472" s="340"/>
      <c r="M472" s="260"/>
      <c r="N472" s="260"/>
    </row>
    <row r="473" spans="4:14" x14ac:dyDescent="0.25">
      <c r="D473" s="238"/>
      <c r="E473" s="238"/>
      <c r="F473" s="235"/>
      <c r="G473" s="235"/>
      <c r="H473" s="235"/>
      <c r="I473" s="235"/>
      <c r="J473" s="235"/>
      <c r="K473" s="335"/>
      <c r="L473" s="340"/>
      <c r="M473" s="260"/>
      <c r="N473" s="260"/>
    </row>
    <row r="474" spans="4:14" x14ac:dyDescent="0.25">
      <c r="D474" s="238"/>
      <c r="E474" s="238"/>
      <c r="F474" s="235"/>
      <c r="G474" s="235"/>
      <c r="H474" s="235"/>
      <c r="I474" s="235"/>
      <c r="J474" s="235"/>
      <c r="K474" s="335"/>
      <c r="L474" s="340"/>
      <c r="M474" s="260"/>
      <c r="N474" s="260"/>
    </row>
    <row r="475" spans="4:14" x14ac:dyDescent="0.25">
      <c r="D475" s="238"/>
      <c r="E475" s="238"/>
      <c r="F475" s="235"/>
      <c r="G475" s="235"/>
      <c r="H475" s="235"/>
      <c r="I475" s="235"/>
      <c r="J475" s="235"/>
      <c r="K475" s="335"/>
      <c r="L475" s="340"/>
      <c r="M475" s="260"/>
      <c r="N475" s="260"/>
    </row>
    <row r="476" spans="4:14" x14ac:dyDescent="0.25">
      <c r="D476" s="238"/>
      <c r="E476" s="238"/>
      <c r="F476" s="235"/>
      <c r="G476" s="235"/>
      <c r="H476" s="235"/>
      <c r="I476" s="235"/>
      <c r="J476" s="235"/>
      <c r="K476" s="335"/>
      <c r="L476" s="340"/>
      <c r="M476" s="260"/>
      <c r="N476" s="260"/>
    </row>
    <row r="477" spans="4:14" x14ac:dyDescent="0.25">
      <c r="D477" s="238"/>
      <c r="E477" s="238"/>
      <c r="F477" s="235"/>
      <c r="G477" s="235"/>
      <c r="H477" s="235"/>
      <c r="I477" s="235"/>
      <c r="J477" s="235"/>
      <c r="K477" s="335"/>
      <c r="L477" s="340"/>
      <c r="M477" s="260"/>
      <c r="N477" s="260"/>
    </row>
    <row r="478" spans="4:14" x14ac:dyDescent="0.25">
      <c r="D478" s="238"/>
      <c r="E478" s="238"/>
      <c r="F478" s="235"/>
      <c r="G478" s="235"/>
      <c r="H478" s="235"/>
      <c r="I478" s="235"/>
      <c r="J478" s="235"/>
      <c r="K478" s="335"/>
      <c r="L478" s="340"/>
      <c r="M478" s="260"/>
      <c r="N478" s="260"/>
    </row>
    <row r="479" spans="4:14" x14ac:dyDescent="0.25">
      <c r="D479" s="238"/>
      <c r="E479" s="238"/>
      <c r="F479" s="235"/>
      <c r="G479" s="235"/>
      <c r="H479" s="235"/>
      <c r="I479" s="235"/>
      <c r="J479" s="235"/>
      <c r="K479" s="335"/>
      <c r="L479" s="340"/>
      <c r="M479" s="260"/>
      <c r="N479" s="260"/>
    </row>
    <row r="480" spans="4:14" x14ac:dyDescent="0.25">
      <c r="D480" s="238"/>
      <c r="E480" s="238"/>
      <c r="F480" s="235"/>
      <c r="G480" s="235"/>
      <c r="H480" s="235"/>
      <c r="I480" s="235"/>
      <c r="J480" s="235"/>
      <c r="K480" s="335"/>
      <c r="L480" s="340"/>
      <c r="M480" s="260"/>
      <c r="N480" s="260"/>
    </row>
    <row r="481" spans="4:14" x14ac:dyDescent="0.25">
      <c r="D481" s="238"/>
      <c r="E481" s="238"/>
      <c r="F481" s="235"/>
      <c r="G481" s="235"/>
      <c r="H481" s="235"/>
      <c r="I481" s="235"/>
      <c r="J481" s="235"/>
      <c r="K481" s="335"/>
      <c r="L481" s="340"/>
      <c r="M481" s="260"/>
      <c r="N481" s="260"/>
    </row>
    <row r="482" spans="4:14" x14ac:dyDescent="0.25">
      <c r="D482" s="238"/>
      <c r="E482" s="238"/>
      <c r="F482" s="235"/>
      <c r="G482" s="235"/>
      <c r="H482" s="235"/>
      <c r="I482" s="235"/>
      <c r="J482" s="235"/>
      <c r="K482" s="335"/>
      <c r="L482" s="340"/>
      <c r="M482" s="260"/>
      <c r="N482" s="260"/>
    </row>
    <row r="483" spans="4:14" x14ac:dyDescent="0.25">
      <c r="D483" s="238"/>
      <c r="E483" s="238"/>
      <c r="F483" s="235"/>
      <c r="G483" s="235"/>
      <c r="H483" s="235"/>
      <c r="I483" s="235"/>
      <c r="J483" s="235"/>
      <c r="K483" s="335"/>
      <c r="L483" s="340"/>
      <c r="M483" s="260"/>
      <c r="N483" s="260"/>
    </row>
    <row r="484" spans="4:14" x14ac:dyDescent="0.25">
      <c r="D484" s="238"/>
      <c r="E484" s="238"/>
      <c r="F484" s="235"/>
      <c r="G484" s="235"/>
      <c r="H484" s="235"/>
      <c r="I484" s="235"/>
      <c r="J484" s="235"/>
      <c r="K484" s="335"/>
      <c r="L484" s="340"/>
      <c r="M484" s="260"/>
      <c r="N484" s="260"/>
    </row>
    <row r="485" spans="4:14" x14ac:dyDescent="0.25">
      <c r="D485" s="238"/>
      <c r="E485" s="238"/>
      <c r="F485" s="235"/>
      <c r="G485" s="235"/>
      <c r="H485" s="235"/>
      <c r="I485" s="235"/>
      <c r="J485" s="235"/>
      <c r="K485" s="335"/>
      <c r="L485" s="340"/>
      <c r="M485" s="260"/>
      <c r="N485" s="260"/>
    </row>
    <row r="486" spans="4:14" x14ac:dyDescent="0.25">
      <c r="D486" s="238"/>
      <c r="E486" s="238"/>
      <c r="F486" s="235"/>
      <c r="G486" s="235"/>
      <c r="H486" s="235"/>
      <c r="I486" s="235"/>
      <c r="J486" s="235"/>
      <c r="K486" s="335"/>
      <c r="L486" s="340"/>
      <c r="M486" s="260"/>
      <c r="N486" s="260"/>
    </row>
    <row r="487" spans="4:14" x14ac:dyDescent="0.25">
      <c r="D487" s="238"/>
      <c r="E487" s="238"/>
      <c r="F487" s="235"/>
      <c r="G487" s="235"/>
      <c r="H487" s="235"/>
      <c r="I487" s="235"/>
      <c r="J487" s="235"/>
      <c r="K487" s="335"/>
      <c r="L487" s="340"/>
      <c r="M487" s="260"/>
      <c r="N487" s="260"/>
    </row>
    <row r="488" spans="4:14" x14ac:dyDescent="0.25">
      <c r="D488" s="238"/>
      <c r="E488" s="238"/>
      <c r="F488" s="235"/>
      <c r="G488" s="235"/>
      <c r="H488" s="235"/>
      <c r="I488" s="235"/>
      <c r="J488" s="235"/>
      <c r="K488" s="335"/>
      <c r="L488" s="340"/>
      <c r="M488" s="260"/>
      <c r="N488" s="260"/>
    </row>
    <row r="489" spans="4:14" x14ac:dyDescent="0.25">
      <c r="D489" s="238"/>
      <c r="E489" s="238"/>
      <c r="F489" s="235"/>
      <c r="G489" s="235"/>
      <c r="H489" s="235"/>
      <c r="I489" s="235"/>
      <c r="J489" s="235"/>
      <c r="K489" s="335"/>
      <c r="L489" s="340"/>
      <c r="M489" s="260"/>
      <c r="N489" s="260"/>
    </row>
    <row r="490" spans="4:14" x14ac:dyDescent="0.25">
      <c r="D490" s="238"/>
      <c r="E490" s="238"/>
      <c r="F490" s="235"/>
      <c r="G490" s="235"/>
      <c r="H490" s="235"/>
      <c r="I490" s="235"/>
      <c r="J490" s="235"/>
      <c r="K490" s="335"/>
      <c r="L490" s="340"/>
      <c r="M490" s="260"/>
      <c r="N490" s="260"/>
    </row>
    <row r="491" spans="4:14" x14ac:dyDescent="0.25">
      <c r="D491" s="238"/>
      <c r="E491" s="238"/>
      <c r="F491" s="235"/>
      <c r="G491" s="235"/>
      <c r="H491" s="235"/>
      <c r="I491" s="235"/>
      <c r="J491" s="235"/>
      <c r="K491" s="335"/>
      <c r="L491" s="340"/>
      <c r="M491" s="260"/>
      <c r="N491" s="260"/>
    </row>
    <row r="492" spans="4:14" x14ac:dyDescent="0.25">
      <c r="D492" s="238"/>
      <c r="E492" s="238"/>
      <c r="F492" s="235"/>
      <c r="G492" s="235"/>
      <c r="H492" s="235"/>
      <c r="I492" s="235"/>
      <c r="J492" s="235"/>
      <c r="K492" s="335"/>
      <c r="L492" s="340"/>
      <c r="M492" s="260"/>
      <c r="N492" s="260"/>
    </row>
    <row r="493" spans="4:14" x14ac:dyDescent="0.25">
      <c r="D493" s="238"/>
      <c r="E493" s="238"/>
      <c r="F493" s="235"/>
      <c r="G493" s="235"/>
      <c r="H493" s="235"/>
      <c r="I493" s="235"/>
      <c r="J493" s="235"/>
      <c r="K493" s="335"/>
      <c r="L493" s="340"/>
      <c r="M493" s="260"/>
      <c r="N493" s="260"/>
    </row>
    <row r="494" spans="4:14" x14ac:dyDescent="0.25">
      <c r="D494" s="238"/>
      <c r="E494" s="238"/>
      <c r="F494" s="235"/>
      <c r="G494" s="235"/>
      <c r="H494" s="235"/>
      <c r="I494" s="235"/>
      <c r="J494" s="235"/>
      <c r="K494" s="335"/>
      <c r="L494" s="340"/>
      <c r="M494" s="260"/>
      <c r="N494" s="260"/>
    </row>
    <row r="495" spans="4:14" x14ac:dyDescent="0.25">
      <c r="D495" s="238"/>
      <c r="E495" s="238"/>
      <c r="F495" s="235"/>
      <c r="G495" s="235"/>
      <c r="H495" s="235"/>
      <c r="I495" s="235"/>
      <c r="J495" s="235"/>
      <c r="K495" s="335"/>
      <c r="L495" s="340"/>
      <c r="M495" s="260"/>
      <c r="N495" s="260"/>
    </row>
    <row r="496" spans="4:14" x14ac:dyDescent="0.25">
      <c r="D496" s="238"/>
      <c r="E496" s="238"/>
      <c r="F496" s="235"/>
      <c r="G496" s="235"/>
      <c r="H496" s="235"/>
      <c r="I496" s="235"/>
      <c r="J496" s="235"/>
      <c r="K496" s="335"/>
      <c r="L496" s="340"/>
      <c r="M496" s="260"/>
      <c r="N496" s="260"/>
    </row>
    <row r="497" spans="4:14" x14ac:dyDescent="0.25">
      <c r="D497" s="238"/>
      <c r="E497" s="238"/>
      <c r="F497" s="235"/>
      <c r="G497" s="235"/>
      <c r="H497" s="235"/>
      <c r="I497" s="235"/>
      <c r="J497" s="235"/>
      <c r="K497" s="335"/>
      <c r="L497" s="340"/>
      <c r="M497" s="260"/>
      <c r="N497" s="260"/>
    </row>
    <row r="498" spans="4:14" x14ac:dyDescent="0.25">
      <c r="D498" s="238"/>
      <c r="E498" s="238"/>
      <c r="F498" s="235"/>
      <c r="G498" s="235"/>
      <c r="H498" s="235"/>
      <c r="I498" s="235"/>
      <c r="J498" s="235"/>
      <c r="K498" s="335"/>
      <c r="L498" s="340"/>
      <c r="M498" s="260"/>
      <c r="N498" s="260"/>
    </row>
    <row r="499" spans="4:14" x14ac:dyDescent="0.25">
      <c r="D499" s="238"/>
      <c r="E499" s="238"/>
      <c r="F499" s="235"/>
      <c r="G499" s="235"/>
      <c r="H499" s="235"/>
      <c r="I499" s="235"/>
      <c r="J499" s="235"/>
      <c r="K499" s="335"/>
      <c r="L499" s="340"/>
      <c r="M499" s="260"/>
      <c r="N499" s="260"/>
    </row>
    <row r="500" spans="4:14" x14ac:dyDescent="0.25">
      <c r="D500" s="238"/>
      <c r="E500" s="238"/>
      <c r="F500" s="235"/>
      <c r="G500" s="235"/>
      <c r="H500" s="235"/>
      <c r="I500" s="235"/>
      <c r="J500" s="235"/>
      <c r="K500" s="335"/>
      <c r="L500" s="340"/>
      <c r="M500" s="260"/>
      <c r="N500" s="260"/>
    </row>
    <row r="501" spans="4:14" x14ac:dyDescent="0.25">
      <c r="D501" s="238"/>
      <c r="E501" s="238"/>
      <c r="F501" s="235"/>
      <c r="G501" s="235"/>
      <c r="H501" s="235"/>
      <c r="I501" s="235"/>
      <c r="J501" s="235"/>
      <c r="K501" s="335"/>
      <c r="L501" s="340"/>
      <c r="M501" s="260"/>
      <c r="N501" s="260"/>
    </row>
    <row r="502" spans="4:14" x14ac:dyDescent="0.25">
      <c r="D502" s="238"/>
      <c r="E502" s="238"/>
      <c r="F502" s="235"/>
      <c r="G502" s="235"/>
      <c r="H502" s="235"/>
      <c r="I502" s="235"/>
      <c r="J502" s="235"/>
      <c r="K502" s="335"/>
      <c r="L502" s="340"/>
      <c r="M502" s="260"/>
      <c r="N502" s="260"/>
    </row>
    <row r="503" spans="4:14" x14ac:dyDescent="0.25">
      <c r="D503" s="238"/>
      <c r="E503" s="238"/>
      <c r="F503" s="235"/>
      <c r="G503" s="235"/>
      <c r="H503" s="235"/>
      <c r="I503" s="235"/>
      <c r="J503" s="235"/>
      <c r="K503" s="335"/>
      <c r="L503" s="340"/>
      <c r="M503" s="260"/>
      <c r="N503" s="260"/>
    </row>
    <row r="504" spans="4:14" x14ac:dyDescent="0.25">
      <c r="D504" s="238"/>
      <c r="E504" s="238"/>
      <c r="F504" s="235"/>
      <c r="G504" s="235"/>
      <c r="H504" s="235"/>
      <c r="I504" s="235"/>
      <c r="J504" s="235"/>
      <c r="K504" s="335"/>
      <c r="L504" s="340"/>
      <c r="M504" s="260"/>
      <c r="N504" s="260"/>
    </row>
    <row r="505" spans="4:14" x14ac:dyDescent="0.25">
      <c r="D505" s="238"/>
      <c r="E505" s="238"/>
      <c r="F505" s="235"/>
      <c r="G505" s="235"/>
      <c r="H505" s="235"/>
      <c r="I505" s="235"/>
      <c r="J505" s="235"/>
      <c r="K505" s="335"/>
      <c r="L505" s="340"/>
      <c r="M505" s="260"/>
      <c r="N505" s="260"/>
    </row>
    <row r="506" spans="4:14" x14ac:dyDescent="0.25">
      <c r="D506" s="238"/>
      <c r="E506" s="238"/>
      <c r="F506" s="235"/>
      <c r="G506" s="235"/>
      <c r="H506" s="235"/>
      <c r="I506" s="235"/>
      <c r="J506" s="235"/>
      <c r="K506" s="335"/>
      <c r="L506" s="340"/>
      <c r="M506" s="260"/>
      <c r="N506" s="260"/>
    </row>
    <row r="507" spans="4:14" x14ac:dyDescent="0.25">
      <c r="D507" s="238"/>
      <c r="E507" s="238"/>
      <c r="F507" s="235"/>
      <c r="G507" s="235"/>
      <c r="H507" s="235"/>
      <c r="I507" s="235"/>
      <c r="J507" s="235"/>
      <c r="K507" s="335"/>
      <c r="L507" s="340"/>
      <c r="M507" s="260"/>
      <c r="N507" s="260"/>
    </row>
    <row r="508" spans="4:14" x14ac:dyDescent="0.25">
      <c r="D508" s="238"/>
      <c r="E508" s="238"/>
      <c r="F508" s="235"/>
      <c r="G508" s="235"/>
      <c r="H508" s="235"/>
      <c r="I508" s="235"/>
      <c r="J508" s="235"/>
      <c r="K508" s="335"/>
      <c r="L508" s="340"/>
      <c r="M508" s="260"/>
      <c r="N508" s="260"/>
    </row>
    <row r="509" spans="4:14" x14ac:dyDescent="0.25">
      <c r="D509" s="238"/>
      <c r="E509" s="238"/>
      <c r="F509" s="235"/>
      <c r="G509" s="235"/>
      <c r="H509" s="235"/>
      <c r="I509" s="235"/>
      <c r="J509" s="235"/>
      <c r="K509" s="335"/>
      <c r="L509" s="340"/>
      <c r="M509" s="260"/>
      <c r="N509" s="260"/>
    </row>
    <row r="510" spans="4:14" x14ac:dyDescent="0.25">
      <c r="D510" s="238"/>
      <c r="E510" s="238"/>
      <c r="F510" s="235"/>
      <c r="G510" s="235"/>
      <c r="H510" s="235"/>
      <c r="I510" s="235"/>
      <c r="J510" s="235"/>
      <c r="K510" s="335"/>
      <c r="L510" s="340"/>
      <c r="M510" s="260"/>
      <c r="N510" s="260"/>
    </row>
    <row r="511" spans="4:14" x14ac:dyDescent="0.25">
      <c r="D511" s="238"/>
      <c r="E511" s="238"/>
      <c r="F511" s="235"/>
      <c r="G511" s="235"/>
      <c r="H511" s="235"/>
      <c r="I511" s="235"/>
      <c r="J511" s="235"/>
      <c r="K511" s="335"/>
      <c r="L511" s="340"/>
      <c r="M511" s="260"/>
      <c r="N511" s="260"/>
    </row>
    <row r="512" spans="4:14" x14ac:dyDescent="0.25">
      <c r="D512" s="238"/>
      <c r="E512" s="238"/>
      <c r="F512" s="235"/>
      <c r="G512" s="235"/>
      <c r="H512" s="235"/>
      <c r="I512" s="235"/>
      <c r="J512" s="235"/>
      <c r="K512" s="335"/>
      <c r="L512" s="340"/>
      <c r="M512" s="260"/>
      <c r="N512" s="260"/>
    </row>
    <row r="513" spans="4:14" x14ac:dyDescent="0.25">
      <c r="D513" s="238"/>
      <c r="E513" s="238"/>
      <c r="F513" s="235"/>
      <c r="G513" s="235"/>
      <c r="H513" s="235"/>
      <c r="I513" s="235"/>
      <c r="J513" s="235"/>
      <c r="K513" s="335"/>
      <c r="L513" s="340"/>
      <c r="M513" s="260"/>
      <c r="N513" s="260"/>
    </row>
    <row r="514" spans="4:14" x14ac:dyDescent="0.25">
      <c r="D514" s="238"/>
      <c r="E514" s="238"/>
      <c r="F514" s="235"/>
      <c r="G514" s="235"/>
      <c r="H514" s="235"/>
      <c r="I514" s="235"/>
      <c r="J514" s="235"/>
      <c r="K514" s="335"/>
      <c r="L514" s="340"/>
      <c r="M514" s="260"/>
      <c r="N514" s="260"/>
    </row>
    <row r="515" spans="4:14" x14ac:dyDescent="0.25">
      <c r="D515" s="238"/>
      <c r="E515" s="238"/>
      <c r="F515" s="235"/>
      <c r="G515" s="235"/>
      <c r="H515" s="235"/>
      <c r="I515" s="235"/>
      <c r="J515" s="235"/>
      <c r="K515" s="335"/>
      <c r="L515" s="340"/>
      <c r="M515" s="260"/>
      <c r="N515" s="260"/>
    </row>
    <row r="516" spans="4:14" x14ac:dyDescent="0.25">
      <c r="D516" s="238"/>
      <c r="E516" s="238"/>
      <c r="F516" s="235"/>
      <c r="G516" s="235"/>
      <c r="H516" s="235"/>
      <c r="I516" s="235"/>
      <c r="J516" s="235"/>
      <c r="K516" s="335"/>
      <c r="L516" s="340"/>
      <c r="M516" s="260"/>
      <c r="N516" s="260"/>
    </row>
    <row r="517" spans="4:14" x14ac:dyDescent="0.25">
      <c r="D517" s="238"/>
      <c r="E517" s="238"/>
      <c r="F517" s="235"/>
      <c r="G517" s="235"/>
      <c r="H517" s="235"/>
      <c r="I517" s="235"/>
      <c r="J517" s="235"/>
      <c r="K517" s="335"/>
      <c r="L517" s="340"/>
      <c r="M517" s="260"/>
      <c r="N517" s="260"/>
    </row>
    <row r="518" spans="4:14" x14ac:dyDescent="0.25">
      <c r="D518" s="238"/>
      <c r="E518" s="238"/>
      <c r="F518" s="235"/>
      <c r="G518" s="235"/>
      <c r="H518" s="235"/>
      <c r="I518" s="235"/>
      <c r="J518" s="235"/>
      <c r="K518" s="335"/>
      <c r="L518" s="340"/>
      <c r="M518" s="260"/>
      <c r="N518" s="260"/>
    </row>
    <row r="519" spans="4:14" x14ac:dyDescent="0.25">
      <c r="D519" s="238"/>
      <c r="E519" s="238"/>
      <c r="F519" s="235"/>
      <c r="G519" s="235"/>
      <c r="H519" s="235"/>
      <c r="I519" s="235"/>
      <c r="J519" s="235"/>
      <c r="K519" s="335"/>
      <c r="L519" s="340"/>
      <c r="M519" s="260"/>
      <c r="N519" s="260"/>
    </row>
    <row r="520" spans="4:14" x14ac:dyDescent="0.25">
      <c r="D520" s="238"/>
      <c r="E520" s="238"/>
      <c r="F520" s="235"/>
      <c r="G520" s="235"/>
      <c r="H520" s="235"/>
      <c r="I520" s="235"/>
      <c r="J520" s="235"/>
      <c r="K520" s="335"/>
      <c r="L520" s="340"/>
      <c r="M520" s="260"/>
      <c r="N520" s="260"/>
    </row>
    <row r="521" spans="4:14" x14ac:dyDescent="0.25">
      <c r="D521" s="238"/>
      <c r="E521" s="238"/>
      <c r="F521" s="235"/>
      <c r="G521" s="235"/>
      <c r="H521" s="235"/>
      <c r="I521" s="235"/>
      <c r="J521" s="235"/>
      <c r="K521" s="335"/>
      <c r="L521" s="340"/>
      <c r="M521" s="260"/>
      <c r="N521" s="260"/>
    </row>
    <row r="522" spans="4:14" x14ac:dyDescent="0.25">
      <c r="D522" s="238"/>
      <c r="E522" s="238"/>
      <c r="F522" s="235"/>
      <c r="G522" s="235"/>
      <c r="H522" s="235"/>
      <c r="I522" s="235"/>
      <c r="J522" s="235"/>
      <c r="K522" s="335"/>
      <c r="L522" s="340"/>
      <c r="M522" s="260"/>
      <c r="N522" s="260"/>
    </row>
    <row r="523" spans="4:14" x14ac:dyDescent="0.25">
      <c r="D523" s="238"/>
      <c r="E523" s="238"/>
      <c r="F523" s="235"/>
      <c r="G523" s="235"/>
      <c r="H523" s="235"/>
      <c r="I523" s="235"/>
      <c r="J523" s="235"/>
      <c r="K523" s="335"/>
      <c r="L523" s="340"/>
      <c r="M523" s="260"/>
      <c r="N523" s="260"/>
    </row>
    <row r="524" spans="4:14" x14ac:dyDescent="0.25">
      <c r="D524" s="238"/>
      <c r="E524" s="238"/>
      <c r="F524" s="235"/>
      <c r="G524" s="235"/>
      <c r="H524" s="235"/>
      <c r="I524" s="235"/>
      <c r="J524" s="235"/>
      <c r="K524" s="335"/>
      <c r="L524" s="340"/>
      <c r="M524" s="260"/>
      <c r="N524" s="260"/>
    </row>
    <row r="525" spans="4:14" x14ac:dyDescent="0.25">
      <c r="D525" s="238"/>
      <c r="E525" s="238"/>
      <c r="F525" s="235"/>
      <c r="G525" s="235"/>
      <c r="H525" s="235"/>
      <c r="I525" s="235"/>
      <c r="J525" s="235"/>
      <c r="K525" s="335"/>
      <c r="L525" s="340"/>
      <c r="M525" s="260"/>
      <c r="N525" s="260"/>
    </row>
    <row r="526" spans="4:14" x14ac:dyDescent="0.25">
      <c r="D526" s="238"/>
      <c r="E526" s="238"/>
      <c r="F526" s="235"/>
      <c r="G526" s="235"/>
      <c r="H526" s="235"/>
      <c r="I526" s="235"/>
      <c r="J526" s="235"/>
      <c r="K526" s="335"/>
      <c r="L526" s="340"/>
      <c r="M526" s="260"/>
      <c r="N526" s="260"/>
    </row>
    <row r="527" spans="4:14" x14ac:dyDescent="0.25">
      <c r="D527" s="238"/>
      <c r="E527" s="238"/>
      <c r="F527" s="235"/>
      <c r="G527" s="235"/>
      <c r="H527" s="235"/>
      <c r="I527" s="235"/>
      <c r="J527" s="235"/>
      <c r="K527" s="335"/>
      <c r="L527" s="340"/>
      <c r="M527" s="260"/>
      <c r="N527" s="260"/>
    </row>
    <row r="528" spans="4:14" x14ac:dyDescent="0.25">
      <c r="D528" s="238"/>
      <c r="E528" s="238"/>
      <c r="F528" s="235"/>
      <c r="G528" s="235"/>
      <c r="H528" s="235"/>
      <c r="I528" s="235"/>
      <c r="J528" s="235"/>
      <c r="K528" s="335"/>
      <c r="L528" s="340"/>
      <c r="M528" s="260"/>
      <c r="N528" s="260"/>
    </row>
    <row r="529" spans="4:14" x14ac:dyDescent="0.25">
      <c r="D529" s="238"/>
      <c r="E529" s="238"/>
      <c r="F529" s="235"/>
      <c r="G529" s="235"/>
      <c r="H529" s="235"/>
      <c r="I529" s="235"/>
      <c r="J529" s="235"/>
      <c r="K529" s="335"/>
      <c r="L529" s="340"/>
      <c r="M529" s="260"/>
      <c r="N529" s="260"/>
    </row>
    <row r="530" spans="4:14" x14ac:dyDescent="0.25">
      <c r="D530" s="238"/>
      <c r="E530" s="238"/>
      <c r="F530" s="235"/>
      <c r="G530" s="235"/>
      <c r="H530" s="235"/>
      <c r="I530" s="235"/>
      <c r="J530" s="235"/>
      <c r="K530" s="335"/>
      <c r="L530" s="340"/>
      <c r="M530" s="260"/>
      <c r="N530" s="260"/>
    </row>
    <row r="531" spans="4:14" x14ac:dyDescent="0.25">
      <c r="D531" s="238"/>
      <c r="E531" s="238"/>
      <c r="F531" s="235"/>
      <c r="G531" s="235"/>
      <c r="H531" s="235"/>
      <c r="I531" s="235"/>
      <c r="J531" s="235"/>
      <c r="K531" s="335"/>
      <c r="L531" s="340"/>
      <c r="M531" s="260"/>
      <c r="N531" s="260"/>
    </row>
    <row r="532" spans="4:14" x14ac:dyDescent="0.25">
      <c r="D532" s="238"/>
      <c r="E532" s="238"/>
      <c r="F532" s="235"/>
      <c r="G532" s="235"/>
      <c r="H532" s="235"/>
      <c r="I532" s="235"/>
      <c r="J532" s="235"/>
      <c r="K532" s="335"/>
      <c r="L532" s="340"/>
      <c r="M532" s="260"/>
      <c r="N532" s="260"/>
    </row>
    <row r="533" spans="4:14" x14ac:dyDescent="0.25">
      <c r="D533" s="238"/>
      <c r="E533" s="238"/>
      <c r="F533" s="235"/>
      <c r="G533" s="235"/>
      <c r="H533" s="235"/>
      <c r="I533" s="235"/>
      <c r="J533" s="235"/>
      <c r="K533" s="335"/>
      <c r="L533" s="340"/>
      <c r="M533" s="260"/>
      <c r="N533" s="260"/>
    </row>
    <row r="534" spans="4:14" x14ac:dyDescent="0.25">
      <c r="D534" s="238"/>
      <c r="E534" s="238"/>
      <c r="F534" s="235"/>
      <c r="G534" s="235"/>
      <c r="H534" s="235"/>
      <c r="I534" s="235"/>
      <c r="J534" s="235"/>
      <c r="K534" s="335"/>
      <c r="L534" s="340"/>
      <c r="M534" s="260"/>
      <c r="N534" s="260"/>
    </row>
    <row r="535" spans="4:14" x14ac:dyDescent="0.25">
      <c r="D535" s="238"/>
      <c r="E535" s="238"/>
      <c r="F535" s="235"/>
      <c r="G535" s="235"/>
      <c r="H535" s="235"/>
      <c r="I535" s="235"/>
      <c r="J535" s="235"/>
      <c r="K535" s="335"/>
      <c r="L535" s="340"/>
      <c r="M535" s="260"/>
      <c r="N535" s="260"/>
    </row>
    <row r="536" spans="4:14" x14ac:dyDescent="0.25">
      <c r="D536" s="238"/>
      <c r="E536" s="238"/>
      <c r="F536" s="235"/>
      <c r="G536" s="235"/>
      <c r="H536" s="235"/>
      <c r="I536" s="235"/>
      <c r="J536" s="235"/>
      <c r="K536" s="335"/>
      <c r="L536" s="340"/>
      <c r="M536" s="260"/>
      <c r="N536" s="260"/>
    </row>
    <row r="537" spans="4:14" x14ac:dyDescent="0.25">
      <c r="D537" s="238"/>
      <c r="E537" s="238"/>
      <c r="F537" s="235"/>
      <c r="G537" s="235"/>
      <c r="H537" s="235"/>
      <c r="I537" s="235"/>
      <c r="J537" s="235"/>
      <c r="K537" s="335"/>
      <c r="L537" s="340"/>
      <c r="M537" s="260"/>
      <c r="N537" s="260"/>
    </row>
    <row r="538" spans="4:14" x14ac:dyDescent="0.25">
      <c r="D538" s="238"/>
      <c r="E538" s="238"/>
      <c r="F538" s="235"/>
      <c r="G538" s="235"/>
      <c r="H538" s="235"/>
      <c r="I538" s="235"/>
      <c r="J538" s="235"/>
      <c r="K538" s="335"/>
      <c r="L538" s="340"/>
      <c r="M538" s="260"/>
      <c r="N538" s="260"/>
    </row>
    <row r="539" spans="4:14" x14ac:dyDescent="0.25">
      <c r="D539" s="238"/>
      <c r="E539" s="238"/>
      <c r="F539" s="235"/>
      <c r="G539" s="235"/>
      <c r="H539" s="235"/>
      <c r="I539" s="235"/>
      <c r="J539" s="235"/>
      <c r="K539" s="335"/>
      <c r="L539" s="340"/>
      <c r="M539" s="260"/>
      <c r="N539" s="260"/>
    </row>
    <row r="540" spans="4:14" x14ac:dyDescent="0.25">
      <c r="D540" s="238"/>
      <c r="E540" s="238"/>
      <c r="F540" s="235"/>
      <c r="G540" s="235"/>
      <c r="H540" s="235"/>
      <c r="I540" s="235"/>
      <c r="J540" s="235"/>
      <c r="K540" s="335"/>
      <c r="L540" s="340"/>
      <c r="M540" s="260"/>
      <c r="N540" s="260"/>
    </row>
    <row r="541" spans="4:14" x14ac:dyDescent="0.25">
      <c r="D541" s="238"/>
      <c r="E541" s="238"/>
      <c r="F541" s="235"/>
      <c r="G541" s="235"/>
      <c r="H541" s="235"/>
      <c r="I541" s="235"/>
      <c r="J541" s="235"/>
      <c r="K541" s="335"/>
      <c r="L541" s="340"/>
      <c r="M541" s="260"/>
      <c r="N541" s="260"/>
    </row>
    <row r="542" spans="4:14" x14ac:dyDescent="0.25">
      <c r="D542" s="238"/>
      <c r="E542" s="238"/>
      <c r="F542" s="235"/>
      <c r="G542" s="235"/>
      <c r="H542" s="235"/>
      <c r="I542" s="235"/>
      <c r="J542" s="235"/>
      <c r="K542" s="335"/>
      <c r="L542" s="340"/>
      <c r="M542" s="260"/>
      <c r="N542" s="260"/>
    </row>
    <row r="543" spans="4:14" x14ac:dyDescent="0.25">
      <c r="D543" s="238"/>
      <c r="E543" s="238"/>
      <c r="F543" s="235"/>
      <c r="G543" s="235"/>
      <c r="H543" s="235"/>
      <c r="I543" s="235"/>
      <c r="J543" s="235"/>
      <c r="K543" s="335"/>
      <c r="L543" s="340"/>
      <c r="M543" s="260"/>
      <c r="N543" s="260"/>
    </row>
    <row r="544" spans="4:14" x14ac:dyDescent="0.25">
      <c r="D544" s="238"/>
      <c r="E544" s="238"/>
      <c r="F544" s="235"/>
      <c r="G544" s="235"/>
      <c r="H544" s="235"/>
      <c r="I544" s="235"/>
      <c r="J544" s="235"/>
      <c r="K544" s="335"/>
      <c r="L544" s="340"/>
      <c r="M544" s="260"/>
      <c r="N544" s="260"/>
    </row>
    <row r="545" spans="4:14" x14ac:dyDescent="0.25">
      <c r="D545" s="238"/>
      <c r="E545" s="238"/>
      <c r="F545" s="235"/>
      <c r="G545" s="235"/>
      <c r="H545" s="235"/>
      <c r="I545" s="235"/>
      <c r="J545" s="235"/>
      <c r="K545" s="335"/>
      <c r="L545" s="340"/>
      <c r="M545" s="260"/>
      <c r="N545" s="260"/>
    </row>
    <row r="546" spans="4:14" x14ac:dyDescent="0.25">
      <c r="D546" s="238"/>
      <c r="E546" s="238"/>
      <c r="F546" s="235"/>
      <c r="G546" s="235"/>
      <c r="H546" s="235"/>
      <c r="I546" s="235"/>
      <c r="J546" s="235"/>
      <c r="K546" s="335"/>
      <c r="L546" s="340"/>
      <c r="M546" s="260"/>
      <c r="N546" s="260"/>
    </row>
    <row r="547" spans="4:14" x14ac:dyDescent="0.25">
      <c r="D547" s="238"/>
      <c r="E547" s="238"/>
      <c r="F547" s="235"/>
      <c r="G547" s="235"/>
      <c r="H547" s="235"/>
      <c r="I547" s="235"/>
      <c r="J547" s="235"/>
      <c r="K547" s="335"/>
      <c r="L547" s="340"/>
      <c r="M547" s="260"/>
      <c r="N547" s="260"/>
    </row>
    <row r="548" spans="4:14" x14ac:dyDescent="0.25">
      <c r="D548" s="238"/>
      <c r="E548" s="238"/>
      <c r="F548" s="235"/>
      <c r="G548" s="235"/>
      <c r="H548" s="235"/>
      <c r="I548" s="235"/>
      <c r="J548" s="235"/>
      <c r="K548" s="335"/>
      <c r="L548" s="340"/>
      <c r="M548" s="260"/>
      <c r="N548" s="260"/>
    </row>
    <row r="549" spans="4:14" x14ac:dyDescent="0.25">
      <c r="D549" s="238"/>
      <c r="E549" s="238"/>
      <c r="F549" s="235"/>
      <c r="G549" s="235"/>
      <c r="H549" s="235"/>
      <c r="I549" s="235"/>
      <c r="J549" s="235"/>
      <c r="K549" s="335"/>
      <c r="L549" s="340"/>
      <c r="M549" s="260"/>
      <c r="N549" s="260"/>
    </row>
    <row r="550" spans="4:14" x14ac:dyDescent="0.25">
      <c r="D550" s="238"/>
      <c r="E550" s="238"/>
      <c r="F550" s="235"/>
      <c r="G550" s="235"/>
      <c r="H550" s="235"/>
      <c r="I550" s="235"/>
      <c r="J550" s="235"/>
      <c r="K550" s="335"/>
      <c r="L550" s="340"/>
      <c r="M550" s="260"/>
      <c r="N550" s="260"/>
    </row>
    <row r="551" spans="4:14" x14ac:dyDescent="0.25">
      <c r="D551" s="238"/>
      <c r="E551" s="238"/>
      <c r="F551" s="235"/>
      <c r="G551" s="235"/>
      <c r="H551" s="235"/>
      <c r="I551" s="235"/>
      <c r="J551" s="235"/>
      <c r="K551" s="335"/>
      <c r="L551" s="340"/>
      <c r="M551" s="260"/>
      <c r="N551" s="260"/>
    </row>
    <row r="552" spans="4:14" x14ac:dyDescent="0.25">
      <c r="D552" s="238"/>
      <c r="E552" s="238"/>
      <c r="F552" s="235"/>
      <c r="G552" s="235"/>
      <c r="H552" s="235"/>
      <c r="I552" s="235"/>
      <c r="J552" s="235"/>
      <c r="K552" s="335"/>
      <c r="L552" s="340"/>
      <c r="M552" s="260"/>
      <c r="N552" s="260"/>
    </row>
    <row r="553" spans="4:14" x14ac:dyDescent="0.25">
      <c r="D553" s="238"/>
      <c r="E553" s="238"/>
      <c r="F553" s="235"/>
      <c r="G553" s="235"/>
      <c r="H553" s="235"/>
      <c r="I553" s="235"/>
      <c r="J553" s="235"/>
      <c r="K553" s="335"/>
      <c r="L553" s="340"/>
      <c r="M553" s="260"/>
      <c r="N553" s="260"/>
    </row>
    <row r="554" spans="4:14" x14ac:dyDescent="0.25">
      <c r="D554" s="238"/>
      <c r="E554" s="238"/>
      <c r="F554" s="235"/>
      <c r="G554" s="235"/>
      <c r="H554" s="235"/>
      <c r="I554" s="235"/>
      <c r="J554" s="235"/>
      <c r="K554" s="335"/>
      <c r="L554" s="340"/>
      <c r="M554" s="260"/>
      <c r="N554" s="260"/>
    </row>
    <row r="555" spans="4:14" x14ac:dyDescent="0.25">
      <c r="D555" s="238"/>
      <c r="E555" s="238"/>
      <c r="F555" s="235"/>
      <c r="G555" s="235"/>
      <c r="H555" s="235"/>
      <c r="I555" s="235"/>
      <c r="J555" s="235"/>
      <c r="K555" s="335"/>
      <c r="L555" s="340"/>
      <c r="M555" s="260"/>
      <c r="N555" s="260"/>
    </row>
    <row r="556" spans="4:14" x14ac:dyDescent="0.25">
      <c r="D556" s="238"/>
      <c r="E556" s="238"/>
      <c r="F556" s="235"/>
      <c r="G556" s="235"/>
      <c r="H556" s="235"/>
      <c r="I556" s="235"/>
      <c r="J556" s="235"/>
      <c r="K556" s="335"/>
      <c r="L556" s="340"/>
      <c r="M556" s="260"/>
      <c r="N556" s="260"/>
    </row>
    <row r="557" spans="4:14" x14ac:dyDescent="0.25">
      <c r="D557" s="238"/>
      <c r="E557" s="238"/>
      <c r="F557" s="235"/>
      <c r="G557" s="235"/>
      <c r="H557" s="235"/>
      <c r="I557" s="235"/>
      <c r="J557" s="235"/>
      <c r="K557" s="335"/>
      <c r="L557" s="340"/>
      <c r="M557" s="260"/>
      <c r="N557" s="260"/>
    </row>
    <row r="558" spans="4:14" x14ac:dyDescent="0.25">
      <c r="D558" s="238"/>
      <c r="E558" s="238"/>
      <c r="F558" s="235"/>
      <c r="G558" s="235"/>
      <c r="H558" s="235"/>
      <c r="I558" s="235"/>
      <c r="J558" s="235"/>
      <c r="K558" s="335"/>
      <c r="L558" s="340"/>
      <c r="M558" s="260"/>
      <c r="N558" s="260"/>
    </row>
    <row r="559" spans="4:14" x14ac:dyDescent="0.25">
      <c r="D559" s="238"/>
      <c r="E559" s="238"/>
      <c r="F559" s="235"/>
      <c r="G559" s="235"/>
      <c r="H559" s="235"/>
      <c r="I559" s="235"/>
      <c r="J559" s="235"/>
      <c r="K559" s="335"/>
      <c r="L559" s="340"/>
      <c r="M559" s="260"/>
      <c r="N559" s="260"/>
    </row>
    <row r="560" spans="4:14" x14ac:dyDescent="0.25">
      <c r="D560" s="238"/>
      <c r="E560" s="238"/>
      <c r="F560" s="235"/>
      <c r="G560" s="235"/>
      <c r="H560" s="235"/>
      <c r="I560" s="235"/>
      <c r="J560" s="235"/>
      <c r="K560" s="335"/>
      <c r="L560" s="340"/>
      <c r="M560" s="260"/>
      <c r="N560" s="260"/>
    </row>
    <row r="561" spans="4:14" x14ac:dyDescent="0.25">
      <c r="D561" s="238"/>
      <c r="E561" s="238"/>
      <c r="F561" s="235"/>
      <c r="G561" s="235"/>
      <c r="H561" s="235"/>
      <c r="I561" s="235"/>
      <c r="J561" s="235"/>
      <c r="K561" s="335"/>
      <c r="L561" s="340"/>
      <c r="M561" s="260"/>
      <c r="N561" s="260"/>
    </row>
    <row r="562" spans="4:14" x14ac:dyDescent="0.25">
      <c r="D562" s="238"/>
      <c r="E562" s="238"/>
      <c r="F562" s="235"/>
      <c r="G562" s="235"/>
      <c r="H562" s="235"/>
      <c r="I562" s="235"/>
      <c r="J562" s="235"/>
      <c r="K562" s="335"/>
      <c r="L562" s="340"/>
      <c r="M562" s="260"/>
      <c r="N562" s="260"/>
    </row>
    <row r="563" spans="4:14" x14ac:dyDescent="0.25">
      <c r="D563" s="238"/>
      <c r="E563" s="238"/>
      <c r="F563" s="235"/>
      <c r="G563" s="235"/>
      <c r="H563" s="235"/>
      <c r="I563" s="235"/>
      <c r="J563" s="235"/>
      <c r="K563" s="335"/>
      <c r="L563" s="340"/>
      <c r="M563" s="260"/>
      <c r="N563" s="260"/>
    </row>
    <row r="564" spans="4:14" x14ac:dyDescent="0.25">
      <c r="D564" s="238"/>
      <c r="E564" s="238"/>
      <c r="F564" s="235"/>
      <c r="G564" s="235"/>
      <c r="H564" s="235"/>
      <c r="I564" s="235"/>
      <c r="J564" s="235"/>
      <c r="K564" s="335"/>
      <c r="L564" s="340"/>
      <c r="M564" s="260"/>
      <c r="N564" s="260"/>
    </row>
    <row r="565" spans="4:14" x14ac:dyDescent="0.25">
      <c r="D565" s="238"/>
      <c r="E565" s="238"/>
      <c r="F565" s="235"/>
      <c r="G565" s="235"/>
      <c r="H565" s="235"/>
      <c r="I565" s="235"/>
      <c r="J565" s="235"/>
      <c r="K565" s="335"/>
      <c r="L565" s="340"/>
      <c r="M565" s="260"/>
      <c r="N565" s="260"/>
    </row>
    <row r="566" spans="4:14" x14ac:dyDescent="0.25">
      <c r="D566" s="238"/>
      <c r="E566" s="238"/>
      <c r="F566" s="235"/>
      <c r="G566" s="235"/>
      <c r="H566" s="235"/>
      <c r="I566" s="235"/>
      <c r="J566" s="235"/>
      <c r="K566" s="335"/>
      <c r="L566" s="340"/>
      <c r="M566" s="260"/>
      <c r="N566" s="260"/>
    </row>
    <row r="567" spans="4:14" x14ac:dyDescent="0.25">
      <c r="D567" s="238"/>
      <c r="E567" s="238"/>
      <c r="F567" s="235"/>
      <c r="G567" s="235"/>
      <c r="H567" s="235"/>
      <c r="I567" s="235"/>
      <c r="J567" s="235"/>
      <c r="K567" s="335"/>
      <c r="L567" s="340"/>
      <c r="M567" s="260"/>
      <c r="N567" s="260"/>
    </row>
    <row r="568" spans="4:14" x14ac:dyDescent="0.25">
      <c r="D568" s="238"/>
      <c r="E568" s="238"/>
      <c r="F568" s="235"/>
      <c r="G568" s="235"/>
      <c r="H568" s="235"/>
      <c r="I568" s="235"/>
      <c r="J568" s="235"/>
      <c r="K568" s="335"/>
      <c r="L568" s="340"/>
      <c r="M568" s="260"/>
      <c r="N568" s="260"/>
    </row>
    <row r="569" spans="4:14" x14ac:dyDescent="0.25">
      <c r="D569" s="238"/>
      <c r="E569" s="238"/>
      <c r="F569" s="235"/>
      <c r="G569" s="235"/>
      <c r="H569" s="235"/>
      <c r="I569" s="235"/>
      <c r="J569" s="235"/>
      <c r="K569" s="335"/>
      <c r="L569" s="340"/>
      <c r="M569" s="260"/>
      <c r="N569" s="260"/>
    </row>
    <row r="570" spans="4:14" x14ac:dyDescent="0.25">
      <c r="D570" s="238"/>
      <c r="E570" s="238"/>
      <c r="F570" s="235"/>
      <c r="G570" s="235"/>
      <c r="H570" s="235"/>
      <c r="I570" s="235"/>
      <c r="J570" s="235"/>
      <c r="K570" s="335"/>
      <c r="L570" s="340"/>
      <c r="M570" s="260"/>
      <c r="N570" s="260"/>
    </row>
    <row r="571" spans="4:14" x14ac:dyDescent="0.25">
      <c r="D571" s="238"/>
      <c r="E571" s="238"/>
      <c r="F571" s="235"/>
      <c r="G571" s="235"/>
      <c r="H571" s="235"/>
      <c r="I571" s="235"/>
      <c r="J571" s="235"/>
      <c r="K571" s="335"/>
      <c r="L571" s="340"/>
      <c r="M571" s="260"/>
      <c r="N571" s="260"/>
    </row>
    <row r="572" spans="4:14" x14ac:dyDescent="0.25">
      <c r="D572" s="238"/>
      <c r="E572" s="238"/>
      <c r="F572" s="235"/>
      <c r="G572" s="235"/>
      <c r="H572" s="235"/>
      <c r="I572" s="235"/>
      <c r="J572" s="235"/>
      <c r="K572" s="335"/>
      <c r="L572" s="340"/>
      <c r="M572" s="260"/>
      <c r="N572" s="260"/>
    </row>
    <row r="573" spans="4:14" x14ac:dyDescent="0.25">
      <c r="D573" s="238"/>
      <c r="E573" s="238"/>
      <c r="F573" s="235"/>
      <c r="G573" s="235"/>
      <c r="H573" s="235"/>
      <c r="I573" s="235"/>
      <c r="J573" s="235"/>
      <c r="K573" s="335"/>
      <c r="L573" s="340"/>
      <c r="M573" s="260"/>
      <c r="N573" s="260"/>
    </row>
    <row r="574" spans="4:14" x14ac:dyDescent="0.25">
      <c r="D574" s="238"/>
      <c r="E574" s="238"/>
      <c r="F574" s="235"/>
      <c r="G574" s="235"/>
      <c r="H574" s="235"/>
      <c r="I574" s="235"/>
      <c r="J574" s="235"/>
      <c r="K574" s="335"/>
      <c r="L574" s="340"/>
      <c r="M574" s="260"/>
      <c r="N574" s="260"/>
    </row>
    <row r="575" spans="4:14" x14ac:dyDescent="0.25">
      <c r="D575" s="238"/>
      <c r="E575" s="238"/>
      <c r="F575" s="235"/>
      <c r="G575" s="235"/>
      <c r="H575" s="235"/>
      <c r="I575" s="235"/>
      <c r="J575" s="235"/>
      <c r="K575" s="335"/>
      <c r="L575" s="340"/>
      <c r="M575" s="260"/>
      <c r="N575" s="260"/>
    </row>
    <row r="576" spans="4:14" x14ac:dyDescent="0.25">
      <c r="D576" s="238"/>
      <c r="E576" s="238"/>
      <c r="F576" s="235"/>
      <c r="G576" s="235"/>
      <c r="H576" s="235"/>
      <c r="I576" s="235"/>
      <c r="J576" s="235"/>
      <c r="K576" s="335"/>
      <c r="L576" s="340"/>
      <c r="M576" s="260"/>
      <c r="N576" s="260"/>
    </row>
    <row r="577" spans="4:14" x14ac:dyDescent="0.25">
      <c r="D577" s="238"/>
      <c r="E577" s="238"/>
      <c r="F577" s="235"/>
      <c r="G577" s="235"/>
      <c r="H577" s="235"/>
      <c r="I577" s="235"/>
      <c r="J577" s="235"/>
      <c r="K577" s="335"/>
      <c r="L577" s="340"/>
      <c r="M577" s="260"/>
      <c r="N577" s="260"/>
    </row>
    <row r="578" spans="4:14" x14ac:dyDescent="0.25">
      <c r="D578" s="238"/>
      <c r="E578" s="238"/>
      <c r="F578" s="235"/>
      <c r="G578" s="235"/>
      <c r="H578" s="235"/>
      <c r="I578" s="235"/>
      <c r="J578" s="235"/>
      <c r="K578" s="335"/>
      <c r="L578" s="340"/>
      <c r="M578" s="260"/>
      <c r="N578" s="260"/>
    </row>
    <row r="579" spans="4:14" x14ac:dyDescent="0.25">
      <c r="D579" s="238"/>
      <c r="E579" s="238"/>
      <c r="F579" s="235"/>
      <c r="G579" s="235"/>
      <c r="H579" s="235"/>
      <c r="I579" s="235"/>
      <c r="J579" s="235"/>
      <c r="K579" s="335"/>
      <c r="L579" s="340"/>
      <c r="M579" s="260"/>
      <c r="N579" s="260"/>
    </row>
    <row r="580" spans="4:14" x14ac:dyDescent="0.25">
      <c r="D580" s="238"/>
      <c r="E580" s="238"/>
      <c r="F580" s="235"/>
      <c r="G580" s="235"/>
      <c r="H580" s="235"/>
      <c r="I580" s="235"/>
      <c r="J580" s="235"/>
      <c r="K580" s="335"/>
      <c r="L580" s="340"/>
      <c r="M580" s="260"/>
      <c r="N580" s="260"/>
    </row>
    <row r="581" spans="4:14" x14ac:dyDescent="0.25">
      <c r="D581" s="238"/>
      <c r="E581" s="238"/>
      <c r="F581" s="235"/>
      <c r="G581" s="235"/>
      <c r="H581" s="235"/>
      <c r="I581" s="235"/>
      <c r="J581" s="235"/>
      <c r="K581" s="335"/>
      <c r="L581" s="340"/>
      <c r="M581" s="260"/>
      <c r="N581" s="260"/>
    </row>
    <row r="582" spans="4:14" x14ac:dyDescent="0.25">
      <c r="D582" s="238"/>
      <c r="E582" s="238"/>
      <c r="F582" s="235"/>
      <c r="G582" s="235"/>
      <c r="H582" s="235"/>
      <c r="I582" s="235"/>
      <c r="J582" s="235"/>
      <c r="K582" s="335"/>
      <c r="L582" s="340"/>
      <c r="M582" s="260"/>
      <c r="N582" s="260"/>
    </row>
    <row r="583" spans="4:14" x14ac:dyDescent="0.25">
      <c r="D583" s="238"/>
      <c r="E583" s="238"/>
      <c r="F583" s="235"/>
      <c r="G583" s="235"/>
      <c r="H583" s="235"/>
      <c r="I583" s="235"/>
      <c r="J583" s="235"/>
      <c r="K583" s="335"/>
      <c r="L583" s="340"/>
      <c r="M583" s="260"/>
      <c r="N583" s="260"/>
    </row>
    <row r="584" spans="4:14" x14ac:dyDescent="0.25">
      <c r="D584" s="238"/>
      <c r="E584" s="238"/>
      <c r="F584" s="235"/>
      <c r="G584" s="235"/>
      <c r="H584" s="235"/>
      <c r="I584" s="235"/>
      <c r="J584" s="235"/>
      <c r="K584" s="335"/>
      <c r="L584" s="340"/>
      <c r="M584" s="260"/>
      <c r="N584" s="260"/>
    </row>
    <row r="585" spans="4:14" x14ac:dyDescent="0.25">
      <c r="D585" s="238"/>
      <c r="E585" s="238"/>
      <c r="F585" s="235"/>
      <c r="G585" s="235"/>
      <c r="H585" s="235"/>
      <c r="I585" s="235"/>
      <c r="J585" s="235"/>
      <c r="K585" s="335"/>
      <c r="L585" s="340"/>
      <c r="M585" s="260"/>
      <c r="N585" s="260"/>
    </row>
    <row r="586" spans="4:14" x14ac:dyDescent="0.25">
      <c r="D586" s="238"/>
      <c r="E586" s="238"/>
      <c r="F586" s="235"/>
      <c r="G586" s="235"/>
      <c r="H586" s="235"/>
      <c r="I586" s="235"/>
      <c r="J586" s="235"/>
      <c r="K586" s="335"/>
      <c r="L586" s="340"/>
      <c r="M586" s="260"/>
      <c r="N586" s="260"/>
    </row>
    <row r="587" spans="4:14" x14ac:dyDescent="0.25">
      <c r="D587" s="238"/>
      <c r="E587" s="238"/>
      <c r="F587" s="235"/>
      <c r="G587" s="235"/>
      <c r="H587" s="235"/>
      <c r="I587" s="235"/>
      <c r="J587" s="235"/>
      <c r="K587" s="335"/>
      <c r="L587" s="340"/>
      <c r="M587" s="260"/>
      <c r="N587" s="260"/>
    </row>
    <row r="588" spans="4:14" x14ac:dyDescent="0.25">
      <c r="D588" s="238"/>
      <c r="E588" s="238"/>
      <c r="F588" s="235"/>
      <c r="G588" s="235"/>
      <c r="H588" s="235"/>
      <c r="I588" s="235"/>
      <c r="J588" s="235"/>
      <c r="K588" s="335"/>
      <c r="L588" s="340"/>
      <c r="M588" s="260"/>
      <c r="N588" s="260"/>
    </row>
    <row r="589" spans="4:14" x14ac:dyDescent="0.25">
      <c r="D589" s="238"/>
      <c r="E589" s="238"/>
      <c r="F589" s="235"/>
      <c r="G589" s="235"/>
      <c r="H589" s="235"/>
      <c r="I589" s="235"/>
      <c r="J589" s="235"/>
      <c r="K589" s="335"/>
      <c r="L589" s="340"/>
      <c r="M589" s="260"/>
      <c r="N589" s="260"/>
    </row>
    <row r="590" spans="4:14" x14ac:dyDescent="0.25">
      <c r="D590" s="238"/>
      <c r="E590" s="238"/>
      <c r="F590" s="235"/>
      <c r="G590" s="235"/>
      <c r="H590" s="235"/>
      <c r="I590" s="235"/>
      <c r="J590" s="235"/>
      <c r="K590" s="335"/>
      <c r="L590" s="340"/>
      <c r="M590" s="260"/>
      <c r="N590" s="260"/>
    </row>
    <row r="591" spans="4:14" x14ac:dyDescent="0.25">
      <c r="D591" s="238"/>
      <c r="E591" s="238"/>
      <c r="F591" s="235"/>
      <c r="G591" s="235"/>
      <c r="H591" s="235"/>
      <c r="I591" s="235"/>
      <c r="J591" s="235"/>
      <c r="K591" s="335"/>
      <c r="L591" s="340"/>
      <c r="M591" s="260"/>
      <c r="N591" s="260"/>
    </row>
    <row r="592" spans="4:14" x14ac:dyDescent="0.25">
      <c r="D592" s="238"/>
      <c r="E592" s="238"/>
      <c r="F592" s="235"/>
      <c r="G592" s="235"/>
      <c r="H592" s="235"/>
      <c r="I592" s="235"/>
      <c r="J592" s="235"/>
      <c r="K592" s="335"/>
      <c r="L592" s="340"/>
      <c r="M592" s="260"/>
      <c r="N592" s="260"/>
    </row>
    <row r="593" spans="4:14" x14ac:dyDescent="0.25">
      <c r="D593" s="238"/>
      <c r="E593" s="238"/>
      <c r="F593" s="235"/>
      <c r="G593" s="235"/>
      <c r="H593" s="235"/>
      <c r="I593" s="235"/>
      <c r="J593" s="235"/>
      <c r="K593" s="335"/>
      <c r="L593" s="340"/>
      <c r="M593" s="260"/>
      <c r="N593" s="260"/>
    </row>
    <row r="594" spans="4:14" x14ac:dyDescent="0.25">
      <c r="D594" s="238"/>
      <c r="E594" s="238"/>
      <c r="F594" s="235"/>
      <c r="G594" s="235"/>
      <c r="H594" s="235"/>
      <c r="I594" s="235"/>
      <c r="J594" s="235"/>
      <c r="K594" s="335"/>
      <c r="L594" s="340"/>
      <c r="M594" s="260"/>
      <c r="N594" s="260"/>
    </row>
    <row r="595" spans="4:14" x14ac:dyDescent="0.25">
      <c r="D595" s="238"/>
      <c r="E595" s="238"/>
      <c r="F595" s="235"/>
      <c r="G595" s="235"/>
      <c r="H595" s="235"/>
      <c r="I595" s="235"/>
      <c r="J595" s="235"/>
      <c r="K595" s="335"/>
      <c r="L595" s="340"/>
      <c r="M595" s="260"/>
      <c r="N595" s="260"/>
    </row>
    <row r="596" spans="4:14" x14ac:dyDescent="0.25">
      <c r="D596" s="238"/>
      <c r="E596" s="238"/>
      <c r="F596" s="235"/>
      <c r="G596" s="235"/>
      <c r="H596" s="235"/>
      <c r="I596" s="235"/>
      <c r="J596" s="235"/>
      <c r="K596" s="335"/>
      <c r="L596" s="340"/>
      <c r="M596" s="260"/>
      <c r="N596" s="260"/>
    </row>
    <row r="597" spans="4:14" x14ac:dyDescent="0.25">
      <c r="D597" s="238"/>
      <c r="E597" s="238"/>
      <c r="F597" s="235"/>
      <c r="G597" s="235"/>
      <c r="H597" s="235"/>
      <c r="I597" s="235"/>
      <c r="J597" s="235"/>
      <c r="K597" s="335"/>
      <c r="L597" s="340"/>
      <c r="M597" s="260"/>
      <c r="N597" s="260"/>
    </row>
    <row r="598" spans="4:14" x14ac:dyDescent="0.25">
      <c r="D598" s="238"/>
      <c r="E598" s="238"/>
      <c r="F598" s="235"/>
      <c r="G598" s="235"/>
      <c r="H598" s="235"/>
      <c r="I598" s="235"/>
      <c r="J598" s="235"/>
      <c r="K598" s="335"/>
      <c r="L598" s="340"/>
      <c r="M598" s="260"/>
      <c r="N598" s="260"/>
    </row>
    <row r="599" spans="4:14" x14ac:dyDescent="0.25">
      <c r="D599" s="238"/>
      <c r="E599" s="238"/>
      <c r="F599" s="235"/>
      <c r="G599" s="235"/>
      <c r="H599" s="235"/>
      <c r="I599" s="235"/>
      <c r="J599" s="235"/>
      <c r="K599" s="335"/>
      <c r="L599" s="340"/>
      <c r="M599" s="260"/>
      <c r="N599" s="260"/>
    </row>
    <row r="600" spans="4:14" x14ac:dyDescent="0.25">
      <c r="D600" s="238"/>
      <c r="E600" s="238"/>
      <c r="F600" s="235"/>
      <c r="G600" s="235"/>
      <c r="H600" s="235"/>
      <c r="I600" s="235"/>
      <c r="J600" s="235"/>
      <c r="K600" s="335"/>
      <c r="L600" s="340"/>
      <c r="M600" s="260"/>
      <c r="N600" s="260"/>
    </row>
    <row r="601" spans="4:14" x14ac:dyDescent="0.25">
      <c r="D601" s="238"/>
      <c r="E601" s="238"/>
      <c r="F601" s="235"/>
      <c r="G601" s="235"/>
      <c r="H601" s="235"/>
      <c r="I601" s="235"/>
      <c r="J601" s="235"/>
      <c r="K601" s="335"/>
      <c r="L601" s="340"/>
      <c r="M601" s="260"/>
      <c r="N601" s="260"/>
    </row>
    <row r="602" spans="4:14" x14ac:dyDescent="0.25">
      <c r="D602" s="238"/>
      <c r="E602" s="238"/>
      <c r="F602" s="235"/>
      <c r="G602" s="235"/>
      <c r="H602" s="235"/>
      <c r="I602" s="235"/>
      <c r="J602" s="235"/>
      <c r="K602" s="335"/>
      <c r="L602" s="340"/>
      <c r="M602" s="260"/>
      <c r="N602" s="260"/>
    </row>
    <row r="603" spans="4:14" x14ac:dyDescent="0.25">
      <c r="D603" s="238"/>
      <c r="E603" s="238"/>
      <c r="F603" s="235"/>
      <c r="G603" s="235"/>
      <c r="H603" s="235"/>
      <c r="I603" s="235"/>
      <c r="J603" s="235"/>
      <c r="K603" s="335"/>
      <c r="L603" s="340"/>
      <c r="M603" s="260"/>
      <c r="N603" s="260"/>
    </row>
    <row r="604" spans="4:14" x14ac:dyDescent="0.25">
      <c r="D604" s="238"/>
      <c r="E604" s="238"/>
      <c r="F604" s="235"/>
      <c r="G604" s="235"/>
      <c r="H604" s="235"/>
      <c r="I604" s="235"/>
      <c r="J604" s="235"/>
      <c r="K604" s="335"/>
      <c r="L604" s="340"/>
      <c r="M604" s="260"/>
      <c r="N604" s="260"/>
    </row>
    <row r="605" spans="4:14" x14ac:dyDescent="0.25">
      <c r="D605" s="238"/>
      <c r="E605" s="238"/>
      <c r="F605" s="235"/>
      <c r="G605" s="235"/>
      <c r="H605" s="235"/>
      <c r="I605" s="235"/>
      <c r="J605" s="235"/>
      <c r="K605" s="335"/>
      <c r="L605" s="340"/>
      <c r="M605" s="260"/>
      <c r="N605" s="260"/>
    </row>
    <row r="606" spans="4:14" x14ac:dyDescent="0.25">
      <c r="D606" s="238"/>
      <c r="E606" s="238"/>
      <c r="F606" s="235"/>
      <c r="G606" s="235"/>
      <c r="H606" s="235"/>
      <c r="I606" s="235"/>
      <c r="J606" s="235"/>
      <c r="K606" s="335"/>
      <c r="L606" s="340"/>
      <c r="M606" s="260"/>
      <c r="N606" s="260"/>
    </row>
    <row r="607" spans="4:14" x14ac:dyDescent="0.25">
      <c r="D607" s="238"/>
      <c r="E607" s="238"/>
      <c r="F607" s="235"/>
      <c r="G607" s="235"/>
      <c r="H607" s="235"/>
      <c r="I607" s="235"/>
      <c r="J607" s="235"/>
      <c r="K607" s="335"/>
      <c r="L607" s="340"/>
      <c r="M607" s="260"/>
      <c r="N607" s="260"/>
    </row>
    <row r="608" spans="4:14" x14ac:dyDescent="0.25">
      <c r="D608" s="238"/>
      <c r="E608" s="238"/>
      <c r="F608" s="235"/>
      <c r="G608" s="235"/>
      <c r="H608" s="235"/>
      <c r="I608" s="235"/>
      <c r="J608" s="235"/>
      <c r="K608" s="335"/>
      <c r="L608" s="340"/>
      <c r="M608" s="260"/>
      <c r="N608" s="260"/>
    </row>
    <row r="609" spans="4:14" x14ac:dyDescent="0.25">
      <c r="D609" s="238"/>
      <c r="E609" s="238"/>
      <c r="F609" s="235"/>
      <c r="G609" s="235"/>
      <c r="H609" s="235"/>
      <c r="I609" s="235"/>
      <c r="J609" s="235"/>
      <c r="K609" s="335"/>
      <c r="L609" s="340"/>
      <c r="M609" s="260"/>
      <c r="N609" s="260"/>
    </row>
    <row r="610" spans="4:14" x14ac:dyDescent="0.25">
      <c r="D610" s="238"/>
      <c r="E610" s="238"/>
      <c r="F610" s="235"/>
      <c r="G610" s="235"/>
      <c r="H610" s="235"/>
      <c r="I610" s="235"/>
      <c r="J610" s="235"/>
      <c r="K610" s="335"/>
      <c r="L610" s="340"/>
      <c r="M610" s="260"/>
      <c r="N610" s="260"/>
    </row>
    <row r="611" spans="4:14" x14ac:dyDescent="0.25">
      <c r="D611" s="238"/>
      <c r="E611" s="238"/>
      <c r="F611" s="235"/>
      <c r="G611" s="235"/>
      <c r="H611" s="235"/>
      <c r="I611" s="235"/>
      <c r="J611" s="235"/>
      <c r="K611" s="335"/>
      <c r="L611" s="340"/>
      <c r="M611" s="260"/>
      <c r="N611" s="260"/>
    </row>
    <row r="612" spans="4:14" x14ac:dyDescent="0.25">
      <c r="D612" s="238"/>
      <c r="E612" s="238"/>
      <c r="F612" s="235"/>
      <c r="G612" s="235"/>
      <c r="H612" s="235"/>
      <c r="I612" s="235"/>
      <c r="J612" s="235"/>
      <c r="K612" s="335"/>
      <c r="L612" s="340"/>
      <c r="M612" s="260"/>
      <c r="N612" s="260"/>
    </row>
    <row r="613" spans="4:14" x14ac:dyDescent="0.25">
      <c r="D613" s="238"/>
      <c r="E613" s="238"/>
      <c r="F613" s="235"/>
      <c r="G613" s="235"/>
      <c r="H613" s="235"/>
      <c r="I613" s="235"/>
      <c r="J613" s="235"/>
      <c r="K613" s="335"/>
      <c r="L613" s="340"/>
      <c r="M613" s="260"/>
      <c r="N613" s="260"/>
    </row>
    <row r="614" spans="4:14" x14ac:dyDescent="0.25">
      <c r="D614" s="238"/>
      <c r="E614" s="238"/>
      <c r="F614" s="235"/>
      <c r="G614" s="235"/>
      <c r="H614" s="235"/>
      <c r="I614" s="235"/>
      <c r="J614" s="235"/>
      <c r="K614" s="335"/>
      <c r="L614" s="340"/>
      <c r="M614" s="260"/>
      <c r="N614" s="260"/>
    </row>
    <row r="615" spans="4:14" x14ac:dyDescent="0.25">
      <c r="D615" s="238"/>
      <c r="E615" s="238"/>
      <c r="F615" s="235"/>
      <c r="G615" s="235"/>
      <c r="H615" s="235"/>
      <c r="I615" s="235"/>
      <c r="J615" s="235"/>
      <c r="K615" s="335"/>
      <c r="L615" s="340"/>
      <c r="M615" s="260"/>
      <c r="N615" s="260"/>
    </row>
    <row r="616" spans="4:14" x14ac:dyDescent="0.25">
      <c r="D616" s="238"/>
      <c r="E616" s="238"/>
      <c r="F616" s="235"/>
      <c r="G616" s="235"/>
      <c r="H616" s="235"/>
      <c r="I616" s="235"/>
      <c r="J616" s="235"/>
      <c r="K616" s="335"/>
      <c r="L616" s="340"/>
      <c r="M616" s="260"/>
      <c r="N616" s="260"/>
    </row>
    <row r="617" spans="4:14" x14ac:dyDescent="0.25">
      <c r="D617" s="238"/>
      <c r="E617" s="238"/>
      <c r="F617" s="235"/>
      <c r="G617" s="235"/>
      <c r="H617" s="235"/>
      <c r="I617" s="235"/>
      <c r="J617" s="235"/>
      <c r="K617" s="335"/>
      <c r="L617" s="340"/>
      <c r="M617" s="260"/>
      <c r="N617" s="260"/>
    </row>
    <row r="618" spans="4:14" x14ac:dyDescent="0.25">
      <c r="D618" s="238"/>
      <c r="E618" s="238"/>
      <c r="F618" s="235"/>
      <c r="G618" s="235"/>
      <c r="H618" s="235"/>
      <c r="I618" s="235"/>
      <c r="J618" s="235"/>
      <c r="K618" s="335"/>
      <c r="L618" s="340"/>
      <c r="M618" s="260"/>
      <c r="N618" s="260"/>
    </row>
    <row r="619" spans="4:14" x14ac:dyDescent="0.25">
      <c r="D619" s="238"/>
      <c r="E619" s="238"/>
      <c r="F619" s="235"/>
      <c r="G619" s="235"/>
      <c r="H619" s="235"/>
      <c r="I619" s="235"/>
      <c r="J619" s="235"/>
      <c r="K619" s="335"/>
      <c r="L619" s="340"/>
      <c r="M619" s="260"/>
      <c r="N619" s="260"/>
    </row>
    <row r="620" spans="4:14" x14ac:dyDescent="0.25">
      <c r="D620" s="238"/>
      <c r="E620" s="238"/>
      <c r="F620" s="235"/>
      <c r="G620" s="235"/>
      <c r="H620" s="235"/>
      <c r="I620" s="235"/>
      <c r="J620" s="235"/>
      <c r="K620" s="335"/>
      <c r="L620" s="340"/>
      <c r="M620" s="260"/>
      <c r="N620" s="260"/>
    </row>
    <row r="621" spans="4:14" x14ac:dyDescent="0.25">
      <c r="D621" s="238"/>
      <c r="E621" s="238"/>
      <c r="F621" s="235"/>
      <c r="G621" s="235"/>
      <c r="H621" s="235"/>
      <c r="I621" s="235"/>
      <c r="J621" s="235"/>
      <c r="K621" s="335"/>
      <c r="L621" s="340"/>
      <c r="M621" s="260"/>
      <c r="N621" s="260"/>
    </row>
    <row r="622" spans="4:14" x14ac:dyDescent="0.25">
      <c r="D622" s="238"/>
      <c r="E622" s="238"/>
      <c r="F622" s="235"/>
      <c r="G622" s="235"/>
      <c r="H622" s="235"/>
      <c r="I622" s="235"/>
      <c r="J622" s="235"/>
      <c r="K622" s="335"/>
      <c r="L622" s="340"/>
      <c r="M622" s="260"/>
      <c r="N622" s="260"/>
    </row>
    <row r="623" spans="4:14" x14ac:dyDescent="0.25">
      <c r="D623" s="238"/>
      <c r="E623" s="238"/>
      <c r="F623" s="235"/>
      <c r="G623" s="235"/>
      <c r="H623" s="235"/>
      <c r="I623" s="235"/>
      <c r="J623" s="235"/>
      <c r="K623" s="335"/>
      <c r="L623" s="340"/>
      <c r="M623" s="260"/>
      <c r="N623" s="260"/>
    </row>
    <row r="624" spans="4:14" x14ac:dyDescent="0.25">
      <c r="D624" s="238"/>
      <c r="E624" s="238"/>
      <c r="F624" s="235"/>
      <c r="G624" s="235"/>
      <c r="H624" s="235"/>
      <c r="I624" s="235"/>
      <c r="J624" s="235"/>
      <c r="K624" s="335"/>
      <c r="L624" s="340"/>
      <c r="M624" s="260"/>
      <c r="N624" s="260"/>
    </row>
    <row r="625" spans="4:14" x14ac:dyDescent="0.25">
      <c r="D625" s="238"/>
      <c r="E625" s="238"/>
      <c r="F625" s="235"/>
      <c r="G625" s="235"/>
      <c r="H625" s="235"/>
      <c r="I625" s="235"/>
      <c r="J625" s="235"/>
      <c r="K625" s="335"/>
      <c r="L625" s="340"/>
      <c r="M625" s="260"/>
      <c r="N625" s="260"/>
    </row>
    <row r="626" spans="4:14" x14ac:dyDescent="0.25">
      <c r="D626" s="238"/>
      <c r="E626" s="238"/>
      <c r="F626" s="235"/>
      <c r="G626" s="235"/>
      <c r="H626" s="235"/>
      <c r="I626" s="235"/>
      <c r="J626" s="235"/>
      <c r="K626" s="335"/>
      <c r="L626" s="340"/>
      <c r="M626" s="260"/>
      <c r="N626" s="260"/>
    </row>
    <row r="627" spans="4:14" x14ac:dyDescent="0.25">
      <c r="D627" s="238"/>
      <c r="E627" s="238"/>
      <c r="F627" s="235"/>
      <c r="G627" s="235"/>
      <c r="H627" s="235"/>
      <c r="I627" s="235"/>
      <c r="J627" s="235"/>
      <c r="K627" s="335"/>
      <c r="L627" s="340"/>
      <c r="M627" s="260"/>
      <c r="N627" s="260"/>
    </row>
    <row r="628" spans="4:14" x14ac:dyDescent="0.25">
      <c r="D628" s="238"/>
      <c r="E628" s="238"/>
      <c r="F628" s="235"/>
      <c r="G628" s="235"/>
      <c r="H628" s="235"/>
      <c r="I628" s="235"/>
      <c r="J628" s="235"/>
      <c r="K628" s="335"/>
      <c r="L628" s="340"/>
      <c r="M628" s="260"/>
      <c r="N628" s="260"/>
    </row>
    <row r="629" spans="4:14" x14ac:dyDescent="0.25">
      <c r="D629" s="238"/>
      <c r="E629" s="238"/>
      <c r="F629" s="235"/>
      <c r="G629" s="235"/>
      <c r="H629" s="235"/>
      <c r="I629" s="235"/>
      <c r="J629" s="235"/>
      <c r="K629" s="335"/>
      <c r="L629" s="340"/>
      <c r="M629" s="260"/>
      <c r="N629" s="260"/>
    </row>
    <row r="630" spans="4:14" x14ac:dyDescent="0.25">
      <c r="D630" s="238"/>
      <c r="E630" s="238"/>
      <c r="F630" s="235"/>
      <c r="G630" s="235"/>
      <c r="H630" s="235"/>
      <c r="I630" s="235"/>
      <c r="J630" s="235"/>
      <c r="K630" s="335"/>
      <c r="L630" s="340"/>
      <c r="M630" s="260"/>
      <c r="N630" s="260"/>
    </row>
    <row r="631" spans="4:14" x14ac:dyDescent="0.25">
      <c r="D631" s="238"/>
      <c r="E631" s="238"/>
      <c r="F631" s="235"/>
      <c r="G631" s="235"/>
      <c r="H631" s="235"/>
      <c r="I631" s="235"/>
      <c r="J631" s="235"/>
      <c r="K631" s="335"/>
      <c r="L631" s="340"/>
      <c r="M631" s="260"/>
      <c r="N631" s="260"/>
    </row>
    <row r="632" spans="4:14" x14ac:dyDescent="0.25">
      <c r="D632" s="238"/>
      <c r="E632" s="238"/>
      <c r="F632" s="235"/>
      <c r="G632" s="235"/>
      <c r="H632" s="235"/>
      <c r="I632" s="235"/>
      <c r="J632" s="235"/>
      <c r="K632" s="335"/>
      <c r="L632" s="340"/>
      <c r="M632" s="260"/>
      <c r="N632" s="260"/>
    </row>
    <row r="633" spans="4:14" x14ac:dyDescent="0.25">
      <c r="D633" s="238"/>
      <c r="E633" s="238"/>
      <c r="F633" s="235"/>
      <c r="G633" s="235"/>
      <c r="H633" s="235"/>
      <c r="I633" s="235"/>
      <c r="J633" s="235"/>
      <c r="K633" s="335"/>
      <c r="L633" s="340"/>
      <c r="M633" s="260"/>
      <c r="N633" s="260"/>
    </row>
    <row r="634" spans="4:14" x14ac:dyDescent="0.25">
      <c r="D634" s="238"/>
      <c r="E634" s="238"/>
      <c r="F634" s="235"/>
      <c r="G634" s="235"/>
      <c r="H634" s="235"/>
      <c r="I634" s="235"/>
      <c r="J634" s="235"/>
      <c r="K634" s="335"/>
      <c r="L634" s="340"/>
      <c r="M634" s="260"/>
      <c r="N634" s="260"/>
    </row>
    <row r="635" spans="4:14" x14ac:dyDescent="0.25">
      <c r="D635" s="238"/>
      <c r="E635" s="238"/>
      <c r="F635" s="235"/>
      <c r="G635" s="235"/>
      <c r="H635" s="235"/>
      <c r="I635" s="235"/>
      <c r="J635" s="235"/>
      <c r="K635" s="335"/>
      <c r="L635" s="340"/>
      <c r="M635" s="260"/>
      <c r="N635" s="260"/>
    </row>
    <row r="636" spans="4:14" x14ac:dyDescent="0.25">
      <c r="D636" s="238"/>
      <c r="E636" s="238"/>
      <c r="F636" s="235"/>
      <c r="G636" s="235"/>
      <c r="H636" s="235"/>
      <c r="I636" s="235"/>
      <c r="J636" s="235"/>
      <c r="K636" s="335"/>
      <c r="L636" s="340"/>
      <c r="M636" s="260"/>
      <c r="N636" s="260"/>
    </row>
    <row r="637" spans="4:14" x14ac:dyDescent="0.25">
      <c r="D637" s="238"/>
      <c r="E637" s="238"/>
      <c r="F637" s="235"/>
      <c r="G637" s="235"/>
      <c r="H637" s="235"/>
      <c r="I637" s="235"/>
      <c r="J637" s="235"/>
      <c r="K637" s="335"/>
      <c r="L637" s="340"/>
      <c r="M637" s="260"/>
      <c r="N637" s="260"/>
    </row>
    <row r="638" spans="4:14" x14ac:dyDescent="0.25">
      <c r="D638" s="238"/>
      <c r="E638" s="238"/>
      <c r="F638" s="235"/>
      <c r="G638" s="235"/>
      <c r="H638" s="235"/>
      <c r="I638" s="235"/>
      <c r="J638" s="235"/>
      <c r="K638" s="335"/>
      <c r="L638" s="340"/>
      <c r="M638" s="260"/>
      <c r="N638" s="260"/>
    </row>
    <row r="639" spans="4:14" x14ac:dyDescent="0.25">
      <c r="D639" s="238"/>
      <c r="E639" s="238"/>
      <c r="F639" s="235"/>
      <c r="G639" s="235"/>
      <c r="H639" s="235"/>
      <c r="I639" s="235"/>
      <c r="J639" s="235"/>
      <c r="K639" s="335"/>
      <c r="L639" s="340"/>
      <c r="M639" s="260"/>
      <c r="N639" s="260"/>
    </row>
    <row r="640" spans="4:14" x14ac:dyDescent="0.25">
      <c r="D640" s="238"/>
      <c r="E640" s="238"/>
      <c r="F640" s="235"/>
      <c r="G640" s="235"/>
      <c r="H640" s="235"/>
      <c r="I640" s="235"/>
      <c r="J640" s="235"/>
      <c r="K640" s="335"/>
      <c r="L640" s="340"/>
      <c r="M640" s="260"/>
      <c r="N640" s="260"/>
    </row>
    <row r="641" spans="4:14" x14ac:dyDescent="0.25">
      <c r="D641" s="238"/>
      <c r="E641" s="238"/>
      <c r="F641" s="235"/>
      <c r="G641" s="235"/>
      <c r="H641" s="235"/>
      <c r="I641" s="235"/>
      <c r="J641" s="235"/>
      <c r="K641" s="335"/>
      <c r="L641" s="340"/>
      <c r="M641" s="260"/>
      <c r="N641" s="260"/>
    </row>
    <row r="642" spans="4:14" x14ac:dyDescent="0.25">
      <c r="D642" s="238"/>
      <c r="E642" s="238"/>
      <c r="F642" s="235"/>
      <c r="G642" s="235"/>
      <c r="H642" s="235"/>
      <c r="I642" s="235"/>
      <c r="J642" s="235"/>
      <c r="K642" s="335"/>
      <c r="L642" s="340"/>
      <c r="M642" s="260"/>
      <c r="N642" s="260"/>
    </row>
    <row r="643" spans="4:14" x14ac:dyDescent="0.25">
      <c r="D643" s="238"/>
      <c r="E643" s="238"/>
      <c r="F643" s="235"/>
      <c r="G643" s="235"/>
      <c r="H643" s="235"/>
      <c r="I643" s="235"/>
      <c r="J643" s="235"/>
      <c r="K643" s="335"/>
      <c r="L643" s="340"/>
      <c r="M643" s="260"/>
      <c r="N643" s="260"/>
    </row>
    <row r="644" spans="4:14" x14ac:dyDescent="0.25">
      <c r="D644" s="238"/>
      <c r="E644" s="238"/>
      <c r="F644" s="235"/>
      <c r="G644" s="235"/>
      <c r="H644" s="235"/>
      <c r="I644" s="235"/>
      <c r="J644" s="235"/>
      <c r="K644" s="335"/>
      <c r="L644" s="340"/>
      <c r="M644" s="260"/>
      <c r="N644" s="260"/>
    </row>
    <row r="645" spans="4:14" x14ac:dyDescent="0.25">
      <c r="D645" s="238"/>
      <c r="E645" s="238"/>
      <c r="F645" s="235"/>
      <c r="G645" s="235"/>
      <c r="H645" s="235"/>
      <c r="I645" s="235"/>
      <c r="J645" s="235"/>
      <c r="K645" s="335"/>
      <c r="L645" s="340"/>
      <c r="M645" s="260"/>
      <c r="N645" s="260"/>
    </row>
    <row r="646" spans="4:14" x14ac:dyDescent="0.25">
      <c r="D646" s="238"/>
      <c r="E646" s="238"/>
      <c r="F646" s="235"/>
      <c r="G646" s="235"/>
      <c r="H646" s="235"/>
      <c r="I646" s="235"/>
      <c r="J646" s="235"/>
      <c r="K646" s="335"/>
      <c r="L646" s="340"/>
      <c r="M646" s="260"/>
      <c r="N646" s="260"/>
    </row>
    <row r="647" spans="4:14" x14ac:dyDescent="0.25">
      <c r="D647" s="238"/>
      <c r="E647" s="238"/>
      <c r="F647" s="235"/>
      <c r="G647" s="235"/>
      <c r="H647" s="235"/>
      <c r="I647" s="235"/>
      <c r="J647" s="235"/>
      <c r="K647" s="335"/>
      <c r="L647" s="340"/>
      <c r="M647" s="260"/>
      <c r="N647" s="260"/>
    </row>
    <row r="648" spans="4:14" x14ac:dyDescent="0.25">
      <c r="D648" s="238"/>
      <c r="E648" s="238"/>
      <c r="F648" s="235"/>
      <c r="G648" s="235"/>
      <c r="H648" s="235"/>
      <c r="I648" s="235"/>
      <c r="J648" s="235"/>
      <c r="K648" s="335"/>
      <c r="L648" s="340"/>
      <c r="M648" s="260"/>
      <c r="N648" s="260"/>
    </row>
    <row r="649" spans="4:14" x14ac:dyDescent="0.25">
      <c r="D649" s="238"/>
      <c r="E649" s="238"/>
      <c r="F649" s="235"/>
      <c r="G649" s="235"/>
      <c r="H649" s="235"/>
      <c r="I649" s="235"/>
      <c r="J649" s="235"/>
      <c r="K649" s="335"/>
      <c r="L649" s="340"/>
      <c r="M649" s="260"/>
      <c r="N649" s="260"/>
    </row>
    <row r="650" spans="4:14" x14ac:dyDescent="0.25">
      <c r="D650" s="238"/>
      <c r="E650" s="238"/>
      <c r="F650" s="235"/>
      <c r="G650" s="235"/>
      <c r="H650" s="235"/>
      <c r="I650" s="235"/>
      <c r="J650" s="235"/>
      <c r="K650" s="335"/>
      <c r="L650" s="340"/>
      <c r="M650" s="260"/>
      <c r="N650" s="260"/>
    </row>
    <row r="651" spans="4:14" x14ac:dyDescent="0.25">
      <c r="D651" s="238"/>
      <c r="E651" s="238"/>
      <c r="F651" s="235"/>
      <c r="G651" s="235"/>
      <c r="H651" s="235"/>
      <c r="I651" s="235"/>
      <c r="J651" s="235"/>
      <c r="K651" s="335"/>
      <c r="L651" s="340"/>
      <c r="M651" s="260"/>
      <c r="N651" s="260"/>
    </row>
    <row r="652" spans="4:14" x14ac:dyDescent="0.25">
      <c r="D652" s="238"/>
      <c r="E652" s="238"/>
      <c r="F652" s="235"/>
      <c r="G652" s="235"/>
      <c r="H652" s="235"/>
      <c r="I652" s="235"/>
      <c r="J652" s="235"/>
      <c r="K652" s="335"/>
      <c r="L652" s="340"/>
      <c r="M652" s="260"/>
      <c r="N652" s="260"/>
    </row>
    <row r="653" spans="4:14" x14ac:dyDescent="0.25">
      <c r="D653" s="238"/>
      <c r="E653" s="238"/>
      <c r="F653" s="235"/>
      <c r="G653" s="235"/>
      <c r="H653" s="235"/>
      <c r="I653" s="235"/>
      <c r="J653" s="235"/>
      <c r="K653" s="335"/>
      <c r="L653" s="340"/>
      <c r="M653" s="260"/>
      <c r="N653" s="260"/>
    </row>
    <row r="654" spans="4:14" x14ac:dyDescent="0.25">
      <c r="D654" s="238"/>
      <c r="E654" s="238"/>
      <c r="F654" s="235"/>
      <c r="G654" s="235"/>
      <c r="H654" s="235"/>
      <c r="I654" s="235"/>
      <c r="J654" s="235"/>
      <c r="K654" s="335"/>
      <c r="L654" s="340"/>
      <c r="M654" s="260"/>
      <c r="N654" s="260"/>
    </row>
    <row r="655" spans="4:14" x14ac:dyDescent="0.25">
      <c r="D655" s="238"/>
      <c r="E655" s="238"/>
      <c r="F655" s="235"/>
      <c r="G655" s="235"/>
      <c r="H655" s="235"/>
      <c r="I655" s="235"/>
      <c r="J655" s="235"/>
      <c r="K655" s="335"/>
      <c r="L655" s="340"/>
      <c r="M655" s="260"/>
      <c r="N655" s="260"/>
    </row>
    <row r="656" spans="4:14" x14ac:dyDescent="0.25">
      <c r="D656" s="238"/>
      <c r="E656" s="238"/>
      <c r="F656" s="235"/>
      <c r="G656" s="235"/>
      <c r="H656" s="235"/>
      <c r="I656" s="235"/>
      <c r="J656" s="235"/>
      <c r="K656" s="335"/>
      <c r="L656" s="340"/>
      <c r="M656" s="260"/>
      <c r="N656" s="260"/>
    </row>
    <row r="657" spans="4:14" x14ac:dyDescent="0.25">
      <c r="D657" s="238"/>
      <c r="E657" s="238"/>
      <c r="F657" s="235"/>
      <c r="G657" s="235"/>
      <c r="H657" s="235"/>
      <c r="I657" s="235"/>
      <c r="J657" s="235"/>
      <c r="K657" s="335"/>
      <c r="L657" s="340"/>
      <c r="M657" s="260"/>
      <c r="N657" s="260"/>
    </row>
    <row r="658" spans="4:14" x14ac:dyDescent="0.25">
      <c r="D658" s="238"/>
      <c r="E658" s="238"/>
      <c r="F658" s="235"/>
      <c r="G658" s="235"/>
      <c r="H658" s="235"/>
      <c r="I658" s="235"/>
      <c r="J658" s="235"/>
      <c r="K658" s="335"/>
      <c r="L658" s="340"/>
      <c r="M658" s="260"/>
      <c r="N658" s="260"/>
    </row>
    <row r="659" spans="4:14" x14ac:dyDescent="0.25">
      <c r="D659" s="238"/>
      <c r="E659" s="238"/>
      <c r="F659" s="235"/>
      <c r="G659" s="235"/>
      <c r="H659" s="235"/>
      <c r="I659" s="235"/>
      <c r="J659" s="235"/>
      <c r="K659" s="335"/>
      <c r="L659" s="340"/>
      <c r="M659" s="260"/>
      <c r="N659" s="260"/>
    </row>
    <row r="660" spans="4:14" x14ac:dyDescent="0.25">
      <c r="D660" s="238"/>
      <c r="E660" s="238"/>
      <c r="F660" s="235"/>
      <c r="G660" s="235"/>
      <c r="H660" s="235"/>
      <c r="I660" s="235"/>
      <c r="J660" s="235"/>
      <c r="K660" s="335"/>
      <c r="L660" s="340"/>
      <c r="M660" s="260"/>
      <c r="N660" s="260"/>
    </row>
    <row r="661" spans="4:14" x14ac:dyDescent="0.25">
      <c r="D661" s="238"/>
      <c r="E661" s="238"/>
      <c r="F661" s="235"/>
      <c r="G661" s="235"/>
      <c r="H661" s="235"/>
      <c r="I661" s="235"/>
      <c r="J661" s="235"/>
      <c r="K661" s="335"/>
      <c r="L661" s="340"/>
      <c r="M661" s="260"/>
      <c r="N661" s="260"/>
    </row>
    <row r="662" spans="4:14" x14ac:dyDescent="0.25">
      <c r="D662" s="238"/>
      <c r="E662" s="238"/>
      <c r="F662" s="235"/>
      <c r="G662" s="235"/>
      <c r="H662" s="235"/>
      <c r="I662" s="235"/>
      <c r="J662" s="235"/>
      <c r="K662" s="335"/>
      <c r="L662" s="340"/>
      <c r="M662" s="260"/>
      <c r="N662" s="260"/>
    </row>
    <row r="663" spans="4:14" x14ac:dyDescent="0.25">
      <c r="D663" s="238"/>
      <c r="E663" s="238"/>
      <c r="F663" s="235"/>
      <c r="G663" s="235"/>
      <c r="H663" s="235"/>
      <c r="I663" s="235"/>
      <c r="J663" s="235"/>
      <c r="K663" s="335"/>
      <c r="L663" s="340"/>
      <c r="M663" s="260"/>
      <c r="N663" s="260"/>
    </row>
    <row r="664" spans="4:14" x14ac:dyDescent="0.25">
      <c r="D664" s="238"/>
      <c r="E664" s="238"/>
      <c r="F664" s="235"/>
      <c r="G664" s="235"/>
      <c r="H664" s="235"/>
      <c r="I664" s="235"/>
      <c r="J664" s="235"/>
      <c r="K664" s="335"/>
      <c r="L664" s="340"/>
      <c r="M664" s="260"/>
      <c r="N664" s="260"/>
    </row>
    <row r="665" spans="4:14" x14ac:dyDescent="0.25">
      <c r="D665" s="238"/>
      <c r="E665" s="238"/>
      <c r="F665" s="235"/>
      <c r="G665" s="235"/>
      <c r="H665" s="235"/>
      <c r="I665" s="235"/>
      <c r="J665" s="235"/>
      <c r="K665" s="335"/>
      <c r="L665" s="340"/>
      <c r="M665" s="260"/>
      <c r="N665" s="260"/>
    </row>
    <row r="666" spans="4:14" x14ac:dyDescent="0.25">
      <c r="D666" s="238"/>
      <c r="E666" s="238"/>
      <c r="F666" s="235"/>
      <c r="G666" s="235"/>
      <c r="H666" s="235"/>
      <c r="I666" s="235"/>
      <c r="J666" s="235"/>
      <c r="K666" s="335"/>
      <c r="L666" s="340"/>
      <c r="M666" s="260"/>
      <c r="N666" s="260"/>
    </row>
    <row r="667" spans="4:14" x14ac:dyDescent="0.25">
      <c r="D667" s="238"/>
      <c r="E667" s="238"/>
      <c r="F667" s="235"/>
      <c r="G667" s="235"/>
      <c r="H667" s="235"/>
      <c r="I667" s="235"/>
      <c r="J667" s="235"/>
      <c r="K667" s="335"/>
      <c r="L667" s="340"/>
      <c r="M667" s="260"/>
      <c r="N667" s="260"/>
    </row>
    <row r="668" spans="4:14" x14ac:dyDescent="0.25">
      <c r="D668" s="238"/>
      <c r="E668" s="238"/>
      <c r="F668" s="235"/>
      <c r="G668" s="235"/>
      <c r="H668" s="235"/>
      <c r="I668" s="235"/>
      <c r="J668" s="235"/>
      <c r="K668" s="335"/>
      <c r="L668" s="340"/>
      <c r="M668" s="260"/>
      <c r="N668" s="260"/>
    </row>
    <row r="669" spans="4:14" x14ac:dyDescent="0.25">
      <c r="D669" s="238"/>
      <c r="E669" s="238"/>
      <c r="F669" s="235"/>
      <c r="G669" s="235"/>
      <c r="H669" s="235"/>
      <c r="I669" s="235"/>
      <c r="J669" s="235"/>
      <c r="K669" s="335"/>
      <c r="L669" s="340"/>
      <c r="M669" s="260"/>
      <c r="N669" s="260"/>
    </row>
    <row r="670" spans="4:14" x14ac:dyDescent="0.25">
      <c r="D670" s="238"/>
      <c r="E670" s="238"/>
      <c r="F670" s="235"/>
      <c r="G670" s="235"/>
      <c r="H670" s="235"/>
      <c r="I670" s="235"/>
      <c r="J670" s="235"/>
      <c r="K670" s="335"/>
      <c r="L670" s="340"/>
      <c r="M670" s="260"/>
      <c r="N670" s="260"/>
    </row>
    <row r="671" spans="4:14" x14ac:dyDescent="0.25">
      <c r="D671" s="238"/>
      <c r="E671" s="238"/>
      <c r="F671" s="235"/>
      <c r="G671" s="235"/>
      <c r="H671" s="235"/>
      <c r="I671" s="235"/>
      <c r="J671" s="235"/>
      <c r="K671" s="335"/>
      <c r="L671" s="340"/>
      <c r="M671" s="260"/>
      <c r="N671" s="260"/>
    </row>
    <row r="672" spans="4:14" x14ac:dyDescent="0.25">
      <c r="D672" s="238"/>
      <c r="E672" s="238"/>
      <c r="F672" s="235"/>
      <c r="G672" s="235"/>
      <c r="H672" s="235"/>
      <c r="I672" s="235"/>
      <c r="J672" s="235"/>
      <c r="K672" s="335"/>
      <c r="L672" s="340"/>
      <c r="M672" s="260"/>
      <c r="N672" s="260"/>
    </row>
    <row r="673" spans="4:14" x14ac:dyDescent="0.25">
      <c r="D673" s="238"/>
      <c r="E673" s="238"/>
      <c r="F673" s="235"/>
      <c r="G673" s="235"/>
      <c r="H673" s="235"/>
      <c r="I673" s="235"/>
      <c r="J673" s="235"/>
      <c r="K673" s="335"/>
      <c r="L673" s="340"/>
      <c r="M673" s="260"/>
      <c r="N673" s="260"/>
    </row>
    <row r="674" spans="4:14" x14ac:dyDescent="0.25">
      <c r="D674" s="238"/>
      <c r="E674" s="238"/>
      <c r="F674" s="235"/>
      <c r="G674" s="235"/>
      <c r="H674" s="235"/>
      <c r="I674" s="235"/>
      <c r="J674" s="235"/>
      <c r="K674" s="335"/>
      <c r="L674" s="340"/>
      <c r="M674" s="260"/>
      <c r="N674" s="260"/>
    </row>
    <row r="675" spans="4:14" x14ac:dyDescent="0.25">
      <c r="D675" s="238"/>
      <c r="E675" s="238"/>
      <c r="F675" s="235"/>
      <c r="G675" s="235"/>
      <c r="H675" s="235"/>
      <c r="I675" s="235"/>
      <c r="J675" s="235"/>
      <c r="K675" s="335"/>
      <c r="L675" s="340"/>
      <c r="M675" s="260"/>
      <c r="N675" s="260"/>
    </row>
    <row r="676" spans="4:14" x14ac:dyDescent="0.25">
      <c r="D676" s="238"/>
      <c r="E676" s="238"/>
      <c r="F676" s="235"/>
      <c r="G676" s="235"/>
      <c r="H676" s="235"/>
      <c r="I676" s="235"/>
      <c r="J676" s="235"/>
      <c r="K676" s="335"/>
      <c r="L676" s="340"/>
      <c r="M676" s="260"/>
      <c r="N676" s="260"/>
    </row>
    <row r="677" spans="4:14" x14ac:dyDescent="0.25">
      <c r="D677" s="238"/>
      <c r="E677" s="238"/>
      <c r="F677" s="235"/>
      <c r="G677" s="235"/>
      <c r="H677" s="235"/>
      <c r="I677" s="235"/>
      <c r="J677" s="235"/>
      <c r="K677" s="335"/>
      <c r="L677" s="340"/>
      <c r="M677" s="260"/>
      <c r="N677" s="260"/>
    </row>
    <row r="678" spans="4:14" x14ac:dyDescent="0.25">
      <c r="D678" s="238"/>
      <c r="E678" s="238"/>
      <c r="F678" s="235"/>
      <c r="G678" s="235"/>
      <c r="H678" s="235"/>
      <c r="I678" s="235"/>
      <c r="J678" s="235"/>
      <c r="K678" s="335"/>
      <c r="L678" s="340"/>
      <c r="M678" s="260"/>
      <c r="N678" s="260"/>
    </row>
    <row r="679" spans="4:14" x14ac:dyDescent="0.25">
      <c r="D679" s="238"/>
      <c r="E679" s="238"/>
      <c r="F679" s="235"/>
      <c r="G679" s="235"/>
      <c r="H679" s="235"/>
      <c r="I679" s="235"/>
      <c r="J679" s="235"/>
      <c r="K679" s="335"/>
      <c r="L679" s="340"/>
      <c r="M679" s="260"/>
      <c r="N679" s="260"/>
    </row>
    <row r="680" spans="4:14" x14ac:dyDescent="0.25">
      <c r="D680" s="238"/>
      <c r="E680" s="238"/>
      <c r="F680" s="235"/>
      <c r="G680" s="235"/>
      <c r="H680" s="235"/>
      <c r="I680" s="235"/>
      <c r="J680" s="235"/>
      <c r="K680" s="335"/>
      <c r="L680" s="340"/>
      <c r="M680" s="260"/>
      <c r="N680" s="260"/>
    </row>
    <row r="681" spans="4:14" x14ac:dyDescent="0.25">
      <c r="D681" s="238"/>
      <c r="E681" s="238"/>
      <c r="F681" s="235"/>
      <c r="G681" s="235"/>
      <c r="H681" s="235"/>
      <c r="I681" s="235"/>
      <c r="J681" s="235"/>
      <c r="K681" s="335"/>
      <c r="L681" s="340"/>
      <c r="M681" s="260"/>
      <c r="N681" s="260"/>
    </row>
    <row r="682" spans="4:14" x14ac:dyDescent="0.25">
      <c r="D682" s="238"/>
      <c r="E682" s="238"/>
      <c r="F682" s="235"/>
      <c r="G682" s="235"/>
      <c r="H682" s="235"/>
      <c r="I682" s="235"/>
      <c r="J682" s="235"/>
      <c r="K682" s="335"/>
      <c r="L682" s="340"/>
      <c r="M682" s="260"/>
      <c r="N682" s="260"/>
    </row>
    <row r="683" spans="4:14" x14ac:dyDescent="0.25">
      <c r="D683" s="238"/>
      <c r="E683" s="238"/>
      <c r="F683" s="235"/>
      <c r="G683" s="235"/>
      <c r="H683" s="235"/>
      <c r="I683" s="235"/>
      <c r="J683" s="235"/>
      <c r="K683" s="335"/>
      <c r="L683" s="340"/>
      <c r="M683" s="260"/>
      <c r="N683" s="260"/>
    </row>
    <row r="684" spans="4:14" x14ac:dyDescent="0.25">
      <c r="D684" s="238"/>
      <c r="E684" s="238"/>
      <c r="F684" s="235"/>
      <c r="G684" s="235"/>
      <c r="H684" s="235"/>
      <c r="I684" s="235"/>
      <c r="J684" s="235"/>
      <c r="K684" s="335"/>
      <c r="L684" s="340"/>
      <c r="M684" s="260"/>
      <c r="N684" s="260"/>
    </row>
    <row r="685" spans="4:14" x14ac:dyDescent="0.25">
      <c r="D685" s="238"/>
      <c r="E685" s="238"/>
      <c r="F685" s="235"/>
      <c r="G685" s="235"/>
      <c r="H685" s="235"/>
      <c r="I685" s="235"/>
      <c r="J685" s="235"/>
      <c r="K685" s="335"/>
      <c r="L685" s="340"/>
      <c r="M685" s="260"/>
      <c r="N685" s="260"/>
    </row>
    <row r="686" spans="4:14" x14ac:dyDescent="0.25">
      <c r="D686" s="238"/>
      <c r="E686" s="238"/>
      <c r="F686" s="235"/>
      <c r="G686" s="235"/>
      <c r="H686" s="235"/>
      <c r="I686" s="235"/>
      <c r="J686" s="235"/>
      <c r="K686" s="335"/>
      <c r="L686" s="340"/>
      <c r="M686" s="260"/>
      <c r="N686" s="260"/>
    </row>
    <row r="687" spans="4:14" x14ac:dyDescent="0.25">
      <c r="D687" s="238"/>
      <c r="E687" s="238"/>
      <c r="F687" s="235"/>
      <c r="G687" s="235"/>
      <c r="H687" s="235"/>
      <c r="I687" s="235"/>
      <c r="J687" s="235"/>
      <c r="K687" s="335"/>
      <c r="L687" s="340"/>
      <c r="M687" s="260"/>
      <c r="N687" s="260"/>
    </row>
    <row r="688" spans="4:14" x14ac:dyDescent="0.25">
      <c r="D688" s="238"/>
      <c r="E688" s="238"/>
      <c r="F688" s="235"/>
      <c r="G688" s="235"/>
      <c r="H688" s="235"/>
      <c r="I688" s="235"/>
      <c r="J688" s="235"/>
      <c r="K688" s="335"/>
      <c r="L688" s="340"/>
      <c r="M688" s="260"/>
      <c r="N688" s="260"/>
    </row>
    <row r="689" spans="4:14" x14ac:dyDescent="0.25">
      <c r="D689" s="238"/>
      <c r="E689" s="238"/>
      <c r="F689" s="235"/>
      <c r="G689" s="235"/>
      <c r="H689" s="235"/>
      <c r="I689" s="235"/>
      <c r="J689" s="235"/>
      <c r="K689" s="335"/>
      <c r="L689" s="340"/>
      <c r="M689" s="260"/>
      <c r="N689" s="260"/>
    </row>
    <row r="690" spans="4:14" x14ac:dyDescent="0.25">
      <c r="D690" s="238"/>
      <c r="E690" s="238"/>
      <c r="F690" s="235"/>
      <c r="G690" s="235"/>
      <c r="H690" s="235"/>
      <c r="I690" s="235"/>
      <c r="J690" s="235"/>
      <c r="K690" s="335"/>
      <c r="L690" s="340"/>
      <c r="M690" s="260"/>
      <c r="N690" s="260"/>
    </row>
    <row r="691" spans="4:14" x14ac:dyDescent="0.25">
      <c r="D691" s="238"/>
      <c r="E691" s="238"/>
      <c r="F691" s="235"/>
      <c r="G691" s="235"/>
      <c r="H691" s="235"/>
      <c r="I691" s="235"/>
      <c r="J691" s="235"/>
      <c r="K691" s="335"/>
      <c r="L691" s="340"/>
      <c r="M691" s="260"/>
      <c r="N691" s="260"/>
    </row>
    <row r="692" spans="4:14" x14ac:dyDescent="0.25">
      <c r="D692" s="236"/>
      <c r="E692" s="235"/>
      <c r="F692" s="235"/>
      <c r="G692" s="235"/>
      <c r="H692" s="235"/>
      <c r="I692" s="235"/>
      <c r="J692" s="235"/>
      <c r="K692" s="335"/>
      <c r="L692" s="340"/>
      <c r="M692" s="260"/>
      <c r="N692" s="260"/>
    </row>
    <row r="693" spans="4:14" x14ac:dyDescent="0.25">
      <c r="D693" s="236"/>
      <c r="E693" s="235"/>
      <c r="F693" s="235"/>
      <c r="G693" s="235"/>
      <c r="H693" s="235"/>
      <c r="I693" s="235"/>
      <c r="J693" s="235"/>
      <c r="K693" s="335"/>
      <c r="L693" s="340"/>
      <c r="M693" s="260"/>
      <c r="N693" s="260"/>
    </row>
    <row r="694" spans="4:14" x14ac:dyDescent="0.25">
      <c r="D694" s="236"/>
      <c r="E694" s="235"/>
      <c r="F694" s="235"/>
      <c r="G694" s="235"/>
      <c r="H694" s="235"/>
      <c r="I694" s="235"/>
      <c r="J694" s="235"/>
      <c r="K694" s="335"/>
      <c r="L694" s="340"/>
      <c r="M694" s="260"/>
      <c r="N694" s="260"/>
    </row>
    <row r="695" spans="4:14" x14ac:dyDescent="0.25">
      <c r="D695" s="236"/>
      <c r="E695" s="235"/>
      <c r="F695" s="235"/>
      <c r="G695" s="235"/>
      <c r="H695" s="235"/>
      <c r="I695" s="235"/>
      <c r="J695" s="235"/>
      <c r="K695" s="335"/>
      <c r="L695" s="340"/>
      <c r="M695" s="260"/>
      <c r="N695" s="260"/>
    </row>
    <row r="696" spans="4:14" x14ac:dyDescent="0.25">
      <c r="D696" s="236"/>
      <c r="E696" s="235"/>
      <c r="F696" s="235"/>
      <c r="G696" s="235"/>
      <c r="H696" s="235"/>
      <c r="I696" s="235"/>
      <c r="J696" s="235"/>
      <c r="K696" s="335"/>
      <c r="L696" s="340"/>
      <c r="M696" s="260"/>
      <c r="N696" s="260"/>
    </row>
    <row r="697" spans="4:14" x14ac:dyDescent="0.25">
      <c r="D697" s="236"/>
      <c r="E697" s="235"/>
      <c r="F697" s="235"/>
      <c r="G697" s="235"/>
      <c r="H697" s="235"/>
      <c r="I697" s="235"/>
      <c r="J697" s="235"/>
      <c r="K697" s="335"/>
      <c r="L697" s="340"/>
      <c r="M697" s="260"/>
      <c r="N697" s="260"/>
    </row>
    <row r="698" spans="4:14" x14ac:dyDescent="0.25">
      <c r="D698" s="236"/>
      <c r="E698" s="235"/>
      <c r="F698" s="235"/>
      <c r="G698" s="235"/>
      <c r="H698" s="235"/>
      <c r="I698" s="235"/>
      <c r="J698" s="235"/>
      <c r="K698" s="335"/>
      <c r="L698" s="340"/>
      <c r="M698" s="260"/>
      <c r="N698" s="260"/>
    </row>
    <row r="699" spans="4:14" x14ac:dyDescent="0.25">
      <c r="D699" s="236"/>
      <c r="E699" s="235"/>
      <c r="F699" s="235"/>
      <c r="G699" s="235"/>
      <c r="H699" s="235"/>
      <c r="I699" s="235"/>
      <c r="J699" s="235"/>
      <c r="K699" s="335"/>
      <c r="L699" s="340"/>
      <c r="M699" s="260"/>
      <c r="N699" s="260"/>
    </row>
    <row r="700" spans="4:14" x14ac:dyDescent="0.25">
      <c r="D700" s="236"/>
      <c r="E700" s="235"/>
      <c r="F700" s="235"/>
      <c r="G700" s="235"/>
      <c r="H700" s="235"/>
      <c r="I700" s="235"/>
      <c r="J700" s="235"/>
      <c r="K700" s="335"/>
      <c r="L700" s="340"/>
      <c r="M700" s="260"/>
      <c r="N700" s="260"/>
    </row>
    <row r="701" spans="4:14" x14ac:dyDescent="0.25">
      <c r="D701" s="236"/>
      <c r="E701" s="235"/>
      <c r="F701" s="235"/>
      <c r="G701" s="235"/>
      <c r="H701" s="235"/>
      <c r="I701" s="235"/>
      <c r="J701" s="235"/>
      <c r="K701" s="335"/>
      <c r="L701" s="340"/>
      <c r="M701" s="260"/>
      <c r="N701" s="260"/>
    </row>
    <row r="702" spans="4:14" x14ac:dyDescent="0.25">
      <c r="D702" s="236"/>
      <c r="E702" s="235"/>
      <c r="F702" s="235"/>
      <c r="G702" s="235"/>
      <c r="H702" s="235"/>
      <c r="I702" s="235"/>
      <c r="J702" s="235"/>
      <c r="K702" s="335"/>
      <c r="L702" s="340"/>
      <c r="M702" s="260"/>
      <c r="N702" s="260"/>
    </row>
    <row r="703" spans="4:14" x14ac:dyDescent="0.25">
      <c r="D703" s="236"/>
      <c r="E703" s="235"/>
      <c r="F703" s="235"/>
      <c r="G703" s="235"/>
      <c r="H703" s="235"/>
      <c r="I703" s="235"/>
      <c r="J703" s="235"/>
      <c r="K703" s="335"/>
      <c r="L703" s="340"/>
      <c r="M703" s="260"/>
      <c r="N703" s="260"/>
    </row>
    <row r="704" spans="4:14" x14ac:dyDescent="0.25">
      <c r="D704" s="236"/>
      <c r="E704" s="235"/>
      <c r="F704" s="235"/>
      <c r="G704" s="235"/>
      <c r="H704" s="235"/>
      <c r="I704" s="235"/>
      <c r="J704" s="235"/>
      <c r="K704" s="335"/>
      <c r="L704" s="340"/>
      <c r="M704" s="260"/>
      <c r="N704" s="260"/>
    </row>
    <row r="705" spans="4:14" x14ac:dyDescent="0.25">
      <c r="D705" s="236"/>
      <c r="E705" s="235"/>
      <c r="F705" s="235"/>
      <c r="G705" s="235"/>
      <c r="H705" s="235"/>
      <c r="I705" s="235"/>
      <c r="J705" s="235"/>
      <c r="K705" s="335"/>
      <c r="L705" s="340"/>
      <c r="M705" s="260"/>
      <c r="N705" s="260"/>
    </row>
    <row r="706" spans="4:14" x14ac:dyDescent="0.25">
      <c r="D706" s="236"/>
      <c r="E706" s="235"/>
      <c r="F706" s="235"/>
      <c r="G706" s="235"/>
      <c r="H706" s="235"/>
      <c r="I706" s="235"/>
      <c r="J706" s="235"/>
      <c r="K706" s="335"/>
      <c r="L706" s="340"/>
      <c r="M706" s="260"/>
      <c r="N706" s="260"/>
    </row>
    <row r="707" spans="4:14" x14ac:dyDescent="0.25">
      <c r="D707" s="236"/>
      <c r="E707" s="235"/>
      <c r="F707" s="235"/>
      <c r="G707" s="235"/>
      <c r="H707" s="235"/>
      <c r="I707" s="235"/>
      <c r="J707" s="235"/>
      <c r="K707" s="335"/>
      <c r="L707" s="340"/>
      <c r="M707" s="260"/>
      <c r="N707" s="260"/>
    </row>
    <row r="708" spans="4:14" x14ac:dyDescent="0.25">
      <c r="D708" s="236"/>
      <c r="E708" s="235"/>
      <c r="F708" s="235"/>
      <c r="G708" s="235"/>
      <c r="H708" s="235"/>
      <c r="I708" s="235"/>
      <c r="J708" s="235"/>
      <c r="K708" s="335"/>
      <c r="L708" s="340"/>
      <c r="M708" s="260"/>
      <c r="N708" s="260"/>
    </row>
    <row r="709" spans="4:14" x14ac:dyDescent="0.25">
      <c r="D709" s="236"/>
      <c r="E709" s="235"/>
      <c r="F709" s="235"/>
      <c r="G709" s="235"/>
      <c r="H709" s="235"/>
      <c r="I709" s="235"/>
      <c r="J709" s="235"/>
      <c r="K709" s="335"/>
      <c r="L709" s="340"/>
      <c r="M709" s="260"/>
      <c r="N709" s="260"/>
    </row>
    <row r="710" spans="4:14" x14ac:dyDescent="0.25">
      <c r="D710" s="236"/>
      <c r="E710" s="235"/>
      <c r="F710" s="235"/>
      <c r="G710" s="235"/>
      <c r="H710" s="235"/>
      <c r="I710" s="235"/>
      <c r="J710" s="235"/>
      <c r="K710" s="335"/>
      <c r="L710" s="340"/>
      <c r="M710" s="260"/>
      <c r="N710" s="260"/>
    </row>
    <row r="711" spans="4:14" x14ac:dyDescent="0.25">
      <c r="D711" s="236"/>
      <c r="E711" s="235"/>
      <c r="F711" s="235"/>
      <c r="G711" s="235"/>
      <c r="H711" s="235"/>
      <c r="I711" s="235"/>
      <c r="J711" s="235"/>
      <c r="K711" s="335"/>
      <c r="L711" s="340"/>
      <c r="M711" s="260"/>
      <c r="N711" s="260"/>
    </row>
    <row r="712" spans="4:14" x14ac:dyDescent="0.25">
      <c r="D712" s="236"/>
      <c r="E712" s="235"/>
      <c r="F712" s="235"/>
      <c r="G712" s="235"/>
      <c r="H712" s="235"/>
      <c r="I712" s="235"/>
      <c r="J712" s="235"/>
      <c r="K712" s="335"/>
      <c r="L712" s="340"/>
      <c r="M712" s="260"/>
      <c r="N712" s="260"/>
    </row>
    <row r="713" spans="4:14" x14ac:dyDescent="0.25">
      <c r="D713" s="236"/>
      <c r="E713" s="235"/>
      <c r="F713" s="235"/>
      <c r="G713" s="235"/>
      <c r="H713" s="235"/>
      <c r="I713" s="235"/>
      <c r="J713" s="235"/>
      <c r="K713" s="335"/>
      <c r="L713" s="340"/>
      <c r="M713" s="260"/>
      <c r="N713" s="260"/>
    </row>
    <row r="714" spans="4:14" x14ac:dyDescent="0.25">
      <c r="D714" s="236"/>
      <c r="E714" s="235"/>
      <c r="F714" s="235"/>
      <c r="G714" s="235"/>
      <c r="H714" s="235"/>
      <c r="I714" s="235"/>
      <c r="J714" s="235"/>
      <c r="K714" s="335"/>
      <c r="L714" s="340"/>
      <c r="M714" s="260"/>
      <c r="N714" s="260"/>
    </row>
    <row r="715" spans="4:14" x14ac:dyDescent="0.25">
      <c r="D715" s="236"/>
      <c r="E715" s="235"/>
      <c r="F715" s="235"/>
      <c r="G715" s="235"/>
      <c r="H715" s="235"/>
      <c r="I715" s="235"/>
      <c r="J715" s="235"/>
      <c r="K715" s="335"/>
      <c r="L715" s="340"/>
      <c r="M715" s="260"/>
      <c r="N715" s="260"/>
    </row>
    <row r="716" spans="4:14" x14ac:dyDescent="0.25">
      <c r="D716" s="236"/>
      <c r="E716" s="235"/>
      <c r="F716" s="235"/>
      <c r="G716" s="235"/>
      <c r="H716" s="235"/>
      <c r="I716" s="235"/>
      <c r="J716" s="235"/>
      <c r="K716" s="335"/>
      <c r="L716" s="340"/>
      <c r="M716" s="260"/>
      <c r="N716" s="260"/>
    </row>
    <row r="717" spans="4:14" x14ac:dyDescent="0.25">
      <c r="D717" s="236"/>
      <c r="E717" s="235"/>
      <c r="F717" s="235"/>
      <c r="G717" s="235"/>
      <c r="H717" s="235"/>
      <c r="I717" s="235"/>
      <c r="J717" s="235"/>
      <c r="K717" s="335"/>
      <c r="L717" s="340"/>
      <c r="M717" s="260"/>
      <c r="N717" s="260"/>
    </row>
    <row r="718" spans="4:14" x14ac:dyDescent="0.25">
      <c r="D718" s="236"/>
      <c r="E718" s="235"/>
      <c r="F718" s="235"/>
      <c r="G718" s="235"/>
      <c r="H718" s="235"/>
      <c r="I718" s="235"/>
      <c r="J718" s="235"/>
      <c r="K718" s="335"/>
      <c r="L718" s="340"/>
      <c r="M718" s="260"/>
      <c r="N718" s="260"/>
    </row>
    <row r="719" spans="4:14" x14ac:dyDescent="0.25">
      <c r="D719" s="236"/>
      <c r="E719" s="235"/>
      <c r="F719" s="235"/>
      <c r="G719" s="235"/>
      <c r="H719" s="235"/>
      <c r="I719" s="235"/>
      <c r="J719" s="235"/>
      <c r="K719" s="335"/>
      <c r="L719" s="340"/>
      <c r="M719" s="260"/>
      <c r="N719" s="260"/>
    </row>
    <row r="720" spans="4:14" x14ac:dyDescent="0.25">
      <c r="D720" s="236"/>
      <c r="E720" s="235"/>
      <c r="F720" s="235"/>
      <c r="G720" s="235"/>
      <c r="H720" s="235"/>
      <c r="I720" s="235"/>
      <c r="J720" s="235"/>
      <c r="K720" s="335"/>
      <c r="L720" s="340"/>
      <c r="M720" s="260"/>
      <c r="N720" s="260"/>
    </row>
    <row r="721" spans="4:14" x14ac:dyDescent="0.25">
      <c r="D721" s="236"/>
      <c r="E721" s="235"/>
      <c r="F721" s="235"/>
      <c r="G721" s="235"/>
      <c r="H721" s="235"/>
      <c r="I721" s="235"/>
      <c r="J721" s="235"/>
      <c r="K721" s="335"/>
      <c r="L721" s="340"/>
      <c r="M721" s="260"/>
      <c r="N721" s="260"/>
    </row>
    <row r="722" spans="4:14" x14ac:dyDescent="0.25">
      <c r="D722" s="236"/>
      <c r="E722" s="235"/>
      <c r="F722" s="235"/>
      <c r="G722" s="235"/>
      <c r="H722" s="235"/>
      <c r="I722" s="235"/>
      <c r="J722" s="235"/>
      <c r="K722" s="335"/>
      <c r="L722" s="340"/>
      <c r="M722" s="260"/>
      <c r="N722" s="260"/>
    </row>
    <row r="723" spans="4:14" x14ac:dyDescent="0.25">
      <c r="D723" s="236"/>
      <c r="E723" s="235"/>
      <c r="F723" s="235"/>
      <c r="G723" s="235"/>
      <c r="H723" s="235"/>
      <c r="I723" s="235"/>
      <c r="J723" s="235"/>
      <c r="K723" s="335"/>
      <c r="L723" s="340"/>
      <c r="M723" s="260"/>
      <c r="N723" s="260"/>
    </row>
    <row r="724" spans="4:14" x14ac:dyDescent="0.25">
      <c r="D724" s="236"/>
      <c r="E724" s="235"/>
      <c r="F724" s="235"/>
      <c r="G724" s="235"/>
      <c r="H724" s="235"/>
      <c r="I724" s="235"/>
      <c r="J724" s="235"/>
      <c r="K724" s="335"/>
      <c r="L724" s="340"/>
      <c r="M724" s="260"/>
      <c r="N724" s="260"/>
    </row>
    <row r="725" spans="4:14" x14ac:dyDescent="0.25">
      <c r="D725" s="236"/>
      <c r="E725" s="235"/>
      <c r="F725" s="235"/>
      <c r="G725" s="235"/>
      <c r="H725" s="235"/>
      <c r="I725" s="235"/>
      <c r="J725" s="235"/>
      <c r="K725" s="335"/>
      <c r="L725" s="340"/>
      <c r="M725" s="260"/>
      <c r="N725" s="260"/>
    </row>
    <row r="726" spans="4:14" x14ac:dyDescent="0.25">
      <c r="D726" s="236"/>
      <c r="E726" s="235"/>
      <c r="F726" s="235"/>
      <c r="G726" s="235"/>
      <c r="H726" s="235"/>
      <c r="I726" s="235"/>
      <c r="J726" s="235"/>
      <c r="K726" s="335"/>
      <c r="L726" s="340"/>
      <c r="M726" s="260"/>
      <c r="N726" s="260"/>
    </row>
    <row r="727" spans="4:14" x14ac:dyDescent="0.25">
      <c r="D727" s="236"/>
      <c r="E727" s="235"/>
      <c r="F727" s="235"/>
      <c r="G727" s="235"/>
      <c r="H727" s="235"/>
      <c r="I727" s="235"/>
      <c r="J727" s="235"/>
      <c r="K727" s="335"/>
      <c r="L727" s="340"/>
      <c r="M727" s="260"/>
      <c r="N727" s="260"/>
    </row>
    <row r="728" spans="4:14" x14ac:dyDescent="0.25">
      <c r="D728" s="236"/>
      <c r="E728" s="235"/>
      <c r="F728" s="235"/>
      <c r="G728" s="235"/>
      <c r="H728" s="235"/>
      <c r="I728" s="235"/>
      <c r="J728" s="235"/>
      <c r="K728" s="335"/>
      <c r="L728" s="340"/>
      <c r="M728" s="260"/>
      <c r="N728" s="260"/>
    </row>
    <row r="729" spans="4:14" x14ac:dyDescent="0.25">
      <c r="D729" s="236"/>
      <c r="E729" s="235"/>
      <c r="F729" s="235"/>
      <c r="G729" s="235"/>
      <c r="H729" s="235"/>
      <c r="I729" s="235"/>
      <c r="J729" s="235"/>
      <c r="K729" s="335"/>
      <c r="L729" s="340"/>
      <c r="M729" s="260"/>
      <c r="N729" s="260"/>
    </row>
    <row r="730" spans="4:14" x14ac:dyDescent="0.25">
      <c r="D730" s="236"/>
      <c r="E730" s="235"/>
      <c r="F730" s="235"/>
      <c r="G730" s="235"/>
      <c r="H730" s="235"/>
      <c r="I730" s="235"/>
      <c r="J730" s="235"/>
      <c r="K730" s="335"/>
      <c r="L730" s="340"/>
      <c r="M730" s="260"/>
      <c r="N730" s="260"/>
    </row>
    <row r="731" spans="4:14" x14ac:dyDescent="0.25">
      <c r="D731" s="236"/>
      <c r="E731" s="235"/>
      <c r="F731" s="235"/>
      <c r="G731" s="235"/>
      <c r="H731" s="235"/>
      <c r="I731" s="235"/>
      <c r="J731" s="235"/>
      <c r="K731" s="335"/>
      <c r="L731" s="340"/>
      <c r="M731" s="260"/>
      <c r="N731" s="260"/>
    </row>
    <row r="732" spans="4:14" x14ac:dyDescent="0.25">
      <c r="D732" s="236"/>
      <c r="E732" s="235"/>
      <c r="F732" s="235"/>
      <c r="G732" s="235"/>
      <c r="H732" s="235"/>
      <c r="I732" s="235"/>
      <c r="J732" s="235"/>
      <c r="K732" s="335"/>
      <c r="L732" s="340"/>
      <c r="M732" s="260"/>
      <c r="N732" s="260"/>
    </row>
    <row r="733" spans="4:14" x14ac:dyDescent="0.25">
      <c r="D733" s="236"/>
      <c r="E733" s="235"/>
      <c r="F733" s="235"/>
      <c r="G733" s="235"/>
      <c r="H733" s="235"/>
      <c r="I733" s="235"/>
      <c r="J733" s="235"/>
      <c r="K733" s="335"/>
      <c r="L733" s="340"/>
      <c r="M733" s="260"/>
      <c r="N733" s="260"/>
    </row>
    <row r="734" spans="4:14" x14ac:dyDescent="0.25">
      <c r="D734" s="236"/>
      <c r="E734" s="235"/>
      <c r="F734" s="235"/>
      <c r="G734" s="235"/>
      <c r="H734" s="235"/>
      <c r="I734" s="235"/>
      <c r="J734" s="235"/>
      <c r="K734" s="335"/>
      <c r="L734" s="340"/>
      <c r="M734" s="260"/>
      <c r="N734" s="260"/>
    </row>
    <row r="735" spans="4:14" x14ac:dyDescent="0.25">
      <c r="D735" s="236"/>
      <c r="E735" s="235"/>
      <c r="F735" s="235"/>
      <c r="G735" s="235"/>
      <c r="H735" s="235"/>
      <c r="I735" s="235"/>
      <c r="J735" s="235"/>
      <c r="K735" s="335"/>
      <c r="L735" s="340"/>
      <c r="M735" s="260"/>
      <c r="N735" s="260"/>
    </row>
    <row r="736" spans="4:14" x14ac:dyDescent="0.25">
      <c r="D736" s="236"/>
      <c r="E736" s="235"/>
      <c r="F736" s="235"/>
      <c r="G736" s="235"/>
      <c r="H736" s="235"/>
      <c r="I736" s="235"/>
      <c r="J736" s="235"/>
      <c r="K736" s="335"/>
      <c r="L736" s="340"/>
      <c r="M736" s="260"/>
      <c r="N736" s="260"/>
    </row>
    <row r="737" spans="4:14" x14ac:dyDescent="0.25">
      <c r="D737" s="236"/>
      <c r="E737" s="235"/>
      <c r="F737" s="235"/>
      <c r="G737" s="235"/>
      <c r="H737" s="235"/>
      <c r="I737" s="235"/>
      <c r="J737" s="235"/>
      <c r="K737" s="335"/>
      <c r="L737" s="340"/>
      <c r="M737" s="260"/>
      <c r="N737" s="260"/>
    </row>
    <row r="738" spans="4:14" x14ac:dyDescent="0.25">
      <c r="D738" s="236"/>
      <c r="E738" s="235"/>
      <c r="F738" s="235"/>
      <c r="G738" s="235"/>
      <c r="H738" s="235"/>
      <c r="I738" s="235"/>
      <c r="J738" s="235"/>
      <c r="K738" s="335"/>
      <c r="L738" s="340"/>
      <c r="M738" s="260"/>
      <c r="N738" s="260"/>
    </row>
    <row r="739" spans="4:14" x14ac:dyDescent="0.25">
      <c r="D739" s="236"/>
      <c r="E739" s="235"/>
      <c r="F739" s="235"/>
      <c r="G739" s="235"/>
      <c r="H739" s="235"/>
      <c r="I739" s="235"/>
      <c r="J739" s="235"/>
      <c r="K739" s="335"/>
      <c r="L739" s="340"/>
      <c r="M739" s="260"/>
      <c r="N739" s="260"/>
    </row>
    <row r="740" spans="4:14" x14ac:dyDescent="0.25">
      <c r="D740" s="236"/>
      <c r="E740" s="235"/>
      <c r="F740" s="235"/>
      <c r="G740" s="235"/>
      <c r="H740" s="235"/>
      <c r="I740" s="235"/>
      <c r="J740" s="235"/>
      <c r="K740" s="335"/>
      <c r="L740" s="340"/>
      <c r="M740" s="260"/>
      <c r="N740" s="260"/>
    </row>
    <row r="741" spans="4:14" x14ac:dyDescent="0.25">
      <c r="D741" s="236"/>
      <c r="E741" s="235"/>
      <c r="F741" s="235"/>
      <c r="G741" s="235"/>
      <c r="H741" s="235"/>
      <c r="I741" s="235"/>
      <c r="J741" s="235"/>
      <c r="K741" s="335"/>
      <c r="L741" s="340"/>
      <c r="M741" s="260"/>
      <c r="N741" s="260"/>
    </row>
    <row r="742" spans="4:14" x14ac:dyDescent="0.25">
      <c r="D742" s="236"/>
      <c r="E742" s="235"/>
      <c r="F742" s="235"/>
      <c r="G742" s="235"/>
      <c r="H742" s="235"/>
      <c r="I742" s="235"/>
      <c r="J742" s="235"/>
      <c r="K742" s="335"/>
      <c r="L742" s="340"/>
      <c r="M742" s="260"/>
      <c r="N742" s="260"/>
    </row>
    <row r="743" spans="4:14" x14ac:dyDescent="0.25">
      <c r="D743" s="236"/>
      <c r="E743" s="235"/>
      <c r="F743" s="235"/>
      <c r="G743" s="235"/>
      <c r="H743" s="235"/>
      <c r="I743" s="235"/>
      <c r="J743" s="235"/>
      <c r="K743" s="335"/>
      <c r="L743" s="340"/>
      <c r="M743" s="260"/>
      <c r="N743" s="260"/>
    </row>
    <row r="744" spans="4:14" x14ac:dyDescent="0.25">
      <c r="D744" s="236"/>
      <c r="E744" s="235"/>
      <c r="F744" s="235"/>
      <c r="G744" s="235"/>
      <c r="H744" s="235"/>
      <c r="I744" s="235"/>
      <c r="J744" s="235"/>
      <c r="K744" s="335"/>
      <c r="L744" s="340"/>
      <c r="M744" s="260"/>
      <c r="N744" s="260"/>
    </row>
    <row r="745" spans="4:14" x14ac:dyDescent="0.25">
      <c r="D745" s="236"/>
      <c r="E745" s="235"/>
      <c r="F745" s="235"/>
      <c r="G745" s="235"/>
      <c r="H745" s="235"/>
      <c r="I745" s="235"/>
      <c r="J745" s="235"/>
      <c r="K745" s="335"/>
      <c r="L745" s="340"/>
      <c r="M745" s="260"/>
      <c r="N745" s="260"/>
    </row>
    <row r="746" spans="4:14" x14ac:dyDescent="0.25">
      <c r="D746" s="236"/>
      <c r="E746" s="235"/>
      <c r="F746" s="235"/>
      <c r="G746" s="235"/>
      <c r="H746" s="235"/>
      <c r="I746" s="235"/>
      <c r="J746" s="235"/>
      <c r="K746" s="335"/>
      <c r="L746" s="340"/>
      <c r="M746" s="260"/>
      <c r="N746" s="260"/>
    </row>
    <row r="747" spans="4:14" x14ac:dyDescent="0.25">
      <c r="D747" s="236"/>
      <c r="E747" s="235"/>
      <c r="F747" s="235"/>
      <c r="G747" s="235"/>
      <c r="H747" s="235"/>
      <c r="I747" s="235"/>
      <c r="J747" s="235"/>
      <c r="K747" s="335"/>
      <c r="L747" s="340"/>
      <c r="M747" s="260"/>
      <c r="N747" s="260"/>
    </row>
    <row r="748" spans="4:14" x14ac:dyDescent="0.25">
      <c r="D748" s="236"/>
      <c r="E748" s="235"/>
      <c r="F748" s="235"/>
      <c r="G748" s="235"/>
      <c r="H748" s="235"/>
      <c r="I748" s="235"/>
      <c r="J748" s="235"/>
      <c r="K748" s="335"/>
      <c r="L748" s="340"/>
      <c r="M748" s="260"/>
      <c r="N748" s="260"/>
    </row>
    <row r="749" spans="4:14" x14ac:dyDescent="0.25">
      <c r="D749" s="236"/>
      <c r="E749" s="235"/>
      <c r="F749" s="235"/>
      <c r="G749" s="235"/>
      <c r="H749" s="235"/>
      <c r="I749" s="235"/>
      <c r="J749" s="235"/>
      <c r="K749" s="335"/>
      <c r="L749" s="340"/>
      <c r="M749" s="260"/>
      <c r="N749" s="260"/>
    </row>
    <row r="750" spans="4:14" x14ac:dyDescent="0.25">
      <c r="D750" s="236"/>
      <c r="E750" s="235"/>
      <c r="F750" s="235"/>
      <c r="G750" s="235"/>
      <c r="H750" s="235"/>
      <c r="I750" s="235"/>
      <c r="J750" s="235"/>
      <c r="K750" s="335"/>
      <c r="L750" s="340"/>
      <c r="M750" s="260"/>
      <c r="N750" s="260"/>
    </row>
    <row r="751" spans="4:14" x14ac:dyDescent="0.25">
      <c r="D751" s="236"/>
      <c r="E751" s="235"/>
      <c r="F751" s="235"/>
      <c r="G751" s="235"/>
      <c r="H751" s="235"/>
      <c r="I751" s="235"/>
      <c r="J751" s="235"/>
      <c r="K751" s="335"/>
      <c r="L751" s="340"/>
      <c r="M751" s="260"/>
      <c r="N751" s="260"/>
    </row>
    <row r="752" spans="4:14" x14ac:dyDescent="0.25">
      <c r="D752" s="236"/>
      <c r="E752" s="235"/>
      <c r="F752" s="235"/>
      <c r="G752" s="235"/>
      <c r="H752" s="235"/>
      <c r="I752" s="235"/>
      <c r="J752" s="235"/>
      <c r="K752" s="335"/>
      <c r="L752" s="340"/>
      <c r="M752" s="260"/>
      <c r="N752" s="260"/>
    </row>
    <row r="753" spans="4:14" x14ac:dyDescent="0.25">
      <c r="D753" s="236"/>
      <c r="E753" s="235"/>
      <c r="F753" s="235"/>
      <c r="G753" s="235"/>
      <c r="H753" s="235"/>
      <c r="I753" s="235"/>
      <c r="J753" s="235"/>
      <c r="K753" s="335"/>
      <c r="L753" s="340"/>
      <c r="M753" s="260"/>
      <c r="N753" s="260"/>
    </row>
    <row r="754" spans="4:14" x14ac:dyDescent="0.25">
      <c r="D754" s="236"/>
      <c r="E754" s="235"/>
      <c r="F754" s="235"/>
      <c r="G754" s="235"/>
      <c r="H754" s="235"/>
      <c r="I754" s="235"/>
      <c r="J754" s="235"/>
      <c r="K754" s="335"/>
      <c r="L754" s="340"/>
      <c r="M754" s="260"/>
      <c r="N754" s="260"/>
    </row>
    <row r="755" spans="4:14" x14ac:dyDescent="0.25">
      <c r="D755" s="236"/>
      <c r="E755" s="235"/>
      <c r="F755" s="235"/>
      <c r="G755" s="235"/>
      <c r="H755" s="235"/>
      <c r="I755" s="235"/>
      <c r="J755" s="235"/>
      <c r="K755" s="335"/>
      <c r="L755" s="340"/>
      <c r="M755" s="260"/>
      <c r="N755" s="260"/>
    </row>
    <row r="756" spans="4:14" x14ac:dyDescent="0.25">
      <c r="D756" s="236"/>
      <c r="E756" s="235"/>
      <c r="F756" s="235"/>
      <c r="G756" s="235"/>
      <c r="H756" s="235"/>
      <c r="I756" s="235"/>
      <c r="J756" s="235"/>
      <c r="K756" s="335"/>
      <c r="L756" s="340"/>
      <c r="M756" s="260"/>
      <c r="N756" s="260"/>
    </row>
    <row r="757" spans="4:14" x14ac:dyDescent="0.25">
      <c r="D757" s="236"/>
      <c r="E757" s="235"/>
      <c r="F757" s="235"/>
      <c r="G757" s="235"/>
      <c r="H757" s="235"/>
      <c r="I757" s="235"/>
      <c r="J757" s="235"/>
      <c r="K757" s="335"/>
      <c r="L757" s="340"/>
      <c r="M757" s="260"/>
      <c r="N757" s="260"/>
    </row>
    <row r="758" spans="4:14" x14ac:dyDescent="0.25">
      <c r="D758" s="236"/>
      <c r="E758" s="235"/>
      <c r="F758" s="235"/>
      <c r="G758" s="235"/>
      <c r="H758" s="235"/>
      <c r="I758" s="235"/>
      <c r="J758" s="235"/>
      <c r="K758" s="335"/>
      <c r="L758" s="340"/>
      <c r="M758" s="260"/>
      <c r="N758" s="260"/>
    </row>
    <row r="759" spans="4:14" x14ac:dyDescent="0.25">
      <c r="D759" s="236"/>
      <c r="E759" s="235"/>
      <c r="F759" s="235"/>
      <c r="G759" s="235"/>
      <c r="H759" s="235"/>
      <c r="I759" s="235"/>
      <c r="J759" s="235"/>
      <c r="K759" s="335"/>
      <c r="L759" s="340"/>
      <c r="M759" s="260"/>
      <c r="N759" s="260"/>
    </row>
    <row r="760" spans="4:14" x14ac:dyDescent="0.25">
      <c r="D760" s="236"/>
      <c r="E760" s="235"/>
      <c r="F760" s="235"/>
      <c r="G760" s="235"/>
      <c r="H760" s="235"/>
      <c r="I760" s="235"/>
      <c r="J760" s="235"/>
      <c r="K760" s="335"/>
      <c r="L760" s="340"/>
      <c r="M760" s="260"/>
      <c r="N760" s="260"/>
    </row>
    <row r="761" spans="4:14" x14ac:dyDescent="0.25">
      <c r="D761" s="236"/>
      <c r="E761" s="235"/>
      <c r="F761" s="235"/>
      <c r="G761" s="235"/>
      <c r="H761" s="235"/>
      <c r="I761" s="235"/>
      <c r="J761" s="235"/>
      <c r="K761" s="335"/>
      <c r="L761" s="340"/>
      <c r="M761" s="260"/>
      <c r="N761" s="260"/>
    </row>
    <row r="762" spans="4:14" x14ac:dyDescent="0.25">
      <c r="D762" s="236"/>
      <c r="E762" s="235"/>
      <c r="F762" s="235"/>
      <c r="G762" s="235"/>
      <c r="H762" s="235"/>
      <c r="I762" s="235"/>
      <c r="J762" s="235"/>
      <c r="K762" s="335"/>
      <c r="L762" s="340"/>
      <c r="M762" s="260"/>
      <c r="N762" s="260"/>
    </row>
    <row r="763" spans="4:14" x14ac:dyDescent="0.25">
      <c r="D763" s="236"/>
      <c r="E763" s="235"/>
      <c r="F763" s="235"/>
      <c r="G763" s="235"/>
      <c r="H763" s="235"/>
      <c r="I763" s="235"/>
      <c r="J763" s="235"/>
      <c r="K763" s="335"/>
      <c r="L763" s="340"/>
      <c r="M763" s="260"/>
      <c r="N763" s="260"/>
    </row>
    <row r="764" spans="4:14" x14ac:dyDescent="0.25">
      <c r="D764" s="236"/>
      <c r="E764" s="235"/>
      <c r="F764" s="235"/>
      <c r="G764" s="235"/>
      <c r="H764" s="235"/>
      <c r="I764" s="235"/>
      <c r="J764" s="235"/>
      <c r="K764" s="335"/>
      <c r="L764" s="340"/>
      <c r="M764" s="260"/>
      <c r="N764" s="260"/>
    </row>
    <row r="765" spans="4:14" x14ac:dyDescent="0.25">
      <c r="D765" s="236"/>
      <c r="E765" s="235"/>
      <c r="F765" s="235"/>
      <c r="G765" s="235"/>
      <c r="H765" s="235"/>
      <c r="I765" s="235"/>
      <c r="J765" s="235"/>
      <c r="K765" s="335"/>
      <c r="L765" s="340"/>
      <c r="M765" s="260"/>
      <c r="N765" s="260"/>
    </row>
    <row r="766" spans="4:14" x14ac:dyDescent="0.25">
      <c r="D766" s="236"/>
      <c r="E766" s="235"/>
      <c r="F766" s="235"/>
      <c r="G766" s="235"/>
      <c r="H766" s="235"/>
      <c r="I766" s="235"/>
      <c r="J766" s="235"/>
      <c r="K766" s="335"/>
      <c r="L766" s="340"/>
      <c r="M766" s="260"/>
      <c r="N766" s="260"/>
    </row>
    <row r="767" spans="4:14" x14ac:dyDescent="0.25">
      <c r="D767" s="236"/>
      <c r="E767" s="235"/>
      <c r="F767" s="235"/>
      <c r="G767" s="235"/>
      <c r="H767" s="235"/>
      <c r="I767" s="235"/>
      <c r="J767" s="235"/>
      <c r="K767" s="335"/>
      <c r="L767" s="340"/>
      <c r="M767" s="260"/>
      <c r="N767" s="260"/>
    </row>
    <row r="768" spans="4:14" x14ac:dyDescent="0.25">
      <c r="D768" s="236"/>
      <c r="E768" s="235"/>
      <c r="F768" s="235"/>
      <c r="G768" s="235"/>
      <c r="H768" s="235"/>
      <c r="I768" s="235"/>
      <c r="J768" s="235"/>
      <c r="K768" s="335"/>
      <c r="L768" s="340"/>
      <c r="M768" s="260"/>
      <c r="N768" s="260"/>
    </row>
    <row r="769" spans="4:14" x14ac:dyDescent="0.25">
      <c r="D769" s="236"/>
      <c r="E769" s="235"/>
      <c r="F769" s="235"/>
      <c r="G769" s="235"/>
      <c r="H769" s="235"/>
      <c r="I769" s="235"/>
      <c r="J769" s="235"/>
      <c r="K769" s="335"/>
      <c r="L769" s="340"/>
      <c r="M769" s="260"/>
      <c r="N769" s="260"/>
    </row>
    <row r="770" spans="4:14" x14ac:dyDescent="0.25">
      <c r="D770" s="236"/>
      <c r="E770" s="235"/>
      <c r="F770" s="235"/>
      <c r="G770" s="235"/>
      <c r="H770" s="235"/>
      <c r="I770" s="235"/>
      <c r="J770" s="235"/>
      <c r="K770" s="335"/>
      <c r="L770" s="340"/>
      <c r="M770" s="260"/>
      <c r="N770" s="260"/>
    </row>
    <row r="771" spans="4:14" x14ac:dyDescent="0.25">
      <c r="D771" s="236"/>
      <c r="E771" s="235"/>
      <c r="F771" s="235"/>
      <c r="G771" s="235"/>
      <c r="H771" s="235"/>
      <c r="I771" s="235"/>
      <c r="J771" s="235"/>
      <c r="K771" s="335"/>
      <c r="L771" s="340"/>
      <c r="M771" s="260"/>
      <c r="N771" s="260"/>
    </row>
    <row r="772" spans="4:14" x14ac:dyDescent="0.25">
      <c r="D772" s="236"/>
      <c r="E772" s="235"/>
      <c r="F772" s="235"/>
      <c r="G772" s="235"/>
      <c r="H772" s="235"/>
      <c r="I772" s="235"/>
      <c r="J772" s="235"/>
      <c r="K772" s="335"/>
      <c r="L772" s="340"/>
      <c r="M772" s="260"/>
      <c r="N772" s="260"/>
    </row>
    <row r="773" spans="4:14" x14ac:dyDescent="0.25">
      <c r="D773" s="236"/>
      <c r="E773" s="235"/>
      <c r="F773" s="235"/>
      <c r="G773" s="235"/>
      <c r="H773" s="235"/>
      <c r="I773" s="235"/>
      <c r="J773" s="235"/>
      <c r="K773" s="335"/>
      <c r="L773" s="340"/>
      <c r="M773" s="260"/>
      <c r="N773" s="260"/>
    </row>
    <row r="774" spans="4:14" x14ac:dyDescent="0.25">
      <c r="D774" s="236"/>
      <c r="E774" s="235"/>
      <c r="F774" s="235"/>
      <c r="G774" s="235"/>
      <c r="H774" s="235"/>
      <c r="I774" s="235"/>
      <c r="J774" s="235"/>
      <c r="K774" s="335"/>
      <c r="L774" s="340"/>
      <c r="M774" s="260"/>
      <c r="N774" s="260"/>
    </row>
    <row r="775" spans="4:14" x14ac:dyDescent="0.25">
      <c r="D775" s="236"/>
      <c r="E775" s="235"/>
      <c r="F775" s="235"/>
      <c r="G775" s="235"/>
      <c r="H775" s="235"/>
      <c r="I775" s="235"/>
      <c r="J775" s="235"/>
      <c r="K775" s="335"/>
      <c r="L775" s="340"/>
      <c r="M775" s="260"/>
      <c r="N775" s="260"/>
    </row>
    <row r="776" spans="4:14" x14ac:dyDescent="0.25">
      <c r="D776" s="236"/>
      <c r="E776" s="235"/>
      <c r="F776" s="235"/>
      <c r="G776" s="235"/>
      <c r="H776" s="235"/>
      <c r="I776" s="235"/>
      <c r="J776" s="235"/>
      <c r="K776" s="335"/>
      <c r="L776" s="340"/>
      <c r="M776" s="260"/>
      <c r="N776" s="260"/>
    </row>
    <row r="777" spans="4:14" x14ac:dyDescent="0.25">
      <c r="D777" s="236"/>
      <c r="E777" s="235"/>
      <c r="F777" s="235"/>
      <c r="G777" s="235"/>
      <c r="H777" s="235"/>
      <c r="I777" s="235"/>
      <c r="J777" s="235"/>
      <c r="K777" s="335"/>
      <c r="L777" s="340"/>
      <c r="M777" s="260"/>
      <c r="N777" s="260"/>
    </row>
    <row r="778" spans="4:14" x14ac:dyDescent="0.25">
      <c r="D778" s="236"/>
      <c r="E778" s="235"/>
      <c r="F778" s="235"/>
      <c r="G778" s="235"/>
      <c r="H778" s="235"/>
      <c r="I778" s="235"/>
      <c r="J778" s="235"/>
      <c r="K778" s="335"/>
      <c r="L778" s="340"/>
      <c r="M778" s="260"/>
      <c r="N778" s="260"/>
    </row>
    <row r="779" spans="4:14" x14ac:dyDescent="0.25">
      <c r="D779" s="236"/>
      <c r="E779" s="235"/>
      <c r="F779" s="235"/>
      <c r="G779" s="235"/>
      <c r="H779" s="235"/>
      <c r="I779" s="235"/>
      <c r="J779" s="235"/>
      <c r="K779" s="335"/>
      <c r="L779" s="340"/>
      <c r="M779" s="260"/>
      <c r="N779" s="260"/>
    </row>
    <row r="780" spans="4:14" x14ac:dyDescent="0.25">
      <c r="D780" s="236"/>
      <c r="E780" s="235"/>
      <c r="F780" s="235"/>
      <c r="G780" s="235"/>
      <c r="H780" s="235"/>
      <c r="I780" s="235"/>
      <c r="J780" s="235"/>
      <c r="K780" s="335"/>
      <c r="L780" s="340"/>
      <c r="M780" s="260"/>
      <c r="N780" s="260"/>
    </row>
    <row r="781" spans="4:14" x14ac:dyDescent="0.25">
      <c r="D781" s="236"/>
      <c r="E781" s="235"/>
      <c r="F781" s="235"/>
      <c r="G781" s="235"/>
      <c r="H781" s="235"/>
      <c r="I781" s="235"/>
      <c r="J781" s="235"/>
      <c r="K781" s="335"/>
      <c r="L781" s="340"/>
      <c r="M781" s="260"/>
      <c r="N781" s="260"/>
    </row>
    <row r="782" spans="4:14" x14ac:dyDescent="0.25">
      <c r="D782" s="236"/>
      <c r="E782" s="235"/>
      <c r="F782" s="235"/>
      <c r="G782" s="235"/>
      <c r="H782" s="235"/>
      <c r="I782" s="235"/>
      <c r="J782" s="235"/>
      <c r="K782" s="335"/>
      <c r="L782" s="340"/>
      <c r="M782" s="260"/>
      <c r="N782" s="260"/>
    </row>
    <row r="783" spans="4:14" x14ac:dyDescent="0.25">
      <c r="D783" s="236"/>
      <c r="E783" s="235"/>
      <c r="F783" s="235"/>
      <c r="G783" s="235"/>
      <c r="H783" s="235"/>
      <c r="I783" s="235"/>
      <c r="J783" s="235"/>
      <c r="K783" s="335"/>
      <c r="L783" s="340"/>
      <c r="M783" s="260"/>
      <c r="N783" s="260"/>
    </row>
    <row r="784" spans="4:14" x14ac:dyDescent="0.25">
      <c r="D784" s="236"/>
      <c r="E784" s="235"/>
      <c r="F784" s="235"/>
      <c r="G784" s="235"/>
      <c r="H784" s="235"/>
      <c r="I784" s="235"/>
      <c r="J784" s="235"/>
      <c r="K784" s="335"/>
      <c r="L784" s="340"/>
      <c r="M784" s="260"/>
      <c r="N784" s="260"/>
    </row>
    <row r="785" spans="4:14" x14ac:dyDescent="0.25">
      <c r="D785" s="236"/>
      <c r="E785" s="235"/>
      <c r="F785" s="235"/>
      <c r="G785" s="235"/>
      <c r="H785" s="235"/>
      <c r="I785" s="235"/>
      <c r="J785" s="235"/>
      <c r="K785" s="335"/>
      <c r="L785" s="340"/>
      <c r="M785" s="260"/>
      <c r="N785" s="260"/>
    </row>
    <row r="786" spans="4:14" x14ac:dyDescent="0.25">
      <c r="D786" s="236"/>
      <c r="E786" s="235"/>
      <c r="F786" s="235"/>
      <c r="G786" s="235"/>
      <c r="H786" s="235"/>
      <c r="I786" s="235"/>
      <c r="J786" s="235"/>
      <c r="K786" s="335"/>
      <c r="L786" s="340"/>
      <c r="M786" s="260"/>
      <c r="N786" s="260"/>
    </row>
    <row r="787" spans="4:14" x14ac:dyDescent="0.25">
      <c r="D787" s="236"/>
      <c r="E787" s="235"/>
      <c r="F787" s="235"/>
      <c r="G787" s="235"/>
      <c r="H787" s="235"/>
      <c r="I787" s="235"/>
      <c r="J787" s="235"/>
      <c r="K787" s="335"/>
      <c r="L787" s="340"/>
      <c r="M787" s="260"/>
      <c r="N787" s="260"/>
    </row>
    <row r="788" spans="4:14" x14ac:dyDescent="0.25">
      <c r="D788" s="236"/>
      <c r="E788" s="235"/>
      <c r="F788" s="235"/>
      <c r="G788" s="235"/>
      <c r="H788" s="235"/>
      <c r="I788" s="235"/>
      <c r="J788" s="235"/>
      <c r="K788" s="335"/>
      <c r="L788" s="340"/>
      <c r="M788" s="260"/>
      <c r="N788" s="260"/>
    </row>
    <row r="789" spans="4:14" x14ac:dyDescent="0.25">
      <c r="D789" s="236"/>
      <c r="E789" s="235"/>
      <c r="F789" s="235"/>
      <c r="G789" s="235"/>
      <c r="H789" s="235"/>
      <c r="I789" s="235"/>
      <c r="J789" s="235"/>
      <c r="K789" s="335"/>
      <c r="L789" s="340"/>
      <c r="M789" s="260"/>
      <c r="N789" s="260"/>
    </row>
    <row r="790" spans="4:14" x14ac:dyDescent="0.25">
      <c r="D790" s="236"/>
      <c r="E790" s="235"/>
      <c r="F790" s="235"/>
      <c r="G790" s="235"/>
      <c r="H790" s="235"/>
      <c r="I790" s="235"/>
      <c r="J790" s="235"/>
      <c r="K790" s="335"/>
      <c r="L790" s="340"/>
      <c r="M790" s="260"/>
      <c r="N790" s="260"/>
    </row>
    <row r="791" spans="4:14" x14ac:dyDescent="0.25">
      <c r="D791" s="236"/>
      <c r="E791" s="235"/>
      <c r="F791" s="235"/>
      <c r="G791" s="235"/>
      <c r="H791" s="235"/>
      <c r="I791" s="235"/>
      <c r="J791" s="235"/>
      <c r="K791" s="335"/>
      <c r="L791" s="340"/>
      <c r="M791" s="260"/>
      <c r="N791" s="260"/>
    </row>
    <row r="792" spans="4:14" x14ac:dyDescent="0.25">
      <c r="D792" s="236"/>
      <c r="E792" s="235"/>
      <c r="F792" s="235"/>
      <c r="G792" s="235"/>
      <c r="H792" s="235"/>
      <c r="I792" s="235"/>
      <c r="J792" s="235"/>
      <c r="K792" s="335"/>
      <c r="L792" s="340"/>
      <c r="M792" s="260"/>
      <c r="N792" s="260"/>
    </row>
    <row r="793" spans="4:14" x14ac:dyDescent="0.25">
      <c r="D793" s="236"/>
      <c r="E793" s="235"/>
      <c r="F793" s="235"/>
      <c r="G793" s="235"/>
      <c r="H793" s="235"/>
      <c r="I793" s="235"/>
      <c r="J793" s="235"/>
      <c r="K793" s="335"/>
      <c r="L793" s="340"/>
      <c r="M793" s="260"/>
      <c r="N793" s="260"/>
    </row>
    <row r="794" spans="4:14" x14ac:dyDescent="0.25">
      <c r="D794" s="236"/>
      <c r="E794" s="235"/>
      <c r="F794" s="235"/>
      <c r="G794" s="235"/>
      <c r="H794" s="235"/>
      <c r="I794" s="235"/>
      <c r="J794" s="235"/>
      <c r="K794" s="335"/>
      <c r="L794" s="340"/>
      <c r="M794" s="260"/>
      <c r="N794" s="260"/>
    </row>
    <row r="795" spans="4:14" x14ac:dyDescent="0.25">
      <c r="D795" s="236"/>
      <c r="E795" s="235"/>
      <c r="F795" s="235"/>
      <c r="G795" s="235"/>
      <c r="H795" s="235"/>
      <c r="I795" s="235"/>
      <c r="J795" s="235"/>
      <c r="K795" s="335"/>
      <c r="L795" s="340"/>
      <c r="M795" s="260"/>
      <c r="N795" s="260"/>
    </row>
    <row r="796" spans="4:14" x14ac:dyDescent="0.25">
      <c r="D796" s="236"/>
      <c r="E796" s="235"/>
      <c r="F796" s="235"/>
      <c r="G796" s="235"/>
      <c r="H796" s="235"/>
      <c r="I796" s="235"/>
      <c r="J796" s="235"/>
      <c r="K796" s="335"/>
      <c r="L796" s="340"/>
      <c r="M796" s="260"/>
      <c r="N796" s="260"/>
    </row>
    <row r="797" spans="4:14" x14ac:dyDescent="0.25">
      <c r="D797" s="236"/>
      <c r="E797" s="235"/>
      <c r="F797" s="235"/>
      <c r="G797" s="235"/>
      <c r="H797" s="235"/>
      <c r="I797" s="235"/>
      <c r="J797" s="235"/>
      <c r="K797" s="335"/>
      <c r="L797" s="340"/>
      <c r="M797" s="260"/>
      <c r="N797" s="260"/>
    </row>
    <row r="798" spans="4:14" x14ac:dyDescent="0.25">
      <c r="D798" s="236"/>
      <c r="E798" s="235"/>
      <c r="F798" s="235"/>
      <c r="G798" s="235"/>
      <c r="H798" s="235"/>
      <c r="I798" s="235"/>
      <c r="J798" s="235"/>
      <c r="K798" s="335"/>
      <c r="L798" s="340"/>
      <c r="M798" s="260"/>
      <c r="N798" s="260"/>
    </row>
    <row r="799" spans="4:14" x14ac:dyDescent="0.25">
      <c r="D799" s="236"/>
      <c r="E799" s="235"/>
      <c r="F799" s="235"/>
      <c r="G799" s="235"/>
      <c r="H799" s="235"/>
      <c r="I799" s="235"/>
      <c r="J799" s="235"/>
      <c r="K799" s="335"/>
      <c r="L799" s="340"/>
      <c r="M799" s="260"/>
      <c r="N799" s="260"/>
    </row>
    <row r="800" spans="4:14" x14ac:dyDescent="0.25">
      <c r="D800" s="236"/>
      <c r="E800" s="235"/>
      <c r="F800" s="235"/>
      <c r="G800" s="235"/>
      <c r="H800" s="235"/>
      <c r="I800" s="235"/>
      <c r="J800" s="235"/>
      <c r="K800" s="335"/>
      <c r="L800" s="340"/>
      <c r="M800" s="260"/>
      <c r="N800" s="260"/>
    </row>
    <row r="801" spans="4:14" x14ac:dyDescent="0.25">
      <c r="D801" s="236"/>
      <c r="E801" s="235"/>
      <c r="F801" s="235"/>
      <c r="G801" s="235"/>
      <c r="H801" s="235"/>
      <c r="I801" s="235"/>
      <c r="J801" s="235"/>
      <c r="K801" s="335"/>
      <c r="L801" s="340"/>
      <c r="M801" s="260"/>
      <c r="N801" s="260"/>
    </row>
    <row r="802" spans="4:14" x14ac:dyDescent="0.25">
      <c r="D802" s="236"/>
      <c r="E802" s="235"/>
      <c r="F802" s="235"/>
      <c r="G802" s="235"/>
      <c r="H802" s="235"/>
      <c r="I802" s="235"/>
      <c r="J802" s="235"/>
      <c r="K802" s="335"/>
      <c r="L802" s="340"/>
      <c r="M802" s="260"/>
      <c r="N802" s="260"/>
    </row>
    <row r="803" spans="4:14" x14ac:dyDescent="0.25">
      <c r="D803" s="236"/>
      <c r="E803" s="235"/>
      <c r="F803" s="235"/>
      <c r="G803" s="235"/>
      <c r="H803" s="235"/>
      <c r="I803" s="235"/>
      <c r="J803" s="235"/>
      <c r="K803" s="335"/>
      <c r="L803" s="340"/>
      <c r="M803" s="260"/>
      <c r="N803" s="260"/>
    </row>
    <row r="804" spans="4:14" x14ac:dyDescent="0.25">
      <c r="D804" s="236"/>
      <c r="E804" s="235"/>
      <c r="F804" s="235"/>
      <c r="G804" s="235"/>
      <c r="H804" s="235"/>
      <c r="I804" s="235"/>
      <c r="J804" s="235"/>
      <c r="K804" s="335"/>
      <c r="L804" s="340"/>
      <c r="M804" s="260"/>
      <c r="N804" s="260"/>
    </row>
    <row r="805" spans="4:14" x14ac:dyDescent="0.25">
      <c r="D805" s="236"/>
      <c r="E805" s="235"/>
      <c r="F805" s="235"/>
      <c r="G805" s="235"/>
      <c r="H805" s="235"/>
      <c r="I805" s="235"/>
      <c r="J805" s="235"/>
      <c r="K805" s="335"/>
      <c r="L805" s="340"/>
      <c r="M805" s="260"/>
      <c r="N805" s="260"/>
    </row>
    <row r="806" spans="4:14" x14ac:dyDescent="0.25">
      <c r="D806" s="236"/>
      <c r="E806" s="235"/>
      <c r="F806" s="235"/>
      <c r="G806" s="235"/>
      <c r="H806" s="235"/>
      <c r="I806" s="235"/>
      <c r="J806" s="235"/>
      <c r="K806" s="335"/>
      <c r="L806" s="340"/>
      <c r="M806" s="260"/>
      <c r="N806" s="260"/>
    </row>
    <row r="807" spans="4:14" x14ac:dyDescent="0.25">
      <c r="D807" s="236"/>
      <c r="E807" s="235"/>
      <c r="F807" s="235"/>
      <c r="G807" s="235"/>
      <c r="H807" s="235"/>
      <c r="I807" s="235"/>
      <c r="J807" s="235"/>
      <c r="K807" s="335"/>
      <c r="L807" s="340"/>
      <c r="M807" s="260"/>
      <c r="N807" s="260"/>
    </row>
    <row r="808" spans="4:14" x14ac:dyDescent="0.25">
      <c r="D808" s="236"/>
      <c r="E808" s="235"/>
      <c r="F808" s="235"/>
      <c r="G808" s="235"/>
      <c r="H808" s="235"/>
      <c r="I808" s="235"/>
      <c r="J808" s="235"/>
      <c r="K808" s="335"/>
      <c r="L808" s="340"/>
      <c r="M808" s="260"/>
      <c r="N808" s="260"/>
    </row>
    <row r="809" spans="4:14" x14ac:dyDescent="0.25">
      <c r="D809" s="236"/>
      <c r="E809" s="235"/>
      <c r="F809" s="235"/>
      <c r="G809" s="235"/>
      <c r="H809" s="235"/>
      <c r="I809" s="235"/>
      <c r="J809" s="235"/>
      <c r="K809" s="335"/>
      <c r="L809" s="340"/>
      <c r="M809" s="260"/>
      <c r="N809" s="260"/>
    </row>
    <row r="810" spans="4:14" x14ac:dyDescent="0.25">
      <c r="D810" s="236"/>
      <c r="E810" s="235"/>
      <c r="F810" s="235"/>
      <c r="G810" s="235"/>
      <c r="H810" s="235"/>
      <c r="I810" s="235"/>
      <c r="J810" s="235"/>
      <c r="K810" s="335"/>
      <c r="L810" s="340"/>
      <c r="M810" s="260"/>
      <c r="N810" s="260"/>
    </row>
    <row r="811" spans="4:14" x14ac:dyDescent="0.25">
      <c r="D811" s="236"/>
      <c r="E811" s="235"/>
      <c r="F811" s="235"/>
      <c r="G811" s="235"/>
      <c r="H811" s="235"/>
      <c r="I811" s="235"/>
      <c r="J811" s="235"/>
      <c r="K811" s="335"/>
      <c r="L811" s="340"/>
      <c r="M811" s="260"/>
      <c r="N811" s="260"/>
    </row>
    <row r="812" spans="4:14" x14ac:dyDescent="0.25">
      <c r="D812" s="236"/>
      <c r="E812" s="235"/>
      <c r="F812" s="235"/>
      <c r="G812" s="235"/>
      <c r="H812" s="235"/>
      <c r="I812" s="235"/>
      <c r="J812" s="235"/>
      <c r="K812" s="335"/>
      <c r="L812" s="340"/>
      <c r="M812" s="260"/>
      <c r="N812" s="260"/>
    </row>
    <row r="813" spans="4:14" x14ac:dyDescent="0.25">
      <c r="D813" s="236"/>
      <c r="E813" s="235"/>
      <c r="F813" s="235"/>
      <c r="G813" s="235"/>
      <c r="H813" s="235"/>
      <c r="I813" s="235"/>
      <c r="J813" s="235"/>
      <c r="K813" s="335"/>
      <c r="L813" s="340"/>
      <c r="M813" s="260"/>
      <c r="N813" s="260"/>
    </row>
    <row r="814" spans="4:14" x14ac:dyDescent="0.25">
      <c r="D814" s="236"/>
      <c r="E814" s="235"/>
      <c r="F814" s="235"/>
      <c r="G814" s="235"/>
      <c r="H814" s="235"/>
      <c r="I814" s="235"/>
      <c r="J814" s="235"/>
      <c r="K814" s="335"/>
      <c r="L814" s="340"/>
      <c r="M814" s="260"/>
      <c r="N814" s="260"/>
    </row>
    <row r="815" spans="4:14" x14ac:dyDescent="0.25">
      <c r="D815" s="236"/>
      <c r="E815" s="235"/>
      <c r="F815" s="235"/>
      <c r="G815" s="235"/>
      <c r="H815" s="235"/>
      <c r="I815" s="235"/>
      <c r="J815" s="235"/>
      <c r="K815" s="335"/>
      <c r="L815" s="340"/>
      <c r="M815" s="260"/>
      <c r="N815" s="260"/>
    </row>
    <row r="816" spans="4:14" x14ac:dyDescent="0.25">
      <c r="D816" s="236"/>
      <c r="E816" s="235"/>
      <c r="F816" s="235"/>
      <c r="G816" s="235"/>
      <c r="H816" s="235"/>
      <c r="I816" s="235"/>
      <c r="J816" s="235"/>
      <c r="K816" s="335"/>
      <c r="L816" s="340"/>
      <c r="M816" s="260"/>
      <c r="N816" s="260"/>
    </row>
    <row r="817" spans="4:14" x14ac:dyDescent="0.25">
      <c r="D817" s="236"/>
      <c r="E817" s="235"/>
      <c r="F817" s="235"/>
      <c r="G817" s="235"/>
      <c r="H817" s="235"/>
      <c r="I817" s="235"/>
      <c r="J817" s="235"/>
      <c r="K817" s="335"/>
      <c r="L817" s="340"/>
      <c r="M817" s="260"/>
      <c r="N817" s="260"/>
    </row>
    <row r="818" spans="4:14" x14ac:dyDescent="0.25">
      <c r="D818" s="236"/>
      <c r="E818" s="235"/>
      <c r="F818" s="235"/>
      <c r="G818" s="235"/>
      <c r="H818" s="235"/>
      <c r="I818" s="235"/>
      <c r="J818" s="235"/>
      <c r="K818" s="335"/>
      <c r="L818" s="340"/>
      <c r="M818" s="260"/>
      <c r="N818" s="260"/>
    </row>
    <row r="819" spans="4:14" x14ac:dyDescent="0.25">
      <c r="D819" s="236"/>
      <c r="E819" s="235"/>
      <c r="F819" s="235"/>
      <c r="G819" s="235"/>
      <c r="H819" s="235"/>
      <c r="I819" s="235"/>
      <c r="J819" s="235"/>
      <c r="K819" s="335"/>
      <c r="L819" s="340"/>
      <c r="M819" s="260"/>
      <c r="N819" s="260"/>
    </row>
    <row r="820" spans="4:14" x14ac:dyDescent="0.25">
      <c r="D820" s="236"/>
      <c r="E820" s="235"/>
      <c r="F820" s="235"/>
      <c r="G820" s="235"/>
      <c r="H820" s="235"/>
      <c r="I820" s="235"/>
      <c r="J820" s="235"/>
      <c r="K820" s="335"/>
      <c r="L820" s="340"/>
      <c r="M820" s="260"/>
      <c r="N820" s="260"/>
    </row>
    <row r="821" spans="4:14" x14ac:dyDescent="0.25">
      <c r="D821" s="236"/>
      <c r="E821" s="235"/>
      <c r="F821" s="235"/>
      <c r="G821" s="235"/>
      <c r="H821" s="235"/>
      <c r="I821" s="235"/>
      <c r="J821" s="235"/>
      <c r="K821" s="335"/>
      <c r="L821" s="340"/>
      <c r="M821" s="260"/>
      <c r="N821" s="260"/>
    </row>
    <row r="822" spans="4:14" x14ac:dyDescent="0.25">
      <c r="D822" s="236"/>
      <c r="E822" s="235"/>
      <c r="F822" s="235"/>
      <c r="G822" s="235"/>
      <c r="H822" s="235"/>
      <c r="I822" s="235"/>
      <c r="J822" s="235"/>
      <c r="K822" s="335"/>
      <c r="L822" s="340"/>
      <c r="M822" s="260"/>
      <c r="N822" s="260"/>
    </row>
    <row r="823" spans="4:14" x14ac:dyDescent="0.25">
      <c r="D823" s="236"/>
      <c r="E823" s="235"/>
      <c r="F823" s="235"/>
      <c r="G823" s="235"/>
      <c r="H823" s="235"/>
      <c r="I823" s="235"/>
      <c r="J823" s="235"/>
      <c r="K823" s="335"/>
      <c r="L823" s="340"/>
      <c r="M823" s="260"/>
      <c r="N823" s="260"/>
    </row>
    <row r="824" spans="4:14" x14ac:dyDescent="0.25">
      <c r="D824" s="236"/>
      <c r="E824" s="235"/>
      <c r="F824" s="235"/>
      <c r="G824" s="235"/>
      <c r="H824" s="235"/>
      <c r="I824" s="235"/>
      <c r="J824" s="235"/>
      <c r="K824" s="335"/>
      <c r="L824" s="340"/>
      <c r="M824" s="260"/>
      <c r="N824" s="260"/>
    </row>
    <row r="825" spans="4:14" x14ac:dyDescent="0.25">
      <c r="D825" s="236"/>
      <c r="E825" s="235"/>
      <c r="F825" s="235"/>
      <c r="G825" s="235"/>
      <c r="H825" s="235"/>
      <c r="I825" s="235"/>
      <c r="J825" s="235"/>
      <c r="K825" s="335"/>
      <c r="L825" s="340"/>
      <c r="M825" s="260"/>
      <c r="N825" s="260"/>
    </row>
    <row r="826" spans="4:14" x14ac:dyDescent="0.25">
      <c r="D826" s="236"/>
      <c r="E826" s="235"/>
      <c r="F826" s="235"/>
      <c r="G826" s="235"/>
      <c r="H826" s="235"/>
      <c r="I826" s="235"/>
      <c r="J826" s="235"/>
      <c r="K826" s="335"/>
      <c r="L826" s="340"/>
      <c r="M826" s="260"/>
      <c r="N826" s="260"/>
    </row>
    <row r="827" spans="4:14" x14ac:dyDescent="0.25">
      <c r="D827" s="236"/>
      <c r="E827" s="235"/>
      <c r="F827" s="235"/>
      <c r="G827" s="235"/>
      <c r="H827" s="235"/>
      <c r="I827" s="235"/>
      <c r="J827" s="235"/>
      <c r="K827" s="335"/>
      <c r="L827" s="340"/>
      <c r="M827" s="260"/>
      <c r="N827" s="260"/>
    </row>
    <row r="828" spans="4:14" x14ac:dyDescent="0.25">
      <c r="D828" s="236"/>
      <c r="E828" s="235"/>
      <c r="F828" s="235"/>
      <c r="G828" s="235"/>
      <c r="H828" s="235"/>
      <c r="I828" s="235"/>
      <c r="J828" s="235"/>
      <c r="K828" s="335"/>
      <c r="L828" s="340"/>
      <c r="M828" s="260"/>
      <c r="N828" s="260"/>
    </row>
    <row r="829" spans="4:14" x14ac:dyDescent="0.25">
      <c r="D829" s="236"/>
      <c r="E829" s="235"/>
      <c r="F829" s="235"/>
      <c r="G829" s="235"/>
      <c r="H829" s="235"/>
      <c r="I829" s="235"/>
      <c r="J829" s="235"/>
      <c r="K829" s="335"/>
      <c r="L829" s="340"/>
      <c r="M829" s="260"/>
      <c r="N829" s="260"/>
    </row>
    <row r="830" spans="4:14" x14ac:dyDescent="0.25">
      <c r="D830" s="236"/>
      <c r="E830" s="235"/>
      <c r="F830" s="235"/>
      <c r="G830" s="235"/>
      <c r="H830" s="235"/>
      <c r="I830" s="235"/>
      <c r="J830" s="235"/>
      <c r="K830" s="335"/>
      <c r="L830" s="340"/>
      <c r="M830" s="260"/>
      <c r="N830" s="260"/>
    </row>
    <row r="831" spans="4:14" x14ac:dyDescent="0.25">
      <c r="D831" s="236"/>
      <c r="E831" s="235"/>
      <c r="F831" s="235"/>
      <c r="G831" s="235"/>
      <c r="H831" s="235"/>
      <c r="I831" s="235"/>
      <c r="J831" s="235"/>
      <c r="K831" s="335"/>
      <c r="L831" s="340"/>
      <c r="M831" s="260"/>
      <c r="N831" s="260"/>
    </row>
    <row r="832" spans="4:14" x14ac:dyDescent="0.25">
      <c r="D832" s="236"/>
      <c r="E832" s="235"/>
      <c r="F832" s="235"/>
      <c r="G832" s="235"/>
      <c r="H832" s="235"/>
      <c r="I832" s="235"/>
      <c r="J832" s="235"/>
      <c r="K832" s="335"/>
      <c r="L832" s="340"/>
      <c r="M832" s="260"/>
      <c r="N832" s="260"/>
    </row>
    <row r="833" spans="4:14" x14ac:dyDescent="0.25">
      <c r="D833" s="236"/>
      <c r="E833" s="235"/>
      <c r="F833" s="235"/>
      <c r="G833" s="235"/>
      <c r="H833" s="235"/>
      <c r="I833" s="235"/>
      <c r="J833" s="235"/>
      <c r="K833" s="335"/>
      <c r="L833" s="340"/>
      <c r="M833" s="260"/>
      <c r="N833" s="260"/>
    </row>
    <row r="834" spans="4:14" x14ac:dyDescent="0.25">
      <c r="D834" s="236"/>
      <c r="E834" s="235"/>
      <c r="F834" s="235"/>
      <c r="G834" s="235"/>
      <c r="H834" s="235"/>
      <c r="I834" s="235"/>
      <c r="J834" s="235"/>
      <c r="K834" s="335"/>
      <c r="L834" s="340"/>
      <c r="M834" s="260"/>
      <c r="N834" s="260"/>
    </row>
    <row r="835" spans="4:14" x14ac:dyDescent="0.25">
      <c r="D835" s="236"/>
      <c r="E835" s="235"/>
      <c r="F835" s="235"/>
      <c r="G835" s="235"/>
      <c r="H835" s="235"/>
      <c r="I835" s="235"/>
      <c r="J835" s="235"/>
      <c r="K835" s="335"/>
      <c r="L835" s="340"/>
      <c r="M835" s="260"/>
      <c r="N835" s="260"/>
    </row>
    <row r="836" spans="4:14" x14ac:dyDescent="0.25">
      <c r="D836" s="236"/>
      <c r="E836" s="235"/>
      <c r="F836" s="235"/>
      <c r="G836" s="235"/>
      <c r="H836" s="235"/>
      <c r="I836" s="235"/>
      <c r="J836" s="235"/>
      <c r="K836" s="335"/>
      <c r="L836" s="340"/>
      <c r="M836" s="260"/>
      <c r="N836" s="260"/>
    </row>
    <row r="837" spans="4:14" x14ac:dyDescent="0.25">
      <c r="D837" s="236"/>
      <c r="E837" s="235"/>
      <c r="F837" s="235"/>
      <c r="G837" s="235"/>
      <c r="H837" s="235"/>
      <c r="I837" s="235"/>
      <c r="J837" s="235"/>
      <c r="K837" s="335"/>
      <c r="L837" s="340"/>
      <c r="M837" s="260"/>
      <c r="N837" s="260"/>
    </row>
    <row r="838" spans="4:14" x14ac:dyDescent="0.25">
      <c r="D838" s="236"/>
      <c r="E838" s="235"/>
      <c r="F838" s="235"/>
      <c r="G838" s="235"/>
      <c r="H838" s="235"/>
      <c r="I838" s="235"/>
      <c r="J838" s="235"/>
      <c r="K838" s="335"/>
      <c r="L838" s="340"/>
      <c r="M838" s="260"/>
      <c r="N838" s="260"/>
    </row>
    <row r="839" spans="4:14" x14ac:dyDescent="0.25">
      <c r="D839" s="236"/>
      <c r="E839" s="235"/>
      <c r="F839" s="235"/>
      <c r="G839" s="235"/>
      <c r="H839" s="235"/>
      <c r="I839" s="235"/>
      <c r="J839" s="235"/>
      <c r="K839" s="335"/>
      <c r="L839" s="340"/>
      <c r="M839" s="260"/>
      <c r="N839" s="260"/>
    </row>
    <row r="840" spans="4:14" x14ac:dyDescent="0.25">
      <c r="D840" s="236"/>
      <c r="E840" s="235"/>
      <c r="F840" s="235"/>
      <c r="G840" s="235"/>
      <c r="H840" s="235"/>
      <c r="I840" s="235"/>
      <c r="J840" s="235"/>
      <c r="K840" s="335"/>
      <c r="L840" s="340"/>
      <c r="M840" s="260"/>
      <c r="N840" s="260"/>
    </row>
    <row r="841" spans="4:14" x14ac:dyDescent="0.25">
      <c r="D841" s="236"/>
      <c r="E841" s="235"/>
      <c r="F841" s="235"/>
      <c r="G841" s="235"/>
      <c r="H841" s="235"/>
      <c r="I841" s="235"/>
      <c r="J841" s="235"/>
      <c r="K841" s="335"/>
      <c r="L841" s="340"/>
      <c r="M841" s="260"/>
      <c r="N841" s="260"/>
    </row>
    <row r="842" spans="4:14" x14ac:dyDescent="0.25">
      <c r="D842" s="236"/>
      <c r="E842" s="235"/>
      <c r="F842" s="235"/>
      <c r="G842" s="235"/>
      <c r="H842" s="235"/>
      <c r="I842" s="235"/>
      <c r="J842" s="235"/>
      <c r="K842" s="335"/>
      <c r="L842" s="340"/>
      <c r="M842" s="260"/>
      <c r="N842" s="260"/>
    </row>
    <row r="843" spans="4:14" x14ac:dyDescent="0.25">
      <c r="D843" s="236"/>
      <c r="E843" s="235"/>
      <c r="F843" s="235"/>
      <c r="G843" s="235"/>
      <c r="H843" s="235"/>
      <c r="I843" s="235"/>
      <c r="J843" s="235"/>
      <c r="K843" s="335"/>
      <c r="L843" s="340"/>
      <c r="M843" s="260"/>
      <c r="N843" s="260"/>
    </row>
    <row r="844" spans="4:14" x14ac:dyDescent="0.25">
      <c r="D844" s="236"/>
      <c r="E844" s="235"/>
      <c r="F844" s="235"/>
      <c r="G844" s="235"/>
      <c r="H844" s="235"/>
      <c r="I844" s="235"/>
      <c r="J844" s="235"/>
      <c r="K844" s="335"/>
      <c r="L844" s="340"/>
      <c r="M844" s="260"/>
      <c r="N844" s="260"/>
    </row>
    <row r="845" spans="4:14" x14ac:dyDescent="0.25">
      <c r="D845" s="236"/>
      <c r="E845" s="235"/>
      <c r="F845" s="235"/>
      <c r="G845" s="235"/>
      <c r="H845" s="235"/>
      <c r="I845" s="235"/>
      <c r="J845" s="235"/>
      <c r="K845" s="335"/>
      <c r="L845" s="340"/>
      <c r="M845" s="260"/>
      <c r="N845" s="260"/>
    </row>
    <row r="846" spans="4:14" x14ac:dyDescent="0.25">
      <c r="D846" s="236"/>
      <c r="E846" s="235"/>
      <c r="F846" s="235"/>
      <c r="G846" s="235"/>
      <c r="H846" s="235"/>
      <c r="I846" s="235"/>
      <c r="J846" s="235"/>
      <c r="K846" s="335"/>
      <c r="L846" s="340"/>
      <c r="M846" s="260"/>
      <c r="N846" s="260"/>
    </row>
    <row r="847" spans="4:14" x14ac:dyDescent="0.25">
      <c r="D847" s="236"/>
      <c r="E847" s="235"/>
      <c r="F847" s="235"/>
      <c r="G847" s="235"/>
      <c r="H847" s="235"/>
      <c r="I847" s="235"/>
      <c r="J847" s="235"/>
      <c r="K847" s="335"/>
      <c r="L847" s="340"/>
      <c r="M847" s="260"/>
      <c r="N847" s="260"/>
    </row>
    <row r="848" spans="4:14" x14ac:dyDescent="0.25">
      <c r="D848" s="236"/>
      <c r="E848" s="235"/>
      <c r="F848" s="235"/>
      <c r="G848" s="235"/>
      <c r="H848" s="235"/>
      <c r="I848" s="235"/>
      <c r="J848" s="235"/>
      <c r="K848" s="335"/>
      <c r="L848" s="340"/>
      <c r="M848" s="260"/>
      <c r="N848" s="260"/>
    </row>
    <row r="849" spans="4:14" x14ac:dyDescent="0.25">
      <c r="D849" s="236"/>
      <c r="E849" s="235"/>
      <c r="F849" s="235"/>
      <c r="G849" s="235"/>
      <c r="H849" s="235"/>
      <c r="I849" s="235"/>
      <c r="J849" s="235"/>
      <c r="K849" s="335"/>
      <c r="L849" s="340"/>
      <c r="M849" s="260"/>
      <c r="N849" s="260"/>
    </row>
    <row r="850" spans="4:14" x14ac:dyDescent="0.25">
      <c r="D850" s="236"/>
      <c r="E850" s="235"/>
      <c r="F850" s="235"/>
      <c r="G850" s="235"/>
      <c r="H850" s="235"/>
      <c r="I850" s="235"/>
      <c r="J850" s="235"/>
      <c r="K850" s="335"/>
      <c r="L850" s="340"/>
      <c r="M850" s="260"/>
      <c r="N850" s="260"/>
    </row>
    <row r="851" spans="4:14" x14ac:dyDescent="0.25">
      <c r="D851" s="236"/>
      <c r="E851" s="235"/>
      <c r="F851" s="235"/>
      <c r="G851" s="235"/>
      <c r="H851" s="235"/>
      <c r="I851" s="235"/>
      <c r="J851" s="235"/>
      <c r="K851" s="335"/>
      <c r="L851" s="340"/>
      <c r="M851" s="260"/>
      <c r="N851" s="260"/>
    </row>
    <row r="852" spans="4:14" x14ac:dyDescent="0.25">
      <c r="D852" s="236"/>
      <c r="E852" s="235"/>
      <c r="F852" s="235"/>
      <c r="G852" s="235"/>
      <c r="H852" s="235"/>
      <c r="I852" s="235"/>
      <c r="J852" s="235"/>
      <c r="K852" s="335"/>
      <c r="L852" s="340"/>
      <c r="M852" s="260"/>
      <c r="N852" s="260"/>
    </row>
    <row r="853" spans="4:14" x14ac:dyDescent="0.25">
      <c r="D853" s="236"/>
      <c r="E853" s="235"/>
      <c r="F853" s="235"/>
      <c r="G853" s="235"/>
      <c r="H853" s="235"/>
      <c r="I853" s="235"/>
      <c r="J853" s="235"/>
      <c r="K853" s="335"/>
      <c r="L853" s="340"/>
      <c r="M853" s="260"/>
      <c r="N853" s="260"/>
    </row>
    <row r="854" spans="4:14" x14ac:dyDescent="0.25">
      <c r="D854" s="236"/>
      <c r="E854" s="235"/>
      <c r="F854" s="235"/>
      <c r="G854" s="235"/>
      <c r="H854" s="235"/>
      <c r="I854" s="235"/>
      <c r="J854" s="235"/>
      <c r="K854" s="335"/>
      <c r="L854" s="340"/>
      <c r="M854" s="260"/>
      <c r="N854" s="260"/>
    </row>
    <row r="855" spans="4:14" x14ac:dyDescent="0.25">
      <c r="D855" s="236"/>
      <c r="E855" s="235"/>
      <c r="F855" s="235"/>
      <c r="G855" s="235"/>
      <c r="H855" s="235"/>
      <c r="I855" s="235"/>
      <c r="J855" s="235"/>
      <c r="K855" s="335"/>
      <c r="L855" s="340"/>
      <c r="M855" s="260"/>
      <c r="N855" s="260"/>
    </row>
    <row r="856" spans="4:14" x14ac:dyDescent="0.25">
      <c r="D856" s="236"/>
      <c r="E856" s="235"/>
      <c r="F856" s="235"/>
      <c r="G856" s="235"/>
      <c r="H856" s="235"/>
      <c r="I856" s="235"/>
      <c r="J856" s="235"/>
      <c r="K856" s="335"/>
      <c r="L856" s="340"/>
      <c r="M856" s="260"/>
      <c r="N856" s="260"/>
    </row>
    <row r="857" spans="4:14" x14ac:dyDescent="0.25">
      <c r="D857" s="236"/>
      <c r="E857" s="235"/>
      <c r="F857" s="235"/>
      <c r="G857" s="235"/>
      <c r="H857" s="235"/>
      <c r="I857" s="235"/>
      <c r="J857" s="235"/>
      <c r="K857" s="335"/>
      <c r="L857" s="340"/>
      <c r="M857" s="260"/>
      <c r="N857" s="260"/>
    </row>
    <row r="858" spans="4:14" x14ac:dyDescent="0.25">
      <c r="D858" s="236"/>
      <c r="E858" s="235"/>
      <c r="F858" s="235"/>
      <c r="G858" s="235"/>
      <c r="H858" s="235"/>
      <c r="I858" s="235"/>
      <c r="J858" s="235"/>
      <c r="K858" s="335"/>
      <c r="L858" s="340"/>
      <c r="M858" s="260"/>
      <c r="N858" s="260"/>
    </row>
    <row r="859" spans="4:14" x14ac:dyDescent="0.25">
      <c r="D859" s="236"/>
      <c r="E859" s="235"/>
      <c r="F859" s="235"/>
      <c r="G859" s="235"/>
      <c r="H859" s="235"/>
      <c r="I859" s="235"/>
      <c r="J859" s="235"/>
      <c r="K859" s="335"/>
      <c r="L859" s="340"/>
      <c r="M859" s="260"/>
      <c r="N859" s="260"/>
    </row>
    <row r="860" spans="4:14" x14ac:dyDescent="0.25">
      <c r="D860" s="236"/>
      <c r="E860" s="235"/>
      <c r="F860" s="235"/>
      <c r="G860" s="235"/>
      <c r="H860" s="235"/>
      <c r="I860" s="235"/>
      <c r="J860" s="235"/>
      <c r="K860" s="335"/>
      <c r="L860" s="340"/>
      <c r="M860" s="260"/>
      <c r="N860" s="260"/>
    </row>
    <row r="861" spans="4:14" x14ac:dyDescent="0.25">
      <c r="D861" s="236"/>
      <c r="E861" s="235"/>
      <c r="F861" s="235"/>
      <c r="G861" s="235"/>
      <c r="H861" s="235"/>
      <c r="I861" s="235"/>
      <c r="J861" s="235"/>
      <c r="K861" s="335"/>
      <c r="L861" s="340"/>
      <c r="M861" s="260"/>
      <c r="N861" s="260"/>
    </row>
    <row r="862" spans="4:14" x14ac:dyDescent="0.25">
      <c r="D862" s="236"/>
      <c r="E862" s="235"/>
      <c r="F862" s="235"/>
      <c r="G862" s="235"/>
      <c r="H862" s="235"/>
      <c r="I862" s="235"/>
      <c r="J862" s="235"/>
      <c r="K862" s="335"/>
      <c r="L862" s="340"/>
      <c r="M862" s="260"/>
      <c r="N862" s="260"/>
    </row>
    <row r="863" spans="4:14" x14ac:dyDescent="0.25">
      <c r="D863" s="236"/>
      <c r="E863" s="235"/>
      <c r="F863" s="235"/>
      <c r="G863" s="235"/>
      <c r="H863" s="235"/>
      <c r="I863" s="235"/>
      <c r="J863" s="235"/>
      <c r="K863" s="335"/>
      <c r="L863" s="340"/>
      <c r="M863" s="260"/>
      <c r="N863" s="260"/>
    </row>
    <row r="864" spans="4:14" x14ac:dyDescent="0.25">
      <c r="D864" s="236"/>
      <c r="E864" s="235"/>
      <c r="F864" s="235"/>
      <c r="G864" s="235"/>
      <c r="H864" s="235"/>
      <c r="I864" s="235"/>
      <c r="J864" s="235"/>
      <c r="K864" s="335"/>
      <c r="L864" s="340"/>
      <c r="M864" s="260"/>
      <c r="N864" s="260"/>
    </row>
    <row r="865" spans="4:14" x14ac:dyDescent="0.25">
      <c r="D865" s="236"/>
      <c r="E865" s="235"/>
      <c r="F865" s="235"/>
      <c r="G865" s="235"/>
      <c r="H865" s="235"/>
      <c r="I865" s="235"/>
      <c r="J865" s="235"/>
      <c r="K865" s="335"/>
      <c r="L865" s="340"/>
      <c r="M865" s="260"/>
      <c r="N865" s="260"/>
    </row>
    <row r="866" spans="4:14" x14ac:dyDescent="0.25">
      <c r="D866" s="236"/>
      <c r="E866" s="235"/>
      <c r="F866" s="235"/>
      <c r="G866" s="235"/>
      <c r="H866" s="235"/>
      <c r="I866" s="235"/>
      <c r="J866" s="235"/>
      <c r="K866" s="335"/>
      <c r="L866" s="340"/>
      <c r="M866" s="260"/>
      <c r="N866" s="260"/>
    </row>
    <row r="867" spans="4:14" x14ac:dyDescent="0.25">
      <c r="D867" s="236"/>
      <c r="E867" s="235"/>
      <c r="F867" s="235"/>
      <c r="G867" s="235"/>
      <c r="H867" s="235"/>
      <c r="I867" s="235"/>
      <c r="J867" s="235"/>
      <c r="K867" s="335"/>
      <c r="L867" s="340"/>
      <c r="M867" s="260"/>
      <c r="N867" s="260"/>
    </row>
    <row r="868" spans="4:14" x14ac:dyDescent="0.25">
      <c r="D868" s="236"/>
      <c r="E868" s="235"/>
      <c r="F868" s="235"/>
      <c r="G868" s="235"/>
      <c r="H868" s="235"/>
      <c r="I868" s="235"/>
      <c r="J868" s="235"/>
      <c r="K868" s="335"/>
      <c r="L868" s="340"/>
      <c r="M868" s="260"/>
      <c r="N868" s="260"/>
    </row>
    <row r="869" spans="4:14" x14ac:dyDescent="0.25">
      <c r="D869" s="236"/>
      <c r="E869" s="235"/>
      <c r="F869" s="235"/>
      <c r="G869" s="235"/>
      <c r="H869" s="235"/>
      <c r="I869" s="235"/>
      <c r="J869" s="235"/>
      <c r="K869" s="335"/>
      <c r="L869" s="340"/>
      <c r="M869" s="260"/>
      <c r="N869" s="260"/>
    </row>
    <row r="870" spans="4:14" x14ac:dyDescent="0.25">
      <c r="D870" s="236"/>
      <c r="E870" s="235"/>
      <c r="F870" s="235"/>
      <c r="G870" s="235"/>
      <c r="H870" s="235"/>
      <c r="I870" s="235"/>
      <c r="J870" s="235"/>
      <c r="K870" s="335"/>
      <c r="L870" s="340"/>
      <c r="M870" s="260"/>
      <c r="N870" s="260"/>
    </row>
    <row r="871" spans="4:14" x14ac:dyDescent="0.25">
      <c r="D871" s="236"/>
      <c r="E871" s="235"/>
      <c r="F871" s="235"/>
      <c r="G871" s="235"/>
      <c r="H871" s="235"/>
      <c r="I871" s="235"/>
      <c r="J871" s="235"/>
      <c r="K871" s="335"/>
      <c r="L871" s="340"/>
      <c r="M871" s="260"/>
      <c r="N871" s="260"/>
    </row>
    <row r="872" spans="4:14" x14ac:dyDescent="0.25">
      <c r="D872" s="236"/>
      <c r="E872" s="235"/>
      <c r="F872" s="235"/>
      <c r="G872" s="235"/>
      <c r="H872" s="235"/>
      <c r="I872" s="235"/>
      <c r="J872" s="235"/>
      <c r="K872" s="335"/>
      <c r="L872" s="340"/>
      <c r="M872" s="260"/>
      <c r="N872" s="260"/>
    </row>
    <row r="873" spans="4:14" x14ac:dyDescent="0.25">
      <c r="D873" s="236"/>
      <c r="E873" s="235"/>
      <c r="F873" s="235"/>
      <c r="G873" s="235"/>
      <c r="H873" s="235"/>
      <c r="I873" s="235"/>
      <c r="J873" s="235"/>
      <c r="K873" s="335"/>
      <c r="L873" s="340"/>
      <c r="M873" s="260"/>
      <c r="N873" s="260"/>
    </row>
    <row r="874" spans="4:14" x14ac:dyDescent="0.25">
      <c r="D874" s="236"/>
      <c r="E874" s="235"/>
      <c r="F874" s="235"/>
      <c r="G874" s="235"/>
      <c r="H874" s="235"/>
      <c r="I874" s="235"/>
      <c r="J874" s="235"/>
      <c r="K874" s="335"/>
      <c r="L874" s="340"/>
      <c r="M874" s="260"/>
      <c r="N874" s="260"/>
    </row>
    <row r="875" spans="4:14" x14ac:dyDescent="0.25">
      <c r="D875" s="236"/>
      <c r="E875" s="235"/>
      <c r="F875" s="235"/>
      <c r="G875" s="235"/>
      <c r="H875" s="235"/>
      <c r="I875" s="235"/>
      <c r="J875" s="235"/>
      <c r="K875" s="335"/>
      <c r="L875" s="340"/>
      <c r="M875" s="260"/>
      <c r="N875" s="260"/>
    </row>
    <row r="876" spans="4:14" x14ac:dyDescent="0.25">
      <c r="D876" s="236"/>
      <c r="E876" s="235"/>
      <c r="F876" s="235"/>
      <c r="G876" s="235"/>
      <c r="H876" s="235"/>
      <c r="I876" s="235"/>
      <c r="J876" s="235"/>
      <c r="K876" s="335"/>
      <c r="L876" s="340"/>
      <c r="M876" s="260"/>
      <c r="N876" s="260"/>
    </row>
    <row r="877" spans="4:14" x14ac:dyDescent="0.25">
      <c r="D877" s="236"/>
      <c r="E877" s="235"/>
      <c r="F877" s="235"/>
      <c r="G877" s="235"/>
      <c r="H877" s="235"/>
      <c r="I877" s="235"/>
      <c r="J877" s="235"/>
      <c r="K877" s="335"/>
      <c r="L877" s="340"/>
      <c r="M877" s="260"/>
      <c r="N877" s="260"/>
    </row>
    <row r="878" spans="4:14" x14ac:dyDescent="0.25">
      <c r="D878" s="236"/>
      <c r="E878" s="235"/>
      <c r="F878" s="235"/>
      <c r="G878" s="235"/>
      <c r="H878" s="235"/>
      <c r="I878" s="235"/>
      <c r="J878" s="235"/>
      <c r="K878" s="335"/>
      <c r="L878" s="340"/>
      <c r="M878" s="260"/>
      <c r="N878" s="260"/>
    </row>
    <row r="879" spans="4:14" x14ac:dyDescent="0.25">
      <c r="D879" s="236"/>
      <c r="E879" s="235"/>
      <c r="F879" s="235"/>
      <c r="G879" s="235"/>
      <c r="H879" s="235"/>
      <c r="I879" s="235"/>
      <c r="J879" s="235"/>
      <c r="K879" s="335"/>
      <c r="L879" s="340"/>
      <c r="M879" s="260"/>
      <c r="N879" s="260"/>
    </row>
    <row r="880" spans="4:14" x14ac:dyDescent="0.25">
      <c r="D880" s="236"/>
      <c r="E880" s="235"/>
      <c r="F880" s="235"/>
      <c r="G880" s="235"/>
      <c r="H880" s="235"/>
      <c r="I880" s="235"/>
      <c r="J880" s="235"/>
      <c r="K880" s="335"/>
      <c r="L880" s="340"/>
      <c r="M880" s="260"/>
      <c r="N880" s="260"/>
    </row>
    <row r="881" spans="4:14" x14ac:dyDescent="0.25">
      <c r="D881" s="236"/>
      <c r="E881" s="235"/>
      <c r="F881" s="235"/>
      <c r="G881" s="235"/>
      <c r="H881" s="235"/>
      <c r="I881" s="235"/>
      <c r="J881" s="235"/>
      <c r="K881" s="335"/>
      <c r="L881" s="340"/>
      <c r="M881" s="260"/>
      <c r="N881" s="260"/>
    </row>
    <row r="882" spans="4:14" x14ac:dyDescent="0.25">
      <c r="D882" s="236"/>
      <c r="E882" s="235"/>
      <c r="F882" s="235"/>
      <c r="G882" s="235"/>
      <c r="H882" s="235"/>
      <c r="I882" s="235"/>
      <c r="J882" s="235"/>
      <c r="K882" s="335"/>
      <c r="L882" s="340"/>
      <c r="M882" s="260"/>
      <c r="N882" s="260"/>
    </row>
    <row r="883" spans="4:14" x14ac:dyDescent="0.25">
      <c r="D883" s="236"/>
      <c r="E883" s="235"/>
      <c r="F883" s="235"/>
      <c r="G883" s="235"/>
      <c r="H883" s="235"/>
      <c r="I883" s="235"/>
      <c r="J883" s="235"/>
      <c r="K883" s="335"/>
      <c r="L883" s="340"/>
      <c r="M883" s="260"/>
      <c r="N883" s="260"/>
    </row>
    <row r="884" spans="4:14" x14ac:dyDescent="0.25">
      <c r="D884" s="236"/>
      <c r="E884" s="235"/>
      <c r="F884" s="235"/>
      <c r="G884" s="235"/>
      <c r="H884" s="235"/>
      <c r="I884" s="235"/>
      <c r="J884" s="235"/>
      <c r="K884" s="335"/>
      <c r="L884" s="340"/>
      <c r="M884" s="260"/>
      <c r="N884" s="260"/>
    </row>
    <row r="885" spans="4:14" x14ac:dyDescent="0.25">
      <c r="D885" s="236"/>
      <c r="E885" s="235"/>
      <c r="F885" s="235"/>
      <c r="G885" s="235"/>
      <c r="H885" s="235"/>
      <c r="I885" s="235"/>
      <c r="J885" s="235"/>
      <c r="K885" s="335"/>
      <c r="L885" s="340"/>
      <c r="M885" s="260"/>
      <c r="N885" s="260"/>
    </row>
    <row r="886" spans="4:14" x14ac:dyDescent="0.25">
      <c r="D886" s="236"/>
      <c r="E886" s="235"/>
      <c r="F886" s="235"/>
      <c r="G886" s="235"/>
      <c r="H886" s="235"/>
      <c r="I886" s="235"/>
      <c r="J886" s="235"/>
      <c r="K886" s="335"/>
      <c r="L886" s="340"/>
      <c r="M886" s="260"/>
      <c r="N886" s="260"/>
    </row>
    <row r="887" spans="4:14" x14ac:dyDescent="0.25">
      <c r="D887" s="236"/>
      <c r="E887" s="235"/>
      <c r="F887" s="235"/>
      <c r="G887" s="235"/>
      <c r="H887" s="235"/>
      <c r="I887" s="235"/>
      <c r="J887" s="235"/>
      <c r="K887" s="335"/>
      <c r="L887" s="340"/>
      <c r="M887" s="260"/>
      <c r="N887" s="260"/>
    </row>
    <row r="888" spans="4:14" x14ac:dyDescent="0.25">
      <c r="D888" s="236"/>
      <c r="E888" s="235"/>
      <c r="F888" s="235"/>
      <c r="G888" s="235"/>
      <c r="H888" s="235"/>
      <c r="I888" s="235"/>
      <c r="J888" s="235"/>
      <c r="K888" s="335"/>
      <c r="L888" s="340"/>
      <c r="M888" s="260"/>
      <c r="N888" s="260"/>
    </row>
    <row r="889" spans="4:14" x14ac:dyDescent="0.25">
      <c r="D889" s="236"/>
      <c r="E889" s="235"/>
      <c r="F889" s="235"/>
      <c r="G889" s="235"/>
      <c r="H889" s="235"/>
      <c r="I889" s="235"/>
      <c r="J889" s="235"/>
      <c r="K889" s="335"/>
      <c r="L889" s="340"/>
      <c r="M889" s="260"/>
      <c r="N889" s="260"/>
    </row>
    <row r="890" spans="4:14" x14ac:dyDescent="0.25">
      <c r="D890" s="236"/>
      <c r="E890" s="235"/>
      <c r="F890" s="235"/>
      <c r="G890" s="235"/>
      <c r="H890" s="235"/>
      <c r="I890" s="235"/>
      <c r="J890" s="235"/>
      <c r="K890" s="335"/>
      <c r="L890" s="340"/>
      <c r="M890" s="260"/>
      <c r="N890" s="260"/>
    </row>
    <row r="891" spans="4:14" x14ac:dyDescent="0.25">
      <c r="D891" s="236"/>
      <c r="E891" s="235"/>
      <c r="F891" s="235"/>
      <c r="G891" s="235"/>
      <c r="H891" s="235"/>
      <c r="I891" s="235"/>
      <c r="J891" s="235"/>
      <c r="K891" s="335"/>
      <c r="L891" s="340"/>
      <c r="M891" s="260"/>
      <c r="N891" s="260"/>
    </row>
    <row r="892" spans="4:14" x14ac:dyDescent="0.25">
      <c r="D892" s="236"/>
      <c r="E892" s="235"/>
      <c r="F892" s="235"/>
      <c r="G892" s="235"/>
      <c r="H892" s="235"/>
      <c r="I892" s="235"/>
      <c r="J892" s="235"/>
      <c r="K892" s="335"/>
      <c r="L892" s="340"/>
      <c r="M892" s="260"/>
      <c r="N892" s="260"/>
    </row>
    <row r="893" spans="4:14" x14ac:dyDescent="0.25">
      <c r="D893" s="236"/>
      <c r="E893" s="235"/>
      <c r="F893" s="235"/>
      <c r="G893" s="235"/>
      <c r="H893" s="235"/>
      <c r="I893" s="235"/>
      <c r="J893" s="235"/>
      <c r="K893" s="335"/>
      <c r="L893" s="340"/>
      <c r="M893" s="260"/>
      <c r="N893" s="260"/>
    </row>
    <row r="894" spans="4:14" x14ac:dyDescent="0.25">
      <c r="D894" s="236"/>
      <c r="E894" s="235"/>
      <c r="F894" s="235"/>
      <c r="G894" s="235"/>
      <c r="H894" s="235"/>
      <c r="I894" s="235"/>
      <c r="J894" s="235"/>
      <c r="K894" s="335"/>
      <c r="L894" s="340"/>
      <c r="M894" s="260"/>
      <c r="N894" s="260"/>
    </row>
    <row r="895" spans="4:14" x14ac:dyDescent="0.25">
      <c r="D895" s="236"/>
      <c r="E895" s="235"/>
      <c r="F895" s="235"/>
      <c r="G895" s="235"/>
      <c r="H895" s="235"/>
      <c r="I895" s="235"/>
      <c r="J895" s="235"/>
      <c r="K895" s="335"/>
      <c r="L895" s="340"/>
      <c r="M895" s="260"/>
      <c r="N895" s="260"/>
    </row>
    <row r="896" spans="4:14" x14ac:dyDescent="0.25">
      <c r="D896" s="236"/>
      <c r="E896" s="235"/>
      <c r="F896" s="235"/>
      <c r="G896" s="235"/>
      <c r="H896" s="235"/>
      <c r="I896" s="235"/>
      <c r="J896" s="235"/>
      <c r="K896" s="335"/>
      <c r="L896" s="340"/>
      <c r="M896" s="260"/>
      <c r="N896" s="260"/>
    </row>
    <row r="897" spans="4:14" x14ac:dyDescent="0.25">
      <c r="D897" s="236"/>
      <c r="E897" s="235"/>
      <c r="F897" s="235"/>
      <c r="G897" s="235"/>
      <c r="H897" s="235"/>
      <c r="I897" s="235"/>
      <c r="J897" s="235"/>
      <c r="K897" s="335"/>
      <c r="L897" s="340"/>
      <c r="M897" s="260"/>
      <c r="N897" s="260"/>
    </row>
    <row r="898" spans="4:14" x14ac:dyDescent="0.25">
      <c r="D898" s="236"/>
      <c r="E898" s="235"/>
      <c r="F898" s="235"/>
      <c r="G898" s="235"/>
      <c r="H898" s="235"/>
      <c r="I898" s="235"/>
      <c r="J898" s="235"/>
      <c r="K898" s="335"/>
      <c r="L898" s="340"/>
      <c r="M898" s="260"/>
      <c r="N898" s="260"/>
    </row>
    <row r="899" spans="4:14" x14ac:dyDescent="0.25">
      <c r="D899" s="236"/>
      <c r="E899" s="235"/>
      <c r="F899" s="235"/>
      <c r="G899" s="235"/>
      <c r="H899" s="235"/>
      <c r="I899" s="235"/>
      <c r="J899" s="235"/>
      <c r="K899" s="335"/>
      <c r="L899" s="340"/>
      <c r="M899" s="260"/>
      <c r="N899" s="260"/>
    </row>
    <row r="900" spans="4:14" x14ac:dyDescent="0.25">
      <c r="D900" s="236"/>
      <c r="E900" s="235"/>
      <c r="F900" s="235"/>
      <c r="G900" s="235"/>
      <c r="H900" s="235"/>
      <c r="I900" s="235"/>
      <c r="J900" s="235"/>
      <c r="K900" s="335"/>
      <c r="L900" s="340"/>
      <c r="M900" s="260"/>
      <c r="N900" s="260"/>
    </row>
    <row r="901" spans="4:14" x14ac:dyDescent="0.25">
      <c r="D901" s="236"/>
      <c r="E901" s="235"/>
      <c r="F901" s="235"/>
      <c r="G901" s="235"/>
      <c r="H901" s="235"/>
      <c r="I901" s="235"/>
      <c r="J901" s="235"/>
      <c r="K901" s="335"/>
      <c r="L901" s="340"/>
      <c r="M901" s="260"/>
      <c r="N901" s="260"/>
    </row>
    <row r="902" spans="4:14" x14ac:dyDescent="0.25">
      <c r="D902" s="236"/>
      <c r="E902" s="235"/>
      <c r="F902" s="235"/>
      <c r="G902" s="235"/>
      <c r="H902" s="235"/>
      <c r="I902" s="235"/>
      <c r="J902" s="235"/>
      <c r="K902" s="335"/>
      <c r="L902" s="340"/>
      <c r="M902" s="260"/>
      <c r="N902" s="260"/>
    </row>
    <row r="903" spans="4:14" x14ac:dyDescent="0.25">
      <c r="D903" s="236"/>
      <c r="E903" s="235"/>
      <c r="F903" s="235"/>
      <c r="G903" s="235"/>
      <c r="H903" s="235"/>
      <c r="I903" s="235"/>
      <c r="J903" s="235"/>
      <c r="K903" s="335"/>
      <c r="L903" s="340"/>
      <c r="M903" s="260"/>
      <c r="N903" s="260"/>
    </row>
    <row r="904" spans="4:14" x14ac:dyDescent="0.25">
      <c r="D904" s="236"/>
      <c r="E904" s="235"/>
      <c r="F904" s="235"/>
      <c r="G904" s="235"/>
      <c r="H904" s="235"/>
      <c r="I904" s="235"/>
      <c r="J904" s="235"/>
      <c r="K904" s="335"/>
      <c r="L904" s="340"/>
      <c r="M904" s="260"/>
      <c r="N904" s="260"/>
    </row>
    <row r="905" spans="4:14" x14ac:dyDescent="0.25">
      <c r="D905" s="236"/>
      <c r="E905" s="235"/>
      <c r="F905" s="235"/>
      <c r="G905" s="235"/>
      <c r="H905" s="235"/>
      <c r="I905" s="235"/>
      <c r="J905" s="235"/>
      <c r="K905" s="335"/>
      <c r="L905" s="340"/>
      <c r="M905" s="260"/>
      <c r="N905" s="260"/>
    </row>
    <row r="906" spans="4:14" x14ac:dyDescent="0.25">
      <c r="D906" s="236"/>
      <c r="E906" s="235"/>
      <c r="F906" s="235"/>
      <c r="G906" s="235"/>
      <c r="H906" s="235"/>
      <c r="I906" s="235"/>
      <c r="J906" s="235"/>
      <c r="K906" s="335"/>
      <c r="L906" s="340"/>
      <c r="M906" s="260"/>
      <c r="N906" s="260"/>
    </row>
    <row r="907" spans="4:14" x14ac:dyDescent="0.25">
      <c r="D907" s="236"/>
      <c r="E907" s="235"/>
      <c r="F907" s="235"/>
      <c r="G907" s="235"/>
      <c r="H907" s="235"/>
      <c r="I907" s="235"/>
      <c r="J907" s="235"/>
      <c r="K907" s="335"/>
      <c r="L907" s="340"/>
      <c r="M907" s="260"/>
      <c r="N907" s="260"/>
    </row>
    <row r="908" spans="4:14" x14ac:dyDescent="0.25">
      <c r="D908" s="236"/>
      <c r="E908" s="235"/>
      <c r="F908" s="235"/>
      <c r="G908" s="235"/>
      <c r="H908" s="235"/>
      <c r="I908" s="235"/>
      <c r="J908" s="235"/>
      <c r="K908" s="335"/>
      <c r="L908" s="340"/>
      <c r="M908" s="260"/>
      <c r="N908" s="260"/>
    </row>
    <row r="909" spans="4:14" x14ac:dyDescent="0.25">
      <c r="D909" s="236"/>
      <c r="E909" s="235"/>
      <c r="F909" s="235"/>
      <c r="G909" s="235"/>
      <c r="H909" s="235"/>
      <c r="I909" s="235"/>
      <c r="J909" s="235"/>
      <c r="K909" s="335"/>
      <c r="L909" s="340"/>
      <c r="M909" s="260"/>
      <c r="N909" s="260"/>
    </row>
    <row r="910" spans="4:14" x14ac:dyDescent="0.25">
      <c r="D910" s="236"/>
      <c r="E910" s="235"/>
      <c r="F910" s="235"/>
      <c r="G910" s="235"/>
      <c r="H910" s="235"/>
      <c r="I910" s="235"/>
      <c r="J910" s="235"/>
      <c r="K910" s="335"/>
      <c r="L910" s="340"/>
      <c r="M910" s="260"/>
      <c r="N910" s="260"/>
    </row>
    <row r="911" spans="4:14" x14ac:dyDescent="0.25">
      <c r="D911" s="236"/>
      <c r="E911" s="235"/>
      <c r="F911" s="235"/>
      <c r="G911" s="235"/>
      <c r="H911" s="235"/>
      <c r="I911" s="235"/>
      <c r="J911" s="235"/>
      <c r="K911" s="335"/>
      <c r="L911" s="340"/>
      <c r="M911" s="260"/>
      <c r="N911" s="260"/>
    </row>
    <row r="912" spans="4:14" x14ac:dyDescent="0.25">
      <c r="D912" s="236"/>
      <c r="E912" s="235"/>
      <c r="F912" s="235"/>
      <c r="G912" s="235"/>
      <c r="H912" s="235"/>
      <c r="I912" s="235"/>
      <c r="J912" s="235"/>
      <c r="K912" s="335"/>
      <c r="L912" s="340"/>
      <c r="M912" s="260"/>
      <c r="N912" s="260"/>
    </row>
    <row r="913" spans="4:14" x14ac:dyDescent="0.25">
      <c r="D913" s="236"/>
      <c r="E913" s="235"/>
      <c r="F913" s="235"/>
      <c r="G913" s="235"/>
      <c r="H913" s="235"/>
      <c r="I913" s="235"/>
      <c r="J913" s="235"/>
      <c r="K913" s="335"/>
      <c r="L913" s="340"/>
      <c r="M913" s="260"/>
      <c r="N913" s="260"/>
    </row>
    <row r="914" spans="4:14" x14ac:dyDescent="0.25">
      <c r="D914" s="236"/>
      <c r="E914" s="235"/>
      <c r="F914" s="235"/>
      <c r="G914" s="235"/>
      <c r="H914" s="235"/>
      <c r="I914" s="235"/>
      <c r="J914" s="235"/>
      <c r="K914" s="335"/>
      <c r="L914" s="340"/>
      <c r="M914" s="260"/>
      <c r="N914" s="260"/>
    </row>
    <row r="915" spans="4:14" x14ac:dyDescent="0.25">
      <c r="D915" s="236"/>
      <c r="E915" s="235"/>
      <c r="F915" s="235"/>
      <c r="G915" s="235"/>
      <c r="H915" s="235"/>
      <c r="I915" s="235"/>
      <c r="J915" s="235"/>
      <c r="K915" s="335"/>
      <c r="L915" s="340"/>
      <c r="M915" s="260"/>
      <c r="N915" s="260"/>
    </row>
    <row r="916" spans="4:14" x14ac:dyDescent="0.25">
      <c r="D916" s="236"/>
      <c r="E916" s="235"/>
      <c r="F916" s="235"/>
      <c r="G916" s="235"/>
      <c r="H916" s="235"/>
      <c r="I916" s="235"/>
      <c r="J916" s="235"/>
      <c r="K916" s="335"/>
      <c r="L916" s="340"/>
      <c r="M916" s="260"/>
      <c r="N916" s="260"/>
    </row>
    <row r="917" spans="4:14" x14ac:dyDescent="0.25">
      <c r="D917" s="236"/>
      <c r="E917" s="235"/>
      <c r="F917" s="235"/>
      <c r="G917" s="235"/>
      <c r="H917" s="235"/>
      <c r="I917" s="235"/>
      <c r="J917" s="235"/>
      <c r="K917" s="335"/>
      <c r="L917" s="340"/>
      <c r="M917" s="260"/>
      <c r="N917" s="260"/>
    </row>
    <row r="918" spans="4:14" x14ac:dyDescent="0.25">
      <c r="D918" s="236"/>
      <c r="E918" s="235"/>
      <c r="F918" s="235"/>
      <c r="G918" s="235"/>
      <c r="H918" s="235"/>
      <c r="I918" s="235"/>
      <c r="J918" s="235"/>
      <c r="K918" s="335"/>
      <c r="L918" s="340"/>
      <c r="M918" s="260"/>
      <c r="N918" s="260"/>
    </row>
    <row r="919" spans="4:14" x14ac:dyDescent="0.25">
      <c r="D919" s="236"/>
      <c r="E919" s="235"/>
      <c r="F919" s="235"/>
      <c r="G919" s="235"/>
      <c r="H919" s="235"/>
      <c r="I919" s="235"/>
      <c r="J919" s="235"/>
      <c r="K919" s="335"/>
      <c r="L919" s="340"/>
      <c r="M919" s="260"/>
      <c r="N919" s="260"/>
    </row>
    <row r="920" spans="4:14" x14ac:dyDescent="0.25">
      <c r="D920" s="236"/>
      <c r="E920" s="235"/>
      <c r="F920" s="235"/>
      <c r="G920" s="235"/>
      <c r="H920" s="235"/>
      <c r="I920" s="235"/>
      <c r="J920" s="235"/>
      <c r="K920" s="335"/>
      <c r="L920" s="340"/>
      <c r="M920" s="260"/>
      <c r="N920" s="260"/>
    </row>
    <row r="921" spans="4:14" x14ac:dyDescent="0.25">
      <c r="D921" s="236"/>
      <c r="E921" s="235"/>
      <c r="F921" s="235"/>
      <c r="G921" s="235"/>
      <c r="H921" s="235"/>
      <c r="I921" s="235"/>
      <c r="J921" s="235"/>
      <c r="K921" s="335"/>
      <c r="L921" s="340"/>
      <c r="M921" s="260"/>
      <c r="N921" s="260"/>
    </row>
    <row r="922" spans="4:14" x14ac:dyDescent="0.25">
      <c r="D922" s="236"/>
      <c r="E922" s="235"/>
      <c r="F922" s="235"/>
      <c r="G922" s="235"/>
      <c r="H922" s="235"/>
      <c r="I922" s="235"/>
      <c r="J922" s="235"/>
      <c r="K922" s="335"/>
      <c r="L922" s="340"/>
      <c r="M922" s="260"/>
      <c r="N922" s="260"/>
    </row>
    <row r="923" spans="4:14" x14ac:dyDescent="0.25">
      <c r="D923" s="236"/>
      <c r="E923" s="235"/>
      <c r="F923" s="235"/>
      <c r="G923" s="235"/>
      <c r="H923" s="235"/>
      <c r="I923" s="235"/>
      <c r="J923" s="235"/>
      <c r="K923" s="335"/>
      <c r="L923" s="340"/>
      <c r="M923" s="260"/>
      <c r="N923" s="260"/>
    </row>
    <row r="924" spans="4:14" x14ac:dyDescent="0.25">
      <c r="D924" s="236"/>
      <c r="E924" s="235"/>
      <c r="F924" s="235"/>
      <c r="G924" s="235"/>
      <c r="H924" s="235"/>
      <c r="I924" s="235"/>
      <c r="J924" s="235"/>
      <c r="K924" s="335"/>
      <c r="L924" s="340"/>
      <c r="M924" s="260"/>
      <c r="N924" s="260"/>
    </row>
    <row r="925" spans="4:14" x14ac:dyDescent="0.25">
      <c r="D925" s="236"/>
      <c r="E925" s="235"/>
      <c r="F925" s="235"/>
      <c r="G925" s="235"/>
      <c r="H925" s="235"/>
      <c r="I925" s="235"/>
      <c r="J925" s="235"/>
      <c r="K925" s="335"/>
      <c r="L925" s="340"/>
      <c r="M925" s="260"/>
      <c r="N925" s="260"/>
    </row>
    <row r="926" spans="4:14" x14ac:dyDescent="0.25">
      <c r="D926" s="236"/>
      <c r="E926" s="235"/>
      <c r="F926" s="235"/>
      <c r="G926" s="235"/>
      <c r="H926" s="235"/>
      <c r="I926" s="235"/>
      <c r="J926" s="235"/>
      <c r="K926" s="335"/>
      <c r="L926" s="340"/>
      <c r="M926" s="260"/>
      <c r="N926" s="260"/>
    </row>
    <row r="927" spans="4:14" x14ac:dyDescent="0.25">
      <c r="D927" s="236"/>
      <c r="E927" s="235"/>
      <c r="F927" s="235"/>
      <c r="G927" s="235"/>
      <c r="H927" s="235"/>
      <c r="I927" s="235"/>
      <c r="J927" s="235"/>
      <c r="K927" s="335"/>
      <c r="L927" s="340"/>
      <c r="M927" s="260"/>
      <c r="N927" s="260"/>
    </row>
    <row r="928" spans="4:14" x14ac:dyDescent="0.25">
      <c r="D928" s="236"/>
      <c r="E928" s="235"/>
      <c r="F928" s="235"/>
      <c r="G928" s="235"/>
      <c r="H928" s="235"/>
      <c r="I928" s="235"/>
      <c r="J928" s="235"/>
      <c r="K928" s="335"/>
      <c r="L928" s="340"/>
      <c r="M928" s="260"/>
      <c r="N928" s="260"/>
    </row>
    <row r="929" spans="4:14" x14ac:dyDescent="0.25">
      <c r="D929" s="236"/>
      <c r="E929" s="235"/>
      <c r="F929" s="235"/>
      <c r="G929" s="235"/>
      <c r="H929" s="235"/>
      <c r="I929" s="235"/>
      <c r="J929" s="235"/>
      <c r="K929" s="335"/>
      <c r="L929" s="340"/>
      <c r="M929" s="260"/>
      <c r="N929" s="260"/>
    </row>
    <row r="930" spans="4:14" x14ac:dyDescent="0.25">
      <c r="D930" s="236"/>
      <c r="E930" s="235"/>
      <c r="F930" s="235"/>
      <c r="G930" s="235"/>
      <c r="H930" s="235"/>
      <c r="I930" s="235"/>
      <c r="J930" s="235"/>
      <c r="K930" s="335"/>
      <c r="L930" s="340"/>
      <c r="M930" s="260"/>
      <c r="N930" s="260"/>
    </row>
    <row r="931" spans="4:14" x14ac:dyDescent="0.25">
      <c r="D931" s="236"/>
      <c r="E931" s="235"/>
      <c r="F931" s="235"/>
      <c r="G931" s="235"/>
      <c r="H931" s="235"/>
      <c r="I931" s="235"/>
      <c r="J931" s="235"/>
      <c r="K931" s="335"/>
      <c r="L931" s="340"/>
      <c r="M931" s="260"/>
      <c r="N931" s="260"/>
    </row>
    <row r="932" spans="4:14" x14ac:dyDescent="0.25">
      <c r="D932" s="236"/>
      <c r="E932" s="235"/>
      <c r="F932" s="235"/>
      <c r="G932" s="235"/>
      <c r="H932" s="235"/>
      <c r="I932" s="235"/>
      <c r="J932" s="235"/>
      <c r="K932" s="335"/>
      <c r="L932" s="340"/>
      <c r="M932" s="260"/>
      <c r="N932" s="260"/>
    </row>
    <row r="933" spans="4:14" x14ac:dyDescent="0.25">
      <c r="D933" s="236"/>
      <c r="E933" s="235"/>
      <c r="F933" s="235"/>
      <c r="G933" s="235"/>
      <c r="H933" s="235"/>
      <c r="I933" s="235"/>
      <c r="J933" s="235"/>
      <c r="K933" s="335"/>
      <c r="L933" s="340"/>
      <c r="M933" s="260"/>
      <c r="N933" s="260"/>
    </row>
    <row r="934" spans="4:14" x14ac:dyDescent="0.25">
      <c r="D934" s="236"/>
      <c r="E934" s="235"/>
      <c r="F934" s="235"/>
      <c r="G934" s="235"/>
      <c r="H934" s="235"/>
      <c r="I934" s="235"/>
      <c r="J934" s="235"/>
      <c r="K934" s="335"/>
      <c r="L934" s="340"/>
      <c r="M934" s="260"/>
      <c r="N934" s="260"/>
    </row>
    <row r="935" spans="4:14" x14ac:dyDescent="0.25">
      <c r="D935" s="236"/>
      <c r="E935" s="235"/>
      <c r="F935" s="235"/>
      <c r="G935" s="235"/>
      <c r="H935" s="235"/>
      <c r="I935" s="235"/>
      <c r="J935" s="235"/>
      <c r="K935" s="335"/>
      <c r="L935" s="340"/>
      <c r="M935" s="260"/>
      <c r="N935" s="260"/>
    </row>
    <row r="936" spans="4:14" x14ac:dyDescent="0.25">
      <c r="D936" s="236"/>
      <c r="E936" s="235"/>
      <c r="F936" s="235"/>
      <c r="G936" s="235"/>
      <c r="H936" s="235"/>
      <c r="I936" s="235"/>
      <c r="J936" s="235"/>
      <c r="K936" s="335"/>
      <c r="L936" s="340"/>
      <c r="M936" s="260"/>
      <c r="N936" s="260"/>
    </row>
    <row r="937" spans="4:14" x14ac:dyDescent="0.25">
      <c r="D937" s="236"/>
      <c r="E937" s="235"/>
      <c r="F937" s="235"/>
      <c r="G937" s="235"/>
      <c r="H937" s="235"/>
      <c r="I937" s="235"/>
      <c r="J937" s="235"/>
      <c r="K937" s="335"/>
      <c r="L937" s="340"/>
      <c r="M937" s="260"/>
      <c r="N937" s="260"/>
    </row>
    <row r="938" spans="4:14" x14ac:dyDescent="0.25">
      <c r="D938" s="236"/>
      <c r="E938" s="235"/>
      <c r="F938" s="235"/>
      <c r="G938" s="235"/>
      <c r="H938" s="235"/>
      <c r="I938" s="235"/>
      <c r="J938" s="235"/>
      <c r="K938" s="335"/>
      <c r="L938" s="340"/>
      <c r="M938" s="260"/>
      <c r="N938" s="260"/>
    </row>
    <row r="939" spans="4:14" x14ac:dyDescent="0.25">
      <c r="D939" s="236"/>
      <c r="E939" s="235"/>
      <c r="F939" s="235"/>
      <c r="G939" s="235"/>
      <c r="H939" s="235"/>
      <c r="I939" s="235"/>
      <c r="J939" s="235"/>
      <c r="K939" s="335"/>
      <c r="L939" s="340"/>
      <c r="M939" s="260"/>
      <c r="N939" s="260"/>
    </row>
    <row r="940" spans="4:14" x14ac:dyDescent="0.25">
      <c r="D940" s="236"/>
      <c r="E940" s="235"/>
      <c r="F940" s="235"/>
      <c r="G940" s="235"/>
      <c r="H940" s="235"/>
      <c r="I940" s="235"/>
      <c r="J940" s="235"/>
      <c r="K940" s="335"/>
      <c r="L940" s="340"/>
      <c r="M940" s="260"/>
      <c r="N940" s="260"/>
    </row>
    <row r="941" spans="4:14" x14ac:dyDescent="0.25">
      <c r="D941" s="236"/>
      <c r="E941" s="235"/>
      <c r="F941" s="235"/>
      <c r="G941" s="235"/>
      <c r="H941" s="235"/>
      <c r="I941" s="235"/>
      <c r="J941" s="235"/>
      <c r="K941" s="335"/>
      <c r="L941" s="340"/>
      <c r="M941" s="260"/>
      <c r="N941" s="260"/>
    </row>
    <row r="942" spans="4:14" x14ac:dyDescent="0.25">
      <c r="D942" s="236"/>
      <c r="E942" s="235"/>
      <c r="F942" s="235"/>
      <c r="G942" s="235"/>
      <c r="H942" s="235"/>
      <c r="I942" s="235"/>
      <c r="J942" s="235"/>
      <c r="K942" s="335"/>
      <c r="L942" s="340"/>
      <c r="M942" s="260"/>
      <c r="N942" s="260"/>
    </row>
    <row r="943" spans="4:14" x14ac:dyDescent="0.25">
      <c r="D943" s="236"/>
      <c r="E943" s="235"/>
      <c r="F943" s="235"/>
      <c r="G943" s="235"/>
      <c r="H943" s="235"/>
      <c r="I943" s="235"/>
      <c r="J943" s="235"/>
      <c r="K943" s="335"/>
      <c r="L943" s="340"/>
      <c r="M943" s="260"/>
      <c r="N943" s="260"/>
    </row>
    <row r="944" spans="4:14" x14ac:dyDescent="0.25">
      <c r="D944" s="236"/>
      <c r="E944" s="235"/>
      <c r="F944" s="235"/>
      <c r="G944" s="235"/>
      <c r="H944" s="235"/>
      <c r="I944" s="235"/>
      <c r="J944" s="235"/>
      <c r="K944" s="335"/>
      <c r="L944" s="340"/>
      <c r="M944" s="260"/>
      <c r="N944" s="260"/>
    </row>
    <row r="945" spans="4:14" x14ac:dyDescent="0.25">
      <c r="D945" s="236"/>
      <c r="E945" s="235"/>
      <c r="F945" s="235"/>
      <c r="G945" s="235"/>
      <c r="H945" s="235"/>
      <c r="I945" s="235"/>
      <c r="J945" s="235"/>
      <c r="K945" s="335"/>
      <c r="L945" s="340"/>
      <c r="M945" s="260"/>
      <c r="N945" s="260"/>
    </row>
    <row r="946" spans="4:14" x14ac:dyDescent="0.25">
      <c r="D946" s="236"/>
      <c r="E946" s="235"/>
      <c r="F946" s="235"/>
      <c r="G946" s="235"/>
      <c r="H946" s="235"/>
      <c r="I946" s="235"/>
      <c r="J946" s="235"/>
      <c r="K946" s="335"/>
      <c r="L946" s="340"/>
      <c r="M946" s="260"/>
      <c r="N946" s="260"/>
    </row>
    <row r="947" spans="4:14" x14ac:dyDescent="0.25">
      <c r="D947" s="236"/>
      <c r="E947" s="235"/>
      <c r="F947" s="235"/>
      <c r="G947" s="235"/>
      <c r="H947" s="235"/>
      <c r="I947" s="235"/>
      <c r="J947" s="235"/>
      <c r="K947" s="335"/>
      <c r="L947" s="340"/>
      <c r="M947" s="260"/>
      <c r="N947" s="260"/>
    </row>
    <row r="948" spans="4:14" x14ac:dyDescent="0.25">
      <c r="D948" s="236"/>
      <c r="E948" s="235"/>
      <c r="F948" s="235"/>
      <c r="G948" s="235"/>
      <c r="H948" s="235"/>
      <c r="I948" s="235"/>
      <c r="J948" s="235"/>
      <c r="K948" s="335"/>
      <c r="L948" s="340"/>
      <c r="M948" s="260"/>
      <c r="N948" s="260"/>
    </row>
    <row r="949" spans="4:14" x14ac:dyDescent="0.25">
      <c r="D949" s="236"/>
      <c r="E949" s="235"/>
      <c r="F949" s="235"/>
      <c r="G949" s="235"/>
      <c r="H949" s="235"/>
      <c r="I949" s="235"/>
      <c r="J949" s="235"/>
      <c r="K949" s="335"/>
      <c r="L949" s="340"/>
      <c r="M949" s="260"/>
      <c r="N949" s="260"/>
    </row>
    <row r="950" spans="4:14" x14ac:dyDescent="0.25">
      <c r="D950" s="236"/>
      <c r="E950" s="235"/>
      <c r="F950" s="235"/>
      <c r="G950" s="235"/>
      <c r="H950" s="235"/>
      <c r="I950" s="235"/>
      <c r="J950" s="235"/>
      <c r="K950" s="335"/>
      <c r="L950" s="340"/>
      <c r="M950" s="260"/>
      <c r="N950" s="260"/>
    </row>
    <row r="951" spans="4:14" x14ac:dyDescent="0.25">
      <c r="D951" s="236"/>
      <c r="E951" s="235"/>
      <c r="F951" s="235"/>
      <c r="G951" s="235"/>
      <c r="H951" s="235"/>
      <c r="I951" s="235"/>
      <c r="J951" s="235"/>
      <c r="K951" s="335"/>
      <c r="L951" s="340"/>
      <c r="M951" s="260"/>
      <c r="N951" s="260"/>
    </row>
    <row r="952" spans="4:14" x14ac:dyDescent="0.25">
      <c r="D952" s="236"/>
      <c r="E952" s="235"/>
      <c r="F952" s="235"/>
      <c r="G952" s="235"/>
      <c r="H952" s="235"/>
      <c r="I952" s="235"/>
      <c r="J952" s="235"/>
      <c r="K952" s="335"/>
      <c r="L952" s="340"/>
      <c r="M952" s="260"/>
      <c r="N952" s="260"/>
    </row>
    <row r="953" spans="4:14" x14ac:dyDescent="0.25">
      <c r="D953" s="236"/>
      <c r="E953" s="235"/>
      <c r="F953" s="235"/>
      <c r="G953" s="235"/>
      <c r="H953" s="235"/>
      <c r="I953" s="235"/>
      <c r="J953" s="235"/>
      <c r="K953" s="335"/>
      <c r="L953" s="340"/>
      <c r="M953" s="260"/>
      <c r="N953" s="260"/>
    </row>
    <row r="954" spans="4:14" x14ac:dyDescent="0.25">
      <c r="D954" s="236"/>
      <c r="E954" s="235"/>
      <c r="F954" s="235"/>
      <c r="G954" s="235"/>
      <c r="H954" s="235"/>
      <c r="I954" s="235"/>
      <c r="J954" s="235"/>
      <c r="K954" s="335"/>
      <c r="L954" s="340"/>
      <c r="M954" s="260"/>
      <c r="N954" s="260"/>
    </row>
    <row r="955" spans="4:14" x14ac:dyDescent="0.25">
      <c r="D955" s="236"/>
      <c r="E955" s="235"/>
      <c r="F955" s="235"/>
      <c r="G955" s="235"/>
      <c r="H955" s="235"/>
      <c r="I955" s="235"/>
      <c r="J955" s="235"/>
      <c r="K955" s="335"/>
      <c r="L955" s="340"/>
      <c r="M955" s="260"/>
      <c r="N955" s="260"/>
    </row>
    <row r="956" spans="4:14" x14ac:dyDescent="0.25">
      <c r="D956" s="236"/>
      <c r="E956" s="235"/>
      <c r="F956" s="235"/>
      <c r="G956" s="235"/>
      <c r="H956" s="235"/>
      <c r="I956" s="235"/>
      <c r="J956" s="235"/>
      <c r="K956" s="335"/>
      <c r="L956" s="340"/>
      <c r="M956" s="260"/>
      <c r="N956" s="260"/>
    </row>
    <row r="957" spans="4:14" x14ac:dyDescent="0.25">
      <c r="D957" s="236"/>
      <c r="E957" s="235"/>
      <c r="F957" s="235"/>
      <c r="G957" s="235"/>
      <c r="H957" s="235"/>
      <c r="I957" s="235"/>
      <c r="J957" s="235"/>
      <c r="K957" s="335"/>
      <c r="L957" s="340"/>
      <c r="M957" s="260"/>
      <c r="N957" s="260"/>
    </row>
    <row r="958" spans="4:14" x14ac:dyDescent="0.25">
      <c r="D958" s="236"/>
      <c r="E958" s="235"/>
      <c r="F958" s="235"/>
      <c r="G958" s="235"/>
      <c r="H958" s="235"/>
      <c r="I958" s="235"/>
      <c r="J958" s="235"/>
      <c r="K958" s="335"/>
      <c r="L958" s="340"/>
      <c r="M958" s="260"/>
      <c r="N958" s="260"/>
    </row>
    <row r="959" spans="4:14" x14ac:dyDescent="0.25">
      <c r="D959" s="236"/>
      <c r="E959" s="235"/>
      <c r="F959" s="235"/>
      <c r="G959" s="235"/>
      <c r="H959" s="235"/>
      <c r="I959" s="235"/>
      <c r="J959" s="235"/>
      <c r="K959" s="335"/>
      <c r="L959" s="340"/>
      <c r="M959" s="260"/>
      <c r="N959" s="260"/>
    </row>
    <row r="960" spans="4:14" x14ac:dyDescent="0.25">
      <c r="D960" s="236"/>
      <c r="E960" s="235"/>
      <c r="F960" s="235"/>
      <c r="G960" s="235"/>
      <c r="H960" s="235"/>
      <c r="I960" s="235"/>
      <c r="J960" s="235"/>
      <c r="K960" s="335"/>
      <c r="L960" s="340"/>
      <c r="M960" s="260"/>
      <c r="N960" s="260"/>
    </row>
    <row r="961" spans="4:14" x14ac:dyDescent="0.25">
      <c r="D961" s="236"/>
      <c r="E961" s="235"/>
      <c r="F961" s="235"/>
      <c r="G961" s="235"/>
      <c r="H961" s="235"/>
      <c r="I961" s="235"/>
      <c r="J961" s="235"/>
      <c r="K961" s="335"/>
      <c r="L961" s="340"/>
      <c r="M961" s="260"/>
      <c r="N961" s="260"/>
    </row>
    <row r="962" spans="4:14" x14ac:dyDescent="0.25">
      <c r="D962" s="236"/>
      <c r="E962" s="235"/>
      <c r="F962" s="235"/>
      <c r="G962" s="235"/>
      <c r="H962" s="235"/>
      <c r="I962" s="235"/>
      <c r="J962" s="235"/>
      <c r="K962" s="335"/>
      <c r="L962" s="340"/>
      <c r="M962" s="260"/>
      <c r="N962" s="260"/>
    </row>
    <row r="963" spans="4:14" x14ac:dyDescent="0.25">
      <c r="D963" s="236"/>
      <c r="E963" s="235"/>
      <c r="F963" s="235"/>
      <c r="G963" s="235"/>
      <c r="H963" s="235"/>
      <c r="I963" s="235"/>
      <c r="J963" s="235"/>
      <c r="K963" s="335"/>
      <c r="L963" s="340"/>
      <c r="M963" s="260"/>
      <c r="N963" s="260"/>
    </row>
    <row r="964" spans="4:14" x14ac:dyDescent="0.25">
      <c r="D964" s="236"/>
      <c r="E964" s="235"/>
      <c r="F964" s="235"/>
      <c r="G964" s="235"/>
      <c r="H964" s="235"/>
      <c r="I964" s="235"/>
      <c r="J964" s="235"/>
      <c r="K964" s="335"/>
      <c r="L964" s="340"/>
      <c r="M964" s="260"/>
      <c r="N964" s="260"/>
    </row>
    <row r="965" spans="4:14" x14ac:dyDescent="0.25">
      <c r="D965" s="236"/>
      <c r="E965" s="235"/>
      <c r="F965" s="235"/>
      <c r="G965" s="235"/>
      <c r="H965" s="235"/>
      <c r="I965" s="235"/>
      <c r="J965" s="235"/>
      <c r="K965" s="335"/>
      <c r="L965" s="340"/>
      <c r="M965" s="260"/>
      <c r="N965" s="260"/>
    </row>
    <row r="966" spans="4:14" x14ac:dyDescent="0.25">
      <c r="D966" s="236"/>
      <c r="E966" s="235"/>
      <c r="F966" s="235"/>
      <c r="G966" s="235"/>
      <c r="H966" s="235"/>
      <c r="I966" s="235"/>
      <c r="J966" s="235"/>
      <c r="K966" s="335"/>
      <c r="L966" s="340"/>
      <c r="M966" s="260"/>
      <c r="N966" s="260"/>
    </row>
    <row r="967" spans="4:14" x14ac:dyDescent="0.25">
      <c r="D967" s="236"/>
      <c r="E967" s="235"/>
      <c r="F967" s="235"/>
      <c r="G967" s="235"/>
      <c r="H967" s="235"/>
      <c r="I967" s="235"/>
      <c r="J967" s="235"/>
      <c r="K967" s="335"/>
      <c r="L967" s="340"/>
      <c r="M967" s="260"/>
      <c r="N967" s="260"/>
    </row>
    <row r="968" spans="4:14" x14ac:dyDescent="0.25">
      <c r="D968" s="236"/>
      <c r="E968" s="235"/>
      <c r="F968" s="235"/>
      <c r="G968" s="235"/>
      <c r="H968" s="235"/>
      <c r="I968" s="235"/>
      <c r="J968" s="235"/>
      <c r="K968" s="335"/>
      <c r="L968" s="340"/>
      <c r="M968" s="260"/>
      <c r="N968" s="260"/>
    </row>
    <row r="969" spans="4:14" x14ac:dyDescent="0.25">
      <c r="D969" s="236"/>
      <c r="E969" s="235"/>
      <c r="F969" s="235"/>
      <c r="G969" s="235"/>
      <c r="H969" s="235"/>
      <c r="I969" s="235"/>
      <c r="J969" s="235"/>
      <c r="K969" s="335"/>
      <c r="L969" s="340"/>
      <c r="M969" s="260"/>
      <c r="N969" s="260"/>
    </row>
    <row r="970" spans="4:14" x14ac:dyDescent="0.25">
      <c r="D970" s="236"/>
      <c r="E970" s="235"/>
      <c r="F970" s="235"/>
      <c r="G970" s="235"/>
      <c r="H970" s="235"/>
      <c r="I970" s="235"/>
      <c r="J970" s="235"/>
      <c r="K970" s="335"/>
      <c r="L970" s="340"/>
      <c r="M970" s="260"/>
      <c r="N970" s="260"/>
    </row>
    <row r="971" spans="4:14" x14ac:dyDescent="0.25">
      <c r="D971" s="236"/>
      <c r="E971" s="235"/>
      <c r="F971" s="235"/>
      <c r="G971" s="235"/>
      <c r="H971" s="235"/>
      <c r="I971" s="235"/>
      <c r="J971" s="235"/>
      <c r="K971" s="335"/>
      <c r="L971" s="340"/>
      <c r="M971" s="260"/>
      <c r="N971" s="260"/>
    </row>
    <row r="972" spans="4:14" x14ac:dyDescent="0.25">
      <c r="D972" s="236"/>
      <c r="E972" s="235"/>
      <c r="F972" s="235"/>
      <c r="G972" s="235"/>
      <c r="H972" s="235"/>
      <c r="I972" s="235"/>
      <c r="J972" s="235"/>
      <c r="K972" s="335"/>
      <c r="L972" s="340"/>
      <c r="M972" s="260"/>
      <c r="N972" s="260"/>
    </row>
    <row r="973" spans="4:14" x14ac:dyDescent="0.25">
      <c r="D973" s="236"/>
      <c r="E973" s="235"/>
      <c r="F973" s="235"/>
      <c r="G973" s="235"/>
      <c r="H973" s="235"/>
      <c r="I973" s="235"/>
      <c r="J973" s="235"/>
      <c r="K973" s="335"/>
      <c r="L973" s="340"/>
      <c r="M973" s="260"/>
      <c r="N973" s="260"/>
    </row>
    <row r="974" spans="4:14" x14ac:dyDescent="0.25">
      <c r="D974" s="236"/>
      <c r="E974" s="235"/>
      <c r="F974" s="235"/>
      <c r="G974" s="235"/>
      <c r="H974" s="235"/>
      <c r="I974" s="235"/>
      <c r="J974" s="235"/>
      <c r="K974" s="335"/>
      <c r="L974" s="340"/>
      <c r="M974" s="260"/>
      <c r="N974" s="260"/>
    </row>
    <row r="975" spans="4:14" x14ac:dyDescent="0.25">
      <c r="D975" s="236"/>
      <c r="E975" s="235"/>
      <c r="F975" s="235"/>
      <c r="G975" s="235"/>
      <c r="H975" s="235"/>
      <c r="I975" s="235"/>
      <c r="J975" s="235"/>
      <c r="K975" s="335"/>
      <c r="L975" s="340"/>
      <c r="M975" s="260"/>
      <c r="N975" s="260"/>
    </row>
    <row r="976" spans="4:14" x14ac:dyDescent="0.25">
      <c r="D976" s="236"/>
      <c r="E976" s="235"/>
      <c r="F976" s="235"/>
      <c r="G976" s="235"/>
      <c r="H976" s="235"/>
      <c r="I976" s="235"/>
      <c r="J976" s="235"/>
      <c r="K976" s="335"/>
      <c r="L976" s="340"/>
      <c r="M976" s="260"/>
      <c r="N976" s="260"/>
    </row>
    <row r="977" spans="4:14" x14ac:dyDescent="0.25">
      <c r="D977" s="236"/>
      <c r="E977" s="235"/>
      <c r="F977" s="235"/>
      <c r="G977" s="235"/>
      <c r="H977" s="235"/>
      <c r="I977" s="235"/>
      <c r="J977" s="235"/>
      <c r="K977" s="335"/>
      <c r="L977" s="340"/>
      <c r="M977" s="260"/>
      <c r="N977" s="260"/>
    </row>
    <row r="978" spans="4:14" x14ac:dyDescent="0.25">
      <c r="D978" s="236"/>
      <c r="E978" s="235"/>
      <c r="F978" s="235"/>
      <c r="G978" s="235"/>
      <c r="H978" s="235"/>
      <c r="I978" s="235"/>
      <c r="J978" s="235"/>
      <c r="K978" s="335"/>
      <c r="L978" s="340"/>
      <c r="M978" s="260"/>
      <c r="N978" s="260"/>
    </row>
    <row r="979" spans="4:14" x14ac:dyDescent="0.25">
      <c r="D979" s="236"/>
      <c r="E979" s="235"/>
      <c r="F979" s="235"/>
      <c r="G979" s="235"/>
      <c r="H979" s="235"/>
      <c r="I979" s="235"/>
      <c r="J979" s="235"/>
      <c r="K979" s="335"/>
      <c r="L979" s="340"/>
      <c r="M979" s="260"/>
      <c r="N979" s="260"/>
    </row>
    <row r="980" spans="4:14" x14ac:dyDescent="0.25">
      <c r="D980" s="236"/>
      <c r="E980" s="235"/>
      <c r="F980" s="235"/>
      <c r="G980" s="235"/>
      <c r="H980" s="235"/>
      <c r="I980" s="235"/>
      <c r="J980" s="235"/>
      <c r="K980" s="335"/>
      <c r="L980" s="340"/>
      <c r="M980" s="260"/>
      <c r="N980" s="260"/>
    </row>
    <row r="981" spans="4:14" x14ac:dyDescent="0.25">
      <c r="D981" s="236"/>
      <c r="E981" s="235"/>
      <c r="F981" s="235"/>
      <c r="G981" s="235"/>
      <c r="H981" s="235"/>
      <c r="I981" s="235"/>
      <c r="J981" s="235"/>
      <c r="K981" s="335"/>
      <c r="L981" s="340"/>
      <c r="M981" s="260"/>
      <c r="N981" s="260"/>
    </row>
    <row r="982" spans="4:14" x14ac:dyDescent="0.25">
      <c r="D982" s="236"/>
      <c r="E982" s="235"/>
      <c r="F982" s="235"/>
      <c r="G982" s="235"/>
      <c r="H982" s="235"/>
      <c r="I982" s="235"/>
      <c r="J982" s="235"/>
      <c r="K982" s="335"/>
      <c r="L982" s="340"/>
      <c r="M982" s="260"/>
      <c r="N982" s="260"/>
    </row>
    <row r="983" spans="4:14" x14ac:dyDescent="0.25">
      <c r="D983" s="236"/>
      <c r="E983" s="235"/>
      <c r="F983" s="235"/>
      <c r="G983" s="235"/>
      <c r="H983" s="235"/>
      <c r="I983" s="235"/>
      <c r="J983" s="235"/>
      <c r="K983" s="335"/>
      <c r="L983" s="340"/>
      <c r="M983" s="260"/>
      <c r="N983" s="260"/>
    </row>
    <row r="984" spans="4:14" x14ac:dyDescent="0.25">
      <c r="D984" s="236"/>
      <c r="E984" s="235"/>
      <c r="F984" s="235"/>
      <c r="G984" s="235"/>
      <c r="H984" s="235"/>
      <c r="I984" s="235"/>
      <c r="J984" s="235"/>
      <c r="K984" s="335"/>
      <c r="L984" s="340"/>
      <c r="M984" s="260"/>
      <c r="N984" s="260"/>
    </row>
    <row r="985" spans="4:14" x14ac:dyDescent="0.25">
      <c r="D985" s="236"/>
      <c r="E985" s="235"/>
      <c r="F985" s="235"/>
      <c r="G985" s="235"/>
      <c r="H985" s="235"/>
      <c r="I985" s="235"/>
      <c r="J985" s="235"/>
      <c r="K985" s="335"/>
      <c r="L985" s="340"/>
      <c r="M985" s="260"/>
      <c r="N985" s="260"/>
    </row>
    <row r="986" spans="4:14" x14ac:dyDescent="0.25">
      <c r="D986" s="236"/>
      <c r="E986" s="235"/>
      <c r="F986" s="235"/>
      <c r="G986" s="235"/>
      <c r="H986" s="235"/>
      <c r="I986" s="235"/>
      <c r="J986" s="235"/>
      <c r="K986" s="335"/>
      <c r="L986" s="340"/>
      <c r="M986" s="260"/>
      <c r="N986" s="260"/>
    </row>
    <row r="987" spans="4:14" x14ac:dyDescent="0.25">
      <c r="D987" s="236"/>
      <c r="E987" s="235"/>
      <c r="F987" s="235"/>
      <c r="G987" s="235"/>
      <c r="H987" s="235"/>
      <c r="I987" s="235"/>
      <c r="J987" s="235"/>
      <c r="K987" s="335"/>
      <c r="L987" s="340"/>
      <c r="M987" s="260"/>
      <c r="N987" s="260"/>
    </row>
    <row r="988" spans="4:14" x14ac:dyDescent="0.25">
      <c r="D988" s="236"/>
      <c r="E988" s="235"/>
      <c r="F988" s="235"/>
      <c r="G988" s="235"/>
      <c r="H988" s="235"/>
      <c r="I988" s="235"/>
      <c r="J988" s="235"/>
      <c r="K988" s="335"/>
      <c r="L988" s="340"/>
      <c r="M988" s="260"/>
      <c r="N988" s="260"/>
    </row>
    <row r="989" spans="4:14" x14ac:dyDescent="0.25">
      <c r="D989" s="236"/>
      <c r="E989" s="235"/>
      <c r="F989" s="235"/>
      <c r="G989" s="235"/>
      <c r="H989" s="235"/>
      <c r="I989" s="235"/>
      <c r="J989" s="235"/>
      <c r="K989" s="335"/>
      <c r="L989" s="340"/>
      <c r="M989" s="260"/>
      <c r="N989" s="260"/>
    </row>
    <row r="990" spans="4:14" x14ac:dyDescent="0.25">
      <c r="D990" s="236"/>
      <c r="E990" s="235"/>
      <c r="F990" s="235"/>
      <c r="G990" s="235"/>
      <c r="H990" s="235"/>
      <c r="I990" s="235"/>
      <c r="J990" s="235"/>
      <c r="K990" s="335"/>
      <c r="L990" s="340"/>
      <c r="M990" s="260"/>
      <c r="N990" s="260"/>
    </row>
    <row r="991" spans="4:14" x14ac:dyDescent="0.25">
      <c r="D991" s="236"/>
      <c r="E991" s="235"/>
      <c r="F991" s="235"/>
      <c r="G991" s="235"/>
      <c r="H991" s="235"/>
      <c r="I991" s="235"/>
      <c r="J991" s="235"/>
      <c r="K991" s="335"/>
      <c r="L991" s="340"/>
      <c r="M991" s="260"/>
      <c r="N991" s="260"/>
    </row>
    <row r="992" spans="4:14" x14ac:dyDescent="0.25">
      <c r="D992" s="236"/>
      <c r="E992" s="235"/>
      <c r="F992" s="235"/>
      <c r="G992" s="235"/>
      <c r="H992" s="235"/>
      <c r="I992" s="235"/>
      <c r="J992" s="235"/>
      <c r="K992" s="335"/>
      <c r="L992" s="340"/>
      <c r="M992" s="260"/>
      <c r="N992" s="260"/>
    </row>
    <row r="993" spans="4:14" x14ac:dyDescent="0.25">
      <c r="D993" s="236"/>
      <c r="E993" s="235"/>
      <c r="F993" s="235"/>
      <c r="G993" s="235"/>
      <c r="H993" s="235"/>
      <c r="I993" s="235"/>
      <c r="J993" s="235"/>
      <c r="K993" s="335"/>
      <c r="L993" s="340"/>
      <c r="M993" s="260"/>
      <c r="N993" s="260"/>
    </row>
    <row r="994" spans="4:14" x14ac:dyDescent="0.25">
      <c r="D994" s="236"/>
      <c r="E994" s="235"/>
      <c r="F994" s="235"/>
      <c r="G994" s="235"/>
      <c r="H994" s="235"/>
      <c r="I994" s="235"/>
      <c r="J994" s="235"/>
      <c r="K994" s="335"/>
      <c r="L994" s="340"/>
      <c r="M994" s="260"/>
      <c r="N994" s="260"/>
    </row>
    <row r="995" spans="4:14" x14ac:dyDescent="0.25">
      <c r="D995" s="236"/>
      <c r="E995" s="235"/>
      <c r="F995" s="235"/>
      <c r="G995" s="235"/>
      <c r="H995" s="235"/>
      <c r="I995" s="235"/>
      <c r="J995" s="235"/>
      <c r="K995" s="335"/>
      <c r="L995" s="340"/>
      <c r="M995" s="260"/>
      <c r="N995" s="260"/>
    </row>
    <row r="996" spans="4:14" x14ac:dyDescent="0.25">
      <c r="D996" s="236"/>
      <c r="E996" s="235"/>
      <c r="F996" s="235"/>
      <c r="G996" s="235"/>
      <c r="H996" s="235"/>
      <c r="I996" s="235"/>
      <c r="J996" s="235"/>
      <c r="K996" s="335"/>
      <c r="L996" s="340"/>
      <c r="M996" s="260"/>
      <c r="N996" s="260"/>
    </row>
    <row r="997" spans="4:14" x14ac:dyDescent="0.25">
      <c r="D997" s="236"/>
      <c r="E997" s="235"/>
      <c r="F997" s="235"/>
      <c r="G997" s="235"/>
      <c r="H997" s="235"/>
      <c r="I997" s="235"/>
      <c r="J997" s="235"/>
      <c r="K997" s="335"/>
      <c r="L997" s="340"/>
      <c r="M997" s="260"/>
      <c r="N997" s="260"/>
    </row>
    <row r="998" spans="4:14" x14ac:dyDescent="0.25">
      <c r="D998" s="236"/>
      <c r="E998" s="235"/>
      <c r="F998" s="235"/>
      <c r="G998" s="235"/>
      <c r="H998" s="235"/>
      <c r="I998" s="235"/>
      <c r="J998" s="235"/>
      <c r="K998" s="335"/>
      <c r="L998" s="340"/>
      <c r="M998" s="260"/>
      <c r="N998" s="260"/>
    </row>
    <row r="999" spans="4:14" x14ac:dyDescent="0.25">
      <c r="D999" s="236"/>
      <c r="E999" s="235"/>
      <c r="F999" s="235"/>
      <c r="G999" s="235"/>
      <c r="H999" s="235"/>
      <c r="I999" s="235"/>
      <c r="J999" s="235"/>
      <c r="K999" s="335"/>
      <c r="L999" s="340"/>
      <c r="M999" s="260"/>
      <c r="N999" s="260"/>
    </row>
    <row r="1000" spans="4:14" x14ac:dyDescent="0.25">
      <c r="D1000" s="236"/>
      <c r="E1000" s="235"/>
      <c r="F1000" s="235"/>
      <c r="G1000" s="235"/>
      <c r="H1000" s="235"/>
      <c r="I1000" s="235"/>
      <c r="J1000" s="235"/>
      <c r="K1000" s="335"/>
      <c r="L1000" s="340"/>
      <c r="M1000" s="260"/>
      <c r="N1000" s="260"/>
    </row>
    <row r="1001" spans="4:14" x14ac:dyDescent="0.25">
      <c r="D1001" s="236"/>
      <c r="E1001" s="235"/>
      <c r="F1001" s="235"/>
      <c r="G1001" s="235"/>
      <c r="H1001" s="235"/>
      <c r="I1001" s="235"/>
      <c r="J1001" s="235"/>
      <c r="K1001" s="335"/>
      <c r="L1001" s="340"/>
      <c r="M1001" s="260"/>
      <c r="N1001" s="260"/>
    </row>
    <row r="1002" spans="4:14" x14ac:dyDescent="0.25">
      <c r="D1002" s="236"/>
      <c r="E1002" s="235"/>
      <c r="F1002" s="235"/>
      <c r="G1002" s="235"/>
      <c r="H1002" s="235"/>
      <c r="I1002" s="235"/>
      <c r="J1002" s="235"/>
      <c r="K1002" s="335"/>
      <c r="L1002" s="340"/>
      <c r="M1002" s="260"/>
      <c r="N1002" s="260"/>
    </row>
    <row r="1003" spans="4:14" x14ac:dyDescent="0.25">
      <c r="D1003" s="236"/>
      <c r="E1003" s="235"/>
      <c r="F1003" s="235"/>
      <c r="G1003" s="235"/>
      <c r="H1003" s="235"/>
      <c r="I1003" s="235"/>
      <c r="J1003" s="235"/>
      <c r="K1003" s="335"/>
      <c r="L1003" s="340"/>
      <c r="M1003" s="260"/>
      <c r="N1003" s="260"/>
    </row>
    <row r="1004" spans="4:14" x14ac:dyDescent="0.25">
      <c r="D1004" s="236"/>
      <c r="E1004" s="235"/>
      <c r="F1004" s="235"/>
      <c r="G1004" s="235"/>
      <c r="H1004" s="235"/>
      <c r="I1004" s="235"/>
      <c r="J1004" s="235"/>
      <c r="K1004" s="335"/>
      <c r="L1004" s="340"/>
      <c r="M1004" s="260"/>
      <c r="N1004" s="260"/>
    </row>
    <row r="1005" spans="4:14" x14ac:dyDescent="0.25">
      <c r="D1005" s="236"/>
      <c r="E1005" s="235"/>
      <c r="F1005" s="235"/>
      <c r="G1005" s="235"/>
      <c r="H1005" s="235"/>
      <c r="I1005" s="235"/>
      <c r="J1005" s="235"/>
      <c r="K1005" s="335"/>
      <c r="L1005" s="340"/>
      <c r="M1005" s="260"/>
      <c r="N1005" s="260"/>
    </row>
    <row r="1006" spans="4:14" x14ac:dyDescent="0.25">
      <c r="D1006" s="236"/>
      <c r="E1006" s="235"/>
      <c r="F1006" s="235"/>
      <c r="G1006" s="235"/>
      <c r="H1006" s="235"/>
      <c r="I1006" s="235"/>
      <c r="J1006" s="235"/>
      <c r="K1006" s="335"/>
      <c r="L1006" s="340"/>
      <c r="M1006" s="260"/>
      <c r="N1006" s="260"/>
    </row>
    <row r="1007" spans="4:14" x14ac:dyDescent="0.25">
      <c r="D1007" s="236"/>
      <c r="E1007" s="235"/>
      <c r="F1007" s="235"/>
      <c r="G1007" s="235"/>
      <c r="H1007" s="235"/>
      <c r="I1007" s="235"/>
      <c r="J1007" s="235"/>
      <c r="K1007" s="335"/>
      <c r="L1007" s="340"/>
      <c r="M1007" s="260"/>
      <c r="N1007" s="260"/>
    </row>
    <row r="1008" spans="4:14" x14ac:dyDescent="0.25">
      <c r="D1008" s="236"/>
      <c r="E1008" s="235"/>
      <c r="F1008" s="235"/>
      <c r="G1008" s="235"/>
      <c r="H1008" s="235"/>
      <c r="I1008" s="235"/>
      <c r="J1008" s="235"/>
      <c r="K1008" s="335"/>
      <c r="L1008" s="340"/>
      <c r="M1008" s="260"/>
      <c r="N1008" s="260"/>
    </row>
    <row r="1009" spans="4:14" x14ac:dyDescent="0.25">
      <c r="D1009" s="236"/>
      <c r="E1009" s="235"/>
      <c r="F1009" s="235"/>
      <c r="G1009" s="235"/>
      <c r="H1009" s="235"/>
      <c r="I1009" s="235"/>
      <c r="J1009" s="235"/>
      <c r="K1009" s="335"/>
      <c r="L1009" s="340"/>
      <c r="M1009" s="260"/>
      <c r="N1009" s="260"/>
    </row>
    <row r="1010" spans="4:14" x14ac:dyDescent="0.25">
      <c r="D1010" s="236"/>
      <c r="E1010" s="235"/>
      <c r="F1010" s="235"/>
      <c r="G1010" s="235"/>
      <c r="H1010" s="235"/>
      <c r="I1010" s="235"/>
      <c r="J1010" s="235"/>
      <c r="K1010" s="335"/>
      <c r="L1010" s="340"/>
      <c r="M1010" s="260"/>
      <c r="N1010" s="260"/>
    </row>
    <row r="1011" spans="4:14" x14ac:dyDescent="0.25">
      <c r="D1011" s="236"/>
      <c r="E1011" s="235"/>
      <c r="F1011" s="235"/>
      <c r="G1011" s="235"/>
      <c r="H1011" s="235"/>
      <c r="I1011" s="235"/>
      <c r="J1011" s="235"/>
      <c r="K1011" s="335"/>
      <c r="L1011" s="340"/>
      <c r="M1011" s="260"/>
      <c r="N1011" s="260"/>
    </row>
    <row r="1012" spans="4:14" x14ac:dyDescent="0.25">
      <c r="D1012" s="236"/>
      <c r="E1012" s="235"/>
      <c r="F1012" s="235"/>
      <c r="G1012" s="235"/>
      <c r="H1012" s="235"/>
      <c r="I1012" s="235"/>
      <c r="J1012" s="235"/>
      <c r="K1012" s="335"/>
      <c r="L1012" s="340"/>
      <c r="M1012" s="260"/>
      <c r="N1012" s="260"/>
    </row>
    <row r="1013" spans="4:14" x14ac:dyDescent="0.25">
      <c r="D1013" s="236"/>
      <c r="E1013" s="235"/>
      <c r="F1013" s="235"/>
      <c r="G1013" s="235"/>
      <c r="H1013" s="235"/>
      <c r="I1013" s="235"/>
      <c r="J1013" s="235"/>
      <c r="K1013" s="335"/>
      <c r="L1013" s="340"/>
      <c r="M1013" s="260"/>
      <c r="N1013" s="260"/>
    </row>
    <row r="1014" spans="4:14" x14ac:dyDescent="0.25">
      <c r="D1014" s="236"/>
      <c r="E1014" s="235"/>
      <c r="F1014" s="235"/>
      <c r="G1014" s="235"/>
      <c r="H1014" s="235"/>
      <c r="I1014" s="235"/>
      <c r="J1014" s="235"/>
      <c r="K1014" s="335"/>
      <c r="L1014" s="340"/>
      <c r="M1014" s="260"/>
      <c r="N1014" s="260"/>
    </row>
    <row r="1015" spans="4:14" x14ac:dyDescent="0.25">
      <c r="D1015" s="236"/>
      <c r="E1015" s="235"/>
      <c r="F1015" s="235"/>
      <c r="G1015" s="235"/>
      <c r="H1015" s="235"/>
      <c r="I1015" s="235"/>
      <c r="J1015" s="235"/>
      <c r="K1015" s="335"/>
      <c r="L1015" s="340"/>
      <c r="M1015" s="260"/>
      <c r="N1015" s="260"/>
    </row>
    <row r="1016" spans="4:14" x14ac:dyDescent="0.25">
      <c r="D1016" s="236"/>
      <c r="E1016" s="235"/>
      <c r="F1016" s="235"/>
      <c r="G1016" s="235"/>
      <c r="H1016" s="235"/>
      <c r="I1016" s="235"/>
      <c r="J1016" s="235"/>
      <c r="K1016" s="335"/>
      <c r="L1016" s="340"/>
      <c r="M1016" s="260"/>
      <c r="N1016" s="260"/>
    </row>
    <row r="1017" spans="4:14" x14ac:dyDescent="0.25">
      <c r="D1017" s="236"/>
      <c r="E1017" s="235"/>
      <c r="F1017" s="235"/>
      <c r="G1017" s="235"/>
      <c r="H1017" s="235"/>
      <c r="I1017" s="235"/>
      <c r="J1017" s="235"/>
      <c r="K1017" s="335"/>
      <c r="L1017" s="340"/>
      <c r="M1017" s="260"/>
      <c r="N1017" s="260"/>
    </row>
    <row r="1018" spans="4:14" x14ac:dyDescent="0.25">
      <c r="D1018" s="236"/>
      <c r="E1018" s="235"/>
      <c r="F1018" s="235"/>
      <c r="G1018" s="235"/>
      <c r="H1018" s="235"/>
      <c r="I1018" s="235"/>
      <c r="J1018" s="235"/>
      <c r="K1018" s="335"/>
      <c r="L1018" s="340"/>
      <c r="M1018" s="260"/>
      <c r="N1018" s="260"/>
    </row>
    <row r="1019" spans="4:14" x14ac:dyDescent="0.25">
      <c r="D1019" s="236"/>
      <c r="E1019" s="235"/>
      <c r="F1019" s="235"/>
      <c r="G1019" s="235"/>
      <c r="H1019" s="235"/>
      <c r="I1019" s="235"/>
      <c r="J1019" s="235"/>
      <c r="K1019" s="335"/>
      <c r="L1019" s="340"/>
      <c r="M1019" s="260"/>
      <c r="N1019" s="260"/>
    </row>
    <row r="1020" spans="4:14" x14ac:dyDescent="0.25">
      <c r="D1020" s="236"/>
      <c r="E1020" s="235"/>
      <c r="F1020" s="235"/>
      <c r="G1020" s="235"/>
      <c r="H1020" s="235"/>
      <c r="I1020" s="235"/>
      <c r="J1020" s="235"/>
      <c r="K1020" s="335"/>
      <c r="L1020" s="340"/>
      <c r="M1020" s="260"/>
      <c r="N1020" s="260"/>
    </row>
    <row r="1021" spans="4:14" x14ac:dyDescent="0.25">
      <c r="D1021" s="236"/>
      <c r="E1021" s="235"/>
      <c r="F1021" s="235"/>
      <c r="G1021" s="235"/>
      <c r="H1021" s="235"/>
      <c r="I1021" s="235"/>
      <c r="J1021" s="235"/>
      <c r="K1021" s="335"/>
      <c r="L1021" s="340"/>
      <c r="M1021" s="260"/>
      <c r="N1021" s="260"/>
    </row>
    <row r="1022" spans="4:14" x14ac:dyDescent="0.25">
      <c r="D1022" s="236"/>
      <c r="E1022" s="235"/>
      <c r="F1022" s="235"/>
      <c r="G1022" s="235"/>
      <c r="H1022" s="235"/>
      <c r="I1022" s="235"/>
      <c r="J1022" s="235"/>
      <c r="K1022" s="335"/>
      <c r="L1022" s="340"/>
      <c r="M1022" s="260"/>
      <c r="N1022" s="260"/>
    </row>
    <row r="1023" spans="4:14" x14ac:dyDescent="0.25">
      <c r="D1023" s="236"/>
      <c r="E1023" s="235"/>
      <c r="F1023" s="235"/>
      <c r="G1023" s="235"/>
      <c r="H1023" s="235"/>
      <c r="I1023" s="235"/>
      <c r="J1023" s="235"/>
      <c r="K1023" s="335"/>
      <c r="L1023" s="340"/>
      <c r="M1023" s="260"/>
      <c r="N1023" s="260"/>
    </row>
    <row r="1024" spans="4:14" x14ac:dyDescent="0.25">
      <c r="D1024" s="236"/>
      <c r="E1024" s="235"/>
      <c r="F1024" s="235"/>
      <c r="G1024" s="235"/>
      <c r="H1024" s="235"/>
      <c r="I1024" s="235"/>
      <c r="J1024" s="235"/>
      <c r="K1024" s="335"/>
      <c r="L1024" s="340"/>
      <c r="M1024" s="260"/>
      <c r="N1024" s="260"/>
    </row>
    <row r="1025" spans="4:14" x14ac:dyDescent="0.25">
      <c r="D1025" s="236"/>
      <c r="E1025" s="235"/>
      <c r="F1025" s="235"/>
      <c r="G1025" s="235"/>
      <c r="H1025" s="235"/>
      <c r="I1025" s="235"/>
      <c r="J1025" s="235"/>
      <c r="K1025" s="335"/>
      <c r="L1025" s="340"/>
      <c r="M1025" s="260"/>
      <c r="N1025" s="260"/>
    </row>
    <row r="1026" spans="4:14" x14ac:dyDescent="0.25">
      <c r="D1026" s="236"/>
      <c r="E1026" s="235"/>
      <c r="F1026" s="235"/>
      <c r="G1026" s="235"/>
      <c r="H1026" s="235"/>
      <c r="I1026" s="235"/>
      <c r="J1026" s="235"/>
      <c r="K1026" s="335"/>
      <c r="L1026" s="340"/>
      <c r="M1026" s="260"/>
      <c r="N1026" s="260"/>
    </row>
    <row r="1027" spans="4:14" x14ac:dyDescent="0.25">
      <c r="D1027" s="236"/>
      <c r="E1027" s="235"/>
      <c r="F1027" s="235"/>
      <c r="G1027" s="235"/>
      <c r="H1027" s="235"/>
      <c r="I1027" s="235"/>
      <c r="J1027" s="235"/>
      <c r="K1027" s="335"/>
      <c r="L1027" s="340"/>
      <c r="M1027" s="260"/>
      <c r="N1027" s="260"/>
    </row>
    <row r="1028" spans="4:14" x14ac:dyDescent="0.25">
      <c r="D1028" s="236"/>
      <c r="E1028" s="235"/>
      <c r="F1028" s="235"/>
      <c r="G1028" s="235"/>
      <c r="H1028" s="235"/>
      <c r="I1028" s="235"/>
      <c r="J1028" s="235"/>
      <c r="K1028" s="335"/>
      <c r="L1028" s="340"/>
      <c r="M1028" s="260"/>
      <c r="N1028" s="260"/>
    </row>
    <row r="1029" spans="4:14" x14ac:dyDescent="0.25">
      <c r="D1029" s="236"/>
      <c r="E1029" s="235"/>
      <c r="F1029" s="235"/>
      <c r="G1029" s="235"/>
      <c r="H1029" s="235"/>
      <c r="I1029" s="235"/>
      <c r="J1029" s="235"/>
      <c r="K1029" s="335"/>
      <c r="L1029" s="340"/>
      <c r="M1029" s="260"/>
      <c r="N1029" s="260"/>
    </row>
    <row r="1030" spans="4:14" x14ac:dyDescent="0.25">
      <c r="D1030" s="236"/>
      <c r="E1030" s="235"/>
      <c r="F1030" s="235"/>
      <c r="G1030" s="235"/>
      <c r="H1030" s="235"/>
      <c r="I1030" s="235"/>
      <c r="J1030" s="235"/>
      <c r="K1030" s="335"/>
      <c r="L1030" s="340"/>
      <c r="M1030" s="260"/>
      <c r="N1030" s="260"/>
    </row>
    <row r="1031" spans="4:14" x14ac:dyDescent="0.25">
      <c r="D1031" s="236"/>
      <c r="E1031" s="235"/>
      <c r="F1031" s="235"/>
      <c r="G1031" s="235"/>
      <c r="H1031" s="235"/>
      <c r="I1031" s="235"/>
      <c r="J1031" s="235"/>
      <c r="K1031" s="335"/>
      <c r="L1031" s="340"/>
      <c r="M1031" s="260"/>
      <c r="N1031" s="260"/>
    </row>
    <row r="1032" spans="4:14" x14ac:dyDescent="0.25">
      <c r="D1032" s="236"/>
      <c r="E1032" s="235"/>
      <c r="F1032" s="235"/>
      <c r="G1032" s="235"/>
      <c r="H1032" s="235"/>
      <c r="I1032" s="235"/>
      <c r="J1032" s="235"/>
      <c r="K1032" s="335"/>
      <c r="L1032" s="340"/>
      <c r="M1032" s="260"/>
      <c r="N1032" s="260"/>
    </row>
    <row r="1033" spans="4:14" x14ac:dyDescent="0.25">
      <c r="D1033" s="236"/>
      <c r="E1033" s="235"/>
      <c r="F1033" s="235"/>
      <c r="G1033" s="235"/>
      <c r="H1033" s="235"/>
      <c r="I1033" s="235"/>
      <c r="J1033" s="235"/>
      <c r="K1033" s="335"/>
      <c r="L1033" s="340"/>
      <c r="M1033" s="260"/>
      <c r="N1033" s="260"/>
    </row>
    <row r="1034" spans="4:14" x14ac:dyDescent="0.25">
      <c r="D1034" s="236"/>
      <c r="E1034" s="235"/>
      <c r="F1034" s="235"/>
      <c r="G1034" s="235"/>
      <c r="H1034" s="235"/>
      <c r="I1034" s="235"/>
      <c r="J1034" s="235"/>
      <c r="K1034" s="335"/>
      <c r="L1034" s="340"/>
      <c r="M1034" s="260"/>
      <c r="N1034" s="260"/>
    </row>
    <row r="1035" spans="4:14" x14ac:dyDescent="0.25">
      <c r="D1035" s="236"/>
      <c r="E1035" s="235"/>
      <c r="F1035" s="235"/>
      <c r="G1035" s="235"/>
      <c r="H1035" s="235"/>
      <c r="I1035" s="235"/>
      <c r="J1035" s="235"/>
      <c r="K1035" s="335"/>
      <c r="L1035" s="340"/>
      <c r="M1035" s="260"/>
      <c r="N1035" s="260"/>
    </row>
    <row r="1036" spans="4:14" x14ac:dyDescent="0.25">
      <c r="D1036" s="236"/>
      <c r="E1036" s="235"/>
      <c r="F1036" s="235"/>
      <c r="G1036" s="235"/>
      <c r="H1036" s="235"/>
      <c r="I1036" s="235"/>
      <c r="J1036" s="235"/>
      <c r="K1036" s="335"/>
      <c r="L1036" s="340"/>
      <c r="M1036" s="260"/>
      <c r="N1036" s="260"/>
    </row>
    <row r="1037" spans="4:14" x14ac:dyDescent="0.25">
      <c r="D1037" s="236"/>
      <c r="E1037" s="235"/>
      <c r="F1037" s="235"/>
      <c r="G1037" s="235"/>
      <c r="H1037" s="235"/>
      <c r="I1037" s="235"/>
      <c r="J1037" s="235"/>
      <c r="K1037" s="335"/>
      <c r="L1037" s="340"/>
      <c r="M1037" s="260"/>
      <c r="N1037" s="260"/>
    </row>
    <row r="1038" spans="4:14" x14ac:dyDescent="0.25">
      <c r="D1038" s="236"/>
      <c r="E1038" s="235"/>
      <c r="F1038" s="235"/>
      <c r="G1038" s="235"/>
      <c r="H1038" s="235"/>
      <c r="I1038" s="235"/>
      <c r="J1038" s="235"/>
      <c r="K1038" s="335"/>
      <c r="L1038" s="340"/>
      <c r="M1038" s="260"/>
      <c r="N1038" s="260"/>
    </row>
    <row r="1039" spans="4:14" x14ac:dyDescent="0.25">
      <c r="D1039" s="236"/>
      <c r="E1039" s="235"/>
      <c r="F1039" s="235"/>
      <c r="G1039" s="235"/>
      <c r="H1039" s="235"/>
      <c r="I1039" s="235"/>
      <c r="J1039" s="235"/>
      <c r="K1039" s="335"/>
      <c r="L1039" s="340"/>
      <c r="M1039" s="260"/>
      <c r="N1039" s="260"/>
    </row>
    <row r="1040" spans="4:14" x14ac:dyDescent="0.25">
      <c r="D1040" s="236"/>
      <c r="E1040" s="235"/>
      <c r="F1040" s="235"/>
      <c r="G1040" s="235"/>
      <c r="H1040" s="235"/>
      <c r="I1040" s="235"/>
      <c r="J1040" s="235"/>
      <c r="K1040" s="335"/>
      <c r="L1040" s="340"/>
      <c r="M1040" s="260"/>
      <c r="N1040" s="260"/>
    </row>
    <row r="1041" spans="4:14" x14ac:dyDescent="0.25">
      <c r="D1041" s="236"/>
      <c r="E1041" s="235"/>
      <c r="F1041" s="235"/>
      <c r="G1041" s="235"/>
      <c r="H1041" s="235"/>
      <c r="I1041" s="235"/>
      <c r="J1041" s="235"/>
      <c r="K1041" s="335"/>
      <c r="L1041" s="340"/>
      <c r="M1041" s="260"/>
      <c r="N1041" s="260"/>
    </row>
    <row r="1042" spans="4:14" x14ac:dyDescent="0.25">
      <c r="D1042" s="236"/>
      <c r="E1042" s="235"/>
      <c r="F1042" s="235"/>
      <c r="G1042" s="235"/>
      <c r="H1042" s="235"/>
      <c r="I1042" s="235"/>
      <c r="J1042" s="235"/>
      <c r="K1042" s="335"/>
      <c r="L1042" s="340"/>
      <c r="M1042" s="260"/>
      <c r="N1042" s="260"/>
    </row>
    <row r="1043" spans="4:14" x14ac:dyDescent="0.25">
      <c r="D1043" s="236"/>
      <c r="E1043" s="235"/>
      <c r="F1043" s="235"/>
      <c r="G1043" s="235"/>
      <c r="H1043" s="235"/>
      <c r="I1043" s="235"/>
      <c r="J1043" s="235"/>
      <c r="K1043" s="335"/>
      <c r="L1043" s="340"/>
      <c r="M1043" s="260"/>
      <c r="N1043" s="260"/>
    </row>
    <row r="1044" spans="4:14" x14ac:dyDescent="0.25">
      <c r="D1044" s="236"/>
      <c r="E1044" s="235"/>
      <c r="F1044" s="235"/>
      <c r="G1044" s="235"/>
      <c r="H1044" s="235"/>
      <c r="I1044" s="235"/>
      <c r="J1044" s="235"/>
      <c r="K1044" s="335"/>
      <c r="L1044" s="340"/>
      <c r="M1044" s="260"/>
      <c r="N1044" s="260"/>
    </row>
    <row r="1045" spans="4:14" x14ac:dyDescent="0.25">
      <c r="D1045" s="236"/>
      <c r="E1045" s="235"/>
      <c r="F1045" s="235"/>
      <c r="G1045" s="235"/>
      <c r="H1045" s="235"/>
      <c r="I1045" s="235"/>
      <c r="J1045" s="235"/>
      <c r="K1045" s="335"/>
      <c r="L1045" s="340"/>
      <c r="M1045" s="260"/>
      <c r="N1045" s="260"/>
    </row>
    <row r="1046" spans="4:14" x14ac:dyDescent="0.25">
      <c r="D1046" s="236"/>
      <c r="E1046" s="235"/>
      <c r="F1046" s="235"/>
      <c r="G1046" s="235"/>
      <c r="H1046" s="235"/>
      <c r="I1046" s="235"/>
      <c r="J1046" s="235"/>
      <c r="K1046" s="335"/>
      <c r="L1046" s="340"/>
      <c r="M1046" s="260"/>
      <c r="N1046" s="260"/>
    </row>
    <row r="1047" spans="4:14" x14ac:dyDescent="0.25">
      <c r="D1047" s="236"/>
      <c r="E1047" s="235"/>
      <c r="F1047" s="235"/>
      <c r="G1047" s="235"/>
      <c r="H1047" s="235"/>
      <c r="I1047" s="235"/>
      <c r="J1047" s="235"/>
      <c r="K1047" s="335"/>
      <c r="L1047" s="340"/>
      <c r="M1047" s="260"/>
      <c r="N1047" s="260"/>
    </row>
    <row r="1048" spans="4:14" x14ac:dyDescent="0.25">
      <c r="D1048" s="236"/>
      <c r="E1048" s="235"/>
      <c r="F1048" s="235"/>
      <c r="G1048" s="235"/>
      <c r="H1048" s="235"/>
      <c r="I1048" s="235"/>
      <c r="J1048" s="235"/>
      <c r="K1048" s="335"/>
      <c r="L1048" s="340"/>
      <c r="M1048" s="260"/>
      <c r="N1048" s="260"/>
    </row>
    <row r="1049" spans="4:14" x14ac:dyDescent="0.25">
      <c r="D1049" s="236"/>
      <c r="E1049" s="235"/>
      <c r="F1049" s="235"/>
      <c r="G1049" s="235"/>
      <c r="H1049" s="235"/>
      <c r="I1049" s="235"/>
      <c r="J1049" s="235"/>
      <c r="K1049" s="335"/>
      <c r="L1049" s="340"/>
      <c r="M1049" s="260"/>
      <c r="N1049" s="260"/>
    </row>
    <row r="1050" spans="4:14" x14ac:dyDescent="0.25">
      <c r="D1050" s="236"/>
      <c r="E1050" s="235"/>
      <c r="F1050" s="235"/>
      <c r="G1050" s="235"/>
      <c r="H1050" s="235"/>
      <c r="I1050" s="235"/>
      <c r="J1050" s="235"/>
      <c r="K1050" s="335"/>
      <c r="L1050" s="340"/>
      <c r="M1050" s="260"/>
      <c r="N1050" s="260"/>
    </row>
    <row r="1051" spans="4:14" x14ac:dyDescent="0.25">
      <c r="D1051" s="236"/>
      <c r="E1051" s="235"/>
      <c r="F1051" s="235"/>
      <c r="G1051" s="235"/>
      <c r="H1051" s="235"/>
      <c r="I1051" s="235"/>
      <c r="J1051" s="235"/>
      <c r="K1051" s="335"/>
      <c r="L1051" s="340"/>
      <c r="M1051" s="260"/>
      <c r="N1051" s="260"/>
    </row>
    <row r="1052" spans="4:14" x14ac:dyDescent="0.25">
      <c r="D1052" s="236"/>
      <c r="E1052" s="235"/>
      <c r="F1052" s="235"/>
      <c r="G1052" s="235"/>
      <c r="H1052" s="235"/>
      <c r="I1052" s="235"/>
      <c r="J1052" s="235"/>
      <c r="K1052" s="335"/>
      <c r="L1052" s="340"/>
      <c r="M1052" s="260"/>
      <c r="N1052" s="260"/>
    </row>
    <row r="1053" spans="4:14" x14ac:dyDescent="0.25">
      <c r="D1053" s="236"/>
      <c r="E1053" s="235"/>
      <c r="F1053" s="235"/>
      <c r="G1053" s="235"/>
      <c r="H1053" s="235"/>
      <c r="I1053" s="235"/>
      <c r="J1053" s="235"/>
      <c r="K1053" s="335"/>
      <c r="L1053" s="340"/>
      <c r="M1053" s="260"/>
      <c r="N1053" s="260"/>
    </row>
    <row r="1054" spans="4:14" x14ac:dyDescent="0.25">
      <c r="D1054" s="236"/>
      <c r="E1054" s="235"/>
      <c r="F1054" s="235"/>
      <c r="G1054" s="235"/>
      <c r="H1054" s="235"/>
      <c r="I1054" s="235"/>
      <c r="J1054" s="235"/>
      <c r="K1054" s="335"/>
      <c r="L1054" s="340"/>
      <c r="M1054" s="260"/>
      <c r="N1054" s="260"/>
    </row>
    <row r="1055" spans="4:14" x14ac:dyDescent="0.25">
      <c r="D1055" s="236"/>
      <c r="E1055" s="235"/>
      <c r="F1055" s="235"/>
      <c r="G1055" s="235"/>
      <c r="H1055" s="235"/>
      <c r="I1055" s="235"/>
      <c r="J1055" s="235"/>
      <c r="K1055" s="335"/>
      <c r="L1055" s="340"/>
      <c r="M1055" s="260"/>
      <c r="N1055" s="260"/>
    </row>
    <row r="1056" spans="4:14" x14ac:dyDescent="0.25">
      <c r="D1056" s="236"/>
      <c r="E1056" s="235"/>
      <c r="F1056" s="235"/>
      <c r="G1056" s="235"/>
      <c r="H1056" s="235"/>
      <c r="I1056" s="235"/>
      <c r="J1056" s="235"/>
      <c r="K1056" s="335"/>
      <c r="L1056" s="340"/>
      <c r="M1056" s="260"/>
      <c r="N1056" s="260"/>
    </row>
    <row r="1057" spans="4:14" x14ac:dyDescent="0.25">
      <c r="D1057" s="236"/>
      <c r="E1057" s="235"/>
      <c r="F1057" s="235"/>
      <c r="G1057" s="235"/>
      <c r="H1057" s="235"/>
      <c r="I1057" s="235"/>
      <c r="J1057" s="235"/>
      <c r="K1057" s="335"/>
      <c r="L1057" s="340"/>
      <c r="M1057" s="260"/>
      <c r="N1057" s="260"/>
    </row>
    <row r="1058" spans="4:14" x14ac:dyDescent="0.25">
      <c r="D1058" s="236"/>
      <c r="E1058" s="235"/>
      <c r="F1058" s="235"/>
      <c r="G1058" s="235"/>
      <c r="H1058" s="235"/>
      <c r="I1058" s="235"/>
      <c r="J1058" s="235"/>
      <c r="K1058" s="335"/>
      <c r="L1058" s="340"/>
      <c r="M1058" s="260"/>
      <c r="N1058" s="260"/>
    </row>
    <row r="1059" spans="4:14" x14ac:dyDescent="0.25">
      <c r="D1059" s="236"/>
      <c r="E1059" s="235"/>
      <c r="F1059" s="235"/>
      <c r="G1059" s="235"/>
      <c r="H1059" s="235"/>
      <c r="I1059" s="235"/>
      <c r="J1059" s="235"/>
      <c r="K1059" s="335"/>
      <c r="L1059" s="340"/>
      <c r="M1059" s="260"/>
      <c r="N1059" s="260"/>
    </row>
    <row r="1060" spans="4:14" x14ac:dyDescent="0.25">
      <c r="D1060" s="236"/>
      <c r="E1060" s="235"/>
      <c r="F1060" s="235"/>
      <c r="G1060" s="235"/>
      <c r="H1060" s="235"/>
      <c r="I1060" s="235"/>
      <c r="J1060" s="235"/>
      <c r="K1060" s="335"/>
      <c r="L1060" s="340"/>
      <c r="M1060" s="260"/>
      <c r="N1060" s="260"/>
    </row>
    <row r="1061" spans="4:14" x14ac:dyDescent="0.25">
      <c r="D1061" s="236"/>
      <c r="E1061" s="235"/>
      <c r="F1061" s="235"/>
      <c r="G1061" s="235"/>
      <c r="H1061" s="235"/>
      <c r="I1061" s="235"/>
      <c r="J1061" s="235"/>
      <c r="K1061" s="335"/>
      <c r="L1061" s="340"/>
      <c r="M1061" s="260"/>
      <c r="N1061" s="260"/>
    </row>
    <row r="1062" spans="4:14" x14ac:dyDescent="0.25">
      <c r="D1062" s="236"/>
      <c r="E1062" s="235"/>
      <c r="F1062" s="235"/>
      <c r="G1062" s="235"/>
      <c r="H1062" s="235"/>
      <c r="I1062" s="235"/>
      <c r="J1062" s="235"/>
      <c r="K1062" s="335"/>
      <c r="L1062" s="340"/>
      <c r="M1062" s="260"/>
      <c r="N1062" s="260"/>
    </row>
    <row r="1063" spans="4:14" x14ac:dyDescent="0.25">
      <c r="D1063" s="236"/>
      <c r="E1063" s="235"/>
      <c r="F1063" s="235"/>
      <c r="G1063" s="235"/>
      <c r="H1063" s="235"/>
      <c r="I1063" s="235"/>
      <c r="J1063" s="235"/>
      <c r="K1063" s="335"/>
      <c r="L1063" s="340"/>
      <c r="M1063" s="260"/>
      <c r="N1063" s="260"/>
    </row>
    <row r="1064" spans="4:14" x14ac:dyDescent="0.25">
      <c r="D1064" s="236"/>
      <c r="E1064" s="235"/>
      <c r="F1064" s="235"/>
      <c r="G1064" s="235"/>
      <c r="H1064" s="235"/>
      <c r="I1064" s="235"/>
      <c r="J1064" s="235"/>
      <c r="K1064" s="335"/>
      <c r="L1064" s="340"/>
      <c r="M1064" s="260"/>
      <c r="N1064" s="260"/>
    </row>
    <row r="1065" spans="4:14" x14ac:dyDescent="0.25">
      <c r="D1065" s="236"/>
      <c r="E1065" s="235"/>
      <c r="F1065" s="235"/>
      <c r="G1065" s="235"/>
      <c r="H1065" s="235"/>
      <c r="I1065" s="235"/>
      <c r="J1065" s="235"/>
      <c r="K1065" s="335"/>
      <c r="L1065" s="340"/>
      <c r="M1065" s="260"/>
      <c r="N1065" s="260"/>
    </row>
    <row r="1066" spans="4:14" x14ac:dyDescent="0.25">
      <c r="D1066" s="236"/>
      <c r="E1066" s="235"/>
      <c r="F1066" s="235"/>
      <c r="G1066" s="235"/>
      <c r="H1066" s="235"/>
      <c r="I1066" s="235"/>
      <c r="J1066" s="235"/>
      <c r="K1066" s="335"/>
      <c r="L1066" s="340"/>
      <c r="M1066" s="260"/>
      <c r="N1066" s="260"/>
    </row>
    <row r="1067" spans="4:14" x14ac:dyDescent="0.25">
      <c r="D1067" s="236"/>
      <c r="E1067" s="235"/>
      <c r="F1067" s="235"/>
      <c r="G1067" s="235"/>
      <c r="H1067" s="235"/>
      <c r="I1067" s="235"/>
      <c r="J1067" s="235"/>
      <c r="K1067" s="335"/>
      <c r="L1067" s="340"/>
      <c r="M1067" s="260"/>
      <c r="N1067" s="260"/>
    </row>
    <row r="1068" spans="4:14" x14ac:dyDescent="0.25">
      <c r="D1068" s="236"/>
      <c r="E1068" s="235"/>
      <c r="F1068" s="235"/>
      <c r="G1068" s="235"/>
      <c r="H1068" s="235"/>
      <c r="I1068" s="235"/>
      <c r="J1068" s="235"/>
      <c r="K1068" s="335"/>
      <c r="L1068" s="340"/>
      <c r="M1068" s="260"/>
      <c r="N1068" s="260"/>
    </row>
    <row r="1069" spans="4:14" x14ac:dyDescent="0.25">
      <c r="D1069" s="236"/>
      <c r="E1069" s="235"/>
      <c r="F1069" s="235"/>
      <c r="G1069" s="235"/>
      <c r="H1069" s="235"/>
      <c r="I1069" s="235"/>
      <c r="J1069" s="235"/>
      <c r="K1069" s="335"/>
      <c r="L1069" s="340"/>
      <c r="M1069" s="260"/>
      <c r="N1069" s="260"/>
    </row>
    <row r="1070" spans="4:14" x14ac:dyDescent="0.25">
      <c r="D1070" s="236"/>
      <c r="E1070" s="235"/>
      <c r="F1070" s="235"/>
      <c r="G1070" s="235"/>
      <c r="H1070" s="235"/>
      <c r="I1070" s="235"/>
      <c r="J1070" s="235"/>
      <c r="K1070" s="335"/>
      <c r="L1070" s="340"/>
      <c r="M1070" s="260"/>
      <c r="N1070" s="260"/>
    </row>
    <row r="1071" spans="4:14" x14ac:dyDescent="0.25">
      <c r="D1071" s="236"/>
      <c r="E1071" s="235"/>
      <c r="F1071" s="235"/>
      <c r="G1071" s="235"/>
      <c r="H1071" s="235"/>
      <c r="I1071" s="235"/>
      <c r="J1071" s="235"/>
      <c r="K1071" s="335"/>
      <c r="L1071" s="340"/>
      <c r="M1071" s="260"/>
      <c r="N1071" s="260"/>
    </row>
    <row r="1072" spans="4:14" x14ac:dyDescent="0.25">
      <c r="D1072" s="236"/>
      <c r="E1072" s="235"/>
      <c r="F1072" s="235"/>
      <c r="G1072" s="235"/>
      <c r="H1072" s="235"/>
      <c r="I1072" s="235"/>
      <c r="J1072" s="235"/>
      <c r="K1072" s="335"/>
      <c r="L1072" s="340"/>
      <c r="M1072" s="260"/>
      <c r="N1072" s="260"/>
    </row>
    <row r="1073" spans="4:14" x14ac:dyDescent="0.25">
      <c r="D1073" s="236"/>
      <c r="E1073" s="235"/>
      <c r="F1073" s="235"/>
      <c r="G1073" s="235"/>
      <c r="H1073" s="235"/>
      <c r="I1073" s="235"/>
      <c r="J1073" s="235"/>
      <c r="K1073" s="335"/>
      <c r="L1073" s="340"/>
      <c r="M1073" s="260"/>
      <c r="N1073" s="260"/>
    </row>
    <row r="1074" spans="4:14" x14ac:dyDescent="0.25">
      <c r="D1074" s="236"/>
      <c r="E1074" s="235"/>
      <c r="F1074" s="235"/>
      <c r="G1074" s="235"/>
      <c r="H1074" s="235"/>
      <c r="I1074" s="235"/>
      <c r="J1074" s="235"/>
      <c r="K1074" s="335"/>
      <c r="L1074" s="340"/>
      <c r="M1074" s="260"/>
      <c r="N1074" s="260"/>
    </row>
    <row r="1075" spans="4:14" x14ac:dyDescent="0.25">
      <c r="D1075" s="236"/>
      <c r="E1075" s="235"/>
      <c r="F1075" s="235"/>
      <c r="G1075" s="235"/>
      <c r="H1075" s="235"/>
      <c r="I1075" s="235"/>
      <c r="J1075" s="235"/>
      <c r="K1075" s="335"/>
      <c r="L1075" s="340"/>
      <c r="M1075" s="260"/>
      <c r="N1075" s="260"/>
    </row>
    <row r="1076" spans="4:14" x14ac:dyDescent="0.25">
      <c r="D1076" s="236"/>
      <c r="E1076" s="235"/>
      <c r="F1076" s="235"/>
      <c r="G1076" s="235"/>
      <c r="H1076" s="235"/>
      <c r="I1076" s="235"/>
      <c r="J1076" s="235"/>
      <c r="K1076" s="335"/>
      <c r="L1076" s="340"/>
      <c r="M1076" s="260"/>
      <c r="N1076" s="260"/>
    </row>
    <row r="1077" spans="4:14" x14ac:dyDescent="0.25">
      <c r="D1077" s="236"/>
      <c r="E1077" s="235"/>
      <c r="F1077" s="235"/>
      <c r="G1077" s="235"/>
      <c r="H1077" s="235"/>
      <c r="I1077" s="235"/>
      <c r="J1077" s="235"/>
      <c r="K1077" s="335"/>
      <c r="L1077" s="340"/>
      <c r="M1077" s="260"/>
      <c r="N1077" s="260"/>
    </row>
    <row r="1078" spans="4:14" x14ac:dyDescent="0.25">
      <c r="D1078" s="236"/>
      <c r="E1078" s="235"/>
      <c r="F1078" s="235"/>
      <c r="G1078" s="235"/>
      <c r="H1078" s="235"/>
      <c r="I1078" s="235"/>
      <c r="J1078" s="235"/>
      <c r="K1078" s="335"/>
      <c r="L1078" s="340"/>
      <c r="M1078" s="260"/>
      <c r="N1078" s="260"/>
    </row>
    <row r="1079" spans="4:14" x14ac:dyDescent="0.25">
      <c r="D1079" s="236"/>
      <c r="E1079" s="235"/>
      <c r="F1079" s="235"/>
      <c r="G1079" s="235"/>
      <c r="H1079" s="235"/>
      <c r="I1079" s="235"/>
      <c r="J1079" s="235"/>
      <c r="K1079" s="335"/>
      <c r="L1079" s="340"/>
      <c r="M1079" s="260"/>
      <c r="N1079" s="260"/>
    </row>
    <row r="1080" spans="4:14" x14ac:dyDescent="0.25">
      <c r="D1080" s="236"/>
      <c r="E1080" s="235"/>
      <c r="F1080" s="235"/>
      <c r="G1080" s="235"/>
      <c r="H1080" s="235"/>
      <c r="I1080" s="235"/>
      <c r="J1080" s="235"/>
      <c r="K1080" s="335"/>
      <c r="L1080" s="340"/>
      <c r="M1080" s="260"/>
      <c r="N1080" s="260"/>
    </row>
    <row r="1081" spans="4:14" x14ac:dyDescent="0.25">
      <c r="D1081" s="236"/>
      <c r="E1081" s="235"/>
      <c r="F1081" s="235"/>
      <c r="G1081" s="235"/>
      <c r="H1081" s="235"/>
      <c r="I1081" s="235"/>
      <c r="J1081" s="235"/>
      <c r="K1081" s="335"/>
      <c r="L1081" s="340"/>
      <c r="M1081" s="260"/>
      <c r="N1081" s="260"/>
    </row>
    <row r="1082" spans="4:14" x14ac:dyDescent="0.25">
      <c r="D1082" s="236"/>
      <c r="E1082" s="235"/>
      <c r="F1082" s="235"/>
      <c r="G1082" s="235"/>
      <c r="H1082" s="235"/>
      <c r="I1082" s="235"/>
      <c r="J1082" s="235"/>
      <c r="K1082" s="335"/>
      <c r="L1082" s="340"/>
      <c r="M1082" s="260"/>
      <c r="N1082" s="260"/>
    </row>
    <row r="1083" spans="4:14" x14ac:dyDescent="0.25">
      <c r="D1083" s="236"/>
      <c r="E1083" s="235"/>
      <c r="F1083" s="235"/>
      <c r="G1083" s="235"/>
      <c r="H1083" s="235"/>
      <c r="I1083" s="235"/>
      <c r="J1083" s="235"/>
      <c r="K1083" s="335"/>
      <c r="L1083" s="340"/>
      <c r="M1083" s="260"/>
      <c r="N1083" s="260"/>
    </row>
    <row r="1084" spans="4:14" x14ac:dyDescent="0.25">
      <c r="D1084" s="236"/>
      <c r="E1084" s="235"/>
      <c r="F1084" s="235"/>
      <c r="G1084" s="235"/>
      <c r="H1084" s="235"/>
      <c r="I1084" s="235"/>
      <c r="J1084" s="235"/>
      <c r="K1084" s="335"/>
      <c r="L1084" s="340"/>
      <c r="M1084" s="260"/>
      <c r="N1084" s="260"/>
    </row>
    <row r="1085" spans="4:14" x14ac:dyDescent="0.25">
      <c r="D1085" s="236"/>
      <c r="E1085" s="235"/>
      <c r="F1085" s="235"/>
      <c r="G1085" s="235"/>
      <c r="H1085" s="235"/>
      <c r="I1085" s="235"/>
      <c r="J1085" s="235"/>
      <c r="K1085" s="335"/>
      <c r="L1085" s="340"/>
      <c r="M1085" s="260"/>
      <c r="N1085" s="260"/>
    </row>
    <row r="1086" spans="4:14" x14ac:dyDescent="0.25">
      <c r="D1086" s="236"/>
      <c r="E1086" s="235"/>
      <c r="F1086" s="235"/>
      <c r="G1086" s="235"/>
      <c r="H1086" s="235"/>
      <c r="I1086" s="235"/>
      <c r="J1086" s="235"/>
      <c r="K1086" s="335"/>
      <c r="L1086" s="340"/>
      <c r="M1086" s="260"/>
      <c r="N1086" s="260"/>
    </row>
    <row r="1087" spans="4:14" x14ac:dyDescent="0.25">
      <c r="D1087" s="236"/>
      <c r="E1087" s="235"/>
      <c r="F1087" s="235"/>
      <c r="G1087" s="235"/>
      <c r="H1087" s="235"/>
      <c r="I1087" s="235"/>
      <c r="J1087" s="235"/>
      <c r="K1087" s="335"/>
      <c r="L1087" s="340"/>
      <c r="M1087" s="260"/>
      <c r="N1087" s="260"/>
    </row>
    <row r="1088" spans="4:14" x14ac:dyDescent="0.25">
      <c r="D1088" s="236"/>
      <c r="E1088" s="235"/>
      <c r="F1088" s="235"/>
      <c r="G1088" s="235"/>
      <c r="H1088" s="235"/>
      <c r="I1088" s="235"/>
      <c r="J1088" s="235"/>
      <c r="K1088" s="335"/>
      <c r="L1088" s="340"/>
      <c r="M1088" s="260"/>
      <c r="N1088" s="260"/>
    </row>
    <row r="1089" spans="4:14" x14ac:dyDescent="0.25">
      <c r="D1089" s="236"/>
      <c r="E1089" s="235"/>
      <c r="F1089" s="235"/>
      <c r="G1089" s="235"/>
      <c r="H1089" s="235"/>
      <c r="I1089" s="235"/>
      <c r="J1089" s="235"/>
      <c r="K1089" s="335"/>
      <c r="L1089" s="340"/>
      <c r="M1089" s="260"/>
      <c r="N1089" s="260"/>
    </row>
    <row r="1090" spans="4:14" x14ac:dyDescent="0.25">
      <c r="D1090" s="236"/>
      <c r="E1090" s="235"/>
      <c r="F1090" s="235"/>
      <c r="G1090" s="235"/>
      <c r="H1090" s="235"/>
      <c r="I1090" s="235"/>
      <c r="J1090" s="235"/>
      <c r="K1090" s="335"/>
      <c r="L1090" s="340"/>
      <c r="M1090" s="260"/>
      <c r="N1090" s="260"/>
    </row>
    <row r="1091" spans="4:14" x14ac:dyDescent="0.25">
      <c r="D1091" s="236"/>
      <c r="E1091" s="235"/>
      <c r="F1091" s="235"/>
      <c r="G1091" s="235"/>
      <c r="H1091" s="235"/>
      <c r="I1091" s="235"/>
      <c r="J1091" s="235"/>
      <c r="K1091" s="335"/>
      <c r="L1091" s="340"/>
      <c r="M1091" s="260"/>
      <c r="N1091" s="260"/>
    </row>
    <row r="1092" spans="4:14" x14ac:dyDescent="0.25">
      <c r="D1092" s="236"/>
      <c r="E1092" s="235"/>
      <c r="F1092" s="235"/>
      <c r="G1092" s="235"/>
      <c r="H1092" s="235"/>
      <c r="I1092" s="235"/>
      <c r="J1092" s="235"/>
      <c r="K1092" s="335"/>
      <c r="L1092" s="340"/>
      <c r="M1092" s="260"/>
      <c r="N1092" s="260"/>
    </row>
    <row r="1093" spans="4:14" x14ac:dyDescent="0.25">
      <c r="D1093" s="236"/>
      <c r="E1093" s="235"/>
      <c r="F1093" s="235"/>
      <c r="G1093" s="235"/>
      <c r="H1093" s="235"/>
      <c r="I1093" s="235"/>
      <c r="J1093" s="235"/>
      <c r="K1093" s="335"/>
      <c r="L1093" s="340"/>
      <c r="M1093" s="260"/>
      <c r="N1093" s="260"/>
    </row>
    <row r="1094" spans="4:14" x14ac:dyDescent="0.25">
      <c r="D1094" s="236"/>
      <c r="E1094" s="235"/>
      <c r="F1094" s="235"/>
      <c r="G1094" s="235"/>
      <c r="H1094" s="235"/>
      <c r="I1094" s="235"/>
      <c r="J1094" s="235"/>
      <c r="K1094" s="335"/>
      <c r="L1094" s="340"/>
      <c r="M1094" s="260"/>
      <c r="N1094" s="260"/>
    </row>
    <row r="1095" spans="4:14" x14ac:dyDescent="0.25">
      <c r="D1095" s="236"/>
      <c r="E1095" s="235"/>
      <c r="F1095" s="235"/>
      <c r="G1095" s="235"/>
      <c r="H1095" s="235"/>
      <c r="I1095" s="235"/>
      <c r="J1095" s="235"/>
      <c r="K1095" s="335"/>
      <c r="L1095" s="340"/>
      <c r="M1095" s="260"/>
      <c r="N1095" s="260"/>
    </row>
    <row r="1096" spans="4:14" x14ac:dyDescent="0.25">
      <c r="D1096" s="236"/>
      <c r="E1096" s="235"/>
      <c r="F1096" s="235"/>
      <c r="G1096" s="235"/>
      <c r="H1096" s="235"/>
      <c r="I1096" s="235"/>
      <c r="J1096" s="235"/>
      <c r="K1096" s="335"/>
      <c r="L1096" s="340"/>
      <c r="M1096" s="260"/>
      <c r="N1096" s="260"/>
    </row>
    <row r="1097" spans="4:14" x14ac:dyDescent="0.25">
      <c r="D1097" s="236"/>
      <c r="E1097" s="235"/>
      <c r="F1097" s="235"/>
      <c r="G1097" s="235"/>
      <c r="H1097" s="235"/>
      <c r="I1097" s="235"/>
      <c r="J1097" s="235"/>
      <c r="K1097" s="335"/>
      <c r="L1097" s="340"/>
      <c r="M1097" s="260"/>
      <c r="N1097" s="260"/>
    </row>
    <row r="1098" spans="4:14" x14ac:dyDescent="0.25">
      <c r="D1098" s="236"/>
      <c r="E1098" s="235"/>
      <c r="F1098" s="235"/>
      <c r="G1098" s="235"/>
      <c r="H1098" s="235"/>
      <c r="I1098" s="235"/>
      <c r="J1098" s="235"/>
      <c r="K1098" s="335"/>
      <c r="L1098" s="340"/>
      <c r="M1098" s="260"/>
      <c r="N1098" s="260"/>
    </row>
    <row r="1099" spans="4:14" x14ac:dyDescent="0.25">
      <c r="D1099" s="236"/>
      <c r="E1099" s="235"/>
      <c r="F1099" s="235"/>
      <c r="G1099" s="235"/>
      <c r="H1099" s="235"/>
      <c r="I1099" s="235"/>
      <c r="J1099" s="235"/>
      <c r="K1099" s="335"/>
      <c r="L1099" s="340"/>
      <c r="M1099" s="260"/>
      <c r="N1099" s="260"/>
    </row>
    <row r="1100" spans="4:14" x14ac:dyDescent="0.25">
      <c r="D1100" s="236"/>
      <c r="E1100" s="235"/>
      <c r="F1100" s="235"/>
      <c r="G1100" s="235"/>
      <c r="H1100" s="235"/>
      <c r="I1100" s="235"/>
      <c r="J1100" s="235"/>
      <c r="K1100" s="335"/>
      <c r="L1100" s="340"/>
      <c r="M1100" s="260"/>
      <c r="N1100" s="260"/>
    </row>
    <row r="1101" spans="4:14" x14ac:dyDescent="0.25">
      <c r="D1101" s="236"/>
      <c r="E1101" s="235"/>
      <c r="F1101" s="235"/>
      <c r="G1101" s="235"/>
      <c r="H1101" s="235"/>
      <c r="I1101" s="235"/>
      <c r="J1101" s="235"/>
      <c r="K1101" s="335"/>
      <c r="L1101" s="340"/>
      <c r="M1101" s="260"/>
      <c r="N1101" s="260"/>
    </row>
    <row r="1102" spans="4:14" x14ac:dyDescent="0.25">
      <c r="D1102" s="236"/>
      <c r="E1102" s="235"/>
      <c r="F1102" s="235"/>
      <c r="G1102" s="235"/>
      <c r="H1102" s="235"/>
      <c r="I1102" s="235"/>
      <c r="J1102" s="235"/>
      <c r="K1102" s="335"/>
      <c r="L1102" s="340"/>
      <c r="M1102" s="260"/>
      <c r="N1102" s="260"/>
    </row>
    <row r="1103" spans="4:14" x14ac:dyDescent="0.25">
      <c r="D1103" s="236"/>
      <c r="E1103" s="235"/>
      <c r="F1103" s="235"/>
      <c r="G1103" s="235"/>
      <c r="H1103" s="235"/>
      <c r="I1103" s="235"/>
      <c r="J1103" s="235"/>
      <c r="K1103" s="335"/>
      <c r="L1103" s="340"/>
      <c r="M1103" s="260"/>
      <c r="N1103" s="260"/>
    </row>
    <row r="1104" spans="4:14" x14ac:dyDescent="0.25">
      <c r="D1104" s="236"/>
      <c r="E1104" s="235"/>
      <c r="F1104" s="235"/>
      <c r="G1104" s="235"/>
      <c r="H1104" s="235"/>
      <c r="I1104" s="235"/>
      <c r="J1104" s="235"/>
      <c r="K1104" s="335"/>
      <c r="L1104" s="340"/>
      <c r="M1104" s="260"/>
      <c r="N1104" s="260"/>
    </row>
    <row r="1105" spans="4:14" x14ac:dyDescent="0.25">
      <c r="D1105" s="236"/>
      <c r="E1105" s="235"/>
      <c r="F1105" s="235"/>
      <c r="G1105" s="235"/>
      <c r="H1105" s="235"/>
      <c r="I1105" s="235"/>
      <c r="J1105" s="235"/>
      <c r="K1105" s="335"/>
      <c r="L1105" s="340"/>
      <c r="M1105" s="260"/>
      <c r="N1105" s="260"/>
    </row>
    <row r="1106" spans="4:14" x14ac:dyDescent="0.25">
      <c r="D1106" s="236"/>
      <c r="E1106" s="235"/>
      <c r="F1106" s="235"/>
      <c r="G1106" s="235"/>
      <c r="H1106" s="235"/>
      <c r="I1106" s="235"/>
      <c r="J1106" s="235"/>
      <c r="K1106" s="335"/>
      <c r="L1106" s="340"/>
      <c r="M1106" s="260"/>
      <c r="N1106" s="260"/>
    </row>
    <row r="1107" spans="4:14" x14ac:dyDescent="0.25">
      <c r="D1107" s="236"/>
      <c r="E1107" s="235"/>
      <c r="F1107" s="235"/>
      <c r="G1107" s="235"/>
      <c r="H1107" s="235"/>
      <c r="I1107" s="235"/>
      <c r="J1107" s="235"/>
      <c r="K1107" s="335"/>
      <c r="L1107" s="340"/>
      <c r="M1107" s="260"/>
      <c r="N1107" s="260"/>
    </row>
    <row r="1108" spans="4:14" x14ac:dyDescent="0.25">
      <c r="D1108" s="236"/>
      <c r="E1108" s="235"/>
      <c r="F1108" s="235"/>
      <c r="G1108" s="235"/>
      <c r="H1108" s="235"/>
      <c r="I1108" s="235"/>
      <c r="J1108" s="235"/>
      <c r="K1108" s="335"/>
      <c r="L1108" s="340"/>
      <c r="M1108" s="260"/>
      <c r="N1108" s="260"/>
    </row>
    <row r="1109" spans="4:14" x14ac:dyDescent="0.25">
      <c r="D1109" s="236"/>
      <c r="E1109" s="235"/>
      <c r="F1109" s="235"/>
      <c r="G1109" s="235"/>
      <c r="H1109" s="235"/>
      <c r="I1109" s="235"/>
      <c r="J1109" s="235"/>
      <c r="K1109" s="335"/>
      <c r="L1109" s="340"/>
      <c r="M1109" s="260"/>
      <c r="N1109" s="260"/>
    </row>
    <row r="1110" spans="4:14" x14ac:dyDescent="0.25">
      <c r="D1110" s="236"/>
      <c r="E1110" s="235"/>
      <c r="F1110" s="235"/>
      <c r="G1110" s="235"/>
      <c r="H1110" s="235"/>
      <c r="I1110" s="235"/>
      <c r="J1110" s="235"/>
      <c r="K1110" s="335"/>
      <c r="L1110" s="340"/>
      <c r="M1110" s="260"/>
      <c r="N1110" s="260"/>
    </row>
    <row r="1111" spans="4:14" x14ac:dyDescent="0.25">
      <c r="D1111" s="236"/>
      <c r="E1111" s="235"/>
      <c r="F1111" s="235"/>
      <c r="G1111" s="235"/>
      <c r="H1111" s="235"/>
      <c r="I1111" s="235"/>
      <c r="J1111" s="235"/>
      <c r="K1111" s="335"/>
      <c r="L1111" s="340"/>
      <c r="M1111" s="260"/>
      <c r="N1111" s="260"/>
    </row>
    <row r="1112" spans="4:14" x14ac:dyDescent="0.25">
      <c r="D1112" s="236"/>
      <c r="E1112" s="235"/>
      <c r="F1112" s="235"/>
      <c r="G1112" s="235"/>
      <c r="H1112" s="235"/>
      <c r="I1112" s="235"/>
      <c r="J1112" s="235"/>
      <c r="K1112" s="335"/>
      <c r="L1112" s="340"/>
      <c r="M1112" s="260"/>
      <c r="N1112" s="260"/>
    </row>
    <row r="1113" spans="4:14" x14ac:dyDescent="0.25">
      <c r="D1113" s="236"/>
      <c r="E1113" s="235"/>
      <c r="F1113" s="235"/>
      <c r="G1113" s="235"/>
      <c r="H1113" s="235"/>
      <c r="I1113" s="235"/>
      <c r="J1113" s="235"/>
      <c r="K1113" s="335"/>
      <c r="L1113" s="340"/>
      <c r="M1113" s="260"/>
      <c r="N1113" s="260"/>
    </row>
    <row r="1114" spans="4:14" x14ac:dyDescent="0.25">
      <c r="D1114" s="236"/>
      <c r="E1114" s="235"/>
      <c r="F1114" s="235"/>
      <c r="G1114" s="235"/>
      <c r="H1114" s="235"/>
      <c r="I1114" s="235"/>
      <c r="J1114" s="235"/>
      <c r="K1114" s="335"/>
      <c r="L1114" s="340"/>
      <c r="M1114" s="260"/>
      <c r="N1114" s="260"/>
    </row>
    <row r="1115" spans="4:14" x14ac:dyDescent="0.25">
      <c r="D1115" s="236"/>
      <c r="E1115" s="235"/>
      <c r="F1115" s="235"/>
      <c r="G1115" s="235"/>
      <c r="H1115" s="235"/>
      <c r="I1115" s="235"/>
      <c r="J1115" s="235"/>
      <c r="K1115" s="335"/>
      <c r="L1115" s="340"/>
      <c r="M1115" s="260"/>
      <c r="N1115" s="260"/>
    </row>
    <row r="1116" spans="4:14" x14ac:dyDescent="0.25">
      <c r="D1116" s="236"/>
      <c r="E1116" s="235"/>
      <c r="F1116" s="235"/>
      <c r="G1116" s="235"/>
      <c r="H1116" s="235"/>
      <c r="I1116" s="235"/>
      <c r="J1116" s="235"/>
      <c r="K1116" s="335"/>
      <c r="L1116" s="340"/>
      <c r="M1116" s="260"/>
      <c r="N1116" s="260"/>
    </row>
    <row r="1117" spans="4:14" x14ac:dyDescent="0.25">
      <c r="D1117" s="236"/>
      <c r="E1117" s="235"/>
      <c r="F1117" s="235"/>
      <c r="G1117" s="235"/>
      <c r="H1117" s="235"/>
      <c r="I1117" s="235"/>
      <c r="J1117" s="235"/>
      <c r="K1117" s="335"/>
      <c r="L1117" s="340"/>
      <c r="M1117" s="260"/>
      <c r="N1117" s="260"/>
    </row>
    <row r="1118" spans="4:14" x14ac:dyDescent="0.25">
      <c r="D1118" s="236"/>
      <c r="E1118" s="235"/>
      <c r="F1118" s="235"/>
      <c r="G1118" s="235"/>
      <c r="H1118" s="235"/>
      <c r="I1118" s="235"/>
      <c r="J1118" s="235"/>
      <c r="K1118" s="335"/>
      <c r="L1118" s="340"/>
      <c r="M1118" s="260"/>
      <c r="N1118" s="260"/>
    </row>
    <row r="1119" spans="4:14" x14ac:dyDescent="0.25">
      <c r="D1119" s="236"/>
      <c r="E1119" s="235"/>
      <c r="F1119" s="235"/>
      <c r="G1119" s="235"/>
      <c r="H1119" s="235"/>
      <c r="I1119" s="235"/>
      <c r="J1119" s="235"/>
      <c r="K1119" s="335"/>
      <c r="L1119" s="340"/>
      <c r="M1119" s="260"/>
      <c r="N1119" s="260"/>
    </row>
    <row r="1120" spans="4:14" x14ac:dyDescent="0.25">
      <c r="D1120" s="236"/>
      <c r="E1120" s="235"/>
      <c r="F1120" s="235"/>
      <c r="G1120" s="235"/>
      <c r="H1120" s="235"/>
      <c r="I1120" s="235"/>
      <c r="J1120" s="235"/>
      <c r="K1120" s="335"/>
      <c r="L1120" s="340"/>
      <c r="M1120" s="260"/>
      <c r="N1120" s="260"/>
    </row>
    <row r="1121" spans="4:14" x14ac:dyDescent="0.25">
      <c r="D1121" s="236"/>
      <c r="E1121" s="235"/>
      <c r="F1121" s="235"/>
      <c r="G1121" s="235"/>
      <c r="H1121" s="235"/>
      <c r="I1121" s="235"/>
      <c r="J1121" s="235"/>
      <c r="K1121" s="335"/>
      <c r="L1121" s="340"/>
      <c r="M1121" s="260"/>
      <c r="N1121" s="260"/>
    </row>
    <row r="1122" spans="4:14" x14ac:dyDescent="0.25">
      <c r="D1122" s="236"/>
      <c r="E1122" s="235"/>
      <c r="F1122" s="235"/>
      <c r="G1122" s="235"/>
      <c r="H1122" s="235"/>
      <c r="I1122" s="235"/>
      <c r="J1122" s="235"/>
      <c r="K1122" s="335"/>
      <c r="L1122" s="340"/>
      <c r="M1122" s="260"/>
      <c r="N1122" s="260"/>
    </row>
    <row r="1123" spans="4:14" x14ac:dyDescent="0.25">
      <c r="D1123" s="236"/>
      <c r="E1123" s="235"/>
      <c r="F1123" s="235"/>
      <c r="G1123" s="235"/>
      <c r="H1123" s="235"/>
      <c r="I1123" s="235"/>
      <c r="J1123" s="235"/>
      <c r="K1123" s="335"/>
      <c r="L1123" s="340"/>
      <c r="M1123" s="260"/>
      <c r="N1123" s="260"/>
    </row>
    <row r="1124" spans="4:14" x14ac:dyDescent="0.25">
      <c r="D1124" s="236"/>
      <c r="E1124" s="235"/>
      <c r="F1124" s="235"/>
      <c r="G1124" s="235"/>
      <c r="H1124" s="235"/>
      <c r="I1124" s="235"/>
      <c r="J1124" s="235"/>
      <c r="K1124" s="335"/>
      <c r="L1124" s="340"/>
      <c r="M1124" s="260"/>
      <c r="N1124" s="260"/>
    </row>
    <row r="1125" spans="4:14" x14ac:dyDescent="0.25">
      <c r="D1125" s="236"/>
      <c r="E1125" s="235"/>
      <c r="F1125" s="235"/>
      <c r="G1125" s="235"/>
      <c r="H1125" s="235"/>
      <c r="I1125" s="235"/>
      <c r="J1125" s="235"/>
      <c r="K1125" s="335"/>
      <c r="L1125" s="340"/>
      <c r="M1125" s="260"/>
      <c r="N1125" s="260"/>
    </row>
    <row r="1126" spans="4:14" x14ac:dyDescent="0.25">
      <c r="D1126" s="236"/>
      <c r="E1126" s="235"/>
      <c r="F1126" s="235"/>
      <c r="G1126" s="235"/>
      <c r="H1126" s="235"/>
      <c r="I1126" s="235"/>
      <c r="J1126" s="235"/>
      <c r="K1126" s="335"/>
      <c r="L1126" s="340"/>
      <c r="M1126" s="260"/>
      <c r="N1126" s="260"/>
    </row>
    <row r="1127" spans="4:14" x14ac:dyDescent="0.25">
      <c r="D1127" s="236"/>
      <c r="E1127" s="235"/>
      <c r="F1127" s="235"/>
      <c r="G1127" s="235"/>
      <c r="H1127" s="235"/>
      <c r="I1127" s="235"/>
      <c r="J1127" s="235"/>
      <c r="K1127" s="335"/>
      <c r="L1127" s="340"/>
      <c r="M1127" s="260"/>
      <c r="N1127" s="260"/>
    </row>
    <row r="1128" spans="4:14" x14ac:dyDescent="0.25">
      <c r="D1128" s="236"/>
      <c r="E1128" s="235"/>
      <c r="F1128" s="235"/>
      <c r="G1128" s="235"/>
      <c r="H1128" s="235"/>
      <c r="I1128" s="235"/>
      <c r="J1128" s="235"/>
      <c r="K1128" s="335"/>
      <c r="L1128" s="340"/>
      <c r="M1128" s="260"/>
      <c r="N1128" s="260"/>
    </row>
    <row r="1129" spans="4:14" x14ac:dyDescent="0.25">
      <c r="D1129" s="236"/>
      <c r="E1129" s="235"/>
      <c r="F1129" s="235"/>
      <c r="G1129" s="235"/>
      <c r="H1129" s="235"/>
      <c r="I1129" s="235"/>
      <c r="J1129" s="235"/>
      <c r="K1129" s="335"/>
      <c r="L1129" s="340"/>
      <c r="M1129" s="260"/>
      <c r="N1129" s="260"/>
    </row>
    <row r="1130" spans="4:14" x14ac:dyDescent="0.25">
      <c r="D1130" s="236"/>
      <c r="E1130" s="235"/>
      <c r="F1130" s="235"/>
      <c r="G1130" s="235"/>
      <c r="H1130" s="235"/>
      <c r="I1130" s="235"/>
      <c r="J1130" s="235"/>
      <c r="K1130" s="335"/>
      <c r="L1130" s="340"/>
      <c r="M1130" s="260"/>
      <c r="N1130" s="260"/>
    </row>
    <row r="1131" spans="4:14" x14ac:dyDescent="0.25">
      <c r="D1131" s="236"/>
      <c r="E1131" s="235"/>
      <c r="F1131" s="235"/>
      <c r="G1131" s="235"/>
      <c r="H1131" s="235"/>
      <c r="I1131" s="235"/>
      <c r="J1131" s="235"/>
      <c r="K1131" s="335"/>
      <c r="L1131" s="340"/>
      <c r="M1131" s="260"/>
      <c r="N1131" s="260"/>
    </row>
    <row r="1132" spans="4:14" x14ac:dyDescent="0.25">
      <c r="D1132" s="236"/>
      <c r="E1132" s="235"/>
      <c r="F1132" s="235"/>
      <c r="G1132" s="235"/>
      <c r="H1132" s="235"/>
      <c r="I1132" s="235"/>
      <c r="J1132" s="235"/>
      <c r="K1132" s="335"/>
      <c r="L1132" s="340"/>
      <c r="M1132" s="260"/>
      <c r="N1132" s="260"/>
    </row>
    <row r="1133" spans="4:14" x14ac:dyDescent="0.25">
      <c r="D1133" s="236"/>
      <c r="E1133" s="235"/>
      <c r="F1133" s="235"/>
      <c r="G1133" s="235"/>
      <c r="H1133" s="235"/>
      <c r="I1133" s="235"/>
      <c r="J1133" s="235"/>
      <c r="K1133" s="335"/>
      <c r="L1133" s="340"/>
      <c r="M1133" s="260"/>
      <c r="N1133" s="260"/>
    </row>
    <row r="1134" spans="4:14" x14ac:dyDescent="0.25">
      <c r="D1134" s="236"/>
      <c r="E1134" s="235"/>
      <c r="F1134" s="235"/>
      <c r="G1134" s="235"/>
      <c r="H1134" s="235"/>
      <c r="I1134" s="235"/>
      <c r="J1134" s="235"/>
      <c r="K1134" s="335"/>
      <c r="L1134" s="340"/>
      <c r="M1134" s="260"/>
      <c r="N1134" s="260"/>
    </row>
    <row r="1135" spans="4:14" x14ac:dyDescent="0.25">
      <c r="D1135" s="236"/>
      <c r="E1135" s="235"/>
      <c r="F1135" s="235"/>
      <c r="G1135" s="235"/>
      <c r="H1135" s="235"/>
      <c r="I1135" s="235"/>
      <c r="J1135" s="235"/>
      <c r="K1135" s="335"/>
      <c r="L1135" s="340"/>
      <c r="M1135" s="260"/>
      <c r="N1135" s="260"/>
    </row>
    <row r="1136" spans="4:14" x14ac:dyDescent="0.25">
      <c r="D1136" s="236"/>
      <c r="E1136" s="235"/>
      <c r="F1136" s="235"/>
      <c r="G1136" s="235"/>
      <c r="H1136" s="235"/>
      <c r="I1136" s="235"/>
      <c r="J1136" s="235"/>
      <c r="K1136" s="335"/>
      <c r="L1136" s="340"/>
      <c r="M1136" s="260"/>
      <c r="N1136" s="260"/>
    </row>
    <row r="1137" spans="4:14" x14ac:dyDescent="0.25">
      <c r="D1137" s="236"/>
      <c r="E1137" s="235"/>
      <c r="F1137" s="235"/>
      <c r="G1137" s="235"/>
      <c r="H1137" s="235"/>
      <c r="I1137" s="235"/>
      <c r="J1137" s="235"/>
      <c r="K1137" s="335"/>
      <c r="L1137" s="340"/>
      <c r="M1137" s="260"/>
      <c r="N1137" s="260"/>
    </row>
    <row r="1138" spans="4:14" x14ac:dyDescent="0.25">
      <c r="D1138" s="236"/>
      <c r="E1138" s="235"/>
      <c r="F1138" s="235"/>
      <c r="G1138" s="235"/>
      <c r="H1138" s="235"/>
      <c r="I1138" s="235"/>
      <c r="J1138" s="235"/>
      <c r="K1138" s="335"/>
      <c r="L1138" s="340"/>
      <c r="M1138" s="260"/>
      <c r="N1138" s="260"/>
    </row>
    <row r="1139" spans="4:14" x14ac:dyDescent="0.25">
      <c r="D1139" s="236"/>
      <c r="E1139" s="235"/>
      <c r="F1139" s="235"/>
      <c r="G1139" s="235"/>
      <c r="H1139" s="235"/>
      <c r="I1139" s="235"/>
      <c r="J1139" s="235"/>
      <c r="K1139" s="335"/>
      <c r="L1139" s="340"/>
      <c r="M1139" s="260"/>
      <c r="N1139" s="260"/>
    </row>
    <row r="1140" spans="4:14" x14ac:dyDescent="0.25">
      <c r="D1140" s="236"/>
      <c r="E1140" s="235"/>
      <c r="F1140" s="235"/>
      <c r="G1140" s="235"/>
      <c r="H1140" s="235"/>
      <c r="I1140" s="235"/>
      <c r="J1140" s="235"/>
      <c r="K1140" s="335"/>
      <c r="L1140" s="340"/>
      <c r="M1140" s="260"/>
      <c r="N1140" s="260"/>
    </row>
    <row r="1141" spans="4:14" x14ac:dyDescent="0.25">
      <c r="D1141" s="236"/>
      <c r="E1141" s="235"/>
      <c r="F1141" s="235"/>
      <c r="G1141" s="235"/>
      <c r="H1141" s="235"/>
      <c r="I1141" s="235"/>
      <c r="J1141" s="235"/>
      <c r="K1141" s="335"/>
      <c r="L1141" s="340"/>
      <c r="M1141" s="260"/>
      <c r="N1141" s="260"/>
    </row>
    <row r="1142" spans="4:14" x14ac:dyDescent="0.25">
      <c r="D1142" s="236"/>
      <c r="E1142" s="235"/>
      <c r="F1142" s="235"/>
      <c r="G1142" s="235"/>
      <c r="H1142" s="235"/>
      <c r="I1142" s="235"/>
      <c r="J1142" s="235"/>
      <c r="K1142" s="335"/>
      <c r="L1142" s="340"/>
      <c r="M1142" s="260"/>
      <c r="N1142" s="260"/>
    </row>
    <row r="1143" spans="4:14" x14ac:dyDescent="0.25">
      <c r="D1143" s="236"/>
      <c r="E1143" s="235"/>
      <c r="F1143" s="235"/>
      <c r="G1143" s="235"/>
      <c r="H1143" s="235"/>
      <c r="I1143" s="235"/>
      <c r="J1143" s="235"/>
      <c r="K1143" s="335"/>
      <c r="L1143" s="340"/>
      <c r="M1143" s="260"/>
      <c r="N1143" s="260"/>
    </row>
    <row r="1144" spans="4:14" x14ac:dyDescent="0.25">
      <c r="D1144" s="236"/>
      <c r="E1144" s="235"/>
      <c r="F1144" s="235"/>
      <c r="G1144" s="235"/>
      <c r="H1144" s="235"/>
      <c r="I1144" s="235"/>
      <c r="J1144" s="235"/>
      <c r="K1144" s="335"/>
      <c r="L1144" s="340"/>
      <c r="M1144" s="260"/>
      <c r="N1144" s="260"/>
    </row>
    <row r="1145" spans="4:14" x14ac:dyDescent="0.25">
      <c r="D1145" s="236"/>
      <c r="E1145" s="235"/>
      <c r="F1145" s="235"/>
      <c r="G1145" s="235"/>
      <c r="H1145" s="235"/>
      <c r="I1145" s="235"/>
      <c r="J1145" s="235"/>
      <c r="K1145" s="335"/>
      <c r="L1145" s="340"/>
      <c r="M1145" s="260"/>
      <c r="N1145" s="260"/>
    </row>
    <row r="1146" spans="4:14" x14ac:dyDescent="0.25">
      <c r="D1146" s="236"/>
      <c r="E1146" s="235"/>
      <c r="F1146" s="235"/>
      <c r="G1146" s="235"/>
      <c r="H1146" s="235"/>
      <c r="I1146" s="235"/>
      <c r="J1146" s="235"/>
      <c r="K1146" s="335"/>
      <c r="L1146" s="340"/>
      <c r="M1146" s="260"/>
      <c r="N1146" s="260"/>
    </row>
    <row r="1147" spans="4:14" x14ac:dyDescent="0.25">
      <c r="D1147" s="236"/>
      <c r="E1147" s="235"/>
      <c r="F1147" s="235"/>
      <c r="G1147" s="235"/>
      <c r="H1147" s="235"/>
      <c r="I1147" s="235"/>
      <c r="J1147" s="235"/>
      <c r="K1147" s="335"/>
      <c r="L1147" s="340"/>
      <c r="M1147" s="260"/>
      <c r="N1147" s="260"/>
    </row>
    <row r="1148" spans="4:14" x14ac:dyDescent="0.25">
      <c r="D1148" s="236"/>
      <c r="E1148" s="235"/>
      <c r="F1148" s="235"/>
      <c r="G1148" s="235"/>
      <c r="H1148" s="235"/>
      <c r="I1148" s="235"/>
      <c r="J1148" s="235"/>
      <c r="K1148" s="335"/>
      <c r="L1148" s="340"/>
      <c r="M1148" s="260"/>
      <c r="N1148" s="260"/>
    </row>
    <row r="1149" spans="4:14" x14ac:dyDescent="0.25">
      <c r="D1149" s="236"/>
      <c r="E1149" s="235"/>
      <c r="F1149" s="235"/>
      <c r="G1149" s="235"/>
      <c r="H1149" s="235"/>
      <c r="I1149" s="235"/>
      <c r="J1149" s="235"/>
      <c r="K1149" s="335"/>
      <c r="L1149" s="340"/>
      <c r="M1149" s="260"/>
      <c r="N1149" s="260"/>
    </row>
    <row r="1150" spans="4:14" x14ac:dyDescent="0.25">
      <c r="D1150" s="236"/>
      <c r="E1150" s="235"/>
      <c r="F1150" s="235"/>
      <c r="G1150" s="235"/>
      <c r="H1150" s="235"/>
      <c r="I1150" s="235"/>
      <c r="J1150" s="235"/>
      <c r="K1150" s="335"/>
      <c r="L1150" s="340"/>
      <c r="M1150" s="260"/>
      <c r="N1150" s="260"/>
    </row>
    <row r="1151" spans="4:14" x14ac:dyDescent="0.25">
      <c r="D1151" s="236"/>
      <c r="E1151" s="235"/>
      <c r="F1151" s="235"/>
      <c r="G1151" s="235"/>
      <c r="H1151" s="235"/>
      <c r="I1151" s="235"/>
      <c r="J1151" s="235"/>
      <c r="K1151" s="335"/>
      <c r="L1151" s="340"/>
      <c r="M1151" s="260"/>
      <c r="N1151" s="260"/>
    </row>
    <row r="1152" spans="4:14" x14ac:dyDescent="0.25">
      <c r="D1152" s="236"/>
      <c r="E1152" s="235"/>
      <c r="F1152" s="235"/>
      <c r="G1152" s="235"/>
      <c r="H1152" s="235"/>
      <c r="I1152" s="235"/>
      <c r="J1152" s="235"/>
      <c r="K1152" s="335"/>
      <c r="L1152" s="340"/>
      <c r="M1152" s="260"/>
      <c r="N1152" s="260"/>
    </row>
    <row r="1153" spans="4:14" x14ac:dyDescent="0.25">
      <c r="D1153" s="236"/>
      <c r="E1153" s="235"/>
      <c r="F1153" s="235"/>
      <c r="G1153" s="235"/>
      <c r="H1153" s="235"/>
      <c r="I1153" s="235"/>
      <c r="J1153" s="235"/>
      <c r="K1153" s="335"/>
      <c r="L1153" s="340"/>
      <c r="M1153" s="260"/>
      <c r="N1153" s="260"/>
    </row>
    <row r="1154" spans="4:14" x14ac:dyDescent="0.25">
      <c r="D1154" s="236"/>
      <c r="E1154" s="235"/>
      <c r="F1154" s="235"/>
      <c r="G1154" s="235"/>
      <c r="H1154" s="235"/>
      <c r="I1154" s="235"/>
      <c r="J1154" s="235"/>
      <c r="K1154" s="335"/>
      <c r="L1154" s="340"/>
      <c r="M1154" s="260"/>
      <c r="N1154" s="260"/>
    </row>
    <row r="1155" spans="4:14" x14ac:dyDescent="0.25">
      <c r="D1155" s="236"/>
      <c r="E1155" s="235"/>
      <c r="F1155" s="235"/>
      <c r="G1155" s="235"/>
      <c r="H1155" s="235"/>
      <c r="I1155" s="235"/>
      <c r="J1155" s="235"/>
      <c r="K1155" s="335"/>
      <c r="L1155" s="340"/>
      <c r="M1155" s="260"/>
      <c r="N1155" s="260"/>
    </row>
    <row r="1156" spans="4:14" x14ac:dyDescent="0.25">
      <c r="D1156" s="236"/>
      <c r="E1156" s="235"/>
      <c r="F1156" s="235"/>
      <c r="G1156" s="235"/>
      <c r="H1156" s="235"/>
      <c r="I1156" s="235"/>
      <c r="J1156" s="235"/>
      <c r="K1156" s="335"/>
      <c r="L1156" s="340"/>
      <c r="M1156" s="260"/>
      <c r="N1156" s="260"/>
    </row>
    <row r="1157" spans="4:14" x14ac:dyDescent="0.25">
      <c r="D1157" s="236"/>
      <c r="E1157" s="235"/>
      <c r="F1157" s="235"/>
      <c r="G1157" s="235"/>
      <c r="H1157" s="235"/>
      <c r="I1157" s="235"/>
      <c r="J1157" s="235"/>
      <c r="K1157" s="335"/>
      <c r="L1157" s="340"/>
      <c r="M1157" s="260"/>
      <c r="N1157" s="260"/>
    </row>
    <row r="1158" spans="4:14" x14ac:dyDescent="0.25">
      <c r="D1158" s="236"/>
      <c r="E1158" s="235"/>
      <c r="F1158" s="235"/>
      <c r="G1158" s="235"/>
      <c r="H1158" s="235"/>
      <c r="I1158" s="235"/>
      <c r="J1158" s="235"/>
      <c r="K1158" s="335"/>
      <c r="L1158" s="340"/>
      <c r="M1158" s="260"/>
      <c r="N1158" s="260"/>
    </row>
    <row r="1159" spans="4:14" x14ac:dyDescent="0.25">
      <c r="D1159" s="236"/>
      <c r="E1159" s="235"/>
      <c r="F1159" s="235"/>
      <c r="G1159" s="235"/>
      <c r="H1159" s="235"/>
      <c r="I1159" s="235"/>
      <c r="J1159" s="235"/>
      <c r="K1159" s="335"/>
      <c r="L1159" s="340"/>
      <c r="M1159" s="260"/>
      <c r="N1159" s="260"/>
    </row>
    <row r="1160" spans="4:14" x14ac:dyDescent="0.25">
      <c r="D1160" s="236"/>
      <c r="E1160" s="235"/>
      <c r="F1160" s="235"/>
      <c r="G1160" s="235"/>
      <c r="H1160" s="235"/>
      <c r="I1160" s="235"/>
      <c r="J1160" s="235"/>
      <c r="K1160" s="335"/>
      <c r="L1160" s="340"/>
      <c r="M1160" s="260"/>
      <c r="N1160" s="260"/>
    </row>
    <row r="1161" spans="4:14" x14ac:dyDescent="0.25">
      <c r="D1161" s="236"/>
      <c r="E1161" s="235"/>
      <c r="F1161" s="235"/>
      <c r="G1161" s="235"/>
      <c r="H1161" s="235"/>
      <c r="I1161" s="235"/>
      <c r="J1161" s="235"/>
      <c r="K1161" s="335"/>
      <c r="L1161" s="340"/>
      <c r="M1161" s="260"/>
      <c r="N1161" s="260"/>
    </row>
    <row r="1162" spans="4:14" x14ac:dyDescent="0.25">
      <c r="D1162" s="236"/>
      <c r="E1162" s="235"/>
      <c r="F1162" s="235"/>
      <c r="G1162" s="235"/>
      <c r="H1162" s="235"/>
      <c r="I1162" s="235"/>
      <c r="J1162" s="235"/>
      <c r="K1162" s="335"/>
      <c r="L1162" s="340"/>
      <c r="M1162" s="260"/>
      <c r="N1162" s="260"/>
    </row>
    <row r="1163" spans="4:14" x14ac:dyDescent="0.25">
      <c r="D1163" s="236"/>
      <c r="E1163" s="235"/>
      <c r="F1163" s="235"/>
      <c r="G1163" s="235"/>
      <c r="H1163" s="235"/>
      <c r="I1163" s="235"/>
      <c r="J1163" s="235"/>
      <c r="K1163" s="335"/>
      <c r="L1163" s="340"/>
      <c r="M1163" s="260"/>
      <c r="N1163" s="260"/>
    </row>
    <row r="1164" spans="4:14" x14ac:dyDescent="0.25">
      <c r="D1164" s="236"/>
      <c r="E1164" s="235"/>
      <c r="F1164" s="235"/>
      <c r="G1164" s="235"/>
      <c r="H1164" s="235"/>
      <c r="I1164" s="235"/>
      <c r="J1164" s="235"/>
      <c r="K1164" s="335"/>
      <c r="L1164" s="340"/>
      <c r="M1164" s="260"/>
      <c r="N1164" s="260"/>
    </row>
    <row r="1165" spans="4:14" x14ac:dyDescent="0.25">
      <c r="D1165" s="236"/>
      <c r="E1165" s="235"/>
      <c r="F1165" s="235"/>
      <c r="G1165" s="235"/>
      <c r="H1165" s="235"/>
      <c r="I1165" s="235"/>
      <c r="J1165" s="235"/>
      <c r="K1165" s="335"/>
      <c r="L1165" s="340"/>
      <c r="M1165" s="260"/>
      <c r="N1165" s="260"/>
    </row>
    <row r="1166" spans="4:14" x14ac:dyDescent="0.25">
      <c r="D1166" s="236"/>
      <c r="E1166" s="235"/>
      <c r="F1166" s="235"/>
      <c r="G1166" s="235"/>
      <c r="H1166" s="235"/>
      <c r="I1166" s="235"/>
      <c r="J1166" s="235"/>
      <c r="K1166" s="335"/>
      <c r="L1166" s="340"/>
      <c r="M1166" s="260"/>
      <c r="N1166" s="260"/>
    </row>
    <row r="1167" spans="4:14" x14ac:dyDescent="0.25">
      <c r="D1167" s="236"/>
      <c r="E1167" s="235"/>
      <c r="F1167" s="235"/>
      <c r="G1167" s="235"/>
      <c r="H1167" s="235"/>
      <c r="I1167" s="235"/>
      <c r="J1167" s="235"/>
      <c r="K1167" s="335"/>
      <c r="L1167" s="340"/>
      <c r="M1167" s="260"/>
      <c r="N1167" s="260"/>
    </row>
    <row r="1168" spans="4:14" x14ac:dyDescent="0.25">
      <c r="D1168" s="236"/>
      <c r="E1168" s="235"/>
      <c r="F1168" s="235"/>
      <c r="G1168" s="235"/>
      <c r="H1168" s="235"/>
      <c r="I1168" s="235"/>
      <c r="J1168" s="235"/>
      <c r="K1168" s="335"/>
      <c r="L1168" s="340"/>
      <c r="M1168" s="260"/>
      <c r="N1168" s="260"/>
    </row>
    <row r="1169" spans="4:14" x14ac:dyDescent="0.25">
      <c r="D1169" s="236"/>
      <c r="E1169" s="235"/>
      <c r="F1169" s="235"/>
      <c r="G1169" s="235"/>
      <c r="H1169" s="235"/>
      <c r="I1169" s="235"/>
      <c r="J1169" s="235"/>
      <c r="K1169" s="335"/>
      <c r="L1169" s="340"/>
      <c r="M1169" s="260"/>
      <c r="N1169" s="260"/>
    </row>
    <row r="1170" spans="4:14" x14ac:dyDescent="0.25">
      <c r="D1170" s="236"/>
      <c r="E1170" s="235"/>
      <c r="F1170" s="235"/>
      <c r="G1170" s="235"/>
      <c r="H1170" s="235"/>
      <c r="I1170" s="235"/>
      <c r="J1170" s="235"/>
      <c r="K1170" s="335"/>
      <c r="L1170" s="340"/>
      <c r="M1170" s="260"/>
      <c r="N1170" s="260"/>
    </row>
    <row r="1171" spans="4:14" x14ac:dyDescent="0.25">
      <c r="D1171" s="236"/>
      <c r="E1171" s="235"/>
      <c r="F1171" s="235"/>
      <c r="G1171" s="235"/>
      <c r="H1171" s="235"/>
      <c r="I1171" s="235"/>
      <c r="J1171" s="235"/>
      <c r="K1171" s="335"/>
      <c r="L1171" s="340"/>
      <c r="M1171" s="260"/>
      <c r="N1171" s="260"/>
    </row>
    <row r="1172" spans="4:14" x14ac:dyDescent="0.25">
      <c r="D1172" s="236"/>
      <c r="E1172" s="235"/>
      <c r="F1172" s="235"/>
      <c r="G1172" s="235"/>
      <c r="H1172" s="235"/>
      <c r="I1172" s="235"/>
      <c r="J1172" s="235"/>
      <c r="K1172" s="335"/>
      <c r="L1172" s="340"/>
      <c r="M1172" s="260"/>
      <c r="N1172" s="260"/>
    </row>
    <row r="1173" spans="4:14" x14ac:dyDescent="0.25">
      <c r="D1173" s="236"/>
      <c r="E1173" s="235"/>
      <c r="F1173" s="235"/>
      <c r="G1173" s="235"/>
      <c r="H1173" s="235"/>
      <c r="I1173" s="235"/>
      <c r="J1173" s="235"/>
      <c r="K1173" s="335"/>
      <c r="L1173" s="340"/>
      <c r="M1173" s="260"/>
      <c r="N1173" s="260"/>
    </row>
    <row r="1174" spans="4:14" x14ac:dyDescent="0.25">
      <c r="D1174" s="236"/>
      <c r="E1174" s="235"/>
      <c r="F1174" s="235"/>
      <c r="G1174" s="235"/>
      <c r="H1174" s="235"/>
      <c r="I1174" s="235"/>
      <c r="J1174" s="235"/>
      <c r="K1174" s="335"/>
      <c r="L1174" s="340"/>
      <c r="M1174" s="260"/>
      <c r="N1174" s="260"/>
    </row>
    <row r="1175" spans="4:14" x14ac:dyDescent="0.25">
      <c r="D1175" s="236"/>
      <c r="E1175" s="235"/>
      <c r="F1175" s="235"/>
      <c r="G1175" s="235"/>
      <c r="H1175" s="235"/>
      <c r="I1175" s="235"/>
      <c r="J1175" s="235"/>
      <c r="K1175" s="335"/>
      <c r="L1175" s="340"/>
      <c r="M1175" s="260"/>
      <c r="N1175" s="260"/>
    </row>
    <row r="1176" spans="4:14" x14ac:dyDescent="0.25">
      <c r="D1176" s="236"/>
      <c r="E1176" s="235"/>
      <c r="F1176" s="235"/>
      <c r="G1176" s="235"/>
      <c r="H1176" s="235"/>
      <c r="I1176" s="235"/>
      <c r="J1176" s="235"/>
      <c r="K1176" s="335"/>
      <c r="L1176" s="340"/>
      <c r="M1176" s="260"/>
      <c r="N1176" s="260"/>
    </row>
    <row r="1177" spans="4:14" x14ac:dyDescent="0.25">
      <c r="D1177" s="236"/>
      <c r="E1177" s="235"/>
      <c r="F1177" s="235"/>
      <c r="G1177" s="235"/>
      <c r="H1177" s="235"/>
      <c r="I1177" s="235"/>
      <c r="J1177" s="235"/>
      <c r="K1177" s="335"/>
      <c r="L1177" s="340"/>
      <c r="M1177" s="260"/>
      <c r="N1177" s="260"/>
    </row>
    <row r="1178" spans="4:14" x14ac:dyDescent="0.25">
      <c r="D1178" s="236"/>
      <c r="E1178" s="235"/>
      <c r="F1178" s="235"/>
      <c r="G1178" s="235"/>
      <c r="H1178" s="235"/>
      <c r="I1178" s="235"/>
      <c r="J1178" s="235"/>
      <c r="K1178" s="335"/>
      <c r="L1178" s="340"/>
      <c r="M1178" s="260"/>
      <c r="N1178" s="260"/>
    </row>
    <row r="1179" spans="4:14" x14ac:dyDescent="0.25">
      <c r="D1179" s="236"/>
      <c r="E1179" s="235"/>
      <c r="F1179" s="235"/>
      <c r="G1179" s="235"/>
      <c r="H1179" s="235"/>
      <c r="I1179" s="235"/>
      <c r="J1179" s="235"/>
      <c r="K1179" s="335"/>
      <c r="L1179" s="340"/>
      <c r="M1179" s="260"/>
      <c r="N1179" s="260"/>
    </row>
    <row r="1180" spans="4:14" x14ac:dyDescent="0.25">
      <c r="D1180" s="236"/>
      <c r="E1180" s="235"/>
      <c r="F1180" s="235"/>
      <c r="G1180" s="235"/>
      <c r="H1180" s="235"/>
      <c r="I1180" s="235"/>
      <c r="J1180" s="235"/>
      <c r="K1180" s="335"/>
      <c r="L1180" s="340"/>
      <c r="M1180" s="260"/>
      <c r="N1180" s="260"/>
    </row>
    <row r="1181" spans="4:14" x14ac:dyDescent="0.25">
      <c r="D1181" s="236"/>
      <c r="E1181" s="235"/>
      <c r="F1181" s="235"/>
      <c r="G1181" s="235"/>
      <c r="H1181" s="235"/>
      <c r="I1181" s="235"/>
      <c r="J1181" s="235"/>
      <c r="K1181" s="335"/>
      <c r="L1181" s="340"/>
      <c r="M1181" s="260"/>
      <c r="N1181" s="260"/>
    </row>
    <row r="1182" spans="4:14" x14ac:dyDescent="0.25">
      <c r="D1182" s="236"/>
      <c r="E1182" s="235"/>
      <c r="F1182" s="235"/>
      <c r="G1182" s="235"/>
      <c r="H1182" s="235"/>
      <c r="I1182" s="235"/>
      <c r="J1182" s="235"/>
      <c r="K1182" s="335"/>
      <c r="L1182" s="340"/>
      <c r="M1182" s="260"/>
      <c r="N1182" s="260"/>
    </row>
    <row r="1183" spans="4:14" x14ac:dyDescent="0.25">
      <c r="D1183" s="236"/>
      <c r="E1183" s="235"/>
      <c r="F1183" s="235"/>
      <c r="G1183" s="235"/>
      <c r="H1183" s="235"/>
      <c r="I1183" s="235"/>
      <c r="J1183" s="235"/>
      <c r="K1183" s="335"/>
      <c r="L1183" s="340"/>
      <c r="M1183" s="260"/>
      <c r="N1183" s="260"/>
    </row>
    <row r="1184" spans="4:14" x14ac:dyDescent="0.25">
      <c r="D1184" s="236"/>
      <c r="E1184" s="235"/>
      <c r="F1184" s="235"/>
      <c r="G1184" s="235"/>
      <c r="H1184" s="235"/>
      <c r="I1184" s="235"/>
      <c r="J1184" s="235"/>
      <c r="K1184" s="335"/>
      <c r="L1184" s="340"/>
      <c r="M1184" s="260"/>
      <c r="N1184" s="260"/>
    </row>
    <row r="1185" spans="4:14" x14ac:dyDescent="0.25">
      <c r="D1185" s="236"/>
      <c r="E1185" s="235"/>
      <c r="F1185" s="235"/>
      <c r="G1185" s="235"/>
      <c r="H1185" s="235"/>
      <c r="I1185" s="235"/>
      <c r="J1185" s="235"/>
      <c r="K1185" s="335"/>
      <c r="L1185" s="340"/>
      <c r="M1185" s="260"/>
      <c r="N1185" s="260"/>
    </row>
    <row r="1186" spans="4:14" x14ac:dyDescent="0.25">
      <c r="D1186" s="236"/>
      <c r="E1186" s="235"/>
      <c r="F1186" s="235"/>
      <c r="G1186" s="235"/>
      <c r="H1186" s="235"/>
      <c r="I1186" s="235"/>
      <c r="J1186" s="235"/>
      <c r="K1186" s="335"/>
      <c r="L1186" s="340"/>
      <c r="M1186" s="260"/>
      <c r="N1186" s="260"/>
    </row>
    <row r="1187" spans="4:14" x14ac:dyDescent="0.25">
      <c r="D1187" s="236"/>
      <c r="E1187" s="235"/>
      <c r="F1187" s="235"/>
      <c r="G1187" s="235"/>
      <c r="H1187" s="235"/>
      <c r="I1187" s="235"/>
      <c r="J1187" s="235"/>
      <c r="K1187" s="335"/>
      <c r="L1187" s="340"/>
      <c r="M1187" s="260"/>
      <c r="N1187" s="260"/>
    </row>
    <row r="1188" spans="4:14" x14ac:dyDescent="0.25">
      <c r="D1188" s="236"/>
      <c r="E1188" s="235"/>
      <c r="F1188" s="235"/>
      <c r="G1188" s="235"/>
      <c r="H1188" s="235"/>
      <c r="I1188" s="235"/>
      <c r="J1188" s="235"/>
      <c r="K1188" s="335"/>
      <c r="L1188" s="340"/>
      <c r="M1188" s="260"/>
      <c r="N1188" s="260"/>
    </row>
    <row r="1189" spans="4:14" x14ac:dyDescent="0.25">
      <c r="D1189" s="236"/>
      <c r="E1189" s="235"/>
      <c r="F1189" s="235"/>
      <c r="G1189" s="235"/>
      <c r="H1189" s="235"/>
      <c r="I1189" s="235"/>
      <c r="J1189" s="235"/>
      <c r="K1189" s="335"/>
      <c r="L1189" s="340"/>
      <c r="M1189" s="260"/>
      <c r="N1189" s="260"/>
    </row>
    <row r="1190" spans="4:14" x14ac:dyDescent="0.25">
      <c r="D1190" s="236"/>
      <c r="E1190" s="235"/>
      <c r="F1190" s="235"/>
      <c r="G1190" s="235"/>
      <c r="H1190" s="235"/>
      <c r="I1190" s="235"/>
      <c r="J1190" s="235"/>
      <c r="K1190" s="335"/>
      <c r="L1190" s="340"/>
      <c r="M1190" s="260"/>
      <c r="N1190" s="260"/>
    </row>
    <row r="1191" spans="4:14" x14ac:dyDescent="0.25">
      <c r="D1191" s="236"/>
      <c r="E1191" s="235"/>
      <c r="F1191" s="235"/>
      <c r="G1191" s="235"/>
      <c r="H1191" s="235"/>
      <c r="I1191" s="235"/>
      <c r="J1191" s="235"/>
      <c r="K1191" s="335"/>
      <c r="L1191" s="340"/>
      <c r="M1191" s="260"/>
      <c r="N1191" s="260"/>
    </row>
    <row r="1192" spans="4:14" x14ac:dyDescent="0.25">
      <c r="D1192" s="236"/>
      <c r="E1192" s="235"/>
      <c r="F1192" s="235"/>
      <c r="G1192" s="235"/>
      <c r="H1192" s="235"/>
      <c r="I1192" s="235"/>
      <c r="J1192" s="235"/>
      <c r="K1192" s="335"/>
      <c r="L1192" s="340"/>
      <c r="M1192" s="260"/>
      <c r="N1192" s="260"/>
    </row>
    <row r="1193" spans="4:14" x14ac:dyDescent="0.25">
      <c r="D1193" s="236"/>
      <c r="E1193" s="235"/>
      <c r="F1193" s="235"/>
      <c r="G1193" s="235"/>
      <c r="H1193" s="235"/>
      <c r="I1193" s="235"/>
      <c r="J1193" s="235"/>
      <c r="K1193" s="335"/>
      <c r="L1193" s="340"/>
      <c r="M1193" s="260"/>
      <c r="N1193" s="260"/>
    </row>
    <row r="1194" spans="4:14" x14ac:dyDescent="0.25">
      <c r="D1194" s="236"/>
      <c r="E1194" s="235"/>
      <c r="F1194" s="235"/>
      <c r="G1194" s="235"/>
      <c r="H1194" s="235"/>
      <c r="I1194" s="235"/>
      <c r="J1194" s="235"/>
      <c r="K1194" s="335"/>
      <c r="L1194" s="340"/>
      <c r="M1194" s="260"/>
      <c r="N1194" s="260"/>
    </row>
    <row r="1195" spans="4:14" x14ac:dyDescent="0.25">
      <c r="D1195" s="236"/>
      <c r="E1195" s="235"/>
      <c r="F1195" s="235"/>
      <c r="G1195" s="235"/>
      <c r="H1195" s="235"/>
      <c r="I1195" s="235"/>
      <c r="J1195" s="235"/>
      <c r="K1195" s="335"/>
      <c r="L1195" s="340"/>
      <c r="M1195" s="260"/>
      <c r="N1195" s="260"/>
    </row>
    <row r="1196" spans="4:14" x14ac:dyDescent="0.25">
      <c r="D1196" s="236"/>
      <c r="E1196" s="235"/>
      <c r="F1196" s="235"/>
      <c r="G1196" s="235"/>
      <c r="H1196" s="235"/>
      <c r="I1196" s="235"/>
      <c r="J1196" s="235"/>
      <c r="K1196" s="335"/>
      <c r="L1196" s="340"/>
      <c r="M1196" s="260"/>
      <c r="N1196" s="260"/>
    </row>
    <row r="1197" spans="4:14" x14ac:dyDescent="0.25">
      <c r="D1197" s="236"/>
      <c r="E1197" s="235"/>
      <c r="F1197" s="235"/>
      <c r="G1197" s="235"/>
      <c r="H1197" s="235"/>
      <c r="I1197" s="235"/>
      <c r="J1197" s="235"/>
      <c r="K1197" s="335"/>
      <c r="L1197" s="340"/>
      <c r="M1197" s="260"/>
      <c r="N1197" s="260"/>
    </row>
    <row r="1198" spans="4:14" x14ac:dyDescent="0.25">
      <c r="D1198" s="236"/>
      <c r="E1198" s="235"/>
      <c r="F1198" s="235"/>
      <c r="G1198" s="235"/>
      <c r="H1198" s="235"/>
      <c r="I1198" s="235"/>
      <c r="J1198" s="235"/>
      <c r="K1198" s="335"/>
      <c r="L1198" s="340"/>
      <c r="M1198" s="260"/>
      <c r="N1198" s="260"/>
    </row>
    <row r="1199" spans="4:14" x14ac:dyDescent="0.25">
      <c r="D1199" s="236"/>
      <c r="E1199" s="235"/>
      <c r="F1199" s="235"/>
      <c r="G1199" s="235"/>
      <c r="H1199" s="235"/>
      <c r="I1199" s="235"/>
      <c r="J1199" s="235"/>
      <c r="K1199" s="335"/>
      <c r="L1199" s="340"/>
      <c r="M1199" s="260"/>
      <c r="N1199" s="260"/>
    </row>
    <row r="1200" spans="4:14" x14ac:dyDescent="0.25">
      <c r="D1200" s="236"/>
      <c r="E1200" s="235"/>
      <c r="F1200" s="235"/>
      <c r="G1200" s="235"/>
      <c r="H1200" s="235"/>
      <c r="I1200" s="235"/>
      <c r="J1200" s="235"/>
      <c r="K1200" s="335"/>
      <c r="L1200" s="340"/>
      <c r="M1200" s="260"/>
      <c r="N1200" s="260"/>
    </row>
    <row r="1201" spans="4:14" x14ac:dyDescent="0.25">
      <c r="D1201" s="236"/>
      <c r="E1201" s="235"/>
      <c r="F1201" s="235"/>
      <c r="G1201" s="235"/>
      <c r="H1201" s="235"/>
      <c r="I1201" s="235"/>
      <c r="J1201" s="235"/>
      <c r="K1201" s="335"/>
      <c r="L1201" s="340"/>
      <c r="M1201" s="260"/>
      <c r="N1201" s="260"/>
    </row>
    <row r="1202" spans="4:14" x14ac:dyDescent="0.25">
      <c r="D1202" s="236"/>
      <c r="E1202" s="235"/>
      <c r="F1202" s="235"/>
      <c r="G1202" s="235"/>
      <c r="H1202" s="235"/>
      <c r="I1202" s="235"/>
      <c r="J1202" s="235"/>
      <c r="K1202" s="335"/>
      <c r="L1202" s="340"/>
      <c r="M1202" s="260"/>
      <c r="N1202" s="260"/>
    </row>
    <row r="1203" spans="4:14" x14ac:dyDescent="0.25">
      <c r="D1203" s="236"/>
      <c r="E1203" s="235"/>
      <c r="F1203" s="235"/>
      <c r="G1203" s="235"/>
      <c r="H1203" s="235"/>
      <c r="I1203" s="235"/>
      <c r="J1203" s="235"/>
      <c r="K1203" s="335"/>
      <c r="L1203" s="340"/>
      <c r="M1203" s="260"/>
      <c r="N1203" s="260"/>
    </row>
    <row r="1204" spans="4:14" x14ac:dyDescent="0.25">
      <c r="D1204" s="236"/>
      <c r="E1204" s="235"/>
      <c r="F1204" s="235"/>
      <c r="G1204" s="235"/>
      <c r="H1204" s="235"/>
      <c r="I1204" s="235"/>
      <c r="J1204" s="235"/>
      <c r="K1204" s="335"/>
      <c r="L1204" s="340"/>
      <c r="M1204" s="260"/>
      <c r="N1204" s="260"/>
    </row>
    <row r="1205" spans="4:14" x14ac:dyDescent="0.25">
      <c r="D1205" s="236"/>
      <c r="E1205" s="235"/>
      <c r="F1205" s="235"/>
      <c r="G1205" s="235"/>
      <c r="H1205" s="235"/>
      <c r="I1205" s="235"/>
      <c r="J1205" s="235"/>
      <c r="K1205" s="335"/>
      <c r="L1205" s="340"/>
      <c r="M1205" s="260"/>
      <c r="N1205" s="260"/>
    </row>
    <row r="1206" spans="4:14" x14ac:dyDescent="0.25">
      <c r="D1206" s="236"/>
      <c r="E1206" s="235"/>
      <c r="F1206" s="235"/>
      <c r="G1206" s="235"/>
      <c r="H1206" s="235"/>
      <c r="I1206" s="235"/>
      <c r="J1206" s="235"/>
      <c r="K1206" s="335"/>
      <c r="L1206" s="340"/>
      <c r="M1206" s="260"/>
      <c r="N1206" s="260"/>
    </row>
    <row r="1207" spans="4:14" x14ac:dyDescent="0.25">
      <c r="D1207" s="236"/>
      <c r="E1207" s="235"/>
      <c r="F1207" s="235"/>
      <c r="G1207" s="235"/>
      <c r="H1207" s="235"/>
      <c r="I1207" s="235"/>
      <c r="J1207" s="235"/>
      <c r="K1207" s="335"/>
      <c r="L1207" s="340"/>
      <c r="M1207" s="260"/>
      <c r="N1207" s="260"/>
    </row>
    <row r="1208" spans="4:14" x14ac:dyDescent="0.25">
      <c r="D1208" s="236"/>
      <c r="E1208" s="235"/>
      <c r="F1208" s="235"/>
      <c r="G1208" s="235"/>
      <c r="H1208" s="235"/>
      <c r="I1208" s="235"/>
      <c r="J1208" s="235"/>
      <c r="K1208" s="335"/>
      <c r="L1208" s="340"/>
      <c r="M1208" s="260"/>
      <c r="N1208" s="260"/>
    </row>
    <row r="1209" spans="4:14" x14ac:dyDescent="0.25">
      <c r="D1209" s="236"/>
      <c r="E1209" s="235"/>
      <c r="F1209" s="235"/>
      <c r="G1209" s="235"/>
      <c r="H1209" s="235"/>
      <c r="I1209" s="235"/>
      <c r="J1209" s="235"/>
      <c r="K1209" s="335"/>
      <c r="L1209" s="340"/>
      <c r="M1209" s="260"/>
      <c r="N1209" s="260"/>
    </row>
    <row r="1210" spans="4:14" x14ac:dyDescent="0.25">
      <c r="D1210" s="236"/>
      <c r="E1210" s="235"/>
      <c r="F1210" s="235"/>
      <c r="G1210" s="235"/>
      <c r="H1210" s="235"/>
      <c r="I1210" s="235"/>
      <c r="J1210" s="235"/>
      <c r="K1210" s="335"/>
      <c r="L1210" s="340"/>
      <c r="M1210" s="260"/>
      <c r="N1210" s="260"/>
    </row>
    <row r="1211" spans="4:14" x14ac:dyDescent="0.25">
      <c r="D1211" s="236"/>
      <c r="E1211" s="235"/>
      <c r="F1211" s="235"/>
      <c r="G1211" s="235"/>
      <c r="H1211" s="235"/>
      <c r="I1211" s="235"/>
      <c r="J1211" s="235"/>
      <c r="K1211" s="335"/>
      <c r="L1211" s="340"/>
      <c r="M1211" s="260"/>
      <c r="N1211" s="260"/>
    </row>
    <row r="1212" spans="4:14" x14ac:dyDescent="0.25">
      <c r="D1212" s="236"/>
      <c r="E1212" s="235"/>
      <c r="F1212" s="235"/>
      <c r="G1212" s="235"/>
      <c r="H1212" s="235"/>
      <c r="I1212" s="235"/>
      <c r="J1212" s="235"/>
      <c r="K1212" s="335"/>
      <c r="L1212" s="340"/>
      <c r="M1212" s="260"/>
      <c r="N1212" s="260"/>
    </row>
    <row r="1213" spans="4:14" x14ac:dyDescent="0.25">
      <c r="D1213" s="236"/>
      <c r="E1213" s="235"/>
      <c r="F1213" s="235"/>
      <c r="G1213" s="235"/>
      <c r="H1213" s="235"/>
      <c r="I1213" s="235"/>
      <c r="J1213" s="235"/>
      <c r="K1213" s="335"/>
      <c r="L1213" s="340"/>
      <c r="M1213" s="260"/>
      <c r="N1213" s="260"/>
    </row>
    <row r="1214" spans="4:14" x14ac:dyDescent="0.25">
      <c r="D1214" s="236"/>
      <c r="E1214" s="235"/>
      <c r="F1214" s="235"/>
      <c r="G1214" s="235"/>
      <c r="H1214" s="235"/>
      <c r="I1214" s="235"/>
      <c r="J1214" s="235"/>
      <c r="K1214" s="335"/>
      <c r="L1214" s="340"/>
      <c r="M1214" s="260"/>
      <c r="N1214" s="260"/>
    </row>
    <row r="1215" spans="4:14" x14ac:dyDescent="0.25">
      <c r="D1215" s="236"/>
      <c r="E1215" s="235"/>
      <c r="F1215" s="235"/>
      <c r="G1215" s="235"/>
      <c r="H1215" s="235"/>
      <c r="I1215" s="235"/>
      <c r="J1215" s="235"/>
      <c r="K1215" s="335"/>
      <c r="L1215" s="340"/>
      <c r="M1215" s="260"/>
      <c r="N1215" s="260"/>
    </row>
    <row r="1216" spans="4:14" x14ac:dyDescent="0.25">
      <c r="D1216" s="236"/>
      <c r="E1216" s="235"/>
      <c r="F1216" s="235"/>
      <c r="G1216" s="235"/>
      <c r="H1216" s="235"/>
      <c r="I1216" s="235"/>
      <c r="J1216" s="235"/>
      <c r="K1216" s="335"/>
      <c r="L1216" s="340"/>
      <c r="M1216" s="260"/>
      <c r="N1216" s="260"/>
    </row>
    <row r="1217" spans="4:14" x14ac:dyDescent="0.25">
      <c r="D1217" s="236"/>
      <c r="E1217" s="235"/>
      <c r="F1217" s="235"/>
      <c r="G1217" s="235"/>
      <c r="H1217" s="235"/>
      <c r="I1217" s="235"/>
      <c r="J1217" s="235"/>
      <c r="K1217" s="335"/>
      <c r="L1217" s="340"/>
      <c r="M1217" s="260"/>
      <c r="N1217" s="260"/>
    </row>
    <row r="1218" spans="4:14" x14ac:dyDescent="0.25">
      <c r="D1218" s="236"/>
      <c r="E1218" s="235"/>
      <c r="F1218" s="235"/>
      <c r="G1218" s="235"/>
      <c r="H1218" s="235"/>
      <c r="I1218" s="235"/>
      <c r="J1218" s="235"/>
      <c r="K1218" s="335"/>
      <c r="L1218" s="340"/>
      <c r="M1218" s="260"/>
      <c r="N1218" s="260"/>
    </row>
    <row r="1219" spans="4:14" x14ac:dyDescent="0.25">
      <c r="D1219" s="236"/>
      <c r="E1219" s="235"/>
      <c r="F1219" s="235"/>
      <c r="G1219" s="235"/>
      <c r="H1219" s="235"/>
      <c r="I1219" s="235"/>
      <c r="J1219" s="235"/>
      <c r="K1219" s="335"/>
      <c r="L1219" s="340"/>
      <c r="M1219" s="260"/>
      <c r="N1219" s="260"/>
    </row>
    <row r="1220" spans="4:14" x14ac:dyDescent="0.25">
      <c r="D1220" s="236"/>
      <c r="E1220" s="235"/>
      <c r="F1220" s="235"/>
      <c r="G1220" s="235"/>
      <c r="H1220" s="235"/>
      <c r="I1220" s="235"/>
      <c r="J1220" s="235"/>
      <c r="K1220" s="335"/>
      <c r="L1220" s="340"/>
      <c r="M1220" s="260"/>
      <c r="N1220" s="260"/>
    </row>
    <row r="1221" spans="4:14" x14ac:dyDescent="0.25">
      <c r="D1221" s="236"/>
      <c r="E1221" s="235"/>
      <c r="F1221" s="235"/>
      <c r="G1221" s="235"/>
      <c r="H1221" s="235"/>
      <c r="I1221" s="235"/>
      <c r="J1221" s="235"/>
      <c r="K1221" s="335"/>
      <c r="L1221" s="340"/>
      <c r="M1221" s="260"/>
      <c r="N1221" s="260"/>
    </row>
    <row r="1222" spans="4:14" x14ac:dyDescent="0.25">
      <c r="D1222" s="236"/>
      <c r="E1222" s="235"/>
      <c r="F1222" s="235"/>
      <c r="G1222" s="235"/>
      <c r="H1222" s="235"/>
      <c r="I1222" s="235"/>
      <c r="J1222" s="235"/>
      <c r="K1222" s="335"/>
      <c r="L1222" s="340"/>
      <c r="M1222" s="260"/>
      <c r="N1222" s="260"/>
    </row>
    <row r="1223" spans="4:14" x14ac:dyDescent="0.25">
      <c r="D1223" s="236"/>
      <c r="E1223" s="235"/>
      <c r="F1223" s="235"/>
      <c r="G1223" s="235"/>
      <c r="H1223" s="235"/>
      <c r="I1223" s="235"/>
      <c r="J1223" s="235"/>
      <c r="K1223" s="335"/>
      <c r="L1223" s="340"/>
      <c r="M1223" s="260"/>
      <c r="N1223" s="260"/>
    </row>
    <row r="1224" spans="4:14" x14ac:dyDescent="0.25">
      <c r="D1224" s="236"/>
      <c r="E1224" s="235"/>
      <c r="F1224" s="235"/>
      <c r="G1224" s="235"/>
      <c r="H1224" s="235"/>
      <c r="I1224" s="235"/>
      <c r="J1224" s="235"/>
      <c r="K1224" s="335"/>
      <c r="L1224" s="340"/>
      <c r="M1224" s="260"/>
      <c r="N1224" s="260"/>
    </row>
    <row r="1225" spans="4:14" x14ac:dyDescent="0.25">
      <c r="D1225" s="236"/>
      <c r="E1225" s="235"/>
      <c r="F1225" s="235"/>
      <c r="G1225" s="235"/>
      <c r="H1225" s="235"/>
      <c r="I1225" s="235"/>
      <c r="J1225" s="235"/>
      <c r="K1225" s="335"/>
      <c r="L1225" s="340"/>
      <c r="M1225" s="260"/>
      <c r="N1225" s="260"/>
    </row>
    <row r="1226" spans="4:14" x14ac:dyDescent="0.25">
      <c r="D1226" s="236"/>
      <c r="E1226" s="235"/>
      <c r="F1226" s="235"/>
      <c r="G1226" s="235"/>
      <c r="H1226" s="235"/>
      <c r="I1226" s="235"/>
      <c r="J1226" s="235"/>
      <c r="K1226" s="335"/>
      <c r="L1226" s="340"/>
      <c r="M1226" s="260"/>
      <c r="N1226" s="260"/>
    </row>
    <row r="1227" spans="4:14" x14ac:dyDescent="0.25">
      <c r="D1227" s="236"/>
      <c r="E1227" s="235"/>
      <c r="F1227" s="235"/>
      <c r="G1227" s="235"/>
      <c r="H1227" s="235"/>
      <c r="I1227" s="235"/>
      <c r="J1227" s="235"/>
      <c r="K1227" s="335"/>
      <c r="L1227" s="340"/>
      <c r="M1227" s="260"/>
      <c r="N1227" s="260"/>
    </row>
    <row r="1228" spans="4:14" x14ac:dyDescent="0.25">
      <c r="D1228" s="236"/>
      <c r="E1228" s="235"/>
      <c r="F1228" s="235"/>
      <c r="G1228" s="235"/>
      <c r="H1228" s="235"/>
      <c r="I1228" s="235"/>
      <c r="J1228" s="235"/>
      <c r="K1228" s="335"/>
      <c r="L1228" s="340"/>
      <c r="M1228" s="260"/>
      <c r="N1228" s="260"/>
    </row>
    <row r="1229" spans="4:14" x14ac:dyDescent="0.25">
      <c r="D1229" s="236"/>
      <c r="E1229" s="235"/>
      <c r="F1229" s="235"/>
      <c r="G1229" s="235"/>
      <c r="H1229" s="235"/>
      <c r="I1229" s="235"/>
      <c r="J1229" s="235"/>
      <c r="K1229" s="335"/>
      <c r="L1229" s="340"/>
      <c r="M1229" s="260"/>
      <c r="N1229" s="260"/>
    </row>
    <row r="1230" spans="4:14" x14ac:dyDescent="0.25">
      <c r="D1230" s="236"/>
      <c r="E1230" s="235"/>
      <c r="F1230" s="235"/>
      <c r="G1230" s="235"/>
      <c r="H1230" s="235"/>
      <c r="I1230" s="235"/>
      <c r="J1230" s="235"/>
      <c r="K1230" s="335"/>
      <c r="L1230" s="340"/>
      <c r="M1230" s="260"/>
      <c r="N1230" s="260"/>
    </row>
    <row r="1231" spans="4:14" x14ac:dyDescent="0.25">
      <c r="D1231" s="236"/>
      <c r="E1231" s="235"/>
      <c r="F1231" s="235"/>
      <c r="G1231" s="235"/>
      <c r="H1231" s="235"/>
      <c r="I1231" s="235"/>
      <c r="J1231" s="235"/>
      <c r="K1231" s="335"/>
      <c r="L1231" s="340"/>
      <c r="M1231" s="260"/>
      <c r="N1231" s="260"/>
    </row>
    <row r="1232" spans="4:14" x14ac:dyDescent="0.25">
      <c r="D1232" s="236"/>
      <c r="E1232" s="235"/>
      <c r="F1232" s="235"/>
      <c r="G1232" s="235"/>
      <c r="H1232" s="235"/>
      <c r="I1232" s="235"/>
      <c r="J1232" s="235"/>
      <c r="K1232" s="335"/>
      <c r="L1232" s="340"/>
      <c r="M1232" s="260"/>
      <c r="N1232" s="260"/>
    </row>
    <row r="1233" spans="4:14" x14ac:dyDescent="0.25">
      <c r="D1233" s="236"/>
      <c r="E1233" s="235"/>
      <c r="F1233" s="235"/>
      <c r="G1233" s="235"/>
      <c r="H1233" s="235"/>
      <c r="I1233" s="235"/>
      <c r="J1233" s="235"/>
      <c r="K1233" s="335"/>
      <c r="L1233" s="340"/>
      <c r="M1233" s="260"/>
      <c r="N1233" s="260"/>
    </row>
    <row r="1234" spans="4:14" x14ac:dyDescent="0.25">
      <c r="D1234" s="236"/>
      <c r="E1234" s="235"/>
      <c r="F1234" s="235"/>
      <c r="G1234" s="235"/>
      <c r="H1234" s="235"/>
      <c r="I1234" s="235"/>
      <c r="J1234" s="235"/>
      <c r="K1234" s="335"/>
      <c r="L1234" s="340"/>
      <c r="M1234" s="260"/>
      <c r="N1234" s="260"/>
    </row>
    <row r="1235" spans="4:14" x14ac:dyDescent="0.25">
      <c r="D1235" s="236"/>
      <c r="E1235" s="235"/>
      <c r="F1235" s="235"/>
      <c r="G1235" s="235"/>
      <c r="H1235" s="235"/>
      <c r="I1235" s="235"/>
      <c r="J1235" s="235"/>
      <c r="K1235" s="335"/>
      <c r="L1235" s="340"/>
      <c r="M1235" s="260"/>
      <c r="N1235" s="260"/>
    </row>
    <row r="1236" spans="4:14" x14ac:dyDescent="0.25">
      <c r="D1236" s="236"/>
      <c r="E1236" s="235"/>
      <c r="F1236" s="235"/>
      <c r="G1236" s="235"/>
      <c r="H1236" s="235"/>
      <c r="I1236" s="235"/>
      <c r="J1236" s="235"/>
      <c r="K1236" s="335"/>
      <c r="L1236" s="340"/>
      <c r="M1236" s="260"/>
      <c r="N1236" s="260"/>
    </row>
    <row r="1237" spans="4:14" x14ac:dyDescent="0.25">
      <c r="D1237" s="236"/>
      <c r="E1237" s="235"/>
      <c r="F1237" s="235"/>
      <c r="G1237" s="235"/>
      <c r="H1237" s="235"/>
      <c r="I1237" s="235"/>
      <c r="J1237" s="235"/>
      <c r="K1237" s="335"/>
      <c r="L1237" s="340"/>
      <c r="M1237" s="260"/>
      <c r="N1237" s="260"/>
    </row>
    <row r="1238" spans="4:14" x14ac:dyDescent="0.25">
      <c r="D1238" s="236"/>
      <c r="E1238" s="235"/>
      <c r="F1238" s="235"/>
      <c r="G1238" s="235"/>
      <c r="H1238" s="235"/>
      <c r="I1238" s="235"/>
      <c r="J1238" s="235"/>
      <c r="K1238" s="335"/>
      <c r="L1238" s="340"/>
      <c r="M1238" s="260"/>
      <c r="N1238" s="260"/>
    </row>
    <row r="1239" spans="4:14" x14ac:dyDescent="0.25">
      <c r="D1239" s="236"/>
      <c r="E1239" s="235"/>
      <c r="F1239" s="235"/>
      <c r="G1239" s="235"/>
      <c r="H1239" s="235"/>
      <c r="I1239" s="235"/>
      <c r="J1239" s="235"/>
      <c r="K1239" s="335"/>
      <c r="L1239" s="340"/>
      <c r="M1239" s="260"/>
      <c r="N1239" s="260"/>
    </row>
    <row r="1240" spans="4:14" x14ac:dyDescent="0.25">
      <c r="D1240" s="236"/>
      <c r="E1240" s="235"/>
      <c r="F1240" s="235"/>
      <c r="G1240" s="235"/>
      <c r="H1240" s="235"/>
      <c r="I1240" s="235"/>
      <c r="J1240" s="235"/>
      <c r="K1240" s="335"/>
      <c r="L1240" s="340"/>
      <c r="M1240" s="260"/>
      <c r="N1240" s="260"/>
    </row>
    <row r="1241" spans="4:14" x14ac:dyDescent="0.25">
      <c r="D1241" s="236"/>
      <c r="E1241" s="235"/>
      <c r="F1241" s="235"/>
      <c r="G1241" s="235"/>
      <c r="H1241" s="235"/>
      <c r="I1241" s="235"/>
      <c r="J1241" s="235"/>
      <c r="K1241" s="335"/>
      <c r="L1241" s="340"/>
      <c r="M1241" s="260"/>
      <c r="N1241" s="260"/>
    </row>
    <row r="1242" spans="4:14" x14ac:dyDescent="0.25">
      <c r="D1242" s="236"/>
      <c r="E1242" s="235"/>
      <c r="F1242" s="235"/>
      <c r="G1242" s="235"/>
      <c r="H1242" s="235"/>
      <c r="I1242" s="235"/>
      <c r="J1242" s="235"/>
      <c r="K1242" s="335"/>
      <c r="L1242" s="340"/>
      <c r="M1242" s="260"/>
      <c r="N1242" s="260"/>
    </row>
    <row r="1243" spans="4:14" x14ac:dyDescent="0.25">
      <c r="D1243" s="236"/>
      <c r="E1243" s="235"/>
      <c r="F1243" s="235"/>
      <c r="G1243" s="235"/>
      <c r="H1243" s="235"/>
      <c r="I1243" s="235"/>
      <c r="J1243" s="235"/>
      <c r="K1243" s="335"/>
      <c r="L1243" s="340"/>
      <c r="M1243" s="260"/>
      <c r="N1243" s="260"/>
    </row>
    <row r="1244" spans="4:14" x14ac:dyDescent="0.25">
      <c r="D1244" s="236"/>
      <c r="E1244" s="235"/>
      <c r="F1244" s="235"/>
      <c r="G1244" s="235"/>
      <c r="H1244" s="235"/>
      <c r="I1244" s="235"/>
      <c r="J1244" s="235"/>
      <c r="K1244" s="335"/>
      <c r="L1244" s="340"/>
      <c r="M1244" s="260"/>
      <c r="N1244" s="260"/>
    </row>
    <row r="1245" spans="4:14" x14ac:dyDescent="0.25">
      <c r="D1245" s="236"/>
      <c r="E1245" s="235"/>
      <c r="F1245" s="235"/>
      <c r="G1245" s="235"/>
      <c r="H1245" s="235"/>
      <c r="I1245" s="235"/>
      <c r="J1245" s="235"/>
      <c r="K1245" s="335"/>
      <c r="L1245" s="340"/>
      <c r="M1245" s="260"/>
      <c r="N1245" s="260"/>
    </row>
    <row r="1246" spans="4:14" x14ac:dyDescent="0.25">
      <c r="D1246" s="236"/>
      <c r="E1246" s="235"/>
      <c r="F1246" s="235"/>
      <c r="G1246" s="235"/>
      <c r="H1246" s="235"/>
      <c r="I1246" s="235"/>
      <c r="J1246" s="235"/>
      <c r="K1246" s="335"/>
      <c r="L1246" s="340"/>
      <c r="M1246" s="260"/>
      <c r="N1246" s="260"/>
    </row>
    <row r="1247" spans="4:14" x14ac:dyDescent="0.25">
      <c r="D1247" s="236"/>
      <c r="E1247" s="235"/>
      <c r="F1247" s="235"/>
      <c r="G1247" s="235"/>
      <c r="H1247" s="235"/>
      <c r="I1247" s="235"/>
      <c r="J1247" s="235"/>
      <c r="K1247" s="335"/>
      <c r="L1247" s="340"/>
      <c r="M1247" s="260"/>
      <c r="N1247" s="260"/>
    </row>
    <row r="1248" spans="4:14" x14ac:dyDescent="0.25">
      <c r="D1248" s="236"/>
      <c r="E1248" s="235"/>
      <c r="F1248" s="235"/>
      <c r="G1248" s="235"/>
      <c r="H1248" s="235"/>
      <c r="I1248" s="235"/>
      <c r="J1248" s="235"/>
      <c r="K1248" s="335"/>
      <c r="L1248" s="340"/>
      <c r="M1248" s="260"/>
      <c r="N1248" s="260"/>
    </row>
    <row r="1249" spans="4:14" x14ac:dyDescent="0.25">
      <c r="D1249" s="236"/>
      <c r="E1249" s="235"/>
      <c r="F1249" s="235"/>
      <c r="G1249" s="235"/>
      <c r="H1249" s="235"/>
      <c r="I1249" s="235"/>
      <c r="J1249" s="235"/>
      <c r="K1249" s="335"/>
      <c r="L1249" s="340"/>
      <c r="M1249" s="260"/>
      <c r="N1249" s="260"/>
    </row>
    <row r="1250" spans="4:14" x14ac:dyDescent="0.25">
      <c r="D1250" s="236"/>
      <c r="E1250" s="235"/>
      <c r="F1250" s="235"/>
      <c r="G1250" s="235"/>
      <c r="H1250" s="235"/>
      <c r="I1250" s="235"/>
      <c r="J1250" s="235"/>
      <c r="K1250" s="335"/>
      <c r="L1250" s="340"/>
      <c r="M1250" s="260"/>
      <c r="N1250" s="260"/>
    </row>
    <row r="1251" spans="4:14" x14ac:dyDescent="0.25">
      <c r="D1251" s="236"/>
      <c r="E1251" s="235"/>
      <c r="F1251" s="235"/>
      <c r="G1251" s="235"/>
      <c r="H1251" s="235"/>
      <c r="I1251" s="235"/>
      <c r="J1251" s="235"/>
      <c r="K1251" s="335"/>
      <c r="L1251" s="340"/>
      <c r="M1251" s="260"/>
      <c r="N1251" s="260"/>
    </row>
    <row r="1252" spans="4:14" x14ac:dyDescent="0.25">
      <c r="D1252" s="236"/>
      <c r="E1252" s="235"/>
      <c r="F1252" s="235"/>
      <c r="G1252" s="235"/>
      <c r="H1252" s="235"/>
      <c r="I1252" s="235"/>
      <c r="J1252" s="235"/>
      <c r="K1252" s="335"/>
      <c r="L1252" s="340"/>
      <c r="M1252" s="260"/>
      <c r="N1252" s="260"/>
    </row>
    <row r="1253" spans="4:14" x14ac:dyDescent="0.25">
      <c r="D1253" s="236"/>
      <c r="E1253" s="235"/>
      <c r="F1253" s="235"/>
      <c r="G1253" s="235"/>
      <c r="H1253" s="235"/>
      <c r="I1253" s="235"/>
      <c r="J1253" s="235"/>
      <c r="K1253" s="335"/>
      <c r="L1253" s="340"/>
      <c r="M1253" s="260"/>
      <c r="N1253" s="260"/>
    </row>
    <row r="1254" spans="4:14" x14ac:dyDescent="0.25">
      <c r="D1254" s="236"/>
      <c r="E1254" s="235"/>
      <c r="F1254" s="235"/>
      <c r="G1254" s="235"/>
      <c r="H1254" s="235"/>
      <c r="I1254" s="235"/>
      <c r="J1254" s="235"/>
      <c r="K1254" s="335"/>
      <c r="L1254" s="340"/>
      <c r="M1254" s="260"/>
      <c r="N1254" s="260"/>
    </row>
    <row r="1255" spans="4:14" x14ac:dyDescent="0.25">
      <c r="D1255" s="236"/>
      <c r="E1255" s="235"/>
      <c r="F1255" s="235"/>
      <c r="G1255" s="235"/>
      <c r="H1255" s="235"/>
      <c r="I1255" s="235"/>
      <c r="J1255" s="235"/>
      <c r="K1255" s="335"/>
      <c r="L1255" s="340"/>
      <c r="M1255" s="260"/>
      <c r="N1255" s="260"/>
    </row>
    <row r="1256" spans="4:14" x14ac:dyDescent="0.25">
      <c r="D1256" s="236"/>
      <c r="E1256" s="235"/>
      <c r="F1256" s="235"/>
      <c r="G1256" s="235"/>
      <c r="H1256" s="235"/>
      <c r="I1256" s="235"/>
      <c r="J1256" s="235"/>
      <c r="K1256" s="335"/>
      <c r="L1256" s="340"/>
      <c r="M1256" s="260"/>
      <c r="N1256" s="260"/>
    </row>
    <row r="1257" spans="4:14" x14ac:dyDescent="0.25">
      <c r="D1257" s="236"/>
      <c r="E1257" s="235"/>
      <c r="F1257" s="235"/>
      <c r="G1257" s="235"/>
      <c r="H1257" s="235"/>
      <c r="I1257" s="235"/>
      <c r="J1257" s="235"/>
      <c r="K1257" s="335"/>
      <c r="L1257" s="340"/>
      <c r="M1257" s="260"/>
      <c r="N1257" s="260"/>
    </row>
    <row r="1258" spans="4:14" x14ac:dyDescent="0.25">
      <c r="D1258" s="236"/>
      <c r="E1258" s="235"/>
      <c r="F1258" s="235"/>
      <c r="G1258" s="235"/>
      <c r="H1258" s="235"/>
      <c r="I1258" s="235"/>
      <c r="J1258" s="235"/>
      <c r="K1258" s="335"/>
      <c r="L1258" s="340"/>
      <c r="M1258" s="260"/>
      <c r="N1258" s="260"/>
    </row>
    <row r="1259" spans="4:14" x14ac:dyDescent="0.25">
      <c r="D1259" s="236"/>
      <c r="E1259" s="235"/>
      <c r="F1259" s="235"/>
      <c r="G1259" s="235"/>
      <c r="H1259" s="235"/>
      <c r="I1259" s="235"/>
      <c r="J1259" s="235"/>
      <c r="K1259" s="335"/>
      <c r="L1259" s="340"/>
      <c r="M1259" s="260"/>
      <c r="N1259" s="260"/>
    </row>
    <row r="1260" spans="4:14" x14ac:dyDescent="0.25">
      <c r="D1260" s="236"/>
      <c r="E1260" s="235"/>
      <c r="F1260" s="235"/>
      <c r="G1260" s="235"/>
      <c r="H1260" s="235"/>
      <c r="I1260" s="235"/>
      <c r="J1260" s="235"/>
      <c r="K1260" s="335"/>
      <c r="L1260" s="340"/>
      <c r="M1260" s="260"/>
      <c r="N1260" s="260"/>
    </row>
    <row r="1261" spans="4:14" x14ac:dyDescent="0.25">
      <c r="D1261" s="236"/>
      <c r="E1261" s="235"/>
      <c r="F1261" s="235"/>
      <c r="G1261" s="235"/>
      <c r="H1261" s="235"/>
      <c r="I1261" s="235"/>
      <c r="J1261" s="235"/>
      <c r="K1261" s="335"/>
      <c r="L1261" s="340"/>
      <c r="M1261" s="260"/>
      <c r="N1261" s="260"/>
    </row>
    <row r="1262" spans="4:14" x14ac:dyDescent="0.25">
      <c r="D1262" s="236"/>
      <c r="E1262" s="235"/>
      <c r="F1262" s="235"/>
      <c r="G1262" s="235"/>
      <c r="H1262" s="235"/>
      <c r="I1262" s="235"/>
      <c r="J1262" s="235"/>
      <c r="K1262" s="335"/>
      <c r="L1262" s="340"/>
      <c r="M1262" s="260"/>
      <c r="N1262" s="260"/>
    </row>
    <row r="1263" spans="4:14" x14ac:dyDescent="0.25">
      <c r="D1263" s="236"/>
      <c r="E1263" s="235"/>
      <c r="F1263" s="235"/>
      <c r="G1263" s="235"/>
      <c r="H1263" s="235"/>
      <c r="I1263" s="235"/>
      <c r="J1263" s="235"/>
      <c r="K1263" s="335"/>
      <c r="L1263" s="340"/>
      <c r="M1263" s="260"/>
      <c r="N1263" s="260"/>
    </row>
    <row r="1264" spans="4:14" x14ac:dyDescent="0.25">
      <c r="D1264" s="236"/>
      <c r="E1264" s="235"/>
      <c r="F1264" s="235"/>
      <c r="G1264" s="235"/>
      <c r="H1264" s="235"/>
      <c r="I1264" s="235"/>
      <c r="J1264" s="235"/>
      <c r="K1264" s="335"/>
      <c r="L1264" s="340"/>
      <c r="M1264" s="260"/>
      <c r="N1264" s="260"/>
    </row>
    <row r="1265" spans="4:14" x14ac:dyDescent="0.25">
      <c r="D1265" s="236"/>
      <c r="E1265" s="235"/>
      <c r="F1265" s="235"/>
      <c r="G1265" s="235"/>
      <c r="H1265" s="235"/>
      <c r="I1265" s="235"/>
      <c r="J1265" s="235"/>
      <c r="K1265" s="335"/>
      <c r="L1265" s="340"/>
      <c r="M1265" s="260"/>
      <c r="N1265" s="260"/>
    </row>
    <row r="1266" spans="4:14" x14ac:dyDescent="0.25">
      <c r="D1266" s="236"/>
      <c r="E1266" s="235"/>
      <c r="F1266" s="235"/>
      <c r="G1266" s="235"/>
      <c r="H1266" s="235"/>
      <c r="I1266" s="235"/>
      <c r="J1266" s="235"/>
      <c r="K1266" s="335"/>
      <c r="L1266" s="340"/>
      <c r="M1266" s="260"/>
      <c r="N1266" s="260"/>
    </row>
    <row r="1267" spans="4:14" x14ac:dyDescent="0.25">
      <c r="D1267" s="236"/>
      <c r="E1267" s="235"/>
      <c r="F1267" s="235"/>
      <c r="G1267" s="235"/>
      <c r="H1267" s="235"/>
      <c r="I1267" s="235"/>
      <c r="J1267" s="235"/>
      <c r="K1267" s="335"/>
      <c r="L1267" s="340"/>
      <c r="M1267" s="260"/>
      <c r="N1267" s="260"/>
    </row>
    <row r="1268" spans="4:14" x14ac:dyDescent="0.25">
      <c r="D1268" s="236"/>
      <c r="E1268" s="235"/>
      <c r="F1268" s="235"/>
      <c r="G1268" s="235"/>
      <c r="H1268" s="235"/>
      <c r="I1268" s="235"/>
      <c r="J1268" s="235"/>
      <c r="K1268" s="335"/>
      <c r="L1268" s="340"/>
      <c r="M1268" s="260"/>
      <c r="N1268" s="260"/>
    </row>
    <row r="1269" spans="4:14" x14ac:dyDescent="0.25">
      <c r="D1269" s="236"/>
      <c r="E1269" s="235"/>
      <c r="F1269" s="235"/>
      <c r="G1269" s="235"/>
      <c r="H1269" s="235"/>
      <c r="I1269" s="235"/>
      <c r="J1269" s="235"/>
      <c r="K1269" s="335"/>
      <c r="L1269" s="340"/>
      <c r="M1269" s="260"/>
      <c r="N1269" s="260"/>
    </row>
    <row r="1270" spans="4:14" x14ac:dyDescent="0.25">
      <c r="D1270" s="236"/>
      <c r="E1270" s="235"/>
      <c r="F1270" s="235"/>
      <c r="G1270" s="235"/>
      <c r="H1270" s="235"/>
      <c r="I1270" s="235"/>
      <c r="J1270" s="235"/>
      <c r="K1270" s="335"/>
      <c r="L1270" s="340"/>
      <c r="M1270" s="260"/>
      <c r="N1270" s="260"/>
    </row>
    <row r="1271" spans="4:14" x14ac:dyDescent="0.25">
      <c r="D1271" s="236"/>
      <c r="E1271" s="235"/>
      <c r="F1271" s="235"/>
      <c r="G1271" s="235"/>
      <c r="H1271" s="235"/>
      <c r="I1271" s="235"/>
      <c r="J1271" s="235"/>
      <c r="K1271" s="335"/>
      <c r="L1271" s="340"/>
      <c r="M1271" s="260"/>
      <c r="N1271" s="260"/>
    </row>
    <row r="1272" spans="4:14" x14ac:dyDescent="0.25">
      <c r="D1272" s="236"/>
      <c r="E1272" s="235"/>
      <c r="F1272" s="235"/>
      <c r="G1272" s="235"/>
      <c r="H1272" s="235"/>
      <c r="I1272" s="235"/>
      <c r="J1272" s="235"/>
      <c r="K1272" s="335"/>
      <c r="L1272" s="340"/>
      <c r="M1272" s="260"/>
      <c r="N1272" s="260"/>
    </row>
    <row r="1273" spans="4:14" x14ac:dyDescent="0.25">
      <c r="D1273" s="236"/>
      <c r="E1273" s="235"/>
      <c r="F1273" s="235"/>
      <c r="G1273" s="235"/>
      <c r="H1273" s="235"/>
      <c r="I1273" s="235"/>
      <c r="J1273" s="235"/>
      <c r="K1273" s="335"/>
      <c r="L1273" s="340"/>
      <c r="M1273" s="260"/>
      <c r="N1273" s="260"/>
    </row>
    <row r="1274" spans="4:14" x14ac:dyDescent="0.25">
      <c r="D1274" s="236"/>
      <c r="E1274" s="235"/>
      <c r="F1274" s="235"/>
      <c r="G1274" s="235"/>
      <c r="H1274" s="235"/>
      <c r="I1274" s="235"/>
      <c r="J1274" s="235"/>
      <c r="K1274" s="335"/>
      <c r="L1274" s="340"/>
      <c r="M1274" s="260"/>
      <c r="N1274" s="260"/>
    </row>
    <row r="1275" spans="4:14" x14ac:dyDescent="0.25">
      <c r="D1275" s="236"/>
      <c r="E1275" s="235"/>
      <c r="F1275" s="235"/>
      <c r="G1275" s="235"/>
      <c r="H1275" s="235"/>
      <c r="I1275" s="235"/>
      <c r="J1275" s="235"/>
      <c r="K1275" s="335"/>
      <c r="L1275" s="340"/>
      <c r="M1275" s="260"/>
      <c r="N1275" s="260"/>
    </row>
    <row r="1276" spans="4:14" x14ac:dyDescent="0.25">
      <c r="D1276" s="236"/>
      <c r="E1276" s="235"/>
      <c r="F1276" s="235"/>
      <c r="G1276" s="235"/>
      <c r="H1276" s="235"/>
      <c r="I1276" s="235"/>
      <c r="J1276" s="235"/>
      <c r="K1276" s="335"/>
      <c r="L1276" s="340"/>
      <c r="M1276" s="260"/>
      <c r="N1276" s="260"/>
    </row>
    <row r="1277" spans="4:14" x14ac:dyDescent="0.25">
      <c r="D1277" s="236"/>
      <c r="E1277" s="235"/>
      <c r="F1277" s="235"/>
      <c r="G1277" s="235"/>
      <c r="H1277" s="235"/>
      <c r="I1277" s="235"/>
      <c r="J1277" s="235"/>
      <c r="K1277" s="335"/>
      <c r="L1277" s="340"/>
      <c r="M1277" s="260"/>
      <c r="N1277" s="260"/>
    </row>
    <row r="1278" spans="4:14" x14ac:dyDescent="0.25">
      <c r="D1278" s="236"/>
      <c r="E1278" s="235"/>
      <c r="F1278" s="235"/>
      <c r="G1278" s="235"/>
      <c r="H1278" s="235"/>
      <c r="I1278" s="235"/>
      <c r="J1278" s="235"/>
      <c r="K1278" s="335"/>
      <c r="L1278" s="340"/>
      <c r="M1278" s="260"/>
      <c r="N1278" s="260"/>
    </row>
    <row r="1279" spans="4:14" x14ac:dyDescent="0.25">
      <c r="D1279" s="236"/>
      <c r="E1279" s="235"/>
      <c r="F1279" s="235"/>
      <c r="G1279" s="235"/>
      <c r="H1279" s="235"/>
      <c r="I1279" s="235"/>
      <c r="J1279" s="235"/>
      <c r="K1279" s="335"/>
      <c r="L1279" s="340"/>
      <c r="M1279" s="260"/>
      <c r="N1279" s="260"/>
    </row>
    <row r="1280" spans="4:14" x14ac:dyDescent="0.25">
      <c r="D1280" s="236"/>
      <c r="E1280" s="235"/>
      <c r="F1280" s="235"/>
      <c r="G1280" s="235"/>
      <c r="H1280" s="235"/>
      <c r="I1280" s="235"/>
      <c r="J1280" s="235"/>
      <c r="K1280" s="335"/>
      <c r="L1280" s="340"/>
      <c r="M1280" s="260"/>
      <c r="N1280" s="260"/>
    </row>
    <row r="1281" spans="4:14" x14ac:dyDescent="0.25">
      <c r="D1281" s="236"/>
      <c r="E1281" s="235"/>
      <c r="F1281" s="235"/>
      <c r="G1281" s="235"/>
      <c r="H1281" s="235"/>
      <c r="I1281" s="235"/>
      <c r="J1281" s="235"/>
      <c r="K1281" s="335"/>
      <c r="L1281" s="340"/>
      <c r="M1281" s="260"/>
      <c r="N1281" s="260"/>
    </row>
    <row r="1282" spans="4:14" x14ac:dyDescent="0.25">
      <c r="D1282" s="236"/>
      <c r="E1282" s="235"/>
      <c r="F1282" s="235"/>
      <c r="G1282" s="235"/>
      <c r="H1282" s="235"/>
      <c r="I1282" s="235"/>
      <c r="J1282" s="235"/>
      <c r="K1282" s="335"/>
      <c r="L1282" s="340"/>
      <c r="M1282" s="260"/>
      <c r="N1282" s="260"/>
    </row>
    <row r="1283" spans="4:14" x14ac:dyDescent="0.25">
      <c r="D1283" s="236"/>
      <c r="E1283" s="235"/>
      <c r="F1283" s="235"/>
      <c r="G1283" s="235"/>
      <c r="H1283" s="235"/>
      <c r="I1283" s="235"/>
      <c r="J1283" s="235"/>
      <c r="K1283" s="335"/>
      <c r="L1283" s="340"/>
      <c r="M1283" s="260"/>
      <c r="N1283" s="260"/>
    </row>
    <row r="1284" spans="4:14" x14ac:dyDescent="0.25">
      <c r="D1284" s="236"/>
      <c r="E1284" s="235"/>
      <c r="F1284" s="235"/>
      <c r="G1284" s="235"/>
      <c r="H1284" s="235"/>
      <c r="I1284" s="235"/>
      <c r="J1284" s="235"/>
      <c r="K1284" s="335"/>
      <c r="L1284" s="340"/>
      <c r="M1284" s="260"/>
      <c r="N1284" s="260"/>
    </row>
    <row r="1285" spans="4:14" x14ac:dyDescent="0.25">
      <c r="D1285" s="236"/>
      <c r="E1285" s="235"/>
      <c r="F1285" s="235"/>
      <c r="G1285" s="235"/>
      <c r="H1285" s="235"/>
      <c r="I1285" s="235"/>
      <c r="J1285" s="235"/>
      <c r="K1285" s="335"/>
      <c r="L1285" s="340"/>
      <c r="M1285" s="260"/>
      <c r="N1285" s="260"/>
    </row>
    <row r="1286" spans="4:14" x14ac:dyDescent="0.25">
      <c r="D1286" s="236"/>
      <c r="E1286" s="235"/>
      <c r="F1286" s="235"/>
      <c r="G1286" s="235"/>
      <c r="H1286" s="235"/>
      <c r="I1286" s="235"/>
      <c r="J1286" s="235"/>
      <c r="K1286" s="335"/>
      <c r="L1286" s="340"/>
      <c r="M1286" s="260"/>
      <c r="N1286" s="260"/>
    </row>
    <row r="1287" spans="4:14" x14ac:dyDescent="0.25">
      <c r="D1287" s="236"/>
      <c r="E1287" s="235"/>
      <c r="F1287" s="235"/>
      <c r="G1287" s="235"/>
      <c r="H1287" s="235"/>
      <c r="I1287" s="235"/>
      <c r="J1287" s="235"/>
      <c r="K1287" s="335"/>
      <c r="L1287" s="340"/>
      <c r="M1287" s="260"/>
      <c r="N1287" s="260"/>
    </row>
    <row r="1288" spans="4:14" x14ac:dyDescent="0.25">
      <c r="D1288" s="236"/>
      <c r="E1288" s="235"/>
      <c r="F1288" s="235"/>
      <c r="G1288" s="235"/>
      <c r="H1288" s="235"/>
      <c r="I1288" s="235"/>
      <c r="J1288" s="235"/>
      <c r="K1288" s="335"/>
      <c r="L1288" s="340"/>
      <c r="M1288" s="260"/>
      <c r="N1288" s="260"/>
    </row>
    <row r="1289" spans="4:14" x14ac:dyDescent="0.25">
      <c r="D1289" s="236"/>
      <c r="E1289" s="235"/>
      <c r="F1289" s="235"/>
      <c r="G1289" s="235"/>
      <c r="H1289" s="235"/>
      <c r="I1289" s="235"/>
      <c r="J1289" s="235"/>
      <c r="K1289" s="335"/>
      <c r="L1289" s="340"/>
      <c r="M1289" s="260"/>
      <c r="N1289" s="260"/>
    </row>
    <row r="1290" spans="4:14" x14ac:dyDescent="0.25">
      <c r="D1290" s="236"/>
      <c r="E1290" s="235"/>
      <c r="F1290" s="235"/>
      <c r="G1290" s="235"/>
      <c r="H1290" s="235"/>
      <c r="I1290" s="235"/>
      <c r="J1290" s="235"/>
      <c r="K1290" s="335"/>
      <c r="L1290" s="340"/>
      <c r="M1290" s="260"/>
      <c r="N1290" s="260"/>
    </row>
    <row r="1291" spans="4:14" x14ac:dyDescent="0.25">
      <c r="D1291" s="236"/>
      <c r="E1291" s="235"/>
      <c r="F1291" s="235"/>
      <c r="G1291" s="235"/>
      <c r="H1291" s="235"/>
      <c r="I1291" s="235"/>
      <c r="J1291" s="235"/>
      <c r="K1291" s="335"/>
      <c r="L1291" s="340"/>
      <c r="M1291" s="260"/>
      <c r="N1291" s="260"/>
    </row>
    <row r="1292" spans="4:14" x14ac:dyDescent="0.25">
      <c r="D1292" s="236"/>
      <c r="E1292" s="235"/>
      <c r="F1292" s="235"/>
      <c r="G1292" s="235"/>
      <c r="H1292" s="235"/>
      <c r="I1292" s="235"/>
      <c r="J1292" s="235"/>
      <c r="K1292" s="335"/>
      <c r="L1292" s="340"/>
      <c r="M1292" s="260"/>
      <c r="N1292" s="260"/>
    </row>
    <row r="1293" spans="4:14" x14ac:dyDescent="0.25">
      <c r="D1293" s="236"/>
      <c r="E1293" s="235"/>
      <c r="F1293" s="235"/>
      <c r="G1293" s="235"/>
      <c r="H1293" s="235"/>
      <c r="I1293" s="235"/>
      <c r="J1293" s="235"/>
      <c r="K1293" s="335"/>
      <c r="L1293" s="340"/>
      <c r="M1293" s="260"/>
      <c r="N1293" s="260"/>
    </row>
    <row r="1294" spans="4:14" x14ac:dyDescent="0.25">
      <c r="D1294" s="236"/>
      <c r="E1294" s="235"/>
      <c r="F1294" s="235"/>
      <c r="G1294" s="235"/>
      <c r="H1294" s="235"/>
      <c r="I1294" s="235"/>
      <c r="J1294" s="235"/>
      <c r="K1294" s="335"/>
      <c r="L1294" s="340"/>
      <c r="M1294" s="260"/>
      <c r="N1294" s="260"/>
    </row>
    <row r="1295" spans="4:14" x14ac:dyDescent="0.25">
      <c r="D1295" s="236"/>
      <c r="E1295" s="235"/>
      <c r="F1295" s="235"/>
      <c r="G1295" s="235"/>
      <c r="H1295" s="235"/>
      <c r="I1295" s="235"/>
      <c r="J1295" s="235"/>
      <c r="K1295" s="335"/>
      <c r="L1295" s="340"/>
      <c r="M1295" s="260"/>
      <c r="N1295" s="260"/>
    </row>
    <row r="1296" spans="4:14" x14ac:dyDescent="0.25">
      <c r="D1296" s="236"/>
      <c r="E1296" s="235"/>
      <c r="F1296" s="235"/>
      <c r="G1296" s="235"/>
      <c r="H1296" s="235"/>
      <c r="I1296" s="235"/>
      <c r="J1296" s="235"/>
      <c r="K1296" s="335"/>
      <c r="L1296" s="340"/>
      <c r="M1296" s="260"/>
      <c r="N1296" s="260"/>
    </row>
    <row r="1297" spans="4:14" x14ac:dyDescent="0.25">
      <c r="D1297" s="236"/>
      <c r="E1297" s="235"/>
      <c r="F1297" s="235"/>
      <c r="G1297" s="235"/>
      <c r="H1297" s="235"/>
      <c r="I1297" s="235"/>
      <c r="J1297" s="235"/>
      <c r="K1297" s="335"/>
      <c r="L1297" s="340"/>
      <c r="M1297" s="260"/>
      <c r="N1297" s="260"/>
    </row>
    <row r="1298" spans="4:14" x14ac:dyDescent="0.25">
      <c r="D1298" s="236"/>
      <c r="E1298" s="235"/>
      <c r="F1298" s="235"/>
      <c r="G1298" s="235"/>
      <c r="H1298" s="235"/>
      <c r="I1298" s="235"/>
      <c r="J1298" s="235"/>
      <c r="K1298" s="335"/>
      <c r="L1298" s="340"/>
      <c r="M1298" s="260"/>
      <c r="N1298" s="260"/>
    </row>
    <row r="1299" spans="4:14" x14ac:dyDescent="0.25">
      <c r="D1299" s="236"/>
      <c r="E1299" s="235"/>
      <c r="F1299" s="235"/>
      <c r="G1299" s="235"/>
      <c r="H1299" s="235"/>
      <c r="I1299" s="235"/>
      <c r="J1299" s="235"/>
      <c r="K1299" s="335"/>
      <c r="L1299" s="340"/>
      <c r="M1299" s="260"/>
      <c r="N1299" s="260"/>
    </row>
    <row r="1300" spans="4:14" x14ac:dyDescent="0.25">
      <c r="D1300" s="236"/>
      <c r="E1300" s="235"/>
      <c r="F1300" s="235"/>
      <c r="G1300" s="235"/>
      <c r="H1300" s="235"/>
      <c r="I1300" s="235"/>
      <c r="J1300" s="235"/>
      <c r="K1300" s="335"/>
      <c r="L1300" s="340"/>
      <c r="M1300" s="260"/>
      <c r="N1300" s="260"/>
    </row>
    <row r="1301" spans="4:14" x14ac:dyDescent="0.25">
      <c r="D1301" s="236"/>
      <c r="E1301" s="235"/>
      <c r="F1301" s="235"/>
      <c r="G1301" s="235"/>
      <c r="H1301" s="235"/>
      <c r="I1301" s="235"/>
      <c r="J1301" s="235"/>
      <c r="K1301" s="335"/>
      <c r="L1301" s="340"/>
      <c r="M1301" s="260"/>
      <c r="N1301" s="260"/>
    </row>
    <row r="1302" spans="4:14" x14ac:dyDescent="0.25">
      <c r="D1302" s="236"/>
      <c r="E1302" s="235"/>
      <c r="F1302" s="235"/>
      <c r="G1302" s="235"/>
      <c r="H1302" s="235"/>
      <c r="I1302" s="235"/>
      <c r="J1302" s="235"/>
      <c r="K1302" s="335"/>
      <c r="L1302" s="340"/>
      <c r="M1302" s="260"/>
      <c r="N1302" s="260"/>
    </row>
    <row r="1303" spans="4:14" x14ac:dyDescent="0.25">
      <c r="D1303" s="236"/>
      <c r="E1303" s="235"/>
      <c r="F1303" s="235"/>
      <c r="G1303" s="235"/>
      <c r="H1303" s="235"/>
      <c r="I1303" s="235"/>
      <c r="J1303" s="235"/>
      <c r="K1303" s="335"/>
      <c r="L1303" s="340"/>
      <c r="M1303" s="260"/>
      <c r="N1303" s="260"/>
    </row>
    <row r="1304" spans="4:14" x14ac:dyDescent="0.25">
      <c r="D1304" s="236"/>
      <c r="E1304" s="235"/>
      <c r="F1304" s="235"/>
      <c r="G1304" s="235"/>
      <c r="H1304" s="235"/>
      <c r="I1304" s="235"/>
      <c r="J1304" s="235"/>
      <c r="K1304" s="335"/>
      <c r="L1304" s="340"/>
      <c r="M1304" s="260"/>
      <c r="N1304" s="260"/>
    </row>
    <row r="1305" spans="4:14" x14ac:dyDescent="0.25">
      <c r="D1305" s="236"/>
      <c r="E1305" s="235"/>
      <c r="F1305" s="235"/>
      <c r="G1305" s="235"/>
      <c r="H1305" s="235"/>
      <c r="I1305" s="235"/>
      <c r="J1305" s="235"/>
      <c r="K1305" s="335"/>
      <c r="L1305" s="340"/>
      <c r="M1305" s="260"/>
      <c r="N1305" s="260"/>
    </row>
    <row r="1306" spans="4:14" x14ac:dyDescent="0.25">
      <c r="D1306" s="236"/>
      <c r="E1306" s="235"/>
      <c r="F1306" s="235"/>
      <c r="G1306" s="235"/>
      <c r="H1306" s="235"/>
      <c r="I1306" s="235"/>
      <c r="J1306" s="235"/>
      <c r="K1306" s="335"/>
      <c r="L1306" s="340"/>
      <c r="M1306" s="260"/>
      <c r="N1306" s="260"/>
    </row>
    <row r="1307" spans="4:14" x14ac:dyDescent="0.25">
      <c r="D1307" s="236"/>
      <c r="E1307" s="235"/>
      <c r="F1307" s="235"/>
      <c r="G1307" s="235"/>
      <c r="H1307" s="235"/>
      <c r="I1307" s="235"/>
      <c r="J1307" s="235"/>
      <c r="K1307" s="335"/>
      <c r="L1307" s="340"/>
      <c r="M1307" s="260"/>
      <c r="N1307" s="260"/>
    </row>
    <row r="1308" spans="4:14" x14ac:dyDescent="0.25">
      <c r="D1308" s="236"/>
      <c r="E1308" s="235"/>
      <c r="F1308" s="235"/>
      <c r="G1308" s="235"/>
      <c r="H1308" s="235"/>
      <c r="I1308" s="235"/>
      <c r="J1308" s="235"/>
      <c r="K1308" s="335"/>
      <c r="L1308" s="340"/>
      <c r="M1308" s="260"/>
      <c r="N1308" s="260"/>
    </row>
    <row r="1309" spans="4:14" x14ac:dyDescent="0.25">
      <c r="D1309" s="236"/>
      <c r="E1309" s="235"/>
      <c r="F1309" s="235"/>
      <c r="G1309" s="235"/>
      <c r="H1309" s="235"/>
      <c r="I1309" s="235"/>
      <c r="J1309" s="235"/>
      <c r="K1309" s="335"/>
      <c r="L1309" s="340"/>
      <c r="M1309" s="260"/>
      <c r="N1309" s="260"/>
    </row>
    <row r="1310" spans="4:14" x14ac:dyDescent="0.25">
      <c r="D1310" s="236"/>
      <c r="E1310" s="235"/>
      <c r="F1310" s="235"/>
      <c r="G1310" s="235"/>
      <c r="H1310" s="235"/>
      <c r="I1310" s="235"/>
      <c r="J1310" s="235"/>
      <c r="K1310" s="335"/>
      <c r="L1310" s="340"/>
      <c r="M1310" s="260"/>
      <c r="N1310" s="260"/>
    </row>
    <row r="1311" spans="4:14" x14ac:dyDescent="0.25">
      <c r="D1311" s="236"/>
      <c r="E1311" s="235"/>
      <c r="F1311" s="235"/>
      <c r="G1311" s="235"/>
      <c r="H1311" s="235"/>
      <c r="I1311" s="235"/>
      <c r="J1311" s="235"/>
      <c r="K1311" s="335"/>
      <c r="L1311" s="340"/>
      <c r="M1311" s="260"/>
      <c r="N1311" s="260"/>
    </row>
    <row r="1312" spans="4:14" x14ac:dyDescent="0.25">
      <c r="D1312" s="236"/>
      <c r="E1312" s="235"/>
      <c r="F1312" s="235"/>
      <c r="G1312" s="235"/>
      <c r="H1312" s="235"/>
      <c r="I1312" s="235"/>
      <c r="J1312" s="235"/>
      <c r="K1312" s="335"/>
      <c r="L1312" s="340"/>
      <c r="M1312" s="260"/>
      <c r="N1312" s="260"/>
    </row>
    <row r="1313" spans="4:14" x14ac:dyDescent="0.25">
      <c r="D1313" s="236"/>
      <c r="E1313" s="235"/>
      <c r="F1313" s="235"/>
      <c r="G1313" s="235"/>
      <c r="H1313" s="235"/>
      <c r="I1313" s="235"/>
      <c r="J1313" s="235"/>
      <c r="K1313" s="335"/>
      <c r="L1313" s="340"/>
      <c r="M1313" s="260"/>
      <c r="N1313" s="260"/>
    </row>
    <row r="1314" spans="4:14" x14ac:dyDescent="0.25">
      <c r="D1314" s="236"/>
      <c r="E1314" s="235"/>
      <c r="F1314" s="235"/>
      <c r="G1314" s="235"/>
      <c r="H1314" s="235"/>
      <c r="I1314" s="235"/>
      <c r="J1314" s="235"/>
      <c r="K1314" s="335"/>
      <c r="L1314" s="340"/>
      <c r="M1314" s="260"/>
      <c r="N1314" s="260"/>
    </row>
    <row r="1315" spans="4:14" x14ac:dyDescent="0.25">
      <c r="D1315" s="236"/>
      <c r="E1315" s="235"/>
      <c r="F1315" s="235"/>
      <c r="G1315" s="235"/>
      <c r="H1315" s="235"/>
      <c r="I1315" s="235"/>
      <c r="J1315" s="235"/>
      <c r="K1315" s="335"/>
      <c r="L1315" s="340"/>
      <c r="M1315" s="260"/>
      <c r="N1315" s="260"/>
    </row>
    <row r="1316" spans="4:14" x14ac:dyDescent="0.25">
      <c r="D1316" s="236"/>
      <c r="E1316" s="235"/>
      <c r="F1316" s="235"/>
      <c r="G1316" s="235"/>
      <c r="H1316" s="235"/>
      <c r="I1316" s="235"/>
      <c r="J1316" s="235"/>
      <c r="K1316" s="335"/>
      <c r="L1316" s="340"/>
      <c r="M1316" s="260"/>
      <c r="N1316" s="260"/>
    </row>
    <row r="1317" spans="4:14" x14ac:dyDescent="0.25">
      <c r="D1317" s="236"/>
      <c r="E1317" s="235"/>
      <c r="F1317" s="235"/>
      <c r="G1317" s="235"/>
      <c r="H1317" s="235"/>
      <c r="I1317" s="235"/>
      <c r="J1317" s="235"/>
      <c r="K1317" s="335"/>
      <c r="L1317" s="340"/>
      <c r="M1317" s="260"/>
      <c r="N1317" s="260"/>
    </row>
    <row r="1318" spans="4:14" x14ac:dyDescent="0.25">
      <c r="D1318" s="236"/>
      <c r="E1318" s="235"/>
      <c r="F1318" s="235"/>
      <c r="G1318" s="235"/>
      <c r="H1318" s="235"/>
      <c r="I1318" s="235"/>
      <c r="J1318" s="235"/>
      <c r="K1318" s="335"/>
      <c r="L1318" s="340"/>
      <c r="M1318" s="260"/>
      <c r="N1318" s="260"/>
    </row>
    <row r="1319" spans="4:14" x14ac:dyDescent="0.25">
      <c r="D1319" s="236"/>
      <c r="E1319" s="235"/>
      <c r="F1319" s="235"/>
      <c r="G1319" s="235"/>
      <c r="H1319" s="235"/>
      <c r="I1319" s="235"/>
      <c r="J1319" s="235"/>
      <c r="K1319" s="335"/>
      <c r="L1319" s="340"/>
      <c r="M1319" s="260"/>
      <c r="N1319" s="260"/>
    </row>
    <row r="1320" spans="4:14" x14ac:dyDescent="0.25">
      <c r="D1320" s="236"/>
      <c r="E1320" s="235"/>
      <c r="F1320" s="235"/>
      <c r="G1320" s="235"/>
      <c r="H1320" s="235"/>
      <c r="I1320" s="235"/>
      <c r="J1320" s="235"/>
      <c r="K1320" s="335"/>
      <c r="L1320" s="340"/>
      <c r="M1320" s="260"/>
      <c r="N1320" s="260"/>
    </row>
    <row r="1321" spans="4:14" x14ac:dyDescent="0.25">
      <c r="D1321" s="236"/>
      <c r="E1321" s="235"/>
      <c r="F1321" s="235"/>
      <c r="G1321" s="235"/>
      <c r="H1321" s="235"/>
      <c r="I1321" s="235"/>
      <c r="J1321" s="235"/>
      <c r="K1321" s="335"/>
      <c r="L1321" s="340"/>
      <c r="M1321" s="260"/>
      <c r="N1321" s="260"/>
    </row>
    <row r="1322" spans="4:14" x14ac:dyDescent="0.25">
      <c r="D1322" s="236"/>
      <c r="E1322" s="235"/>
      <c r="F1322" s="235"/>
      <c r="G1322" s="235"/>
      <c r="H1322" s="235"/>
      <c r="I1322" s="235"/>
      <c r="J1322" s="235"/>
      <c r="K1322" s="335"/>
      <c r="L1322" s="340"/>
      <c r="M1322" s="260"/>
      <c r="N1322" s="260"/>
    </row>
    <row r="1323" spans="4:14" x14ac:dyDescent="0.25">
      <c r="D1323" s="236"/>
      <c r="E1323" s="235"/>
      <c r="F1323" s="235"/>
      <c r="G1323" s="235"/>
      <c r="H1323" s="235"/>
      <c r="I1323" s="235"/>
      <c r="J1323" s="235"/>
      <c r="K1323" s="335"/>
      <c r="L1323" s="340"/>
      <c r="M1323" s="260"/>
      <c r="N1323" s="260"/>
    </row>
    <row r="1324" spans="4:14" x14ac:dyDescent="0.25">
      <c r="D1324" s="236"/>
      <c r="E1324" s="235"/>
      <c r="F1324" s="235"/>
      <c r="G1324" s="235"/>
      <c r="H1324" s="235"/>
      <c r="I1324" s="235"/>
      <c r="J1324" s="235"/>
      <c r="K1324" s="335"/>
      <c r="L1324" s="340"/>
      <c r="M1324" s="260"/>
      <c r="N1324" s="260"/>
    </row>
    <row r="1325" spans="4:14" x14ac:dyDescent="0.25">
      <c r="D1325" s="236"/>
      <c r="E1325" s="235"/>
      <c r="F1325" s="235"/>
      <c r="G1325" s="235"/>
      <c r="H1325" s="235"/>
      <c r="I1325" s="235"/>
      <c r="J1325" s="235"/>
      <c r="K1325" s="335"/>
      <c r="L1325" s="340"/>
      <c r="M1325" s="260"/>
      <c r="N1325" s="260"/>
    </row>
    <row r="1326" spans="4:14" x14ac:dyDescent="0.25">
      <c r="D1326" s="236"/>
      <c r="E1326" s="235"/>
      <c r="F1326" s="235"/>
      <c r="G1326" s="235"/>
      <c r="H1326" s="235"/>
      <c r="I1326" s="235"/>
      <c r="J1326" s="235"/>
      <c r="K1326" s="335"/>
      <c r="L1326" s="340"/>
      <c r="M1326" s="260"/>
      <c r="N1326" s="260"/>
    </row>
    <row r="1327" spans="4:14" x14ac:dyDescent="0.25">
      <c r="D1327" s="236"/>
      <c r="E1327" s="235"/>
      <c r="F1327" s="235"/>
      <c r="G1327" s="235"/>
      <c r="H1327" s="235"/>
      <c r="I1327" s="235"/>
      <c r="J1327" s="235"/>
      <c r="K1327" s="335"/>
      <c r="L1327" s="340"/>
      <c r="M1327" s="260"/>
      <c r="N1327" s="260"/>
    </row>
    <row r="1328" spans="4:14" x14ac:dyDescent="0.25">
      <c r="D1328" s="236"/>
      <c r="E1328" s="235"/>
      <c r="F1328" s="235"/>
      <c r="G1328" s="235"/>
      <c r="H1328" s="235"/>
      <c r="I1328" s="235"/>
      <c r="J1328" s="235"/>
      <c r="K1328" s="335"/>
      <c r="L1328" s="340"/>
      <c r="M1328" s="260"/>
      <c r="N1328" s="260"/>
    </row>
    <row r="1329" spans="4:14" x14ac:dyDescent="0.25">
      <c r="D1329" s="236"/>
      <c r="E1329" s="235"/>
      <c r="F1329" s="235"/>
      <c r="G1329" s="235"/>
      <c r="H1329" s="235"/>
      <c r="I1329" s="235"/>
      <c r="J1329" s="235"/>
      <c r="K1329" s="335"/>
      <c r="L1329" s="340"/>
      <c r="M1329" s="260"/>
      <c r="N1329" s="260"/>
    </row>
    <row r="1330" spans="4:14" x14ac:dyDescent="0.25">
      <c r="D1330" s="236"/>
      <c r="E1330" s="235"/>
      <c r="F1330" s="235"/>
      <c r="G1330" s="235"/>
      <c r="H1330" s="235"/>
      <c r="I1330" s="235"/>
      <c r="J1330" s="235"/>
      <c r="K1330" s="335"/>
      <c r="L1330" s="340"/>
      <c r="M1330" s="260"/>
      <c r="N1330" s="260"/>
    </row>
    <row r="1331" spans="4:14" x14ac:dyDescent="0.25">
      <c r="D1331" s="236"/>
      <c r="E1331" s="235"/>
      <c r="F1331" s="235"/>
      <c r="G1331" s="235"/>
      <c r="H1331" s="235"/>
      <c r="I1331" s="235"/>
      <c r="J1331" s="235"/>
      <c r="K1331" s="335"/>
      <c r="L1331" s="340"/>
      <c r="M1331" s="260"/>
      <c r="N1331" s="260"/>
    </row>
    <row r="1332" spans="4:14" x14ac:dyDescent="0.25">
      <c r="D1332" s="236"/>
      <c r="E1332" s="235"/>
      <c r="F1332" s="235"/>
      <c r="G1332" s="235"/>
      <c r="H1332" s="235"/>
      <c r="I1332" s="235"/>
      <c r="J1332" s="235"/>
      <c r="K1332" s="335"/>
      <c r="L1332" s="340"/>
      <c r="M1332" s="260"/>
      <c r="N1332" s="260"/>
    </row>
    <row r="1333" spans="4:14" x14ac:dyDescent="0.25">
      <c r="D1333" s="236"/>
      <c r="E1333" s="235"/>
      <c r="F1333" s="235"/>
      <c r="G1333" s="235"/>
      <c r="H1333" s="235"/>
      <c r="I1333" s="235"/>
      <c r="J1333" s="235"/>
      <c r="K1333" s="335"/>
      <c r="L1333" s="340"/>
      <c r="M1333" s="260"/>
      <c r="N1333" s="260"/>
    </row>
    <row r="1334" spans="4:14" x14ac:dyDescent="0.25">
      <c r="D1334" s="236"/>
      <c r="E1334" s="235"/>
      <c r="F1334" s="235"/>
      <c r="G1334" s="235"/>
      <c r="H1334" s="235"/>
      <c r="I1334" s="235"/>
      <c r="J1334" s="235"/>
      <c r="K1334" s="335"/>
      <c r="L1334" s="340"/>
      <c r="M1334" s="260"/>
      <c r="N1334" s="260"/>
    </row>
    <row r="1335" spans="4:14" x14ac:dyDescent="0.25">
      <c r="D1335" s="236"/>
      <c r="E1335" s="235"/>
      <c r="F1335" s="235"/>
      <c r="G1335" s="235"/>
      <c r="H1335" s="235"/>
      <c r="I1335" s="235"/>
      <c r="J1335" s="235"/>
      <c r="K1335" s="335"/>
      <c r="L1335" s="340"/>
      <c r="M1335" s="260"/>
      <c r="N1335" s="260"/>
    </row>
    <row r="1336" spans="4:14" x14ac:dyDescent="0.25">
      <c r="D1336" s="236"/>
      <c r="E1336" s="235"/>
      <c r="F1336" s="235"/>
      <c r="G1336" s="235"/>
      <c r="H1336" s="235"/>
      <c r="I1336" s="235"/>
      <c r="J1336" s="235"/>
      <c r="K1336" s="335"/>
      <c r="L1336" s="340"/>
      <c r="M1336" s="260"/>
      <c r="N1336" s="260"/>
    </row>
    <row r="1337" spans="4:14" x14ac:dyDescent="0.25">
      <c r="D1337" s="236"/>
      <c r="E1337" s="235"/>
      <c r="F1337" s="235"/>
      <c r="G1337" s="235"/>
      <c r="H1337" s="235"/>
      <c r="I1337" s="235"/>
      <c r="J1337" s="235"/>
      <c r="K1337" s="335"/>
      <c r="L1337" s="340"/>
      <c r="M1337" s="260"/>
      <c r="N1337" s="260"/>
    </row>
    <row r="1338" spans="4:14" x14ac:dyDescent="0.25">
      <c r="D1338" s="236"/>
      <c r="E1338" s="235"/>
      <c r="F1338" s="235"/>
      <c r="G1338" s="235"/>
      <c r="H1338" s="235"/>
      <c r="I1338" s="235"/>
      <c r="J1338" s="235"/>
      <c r="K1338" s="335"/>
      <c r="L1338" s="340"/>
      <c r="M1338" s="260"/>
      <c r="N1338" s="260"/>
    </row>
    <row r="1339" spans="4:14" x14ac:dyDescent="0.25">
      <c r="D1339" s="236"/>
      <c r="E1339" s="235"/>
      <c r="F1339" s="235"/>
      <c r="G1339" s="235"/>
      <c r="H1339" s="235"/>
      <c r="I1339" s="235"/>
      <c r="J1339" s="235"/>
      <c r="K1339" s="335"/>
      <c r="L1339" s="340"/>
      <c r="M1339" s="260"/>
      <c r="N1339" s="260"/>
    </row>
    <row r="1340" spans="4:14" x14ac:dyDescent="0.25">
      <c r="D1340" s="236"/>
      <c r="E1340" s="235"/>
      <c r="F1340" s="235"/>
      <c r="G1340" s="235"/>
      <c r="H1340" s="235"/>
      <c r="I1340" s="235"/>
      <c r="J1340" s="235"/>
      <c r="K1340" s="335"/>
      <c r="L1340" s="340"/>
      <c r="M1340" s="260"/>
      <c r="N1340" s="260"/>
    </row>
    <row r="1341" spans="4:14" x14ac:dyDescent="0.25">
      <c r="D1341" s="236"/>
      <c r="E1341" s="235"/>
      <c r="F1341" s="235"/>
      <c r="G1341" s="235"/>
      <c r="H1341" s="235"/>
      <c r="I1341" s="235"/>
      <c r="J1341" s="235"/>
      <c r="K1341" s="335"/>
      <c r="L1341" s="340"/>
      <c r="M1341" s="260"/>
      <c r="N1341" s="260"/>
    </row>
    <row r="1342" spans="4:14" x14ac:dyDescent="0.25">
      <c r="D1342" s="236"/>
      <c r="E1342" s="235"/>
      <c r="F1342" s="235"/>
      <c r="G1342" s="235"/>
      <c r="H1342" s="235"/>
      <c r="I1342" s="235"/>
      <c r="J1342" s="235"/>
      <c r="K1342" s="335"/>
      <c r="L1342" s="340"/>
      <c r="M1342" s="260"/>
      <c r="N1342" s="260"/>
    </row>
    <row r="1343" spans="4:14" x14ac:dyDescent="0.25">
      <c r="D1343" s="236"/>
      <c r="E1343" s="235"/>
      <c r="F1343" s="235"/>
      <c r="G1343" s="235"/>
      <c r="H1343" s="235"/>
      <c r="I1343" s="235"/>
      <c r="J1343" s="235"/>
      <c r="K1343" s="335"/>
      <c r="L1343" s="340"/>
      <c r="M1343" s="260"/>
      <c r="N1343" s="260"/>
    </row>
    <row r="1344" spans="4:14" x14ac:dyDescent="0.25">
      <c r="D1344" s="236"/>
      <c r="E1344" s="235"/>
      <c r="F1344" s="235"/>
      <c r="G1344" s="235"/>
      <c r="H1344" s="235"/>
      <c r="I1344" s="235"/>
      <c r="J1344" s="235"/>
      <c r="K1344" s="335"/>
      <c r="L1344" s="340"/>
      <c r="M1344" s="260"/>
      <c r="N1344" s="260"/>
    </row>
    <row r="1345" spans="4:14" x14ac:dyDescent="0.25">
      <c r="D1345" s="236"/>
      <c r="E1345" s="235"/>
      <c r="F1345" s="235"/>
      <c r="G1345" s="235"/>
      <c r="H1345" s="235"/>
      <c r="I1345" s="235"/>
      <c r="J1345" s="235"/>
      <c r="K1345" s="335"/>
      <c r="L1345" s="340"/>
      <c r="M1345" s="260"/>
      <c r="N1345" s="260"/>
    </row>
    <row r="1346" spans="4:14" x14ac:dyDescent="0.25">
      <c r="D1346" s="236"/>
      <c r="E1346" s="235"/>
      <c r="F1346" s="235"/>
      <c r="G1346" s="235"/>
      <c r="H1346" s="235"/>
      <c r="I1346" s="235"/>
      <c r="J1346" s="235"/>
      <c r="K1346" s="335"/>
      <c r="L1346" s="340"/>
      <c r="M1346" s="260"/>
      <c r="N1346" s="260"/>
    </row>
    <row r="1347" spans="4:14" x14ac:dyDescent="0.25">
      <c r="D1347" s="236"/>
      <c r="E1347" s="235"/>
      <c r="F1347" s="235"/>
      <c r="G1347" s="235"/>
      <c r="H1347" s="235"/>
      <c r="I1347" s="235"/>
      <c r="J1347" s="235"/>
      <c r="K1347" s="335"/>
      <c r="L1347" s="340"/>
      <c r="M1347" s="260"/>
      <c r="N1347" s="260"/>
    </row>
    <row r="1348" spans="4:14" x14ac:dyDescent="0.25">
      <c r="D1348" s="236"/>
      <c r="E1348" s="235"/>
      <c r="F1348" s="235"/>
      <c r="G1348" s="235"/>
      <c r="H1348" s="235"/>
      <c r="I1348" s="235"/>
      <c r="J1348" s="235"/>
      <c r="K1348" s="335"/>
      <c r="L1348" s="340"/>
      <c r="M1348" s="260"/>
      <c r="N1348" s="260"/>
    </row>
    <row r="1349" spans="4:14" x14ac:dyDescent="0.25">
      <c r="D1349" s="236"/>
      <c r="E1349" s="235"/>
      <c r="F1349" s="235"/>
      <c r="G1349" s="235"/>
      <c r="H1349" s="235"/>
      <c r="I1349" s="235"/>
      <c r="J1349" s="235"/>
      <c r="K1349" s="335"/>
      <c r="L1349" s="340"/>
      <c r="M1349" s="260"/>
      <c r="N1349" s="260"/>
    </row>
    <row r="1350" spans="4:14" x14ac:dyDescent="0.25">
      <c r="D1350" s="236"/>
      <c r="E1350" s="235"/>
      <c r="F1350" s="235"/>
      <c r="G1350" s="235"/>
      <c r="H1350" s="235"/>
      <c r="I1350" s="235"/>
      <c r="J1350" s="235"/>
      <c r="K1350" s="335"/>
      <c r="L1350" s="340"/>
      <c r="M1350" s="260"/>
      <c r="N1350" s="260"/>
    </row>
    <row r="1351" spans="4:14" x14ac:dyDescent="0.25">
      <c r="D1351" s="236"/>
      <c r="E1351" s="235"/>
      <c r="F1351" s="235"/>
      <c r="G1351" s="235"/>
      <c r="H1351" s="235"/>
      <c r="I1351" s="235"/>
      <c r="J1351" s="235"/>
      <c r="K1351" s="335"/>
      <c r="L1351" s="340"/>
      <c r="M1351" s="260"/>
      <c r="N1351" s="260"/>
    </row>
    <row r="1352" spans="4:14" x14ac:dyDescent="0.25">
      <c r="D1352" s="236"/>
      <c r="E1352" s="235"/>
      <c r="F1352" s="235"/>
      <c r="G1352" s="235"/>
      <c r="H1352" s="235"/>
      <c r="I1352" s="235"/>
      <c r="J1352" s="235"/>
      <c r="K1352" s="335"/>
      <c r="L1352" s="340"/>
      <c r="M1352" s="260"/>
      <c r="N1352" s="260"/>
    </row>
    <row r="1353" spans="4:14" x14ac:dyDescent="0.25">
      <c r="D1353" s="236"/>
      <c r="E1353" s="235"/>
      <c r="F1353" s="235"/>
      <c r="G1353" s="235"/>
      <c r="H1353" s="235"/>
      <c r="I1353" s="235"/>
      <c r="J1353" s="235"/>
      <c r="K1353" s="335"/>
      <c r="L1353" s="340"/>
      <c r="M1353" s="260"/>
      <c r="N1353" s="260"/>
    </row>
    <row r="1354" spans="4:14" x14ac:dyDescent="0.25">
      <c r="D1354" s="236"/>
      <c r="E1354" s="235"/>
      <c r="F1354" s="235"/>
      <c r="G1354" s="235"/>
      <c r="H1354" s="235"/>
      <c r="I1354" s="235"/>
      <c r="J1354" s="235"/>
      <c r="K1354" s="335"/>
      <c r="L1354" s="340"/>
      <c r="M1354" s="260"/>
      <c r="N1354" s="260"/>
    </row>
    <row r="1355" spans="4:14" x14ac:dyDescent="0.25">
      <c r="D1355" s="236"/>
      <c r="E1355" s="235"/>
      <c r="F1355" s="235"/>
      <c r="G1355" s="235"/>
      <c r="H1355" s="235"/>
      <c r="I1355" s="235"/>
      <c r="J1355" s="235"/>
      <c r="K1355" s="335"/>
      <c r="L1355" s="340"/>
      <c r="M1355" s="260"/>
      <c r="N1355" s="260"/>
    </row>
    <row r="1356" spans="4:14" x14ac:dyDescent="0.25">
      <c r="D1356" s="236"/>
      <c r="E1356" s="235"/>
      <c r="F1356" s="235"/>
      <c r="G1356" s="235"/>
      <c r="H1356" s="235"/>
      <c r="I1356" s="235"/>
      <c r="J1356" s="235"/>
      <c r="K1356" s="335"/>
      <c r="L1356" s="340"/>
      <c r="M1356" s="260"/>
      <c r="N1356" s="260"/>
    </row>
    <row r="1357" spans="4:14" x14ac:dyDescent="0.25">
      <c r="D1357" s="236"/>
      <c r="E1357" s="235"/>
      <c r="F1357" s="235"/>
      <c r="G1357" s="235"/>
      <c r="H1357" s="235"/>
      <c r="I1357" s="235"/>
      <c r="J1357" s="235"/>
      <c r="K1357" s="335"/>
      <c r="L1357" s="340"/>
      <c r="M1357" s="260"/>
      <c r="N1357" s="260"/>
    </row>
    <row r="1358" spans="4:14" x14ac:dyDescent="0.25">
      <c r="D1358" s="236"/>
      <c r="E1358" s="235"/>
      <c r="F1358" s="235"/>
      <c r="G1358" s="235"/>
      <c r="H1358" s="235"/>
      <c r="I1358" s="235"/>
      <c r="J1358" s="235"/>
      <c r="K1358" s="335"/>
      <c r="L1358" s="340"/>
      <c r="M1358" s="260"/>
      <c r="N1358" s="260"/>
    </row>
    <row r="1359" spans="4:14" x14ac:dyDescent="0.25">
      <c r="D1359" s="236"/>
      <c r="E1359" s="235"/>
      <c r="F1359" s="235"/>
      <c r="G1359" s="235"/>
      <c r="H1359" s="235"/>
      <c r="I1359" s="235"/>
      <c r="J1359" s="235"/>
      <c r="K1359" s="335"/>
      <c r="L1359" s="340"/>
      <c r="M1359" s="260"/>
      <c r="N1359" s="260"/>
    </row>
    <row r="1360" spans="4:14" x14ac:dyDescent="0.25">
      <c r="D1360" s="236"/>
      <c r="E1360" s="235"/>
      <c r="F1360" s="235"/>
      <c r="G1360" s="235"/>
      <c r="H1360" s="235"/>
      <c r="I1360" s="235"/>
      <c r="J1360" s="235"/>
      <c r="K1360" s="335"/>
      <c r="L1360" s="340"/>
      <c r="M1360" s="260"/>
      <c r="N1360" s="260"/>
    </row>
    <row r="1361" spans="4:14" x14ac:dyDescent="0.25">
      <c r="D1361" s="236"/>
      <c r="E1361" s="235"/>
      <c r="F1361" s="235"/>
      <c r="G1361" s="235"/>
      <c r="H1361" s="235"/>
      <c r="I1361" s="235"/>
      <c r="J1361" s="235"/>
      <c r="K1361" s="335"/>
      <c r="L1361" s="340"/>
      <c r="M1361" s="260"/>
      <c r="N1361" s="260"/>
    </row>
    <row r="1362" spans="4:14" x14ac:dyDescent="0.25">
      <c r="D1362" s="236"/>
      <c r="E1362" s="235"/>
      <c r="F1362" s="235"/>
      <c r="G1362" s="235"/>
      <c r="H1362" s="235"/>
      <c r="I1362" s="235"/>
      <c r="J1362" s="235"/>
      <c r="K1362" s="335"/>
      <c r="L1362" s="340"/>
      <c r="M1362" s="260"/>
      <c r="N1362" s="260"/>
    </row>
    <row r="1363" spans="4:14" x14ac:dyDescent="0.25">
      <c r="D1363" s="236"/>
      <c r="E1363" s="235"/>
      <c r="F1363" s="235"/>
      <c r="G1363" s="235"/>
      <c r="H1363" s="235"/>
      <c r="I1363" s="235"/>
      <c r="J1363" s="235"/>
      <c r="K1363" s="335"/>
      <c r="L1363" s="340"/>
      <c r="M1363" s="260"/>
      <c r="N1363" s="260"/>
    </row>
    <row r="1364" spans="4:14" x14ac:dyDescent="0.25">
      <c r="D1364" s="236"/>
      <c r="E1364" s="235"/>
      <c r="F1364" s="235"/>
      <c r="G1364" s="235"/>
      <c r="H1364" s="235"/>
      <c r="I1364" s="235"/>
      <c r="J1364" s="235"/>
      <c r="K1364" s="335"/>
      <c r="L1364" s="340"/>
      <c r="M1364" s="260"/>
      <c r="N1364" s="260"/>
    </row>
    <row r="1365" spans="4:14" x14ac:dyDescent="0.25">
      <c r="D1365" s="236"/>
      <c r="E1365" s="235"/>
      <c r="F1365" s="235"/>
      <c r="G1365" s="235"/>
      <c r="H1365" s="235"/>
      <c r="I1365" s="235"/>
      <c r="J1365" s="235"/>
      <c r="K1365" s="335"/>
      <c r="L1365" s="340"/>
      <c r="M1365" s="260"/>
      <c r="N1365" s="260"/>
    </row>
    <row r="1366" spans="4:14" x14ac:dyDescent="0.25">
      <c r="D1366" s="236"/>
      <c r="E1366" s="235"/>
      <c r="F1366" s="235"/>
      <c r="G1366" s="235"/>
      <c r="H1366" s="235"/>
      <c r="I1366" s="235"/>
      <c r="J1366" s="235"/>
      <c r="K1366" s="335"/>
      <c r="L1366" s="340"/>
      <c r="M1366" s="260"/>
      <c r="N1366" s="260"/>
    </row>
    <row r="1367" spans="4:14" x14ac:dyDescent="0.25">
      <c r="D1367" s="236"/>
      <c r="E1367" s="235"/>
      <c r="F1367" s="235"/>
      <c r="G1367" s="235"/>
      <c r="H1367" s="235"/>
      <c r="I1367" s="235"/>
      <c r="J1367" s="235"/>
      <c r="K1367" s="335"/>
      <c r="L1367" s="340"/>
      <c r="M1367" s="260"/>
      <c r="N1367" s="260"/>
    </row>
    <row r="1368" spans="4:14" x14ac:dyDescent="0.25">
      <c r="D1368" s="236"/>
      <c r="E1368" s="235"/>
      <c r="F1368" s="235"/>
      <c r="G1368" s="235"/>
      <c r="H1368" s="235"/>
      <c r="I1368" s="235"/>
      <c r="J1368" s="235"/>
      <c r="K1368" s="335"/>
      <c r="L1368" s="340"/>
      <c r="M1368" s="260"/>
      <c r="N1368" s="260"/>
    </row>
    <row r="1369" spans="4:14" x14ac:dyDescent="0.25">
      <c r="D1369" s="236"/>
      <c r="E1369" s="235"/>
      <c r="F1369" s="235"/>
      <c r="G1369" s="235"/>
      <c r="H1369" s="235"/>
      <c r="I1369" s="235"/>
      <c r="J1369" s="235"/>
      <c r="K1369" s="335"/>
      <c r="L1369" s="340"/>
      <c r="M1369" s="260"/>
      <c r="N1369" s="260"/>
    </row>
    <row r="1370" spans="4:14" x14ac:dyDescent="0.25">
      <c r="D1370" s="236"/>
      <c r="E1370" s="235"/>
      <c r="F1370" s="235"/>
      <c r="G1370" s="235"/>
      <c r="H1370" s="235"/>
      <c r="I1370" s="235"/>
      <c r="J1370" s="235"/>
      <c r="K1370" s="335"/>
      <c r="L1370" s="340"/>
      <c r="M1370" s="260"/>
      <c r="N1370" s="260"/>
    </row>
    <row r="1371" spans="4:14" x14ac:dyDescent="0.25">
      <c r="D1371" s="236"/>
      <c r="E1371" s="235"/>
      <c r="F1371" s="235"/>
      <c r="G1371" s="235"/>
      <c r="H1371" s="235"/>
      <c r="I1371" s="235"/>
      <c r="J1371" s="235"/>
      <c r="K1371" s="335"/>
      <c r="L1371" s="340"/>
      <c r="M1371" s="260"/>
      <c r="N1371" s="260"/>
    </row>
    <row r="1372" spans="4:14" x14ac:dyDescent="0.25">
      <c r="D1372" s="236"/>
      <c r="E1372" s="235"/>
      <c r="F1372" s="235"/>
      <c r="G1372" s="235"/>
      <c r="H1372" s="235"/>
      <c r="I1372" s="235"/>
      <c r="J1372" s="235"/>
      <c r="K1372" s="335"/>
      <c r="L1372" s="340"/>
      <c r="M1372" s="260"/>
      <c r="N1372" s="260"/>
    </row>
    <row r="1373" spans="4:14" x14ac:dyDescent="0.25">
      <c r="D1373" s="236"/>
      <c r="E1373" s="235"/>
      <c r="F1373" s="235"/>
      <c r="G1373" s="235"/>
      <c r="H1373" s="235"/>
      <c r="I1373" s="235"/>
      <c r="J1373" s="235"/>
      <c r="K1373" s="335"/>
      <c r="L1373" s="340"/>
      <c r="M1373" s="260"/>
      <c r="N1373" s="260"/>
    </row>
    <row r="1374" spans="4:14" x14ac:dyDescent="0.25">
      <c r="D1374" s="236"/>
      <c r="E1374" s="235"/>
      <c r="F1374" s="235"/>
      <c r="G1374" s="235"/>
      <c r="H1374" s="235"/>
      <c r="I1374" s="235"/>
      <c r="J1374" s="235"/>
      <c r="K1374" s="335"/>
      <c r="L1374" s="340"/>
      <c r="M1374" s="260"/>
      <c r="N1374" s="260"/>
    </row>
    <row r="1375" spans="4:14" x14ac:dyDescent="0.25">
      <c r="D1375" s="236"/>
      <c r="E1375" s="235"/>
      <c r="F1375" s="235"/>
      <c r="G1375" s="235"/>
      <c r="H1375" s="235"/>
      <c r="I1375" s="235"/>
      <c r="J1375" s="235"/>
      <c r="K1375" s="335"/>
      <c r="L1375" s="340"/>
      <c r="M1375" s="260"/>
      <c r="N1375" s="260"/>
    </row>
    <row r="1376" spans="4:14" x14ac:dyDescent="0.25">
      <c r="D1376" s="236"/>
      <c r="E1376" s="235"/>
      <c r="F1376" s="235"/>
      <c r="G1376" s="235"/>
      <c r="H1376" s="235"/>
      <c r="I1376" s="235"/>
      <c r="J1376" s="235"/>
      <c r="K1376" s="335"/>
      <c r="L1376" s="340"/>
      <c r="M1376" s="260"/>
      <c r="N1376" s="260"/>
    </row>
    <row r="1377" spans="4:14" x14ac:dyDescent="0.25">
      <c r="D1377" s="236"/>
      <c r="E1377" s="235"/>
      <c r="F1377" s="235"/>
      <c r="G1377" s="235"/>
      <c r="H1377" s="235"/>
      <c r="I1377" s="235"/>
      <c r="J1377" s="235"/>
      <c r="K1377" s="335"/>
      <c r="L1377" s="340"/>
      <c r="M1377" s="260"/>
      <c r="N1377" s="260"/>
    </row>
    <row r="1378" spans="4:14" x14ac:dyDescent="0.25">
      <c r="D1378" s="236"/>
      <c r="E1378" s="235"/>
      <c r="F1378" s="235"/>
      <c r="G1378" s="235"/>
      <c r="H1378" s="235"/>
      <c r="I1378" s="235"/>
      <c r="J1378" s="235"/>
      <c r="K1378" s="335"/>
      <c r="L1378" s="340"/>
      <c r="M1378" s="260"/>
      <c r="N1378" s="260"/>
    </row>
    <row r="1379" spans="4:14" x14ac:dyDescent="0.25">
      <c r="D1379" s="236"/>
      <c r="E1379" s="235"/>
      <c r="F1379" s="235"/>
      <c r="G1379" s="235"/>
      <c r="H1379" s="235"/>
      <c r="I1379" s="235"/>
      <c r="J1379" s="235"/>
      <c r="K1379" s="335"/>
      <c r="L1379" s="340"/>
      <c r="M1379" s="260"/>
      <c r="N1379" s="260"/>
    </row>
    <row r="1380" spans="4:14" x14ac:dyDescent="0.25">
      <c r="D1380" s="236"/>
      <c r="E1380" s="235"/>
      <c r="F1380" s="235"/>
      <c r="G1380" s="235"/>
      <c r="H1380" s="235"/>
      <c r="I1380" s="235"/>
      <c r="J1380" s="235"/>
      <c r="K1380" s="335"/>
      <c r="L1380" s="340"/>
      <c r="M1380" s="260"/>
      <c r="N1380" s="260"/>
    </row>
    <row r="1381" spans="4:14" x14ac:dyDescent="0.25">
      <c r="D1381" s="236"/>
      <c r="E1381" s="235"/>
      <c r="F1381" s="235"/>
      <c r="G1381" s="235"/>
      <c r="H1381" s="235"/>
      <c r="I1381" s="235"/>
      <c r="J1381" s="235"/>
      <c r="K1381" s="335"/>
      <c r="L1381" s="340"/>
      <c r="M1381" s="260"/>
      <c r="N1381" s="260"/>
    </row>
    <row r="1382" spans="4:14" x14ac:dyDescent="0.25">
      <c r="D1382" s="236"/>
      <c r="E1382" s="235"/>
      <c r="F1382" s="235"/>
      <c r="G1382" s="235"/>
      <c r="H1382" s="235"/>
      <c r="I1382" s="235"/>
      <c r="J1382" s="235"/>
      <c r="K1382" s="335"/>
      <c r="L1382" s="340"/>
      <c r="M1382" s="260"/>
      <c r="N1382" s="260"/>
    </row>
    <row r="1383" spans="4:14" x14ac:dyDescent="0.25">
      <c r="D1383" s="236"/>
      <c r="E1383" s="235"/>
      <c r="F1383" s="235"/>
      <c r="G1383" s="235"/>
      <c r="H1383" s="235"/>
      <c r="I1383" s="235"/>
      <c r="J1383" s="235"/>
      <c r="K1383" s="335"/>
      <c r="L1383" s="340"/>
      <c r="M1383" s="260"/>
      <c r="N1383" s="260"/>
    </row>
    <row r="1384" spans="4:14" x14ac:dyDescent="0.25">
      <c r="D1384" s="236"/>
      <c r="E1384" s="235"/>
      <c r="F1384" s="235"/>
      <c r="G1384" s="235"/>
      <c r="H1384" s="235"/>
      <c r="I1384" s="235"/>
      <c r="J1384" s="235"/>
      <c r="K1384" s="335"/>
      <c r="L1384" s="340"/>
      <c r="M1384" s="260"/>
      <c r="N1384" s="260"/>
    </row>
    <row r="1385" spans="4:14" x14ac:dyDescent="0.25">
      <c r="D1385" s="236"/>
      <c r="E1385" s="235"/>
      <c r="F1385" s="235"/>
      <c r="G1385" s="235"/>
      <c r="H1385" s="235"/>
      <c r="I1385" s="235"/>
      <c r="J1385" s="235"/>
      <c r="K1385" s="335"/>
      <c r="L1385" s="340"/>
      <c r="M1385" s="260"/>
      <c r="N1385" s="260"/>
    </row>
    <row r="1386" spans="4:14" x14ac:dyDescent="0.25">
      <c r="D1386" s="236"/>
      <c r="E1386" s="235"/>
      <c r="F1386" s="235"/>
      <c r="G1386" s="235"/>
      <c r="H1386" s="235"/>
      <c r="I1386" s="235"/>
      <c r="J1386" s="235"/>
      <c r="K1386" s="335"/>
      <c r="L1386" s="340"/>
      <c r="M1386" s="260"/>
      <c r="N1386" s="260"/>
    </row>
    <row r="1387" spans="4:14" x14ac:dyDescent="0.25">
      <c r="D1387" s="236"/>
      <c r="E1387" s="235"/>
      <c r="F1387" s="235"/>
      <c r="G1387" s="235"/>
      <c r="H1387" s="235"/>
      <c r="I1387" s="235"/>
      <c r="J1387" s="235"/>
      <c r="K1387" s="335"/>
      <c r="L1387" s="340"/>
      <c r="M1387" s="260"/>
      <c r="N1387" s="260"/>
    </row>
    <row r="1388" spans="4:14" x14ac:dyDescent="0.25">
      <c r="D1388" s="236"/>
      <c r="E1388" s="235"/>
      <c r="F1388" s="235"/>
      <c r="G1388" s="235"/>
      <c r="H1388" s="235"/>
      <c r="I1388" s="235"/>
      <c r="J1388" s="235"/>
      <c r="K1388" s="335"/>
      <c r="L1388" s="340"/>
      <c r="M1388" s="260"/>
      <c r="N1388" s="260"/>
    </row>
    <row r="1389" spans="4:14" x14ac:dyDescent="0.25">
      <c r="D1389" s="236"/>
      <c r="E1389" s="235"/>
      <c r="F1389" s="235"/>
      <c r="G1389" s="235"/>
      <c r="H1389" s="235"/>
      <c r="I1389" s="235"/>
      <c r="J1389" s="235"/>
      <c r="K1389" s="335"/>
      <c r="L1389" s="340"/>
      <c r="M1389" s="260"/>
      <c r="N1389" s="260"/>
    </row>
    <row r="1390" spans="4:14" x14ac:dyDescent="0.25">
      <c r="D1390" s="236"/>
      <c r="E1390" s="235"/>
      <c r="F1390" s="235"/>
      <c r="G1390" s="235"/>
      <c r="H1390" s="235"/>
      <c r="I1390" s="235"/>
      <c r="J1390" s="235"/>
      <c r="K1390" s="335"/>
      <c r="L1390" s="340"/>
      <c r="M1390" s="260"/>
      <c r="N1390" s="260"/>
    </row>
    <row r="1391" spans="4:14" x14ac:dyDescent="0.25">
      <c r="D1391" s="236"/>
      <c r="E1391" s="235"/>
      <c r="F1391" s="235"/>
      <c r="G1391" s="235"/>
      <c r="H1391" s="235"/>
      <c r="I1391" s="235"/>
      <c r="J1391" s="235"/>
      <c r="K1391" s="335"/>
      <c r="L1391" s="340"/>
      <c r="M1391" s="260"/>
      <c r="N1391" s="260"/>
    </row>
    <row r="1392" spans="4:14" x14ac:dyDescent="0.25">
      <c r="D1392" s="236"/>
      <c r="E1392" s="235"/>
      <c r="F1392" s="235"/>
      <c r="G1392" s="235"/>
      <c r="H1392" s="235"/>
      <c r="I1392" s="235"/>
      <c r="J1392" s="235"/>
      <c r="K1392" s="335"/>
      <c r="L1392" s="340"/>
      <c r="M1392" s="260"/>
      <c r="N1392" s="260"/>
    </row>
    <row r="1393" spans="4:14" x14ac:dyDescent="0.25">
      <c r="D1393" s="236"/>
      <c r="E1393" s="235"/>
      <c r="F1393" s="235"/>
      <c r="G1393" s="235"/>
      <c r="H1393" s="235"/>
      <c r="I1393" s="235"/>
      <c r="J1393" s="235"/>
      <c r="K1393" s="335"/>
      <c r="L1393" s="340"/>
      <c r="M1393" s="260"/>
      <c r="N1393" s="260"/>
    </row>
    <row r="1394" spans="4:14" x14ac:dyDescent="0.25">
      <c r="D1394" s="236"/>
      <c r="E1394" s="235"/>
      <c r="F1394" s="235"/>
      <c r="G1394" s="235"/>
      <c r="H1394" s="235"/>
      <c r="I1394" s="235"/>
      <c r="J1394" s="235"/>
      <c r="K1394" s="335"/>
      <c r="L1394" s="340"/>
      <c r="M1394" s="260"/>
      <c r="N1394" s="260"/>
    </row>
    <row r="1395" spans="4:14" x14ac:dyDescent="0.25">
      <c r="D1395" s="236"/>
      <c r="E1395" s="235"/>
      <c r="F1395" s="235"/>
      <c r="G1395" s="235"/>
      <c r="H1395" s="235"/>
      <c r="I1395" s="235"/>
      <c r="J1395" s="235"/>
      <c r="K1395" s="335"/>
      <c r="L1395" s="340"/>
      <c r="M1395" s="260"/>
      <c r="N1395" s="260"/>
    </row>
    <row r="1396" spans="4:14" x14ac:dyDescent="0.25">
      <c r="D1396" s="236"/>
      <c r="E1396" s="235"/>
      <c r="F1396" s="235"/>
      <c r="G1396" s="235"/>
      <c r="H1396" s="235"/>
      <c r="I1396" s="235"/>
      <c r="J1396" s="235"/>
      <c r="K1396" s="335"/>
      <c r="L1396" s="340"/>
      <c r="M1396" s="260"/>
      <c r="N1396" s="260"/>
    </row>
    <row r="1397" spans="4:14" x14ac:dyDescent="0.25">
      <c r="D1397" s="236"/>
      <c r="E1397" s="235"/>
      <c r="F1397" s="235"/>
      <c r="G1397" s="235"/>
      <c r="H1397" s="235"/>
      <c r="I1397" s="235"/>
      <c r="J1397" s="235"/>
      <c r="K1397" s="335"/>
      <c r="L1397" s="340"/>
      <c r="M1397" s="260"/>
      <c r="N1397" s="260"/>
    </row>
    <row r="1398" spans="4:14" x14ac:dyDescent="0.25">
      <c r="D1398" s="236"/>
      <c r="E1398" s="235"/>
      <c r="F1398" s="235"/>
      <c r="G1398" s="235"/>
      <c r="H1398" s="235"/>
      <c r="I1398" s="235"/>
      <c r="J1398" s="235"/>
      <c r="K1398" s="335"/>
      <c r="L1398" s="340"/>
      <c r="M1398" s="260"/>
      <c r="N1398" s="260"/>
    </row>
    <row r="1399" spans="4:14" x14ac:dyDescent="0.25">
      <c r="D1399" s="236"/>
      <c r="E1399" s="235"/>
      <c r="F1399" s="235"/>
      <c r="G1399" s="235"/>
      <c r="H1399" s="235"/>
      <c r="I1399" s="235"/>
      <c r="J1399" s="235"/>
      <c r="K1399" s="335"/>
      <c r="L1399" s="340"/>
      <c r="M1399" s="260"/>
      <c r="N1399" s="260"/>
    </row>
    <row r="1400" spans="4:14" x14ac:dyDescent="0.25">
      <c r="D1400" s="236"/>
      <c r="E1400" s="235"/>
      <c r="F1400" s="235"/>
      <c r="G1400" s="235"/>
      <c r="H1400" s="235"/>
      <c r="I1400" s="235"/>
      <c r="J1400" s="235"/>
      <c r="K1400" s="335"/>
      <c r="L1400" s="340"/>
      <c r="M1400" s="260"/>
      <c r="N1400" s="260"/>
    </row>
    <row r="1401" spans="4:14" x14ac:dyDescent="0.25">
      <c r="D1401" s="236"/>
      <c r="E1401" s="235"/>
      <c r="F1401" s="235"/>
      <c r="G1401" s="235"/>
      <c r="H1401" s="235"/>
      <c r="I1401" s="235"/>
      <c r="J1401" s="235"/>
      <c r="K1401" s="335"/>
      <c r="L1401" s="340"/>
      <c r="M1401" s="260"/>
      <c r="N1401" s="260"/>
    </row>
    <row r="1402" spans="4:14" x14ac:dyDescent="0.25">
      <c r="D1402" s="236"/>
      <c r="E1402" s="235"/>
      <c r="F1402" s="235"/>
      <c r="G1402" s="235"/>
      <c r="H1402" s="235"/>
      <c r="I1402" s="235"/>
      <c r="J1402" s="235"/>
      <c r="K1402" s="335"/>
      <c r="L1402" s="340"/>
      <c r="M1402" s="260"/>
      <c r="N1402" s="260"/>
    </row>
    <row r="1403" spans="4:14" x14ac:dyDescent="0.25">
      <c r="D1403" s="236"/>
      <c r="E1403" s="235"/>
      <c r="F1403" s="235"/>
      <c r="G1403" s="235"/>
      <c r="H1403" s="235"/>
      <c r="I1403" s="235"/>
      <c r="J1403" s="235"/>
      <c r="K1403" s="335"/>
      <c r="L1403" s="340"/>
      <c r="M1403" s="260"/>
      <c r="N1403" s="260"/>
    </row>
    <row r="1404" spans="4:14" x14ac:dyDescent="0.25">
      <c r="D1404" s="236"/>
      <c r="E1404" s="235"/>
      <c r="F1404" s="235"/>
      <c r="G1404" s="235"/>
      <c r="H1404" s="235"/>
      <c r="I1404" s="235"/>
      <c r="J1404" s="235"/>
      <c r="K1404" s="335"/>
      <c r="L1404" s="340"/>
      <c r="M1404" s="260"/>
      <c r="N1404" s="260"/>
    </row>
    <row r="1405" spans="4:14" x14ac:dyDescent="0.25">
      <c r="D1405" s="236"/>
      <c r="E1405" s="235"/>
      <c r="F1405" s="235"/>
      <c r="G1405" s="235"/>
      <c r="H1405" s="235"/>
      <c r="I1405" s="235"/>
      <c r="J1405" s="235"/>
      <c r="K1405" s="335"/>
      <c r="L1405" s="340"/>
      <c r="M1405" s="260"/>
      <c r="N1405" s="260"/>
    </row>
    <row r="1406" spans="4:14" x14ac:dyDescent="0.25">
      <c r="D1406" s="236"/>
      <c r="E1406" s="235"/>
      <c r="F1406" s="235"/>
      <c r="G1406" s="235"/>
      <c r="H1406" s="235"/>
      <c r="I1406" s="235"/>
      <c r="J1406" s="235"/>
      <c r="K1406" s="335"/>
      <c r="L1406" s="340"/>
      <c r="M1406" s="260"/>
      <c r="N1406" s="260"/>
    </row>
    <row r="1407" spans="4:14" x14ac:dyDescent="0.25">
      <c r="D1407" s="236"/>
      <c r="E1407" s="235"/>
      <c r="F1407" s="235"/>
      <c r="G1407" s="235"/>
      <c r="H1407" s="235"/>
      <c r="I1407" s="235"/>
      <c r="J1407" s="235"/>
      <c r="K1407" s="335"/>
      <c r="L1407" s="340"/>
      <c r="M1407" s="260"/>
      <c r="N1407" s="260"/>
    </row>
    <row r="1408" spans="4:14" x14ac:dyDescent="0.25">
      <c r="D1408" s="236"/>
      <c r="E1408" s="235"/>
      <c r="F1408" s="235"/>
      <c r="G1408" s="235"/>
      <c r="H1408" s="235"/>
      <c r="I1408" s="235"/>
      <c r="J1408" s="235"/>
      <c r="K1408" s="335"/>
      <c r="L1408" s="340"/>
      <c r="M1408" s="260"/>
      <c r="N1408" s="260"/>
    </row>
    <row r="1409" spans="4:14" x14ac:dyDescent="0.25">
      <c r="D1409" s="236"/>
      <c r="E1409" s="235"/>
      <c r="F1409" s="235"/>
      <c r="G1409" s="235"/>
      <c r="H1409" s="235"/>
      <c r="I1409" s="235"/>
      <c r="J1409" s="235"/>
      <c r="K1409" s="335"/>
      <c r="L1409" s="340"/>
      <c r="M1409" s="260"/>
      <c r="N1409" s="260"/>
    </row>
    <row r="1410" spans="4:14" x14ac:dyDescent="0.25">
      <c r="D1410" s="236"/>
      <c r="E1410" s="235"/>
      <c r="F1410" s="235"/>
      <c r="G1410" s="235"/>
      <c r="H1410" s="235"/>
      <c r="I1410" s="235"/>
      <c r="J1410" s="235"/>
      <c r="K1410" s="335"/>
      <c r="L1410" s="340"/>
      <c r="M1410" s="260"/>
      <c r="N1410" s="260"/>
    </row>
    <row r="1411" spans="4:14" x14ac:dyDescent="0.25">
      <c r="D1411" s="236"/>
      <c r="E1411" s="235"/>
      <c r="F1411" s="235"/>
      <c r="G1411" s="235"/>
      <c r="H1411" s="235"/>
      <c r="I1411" s="235"/>
      <c r="J1411" s="235"/>
      <c r="K1411" s="335"/>
      <c r="L1411" s="340"/>
      <c r="M1411" s="260"/>
      <c r="N1411" s="260"/>
    </row>
    <row r="1412" spans="4:14" x14ac:dyDescent="0.25">
      <c r="D1412" s="236"/>
      <c r="E1412" s="235"/>
      <c r="F1412" s="235"/>
      <c r="G1412" s="235"/>
      <c r="H1412" s="235"/>
      <c r="I1412" s="235"/>
      <c r="J1412" s="235"/>
      <c r="K1412" s="335"/>
      <c r="L1412" s="340"/>
      <c r="M1412" s="260"/>
      <c r="N1412" s="260"/>
    </row>
    <row r="1413" spans="4:14" x14ac:dyDescent="0.25">
      <c r="D1413" s="236"/>
      <c r="E1413" s="235"/>
      <c r="F1413" s="235"/>
      <c r="G1413" s="235"/>
      <c r="H1413" s="235"/>
      <c r="I1413" s="235"/>
      <c r="J1413" s="235"/>
      <c r="K1413" s="335"/>
      <c r="L1413" s="340"/>
      <c r="M1413" s="260"/>
      <c r="N1413" s="260"/>
    </row>
    <row r="1414" spans="4:14" x14ac:dyDescent="0.25">
      <c r="D1414" s="236"/>
      <c r="E1414" s="235"/>
      <c r="F1414" s="235"/>
      <c r="G1414" s="235"/>
      <c r="H1414" s="235"/>
      <c r="I1414" s="235"/>
      <c r="J1414" s="235"/>
      <c r="K1414" s="335"/>
      <c r="L1414" s="340"/>
      <c r="M1414" s="260"/>
      <c r="N1414" s="260"/>
    </row>
    <row r="1415" spans="4:14" x14ac:dyDescent="0.25">
      <c r="D1415" s="236"/>
      <c r="E1415" s="235"/>
      <c r="F1415" s="235"/>
      <c r="G1415" s="235"/>
      <c r="H1415" s="235"/>
      <c r="I1415" s="235"/>
      <c r="J1415" s="235"/>
      <c r="K1415" s="335"/>
      <c r="L1415" s="340"/>
      <c r="M1415" s="260"/>
      <c r="N1415" s="260"/>
    </row>
    <row r="1416" spans="4:14" x14ac:dyDescent="0.25">
      <c r="D1416" s="236"/>
      <c r="E1416" s="235"/>
      <c r="F1416" s="235"/>
      <c r="G1416" s="235"/>
      <c r="H1416" s="235"/>
      <c r="I1416" s="235"/>
      <c r="J1416" s="235"/>
      <c r="K1416" s="335"/>
      <c r="L1416" s="340"/>
      <c r="M1416" s="260"/>
      <c r="N1416" s="260"/>
    </row>
    <row r="1417" spans="4:14" x14ac:dyDescent="0.25">
      <c r="D1417" s="236"/>
      <c r="E1417" s="235"/>
      <c r="F1417" s="235"/>
      <c r="G1417" s="235"/>
      <c r="H1417" s="235"/>
      <c r="I1417" s="235"/>
      <c r="J1417" s="235"/>
      <c r="K1417" s="335"/>
      <c r="L1417" s="340"/>
      <c r="M1417" s="260"/>
      <c r="N1417" s="260"/>
    </row>
    <row r="1418" spans="4:14" x14ac:dyDescent="0.25">
      <c r="D1418" s="236"/>
      <c r="E1418" s="235"/>
      <c r="F1418" s="235"/>
      <c r="G1418" s="235"/>
      <c r="H1418" s="235"/>
      <c r="I1418" s="235"/>
      <c r="J1418" s="235"/>
      <c r="K1418" s="335"/>
      <c r="L1418" s="340"/>
      <c r="M1418" s="260"/>
      <c r="N1418" s="260"/>
    </row>
    <row r="1419" spans="4:14" x14ac:dyDescent="0.25">
      <c r="D1419" s="236"/>
      <c r="E1419" s="235"/>
      <c r="F1419" s="235"/>
      <c r="G1419" s="235"/>
      <c r="H1419" s="235"/>
      <c r="I1419" s="235"/>
      <c r="J1419" s="235"/>
      <c r="K1419" s="335"/>
      <c r="L1419" s="340"/>
      <c r="M1419" s="260"/>
      <c r="N1419" s="260"/>
    </row>
    <row r="1420" spans="4:14" x14ac:dyDescent="0.25">
      <c r="D1420" s="236"/>
      <c r="E1420" s="235"/>
      <c r="F1420" s="235"/>
      <c r="G1420" s="235"/>
      <c r="H1420" s="235"/>
      <c r="I1420" s="235"/>
      <c r="J1420" s="235"/>
      <c r="K1420" s="335"/>
      <c r="L1420" s="340"/>
      <c r="M1420" s="260"/>
      <c r="N1420" s="260"/>
    </row>
    <row r="1421" spans="4:14" x14ac:dyDescent="0.25">
      <c r="D1421" s="236"/>
      <c r="E1421" s="235"/>
      <c r="F1421" s="235"/>
      <c r="G1421" s="235"/>
      <c r="H1421" s="235"/>
      <c r="I1421" s="235"/>
      <c r="J1421" s="235"/>
      <c r="K1421" s="335"/>
      <c r="L1421" s="340"/>
      <c r="M1421" s="260"/>
      <c r="N1421" s="260"/>
    </row>
    <row r="1422" spans="4:14" x14ac:dyDescent="0.25">
      <c r="D1422" s="236"/>
      <c r="E1422" s="235"/>
      <c r="F1422" s="235"/>
      <c r="G1422" s="235"/>
      <c r="H1422" s="235"/>
      <c r="I1422" s="235"/>
      <c r="J1422" s="235"/>
      <c r="K1422" s="335"/>
      <c r="L1422" s="340"/>
      <c r="M1422" s="260"/>
      <c r="N1422" s="260"/>
    </row>
    <row r="1423" spans="4:14" x14ac:dyDescent="0.25">
      <c r="D1423" s="236"/>
      <c r="E1423" s="235"/>
      <c r="F1423" s="235"/>
      <c r="G1423" s="235"/>
      <c r="H1423" s="235"/>
      <c r="I1423" s="235"/>
      <c r="J1423" s="235"/>
      <c r="K1423" s="335"/>
      <c r="L1423" s="340"/>
      <c r="M1423" s="260"/>
      <c r="N1423" s="260"/>
    </row>
    <row r="1424" spans="4:14" x14ac:dyDescent="0.25">
      <c r="D1424" s="236"/>
      <c r="E1424" s="235"/>
      <c r="F1424" s="235"/>
      <c r="G1424" s="235"/>
      <c r="H1424" s="235"/>
      <c r="I1424" s="235"/>
      <c r="J1424" s="235"/>
      <c r="K1424" s="335"/>
      <c r="L1424" s="340"/>
      <c r="M1424" s="260"/>
      <c r="N1424" s="260"/>
    </row>
    <row r="1425" spans="4:14" x14ac:dyDescent="0.25">
      <c r="D1425" s="236"/>
      <c r="E1425" s="235"/>
      <c r="F1425" s="235"/>
      <c r="G1425" s="235"/>
      <c r="H1425" s="235"/>
      <c r="I1425" s="235"/>
      <c r="J1425" s="235"/>
      <c r="K1425" s="335"/>
      <c r="L1425" s="340"/>
      <c r="M1425" s="260"/>
      <c r="N1425" s="260"/>
    </row>
    <row r="1426" spans="4:14" x14ac:dyDescent="0.25">
      <c r="D1426" s="236"/>
      <c r="E1426" s="235"/>
      <c r="F1426" s="235"/>
      <c r="G1426" s="235"/>
      <c r="H1426" s="235"/>
      <c r="I1426" s="235"/>
      <c r="J1426" s="235"/>
      <c r="K1426" s="335"/>
      <c r="L1426" s="340"/>
      <c r="M1426" s="260"/>
      <c r="N1426" s="260"/>
    </row>
    <row r="1427" spans="4:14" x14ac:dyDescent="0.25">
      <c r="D1427" s="236"/>
      <c r="E1427" s="235"/>
      <c r="F1427" s="235"/>
      <c r="G1427" s="235"/>
      <c r="H1427" s="235"/>
      <c r="I1427" s="235"/>
      <c r="J1427" s="235"/>
      <c r="K1427" s="335"/>
      <c r="L1427" s="340"/>
      <c r="M1427" s="260"/>
      <c r="N1427" s="260"/>
    </row>
    <row r="1428" spans="4:14" x14ac:dyDescent="0.25">
      <c r="D1428" s="236"/>
      <c r="E1428" s="235"/>
      <c r="F1428" s="235"/>
      <c r="G1428" s="235"/>
      <c r="H1428" s="235"/>
      <c r="I1428" s="235"/>
      <c r="J1428" s="235"/>
      <c r="K1428" s="335"/>
      <c r="L1428" s="340"/>
      <c r="M1428" s="260"/>
      <c r="N1428" s="260"/>
    </row>
    <row r="1429" spans="4:14" x14ac:dyDescent="0.25">
      <c r="D1429" s="236"/>
      <c r="E1429" s="235"/>
      <c r="F1429" s="235"/>
      <c r="G1429" s="235"/>
      <c r="H1429" s="235"/>
      <c r="I1429" s="235"/>
      <c r="J1429" s="235"/>
      <c r="K1429" s="335"/>
      <c r="L1429" s="340"/>
      <c r="M1429" s="260"/>
      <c r="N1429" s="260"/>
    </row>
    <row r="1430" spans="4:14" x14ac:dyDescent="0.25">
      <c r="D1430" s="236"/>
      <c r="E1430" s="235"/>
      <c r="F1430" s="235"/>
      <c r="G1430" s="235"/>
      <c r="H1430" s="235"/>
      <c r="I1430" s="235"/>
      <c r="J1430" s="235"/>
      <c r="K1430" s="335"/>
      <c r="L1430" s="340"/>
      <c r="M1430" s="260"/>
      <c r="N1430" s="260"/>
    </row>
    <row r="1431" spans="4:14" x14ac:dyDescent="0.25">
      <c r="D1431" s="236"/>
      <c r="E1431" s="235"/>
      <c r="F1431" s="235"/>
      <c r="G1431" s="235"/>
      <c r="H1431" s="235"/>
      <c r="I1431" s="235"/>
      <c r="J1431" s="235"/>
      <c r="K1431" s="335"/>
      <c r="L1431" s="340"/>
      <c r="M1431" s="260"/>
      <c r="N1431" s="260"/>
    </row>
    <row r="1432" spans="4:14" x14ac:dyDescent="0.25">
      <c r="D1432" s="236"/>
      <c r="E1432" s="235"/>
      <c r="F1432" s="235"/>
      <c r="G1432" s="235"/>
      <c r="H1432" s="235"/>
      <c r="I1432" s="235"/>
      <c r="J1432" s="235"/>
      <c r="K1432" s="335"/>
      <c r="L1432" s="340"/>
      <c r="M1432" s="260"/>
      <c r="N1432" s="260"/>
    </row>
    <row r="1433" spans="4:14" x14ac:dyDescent="0.25">
      <c r="D1433" s="236"/>
      <c r="E1433" s="235"/>
      <c r="F1433" s="235"/>
      <c r="G1433" s="235"/>
      <c r="H1433" s="235"/>
      <c r="I1433" s="235"/>
      <c r="J1433" s="235"/>
      <c r="K1433" s="335"/>
      <c r="L1433" s="340"/>
      <c r="M1433" s="260"/>
      <c r="N1433" s="260"/>
    </row>
    <row r="1434" spans="4:14" x14ac:dyDescent="0.25">
      <c r="D1434" s="236"/>
      <c r="E1434" s="235"/>
      <c r="F1434" s="235"/>
      <c r="G1434" s="235"/>
      <c r="H1434" s="235"/>
      <c r="I1434" s="235"/>
      <c r="J1434" s="235"/>
      <c r="K1434" s="335"/>
      <c r="L1434" s="340"/>
      <c r="M1434" s="260"/>
      <c r="N1434" s="260"/>
    </row>
    <row r="1435" spans="4:14" x14ac:dyDescent="0.25">
      <c r="D1435" s="236"/>
      <c r="E1435" s="235"/>
      <c r="F1435" s="235"/>
      <c r="G1435" s="235"/>
      <c r="H1435" s="235"/>
      <c r="I1435" s="235"/>
      <c r="J1435" s="235"/>
      <c r="K1435" s="335"/>
      <c r="L1435" s="340"/>
      <c r="M1435" s="260"/>
      <c r="N1435" s="260"/>
    </row>
    <row r="1436" spans="4:14" x14ac:dyDescent="0.25">
      <c r="D1436" s="236"/>
      <c r="E1436" s="235"/>
      <c r="F1436" s="235"/>
      <c r="G1436" s="235"/>
      <c r="H1436" s="235"/>
      <c r="I1436" s="235"/>
      <c r="J1436" s="235"/>
      <c r="K1436" s="335"/>
      <c r="L1436" s="340"/>
      <c r="M1436" s="260"/>
      <c r="N1436" s="260"/>
    </row>
    <row r="1437" spans="4:14" x14ac:dyDescent="0.25">
      <c r="D1437" s="236"/>
      <c r="E1437" s="235"/>
      <c r="F1437" s="235"/>
      <c r="G1437" s="235"/>
      <c r="H1437" s="235"/>
      <c r="I1437" s="235"/>
      <c r="J1437" s="235"/>
      <c r="K1437" s="335"/>
      <c r="L1437" s="340"/>
      <c r="M1437" s="260"/>
      <c r="N1437" s="260"/>
    </row>
    <row r="1438" spans="4:14" x14ac:dyDescent="0.25">
      <c r="D1438" s="236"/>
      <c r="E1438" s="235"/>
      <c r="F1438" s="235"/>
      <c r="G1438" s="235"/>
      <c r="H1438" s="235"/>
      <c r="I1438" s="235"/>
      <c r="J1438" s="235"/>
      <c r="K1438" s="335"/>
      <c r="L1438" s="340"/>
      <c r="M1438" s="260"/>
      <c r="N1438" s="260"/>
    </row>
    <row r="1439" spans="4:14" x14ac:dyDescent="0.25">
      <c r="D1439" s="236"/>
      <c r="E1439" s="235"/>
      <c r="F1439" s="235"/>
      <c r="G1439" s="235"/>
      <c r="H1439" s="235"/>
      <c r="I1439" s="235"/>
      <c r="J1439" s="235"/>
      <c r="K1439" s="335"/>
      <c r="L1439" s="340"/>
      <c r="M1439" s="260"/>
      <c r="N1439" s="260"/>
    </row>
    <row r="1440" spans="4:14" x14ac:dyDescent="0.25">
      <c r="D1440" s="236"/>
      <c r="E1440" s="235"/>
      <c r="F1440" s="235"/>
      <c r="G1440" s="235"/>
      <c r="H1440" s="235"/>
      <c r="I1440" s="235"/>
      <c r="J1440" s="235"/>
      <c r="K1440" s="335"/>
      <c r="L1440" s="340"/>
      <c r="M1440" s="260"/>
      <c r="N1440" s="260"/>
    </row>
    <row r="1441" spans="4:14" x14ac:dyDescent="0.25">
      <c r="D1441" s="236"/>
      <c r="E1441" s="235"/>
      <c r="F1441" s="235"/>
      <c r="G1441" s="235"/>
      <c r="H1441" s="235"/>
      <c r="I1441" s="235"/>
      <c r="J1441" s="235"/>
      <c r="K1441" s="335"/>
      <c r="L1441" s="340"/>
      <c r="M1441" s="260"/>
      <c r="N1441" s="260"/>
    </row>
    <row r="1442" spans="4:14" x14ac:dyDescent="0.25">
      <c r="D1442" s="236"/>
      <c r="E1442" s="235"/>
      <c r="F1442" s="235"/>
      <c r="G1442" s="235"/>
      <c r="H1442" s="235"/>
      <c r="I1442" s="235"/>
      <c r="J1442" s="235"/>
      <c r="K1442" s="335"/>
      <c r="L1442" s="340"/>
      <c r="M1442" s="260"/>
      <c r="N1442" s="260"/>
    </row>
    <row r="1443" spans="4:14" x14ac:dyDescent="0.25">
      <c r="D1443" s="236"/>
      <c r="E1443" s="235"/>
      <c r="F1443" s="235"/>
      <c r="G1443" s="235"/>
      <c r="H1443" s="235"/>
      <c r="I1443" s="235"/>
      <c r="J1443" s="235"/>
      <c r="K1443" s="335"/>
      <c r="L1443" s="340"/>
      <c r="M1443" s="260"/>
      <c r="N1443" s="260"/>
    </row>
    <row r="1444" spans="4:14" x14ac:dyDescent="0.25">
      <c r="D1444" s="236"/>
      <c r="E1444" s="235"/>
      <c r="F1444" s="235"/>
      <c r="G1444" s="235"/>
      <c r="H1444" s="235"/>
      <c r="I1444" s="235"/>
      <c r="J1444" s="235"/>
      <c r="K1444" s="335"/>
      <c r="L1444" s="340"/>
      <c r="M1444" s="260"/>
      <c r="N1444" s="260"/>
    </row>
    <row r="1445" spans="4:14" x14ac:dyDescent="0.25">
      <c r="D1445" s="236"/>
      <c r="E1445" s="235"/>
      <c r="F1445" s="235"/>
      <c r="G1445" s="235"/>
      <c r="H1445" s="235"/>
      <c r="I1445" s="235"/>
      <c r="J1445" s="235"/>
      <c r="K1445" s="335"/>
      <c r="L1445" s="340"/>
      <c r="M1445" s="260"/>
      <c r="N1445" s="260"/>
    </row>
    <row r="1446" spans="4:14" x14ac:dyDescent="0.25">
      <c r="D1446" s="236"/>
      <c r="E1446" s="235"/>
      <c r="F1446" s="235"/>
      <c r="G1446" s="235"/>
      <c r="H1446" s="235"/>
      <c r="I1446" s="235"/>
      <c r="J1446" s="235"/>
      <c r="K1446" s="335"/>
      <c r="L1446" s="340"/>
      <c r="M1446" s="260"/>
      <c r="N1446" s="260"/>
    </row>
    <row r="1447" spans="4:14" x14ac:dyDescent="0.25">
      <c r="D1447" s="236"/>
      <c r="E1447" s="235"/>
      <c r="F1447" s="235"/>
      <c r="G1447" s="235"/>
      <c r="H1447" s="235"/>
      <c r="I1447" s="235"/>
      <c r="J1447" s="235"/>
      <c r="K1447" s="335"/>
      <c r="L1447" s="340"/>
      <c r="M1447" s="260"/>
      <c r="N1447" s="260"/>
    </row>
    <row r="1448" spans="4:14" x14ac:dyDescent="0.25">
      <c r="D1448" s="236"/>
      <c r="E1448" s="235"/>
      <c r="F1448" s="235"/>
      <c r="G1448" s="235"/>
      <c r="H1448" s="235"/>
      <c r="I1448" s="235"/>
      <c r="J1448" s="235"/>
      <c r="K1448" s="335"/>
      <c r="L1448" s="340"/>
      <c r="M1448" s="260"/>
      <c r="N1448" s="260"/>
    </row>
    <row r="1449" spans="4:14" x14ac:dyDescent="0.25">
      <c r="D1449" s="236"/>
      <c r="E1449" s="235"/>
      <c r="F1449" s="235"/>
      <c r="G1449" s="235"/>
      <c r="H1449" s="235"/>
      <c r="I1449" s="235"/>
      <c r="J1449" s="235"/>
      <c r="K1449" s="335"/>
      <c r="L1449" s="340"/>
      <c r="M1449" s="260"/>
      <c r="N1449" s="260"/>
    </row>
    <row r="1450" spans="4:14" x14ac:dyDescent="0.25">
      <c r="D1450" s="236"/>
      <c r="E1450" s="235"/>
      <c r="F1450" s="235"/>
      <c r="G1450" s="235"/>
      <c r="H1450" s="235"/>
      <c r="I1450" s="235"/>
      <c r="J1450" s="235"/>
      <c r="K1450" s="335"/>
      <c r="L1450" s="340"/>
      <c r="M1450" s="260"/>
      <c r="N1450" s="260"/>
    </row>
    <row r="1451" spans="4:14" x14ac:dyDescent="0.25">
      <c r="D1451" s="236"/>
      <c r="E1451" s="235"/>
      <c r="F1451" s="235"/>
      <c r="G1451" s="235"/>
      <c r="H1451" s="235"/>
      <c r="I1451" s="235"/>
      <c r="J1451" s="235"/>
      <c r="K1451" s="335"/>
      <c r="L1451" s="340"/>
      <c r="M1451" s="260"/>
      <c r="N1451" s="260"/>
    </row>
    <row r="1452" spans="4:14" x14ac:dyDescent="0.25">
      <c r="D1452" s="236"/>
      <c r="E1452" s="235"/>
      <c r="F1452" s="235"/>
      <c r="G1452" s="235"/>
      <c r="H1452" s="235"/>
      <c r="I1452" s="235"/>
      <c r="J1452" s="235"/>
      <c r="K1452" s="335"/>
      <c r="L1452" s="340"/>
      <c r="M1452" s="260"/>
      <c r="N1452" s="260"/>
    </row>
    <row r="1453" spans="4:14" x14ac:dyDescent="0.25">
      <c r="D1453" s="236"/>
      <c r="E1453" s="235"/>
      <c r="F1453" s="235"/>
      <c r="G1453" s="235"/>
      <c r="H1453" s="235"/>
      <c r="I1453" s="235"/>
      <c r="J1453" s="235"/>
      <c r="K1453" s="335"/>
      <c r="L1453" s="340"/>
      <c r="M1453" s="260"/>
      <c r="N1453" s="260"/>
    </row>
    <row r="1454" spans="4:14" x14ac:dyDescent="0.25">
      <c r="D1454" s="236"/>
      <c r="E1454" s="235"/>
      <c r="F1454" s="235"/>
      <c r="G1454" s="235"/>
      <c r="H1454" s="235"/>
      <c r="I1454" s="235"/>
      <c r="J1454" s="235"/>
      <c r="K1454" s="335"/>
      <c r="L1454" s="340"/>
      <c r="M1454" s="260"/>
      <c r="N1454" s="260"/>
    </row>
    <row r="1455" spans="4:14" x14ac:dyDescent="0.25">
      <c r="D1455" s="236"/>
      <c r="E1455" s="235"/>
      <c r="F1455" s="235"/>
      <c r="G1455" s="235"/>
      <c r="H1455" s="235"/>
      <c r="I1455" s="235"/>
      <c r="J1455" s="235"/>
      <c r="K1455" s="335"/>
      <c r="L1455" s="340"/>
      <c r="M1455" s="260"/>
      <c r="N1455" s="260"/>
    </row>
    <row r="1456" spans="4:14" x14ac:dyDescent="0.25">
      <c r="D1456" s="236"/>
      <c r="E1456" s="235"/>
      <c r="F1456" s="235"/>
      <c r="G1456" s="235"/>
      <c r="H1456" s="235"/>
      <c r="I1456" s="235"/>
      <c r="J1456" s="235"/>
      <c r="K1456" s="335"/>
      <c r="L1456" s="340"/>
      <c r="M1456" s="260"/>
      <c r="N1456" s="260"/>
    </row>
    <row r="1457" spans="4:14" x14ac:dyDescent="0.25">
      <c r="D1457" s="236"/>
      <c r="E1457" s="235"/>
      <c r="F1457" s="235"/>
      <c r="G1457" s="235"/>
      <c r="H1457" s="235"/>
      <c r="I1457" s="235"/>
      <c r="J1457" s="235"/>
      <c r="K1457" s="335"/>
      <c r="L1457" s="340"/>
      <c r="M1457" s="260"/>
      <c r="N1457" s="260"/>
    </row>
    <row r="1458" spans="4:14" x14ac:dyDescent="0.25">
      <c r="D1458" s="236"/>
      <c r="E1458" s="235"/>
      <c r="F1458" s="235"/>
      <c r="G1458" s="235"/>
      <c r="H1458" s="235"/>
      <c r="I1458" s="235"/>
      <c r="J1458" s="235"/>
      <c r="K1458" s="335"/>
      <c r="L1458" s="340"/>
      <c r="M1458" s="260"/>
      <c r="N1458" s="260"/>
    </row>
    <row r="1459" spans="4:14" x14ac:dyDescent="0.25">
      <c r="D1459" s="236"/>
      <c r="E1459" s="235"/>
      <c r="F1459" s="235"/>
      <c r="G1459" s="235"/>
      <c r="H1459" s="235"/>
      <c r="I1459" s="235"/>
      <c r="J1459" s="235"/>
      <c r="K1459" s="335"/>
      <c r="L1459" s="340"/>
      <c r="M1459" s="260"/>
      <c r="N1459" s="260"/>
    </row>
    <row r="1460" spans="4:14" x14ac:dyDescent="0.25">
      <c r="D1460" s="236"/>
      <c r="E1460" s="235"/>
      <c r="F1460" s="235"/>
      <c r="G1460" s="235"/>
      <c r="H1460" s="235"/>
      <c r="I1460" s="235"/>
      <c r="J1460" s="235"/>
      <c r="K1460" s="335"/>
      <c r="L1460" s="340"/>
      <c r="M1460" s="260"/>
      <c r="N1460" s="260"/>
    </row>
    <row r="1461" spans="4:14" x14ac:dyDescent="0.25">
      <c r="D1461" s="236"/>
      <c r="E1461" s="235"/>
      <c r="F1461" s="235"/>
      <c r="G1461" s="235"/>
      <c r="H1461" s="235"/>
      <c r="I1461" s="235"/>
      <c r="J1461" s="235"/>
      <c r="K1461" s="335"/>
      <c r="L1461" s="340"/>
      <c r="M1461" s="260"/>
      <c r="N1461" s="260"/>
    </row>
    <row r="1462" spans="4:14" x14ac:dyDescent="0.25">
      <c r="D1462" s="236"/>
      <c r="E1462" s="235"/>
      <c r="F1462" s="235"/>
      <c r="G1462" s="235"/>
      <c r="H1462" s="235"/>
      <c r="I1462" s="235"/>
      <c r="J1462" s="235"/>
      <c r="K1462" s="335"/>
      <c r="L1462" s="340"/>
      <c r="M1462" s="260"/>
      <c r="N1462" s="260"/>
    </row>
    <row r="1463" spans="4:14" x14ac:dyDescent="0.25">
      <c r="D1463" s="236"/>
      <c r="E1463" s="235"/>
      <c r="F1463" s="235"/>
      <c r="G1463" s="235"/>
      <c r="H1463" s="235"/>
      <c r="I1463" s="235"/>
      <c r="J1463" s="235"/>
      <c r="K1463" s="335"/>
      <c r="L1463" s="340"/>
      <c r="M1463" s="260"/>
      <c r="N1463" s="260"/>
    </row>
    <row r="1464" spans="4:14" x14ac:dyDescent="0.25">
      <c r="D1464" s="236"/>
      <c r="E1464" s="235"/>
      <c r="F1464" s="235"/>
      <c r="G1464" s="235"/>
      <c r="H1464" s="235"/>
      <c r="I1464" s="235"/>
      <c r="J1464" s="235"/>
      <c r="K1464" s="335"/>
      <c r="L1464" s="340"/>
      <c r="M1464" s="260"/>
      <c r="N1464" s="260"/>
    </row>
    <row r="1465" spans="4:14" x14ac:dyDescent="0.25">
      <c r="D1465" s="236"/>
      <c r="E1465" s="235"/>
      <c r="F1465" s="235"/>
      <c r="G1465" s="235"/>
      <c r="H1465" s="235"/>
      <c r="I1465" s="235"/>
      <c r="J1465" s="235"/>
      <c r="K1465" s="335"/>
      <c r="L1465" s="340"/>
      <c r="M1465" s="260"/>
      <c r="N1465" s="260"/>
    </row>
    <row r="1466" spans="4:14" x14ac:dyDescent="0.25">
      <c r="D1466" s="236"/>
      <c r="E1466" s="235"/>
      <c r="F1466" s="235"/>
      <c r="G1466" s="235"/>
      <c r="H1466" s="235"/>
      <c r="I1466" s="235"/>
      <c r="J1466" s="235"/>
      <c r="K1466" s="335"/>
      <c r="L1466" s="340"/>
      <c r="M1466" s="260"/>
      <c r="N1466" s="260"/>
    </row>
    <row r="1467" spans="4:14" x14ac:dyDescent="0.25">
      <c r="D1467" s="236"/>
      <c r="E1467" s="235"/>
      <c r="F1467" s="235"/>
      <c r="G1467" s="235"/>
      <c r="H1467" s="235"/>
      <c r="I1467" s="235"/>
      <c r="J1467" s="235"/>
      <c r="K1467" s="335"/>
      <c r="L1467" s="340"/>
      <c r="M1467" s="260"/>
      <c r="N1467" s="260"/>
    </row>
    <row r="1468" spans="4:14" x14ac:dyDescent="0.25">
      <c r="D1468" s="236"/>
      <c r="E1468" s="235"/>
      <c r="F1468" s="235"/>
      <c r="G1468" s="235"/>
      <c r="H1468" s="235"/>
      <c r="I1468" s="235"/>
      <c r="J1468" s="235"/>
      <c r="K1468" s="335"/>
      <c r="L1468" s="340"/>
      <c r="M1468" s="260"/>
      <c r="N1468" s="260"/>
    </row>
    <row r="1469" spans="4:14" x14ac:dyDescent="0.25">
      <c r="D1469" s="236"/>
      <c r="E1469" s="235"/>
      <c r="F1469" s="235"/>
      <c r="G1469" s="235"/>
      <c r="H1469" s="235"/>
      <c r="I1469" s="235"/>
      <c r="J1469" s="235"/>
      <c r="K1469" s="335"/>
      <c r="L1469" s="340"/>
      <c r="M1469" s="260"/>
      <c r="N1469" s="260"/>
    </row>
    <row r="1470" spans="4:14" x14ac:dyDescent="0.25">
      <c r="D1470" s="236"/>
      <c r="E1470" s="235"/>
      <c r="F1470" s="235"/>
      <c r="G1470" s="235"/>
      <c r="H1470" s="235"/>
      <c r="I1470" s="235"/>
      <c r="J1470" s="235"/>
      <c r="K1470" s="335"/>
      <c r="L1470" s="340"/>
      <c r="M1470" s="260"/>
      <c r="N1470" s="260"/>
    </row>
    <row r="1471" spans="4:14" x14ac:dyDescent="0.25">
      <c r="D1471" s="236"/>
      <c r="E1471" s="235"/>
      <c r="F1471" s="235"/>
      <c r="G1471" s="235"/>
      <c r="H1471" s="235"/>
      <c r="I1471" s="235"/>
      <c r="J1471" s="235"/>
      <c r="K1471" s="335"/>
      <c r="L1471" s="340"/>
      <c r="M1471" s="260"/>
      <c r="N1471" s="260"/>
    </row>
    <row r="1472" spans="4:14" x14ac:dyDescent="0.25">
      <c r="D1472" s="236"/>
      <c r="E1472" s="235"/>
      <c r="F1472" s="235"/>
      <c r="G1472" s="235"/>
      <c r="H1472" s="235"/>
      <c r="I1472" s="235"/>
      <c r="J1472" s="235"/>
      <c r="K1472" s="335"/>
      <c r="L1472" s="340"/>
      <c r="M1472" s="260"/>
      <c r="N1472" s="260"/>
    </row>
    <row r="1473" spans="4:14" x14ac:dyDescent="0.25">
      <c r="D1473" s="236"/>
      <c r="E1473" s="235"/>
      <c r="F1473" s="235"/>
      <c r="G1473" s="235"/>
      <c r="H1473" s="235"/>
      <c r="I1473" s="235"/>
      <c r="J1473" s="235"/>
      <c r="K1473" s="335"/>
      <c r="L1473" s="340"/>
      <c r="M1473" s="260"/>
      <c r="N1473" s="260"/>
    </row>
    <row r="1474" spans="4:14" x14ac:dyDescent="0.25">
      <c r="D1474" s="236"/>
      <c r="E1474" s="235"/>
      <c r="F1474" s="235"/>
      <c r="G1474" s="235"/>
      <c r="H1474" s="235"/>
      <c r="I1474" s="235"/>
      <c r="J1474" s="235"/>
      <c r="K1474" s="335"/>
      <c r="L1474" s="340"/>
      <c r="M1474" s="260"/>
      <c r="N1474" s="260"/>
    </row>
    <row r="1475" spans="4:14" x14ac:dyDescent="0.25">
      <c r="D1475" s="236"/>
      <c r="E1475" s="235"/>
      <c r="F1475" s="235"/>
      <c r="G1475" s="235"/>
      <c r="H1475" s="235"/>
      <c r="I1475" s="235"/>
      <c r="J1475" s="235"/>
      <c r="K1475" s="335"/>
      <c r="L1475" s="340"/>
      <c r="M1475" s="260"/>
      <c r="N1475" s="260"/>
    </row>
    <row r="1476" spans="4:14" x14ac:dyDescent="0.25">
      <c r="D1476" s="236"/>
      <c r="E1476" s="235"/>
      <c r="F1476" s="235"/>
      <c r="G1476" s="235"/>
      <c r="H1476" s="235"/>
      <c r="I1476" s="235"/>
      <c r="J1476" s="235"/>
      <c r="K1476" s="335"/>
      <c r="L1476" s="340"/>
      <c r="M1476" s="260"/>
      <c r="N1476" s="260"/>
    </row>
    <row r="1477" spans="4:14" x14ac:dyDescent="0.25">
      <c r="D1477" s="236"/>
      <c r="E1477" s="235"/>
      <c r="F1477" s="235"/>
      <c r="G1477" s="235"/>
      <c r="H1477" s="235"/>
      <c r="I1477" s="235"/>
      <c r="J1477" s="235"/>
      <c r="K1477" s="335"/>
      <c r="L1477" s="340"/>
      <c r="M1477" s="260"/>
      <c r="N1477" s="260"/>
    </row>
    <row r="1478" spans="4:14" x14ac:dyDescent="0.25">
      <c r="D1478" s="236"/>
      <c r="E1478" s="235"/>
      <c r="F1478" s="235"/>
      <c r="G1478" s="235"/>
      <c r="H1478" s="235"/>
      <c r="I1478" s="235"/>
      <c r="J1478" s="235"/>
      <c r="K1478" s="335"/>
      <c r="L1478" s="340"/>
      <c r="M1478" s="260"/>
      <c r="N1478" s="260"/>
    </row>
    <row r="1479" spans="4:14" x14ac:dyDescent="0.25">
      <c r="D1479" s="236"/>
      <c r="E1479" s="235"/>
      <c r="F1479" s="235"/>
      <c r="G1479" s="235"/>
      <c r="H1479" s="235"/>
      <c r="I1479" s="235"/>
      <c r="J1479" s="235"/>
      <c r="K1479" s="335"/>
      <c r="L1479" s="340"/>
      <c r="M1479" s="260"/>
      <c r="N1479" s="260"/>
    </row>
    <row r="1480" spans="4:14" x14ac:dyDescent="0.25">
      <c r="D1480" s="236"/>
      <c r="E1480" s="235"/>
      <c r="F1480" s="235"/>
      <c r="G1480" s="235"/>
      <c r="H1480" s="235"/>
      <c r="I1480" s="235"/>
      <c r="J1480" s="235"/>
      <c r="K1480" s="335"/>
      <c r="L1480" s="340"/>
      <c r="M1480" s="260"/>
      <c r="N1480" s="260"/>
    </row>
    <row r="1481" spans="4:14" x14ac:dyDescent="0.25">
      <c r="D1481" s="236"/>
      <c r="E1481" s="235"/>
      <c r="F1481" s="235"/>
      <c r="G1481" s="235"/>
      <c r="H1481" s="235"/>
      <c r="I1481" s="235"/>
      <c r="J1481" s="235"/>
      <c r="K1481" s="335"/>
      <c r="L1481" s="340"/>
      <c r="M1481" s="260"/>
      <c r="N1481" s="260"/>
    </row>
    <row r="1482" spans="4:14" x14ac:dyDescent="0.25">
      <c r="D1482" s="236"/>
      <c r="E1482" s="235"/>
      <c r="F1482" s="235"/>
      <c r="G1482" s="235"/>
      <c r="H1482" s="235"/>
      <c r="I1482" s="235"/>
      <c r="J1482" s="235"/>
      <c r="K1482" s="335"/>
      <c r="L1482" s="340"/>
      <c r="M1482" s="260"/>
      <c r="N1482" s="260"/>
    </row>
    <row r="1483" spans="4:14" x14ac:dyDescent="0.25">
      <c r="D1483" s="236"/>
      <c r="E1483" s="235"/>
      <c r="F1483" s="235"/>
      <c r="G1483" s="235"/>
      <c r="H1483" s="235"/>
      <c r="I1483" s="235"/>
      <c r="J1483" s="235"/>
      <c r="K1483" s="335"/>
      <c r="L1483" s="340"/>
      <c r="M1483" s="260"/>
      <c r="N1483" s="260"/>
    </row>
    <row r="1484" spans="4:14" x14ac:dyDescent="0.25">
      <c r="D1484" s="236"/>
      <c r="E1484" s="235"/>
      <c r="F1484" s="235"/>
      <c r="G1484" s="235"/>
      <c r="H1484" s="235"/>
      <c r="I1484" s="235"/>
      <c r="J1484" s="235"/>
      <c r="K1484" s="335"/>
      <c r="L1484" s="340"/>
      <c r="M1484" s="260"/>
      <c r="N1484" s="260"/>
    </row>
    <row r="1485" spans="4:14" x14ac:dyDescent="0.25">
      <c r="D1485" s="236"/>
      <c r="E1485" s="235"/>
      <c r="F1485" s="235"/>
      <c r="G1485" s="235"/>
      <c r="H1485" s="235"/>
      <c r="I1485" s="235"/>
      <c r="J1485" s="235"/>
      <c r="K1485" s="335"/>
      <c r="L1485" s="340"/>
      <c r="M1485" s="260"/>
      <c r="N1485" s="260"/>
    </row>
    <row r="1486" spans="4:14" x14ac:dyDescent="0.25">
      <c r="D1486" s="236"/>
      <c r="E1486" s="235"/>
      <c r="F1486" s="235"/>
      <c r="G1486" s="235"/>
      <c r="H1486" s="235"/>
      <c r="I1486" s="235"/>
      <c r="J1486" s="235"/>
      <c r="K1486" s="335"/>
      <c r="L1486" s="340"/>
      <c r="M1486" s="260"/>
      <c r="N1486" s="260"/>
    </row>
    <row r="1487" spans="4:14" x14ac:dyDescent="0.25">
      <c r="D1487" s="236"/>
      <c r="E1487" s="235"/>
      <c r="F1487" s="235"/>
      <c r="G1487" s="235"/>
      <c r="H1487" s="235"/>
      <c r="I1487" s="235"/>
      <c r="J1487" s="235"/>
      <c r="K1487" s="335"/>
      <c r="L1487" s="340"/>
      <c r="M1487" s="260"/>
      <c r="N1487" s="260"/>
    </row>
    <row r="1488" spans="4:14" x14ac:dyDescent="0.25">
      <c r="D1488" s="236"/>
      <c r="E1488" s="235"/>
      <c r="F1488" s="235"/>
      <c r="G1488" s="235"/>
      <c r="H1488" s="235"/>
      <c r="I1488" s="235"/>
      <c r="J1488" s="235"/>
      <c r="K1488" s="335"/>
      <c r="L1488" s="340"/>
      <c r="M1488" s="260"/>
      <c r="N1488" s="260"/>
    </row>
    <row r="1489" spans="4:14" x14ac:dyDescent="0.25">
      <c r="D1489" s="236"/>
      <c r="E1489" s="235"/>
      <c r="F1489" s="235"/>
      <c r="G1489" s="235"/>
      <c r="H1489" s="235"/>
      <c r="I1489" s="235"/>
      <c r="J1489" s="235"/>
      <c r="K1489" s="335"/>
      <c r="L1489" s="340"/>
      <c r="M1489" s="260"/>
      <c r="N1489" s="260"/>
    </row>
    <row r="1490" spans="4:14" x14ac:dyDescent="0.25">
      <c r="D1490" s="236"/>
      <c r="E1490" s="235"/>
      <c r="F1490" s="235"/>
      <c r="G1490" s="235"/>
      <c r="H1490" s="235"/>
      <c r="I1490" s="235"/>
      <c r="J1490" s="235"/>
      <c r="K1490" s="335"/>
      <c r="L1490" s="340"/>
      <c r="M1490" s="260"/>
      <c r="N1490" s="260"/>
    </row>
    <row r="1491" spans="4:14" x14ac:dyDescent="0.25">
      <c r="D1491" s="236"/>
      <c r="E1491" s="235"/>
      <c r="F1491" s="235"/>
      <c r="G1491" s="235"/>
      <c r="H1491" s="235"/>
      <c r="I1491" s="235"/>
      <c r="J1491" s="235"/>
      <c r="K1491" s="335"/>
      <c r="L1491" s="340"/>
      <c r="M1491" s="260"/>
      <c r="N1491" s="260"/>
    </row>
    <row r="1492" spans="4:14" x14ac:dyDescent="0.25">
      <c r="D1492" s="236"/>
      <c r="E1492" s="235"/>
      <c r="F1492" s="235"/>
      <c r="G1492" s="235"/>
      <c r="H1492" s="235"/>
      <c r="I1492" s="235"/>
      <c r="J1492" s="235"/>
      <c r="K1492" s="335"/>
      <c r="L1492" s="340"/>
      <c r="M1492" s="260"/>
      <c r="N1492" s="260"/>
    </row>
    <row r="1493" spans="4:14" x14ac:dyDescent="0.25">
      <c r="D1493" s="236"/>
      <c r="E1493" s="235"/>
      <c r="F1493" s="235"/>
      <c r="G1493" s="235"/>
      <c r="H1493" s="235"/>
      <c r="I1493" s="235"/>
      <c r="J1493" s="235"/>
      <c r="K1493" s="335"/>
      <c r="L1493" s="340"/>
      <c r="M1493" s="260"/>
      <c r="N1493" s="260"/>
    </row>
    <row r="1494" spans="4:14" x14ac:dyDescent="0.25">
      <c r="D1494" s="236"/>
      <c r="E1494" s="235"/>
      <c r="F1494" s="235"/>
      <c r="G1494" s="235"/>
      <c r="H1494" s="235"/>
      <c r="I1494" s="235"/>
      <c r="J1494" s="235"/>
      <c r="K1494" s="335"/>
      <c r="L1494" s="340"/>
      <c r="M1494" s="260"/>
      <c r="N1494" s="260"/>
    </row>
    <row r="1495" spans="4:14" x14ac:dyDescent="0.25">
      <c r="D1495" s="236"/>
      <c r="E1495" s="235"/>
      <c r="F1495" s="235"/>
      <c r="G1495" s="235"/>
      <c r="H1495" s="235"/>
      <c r="I1495" s="235"/>
      <c r="J1495" s="235"/>
      <c r="K1495" s="335"/>
      <c r="L1495" s="340"/>
      <c r="M1495" s="260"/>
      <c r="N1495" s="260"/>
    </row>
    <row r="1496" spans="4:14" x14ac:dyDescent="0.25">
      <c r="D1496" s="236"/>
      <c r="E1496" s="235"/>
      <c r="F1496" s="235"/>
      <c r="G1496" s="235"/>
      <c r="H1496" s="235"/>
      <c r="I1496" s="235"/>
      <c r="J1496" s="235"/>
      <c r="K1496" s="335"/>
      <c r="L1496" s="340"/>
      <c r="M1496" s="260"/>
      <c r="N1496" s="260"/>
    </row>
    <row r="1497" spans="4:14" x14ac:dyDescent="0.25">
      <c r="D1497" s="236"/>
      <c r="E1497" s="235"/>
      <c r="F1497" s="235"/>
      <c r="G1497" s="235"/>
      <c r="H1497" s="235"/>
      <c r="I1497" s="235"/>
      <c r="J1497" s="235"/>
      <c r="K1497" s="335"/>
      <c r="L1497" s="340"/>
      <c r="M1497" s="260"/>
      <c r="N1497" s="260"/>
    </row>
    <row r="1498" spans="4:14" x14ac:dyDescent="0.25">
      <c r="D1498" s="236"/>
      <c r="E1498" s="235"/>
      <c r="F1498" s="235"/>
      <c r="G1498" s="235"/>
      <c r="H1498" s="235"/>
      <c r="I1498" s="235"/>
      <c r="J1498" s="235"/>
      <c r="K1498" s="335"/>
      <c r="L1498" s="340"/>
      <c r="M1498" s="260"/>
      <c r="N1498" s="260"/>
    </row>
    <row r="1499" spans="4:14" x14ac:dyDescent="0.25">
      <c r="D1499" s="236"/>
      <c r="E1499" s="235"/>
      <c r="F1499" s="235"/>
      <c r="G1499" s="235"/>
      <c r="H1499" s="235"/>
      <c r="I1499" s="235"/>
      <c r="J1499" s="235"/>
      <c r="K1499" s="335"/>
      <c r="L1499" s="340"/>
      <c r="M1499" s="260"/>
      <c r="N1499" s="260"/>
    </row>
    <row r="1500" spans="4:14" x14ac:dyDescent="0.25">
      <c r="D1500" s="236"/>
      <c r="E1500" s="235"/>
      <c r="F1500" s="235"/>
      <c r="G1500" s="235"/>
      <c r="H1500" s="235"/>
      <c r="I1500" s="235"/>
      <c r="J1500" s="235"/>
      <c r="K1500" s="335"/>
      <c r="L1500" s="340"/>
      <c r="M1500" s="260"/>
      <c r="N1500" s="260"/>
    </row>
    <row r="1501" spans="4:14" x14ac:dyDescent="0.25">
      <c r="D1501" s="236"/>
      <c r="E1501" s="235"/>
      <c r="F1501" s="235"/>
      <c r="G1501" s="235"/>
      <c r="H1501" s="235"/>
      <c r="I1501" s="235"/>
      <c r="J1501" s="235"/>
      <c r="K1501" s="335"/>
      <c r="L1501" s="340"/>
      <c r="M1501" s="260"/>
      <c r="N1501" s="260"/>
    </row>
    <row r="1502" spans="4:14" x14ac:dyDescent="0.25">
      <c r="D1502" s="236"/>
      <c r="E1502" s="235"/>
      <c r="F1502" s="235"/>
      <c r="G1502" s="235"/>
      <c r="H1502" s="235"/>
      <c r="I1502" s="235"/>
      <c r="J1502" s="235"/>
      <c r="K1502" s="335"/>
      <c r="L1502" s="340"/>
      <c r="M1502" s="260"/>
      <c r="N1502" s="260"/>
    </row>
    <row r="1503" spans="4:14" x14ac:dyDescent="0.25">
      <c r="D1503" s="236"/>
      <c r="E1503" s="235"/>
      <c r="F1503" s="235"/>
      <c r="G1503" s="235"/>
      <c r="H1503" s="235"/>
      <c r="I1503" s="235"/>
      <c r="J1503" s="235"/>
      <c r="K1503" s="335"/>
      <c r="L1503" s="340"/>
      <c r="M1503" s="260"/>
      <c r="N1503" s="260"/>
    </row>
    <row r="1504" spans="4:14" x14ac:dyDescent="0.25">
      <c r="D1504" s="236"/>
      <c r="E1504" s="235"/>
      <c r="F1504" s="235"/>
      <c r="G1504" s="235"/>
      <c r="H1504" s="235"/>
      <c r="I1504" s="235"/>
      <c r="J1504" s="235"/>
      <c r="K1504" s="335"/>
      <c r="L1504" s="340"/>
      <c r="M1504" s="260"/>
      <c r="N1504" s="260"/>
    </row>
    <row r="1505" spans="4:14" x14ac:dyDescent="0.25">
      <c r="D1505" s="236"/>
      <c r="E1505" s="235"/>
      <c r="F1505" s="235"/>
      <c r="G1505" s="235"/>
      <c r="H1505" s="235"/>
      <c r="I1505" s="235"/>
      <c r="J1505" s="235"/>
      <c r="K1505" s="335"/>
      <c r="L1505" s="340"/>
      <c r="M1505" s="260"/>
      <c r="N1505" s="260"/>
    </row>
    <row r="1506" spans="4:14" x14ac:dyDescent="0.25">
      <c r="D1506" s="236"/>
      <c r="E1506" s="235"/>
      <c r="F1506" s="235"/>
      <c r="G1506" s="235"/>
      <c r="H1506" s="235"/>
      <c r="I1506" s="235"/>
      <c r="J1506" s="235"/>
      <c r="K1506" s="335"/>
      <c r="L1506" s="340"/>
      <c r="M1506" s="260"/>
      <c r="N1506" s="260"/>
    </row>
    <row r="1507" spans="4:14" x14ac:dyDescent="0.25">
      <c r="D1507" s="236"/>
      <c r="E1507" s="235"/>
      <c r="F1507" s="235"/>
      <c r="G1507" s="235"/>
      <c r="H1507" s="235"/>
      <c r="I1507" s="235"/>
      <c r="J1507" s="235"/>
      <c r="K1507" s="335"/>
      <c r="L1507" s="340"/>
      <c r="M1507" s="260"/>
      <c r="N1507" s="260"/>
    </row>
    <row r="1508" spans="4:14" x14ac:dyDescent="0.25">
      <c r="D1508" s="236"/>
      <c r="E1508" s="235"/>
      <c r="F1508" s="235"/>
      <c r="G1508" s="235"/>
      <c r="H1508" s="235"/>
      <c r="I1508" s="235"/>
      <c r="J1508" s="235"/>
      <c r="K1508" s="335"/>
      <c r="L1508" s="340"/>
      <c r="M1508" s="260"/>
      <c r="N1508" s="260"/>
    </row>
    <row r="1509" spans="4:14" x14ac:dyDescent="0.25">
      <c r="D1509" s="236"/>
      <c r="E1509" s="235"/>
      <c r="F1509" s="235"/>
      <c r="G1509" s="235"/>
      <c r="H1509" s="235"/>
      <c r="I1509" s="235"/>
      <c r="J1509" s="235"/>
      <c r="K1509" s="335"/>
      <c r="L1509" s="340"/>
      <c r="M1509" s="260"/>
      <c r="N1509" s="260"/>
    </row>
    <row r="1510" spans="4:14" x14ac:dyDescent="0.25">
      <c r="D1510" s="236"/>
      <c r="E1510" s="235"/>
      <c r="F1510" s="235"/>
      <c r="G1510" s="235"/>
      <c r="H1510" s="235"/>
      <c r="I1510" s="235"/>
      <c r="J1510" s="235"/>
      <c r="K1510" s="335"/>
      <c r="L1510" s="340"/>
      <c r="M1510" s="260"/>
      <c r="N1510" s="260"/>
    </row>
    <row r="1511" spans="4:14" x14ac:dyDescent="0.25">
      <c r="D1511" s="236"/>
      <c r="E1511" s="235"/>
      <c r="F1511" s="235"/>
      <c r="G1511" s="235"/>
      <c r="H1511" s="235"/>
      <c r="I1511" s="235"/>
      <c r="J1511" s="235"/>
      <c r="K1511" s="335"/>
      <c r="L1511" s="340"/>
      <c r="M1511" s="260"/>
      <c r="N1511" s="260"/>
    </row>
    <row r="1512" spans="4:14" x14ac:dyDescent="0.25">
      <c r="D1512" s="236"/>
      <c r="E1512" s="235"/>
      <c r="F1512" s="235"/>
      <c r="G1512" s="235"/>
      <c r="H1512" s="235"/>
      <c r="I1512" s="235"/>
      <c r="J1512" s="235"/>
      <c r="K1512" s="335"/>
      <c r="L1512" s="340"/>
      <c r="M1512" s="260"/>
      <c r="N1512" s="260"/>
    </row>
    <row r="1513" spans="4:14" x14ac:dyDescent="0.25">
      <c r="D1513" s="236"/>
      <c r="E1513" s="235"/>
      <c r="F1513" s="235"/>
      <c r="G1513" s="235"/>
      <c r="H1513" s="235"/>
      <c r="I1513" s="235"/>
      <c r="J1513" s="235"/>
      <c r="K1513" s="335"/>
      <c r="L1513" s="340"/>
      <c r="M1513" s="260"/>
      <c r="N1513" s="260"/>
    </row>
    <row r="1514" spans="4:14" x14ac:dyDescent="0.25">
      <c r="D1514" s="236"/>
      <c r="E1514" s="235"/>
      <c r="F1514" s="235"/>
      <c r="G1514" s="235"/>
      <c r="H1514" s="235"/>
      <c r="I1514" s="235"/>
      <c r="J1514" s="235"/>
      <c r="K1514" s="335"/>
      <c r="L1514" s="340"/>
      <c r="M1514" s="260"/>
      <c r="N1514" s="260"/>
    </row>
    <row r="1515" spans="4:14" x14ac:dyDescent="0.25">
      <c r="D1515" s="236"/>
      <c r="E1515" s="235"/>
      <c r="F1515" s="235"/>
      <c r="G1515" s="235"/>
      <c r="H1515" s="235"/>
      <c r="I1515" s="235"/>
      <c r="J1515" s="235"/>
      <c r="K1515" s="335"/>
      <c r="L1515" s="340"/>
      <c r="M1515" s="260"/>
      <c r="N1515" s="260"/>
    </row>
    <row r="1516" spans="4:14" x14ac:dyDescent="0.25">
      <c r="D1516" s="236"/>
      <c r="E1516" s="235"/>
      <c r="F1516" s="235"/>
      <c r="G1516" s="235"/>
      <c r="H1516" s="235"/>
      <c r="I1516" s="235"/>
      <c r="J1516" s="235"/>
      <c r="K1516" s="335"/>
      <c r="L1516" s="340"/>
      <c r="M1516" s="260"/>
      <c r="N1516" s="260"/>
    </row>
    <row r="1517" spans="4:14" x14ac:dyDescent="0.25">
      <c r="D1517" s="236"/>
      <c r="E1517" s="235"/>
      <c r="F1517" s="235"/>
      <c r="G1517" s="235"/>
      <c r="H1517" s="235"/>
      <c r="I1517" s="235"/>
      <c r="J1517" s="235"/>
      <c r="K1517" s="335"/>
      <c r="L1517" s="340"/>
      <c r="M1517" s="260"/>
      <c r="N1517" s="260"/>
    </row>
    <row r="1518" spans="4:14" x14ac:dyDescent="0.25">
      <c r="D1518" s="236"/>
      <c r="E1518" s="235"/>
      <c r="F1518" s="235"/>
      <c r="G1518" s="235"/>
      <c r="H1518" s="235"/>
      <c r="I1518" s="235"/>
      <c r="J1518" s="235"/>
      <c r="K1518" s="335"/>
      <c r="L1518" s="340"/>
      <c r="M1518" s="260"/>
      <c r="N1518" s="260"/>
    </row>
    <row r="1519" spans="4:14" x14ac:dyDescent="0.25">
      <c r="D1519" s="236"/>
      <c r="E1519" s="235"/>
      <c r="F1519" s="235"/>
      <c r="G1519" s="235"/>
      <c r="H1519" s="235"/>
      <c r="I1519" s="235"/>
      <c r="J1519" s="235"/>
      <c r="K1519" s="335"/>
      <c r="L1519" s="340"/>
      <c r="M1519" s="260"/>
      <c r="N1519" s="260"/>
    </row>
    <row r="1520" spans="4:14" x14ac:dyDescent="0.25">
      <c r="D1520" s="236"/>
      <c r="E1520" s="235"/>
      <c r="F1520" s="235"/>
      <c r="G1520" s="235"/>
      <c r="H1520" s="235"/>
      <c r="I1520" s="235"/>
      <c r="J1520" s="235"/>
      <c r="K1520" s="335"/>
      <c r="L1520" s="340"/>
      <c r="M1520" s="260"/>
      <c r="N1520" s="260"/>
    </row>
    <row r="1521" spans="4:14" x14ac:dyDescent="0.25">
      <c r="D1521" s="236"/>
      <c r="E1521" s="235"/>
      <c r="F1521" s="235"/>
      <c r="G1521" s="235"/>
      <c r="H1521" s="235"/>
      <c r="I1521" s="235"/>
      <c r="J1521" s="235"/>
      <c r="K1521" s="335"/>
      <c r="L1521" s="340"/>
      <c r="M1521" s="260"/>
      <c r="N1521" s="260"/>
    </row>
    <row r="1522" spans="4:14" x14ac:dyDescent="0.25">
      <c r="D1522" s="236"/>
      <c r="E1522" s="235"/>
      <c r="F1522" s="235"/>
      <c r="G1522" s="235"/>
      <c r="H1522" s="235"/>
      <c r="I1522" s="235"/>
      <c r="J1522" s="235"/>
      <c r="K1522" s="335"/>
      <c r="L1522" s="340"/>
      <c r="M1522" s="260"/>
      <c r="N1522" s="260"/>
    </row>
    <row r="1523" spans="4:14" x14ac:dyDescent="0.25">
      <c r="D1523" s="236"/>
      <c r="E1523" s="235"/>
      <c r="F1523" s="235"/>
      <c r="G1523" s="235"/>
      <c r="H1523" s="235"/>
      <c r="I1523" s="235"/>
      <c r="J1523" s="235"/>
      <c r="K1523" s="335"/>
      <c r="L1523" s="340"/>
      <c r="M1523" s="260"/>
      <c r="N1523" s="260"/>
    </row>
    <row r="1524" spans="4:14" x14ac:dyDescent="0.25">
      <c r="D1524" s="236"/>
      <c r="E1524" s="235"/>
      <c r="F1524" s="235"/>
      <c r="G1524" s="235"/>
      <c r="H1524" s="235"/>
      <c r="I1524" s="235"/>
      <c r="J1524" s="235"/>
      <c r="K1524" s="335"/>
      <c r="L1524" s="340"/>
      <c r="M1524" s="260"/>
      <c r="N1524" s="260"/>
    </row>
    <row r="1525" spans="4:14" x14ac:dyDescent="0.25">
      <c r="D1525" s="236"/>
      <c r="E1525" s="235"/>
      <c r="F1525" s="235"/>
      <c r="G1525" s="235"/>
      <c r="H1525" s="235"/>
      <c r="I1525" s="235"/>
      <c r="J1525" s="235"/>
      <c r="K1525" s="335"/>
      <c r="L1525" s="340"/>
      <c r="M1525" s="260"/>
      <c r="N1525" s="260"/>
    </row>
    <row r="1526" spans="4:14" x14ac:dyDescent="0.25">
      <c r="D1526" s="236"/>
      <c r="E1526" s="235"/>
      <c r="F1526" s="235"/>
      <c r="G1526" s="235"/>
      <c r="H1526" s="235"/>
      <c r="I1526" s="235"/>
      <c r="J1526" s="235"/>
      <c r="K1526" s="335"/>
      <c r="L1526" s="340"/>
      <c r="M1526" s="260"/>
      <c r="N1526" s="260"/>
    </row>
    <row r="1527" spans="4:14" x14ac:dyDescent="0.25">
      <c r="D1527" s="236"/>
      <c r="E1527" s="235"/>
      <c r="F1527" s="235"/>
      <c r="G1527" s="235"/>
      <c r="H1527" s="235"/>
      <c r="I1527" s="235"/>
      <c r="J1527" s="235"/>
      <c r="K1527" s="335"/>
      <c r="L1527" s="340"/>
      <c r="M1527" s="260"/>
      <c r="N1527" s="260"/>
    </row>
    <row r="1528" spans="4:14" x14ac:dyDescent="0.25">
      <c r="D1528" s="236"/>
      <c r="E1528" s="235"/>
      <c r="F1528" s="235"/>
      <c r="G1528" s="235"/>
      <c r="H1528" s="235"/>
      <c r="I1528" s="235"/>
      <c r="J1528" s="235"/>
      <c r="K1528" s="335"/>
      <c r="L1528" s="340"/>
      <c r="M1528" s="260"/>
      <c r="N1528" s="260"/>
    </row>
    <row r="1529" spans="4:14" x14ac:dyDescent="0.25">
      <c r="D1529" s="236"/>
      <c r="E1529" s="235"/>
      <c r="F1529" s="235"/>
      <c r="G1529" s="235"/>
      <c r="H1529" s="235"/>
      <c r="I1529" s="235"/>
      <c r="J1529" s="235"/>
      <c r="K1529" s="335"/>
      <c r="L1529" s="340"/>
      <c r="M1529" s="260"/>
      <c r="N1529" s="260"/>
    </row>
    <row r="1530" spans="4:14" x14ac:dyDescent="0.25">
      <c r="D1530" s="236"/>
      <c r="E1530" s="235"/>
      <c r="F1530" s="235"/>
      <c r="G1530" s="235"/>
      <c r="H1530" s="235"/>
      <c r="I1530" s="235"/>
      <c r="J1530" s="235"/>
      <c r="K1530" s="335"/>
      <c r="L1530" s="340"/>
      <c r="M1530" s="260"/>
      <c r="N1530" s="260"/>
    </row>
    <row r="1531" spans="4:14" x14ac:dyDescent="0.25">
      <c r="D1531" s="236"/>
      <c r="E1531" s="235"/>
      <c r="F1531" s="235"/>
      <c r="G1531" s="235"/>
      <c r="H1531" s="235"/>
      <c r="I1531" s="235"/>
      <c r="J1531" s="235"/>
      <c r="K1531" s="335"/>
      <c r="L1531" s="340"/>
      <c r="M1531" s="260"/>
      <c r="N1531" s="260"/>
    </row>
    <row r="1532" spans="4:14" x14ac:dyDescent="0.25">
      <c r="D1532" s="236"/>
      <c r="E1532" s="235"/>
      <c r="F1532" s="235"/>
      <c r="G1532" s="235"/>
      <c r="H1532" s="235"/>
      <c r="I1532" s="235"/>
      <c r="J1532" s="235"/>
      <c r="K1532" s="335"/>
      <c r="L1532" s="340"/>
      <c r="M1532" s="260"/>
      <c r="N1532" s="260"/>
    </row>
    <row r="1533" spans="4:14" x14ac:dyDescent="0.25">
      <c r="D1533" s="236"/>
      <c r="E1533" s="235"/>
      <c r="F1533" s="235"/>
      <c r="G1533" s="235"/>
      <c r="H1533" s="235"/>
      <c r="I1533" s="235"/>
      <c r="J1533" s="235"/>
      <c r="K1533" s="335"/>
      <c r="L1533" s="340"/>
      <c r="M1533" s="260"/>
      <c r="N1533" s="260"/>
    </row>
    <row r="1534" spans="4:14" x14ac:dyDescent="0.25">
      <c r="D1534" s="236"/>
      <c r="E1534" s="235"/>
      <c r="F1534" s="235"/>
      <c r="G1534" s="235"/>
      <c r="H1534" s="235"/>
      <c r="I1534" s="235"/>
      <c r="J1534" s="235"/>
      <c r="K1534" s="335"/>
      <c r="L1534" s="340"/>
      <c r="M1534" s="260"/>
      <c r="N1534" s="260"/>
    </row>
    <row r="1535" spans="4:14" x14ac:dyDescent="0.25">
      <c r="D1535" s="236"/>
      <c r="E1535" s="235"/>
      <c r="F1535" s="235"/>
      <c r="G1535" s="235"/>
      <c r="H1535" s="235"/>
      <c r="I1535" s="235"/>
      <c r="J1535" s="235"/>
      <c r="K1535" s="335"/>
      <c r="L1535" s="340"/>
      <c r="M1535" s="260"/>
      <c r="N1535" s="260"/>
    </row>
    <row r="1536" spans="4:14" x14ac:dyDescent="0.25">
      <c r="D1536" s="236"/>
      <c r="E1536" s="235"/>
      <c r="F1536" s="235"/>
      <c r="G1536" s="235"/>
      <c r="H1536" s="235"/>
      <c r="I1536" s="235"/>
      <c r="J1536" s="235"/>
      <c r="K1536" s="335"/>
      <c r="L1536" s="340"/>
      <c r="M1536" s="260"/>
      <c r="N1536" s="260"/>
    </row>
    <row r="1537" spans="4:14" x14ac:dyDescent="0.25">
      <c r="D1537" s="236"/>
      <c r="E1537" s="235"/>
      <c r="F1537" s="235"/>
      <c r="G1537" s="235"/>
      <c r="H1537" s="235"/>
      <c r="I1537" s="235"/>
      <c r="J1537" s="235"/>
      <c r="K1537" s="335"/>
      <c r="L1537" s="340"/>
      <c r="M1537" s="260"/>
      <c r="N1537" s="260"/>
    </row>
    <row r="1538" spans="4:14" x14ac:dyDescent="0.25">
      <c r="D1538" s="236"/>
      <c r="E1538" s="235"/>
      <c r="F1538" s="235"/>
      <c r="G1538" s="235"/>
      <c r="H1538" s="235"/>
      <c r="I1538" s="235"/>
      <c r="J1538" s="235"/>
      <c r="K1538" s="335"/>
      <c r="L1538" s="340"/>
      <c r="M1538" s="260"/>
      <c r="N1538" s="260"/>
    </row>
    <row r="1539" spans="4:14" x14ac:dyDescent="0.25">
      <c r="D1539" s="236"/>
      <c r="E1539" s="235"/>
      <c r="F1539" s="235"/>
      <c r="G1539" s="235"/>
      <c r="H1539" s="235"/>
      <c r="I1539" s="235"/>
      <c r="J1539" s="235"/>
      <c r="K1539" s="335"/>
      <c r="L1539" s="340"/>
      <c r="M1539" s="260"/>
      <c r="N1539" s="260"/>
    </row>
    <row r="1540" spans="4:14" x14ac:dyDescent="0.25">
      <c r="D1540" s="236"/>
      <c r="E1540" s="235"/>
      <c r="F1540" s="235"/>
      <c r="G1540" s="235"/>
      <c r="H1540" s="235"/>
      <c r="I1540" s="235"/>
      <c r="J1540" s="235"/>
      <c r="K1540" s="335"/>
      <c r="L1540" s="340"/>
      <c r="M1540" s="260"/>
      <c r="N1540" s="260"/>
    </row>
    <row r="1541" spans="4:14" x14ac:dyDescent="0.25">
      <c r="D1541" s="236"/>
      <c r="E1541" s="235"/>
      <c r="F1541" s="235"/>
      <c r="G1541" s="235"/>
      <c r="H1541" s="235"/>
      <c r="I1541" s="235"/>
      <c r="J1541" s="235"/>
      <c r="K1541" s="335"/>
      <c r="L1541" s="340"/>
      <c r="M1541" s="260"/>
      <c r="N1541" s="260"/>
    </row>
    <row r="1542" spans="4:14" x14ac:dyDescent="0.25">
      <c r="D1542" s="236"/>
      <c r="E1542" s="235"/>
      <c r="F1542" s="235"/>
      <c r="G1542" s="235"/>
      <c r="H1542" s="235"/>
      <c r="I1542" s="235"/>
      <c r="J1542" s="235"/>
      <c r="K1542" s="335"/>
      <c r="L1542" s="340"/>
      <c r="M1542" s="260"/>
      <c r="N1542" s="260"/>
    </row>
    <row r="1543" spans="4:14" x14ac:dyDescent="0.25">
      <c r="D1543" s="236"/>
      <c r="E1543" s="235"/>
      <c r="F1543" s="235"/>
      <c r="G1543" s="235"/>
      <c r="H1543" s="235"/>
      <c r="I1543" s="235"/>
      <c r="J1543" s="235"/>
      <c r="K1543" s="335"/>
      <c r="L1543" s="340"/>
      <c r="M1543" s="260"/>
      <c r="N1543" s="260"/>
    </row>
    <row r="1544" spans="4:14" x14ac:dyDescent="0.25">
      <c r="D1544" s="236"/>
      <c r="E1544" s="235"/>
      <c r="F1544" s="235"/>
      <c r="G1544" s="235"/>
      <c r="H1544" s="235"/>
      <c r="I1544" s="235"/>
      <c r="J1544" s="235"/>
      <c r="K1544" s="335"/>
      <c r="L1544" s="340"/>
      <c r="M1544" s="260"/>
      <c r="N1544" s="260"/>
    </row>
    <row r="1545" spans="4:14" x14ac:dyDescent="0.25">
      <c r="D1545" s="236"/>
      <c r="E1545" s="235"/>
      <c r="F1545" s="235"/>
      <c r="G1545" s="235"/>
      <c r="H1545" s="235"/>
      <c r="I1545" s="235"/>
      <c r="J1545" s="235"/>
      <c r="K1545" s="335"/>
      <c r="L1545" s="340"/>
      <c r="M1545" s="260"/>
      <c r="N1545" s="260"/>
    </row>
    <row r="1546" spans="4:14" x14ac:dyDescent="0.25">
      <c r="D1546" s="236"/>
      <c r="E1546" s="235"/>
      <c r="F1546" s="235"/>
      <c r="G1546" s="235"/>
      <c r="H1546" s="235"/>
      <c r="I1546" s="235"/>
      <c r="J1546" s="235"/>
      <c r="K1546" s="335"/>
      <c r="L1546" s="340"/>
      <c r="M1546" s="260"/>
      <c r="N1546" s="260"/>
    </row>
    <row r="1547" spans="4:14" x14ac:dyDescent="0.25">
      <c r="D1547" s="236"/>
      <c r="E1547" s="235"/>
      <c r="F1547" s="235"/>
      <c r="G1547" s="235"/>
      <c r="H1547" s="235"/>
      <c r="I1547" s="235"/>
      <c r="J1547" s="235"/>
      <c r="K1547" s="335"/>
      <c r="L1547" s="340"/>
      <c r="M1547" s="260"/>
      <c r="N1547" s="260"/>
    </row>
    <row r="1548" spans="4:14" x14ac:dyDescent="0.25">
      <c r="D1548" s="236"/>
      <c r="E1548" s="235"/>
      <c r="F1548" s="235"/>
      <c r="G1548" s="235"/>
      <c r="H1548" s="235"/>
      <c r="I1548" s="235"/>
      <c r="J1548" s="235"/>
      <c r="K1548" s="335"/>
      <c r="L1548" s="340"/>
      <c r="M1548" s="260"/>
      <c r="N1548" s="260"/>
    </row>
    <row r="1549" spans="4:14" x14ac:dyDescent="0.25">
      <c r="D1549" s="236"/>
      <c r="E1549" s="235"/>
      <c r="F1549" s="235"/>
      <c r="G1549" s="235"/>
      <c r="H1549" s="235"/>
      <c r="I1549" s="235"/>
      <c r="J1549" s="235"/>
      <c r="K1549" s="335"/>
      <c r="L1549" s="340"/>
      <c r="M1549" s="260"/>
      <c r="N1549" s="260"/>
    </row>
    <row r="1550" spans="4:14" x14ac:dyDescent="0.25">
      <c r="D1550" s="236"/>
      <c r="E1550" s="235"/>
      <c r="F1550" s="235"/>
      <c r="G1550" s="235"/>
      <c r="H1550" s="235"/>
      <c r="I1550" s="235"/>
      <c r="J1550" s="235"/>
      <c r="K1550" s="335"/>
      <c r="L1550" s="340"/>
      <c r="M1550" s="260"/>
      <c r="N1550" s="260"/>
    </row>
    <row r="1551" spans="4:14" x14ac:dyDescent="0.25">
      <c r="D1551" s="236"/>
      <c r="E1551" s="235"/>
      <c r="F1551" s="235"/>
      <c r="G1551" s="235"/>
      <c r="H1551" s="235"/>
      <c r="I1551" s="235"/>
      <c r="J1551" s="235"/>
      <c r="K1551" s="335"/>
      <c r="L1551" s="340"/>
      <c r="M1551" s="260"/>
      <c r="N1551" s="260"/>
    </row>
    <row r="1552" spans="4:14" x14ac:dyDescent="0.25">
      <c r="D1552" s="236"/>
      <c r="E1552" s="235"/>
      <c r="F1552" s="235"/>
      <c r="G1552" s="235"/>
      <c r="H1552" s="235"/>
      <c r="I1552" s="235"/>
      <c r="J1552" s="235"/>
      <c r="K1552" s="335"/>
      <c r="L1552" s="340"/>
      <c r="M1552" s="260"/>
      <c r="N1552" s="260"/>
    </row>
    <row r="1553" spans="4:14" x14ac:dyDescent="0.25">
      <c r="D1553" s="236"/>
      <c r="E1553" s="235"/>
      <c r="F1553" s="235"/>
      <c r="G1553" s="235"/>
      <c r="H1553" s="235"/>
      <c r="I1553" s="235"/>
      <c r="J1553" s="235"/>
      <c r="K1553" s="335"/>
      <c r="L1553" s="340"/>
      <c r="M1553" s="260"/>
      <c r="N1553" s="260"/>
    </row>
    <row r="1554" spans="4:14" x14ac:dyDescent="0.25">
      <c r="D1554" s="236"/>
      <c r="E1554" s="235"/>
      <c r="F1554" s="235"/>
      <c r="G1554" s="235"/>
      <c r="H1554" s="235"/>
      <c r="I1554" s="235"/>
      <c r="J1554" s="235"/>
      <c r="K1554" s="335"/>
      <c r="L1554" s="340"/>
      <c r="M1554" s="260"/>
      <c r="N1554" s="260"/>
    </row>
    <row r="1555" spans="4:14" x14ac:dyDescent="0.25">
      <c r="D1555" s="236"/>
      <c r="E1555" s="235"/>
      <c r="F1555" s="235"/>
      <c r="G1555" s="235"/>
      <c r="H1555" s="235"/>
      <c r="I1555" s="235"/>
      <c r="J1555" s="235"/>
      <c r="K1555" s="335"/>
      <c r="L1555" s="340"/>
      <c r="M1555" s="260"/>
      <c r="N1555" s="260"/>
    </row>
    <row r="1556" spans="4:14" x14ac:dyDescent="0.25">
      <c r="D1556" s="236"/>
      <c r="E1556" s="235"/>
      <c r="F1556" s="235"/>
      <c r="G1556" s="235"/>
      <c r="H1556" s="235"/>
      <c r="I1556" s="235"/>
      <c r="J1556" s="235"/>
      <c r="K1556" s="335"/>
      <c r="L1556" s="340"/>
      <c r="M1556" s="260"/>
      <c r="N1556" s="260"/>
    </row>
    <row r="1557" spans="4:14" x14ac:dyDescent="0.25">
      <c r="D1557" s="236"/>
      <c r="E1557" s="235"/>
      <c r="F1557" s="235"/>
      <c r="G1557" s="235"/>
      <c r="H1557" s="235"/>
      <c r="I1557" s="235"/>
      <c r="J1557" s="235"/>
      <c r="K1557" s="335"/>
      <c r="L1557" s="340"/>
      <c r="M1557" s="260"/>
      <c r="N1557" s="260"/>
    </row>
    <row r="1558" spans="4:14" x14ac:dyDescent="0.25">
      <c r="D1558" s="236"/>
      <c r="E1558" s="235"/>
      <c r="F1558" s="235"/>
      <c r="G1558" s="235"/>
      <c r="H1558" s="235"/>
      <c r="I1558" s="235"/>
      <c r="J1558" s="235"/>
      <c r="K1558" s="335"/>
      <c r="L1558" s="340"/>
      <c r="M1558" s="260"/>
      <c r="N1558" s="260"/>
    </row>
    <row r="1559" spans="4:14" x14ac:dyDescent="0.25">
      <c r="D1559" s="236"/>
      <c r="E1559" s="235"/>
      <c r="F1559" s="235"/>
      <c r="G1559" s="235"/>
      <c r="H1559" s="235"/>
      <c r="I1559" s="235"/>
      <c r="J1559" s="235"/>
      <c r="K1559" s="335"/>
      <c r="L1559" s="340"/>
      <c r="M1559" s="260"/>
      <c r="N1559" s="260"/>
    </row>
    <row r="1560" spans="4:14" x14ac:dyDescent="0.25">
      <c r="D1560" s="236"/>
      <c r="E1560" s="235"/>
      <c r="F1560" s="235"/>
      <c r="G1560" s="235"/>
      <c r="H1560" s="235"/>
      <c r="I1560" s="235"/>
      <c r="J1560" s="235"/>
      <c r="K1560" s="335"/>
      <c r="L1560" s="340"/>
      <c r="M1560" s="260"/>
      <c r="N1560" s="260"/>
    </row>
    <row r="1561" spans="4:14" x14ac:dyDescent="0.25">
      <c r="D1561" s="236"/>
      <c r="E1561" s="235"/>
      <c r="F1561" s="235"/>
      <c r="G1561" s="235"/>
      <c r="H1561" s="235"/>
      <c r="I1561" s="235"/>
      <c r="J1561" s="235"/>
      <c r="K1561" s="335"/>
      <c r="L1561" s="340"/>
      <c r="M1561" s="260"/>
      <c r="N1561" s="260"/>
    </row>
    <row r="1562" spans="4:14" x14ac:dyDescent="0.25">
      <c r="D1562" s="236"/>
      <c r="E1562" s="235"/>
      <c r="F1562" s="235"/>
      <c r="G1562" s="235"/>
      <c r="H1562" s="235"/>
      <c r="I1562" s="235"/>
      <c r="J1562" s="235"/>
      <c r="K1562" s="335"/>
      <c r="L1562" s="340"/>
      <c r="M1562" s="260"/>
      <c r="N1562" s="260"/>
    </row>
    <row r="1563" spans="4:14" x14ac:dyDescent="0.25">
      <c r="D1563" s="236"/>
      <c r="E1563" s="235"/>
      <c r="F1563" s="235"/>
      <c r="G1563" s="235"/>
      <c r="H1563" s="235"/>
      <c r="I1563" s="235"/>
      <c r="J1563" s="235"/>
      <c r="K1563" s="335"/>
      <c r="L1563" s="340"/>
      <c r="M1563" s="260"/>
      <c r="N1563" s="260"/>
    </row>
    <row r="1564" spans="4:14" x14ac:dyDescent="0.25">
      <c r="D1564" s="236"/>
      <c r="E1564" s="235"/>
      <c r="F1564" s="235"/>
      <c r="G1564" s="235"/>
      <c r="H1564" s="235"/>
      <c r="I1564" s="235"/>
      <c r="J1564" s="235"/>
      <c r="K1564" s="335"/>
      <c r="L1564" s="340"/>
      <c r="M1564" s="260"/>
      <c r="N1564" s="260"/>
    </row>
    <row r="1565" spans="4:14" x14ac:dyDescent="0.25">
      <c r="D1565" s="236"/>
      <c r="E1565" s="235"/>
      <c r="F1565" s="235"/>
      <c r="G1565" s="235"/>
      <c r="H1565" s="235"/>
      <c r="I1565" s="235"/>
      <c r="J1565" s="235"/>
      <c r="K1565" s="335"/>
      <c r="L1565" s="340"/>
      <c r="M1565" s="260"/>
      <c r="N1565" s="260"/>
    </row>
    <row r="1566" spans="4:14" x14ac:dyDescent="0.25">
      <c r="D1566" s="236"/>
      <c r="E1566" s="235"/>
      <c r="F1566" s="235"/>
      <c r="G1566" s="235"/>
      <c r="H1566" s="235"/>
      <c r="I1566" s="235"/>
      <c r="J1566" s="235"/>
      <c r="K1566" s="335"/>
      <c r="L1566" s="340"/>
      <c r="M1566" s="260"/>
      <c r="N1566" s="260"/>
    </row>
    <row r="1567" spans="4:14" x14ac:dyDescent="0.25">
      <c r="D1567" s="236"/>
      <c r="E1567" s="235"/>
      <c r="F1567" s="235"/>
      <c r="G1567" s="235"/>
      <c r="H1567" s="235"/>
      <c r="I1567" s="235"/>
      <c r="J1567" s="235"/>
      <c r="K1567" s="335"/>
      <c r="L1567" s="340"/>
      <c r="M1567" s="260"/>
      <c r="N1567" s="260"/>
    </row>
    <row r="1568" spans="4:14" x14ac:dyDescent="0.25">
      <c r="D1568" s="236"/>
      <c r="E1568" s="235"/>
      <c r="F1568" s="235"/>
      <c r="G1568" s="235"/>
      <c r="H1568" s="235"/>
      <c r="I1568" s="235"/>
      <c r="J1568" s="235"/>
      <c r="K1568" s="335"/>
      <c r="L1568" s="340"/>
      <c r="M1568" s="260"/>
      <c r="N1568" s="260"/>
    </row>
    <row r="1569" spans="4:14" x14ac:dyDescent="0.25">
      <c r="D1569" s="236"/>
      <c r="E1569" s="235"/>
      <c r="F1569" s="235"/>
      <c r="G1569" s="235"/>
      <c r="H1569" s="235"/>
      <c r="I1569" s="235"/>
      <c r="J1569" s="235"/>
      <c r="K1569" s="335"/>
      <c r="L1569" s="340"/>
      <c r="M1569" s="260"/>
      <c r="N1569" s="260"/>
    </row>
    <row r="1570" spans="4:14" x14ac:dyDescent="0.25">
      <c r="D1570" s="236"/>
      <c r="E1570" s="235"/>
      <c r="F1570" s="235"/>
      <c r="G1570" s="235"/>
      <c r="H1570" s="235"/>
      <c r="I1570" s="235"/>
      <c r="J1570" s="235"/>
      <c r="K1570" s="335"/>
      <c r="L1570" s="340"/>
      <c r="M1570" s="260"/>
      <c r="N1570" s="260"/>
    </row>
    <row r="1571" spans="4:14" x14ac:dyDescent="0.25">
      <c r="D1571" s="236"/>
      <c r="E1571" s="235"/>
      <c r="F1571" s="235"/>
      <c r="G1571" s="235"/>
      <c r="H1571" s="235"/>
      <c r="I1571" s="235"/>
      <c r="J1571" s="235"/>
      <c r="K1571" s="335"/>
      <c r="L1571" s="340"/>
      <c r="M1571" s="260"/>
      <c r="N1571" s="260"/>
    </row>
    <row r="1572" spans="4:14" x14ac:dyDescent="0.25">
      <c r="D1572" s="236"/>
      <c r="E1572" s="235"/>
      <c r="F1572" s="235"/>
      <c r="G1572" s="235"/>
      <c r="H1572" s="235"/>
      <c r="I1572" s="235"/>
      <c r="J1572" s="235"/>
      <c r="K1572" s="335"/>
      <c r="L1572" s="340"/>
      <c r="M1572" s="260"/>
      <c r="N1572" s="260"/>
    </row>
    <row r="1573" spans="4:14" x14ac:dyDescent="0.25">
      <c r="D1573" s="236"/>
      <c r="E1573" s="235"/>
      <c r="F1573" s="235"/>
      <c r="G1573" s="235"/>
      <c r="H1573" s="235"/>
      <c r="I1573" s="235"/>
      <c r="J1573" s="235"/>
      <c r="K1573" s="335"/>
      <c r="L1573" s="340"/>
      <c r="M1573" s="260"/>
      <c r="N1573" s="260"/>
    </row>
    <row r="1574" spans="4:14" x14ac:dyDescent="0.25">
      <c r="D1574" s="236"/>
      <c r="E1574" s="235"/>
      <c r="F1574" s="235"/>
      <c r="G1574" s="235"/>
      <c r="H1574" s="235"/>
      <c r="I1574" s="235"/>
      <c r="J1574" s="235"/>
      <c r="K1574" s="335"/>
      <c r="L1574" s="340"/>
      <c r="M1574" s="260"/>
      <c r="N1574" s="260"/>
    </row>
    <row r="1575" spans="4:14" x14ac:dyDescent="0.25">
      <c r="D1575" s="236"/>
      <c r="E1575" s="235"/>
      <c r="F1575" s="235"/>
      <c r="G1575" s="235"/>
      <c r="H1575" s="235"/>
      <c r="I1575" s="235"/>
      <c r="J1575" s="235"/>
      <c r="K1575" s="335"/>
      <c r="L1575" s="340"/>
      <c r="M1575" s="260"/>
      <c r="N1575" s="260"/>
    </row>
    <row r="1576" spans="4:14" x14ac:dyDescent="0.25">
      <c r="D1576" s="236"/>
      <c r="E1576" s="235"/>
      <c r="F1576" s="235"/>
      <c r="G1576" s="235"/>
      <c r="H1576" s="235"/>
      <c r="I1576" s="235"/>
      <c r="J1576" s="235"/>
      <c r="K1576" s="335"/>
      <c r="L1576" s="340"/>
      <c r="M1576" s="260"/>
      <c r="N1576" s="260"/>
    </row>
    <row r="1577" spans="4:14" x14ac:dyDescent="0.25">
      <c r="D1577" s="236"/>
      <c r="E1577" s="235"/>
      <c r="F1577" s="235"/>
      <c r="G1577" s="235"/>
      <c r="H1577" s="235"/>
      <c r="I1577" s="235"/>
      <c r="J1577" s="235"/>
      <c r="K1577" s="335"/>
      <c r="L1577" s="340"/>
      <c r="M1577" s="260"/>
      <c r="N1577" s="260"/>
    </row>
    <row r="1578" spans="4:14" x14ac:dyDescent="0.25">
      <c r="D1578" s="236"/>
      <c r="E1578" s="235"/>
      <c r="F1578" s="235"/>
      <c r="G1578" s="235"/>
      <c r="H1578" s="235"/>
      <c r="I1578" s="235"/>
      <c r="J1578" s="235"/>
      <c r="K1578" s="335"/>
      <c r="L1578" s="340"/>
      <c r="M1578" s="260"/>
      <c r="N1578" s="260"/>
    </row>
    <row r="1579" spans="4:14" x14ac:dyDescent="0.25">
      <c r="D1579" s="236"/>
      <c r="E1579" s="235"/>
      <c r="F1579" s="235"/>
      <c r="G1579" s="235"/>
      <c r="H1579" s="235"/>
      <c r="I1579" s="235"/>
      <c r="J1579" s="235"/>
      <c r="K1579" s="335"/>
      <c r="L1579" s="340"/>
      <c r="M1579" s="260"/>
      <c r="N1579" s="260"/>
    </row>
    <row r="1580" spans="4:14" x14ac:dyDescent="0.25">
      <c r="D1580" s="236"/>
      <c r="E1580" s="235"/>
      <c r="F1580" s="235"/>
      <c r="G1580" s="235"/>
      <c r="H1580" s="235"/>
      <c r="I1580" s="235"/>
      <c r="J1580" s="235"/>
      <c r="K1580" s="335"/>
      <c r="L1580" s="340"/>
      <c r="M1580" s="260"/>
      <c r="N1580" s="260"/>
    </row>
    <row r="1581" spans="4:14" x14ac:dyDescent="0.25">
      <c r="D1581" s="236"/>
      <c r="E1581" s="235"/>
      <c r="F1581" s="235"/>
      <c r="G1581" s="235"/>
      <c r="H1581" s="235"/>
      <c r="I1581" s="235"/>
      <c r="J1581" s="235"/>
      <c r="K1581" s="335"/>
      <c r="L1581" s="340"/>
      <c r="M1581" s="260"/>
      <c r="N1581" s="260"/>
    </row>
    <row r="1582" spans="4:14" x14ac:dyDescent="0.25">
      <c r="D1582" s="236"/>
      <c r="E1582" s="235"/>
      <c r="F1582" s="235"/>
      <c r="G1582" s="235"/>
      <c r="H1582" s="235"/>
      <c r="I1582" s="235"/>
      <c r="J1582" s="235"/>
      <c r="K1582" s="335"/>
      <c r="L1582" s="340"/>
      <c r="M1582" s="260"/>
      <c r="N1582" s="260"/>
    </row>
    <row r="1583" spans="4:14" x14ac:dyDescent="0.25">
      <c r="D1583" s="236"/>
      <c r="E1583" s="235"/>
      <c r="F1583" s="235"/>
      <c r="G1583" s="235"/>
      <c r="H1583" s="235"/>
      <c r="I1583" s="235"/>
      <c r="J1583" s="235"/>
      <c r="K1583" s="335"/>
      <c r="L1583" s="340"/>
      <c r="M1583" s="260"/>
      <c r="N1583" s="260"/>
    </row>
    <row r="1584" spans="4:14" x14ac:dyDescent="0.25">
      <c r="D1584" s="236"/>
      <c r="E1584" s="235"/>
      <c r="F1584" s="235"/>
      <c r="G1584" s="235"/>
      <c r="H1584" s="235"/>
      <c r="I1584" s="235"/>
      <c r="J1584" s="235"/>
      <c r="K1584" s="335"/>
      <c r="L1584" s="340"/>
      <c r="M1584" s="260"/>
      <c r="N1584" s="260"/>
    </row>
    <row r="1585" spans="4:14" x14ac:dyDescent="0.25">
      <c r="D1585" s="236"/>
      <c r="E1585" s="235"/>
      <c r="F1585" s="235"/>
      <c r="G1585" s="235"/>
      <c r="H1585" s="235"/>
      <c r="I1585" s="235"/>
      <c r="J1585" s="235"/>
      <c r="K1585" s="335"/>
      <c r="L1585" s="340"/>
      <c r="M1585" s="260"/>
      <c r="N1585" s="260"/>
    </row>
    <row r="1586" spans="4:14" x14ac:dyDescent="0.25">
      <c r="D1586" s="236"/>
      <c r="E1586" s="235"/>
      <c r="F1586" s="235"/>
      <c r="G1586" s="235"/>
      <c r="H1586" s="235"/>
      <c r="I1586" s="235"/>
      <c r="J1586" s="235"/>
      <c r="K1586" s="335"/>
      <c r="L1586" s="340"/>
      <c r="M1586" s="260"/>
      <c r="N1586" s="260"/>
    </row>
    <row r="1587" spans="4:14" x14ac:dyDescent="0.25">
      <c r="D1587" s="236"/>
      <c r="E1587" s="235"/>
      <c r="F1587" s="235"/>
      <c r="G1587" s="235"/>
      <c r="H1587" s="235"/>
      <c r="I1587" s="235"/>
      <c r="J1587" s="235"/>
      <c r="K1587" s="335"/>
      <c r="L1587" s="340"/>
      <c r="M1587" s="260"/>
      <c r="N1587" s="260"/>
    </row>
    <row r="1588" spans="4:14" x14ac:dyDescent="0.25">
      <c r="D1588" s="236"/>
      <c r="E1588" s="235"/>
      <c r="F1588" s="235"/>
      <c r="G1588" s="235"/>
      <c r="H1588" s="235"/>
      <c r="I1588" s="235"/>
      <c r="J1588" s="235"/>
      <c r="K1588" s="335"/>
      <c r="L1588" s="340"/>
      <c r="M1588" s="260"/>
      <c r="N1588" s="260"/>
    </row>
    <row r="1589" spans="4:14" x14ac:dyDescent="0.25">
      <c r="D1589" s="236"/>
      <c r="E1589" s="235"/>
      <c r="F1589" s="235"/>
      <c r="G1589" s="235"/>
      <c r="H1589" s="235"/>
      <c r="I1589" s="235"/>
      <c r="J1589" s="235"/>
      <c r="K1589" s="335"/>
      <c r="L1589" s="340"/>
      <c r="M1589" s="260"/>
      <c r="N1589" s="260"/>
    </row>
    <row r="1590" spans="4:14" x14ac:dyDescent="0.25">
      <c r="D1590" s="236"/>
      <c r="E1590" s="235"/>
      <c r="F1590" s="235"/>
      <c r="G1590" s="235"/>
      <c r="H1590" s="235"/>
      <c r="I1590" s="235"/>
      <c r="J1590" s="235"/>
      <c r="K1590" s="335"/>
      <c r="L1590" s="340"/>
      <c r="M1590" s="260"/>
      <c r="N1590" s="260"/>
    </row>
    <row r="1591" spans="4:14" x14ac:dyDescent="0.25">
      <c r="D1591" s="236"/>
      <c r="E1591" s="235"/>
      <c r="F1591" s="235"/>
      <c r="G1591" s="235"/>
      <c r="H1591" s="235"/>
      <c r="I1591" s="235"/>
      <c r="J1591" s="235"/>
      <c r="K1591" s="335"/>
      <c r="L1591" s="340"/>
      <c r="M1591" s="260"/>
      <c r="N1591" s="260"/>
    </row>
    <row r="1592" spans="4:14" x14ac:dyDescent="0.25">
      <c r="D1592" s="236"/>
      <c r="E1592" s="235"/>
      <c r="F1592" s="235"/>
      <c r="G1592" s="235"/>
      <c r="H1592" s="235"/>
      <c r="I1592" s="235"/>
      <c r="J1592" s="235"/>
      <c r="K1592" s="335"/>
      <c r="L1592" s="340"/>
      <c r="M1592" s="260"/>
      <c r="N1592" s="260"/>
    </row>
    <row r="1593" spans="4:14" x14ac:dyDescent="0.25">
      <c r="D1593" s="236"/>
      <c r="E1593" s="235"/>
      <c r="F1593" s="235"/>
      <c r="G1593" s="235"/>
      <c r="H1593" s="235"/>
      <c r="I1593" s="235"/>
      <c r="J1593" s="235"/>
      <c r="K1593" s="335"/>
      <c r="L1593" s="340"/>
      <c r="M1593" s="260"/>
      <c r="N1593" s="260"/>
    </row>
    <row r="1594" spans="4:14" x14ac:dyDescent="0.25">
      <c r="D1594" s="236"/>
      <c r="E1594" s="235"/>
      <c r="F1594" s="235"/>
      <c r="G1594" s="235"/>
      <c r="H1594" s="235"/>
      <c r="I1594" s="235"/>
      <c r="J1594" s="235"/>
      <c r="K1594" s="335"/>
      <c r="L1594" s="340"/>
      <c r="M1594" s="260"/>
      <c r="N1594" s="260"/>
    </row>
    <row r="1595" spans="4:14" x14ac:dyDescent="0.25">
      <c r="D1595" s="236"/>
      <c r="E1595" s="235"/>
      <c r="F1595" s="235"/>
      <c r="G1595" s="235"/>
      <c r="H1595" s="235"/>
      <c r="I1595" s="235"/>
      <c r="J1595" s="235"/>
      <c r="K1595" s="335"/>
      <c r="L1595" s="340"/>
      <c r="M1595" s="260"/>
      <c r="N1595" s="260"/>
    </row>
    <row r="1596" spans="4:14" x14ac:dyDescent="0.25">
      <c r="D1596" s="236"/>
      <c r="E1596" s="235"/>
      <c r="F1596" s="235"/>
      <c r="G1596" s="235"/>
      <c r="H1596" s="235"/>
      <c r="I1596" s="235"/>
      <c r="J1596" s="235"/>
      <c r="K1596" s="335"/>
      <c r="L1596" s="340"/>
      <c r="M1596" s="260"/>
      <c r="N1596" s="260"/>
    </row>
    <row r="1597" spans="4:14" x14ac:dyDescent="0.25">
      <c r="D1597" s="236"/>
      <c r="E1597" s="235"/>
      <c r="F1597" s="235"/>
      <c r="G1597" s="235"/>
      <c r="H1597" s="235"/>
      <c r="I1597" s="235"/>
      <c r="J1597" s="235"/>
      <c r="K1597" s="335"/>
      <c r="L1597" s="340"/>
      <c r="M1597" s="260"/>
      <c r="N1597" s="260"/>
    </row>
    <row r="1598" spans="4:14" x14ac:dyDescent="0.25">
      <c r="D1598" s="236"/>
      <c r="E1598" s="235"/>
      <c r="F1598" s="235"/>
      <c r="G1598" s="235"/>
      <c r="H1598" s="235"/>
      <c r="I1598" s="235"/>
      <c r="J1598" s="235"/>
      <c r="K1598" s="335"/>
      <c r="L1598" s="340"/>
      <c r="M1598" s="260"/>
      <c r="N1598" s="260"/>
    </row>
    <row r="1599" spans="4:14" x14ac:dyDescent="0.25">
      <c r="D1599" s="236"/>
      <c r="E1599" s="235"/>
      <c r="F1599" s="235"/>
      <c r="G1599" s="235"/>
      <c r="H1599" s="235"/>
      <c r="I1599" s="235"/>
      <c r="J1599" s="235"/>
      <c r="K1599" s="335"/>
      <c r="L1599" s="340"/>
      <c r="M1599" s="260"/>
      <c r="N1599" s="260"/>
    </row>
    <row r="1600" spans="4:14" x14ac:dyDescent="0.25">
      <c r="D1600" s="236"/>
      <c r="E1600" s="235"/>
      <c r="F1600" s="235"/>
      <c r="G1600" s="235"/>
      <c r="H1600" s="235"/>
      <c r="I1600" s="235"/>
      <c r="J1600" s="235"/>
      <c r="K1600" s="335"/>
      <c r="L1600" s="340"/>
      <c r="M1600" s="260"/>
      <c r="N1600" s="260"/>
    </row>
    <row r="1601" spans="4:14" x14ac:dyDescent="0.25">
      <c r="D1601" s="236"/>
      <c r="E1601" s="235"/>
      <c r="F1601" s="235"/>
      <c r="G1601" s="235"/>
      <c r="H1601" s="235"/>
      <c r="I1601" s="235"/>
      <c r="J1601" s="235"/>
      <c r="K1601" s="335"/>
      <c r="L1601" s="340"/>
      <c r="M1601" s="260"/>
      <c r="N1601" s="260"/>
    </row>
    <row r="1602" spans="4:14" x14ac:dyDescent="0.25">
      <c r="D1602" s="236"/>
      <c r="E1602" s="235"/>
      <c r="F1602" s="235"/>
      <c r="G1602" s="235"/>
      <c r="H1602" s="235"/>
      <c r="I1602" s="235"/>
      <c r="J1602" s="235"/>
      <c r="K1602" s="335"/>
      <c r="L1602" s="340"/>
      <c r="M1602" s="260"/>
      <c r="N1602" s="260"/>
    </row>
    <row r="1603" spans="4:14" x14ac:dyDescent="0.25">
      <c r="D1603" s="236"/>
      <c r="E1603" s="235"/>
      <c r="F1603" s="235"/>
      <c r="G1603" s="235"/>
      <c r="H1603" s="235"/>
      <c r="I1603" s="235"/>
      <c r="J1603" s="235"/>
      <c r="K1603" s="335"/>
      <c r="L1603" s="340"/>
      <c r="M1603" s="260"/>
      <c r="N1603" s="260"/>
    </row>
    <row r="1604" spans="4:14" x14ac:dyDescent="0.25">
      <c r="D1604" s="236"/>
      <c r="E1604" s="235"/>
      <c r="F1604" s="235"/>
      <c r="G1604" s="235"/>
      <c r="H1604" s="235"/>
      <c r="I1604" s="235"/>
      <c r="J1604" s="235"/>
      <c r="K1604" s="335"/>
      <c r="L1604" s="340"/>
      <c r="M1604" s="260"/>
      <c r="N1604" s="260"/>
    </row>
    <row r="1605" spans="4:14" x14ac:dyDescent="0.25">
      <c r="D1605" s="236"/>
      <c r="E1605" s="235"/>
      <c r="F1605" s="235"/>
      <c r="G1605" s="235"/>
      <c r="H1605" s="235"/>
      <c r="I1605" s="235"/>
      <c r="J1605" s="235"/>
      <c r="K1605" s="335"/>
      <c r="L1605" s="340"/>
      <c r="M1605" s="260"/>
      <c r="N1605" s="260"/>
    </row>
    <row r="1606" spans="4:14" x14ac:dyDescent="0.25">
      <c r="D1606" s="236"/>
      <c r="E1606" s="235"/>
      <c r="F1606" s="235"/>
      <c r="G1606" s="235"/>
      <c r="H1606" s="235"/>
      <c r="I1606" s="235"/>
      <c r="J1606" s="235"/>
      <c r="K1606" s="335"/>
      <c r="L1606" s="340"/>
      <c r="M1606" s="260"/>
      <c r="N1606" s="260"/>
    </row>
    <row r="1607" spans="4:14" x14ac:dyDescent="0.25">
      <c r="D1607" s="236"/>
      <c r="E1607" s="235"/>
      <c r="F1607" s="235"/>
      <c r="G1607" s="235"/>
      <c r="H1607" s="235"/>
      <c r="I1607" s="235"/>
      <c r="J1607" s="235"/>
      <c r="K1607" s="335"/>
      <c r="L1607" s="340"/>
      <c r="M1607" s="260"/>
      <c r="N1607" s="260"/>
    </row>
    <row r="1608" spans="4:14" x14ac:dyDescent="0.25">
      <c r="D1608" s="236"/>
      <c r="E1608" s="235"/>
      <c r="F1608" s="235"/>
      <c r="G1608" s="235"/>
      <c r="H1608" s="235"/>
      <c r="I1608" s="235"/>
      <c r="J1608" s="235"/>
      <c r="K1608" s="335"/>
      <c r="L1608" s="340"/>
      <c r="M1608" s="260"/>
      <c r="N1608" s="260"/>
    </row>
    <row r="1609" spans="4:14" x14ac:dyDescent="0.25">
      <c r="D1609" s="236"/>
      <c r="E1609" s="235"/>
      <c r="F1609" s="235"/>
      <c r="G1609" s="235"/>
      <c r="H1609" s="235"/>
      <c r="I1609" s="235"/>
      <c r="J1609" s="235"/>
      <c r="K1609" s="335"/>
      <c r="L1609" s="340"/>
      <c r="M1609" s="260"/>
      <c r="N1609" s="260"/>
    </row>
    <row r="1610" spans="4:14" x14ac:dyDescent="0.25">
      <c r="D1610" s="236"/>
      <c r="E1610" s="235"/>
      <c r="F1610" s="235"/>
      <c r="G1610" s="235"/>
      <c r="H1610" s="235"/>
      <c r="I1610" s="235"/>
      <c r="J1610" s="235"/>
      <c r="K1610" s="335"/>
      <c r="L1610" s="340"/>
      <c r="M1610" s="260"/>
      <c r="N1610" s="260"/>
    </row>
    <row r="1611" spans="4:14" x14ac:dyDescent="0.25">
      <c r="D1611" s="236"/>
      <c r="E1611" s="235"/>
      <c r="F1611" s="235"/>
      <c r="G1611" s="235"/>
      <c r="H1611" s="235"/>
      <c r="I1611" s="235"/>
      <c r="J1611" s="235"/>
      <c r="K1611" s="335"/>
      <c r="L1611" s="340"/>
      <c r="M1611" s="260"/>
      <c r="N1611" s="260"/>
    </row>
    <row r="1612" spans="4:14" x14ac:dyDescent="0.25">
      <c r="D1612" s="236"/>
      <c r="E1612" s="235"/>
      <c r="F1612" s="235"/>
      <c r="G1612" s="235"/>
      <c r="H1612" s="235"/>
      <c r="I1612" s="235"/>
      <c r="J1612" s="235"/>
      <c r="K1612" s="335"/>
      <c r="L1612" s="340"/>
      <c r="M1612" s="260"/>
      <c r="N1612" s="260"/>
    </row>
    <row r="1613" spans="4:14" x14ac:dyDescent="0.25">
      <c r="D1613" s="236"/>
      <c r="E1613" s="235"/>
      <c r="F1613" s="235"/>
      <c r="G1613" s="235"/>
      <c r="H1613" s="235"/>
      <c r="I1613" s="235"/>
      <c r="J1613" s="235"/>
      <c r="K1613" s="335"/>
      <c r="L1613" s="340"/>
      <c r="M1613" s="260"/>
      <c r="N1613" s="260"/>
    </row>
    <row r="1614" spans="4:14" x14ac:dyDescent="0.25">
      <c r="D1614" s="236"/>
      <c r="E1614" s="235"/>
      <c r="F1614" s="235"/>
      <c r="G1614" s="235"/>
      <c r="H1614" s="235"/>
      <c r="I1614" s="235"/>
      <c r="J1614" s="235"/>
      <c r="K1614" s="335"/>
      <c r="L1614" s="340"/>
      <c r="M1614" s="260"/>
      <c r="N1614" s="260"/>
    </row>
    <row r="1615" spans="4:14" x14ac:dyDescent="0.25">
      <c r="D1615" s="236"/>
      <c r="E1615" s="235"/>
      <c r="F1615" s="235"/>
      <c r="G1615" s="235"/>
      <c r="H1615" s="235"/>
      <c r="I1615" s="235"/>
      <c r="J1615" s="235"/>
      <c r="K1615" s="335"/>
      <c r="L1615" s="340"/>
      <c r="M1615" s="260"/>
      <c r="N1615" s="260"/>
    </row>
    <row r="1616" spans="4:14" x14ac:dyDescent="0.25">
      <c r="D1616" s="236"/>
      <c r="E1616" s="235"/>
      <c r="F1616" s="235"/>
      <c r="G1616" s="235"/>
      <c r="H1616" s="235"/>
      <c r="I1616" s="235"/>
      <c r="J1616" s="235"/>
      <c r="K1616" s="335"/>
      <c r="L1616" s="340"/>
      <c r="M1616" s="260"/>
      <c r="N1616" s="260"/>
    </row>
    <row r="1617" spans="4:14" x14ac:dyDescent="0.25">
      <c r="D1617" s="236"/>
      <c r="E1617" s="235"/>
      <c r="F1617" s="235"/>
      <c r="G1617" s="235"/>
      <c r="H1617" s="235"/>
      <c r="I1617" s="235"/>
      <c r="J1617" s="235"/>
      <c r="K1617" s="335"/>
      <c r="L1617" s="340"/>
      <c r="M1617" s="260"/>
      <c r="N1617" s="260"/>
    </row>
    <row r="1618" spans="4:14" x14ac:dyDescent="0.25">
      <c r="D1618" s="236"/>
      <c r="E1618" s="235"/>
      <c r="F1618" s="235"/>
      <c r="G1618" s="235"/>
      <c r="H1618" s="235"/>
      <c r="I1618" s="235"/>
      <c r="J1618" s="235"/>
      <c r="K1618" s="335"/>
      <c r="L1618" s="340"/>
      <c r="M1618" s="260"/>
      <c r="N1618" s="260"/>
    </row>
    <row r="1619" spans="4:14" x14ac:dyDescent="0.25">
      <c r="D1619" s="236"/>
      <c r="E1619" s="235"/>
      <c r="F1619" s="235"/>
      <c r="G1619" s="235"/>
      <c r="H1619" s="235"/>
      <c r="I1619" s="235"/>
      <c r="J1619" s="235"/>
      <c r="K1619" s="335"/>
      <c r="L1619" s="340"/>
      <c r="M1619" s="260"/>
      <c r="N1619" s="260"/>
    </row>
    <row r="1620" spans="4:14" x14ac:dyDescent="0.25">
      <c r="D1620" s="236"/>
      <c r="E1620" s="235"/>
      <c r="F1620" s="235"/>
      <c r="G1620" s="235"/>
      <c r="H1620" s="235"/>
      <c r="I1620" s="235"/>
      <c r="J1620" s="235"/>
      <c r="K1620" s="335"/>
      <c r="L1620" s="340"/>
      <c r="M1620" s="260"/>
      <c r="N1620" s="260"/>
    </row>
    <row r="1621" spans="4:14" x14ac:dyDescent="0.25">
      <c r="D1621" s="236"/>
      <c r="E1621" s="235"/>
      <c r="F1621" s="235"/>
      <c r="G1621" s="235"/>
      <c r="H1621" s="235"/>
      <c r="I1621" s="235"/>
      <c r="J1621" s="235"/>
      <c r="K1621" s="335"/>
      <c r="L1621" s="340"/>
      <c r="M1621" s="260"/>
      <c r="N1621" s="260"/>
    </row>
    <row r="1622" spans="4:14" x14ac:dyDescent="0.25">
      <c r="D1622" s="236"/>
      <c r="E1622" s="235"/>
      <c r="F1622" s="235"/>
      <c r="G1622" s="235"/>
      <c r="H1622" s="235"/>
      <c r="I1622" s="235"/>
      <c r="J1622" s="235"/>
      <c r="K1622" s="335"/>
      <c r="L1622" s="340"/>
      <c r="M1622" s="260"/>
      <c r="N1622" s="260"/>
    </row>
    <row r="1623" spans="4:14" x14ac:dyDescent="0.25">
      <c r="D1623" s="236"/>
      <c r="E1623" s="235"/>
      <c r="F1623" s="235"/>
      <c r="G1623" s="235"/>
      <c r="H1623" s="235"/>
      <c r="I1623" s="235"/>
      <c r="J1623" s="235"/>
      <c r="K1623" s="335"/>
      <c r="L1623" s="340"/>
      <c r="M1623" s="260"/>
      <c r="N1623" s="260"/>
    </row>
    <row r="1624" spans="4:14" x14ac:dyDescent="0.25">
      <c r="D1624" s="236"/>
      <c r="E1624" s="235"/>
      <c r="F1624" s="235"/>
      <c r="G1624" s="235"/>
      <c r="H1624" s="235"/>
      <c r="I1624" s="235"/>
      <c r="J1624" s="235"/>
      <c r="K1624" s="335"/>
      <c r="L1624" s="340"/>
      <c r="M1624" s="260"/>
      <c r="N1624" s="260"/>
    </row>
    <row r="1625" spans="4:14" x14ac:dyDescent="0.25">
      <c r="D1625" s="236"/>
      <c r="E1625" s="235"/>
      <c r="F1625" s="235"/>
      <c r="G1625" s="235"/>
      <c r="H1625" s="235"/>
      <c r="I1625" s="235"/>
      <c r="J1625" s="235"/>
      <c r="K1625" s="335"/>
      <c r="L1625" s="340"/>
      <c r="M1625" s="260"/>
      <c r="N1625" s="260"/>
    </row>
    <row r="1626" spans="4:14" x14ac:dyDescent="0.25">
      <c r="D1626" s="236"/>
      <c r="E1626" s="235"/>
      <c r="F1626" s="235"/>
      <c r="G1626" s="235"/>
      <c r="H1626" s="235"/>
      <c r="I1626" s="235"/>
      <c r="J1626" s="235"/>
      <c r="K1626" s="335"/>
      <c r="L1626" s="340"/>
      <c r="M1626" s="260"/>
      <c r="N1626" s="260"/>
    </row>
    <row r="1627" spans="4:14" x14ac:dyDescent="0.25">
      <c r="D1627" s="236"/>
      <c r="E1627" s="235"/>
      <c r="F1627" s="235"/>
      <c r="G1627" s="235"/>
      <c r="H1627" s="235"/>
      <c r="I1627" s="235"/>
      <c r="J1627" s="235"/>
      <c r="K1627" s="335"/>
      <c r="L1627" s="340"/>
      <c r="M1627" s="260"/>
      <c r="N1627" s="260"/>
    </row>
    <row r="1628" spans="4:14" x14ac:dyDescent="0.25">
      <c r="D1628" s="236"/>
      <c r="E1628" s="235"/>
      <c r="F1628" s="235"/>
      <c r="G1628" s="235"/>
      <c r="H1628" s="235"/>
      <c r="I1628" s="235"/>
      <c r="J1628" s="235"/>
      <c r="K1628" s="335"/>
      <c r="L1628" s="340"/>
      <c r="M1628" s="260"/>
      <c r="N1628" s="260"/>
    </row>
    <row r="1629" spans="4:14" x14ac:dyDescent="0.25">
      <c r="D1629" s="236"/>
      <c r="E1629" s="235"/>
      <c r="F1629" s="235"/>
      <c r="G1629" s="235"/>
      <c r="H1629" s="235"/>
      <c r="I1629" s="235"/>
      <c r="J1629" s="235"/>
      <c r="K1629" s="335"/>
      <c r="L1629" s="340"/>
      <c r="M1629" s="260"/>
      <c r="N1629" s="260"/>
    </row>
    <row r="1630" spans="4:14" x14ac:dyDescent="0.25">
      <c r="D1630" s="236"/>
      <c r="E1630" s="235"/>
      <c r="F1630" s="235"/>
      <c r="G1630" s="235"/>
      <c r="H1630" s="235"/>
      <c r="I1630" s="235"/>
      <c r="J1630" s="235"/>
      <c r="K1630" s="335"/>
      <c r="L1630" s="340"/>
      <c r="M1630" s="260"/>
      <c r="N1630" s="260"/>
    </row>
    <row r="1631" spans="4:14" x14ac:dyDescent="0.25">
      <c r="D1631" s="236"/>
      <c r="E1631" s="235"/>
      <c r="F1631" s="235"/>
      <c r="G1631" s="235"/>
      <c r="H1631" s="235"/>
      <c r="I1631" s="235"/>
      <c r="J1631" s="235"/>
      <c r="K1631" s="335"/>
      <c r="L1631" s="340"/>
      <c r="M1631" s="260"/>
      <c r="N1631" s="260"/>
    </row>
    <row r="1632" spans="4:14" x14ac:dyDescent="0.25">
      <c r="D1632" s="236"/>
      <c r="E1632" s="235"/>
      <c r="F1632" s="235"/>
      <c r="G1632" s="235"/>
      <c r="H1632" s="235"/>
      <c r="I1632" s="235"/>
      <c r="J1632" s="235"/>
      <c r="K1632" s="335"/>
      <c r="L1632" s="340"/>
      <c r="M1632" s="260"/>
      <c r="N1632" s="260"/>
    </row>
    <row r="1633" spans="4:14" x14ac:dyDescent="0.25">
      <c r="D1633" s="236"/>
      <c r="E1633" s="235"/>
      <c r="F1633" s="235"/>
      <c r="G1633" s="235"/>
      <c r="H1633" s="235"/>
      <c r="I1633" s="235"/>
      <c r="J1633" s="235"/>
      <c r="K1633" s="335"/>
      <c r="L1633" s="340"/>
      <c r="M1633" s="260"/>
      <c r="N1633" s="260"/>
    </row>
    <row r="1634" spans="4:14" x14ac:dyDescent="0.25">
      <c r="D1634" s="236"/>
      <c r="E1634" s="235"/>
      <c r="F1634" s="235"/>
      <c r="G1634" s="235"/>
      <c r="H1634" s="235"/>
      <c r="I1634" s="235"/>
      <c r="J1634" s="235"/>
      <c r="K1634" s="335"/>
      <c r="L1634" s="340"/>
      <c r="M1634" s="260"/>
      <c r="N1634" s="260"/>
    </row>
    <row r="1635" spans="4:14" x14ac:dyDescent="0.25">
      <c r="D1635" s="236"/>
      <c r="E1635" s="235"/>
      <c r="F1635" s="235"/>
      <c r="G1635" s="235"/>
      <c r="H1635" s="235"/>
      <c r="I1635" s="235"/>
      <c r="J1635" s="235"/>
      <c r="K1635" s="335"/>
      <c r="L1635" s="340"/>
      <c r="M1635" s="260"/>
      <c r="N1635" s="260"/>
    </row>
    <row r="1636" spans="4:14" x14ac:dyDescent="0.25">
      <c r="D1636" s="236"/>
      <c r="E1636" s="235"/>
      <c r="F1636" s="235"/>
      <c r="G1636" s="235"/>
      <c r="H1636" s="235"/>
      <c r="I1636" s="235"/>
      <c r="J1636" s="235"/>
      <c r="K1636" s="335"/>
      <c r="L1636" s="340"/>
      <c r="M1636" s="260"/>
      <c r="N1636" s="260"/>
    </row>
    <row r="1637" spans="4:14" x14ac:dyDescent="0.25">
      <c r="D1637" s="236"/>
      <c r="E1637" s="235"/>
      <c r="F1637" s="235"/>
      <c r="G1637" s="235"/>
      <c r="H1637" s="235"/>
      <c r="I1637" s="235"/>
      <c r="J1637" s="235"/>
      <c r="K1637" s="335"/>
      <c r="L1637" s="340"/>
      <c r="M1637" s="260"/>
      <c r="N1637" s="260"/>
    </row>
    <row r="1638" spans="4:14" x14ac:dyDescent="0.25">
      <c r="D1638" s="236"/>
      <c r="E1638" s="235"/>
      <c r="F1638" s="235"/>
      <c r="G1638" s="235"/>
      <c r="H1638" s="235"/>
      <c r="I1638" s="235"/>
      <c r="J1638" s="235"/>
      <c r="K1638" s="335"/>
      <c r="L1638" s="340"/>
      <c r="M1638" s="260"/>
      <c r="N1638" s="260"/>
    </row>
    <row r="1639" spans="4:14" x14ac:dyDescent="0.25">
      <c r="D1639" s="236"/>
      <c r="E1639" s="235"/>
      <c r="F1639" s="235"/>
      <c r="G1639" s="235"/>
      <c r="H1639" s="235"/>
      <c r="I1639" s="235"/>
      <c r="J1639" s="235"/>
      <c r="K1639" s="335"/>
      <c r="L1639" s="340"/>
      <c r="M1639" s="260"/>
      <c r="N1639" s="260"/>
    </row>
    <row r="1640" spans="4:14" x14ac:dyDescent="0.25">
      <c r="D1640" s="236"/>
      <c r="E1640" s="235"/>
      <c r="F1640" s="235"/>
      <c r="G1640" s="235"/>
      <c r="H1640" s="235"/>
      <c r="I1640" s="235"/>
      <c r="J1640" s="235"/>
      <c r="K1640" s="335"/>
      <c r="L1640" s="340"/>
      <c r="M1640" s="260"/>
      <c r="N1640" s="260"/>
    </row>
    <row r="1641" spans="4:14" x14ac:dyDescent="0.25">
      <c r="D1641" s="236"/>
      <c r="E1641" s="235"/>
      <c r="F1641" s="235"/>
      <c r="G1641" s="235"/>
      <c r="H1641" s="235"/>
      <c r="I1641" s="235"/>
      <c r="J1641" s="235"/>
      <c r="K1641" s="335"/>
      <c r="L1641" s="340"/>
      <c r="M1641" s="260"/>
      <c r="N1641" s="260"/>
    </row>
    <row r="1642" spans="4:14" x14ac:dyDescent="0.25">
      <c r="D1642" s="236"/>
      <c r="E1642" s="235"/>
      <c r="F1642" s="235"/>
      <c r="G1642" s="235"/>
      <c r="H1642" s="235"/>
      <c r="I1642" s="235"/>
      <c r="J1642" s="235"/>
      <c r="K1642" s="335"/>
      <c r="L1642" s="340"/>
      <c r="M1642" s="260"/>
      <c r="N1642" s="260"/>
    </row>
    <row r="1643" spans="4:14" x14ac:dyDescent="0.25">
      <c r="D1643" s="236"/>
      <c r="E1643" s="235"/>
      <c r="F1643" s="235"/>
      <c r="G1643" s="235"/>
      <c r="H1643" s="235"/>
      <c r="I1643" s="235"/>
      <c r="J1643" s="235"/>
      <c r="K1643" s="335"/>
      <c r="L1643" s="340"/>
      <c r="M1643" s="260"/>
      <c r="N1643" s="260"/>
    </row>
    <row r="1644" spans="4:14" x14ac:dyDescent="0.25">
      <c r="D1644" s="236"/>
      <c r="E1644" s="235"/>
      <c r="F1644" s="235"/>
      <c r="G1644" s="235"/>
      <c r="H1644" s="235"/>
      <c r="I1644" s="235"/>
      <c r="J1644" s="235"/>
      <c r="K1644" s="335"/>
      <c r="L1644" s="340"/>
      <c r="M1644" s="260"/>
      <c r="N1644" s="260"/>
    </row>
    <row r="1645" spans="4:14" x14ac:dyDescent="0.25">
      <c r="D1645" s="236"/>
      <c r="E1645" s="235"/>
      <c r="F1645" s="235"/>
      <c r="G1645" s="235"/>
      <c r="H1645" s="235"/>
      <c r="I1645" s="235"/>
      <c r="J1645" s="235"/>
      <c r="K1645" s="335"/>
      <c r="L1645" s="340"/>
      <c r="M1645" s="260"/>
      <c r="N1645" s="260"/>
    </row>
    <row r="1646" spans="4:14" x14ac:dyDescent="0.25">
      <c r="D1646" s="236"/>
      <c r="E1646" s="235"/>
      <c r="F1646" s="235"/>
      <c r="G1646" s="235"/>
      <c r="H1646" s="235"/>
      <c r="I1646" s="235"/>
      <c r="J1646" s="235"/>
      <c r="K1646" s="335"/>
      <c r="L1646" s="340"/>
      <c r="M1646" s="260"/>
      <c r="N1646" s="260"/>
    </row>
    <row r="1647" spans="4:14" x14ac:dyDescent="0.25">
      <c r="D1647" s="236"/>
      <c r="E1647" s="235"/>
      <c r="F1647" s="235"/>
      <c r="G1647" s="235"/>
      <c r="H1647" s="235"/>
      <c r="I1647" s="235"/>
      <c r="J1647" s="235"/>
      <c r="K1647" s="335"/>
      <c r="L1647" s="340"/>
      <c r="M1647" s="260"/>
      <c r="N1647" s="260"/>
    </row>
    <row r="1648" spans="4:14" x14ac:dyDescent="0.25">
      <c r="D1648" s="236"/>
      <c r="E1648" s="235"/>
      <c r="F1648" s="235"/>
      <c r="G1648" s="235"/>
      <c r="H1648" s="235"/>
      <c r="I1648" s="235"/>
      <c r="J1648" s="235"/>
      <c r="K1648" s="335"/>
      <c r="L1648" s="340"/>
      <c r="M1648" s="260"/>
      <c r="N1648" s="260"/>
    </row>
    <row r="1649" spans="4:14" x14ac:dyDescent="0.25">
      <c r="D1649" s="236"/>
      <c r="E1649" s="235"/>
      <c r="F1649" s="235"/>
      <c r="G1649" s="235"/>
      <c r="H1649" s="235"/>
      <c r="I1649" s="235"/>
      <c r="J1649" s="235"/>
      <c r="K1649" s="335"/>
      <c r="L1649" s="340"/>
      <c r="M1649" s="260"/>
      <c r="N1649" s="260"/>
    </row>
    <row r="1650" spans="4:14" x14ac:dyDescent="0.25">
      <c r="D1650" s="236"/>
      <c r="E1650" s="235"/>
      <c r="F1650" s="235"/>
      <c r="G1650" s="235"/>
      <c r="H1650" s="235"/>
      <c r="I1650" s="235"/>
      <c r="J1650" s="235"/>
      <c r="K1650" s="335"/>
      <c r="L1650" s="340"/>
      <c r="M1650" s="260"/>
      <c r="N1650" s="260"/>
    </row>
    <row r="1651" spans="4:14" x14ac:dyDescent="0.25">
      <c r="D1651" s="236"/>
      <c r="E1651" s="235"/>
      <c r="F1651" s="235"/>
      <c r="G1651" s="235"/>
      <c r="H1651" s="235"/>
      <c r="I1651" s="235"/>
      <c r="J1651" s="235"/>
      <c r="K1651" s="335"/>
      <c r="L1651" s="340"/>
      <c r="M1651" s="260"/>
      <c r="N1651" s="260"/>
    </row>
    <row r="1652" spans="4:14" x14ac:dyDescent="0.25">
      <c r="D1652" s="236"/>
      <c r="E1652" s="235"/>
      <c r="F1652" s="235"/>
      <c r="G1652" s="235"/>
      <c r="H1652" s="235"/>
      <c r="I1652" s="235"/>
      <c r="J1652" s="235"/>
      <c r="K1652" s="335"/>
      <c r="L1652" s="340"/>
      <c r="M1652" s="260"/>
      <c r="N1652" s="260"/>
    </row>
    <row r="1653" spans="4:14" x14ac:dyDescent="0.25">
      <c r="D1653" s="236"/>
      <c r="E1653" s="235"/>
      <c r="F1653" s="235"/>
      <c r="G1653" s="235"/>
      <c r="H1653" s="235"/>
      <c r="I1653" s="235"/>
      <c r="J1653" s="235"/>
      <c r="K1653" s="335"/>
      <c r="L1653" s="340"/>
      <c r="M1653" s="260"/>
      <c r="N1653" s="260"/>
    </row>
    <row r="1654" spans="4:14" x14ac:dyDescent="0.25">
      <c r="D1654" s="236"/>
      <c r="E1654" s="235"/>
      <c r="F1654" s="235"/>
      <c r="G1654" s="235"/>
      <c r="H1654" s="235"/>
      <c r="I1654" s="235"/>
      <c r="J1654" s="235"/>
      <c r="K1654" s="335"/>
      <c r="L1654" s="340"/>
      <c r="M1654" s="260"/>
      <c r="N1654" s="260"/>
    </row>
    <row r="1655" spans="4:14" x14ac:dyDescent="0.25">
      <c r="D1655" s="236"/>
      <c r="E1655" s="235"/>
      <c r="F1655" s="235"/>
      <c r="G1655" s="235"/>
      <c r="H1655" s="235"/>
      <c r="I1655" s="235"/>
      <c r="J1655" s="235"/>
      <c r="K1655" s="335"/>
      <c r="L1655" s="340"/>
      <c r="M1655" s="260"/>
      <c r="N1655" s="260"/>
    </row>
    <row r="1656" spans="4:14" x14ac:dyDescent="0.25">
      <c r="D1656" s="236"/>
      <c r="E1656" s="235"/>
      <c r="F1656" s="235"/>
      <c r="G1656" s="235"/>
      <c r="H1656" s="235"/>
      <c r="I1656" s="235"/>
      <c r="J1656" s="235"/>
      <c r="K1656" s="335"/>
      <c r="L1656" s="340"/>
      <c r="M1656" s="260"/>
      <c r="N1656" s="260"/>
    </row>
    <row r="1657" spans="4:14" x14ac:dyDescent="0.25">
      <c r="D1657" s="236"/>
      <c r="E1657" s="235"/>
      <c r="F1657" s="235"/>
      <c r="G1657" s="235"/>
      <c r="H1657" s="235"/>
      <c r="I1657" s="235"/>
      <c r="J1657" s="235"/>
      <c r="K1657" s="335"/>
      <c r="L1657" s="340"/>
      <c r="M1657" s="260"/>
      <c r="N1657" s="260"/>
    </row>
    <row r="1658" spans="4:14" x14ac:dyDescent="0.25">
      <c r="D1658" s="236"/>
      <c r="E1658" s="235"/>
      <c r="F1658" s="235"/>
      <c r="G1658" s="235"/>
      <c r="H1658" s="235"/>
      <c r="I1658" s="235"/>
      <c r="J1658" s="235"/>
      <c r="K1658" s="335"/>
      <c r="L1658" s="340"/>
      <c r="M1658" s="260"/>
      <c r="N1658" s="260"/>
    </row>
    <row r="1659" spans="4:14" x14ac:dyDescent="0.25">
      <c r="D1659" s="236"/>
      <c r="E1659" s="235"/>
      <c r="F1659" s="235"/>
      <c r="G1659" s="235"/>
      <c r="H1659" s="235"/>
      <c r="I1659" s="235"/>
      <c r="J1659" s="235"/>
      <c r="K1659" s="335"/>
      <c r="L1659" s="340"/>
      <c r="M1659" s="260"/>
      <c r="N1659" s="260"/>
    </row>
    <row r="1660" spans="4:14" x14ac:dyDescent="0.25">
      <c r="D1660" s="236"/>
      <c r="E1660" s="235"/>
      <c r="F1660" s="235"/>
      <c r="G1660" s="235"/>
      <c r="H1660" s="235"/>
      <c r="I1660" s="235"/>
      <c r="J1660" s="235"/>
      <c r="K1660" s="335"/>
      <c r="L1660" s="340"/>
      <c r="M1660" s="260"/>
      <c r="N1660" s="260"/>
    </row>
    <row r="1661" spans="4:14" x14ac:dyDescent="0.25">
      <c r="D1661" s="236"/>
      <c r="E1661" s="235"/>
      <c r="F1661" s="235"/>
      <c r="G1661" s="235"/>
      <c r="H1661" s="235"/>
      <c r="I1661" s="235"/>
      <c r="J1661" s="235"/>
      <c r="K1661" s="335"/>
      <c r="L1661" s="340"/>
      <c r="M1661" s="260"/>
      <c r="N1661" s="260"/>
    </row>
    <row r="1662" spans="4:14" x14ac:dyDescent="0.25">
      <c r="D1662" s="236"/>
      <c r="E1662" s="235"/>
      <c r="F1662" s="235"/>
      <c r="G1662" s="235"/>
      <c r="H1662" s="235"/>
      <c r="I1662" s="235"/>
      <c r="J1662" s="235"/>
      <c r="K1662" s="335"/>
      <c r="L1662" s="340"/>
      <c r="M1662" s="260"/>
      <c r="N1662" s="260"/>
    </row>
    <row r="1663" spans="4:14" x14ac:dyDescent="0.25">
      <c r="D1663" s="236"/>
      <c r="E1663" s="235"/>
      <c r="F1663" s="235"/>
      <c r="G1663" s="235"/>
      <c r="H1663" s="235"/>
      <c r="I1663" s="235"/>
      <c r="J1663" s="235"/>
      <c r="K1663" s="335"/>
      <c r="L1663" s="340"/>
      <c r="M1663" s="260"/>
      <c r="N1663" s="260"/>
    </row>
    <row r="1664" spans="4:14" x14ac:dyDescent="0.25">
      <c r="D1664" s="236"/>
      <c r="E1664" s="235"/>
      <c r="F1664" s="235"/>
      <c r="G1664" s="235"/>
      <c r="H1664" s="235"/>
      <c r="I1664" s="235"/>
      <c r="J1664" s="235"/>
      <c r="K1664" s="335"/>
      <c r="L1664" s="340"/>
      <c r="M1664" s="260"/>
      <c r="N1664" s="260"/>
    </row>
    <row r="1665" spans="4:14" x14ac:dyDescent="0.25">
      <c r="D1665" s="236"/>
      <c r="E1665" s="235"/>
      <c r="F1665" s="235"/>
      <c r="G1665" s="235"/>
      <c r="H1665" s="235"/>
      <c r="I1665" s="235"/>
      <c r="J1665" s="235"/>
      <c r="K1665" s="335"/>
      <c r="L1665" s="340"/>
      <c r="M1665" s="260"/>
      <c r="N1665" s="260"/>
    </row>
    <row r="1666" spans="4:14" x14ac:dyDescent="0.25">
      <c r="D1666" s="236"/>
      <c r="E1666" s="235"/>
      <c r="F1666" s="235"/>
      <c r="G1666" s="235"/>
      <c r="H1666" s="235"/>
      <c r="I1666" s="235"/>
      <c r="J1666" s="235"/>
      <c r="K1666" s="335"/>
      <c r="L1666" s="340"/>
      <c r="M1666" s="260"/>
      <c r="N1666" s="260"/>
    </row>
    <row r="1667" spans="4:14" x14ac:dyDescent="0.25">
      <c r="D1667" s="236"/>
      <c r="E1667" s="235"/>
      <c r="F1667" s="235"/>
      <c r="G1667" s="235"/>
      <c r="H1667" s="235"/>
      <c r="I1667" s="235"/>
      <c r="J1667" s="235"/>
      <c r="K1667" s="335"/>
      <c r="L1667" s="340"/>
      <c r="M1667" s="260"/>
      <c r="N1667" s="260"/>
    </row>
    <row r="1668" spans="4:14" x14ac:dyDescent="0.25">
      <c r="D1668" s="236"/>
      <c r="E1668" s="235"/>
      <c r="F1668" s="235"/>
      <c r="G1668" s="235"/>
      <c r="H1668" s="235"/>
      <c r="I1668" s="235"/>
      <c r="J1668" s="235"/>
      <c r="K1668" s="335"/>
      <c r="L1668" s="340"/>
      <c r="M1668" s="260"/>
      <c r="N1668" s="260"/>
    </row>
    <row r="1669" spans="4:14" x14ac:dyDescent="0.25">
      <c r="D1669" s="236"/>
      <c r="E1669" s="235"/>
      <c r="F1669" s="235"/>
      <c r="G1669" s="235"/>
      <c r="H1669" s="235"/>
      <c r="I1669" s="235"/>
      <c r="J1669" s="235"/>
      <c r="K1669" s="335"/>
      <c r="L1669" s="340"/>
      <c r="M1669" s="260"/>
      <c r="N1669" s="260"/>
    </row>
    <row r="1670" spans="4:14" x14ac:dyDescent="0.25">
      <c r="D1670" s="236"/>
      <c r="E1670" s="235"/>
      <c r="F1670" s="235"/>
      <c r="G1670" s="235"/>
      <c r="H1670" s="235"/>
      <c r="I1670" s="235"/>
      <c r="J1670" s="235"/>
      <c r="K1670" s="335"/>
      <c r="L1670" s="340"/>
      <c r="M1670" s="260"/>
      <c r="N1670" s="260"/>
    </row>
    <row r="1671" spans="4:14" x14ac:dyDescent="0.25">
      <c r="D1671" s="236"/>
      <c r="E1671" s="235"/>
      <c r="F1671" s="235"/>
      <c r="G1671" s="235"/>
      <c r="H1671" s="235"/>
      <c r="I1671" s="235"/>
      <c r="J1671" s="235"/>
      <c r="K1671" s="335"/>
      <c r="L1671" s="340"/>
      <c r="M1671" s="260"/>
      <c r="N1671" s="260"/>
    </row>
    <row r="1672" spans="4:14" x14ac:dyDescent="0.25">
      <c r="D1672" s="236"/>
      <c r="E1672" s="235"/>
      <c r="F1672" s="235"/>
      <c r="G1672" s="235"/>
      <c r="H1672" s="235"/>
      <c r="I1672" s="235"/>
      <c r="J1672" s="235"/>
      <c r="K1672" s="335"/>
      <c r="L1672" s="340"/>
      <c r="M1672" s="260"/>
      <c r="N1672" s="260"/>
    </row>
    <row r="1673" spans="4:14" x14ac:dyDescent="0.25">
      <c r="D1673" s="236"/>
      <c r="E1673" s="235"/>
      <c r="F1673" s="235"/>
      <c r="G1673" s="235"/>
      <c r="H1673" s="235"/>
      <c r="I1673" s="235"/>
      <c r="J1673" s="235"/>
      <c r="K1673" s="335"/>
      <c r="L1673" s="340"/>
      <c r="M1673" s="260"/>
      <c r="N1673" s="260"/>
    </row>
    <row r="1674" spans="4:14" x14ac:dyDescent="0.25">
      <c r="D1674" s="236"/>
      <c r="E1674" s="235"/>
      <c r="F1674" s="235"/>
      <c r="G1674" s="235"/>
      <c r="H1674" s="235"/>
      <c r="I1674" s="235"/>
      <c r="J1674" s="235"/>
      <c r="K1674" s="335"/>
      <c r="L1674" s="340"/>
      <c r="M1674" s="260"/>
      <c r="N1674" s="260"/>
    </row>
    <row r="1675" spans="4:14" x14ac:dyDescent="0.25">
      <c r="D1675" s="236"/>
      <c r="E1675" s="235"/>
      <c r="F1675" s="235"/>
      <c r="G1675" s="235"/>
      <c r="H1675" s="235"/>
      <c r="I1675" s="235"/>
      <c r="J1675" s="235"/>
      <c r="K1675" s="335"/>
      <c r="L1675" s="340"/>
      <c r="M1675" s="260"/>
      <c r="N1675" s="260"/>
    </row>
    <row r="1676" spans="4:14" x14ac:dyDescent="0.25">
      <c r="D1676" s="236"/>
      <c r="E1676" s="235"/>
      <c r="F1676" s="235"/>
      <c r="G1676" s="235"/>
      <c r="H1676" s="235"/>
      <c r="I1676" s="235"/>
      <c r="J1676" s="235"/>
      <c r="K1676" s="335"/>
      <c r="L1676" s="340"/>
      <c r="M1676" s="260"/>
      <c r="N1676" s="260"/>
    </row>
    <row r="1677" spans="4:14" x14ac:dyDescent="0.25">
      <c r="D1677" s="236"/>
      <c r="E1677" s="235"/>
      <c r="F1677" s="235"/>
      <c r="G1677" s="235"/>
      <c r="H1677" s="235"/>
      <c r="I1677" s="235"/>
      <c r="J1677" s="235"/>
      <c r="K1677" s="335"/>
      <c r="L1677" s="340"/>
      <c r="M1677" s="260"/>
      <c r="N1677" s="260"/>
    </row>
    <row r="1678" spans="4:14" x14ac:dyDescent="0.25">
      <c r="D1678" s="236"/>
      <c r="E1678" s="235"/>
      <c r="F1678" s="235"/>
      <c r="G1678" s="235"/>
      <c r="H1678" s="235"/>
      <c r="I1678" s="235"/>
      <c r="J1678" s="235"/>
      <c r="K1678" s="335"/>
      <c r="L1678" s="340"/>
      <c r="M1678" s="260"/>
      <c r="N1678" s="260"/>
    </row>
    <row r="1679" spans="4:14" x14ac:dyDescent="0.25">
      <c r="D1679" s="236"/>
      <c r="E1679" s="235"/>
      <c r="F1679" s="235"/>
      <c r="G1679" s="235"/>
      <c r="H1679" s="235"/>
      <c r="I1679" s="235"/>
      <c r="J1679" s="235"/>
      <c r="K1679" s="335"/>
      <c r="L1679" s="340"/>
      <c r="M1679" s="260"/>
      <c r="N1679" s="260"/>
    </row>
    <row r="1680" spans="4:14" x14ac:dyDescent="0.25">
      <c r="D1680" s="236"/>
      <c r="E1680" s="235"/>
      <c r="F1680" s="235"/>
      <c r="G1680" s="235"/>
      <c r="H1680" s="235"/>
      <c r="I1680" s="235"/>
      <c r="J1680" s="235"/>
      <c r="K1680" s="335"/>
      <c r="L1680" s="340"/>
      <c r="M1680" s="260"/>
      <c r="N1680" s="260"/>
    </row>
    <row r="1681" spans="4:14" x14ac:dyDescent="0.25">
      <c r="D1681" s="236"/>
      <c r="E1681" s="235"/>
      <c r="F1681" s="235"/>
      <c r="G1681" s="235"/>
      <c r="H1681" s="235"/>
      <c r="I1681" s="235"/>
      <c r="J1681" s="235"/>
      <c r="K1681" s="335"/>
      <c r="L1681" s="340"/>
      <c r="M1681" s="260"/>
      <c r="N1681" s="260"/>
    </row>
    <row r="1682" spans="4:14" x14ac:dyDescent="0.25">
      <c r="D1682" s="236"/>
      <c r="E1682" s="235"/>
      <c r="F1682" s="235"/>
      <c r="G1682" s="235"/>
      <c r="H1682" s="235"/>
      <c r="I1682" s="235"/>
      <c r="J1682" s="235"/>
      <c r="K1682" s="335"/>
      <c r="L1682" s="340"/>
      <c r="M1682" s="260"/>
      <c r="N1682" s="260"/>
    </row>
    <row r="1683" spans="4:14" x14ac:dyDescent="0.25">
      <c r="D1683" s="236"/>
      <c r="E1683" s="235"/>
      <c r="F1683" s="235"/>
      <c r="G1683" s="235"/>
      <c r="H1683" s="235"/>
      <c r="I1683" s="235"/>
      <c r="J1683" s="235"/>
      <c r="K1683" s="335"/>
      <c r="L1683" s="340"/>
      <c r="M1683" s="260"/>
      <c r="N1683" s="260"/>
    </row>
    <row r="1684" spans="4:14" x14ac:dyDescent="0.25">
      <c r="D1684" s="236"/>
      <c r="E1684" s="235"/>
      <c r="F1684" s="235"/>
      <c r="G1684" s="235"/>
      <c r="H1684" s="235"/>
      <c r="I1684" s="235"/>
      <c r="J1684" s="235"/>
      <c r="K1684" s="335"/>
      <c r="L1684" s="340"/>
      <c r="M1684" s="260"/>
      <c r="N1684" s="260"/>
    </row>
    <row r="1685" spans="4:14" x14ac:dyDescent="0.25">
      <c r="D1685" s="236"/>
      <c r="E1685" s="235"/>
      <c r="F1685" s="235"/>
      <c r="G1685" s="235"/>
      <c r="H1685" s="235"/>
      <c r="I1685" s="235"/>
      <c r="J1685" s="235"/>
      <c r="K1685" s="335"/>
      <c r="L1685" s="340"/>
      <c r="M1685" s="260"/>
      <c r="N1685" s="260"/>
    </row>
    <row r="1686" spans="4:14" x14ac:dyDescent="0.25">
      <c r="D1686" s="236"/>
      <c r="E1686" s="235"/>
      <c r="F1686" s="235"/>
      <c r="G1686" s="235"/>
      <c r="H1686" s="235"/>
      <c r="I1686" s="235"/>
      <c r="J1686" s="235"/>
      <c r="K1686" s="335"/>
      <c r="L1686" s="340"/>
      <c r="M1686" s="260"/>
      <c r="N1686" s="260"/>
    </row>
    <row r="1687" spans="4:14" x14ac:dyDescent="0.25">
      <c r="D1687" s="236"/>
      <c r="E1687" s="235"/>
      <c r="F1687" s="235"/>
      <c r="G1687" s="235"/>
      <c r="H1687" s="235"/>
      <c r="I1687" s="235"/>
      <c r="J1687" s="235"/>
      <c r="K1687" s="335"/>
      <c r="L1687" s="340"/>
      <c r="M1687" s="260"/>
      <c r="N1687" s="260"/>
    </row>
    <row r="1688" spans="4:14" x14ac:dyDescent="0.25">
      <c r="D1688" s="236"/>
      <c r="E1688" s="235"/>
      <c r="F1688" s="235"/>
      <c r="G1688" s="235"/>
      <c r="H1688" s="235"/>
      <c r="I1688" s="235"/>
      <c r="J1688" s="235"/>
      <c r="K1688" s="335"/>
      <c r="L1688" s="340"/>
      <c r="M1688" s="260"/>
      <c r="N1688" s="260"/>
    </row>
    <row r="1689" spans="4:14" x14ac:dyDescent="0.25">
      <c r="D1689" s="236"/>
      <c r="E1689" s="235"/>
      <c r="F1689" s="235"/>
      <c r="G1689" s="235"/>
      <c r="H1689" s="235"/>
      <c r="I1689" s="235"/>
      <c r="J1689" s="235"/>
      <c r="K1689" s="335"/>
      <c r="L1689" s="340"/>
      <c r="M1689" s="260"/>
      <c r="N1689" s="260"/>
    </row>
    <row r="1690" spans="4:14" x14ac:dyDescent="0.25">
      <c r="D1690" s="236"/>
      <c r="E1690" s="235"/>
      <c r="F1690" s="235"/>
      <c r="G1690" s="235"/>
      <c r="H1690" s="235"/>
      <c r="I1690" s="235"/>
      <c r="J1690" s="235"/>
      <c r="K1690" s="335"/>
      <c r="L1690" s="340"/>
      <c r="M1690" s="260"/>
      <c r="N1690" s="260"/>
    </row>
    <row r="1691" spans="4:14" x14ac:dyDescent="0.25">
      <c r="D1691" s="236"/>
      <c r="E1691" s="235"/>
      <c r="F1691" s="235"/>
      <c r="G1691" s="235"/>
      <c r="H1691" s="235"/>
      <c r="I1691" s="235"/>
      <c r="J1691" s="235"/>
      <c r="K1691" s="335"/>
      <c r="L1691" s="340"/>
      <c r="M1691" s="260"/>
      <c r="N1691" s="260"/>
    </row>
    <row r="1692" spans="4:14" x14ac:dyDescent="0.25">
      <c r="D1692" s="236"/>
      <c r="E1692" s="235"/>
      <c r="F1692" s="235"/>
      <c r="G1692" s="235"/>
      <c r="H1692" s="235"/>
      <c r="I1692" s="235"/>
      <c r="J1692" s="235"/>
      <c r="K1692" s="335"/>
      <c r="L1692" s="340"/>
      <c r="M1692" s="260"/>
      <c r="N1692" s="260"/>
    </row>
    <row r="1693" spans="4:14" x14ac:dyDescent="0.25">
      <c r="D1693" s="236"/>
      <c r="E1693" s="235"/>
      <c r="F1693" s="235"/>
      <c r="G1693" s="235"/>
      <c r="H1693" s="235"/>
      <c r="I1693" s="235"/>
      <c r="J1693" s="235"/>
      <c r="K1693" s="335"/>
      <c r="L1693" s="340"/>
      <c r="M1693" s="260"/>
      <c r="N1693" s="260"/>
    </row>
    <row r="1694" spans="4:14" x14ac:dyDescent="0.25">
      <c r="D1694" s="236"/>
      <c r="E1694" s="235"/>
      <c r="F1694" s="235"/>
      <c r="G1694" s="235"/>
      <c r="H1694" s="235"/>
      <c r="I1694" s="235"/>
      <c r="J1694" s="235"/>
      <c r="K1694" s="335"/>
      <c r="L1694" s="340"/>
      <c r="M1694" s="260"/>
      <c r="N1694" s="260"/>
    </row>
    <row r="1695" spans="4:14" x14ac:dyDescent="0.25">
      <c r="D1695" s="236"/>
      <c r="E1695" s="235"/>
      <c r="F1695" s="235"/>
      <c r="G1695" s="235"/>
      <c r="H1695" s="235"/>
      <c r="I1695" s="235"/>
      <c r="J1695" s="235"/>
      <c r="K1695" s="335"/>
      <c r="L1695" s="340"/>
      <c r="M1695" s="260"/>
      <c r="N1695" s="260"/>
    </row>
    <row r="1696" spans="4:14" x14ac:dyDescent="0.25">
      <c r="D1696" s="236"/>
      <c r="E1696" s="235"/>
      <c r="F1696" s="235"/>
      <c r="G1696" s="235"/>
      <c r="H1696" s="235"/>
      <c r="I1696" s="235"/>
      <c r="J1696" s="235"/>
      <c r="K1696" s="335"/>
      <c r="L1696" s="340"/>
      <c r="M1696" s="260"/>
      <c r="N1696" s="260"/>
    </row>
    <row r="1697" spans="4:14" x14ac:dyDescent="0.25">
      <c r="D1697" s="236"/>
      <c r="E1697" s="235"/>
      <c r="F1697" s="235"/>
      <c r="G1697" s="235"/>
      <c r="H1697" s="235"/>
      <c r="I1697" s="235"/>
      <c r="J1697" s="235"/>
      <c r="K1697" s="335"/>
      <c r="L1697" s="340"/>
      <c r="M1697" s="260"/>
      <c r="N1697" s="260"/>
    </row>
    <row r="1698" spans="4:14" x14ac:dyDescent="0.25">
      <c r="D1698" s="236"/>
      <c r="E1698" s="235"/>
      <c r="F1698" s="235"/>
      <c r="G1698" s="235"/>
      <c r="H1698" s="235"/>
      <c r="I1698" s="235"/>
      <c r="J1698" s="235"/>
      <c r="K1698" s="335"/>
      <c r="L1698" s="340"/>
      <c r="M1698" s="260"/>
      <c r="N1698" s="260"/>
    </row>
    <row r="1699" spans="4:14" x14ac:dyDescent="0.25">
      <c r="D1699" s="236"/>
      <c r="E1699" s="235"/>
      <c r="F1699" s="235"/>
      <c r="G1699" s="235"/>
      <c r="H1699" s="235"/>
      <c r="I1699" s="235"/>
      <c r="J1699" s="235"/>
      <c r="K1699" s="335"/>
      <c r="L1699" s="340"/>
      <c r="M1699" s="260"/>
      <c r="N1699" s="260"/>
    </row>
    <row r="1700" spans="4:14" x14ac:dyDescent="0.25">
      <c r="D1700" s="236"/>
      <c r="E1700" s="235"/>
      <c r="F1700" s="235"/>
      <c r="G1700" s="235"/>
      <c r="H1700" s="235"/>
      <c r="I1700" s="235"/>
      <c r="J1700" s="235"/>
      <c r="K1700" s="335"/>
      <c r="L1700" s="340"/>
      <c r="M1700" s="260"/>
      <c r="N1700" s="260"/>
    </row>
    <row r="1701" spans="4:14" x14ac:dyDescent="0.25">
      <c r="D1701" s="236"/>
      <c r="E1701" s="235"/>
      <c r="F1701" s="235"/>
      <c r="G1701" s="235"/>
      <c r="H1701" s="235"/>
      <c r="I1701" s="235"/>
      <c r="J1701" s="235"/>
      <c r="K1701" s="335"/>
      <c r="L1701" s="340"/>
      <c r="M1701" s="260"/>
      <c r="N1701" s="260"/>
    </row>
    <row r="1702" spans="4:14" x14ac:dyDescent="0.25">
      <c r="D1702" s="236"/>
      <c r="E1702" s="235"/>
      <c r="F1702" s="235"/>
      <c r="G1702" s="235"/>
      <c r="H1702" s="235"/>
      <c r="I1702" s="235"/>
      <c r="J1702" s="235"/>
      <c r="K1702" s="335"/>
      <c r="L1702" s="340"/>
      <c r="M1702" s="260"/>
      <c r="N1702" s="260"/>
    </row>
    <row r="1703" spans="4:14" x14ac:dyDescent="0.25">
      <c r="D1703" s="236"/>
      <c r="E1703" s="235"/>
      <c r="F1703" s="235"/>
      <c r="G1703" s="235"/>
      <c r="H1703" s="235"/>
      <c r="I1703" s="235"/>
      <c r="J1703" s="235"/>
      <c r="K1703" s="335"/>
      <c r="L1703" s="340"/>
      <c r="M1703" s="260"/>
      <c r="N1703" s="260"/>
    </row>
    <row r="1704" spans="4:14" x14ac:dyDescent="0.25">
      <c r="D1704" s="236"/>
      <c r="E1704" s="235"/>
      <c r="F1704" s="235"/>
      <c r="G1704" s="235"/>
      <c r="H1704" s="235"/>
      <c r="I1704" s="235"/>
      <c r="J1704" s="235"/>
      <c r="K1704" s="335"/>
      <c r="L1704" s="340"/>
      <c r="M1704" s="260"/>
      <c r="N1704" s="260"/>
    </row>
    <row r="1705" spans="4:14" x14ac:dyDescent="0.25">
      <c r="D1705" s="236"/>
      <c r="E1705" s="235"/>
      <c r="F1705" s="235"/>
      <c r="G1705" s="235"/>
      <c r="H1705" s="235"/>
      <c r="I1705" s="235"/>
      <c r="J1705" s="235"/>
      <c r="K1705" s="335"/>
      <c r="L1705" s="340"/>
      <c r="M1705" s="260"/>
      <c r="N1705" s="260"/>
    </row>
    <row r="1706" spans="4:14" x14ac:dyDescent="0.25">
      <c r="D1706" s="236"/>
      <c r="E1706" s="235"/>
      <c r="F1706" s="235"/>
      <c r="G1706" s="235"/>
      <c r="H1706" s="235"/>
      <c r="I1706" s="235"/>
      <c r="J1706" s="235"/>
      <c r="K1706" s="335"/>
      <c r="L1706" s="340"/>
      <c r="M1706" s="260"/>
      <c r="N1706" s="260"/>
    </row>
    <row r="1707" spans="4:14" x14ac:dyDescent="0.25">
      <c r="D1707" s="236"/>
      <c r="E1707" s="235"/>
      <c r="F1707" s="235"/>
      <c r="G1707" s="235"/>
      <c r="H1707" s="235"/>
      <c r="I1707" s="235"/>
      <c r="J1707" s="235"/>
      <c r="K1707" s="335"/>
      <c r="L1707" s="340"/>
      <c r="M1707" s="260"/>
      <c r="N1707" s="260"/>
    </row>
    <row r="1708" spans="4:14" x14ac:dyDescent="0.25">
      <c r="D1708" s="236"/>
      <c r="E1708" s="235"/>
      <c r="F1708" s="235"/>
      <c r="G1708" s="235"/>
      <c r="H1708" s="235"/>
      <c r="I1708" s="235"/>
      <c r="J1708" s="235"/>
      <c r="K1708" s="335"/>
      <c r="L1708" s="340"/>
      <c r="M1708" s="260"/>
      <c r="N1708" s="260"/>
    </row>
    <row r="1709" spans="4:14" x14ac:dyDescent="0.25">
      <c r="D1709" s="236"/>
      <c r="E1709" s="235"/>
      <c r="F1709" s="235"/>
      <c r="G1709" s="235"/>
      <c r="H1709" s="235"/>
      <c r="I1709" s="235"/>
      <c r="J1709" s="235"/>
      <c r="K1709" s="335"/>
      <c r="L1709" s="340"/>
      <c r="M1709" s="260"/>
      <c r="N1709" s="260"/>
    </row>
    <row r="1710" spans="4:14" x14ac:dyDescent="0.25">
      <c r="D1710" s="236"/>
      <c r="E1710" s="235"/>
      <c r="F1710" s="235"/>
      <c r="G1710" s="235"/>
      <c r="H1710" s="235"/>
      <c r="I1710" s="235"/>
      <c r="J1710" s="235"/>
      <c r="K1710" s="335"/>
      <c r="L1710" s="340"/>
      <c r="M1710" s="260"/>
      <c r="N1710" s="260"/>
    </row>
    <row r="1711" spans="4:14" x14ac:dyDescent="0.25">
      <c r="D1711" s="236"/>
      <c r="E1711" s="235"/>
      <c r="F1711" s="235"/>
      <c r="G1711" s="235"/>
      <c r="H1711" s="235"/>
      <c r="I1711" s="235"/>
      <c r="J1711" s="235"/>
      <c r="K1711" s="335"/>
      <c r="L1711" s="340"/>
      <c r="M1711" s="260"/>
      <c r="N1711" s="260"/>
    </row>
    <row r="1712" spans="4:14" x14ac:dyDescent="0.25">
      <c r="D1712" s="236"/>
      <c r="E1712" s="235"/>
      <c r="F1712" s="235"/>
      <c r="G1712" s="235"/>
      <c r="H1712" s="235"/>
      <c r="I1712" s="235"/>
      <c r="J1712" s="235"/>
      <c r="K1712" s="335"/>
      <c r="L1712" s="340"/>
      <c r="M1712" s="260"/>
      <c r="N1712" s="260"/>
    </row>
    <row r="1713" spans="4:14" x14ac:dyDescent="0.25">
      <c r="D1713" s="236"/>
      <c r="E1713" s="235"/>
      <c r="F1713" s="235"/>
      <c r="G1713" s="235"/>
      <c r="H1713" s="235"/>
      <c r="I1713" s="235"/>
      <c r="J1713" s="235"/>
      <c r="K1713" s="335"/>
      <c r="L1713" s="340"/>
      <c r="M1713" s="260"/>
      <c r="N1713" s="260"/>
    </row>
    <row r="1714" spans="4:14" x14ac:dyDescent="0.25">
      <c r="D1714" s="236"/>
      <c r="E1714" s="235"/>
      <c r="F1714" s="235"/>
      <c r="G1714" s="235"/>
      <c r="H1714" s="235"/>
      <c r="I1714" s="235"/>
      <c r="J1714" s="235"/>
      <c r="K1714" s="335"/>
      <c r="L1714" s="340"/>
      <c r="M1714" s="260"/>
      <c r="N1714" s="260"/>
    </row>
    <row r="1715" spans="4:14" x14ac:dyDescent="0.25">
      <c r="D1715" s="236"/>
      <c r="E1715" s="235"/>
      <c r="F1715" s="235"/>
      <c r="G1715" s="235"/>
      <c r="H1715" s="235"/>
      <c r="I1715" s="235"/>
      <c r="J1715" s="235"/>
      <c r="K1715" s="335"/>
      <c r="L1715" s="340"/>
      <c r="M1715" s="260"/>
      <c r="N1715" s="260"/>
    </row>
    <row r="1716" spans="4:14" x14ac:dyDescent="0.25">
      <c r="D1716" s="236"/>
      <c r="E1716" s="235"/>
      <c r="F1716" s="235"/>
      <c r="G1716" s="235"/>
      <c r="H1716" s="235"/>
      <c r="I1716" s="235"/>
      <c r="J1716" s="235"/>
      <c r="K1716" s="335"/>
      <c r="L1716" s="340"/>
      <c r="M1716" s="260"/>
      <c r="N1716" s="260"/>
    </row>
    <row r="1717" spans="4:14" x14ac:dyDescent="0.25">
      <c r="D1717" s="236"/>
      <c r="E1717" s="235"/>
      <c r="F1717" s="235"/>
      <c r="G1717" s="235"/>
      <c r="H1717" s="235"/>
      <c r="I1717" s="235"/>
      <c r="J1717" s="235"/>
      <c r="K1717" s="335"/>
      <c r="L1717" s="340"/>
      <c r="M1717" s="260"/>
      <c r="N1717" s="260"/>
    </row>
    <row r="1718" spans="4:14" x14ac:dyDescent="0.25">
      <c r="D1718" s="236"/>
      <c r="E1718" s="235"/>
      <c r="F1718" s="235"/>
      <c r="G1718" s="235"/>
      <c r="H1718" s="235"/>
      <c r="I1718" s="235"/>
      <c r="J1718" s="235"/>
      <c r="K1718" s="335"/>
      <c r="L1718" s="340"/>
      <c r="M1718" s="260"/>
      <c r="N1718" s="260"/>
    </row>
    <row r="1719" spans="4:14" x14ac:dyDescent="0.25">
      <c r="D1719" s="236"/>
      <c r="E1719" s="235"/>
      <c r="F1719" s="235"/>
      <c r="G1719" s="235"/>
      <c r="H1719" s="235"/>
      <c r="I1719" s="235"/>
      <c r="J1719" s="235"/>
      <c r="K1719" s="335"/>
      <c r="L1719" s="340"/>
      <c r="M1719" s="260"/>
      <c r="N1719" s="260"/>
    </row>
    <row r="1720" spans="4:14" x14ac:dyDescent="0.25">
      <c r="D1720" s="236"/>
      <c r="E1720" s="235"/>
      <c r="F1720" s="235"/>
      <c r="G1720" s="235"/>
      <c r="H1720" s="235"/>
      <c r="I1720" s="235"/>
      <c r="J1720" s="235"/>
      <c r="K1720" s="335"/>
      <c r="L1720" s="340"/>
      <c r="M1720" s="260"/>
      <c r="N1720" s="260"/>
    </row>
    <row r="1721" spans="4:14" x14ac:dyDescent="0.25">
      <c r="D1721" s="236"/>
      <c r="E1721" s="235"/>
      <c r="F1721" s="235"/>
      <c r="G1721" s="235"/>
      <c r="H1721" s="235"/>
      <c r="I1721" s="235"/>
      <c r="J1721" s="235"/>
      <c r="K1721" s="335"/>
      <c r="L1721" s="340"/>
      <c r="M1721" s="260"/>
      <c r="N1721" s="260"/>
    </row>
    <row r="1722" spans="4:14" x14ac:dyDescent="0.25">
      <c r="D1722" s="236"/>
      <c r="E1722" s="235"/>
      <c r="F1722" s="235"/>
      <c r="G1722" s="235"/>
      <c r="H1722" s="235"/>
      <c r="I1722" s="235"/>
      <c r="J1722" s="235"/>
      <c r="K1722" s="335"/>
      <c r="L1722" s="340"/>
      <c r="M1722" s="260"/>
      <c r="N1722" s="260"/>
    </row>
    <row r="1723" spans="4:14" x14ac:dyDescent="0.25">
      <c r="D1723" s="236"/>
      <c r="E1723" s="235"/>
      <c r="F1723" s="235"/>
      <c r="G1723" s="235"/>
      <c r="H1723" s="235"/>
      <c r="I1723" s="235"/>
      <c r="J1723" s="235"/>
      <c r="K1723" s="335"/>
      <c r="L1723" s="340"/>
      <c r="M1723" s="260"/>
      <c r="N1723" s="260"/>
    </row>
    <row r="1724" spans="4:14" x14ac:dyDescent="0.25">
      <c r="D1724" s="236"/>
      <c r="E1724" s="235"/>
      <c r="F1724" s="235"/>
      <c r="G1724" s="235"/>
      <c r="H1724" s="235"/>
      <c r="I1724" s="235"/>
      <c r="J1724" s="235"/>
      <c r="K1724" s="335"/>
      <c r="L1724" s="340"/>
      <c r="M1724" s="260"/>
      <c r="N1724" s="260"/>
    </row>
    <row r="1725" spans="4:14" x14ac:dyDescent="0.25">
      <c r="D1725" s="236"/>
      <c r="E1725" s="235"/>
      <c r="F1725" s="235"/>
      <c r="G1725" s="235"/>
      <c r="H1725" s="235"/>
      <c r="I1725" s="235"/>
      <c r="J1725" s="235"/>
      <c r="K1725" s="335"/>
      <c r="L1725" s="340"/>
      <c r="M1725" s="260"/>
      <c r="N1725" s="260"/>
    </row>
    <row r="1726" spans="4:14" x14ac:dyDescent="0.25">
      <c r="D1726" s="236"/>
      <c r="E1726" s="235"/>
      <c r="F1726" s="235"/>
      <c r="G1726" s="235"/>
      <c r="H1726" s="235"/>
      <c r="I1726" s="235"/>
      <c r="J1726" s="235"/>
      <c r="K1726" s="335"/>
      <c r="L1726" s="340"/>
      <c r="M1726" s="260"/>
      <c r="N1726" s="260"/>
    </row>
    <row r="1727" spans="4:14" x14ac:dyDescent="0.25">
      <c r="D1727" s="236"/>
      <c r="E1727" s="235"/>
      <c r="F1727" s="235"/>
      <c r="G1727" s="235"/>
      <c r="H1727" s="235"/>
      <c r="I1727" s="235"/>
      <c r="J1727" s="235"/>
      <c r="K1727" s="335"/>
      <c r="L1727" s="340"/>
      <c r="M1727" s="260"/>
      <c r="N1727" s="260"/>
    </row>
    <row r="1728" spans="4:14" x14ac:dyDescent="0.25">
      <c r="D1728" s="236"/>
      <c r="E1728" s="235"/>
      <c r="F1728" s="235"/>
      <c r="G1728" s="235"/>
      <c r="H1728" s="235"/>
      <c r="I1728" s="235"/>
      <c r="J1728" s="235"/>
      <c r="K1728" s="335"/>
      <c r="L1728" s="340"/>
      <c r="M1728" s="260"/>
      <c r="N1728" s="260"/>
    </row>
    <row r="1729" spans="4:14" x14ac:dyDescent="0.25">
      <c r="D1729" s="236"/>
      <c r="E1729" s="235"/>
      <c r="F1729" s="235"/>
      <c r="G1729" s="235"/>
      <c r="H1729" s="235"/>
      <c r="I1729" s="235"/>
      <c r="J1729" s="235"/>
      <c r="K1729" s="335"/>
      <c r="L1729" s="340"/>
      <c r="M1729" s="260"/>
      <c r="N1729" s="260"/>
    </row>
    <row r="1730" spans="4:14" x14ac:dyDescent="0.25">
      <c r="D1730" s="236"/>
      <c r="E1730" s="235"/>
      <c r="F1730" s="235"/>
      <c r="G1730" s="235"/>
      <c r="H1730" s="235"/>
      <c r="I1730" s="235"/>
      <c r="J1730" s="235"/>
      <c r="K1730" s="335"/>
      <c r="L1730" s="340"/>
      <c r="M1730" s="260"/>
      <c r="N1730" s="260"/>
    </row>
    <row r="1731" spans="4:14" x14ac:dyDescent="0.25">
      <c r="D1731" s="236"/>
      <c r="E1731" s="235"/>
      <c r="F1731" s="235"/>
      <c r="G1731" s="235"/>
      <c r="H1731" s="235"/>
      <c r="I1731" s="235"/>
      <c r="J1731" s="235"/>
      <c r="K1731" s="335"/>
      <c r="L1731" s="340"/>
      <c r="M1731" s="260"/>
      <c r="N1731" s="260"/>
    </row>
    <row r="1732" spans="4:14" x14ac:dyDescent="0.25">
      <c r="D1732" s="236"/>
      <c r="E1732" s="235"/>
      <c r="F1732" s="235"/>
      <c r="G1732" s="235"/>
      <c r="H1732" s="235"/>
      <c r="I1732" s="235"/>
      <c r="J1732" s="235"/>
      <c r="K1732" s="335"/>
      <c r="L1732" s="340"/>
      <c r="M1732" s="260"/>
      <c r="N1732" s="260"/>
    </row>
    <row r="1733" spans="4:14" x14ac:dyDescent="0.25">
      <c r="D1733" s="236"/>
      <c r="E1733" s="235"/>
      <c r="F1733" s="235"/>
      <c r="G1733" s="235"/>
      <c r="H1733" s="235"/>
      <c r="I1733" s="235"/>
      <c r="J1733" s="235"/>
      <c r="K1733" s="335"/>
      <c r="L1733" s="340"/>
      <c r="M1733" s="260"/>
      <c r="N1733" s="260"/>
    </row>
    <row r="1734" spans="4:14" x14ac:dyDescent="0.25">
      <c r="D1734" s="236"/>
      <c r="E1734" s="235"/>
      <c r="F1734" s="235"/>
      <c r="G1734" s="235"/>
      <c r="H1734" s="235"/>
      <c r="I1734" s="235"/>
      <c r="J1734" s="235"/>
      <c r="K1734" s="335"/>
      <c r="L1734" s="340"/>
      <c r="M1734" s="260"/>
      <c r="N1734" s="260"/>
    </row>
    <row r="1735" spans="4:14" x14ac:dyDescent="0.25">
      <c r="D1735" s="236"/>
      <c r="E1735" s="235"/>
      <c r="F1735" s="235"/>
      <c r="G1735" s="235"/>
      <c r="H1735" s="235"/>
      <c r="I1735" s="235"/>
      <c r="J1735" s="235"/>
      <c r="K1735" s="335"/>
      <c r="L1735" s="340"/>
      <c r="M1735" s="260"/>
      <c r="N1735" s="260"/>
    </row>
    <row r="1736" spans="4:14" x14ac:dyDescent="0.25">
      <c r="D1736" s="236"/>
      <c r="E1736" s="235"/>
      <c r="F1736" s="235"/>
      <c r="G1736" s="235"/>
      <c r="H1736" s="235"/>
      <c r="I1736" s="235"/>
      <c r="J1736" s="235"/>
      <c r="K1736" s="335"/>
      <c r="L1736" s="340"/>
      <c r="M1736" s="260"/>
      <c r="N1736" s="260"/>
    </row>
    <row r="1737" spans="4:14" x14ac:dyDescent="0.25">
      <c r="D1737" s="236"/>
      <c r="E1737" s="235"/>
      <c r="F1737" s="235"/>
      <c r="G1737" s="235"/>
      <c r="H1737" s="235"/>
      <c r="I1737" s="235"/>
      <c r="J1737" s="235"/>
      <c r="K1737" s="335"/>
      <c r="L1737" s="340"/>
      <c r="M1737" s="260"/>
      <c r="N1737" s="260"/>
    </row>
    <row r="1738" spans="4:14" x14ac:dyDescent="0.25">
      <c r="D1738" s="236"/>
      <c r="E1738" s="235"/>
      <c r="F1738" s="235"/>
      <c r="G1738" s="235"/>
      <c r="H1738" s="235"/>
      <c r="I1738" s="235"/>
      <c r="J1738" s="235"/>
      <c r="K1738" s="335"/>
      <c r="L1738" s="340"/>
      <c r="M1738" s="260"/>
      <c r="N1738" s="260"/>
    </row>
    <row r="1739" spans="4:14" x14ac:dyDescent="0.25">
      <c r="D1739" s="236"/>
      <c r="E1739" s="235"/>
      <c r="F1739" s="235"/>
      <c r="G1739" s="235"/>
      <c r="H1739" s="235"/>
      <c r="I1739" s="235"/>
      <c r="J1739" s="235"/>
      <c r="K1739" s="335"/>
      <c r="L1739" s="340"/>
      <c r="M1739" s="260"/>
      <c r="N1739" s="260"/>
    </row>
    <row r="1740" spans="4:14" x14ac:dyDescent="0.25">
      <c r="D1740" s="236"/>
      <c r="E1740" s="235"/>
      <c r="F1740" s="235"/>
      <c r="G1740" s="235"/>
      <c r="H1740" s="235"/>
      <c r="I1740" s="235"/>
      <c r="J1740" s="235"/>
      <c r="K1740" s="335"/>
      <c r="L1740" s="340"/>
      <c r="M1740" s="260"/>
      <c r="N1740" s="260"/>
    </row>
    <row r="1741" spans="4:14" x14ac:dyDescent="0.25">
      <c r="D1741" s="236"/>
      <c r="E1741" s="235"/>
      <c r="F1741" s="235"/>
      <c r="G1741" s="235"/>
      <c r="H1741" s="235"/>
      <c r="I1741" s="235"/>
      <c r="J1741" s="235"/>
      <c r="K1741" s="335"/>
      <c r="L1741" s="340"/>
      <c r="M1741" s="260"/>
      <c r="N1741" s="260"/>
    </row>
    <row r="1742" spans="4:14" x14ac:dyDescent="0.25">
      <c r="D1742" s="236"/>
      <c r="E1742" s="235"/>
      <c r="F1742" s="235"/>
      <c r="G1742" s="235"/>
      <c r="H1742" s="235"/>
      <c r="I1742" s="235"/>
      <c r="J1742" s="235"/>
      <c r="K1742" s="335"/>
      <c r="L1742" s="340"/>
      <c r="M1742" s="260"/>
      <c r="N1742" s="260"/>
    </row>
    <row r="1743" spans="4:14" x14ac:dyDescent="0.25">
      <c r="D1743" s="236"/>
      <c r="E1743" s="235"/>
      <c r="F1743" s="235"/>
      <c r="G1743" s="235"/>
      <c r="H1743" s="235"/>
      <c r="I1743" s="235"/>
      <c r="J1743" s="235"/>
      <c r="K1743" s="335"/>
      <c r="L1743" s="340"/>
      <c r="M1743" s="260"/>
      <c r="N1743" s="260"/>
    </row>
    <row r="1744" spans="4:14" x14ac:dyDescent="0.25">
      <c r="D1744" s="236"/>
      <c r="E1744" s="235"/>
      <c r="F1744" s="235"/>
      <c r="G1744" s="235"/>
      <c r="H1744" s="235"/>
      <c r="I1744" s="235"/>
      <c r="J1744" s="235"/>
      <c r="K1744" s="335"/>
      <c r="L1744" s="340"/>
      <c r="M1744" s="260"/>
      <c r="N1744" s="260"/>
    </row>
    <row r="1745" spans="4:14" x14ac:dyDescent="0.25">
      <c r="D1745" s="236"/>
      <c r="E1745" s="235"/>
      <c r="F1745" s="235"/>
      <c r="G1745" s="235"/>
      <c r="H1745" s="235"/>
      <c r="I1745" s="235"/>
      <c r="J1745" s="235"/>
      <c r="K1745" s="335"/>
      <c r="L1745" s="340"/>
      <c r="M1745" s="260"/>
      <c r="N1745" s="260"/>
    </row>
    <row r="1746" spans="4:14" x14ac:dyDescent="0.25">
      <c r="D1746" s="236"/>
      <c r="E1746" s="235"/>
      <c r="F1746" s="235"/>
      <c r="G1746" s="235"/>
      <c r="H1746" s="235"/>
      <c r="I1746" s="235"/>
      <c r="J1746" s="235"/>
      <c r="K1746" s="335"/>
      <c r="L1746" s="340"/>
      <c r="M1746" s="260"/>
      <c r="N1746" s="260"/>
    </row>
    <row r="1747" spans="4:14" x14ac:dyDescent="0.25">
      <c r="D1747" s="236"/>
      <c r="E1747" s="235"/>
      <c r="F1747" s="235"/>
      <c r="G1747" s="235"/>
      <c r="H1747" s="235"/>
      <c r="I1747" s="235"/>
      <c r="J1747" s="235"/>
      <c r="K1747" s="335"/>
      <c r="L1747" s="340"/>
      <c r="M1747" s="260"/>
      <c r="N1747" s="260"/>
    </row>
    <row r="1748" spans="4:14" x14ac:dyDescent="0.25">
      <c r="D1748" s="236"/>
      <c r="E1748" s="235"/>
      <c r="F1748" s="235"/>
      <c r="G1748" s="235"/>
      <c r="H1748" s="235"/>
      <c r="I1748" s="235"/>
      <c r="J1748" s="235"/>
      <c r="K1748" s="335"/>
      <c r="L1748" s="340"/>
      <c r="M1748" s="260"/>
      <c r="N1748" s="260"/>
    </row>
    <row r="1749" spans="4:14" x14ac:dyDescent="0.25">
      <c r="D1749" s="236"/>
      <c r="E1749" s="235"/>
      <c r="F1749" s="235"/>
      <c r="G1749" s="235"/>
      <c r="H1749" s="235"/>
      <c r="I1749" s="235"/>
      <c r="J1749" s="235"/>
      <c r="K1749" s="335"/>
      <c r="L1749" s="340"/>
      <c r="M1749" s="260"/>
      <c r="N1749" s="260"/>
    </row>
    <row r="1750" spans="4:14" x14ac:dyDescent="0.25">
      <c r="D1750" s="236"/>
      <c r="E1750" s="235"/>
      <c r="F1750" s="235"/>
      <c r="G1750" s="235"/>
      <c r="H1750" s="235"/>
      <c r="I1750" s="235"/>
      <c r="J1750" s="235"/>
      <c r="K1750" s="335"/>
      <c r="L1750" s="340"/>
      <c r="M1750" s="260"/>
      <c r="N1750" s="260"/>
    </row>
    <row r="1751" spans="4:14" x14ac:dyDescent="0.25">
      <c r="D1751" s="236"/>
      <c r="E1751" s="235"/>
      <c r="F1751" s="235"/>
      <c r="G1751" s="235"/>
      <c r="H1751" s="235"/>
      <c r="I1751" s="235"/>
      <c r="J1751" s="235"/>
      <c r="K1751" s="335"/>
      <c r="L1751" s="340"/>
      <c r="M1751" s="260"/>
      <c r="N1751" s="260"/>
    </row>
    <row r="1752" spans="4:14" x14ac:dyDescent="0.25">
      <c r="D1752" s="236"/>
      <c r="E1752" s="235"/>
      <c r="F1752" s="235"/>
      <c r="G1752" s="235"/>
      <c r="H1752" s="235"/>
      <c r="I1752" s="235"/>
      <c r="J1752" s="235"/>
      <c r="K1752" s="335"/>
      <c r="L1752" s="340"/>
      <c r="M1752" s="260"/>
      <c r="N1752" s="260"/>
    </row>
    <row r="1753" spans="4:14" x14ac:dyDescent="0.25">
      <c r="D1753" s="236"/>
      <c r="E1753" s="235"/>
      <c r="F1753" s="235"/>
      <c r="G1753" s="235"/>
      <c r="H1753" s="235"/>
      <c r="I1753" s="235"/>
      <c r="J1753" s="235"/>
      <c r="K1753" s="335"/>
      <c r="L1753" s="340"/>
      <c r="M1753" s="260"/>
      <c r="N1753" s="260"/>
    </row>
    <row r="1754" spans="4:14" x14ac:dyDescent="0.25">
      <c r="D1754" s="236"/>
      <c r="E1754" s="235"/>
      <c r="F1754" s="235"/>
      <c r="G1754" s="235"/>
      <c r="H1754" s="235"/>
      <c r="I1754" s="235"/>
      <c r="J1754" s="235"/>
      <c r="K1754" s="335"/>
      <c r="L1754" s="340"/>
      <c r="M1754" s="260"/>
      <c r="N1754" s="260"/>
    </row>
    <row r="1755" spans="4:14" x14ac:dyDescent="0.25">
      <c r="D1755" s="236"/>
      <c r="E1755" s="235"/>
      <c r="F1755" s="235"/>
      <c r="G1755" s="235"/>
      <c r="H1755" s="235"/>
      <c r="I1755" s="235"/>
      <c r="J1755" s="235"/>
      <c r="K1755" s="335"/>
      <c r="L1755" s="340"/>
      <c r="M1755" s="260"/>
      <c r="N1755" s="260"/>
    </row>
    <row r="1756" spans="4:14" x14ac:dyDescent="0.25">
      <c r="D1756" s="236"/>
      <c r="E1756" s="235"/>
      <c r="F1756" s="235"/>
      <c r="G1756" s="235"/>
      <c r="H1756" s="235"/>
      <c r="I1756" s="235"/>
      <c r="J1756" s="235"/>
      <c r="K1756" s="335"/>
      <c r="L1756" s="340"/>
      <c r="M1756" s="260"/>
      <c r="N1756" s="260"/>
    </row>
    <row r="1757" spans="4:14" x14ac:dyDescent="0.25">
      <c r="D1757" s="236"/>
      <c r="E1757" s="235"/>
      <c r="F1757" s="235"/>
      <c r="G1757" s="235"/>
      <c r="H1757" s="235"/>
      <c r="I1757" s="235"/>
      <c r="J1757" s="235"/>
      <c r="K1757" s="335"/>
      <c r="L1757" s="340"/>
      <c r="M1757" s="260"/>
      <c r="N1757" s="260"/>
    </row>
    <row r="1758" spans="4:14" x14ac:dyDescent="0.25">
      <c r="D1758" s="236"/>
      <c r="E1758" s="235"/>
      <c r="F1758" s="235"/>
      <c r="G1758" s="235"/>
      <c r="H1758" s="235"/>
      <c r="I1758" s="235"/>
      <c r="J1758" s="235"/>
      <c r="K1758" s="335"/>
      <c r="L1758" s="340"/>
      <c r="M1758" s="260"/>
      <c r="N1758" s="260"/>
    </row>
    <row r="1759" spans="4:14" x14ac:dyDescent="0.25">
      <c r="D1759" s="236"/>
      <c r="E1759" s="235"/>
      <c r="F1759" s="235"/>
      <c r="G1759" s="235"/>
      <c r="H1759" s="235"/>
      <c r="I1759" s="235"/>
      <c r="J1759" s="235"/>
      <c r="K1759" s="335"/>
      <c r="L1759" s="340"/>
      <c r="M1759" s="260"/>
      <c r="N1759" s="260"/>
    </row>
    <row r="1760" spans="4:14" x14ac:dyDescent="0.25">
      <c r="D1760" s="236"/>
      <c r="E1760" s="235"/>
      <c r="F1760" s="235"/>
      <c r="G1760" s="235"/>
      <c r="H1760" s="235"/>
      <c r="I1760" s="235"/>
      <c r="J1760" s="235"/>
      <c r="K1760" s="335"/>
      <c r="L1760" s="340"/>
      <c r="M1760" s="260"/>
      <c r="N1760" s="260"/>
    </row>
    <row r="1761" spans="4:14" x14ac:dyDescent="0.25">
      <c r="D1761" s="236"/>
      <c r="E1761" s="235"/>
      <c r="F1761" s="235"/>
      <c r="G1761" s="235"/>
      <c r="H1761" s="235"/>
      <c r="I1761" s="235"/>
      <c r="J1761" s="235"/>
      <c r="K1761" s="335"/>
      <c r="L1761" s="340"/>
      <c r="M1761" s="260"/>
      <c r="N1761" s="260"/>
    </row>
    <row r="1762" spans="4:14" x14ac:dyDescent="0.25">
      <c r="D1762" s="236"/>
      <c r="E1762" s="235"/>
      <c r="F1762" s="235"/>
      <c r="G1762" s="235"/>
      <c r="H1762" s="235"/>
      <c r="I1762" s="235"/>
      <c r="J1762" s="235"/>
      <c r="K1762" s="335"/>
      <c r="L1762" s="340"/>
      <c r="M1762" s="260"/>
      <c r="N1762" s="260"/>
    </row>
    <row r="1763" spans="4:14" x14ac:dyDescent="0.25">
      <c r="D1763" s="236"/>
      <c r="E1763" s="235"/>
      <c r="F1763" s="235"/>
      <c r="G1763" s="235"/>
      <c r="H1763" s="235"/>
      <c r="I1763" s="235"/>
      <c r="J1763" s="235"/>
      <c r="K1763" s="335"/>
      <c r="L1763" s="340"/>
      <c r="M1763" s="260"/>
      <c r="N1763" s="260"/>
    </row>
    <row r="1764" spans="4:14" x14ac:dyDescent="0.25">
      <c r="D1764" s="236"/>
      <c r="E1764" s="235"/>
      <c r="F1764" s="235"/>
      <c r="G1764" s="235"/>
      <c r="H1764" s="235"/>
      <c r="I1764" s="235"/>
      <c r="J1764" s="235"/>
      <c r="K1764" s="335"/>
      <c r="L1764" s="340"/>
      <c r="M1764" s="260"/>
      <c r="N1764" s="260"/>
    </row>
    <row r="1765" spans="4:14" x14ac:dyDescent="0.25">
      <c r="D1765" s="236"/>
      <c r="E1765" s="235"/>
      <c r="F1765" s="235"/>
      <c r="G1765" s="235"/>
      <c r="H1765" s="235"/>
      <c r="I1765" s="235"/>
      <c r="J1765" s="235"/>
      <c r="K1765" s="335"/>
      <c r="L1765" s="340"/>
      <c r="M1765" s="260"/>
      <c r="N1765" s="260"/>
    </row>
    <row r="1766" spans="4:14" x14ac:dyDescent="0.25">
      <c r="D1766" s="236"/>
      <c r="E1766" s="235"/>
      <c r="F1766" s="235"/>
      <c r="G1766" s="235"/>
      <c r="H1766" s="235"/>
      <c r="I1766" s="235"/>
      <c r="J1766" s="235"/>
      <c r="K1766" s="335"/>
      <c r="L1766" s="340"/>
      <c r="M1766" s="260"/>
      <c r="N1766" s="260"/>
    </row>
    <row r="1767" spans="4:14" x14ac:dyDescent="0.25">
      <c r="D1767" s="236"/>
      <c r="E1767" s="235"/>
      <c r="F1767" s="235"/>
      <c r="G1767" s="235"/>
      <c r="H1767" s="235"/>
      <c r="I1767" s="235"/>
      <c r="J1767" s="235"/>
      <c r="K1767" s="335"/>
      <c r="L1767" s="340"/>
      <c r="M1767" s="260"/>
      <c r="N1767" s="260"/>
    </row>
    <row r="1768" spans="4:14" x14ac:dyDescent="0.25">
      <c r="D1768" s="236"/>
      <c r="E1768" s="235"/>
      <c r="F1768" s="235"/>
      <c r="G1768" s="235"/>
      <c r="H1768" s="235"/>
      <c r="I1768" s="235"/>
      <c r="J1768" s="235"/>
      <c r="K1768" s="335"/>
      <c r="L1768" s="340"/>
      <c r="M1768" s="260"/>
      <c r="N1768" s="260"/>
    </row>
    <row r="1769" spans="4:14" x14ac:dyDescent="0.25">
      <c r="D1769" s="236"/>
      <c r="E1769" s="235"/>
      <c r="F1769" s="235"/>
      <c r="G1769" s="235"/>
      <c r="H1769" s="235"/>
      <c r="I1769" s="235"/>
      <c r="J1769" s="235"/>
      <c r="K1769" s="335"/>
      <c r="L1769" s="340"/>
      <c r="M1769" s="260"/>
      <c r="N1769" s="260"/>
    </row>
    <row r="1770" spans="4:14" x14ac:dyDescent="0.25">
      <c r="D1770" s="236"/>
      <c r="E1770" s="235"/>
      <c r="F1770" s="235"/>
      <c r="G1770" s="235"/>
      <c r="H1770" s="235"/>
      <c r="I1770" s="235"/>
      <c r="J1770" s="235"/>
      <c r="K1770" s="335"/>
      <c r="L1770" s="340"/>
      <c r="M1770" s="260"/>
      <c r="N1770" s="260"/>
    </row>
    <row r="1771" spans="4:14" x14ac:dyDescent="0.25">
      <c r="D1771" s="236"/>
      <c r="E1771" s="235"/>
      <c r="F1771" s="235"/>
      <c r="G1771" s="235"/>
      <c r="H1771" s="235"/>
      <c r="I1771" s="235"/>
      <c r="J1771" s="235"/>
      <c r="K1771" s="335"/>
      <c r="L1771" s="340"/>
      <c r="M1771" s="260"/>
      <c r="N1771" s="260"/>
    </row>
    <row r="1772" spans="4:14" x14ac:dyDescent="0.25">
      <c r="D1772" s="236"/>
      <c r="E1772" s="235"/>
      <c r="F1772" s="235"/>
      <c r="G1772" s="235"/>
      <c r="H1772" s="235"/>
      <c r="I1772" s="235"/>
      <c r="J1772" s="235"/>
      <c r="K1772" s="335"/>
      <c r="L1772" s="340"/>
      <c r="M1772" s="260"/>
      <c r="N1772" s="260"/>
    </row>
    <row r="1773" spans="4:14" x14ac:dyDescent="0.25">
      <c r="D1773" s="236"/>
      <c r="E1773" s="235"/>
      <c r="F1773" s="235"/>
      <c r="G1773" s="235"/>
      <c r="H1773" s="235"/>
      <c r="I1773" s="235"/>
      <c r="J1773" s="235"/>
      <c r="K1773" s="335"/>
      <c r="L1773" s="340"/>
      <c r="M1773" s="260"/>
      <c r="N1773" s="260"/>
    </row>
    <row r="1774" spans="4:14" x14ac:dyDescent="0.25">
      <c r="D1774" s="236"/>
      <c r="E1774" s="235"/>
      <c r="F1774" s="235"/>
      <c r="G1774" s="235"/>
      <c r="H1774" s="235"/>
      <c r="I1774" s="235"/>
      <c r="J1774" s="235"/>
      <c r="K1774" s="335"/>
      <c r="L1774" s="340"/>
      <c r="M1774" s="260"/>
      <c r="N1774" s="260"/>
    </row>
    <row r="1775" spans="4:14" x14ac:dyDescent="0.25">
      <c r="D1775" s="236"/>
      <c r="E1775" s="235"/>
      <c r="F1775" s="235"/>
      <c r="G1775" s="235"/>
      <c r="H1775" s="235"/>
      <c r="I1775" s="235"/>
      <c r="J1775" s="235"/>
      <c r="K1775" s="335"/>
      <c r="L1775" s="340"/>
      <c r="M1775" s="260"/>
      <c r="N1775" s="260"/>
    </row>
    <row r="1776" spans="4:14" x14ac:dyDescent="0.25">
      <c r="D1776" s="236"/>
      <c r="E1776" s="235"/>
      <c r="F1776" s="235"/>
      <c r="G1776" s="235"/>
      <c r="H1776" s="235"/>
      <c r="I1776" s="235"/>
      <c r="J1776" s="235"/>
      <c r="K1776" s="335"/>
      <c r="L1776" s="340"/>
      <c r="M1776" s="260"/>
      <c r="N1776" s="260"/>
    </row>
    <row r="1777" spans="4:14" x14ac:dyDescent="0.25">
      <c r="D1777" s="236"/>
      <c r="E1777" s="235"/>
      <c r="F1777" s="235"/>
      <c r="G1777" s="235"/>
      <c r="H1777" s="235"/>
      <c r="I1777" s="235"/>
      <c r="J1777" s="235"/>
      <c r="K1777" s="335"/>
      <c r="L1777" s="340"/>
      <c r="M1777" s="260"/>
      <c r="N1777" s="260"/>
    </row>
    <row r="1778" spans="4:14" x14ac:dyDescent="0.25">
      <c r="D1778" s="236"/>
      <c r="E1778" s="235"/>
      <c r="F1778" s="235"/>
      <c r="G1778" s="235"/>
      <c r="H1778" s="235"/>
      <c r="I1778" s="235"/>
      <c r="J1778" s="235"/>
      <c r="K1778" s="335"/>
      <c r="L1778" s="340"/>
      <c r="M1778" s="260"/>
      <c r="N1778" s="260"/>
    </row>
    <row r="1779" spans="4:14" x14ac:dyDescent="0.25">
      <c r="D1779" s="236"/>
      <c r="E1779" s="235"/>
      <c r="F1779" s="235"/>
      <c r="G1779" s="235"/>
      <c r="H1779" s="235"/>
      <c r="I1779" s="235"/>
      <c r="J1779" s="235"/>
      <c r="K1779" s="335"/>
      <c r="L1779" s="340"/>
      <c r="M1779" s="260"/>
      <c r="N1779" s="260"/>
    </row>
    <row r="1780" spans="4:14" x14ac:dyDescent="0.25">
      <c r="D1780" s="236"/>
      <c r="E1780" s="235"/>
      <c r="F1780" s="235"/>
      <c r="G1780" s="235"/>
      <c r="H1780" s="235"/>
      <c r="I1780" s="235"/>
      <c r="J1780" s="235"/>
      <c r="K1780" s="335"/>
      <c r="L1780" s="340"/>
      <c r="M1780" s="260"/>
      <c r="N1780" s="260"/>
    </row>
    <row r="1781" spans="4:14" x14ac:dyDescent="0.25">
      <c r="D1781" s="236"/>
      <c r="E1781" s="235"/>
      <c r="F1781" s="235"/>
      <c r="G1781" s="235"/>
      <c r="H1781" s="235"/>
      <c r="I1781" s="235"/>
      <c r="J1781" s="235"/>
      <c r="K1781" s="335"/>
      <c r="L1781" s="340"/>
      <c r="M1781" s="260"/>
      <c r="N1781" s="260"/>
    </row>
    <row r="1782" spans="4:14" x14ac:dyDescent="0.25">
      <c r="D1782" s="236"/>
      <c r="E1782" s="235"/>
      <c r="F1782" s="235"/>
      <c r="G1782" s="235"/>
      <c r="H1782" s="235"/>
      <c r="I1782" s="235"/>
      <c r="J1782" s="235"/>
      <c r="K1782" s="335"/>
      <c r="L1782" s="340"/>
      <c r="M1782" s="260"/>
      <c r="N1782" s="260"/>
    </row>
    <row r="1783" spans="4:14" x14ac:dyDescent="0.25">
      <c r="D1783" s="236"/>
      <c r="E1783" s="235"/>
      <c r="F1783" s="235"/>
      <c r="G1783" s="235"/>
      <c r="H1783" s="235"/>
      <c r="I1783" s="235"/>
      <c r="J1783" s="235"/>
      <c r="K1783" s="335"/>
      <c r="L1783" s="340"/>
      <c r="M1783" s="260"/>
      <c r="N1783" s="260"/>
    </row>
    <row r="1784" spans="4:14" x14ac:dyDescent="0.25">
      <c r="D1784" s="236"/>
      <c r="E1784" s="235"/>
      <c r="F1784" s="235"/>
      <c r="G1784" s="235"/>
      <c r="H1784" s="235"/>
      <c r="I1784" s="235"/>
      <c r="J1784" s="235"/>
      <c r="K1784" s="335"/>
      <c r="L1784" s="340"/>
      <c r="M1784" s="260"/>
      <c r="N1784" s="260"/>
    </row>
    <row r="1785" spans="4:14" x14ac:dyDescent="0.25">
      <c r="D1785" s="236"/>
      <c r="E1785" s="235"/>
      <c r="F1785" s="235"/>
      <c r="G1785" s="235"/>
      <c r="H1785" s="235"/>
      <c r="I1785" s="235"/>
      <c r="J1785" s="235"/>
      <c r="K1785" s="335"/>
      <c r="L1785" s="340"/>
      <c r="M1785" s="260"/>
      <c r="N1785" s="260"/>
    </row>
    <row r="1786" spans="4:14" x14ac:dyDescent="0.25">
      <c r="D1786" s="236"/>
      <c r="E1786" s="235"/>
      <c r="F1786" s="235"/>
      <c r="G1786" s="235"/>
      <c r="H1786" s="235"/>
      <c r="I1786" s="235"/>
      <c r="J1786" s="235"/>
      <c r="K1786" s="335"/>
      <c r="L1786" s="340"/>
      <c r="M1786" s="260"/>
      <c r="N1786" s="260"/>
    </row>
    <row r="1787" spans="4:14" x14ac:dyDescent="0.25">
      <c r="D1787" s="236"/>
      <c r="E1787" s="235"/>
      <c r="F1787" s="235"/>
      <c r="G1787" s="235"/>
      <c r="H1787" s="235"/>
      <c r="I1787" s="235"/>
      <c r="J1787" s="235"/>
      <c r="K1787" s="335"/>
      <c r="L1787" s="340"/>
      <c r="M1787" s="260"/>
      <c r="N1787" s="260"/>
    </row>
    <row r="1788" spans="4:14" x14ac:dyDescent="0.25">
      <c r="D1788" s="236"/>
      <c r="E1788" s="235"/>
      <c r="F1788" s="235"/>
      <c r="G1788" s="235"/>
      <c r="H1788" s="235"/>
      <c r="I1788" s="235"/>
      <c r="J1788" s="235"/>
      <c r="K1788" s="335"/>
      <c r="L1788" s="340"/>
      <c r="M1788" s="260"/>
      <c r="N1788" s="260"/>
    </row>
    <row r="1789" spans="4:14" x14ac:dyDescent="0.25">
      <c r="D1789" s="236"/>
      <c r="E1789" s="235"/>
      <c r="F1789" s="235"/>
      <c r="G1789" s="235"/>
      <c r="H1789" s="235"/>
      <c r="I1789" s="235"/>
      <c r="J1789" s="235"/>
      <c r="K1789" s="335"/>
      <c r="L1789" s="340"/>
      <c r="M1789" s="260"/>
      <c r="N1789" s="260"/>
    </row>
    <row r="1790" spans="4:14" x14ac:dyDescent="0.25">
      <c r="D1790" s="236"/>
      <c r="E1790" s="235"/>
      <c r="F1790" s="235"/>
      <c r="G1790" s="235"/>
      <c r="H1790" s="235"/>
      <c r="I1790" s="235"/>
      <c r="J1790" s="235"/>
      <c r="K1790" s="335"/>
      <c r="L1790" s="340"/>
      <c r="M1790" s="260"/>
      <c r="N1790" s="260"/>
    </row>
    <row r="1791" spans="4:14" x14ac:dyDescent="0.25">
      <c r="D1791" s="236"/>
      <c r="E1791" s="235"/>
      <c r="F1791" s="235"/>
      <c r="G1791" s="235"/>
      <c r="H1791" s="235"/>
      <c r="I1791" s="235"/>
      <c r="J1791" s="235"/>
      <c r="K1791" s="335"/>
      <c r="L1791" s="340"/>
      <c r="M1791" s="260"/>
      <c r="N1791" s="260"/>
    </row>
    <row r="1792" spans="4:14" x14ac:dyDescent="0.25">
      <c r="D1792" s="236"/>
      <c r="E1792" s="235"/>
      <c r="F1792" s="235"/>
      <c r="G1792" s="235"/>
      <c r="H1792" s="235"/>
      <c r="I1792" s="235"/>
      <c r="J1792" s="235"/>
      <c r="K1792" s="335"/>
      <c r="L1792" s="340"/>
      <c r="M1792" s="260"/>
      <c r="N1792" s="260"/>
    </row>
    <row r="1793" spans="4:14" x14ac:dyDescent="0.25">
      <c r="D1793" s="236"/>
      <c r="E1793" s="235"/>
      <c r="F1793" s="235"/>
      <c r="G1793" s="235"/>
      <c r="H1793" s="235"/>
      <c r="I1793" s="235"/>
      <c r="J1793" s="235"/>
      <c r="K1793" s="335"/>
      <c r="L1793" s="340"/>
      <c r="M1793" s="260"/>
      <c r="N1793" s="260"/>
    </row>
    <row r="1794" spans="4:14" x14ac:dyDescent="0.25">
      <c r="D1794" s="236"/>
      <c r="E1794" s="235"/>
      <c r="F1794" s="235"/>
      <c r="G1794" s="235"/>
      <c r="H1794" s="235"/>
      <c r="I1794" s="235"/>
      <c r="J1794" s="235"/>
      <c r="K1794" s="335"/>
      <c r="L1794" s="340"/>
      <c r="M1794" s="260"/>
      <c r="N1794" s="260"/>
    </row>
    <row r="1795" spans="4:14" x14ac:dyDescent="0.25">
      <c r="D1795" s="236"/>
      <c r="E1795" s="235"/>
      <c r="F1795" s="235"/>
      <c r="G1795" s="235"/>
      <c r="H1795" s="235"/>
      <c r="I1795" s="235"/>
      <c r="J1795" s="235"/>
      <c r="K1795" s="335"/>
      <c r="L1795" s="340"/>
      <c r="M1795" s="260"/>
      <c r="N1795" s="260"/>
    </row>
    <row r="1796" spans="4:14" x14ac:dyDescent="0.25">
      <c r="D1796" s="236"/>
      <c r="E1796" s="235"/>
      <c r="F1796" s="235"/>
      <c r="G1796" s="235"/>
      <c r="H1796" s="235"/>
      <c r="I1796" s="235"/>
      <c r="J1796" s="235"/>
      <c r="K1796" s="335"/>
      <c r="L1796" s="340"/>
      <c r="M1796" s="260"/>
      <c r="N1796" s="260"/>
    </row>
    <row r="1797" spans="4:14" x14ac:dyDescent="0.25">
      <c r="D1797" s="236"/>
      <c r="E1797" s="235"/>
      <c r="F1797" s="235"/>
      <c r="G1797" s="235"/>
      <c r="H1797" s="235"/>
      <c r="I1797" s="235"/>
      <c r="J1797" s="235"/>
      <c r="K1797" s="335"/>
      <c r="L1797" s="340"/>
      <c r="M1797" s="260"/>
      <c r="N1797" s="260"/>
    </row>
    <row r="1798" spans="4:14" x14ac:dyDescent="0.25">
      <c r="D1798" s="236"/>
      <c r="E1798" s="235"/>
      <c r="F1798" s="235"/>
      <c r="G1798" s="235"/>
      <c r="H1798" s="235"/>
      <c r="I1798" s="235"/>
      <c r="J1798" s="235"/>
      <c r="K1798" s="335"/>
      <c r="L1798" s="340"/>
      <c r="M1798" s="260"/>
      <c r="N1798" s="260"/>
    </row>
    <row r="1799" spans="4:14" x14ac:dyDescent="0.25">
      <c r="D1799" s="236"/>
      <c r="E1799" s="235"/>
      <c r="F1799" s="235"/>
      <c r="G1799" s="235"/>
      <c r="H1799" s="235"/>
      <c r="I1799" s="235"/>
      <c r="J1799" s="235"/>
      <c r="K1799" s="335"/>
      <c r="L1799" s="340"/>
      <c r="M1799" s="260"/>
      <c r="N1799" s="260"/>
    </row>
    <row r="1800" spans="4:14" x14ac:dyDescent="0.25">
      <c r="D1800" s="236"/>
      <c r="E1800" s="235"/>
      <c r="F1800" s="235"/>
      <c r="G1800" s="235"/>
      <c r="H1800" s="235"/>
      <c r="I1800" s="235"/>
      <c r="J1800" s="235"/>
      <c r="K1800" s="335"/>
      <c r="L1800" s="340"/>
      <c r="M1800" s="260"/>
      <c r="N1800" s="260"/>
    </row>
    <row r="1801" spans="4:14" x14ac:dyDescent="0.25">
      <c r="D1801" s="236"/>
      <c r="E1801" s="235"/>
      <c r="F1801" s="235"/>
      <c r="G1801" s="235"/>
      <c r="H1801" s="235"/>
      <c r="I1801" s="235"/>
      <c r="J1801" s="235"/>
      <c r="K1801" s="335"/>
      <c r="L1801" s="340"/>
      <c r="M1801" s="260"/>
      <c r="N1801" s="260"/>
    </row>
    <row r="1802" spans="4:14" x14ac:dyDescent="0.25">
      <c r="D1802" s="236"/>
      <c r="E1802" s="235"/>
      <c r="F1802" s="235"/>
      <c r="G1802" s="235"/>
      <c r="H1802" s="235"/>
      <c r="I1802" s="235"/>
      <c r="J1802" s="235"/>
      <c r="K1802" s="335"/>
      <c r="L1802" s="340"/>
      <c r="M1802" s="260"/>
      <c r="N1802" s="260"/>
    </row>
    <row r="1803" spans="4:14" x14ac:dyDescent="0.25">
      <c r="D1803" s="236"/>
      <c r="E1803" s="235"/>
      <c r="F1803" s="235"/>
      <c r="G1803" s="235"/>
      <c r="H1803" s="235"/>
      <c r="I1803" s="235"/>
      <c r="J1803" s="235"/>
      <c r="K1803" s="335"/>
      <c r="L1803" s="340"/>
      <c r="M1803" s="260"/>
      <c r="N1803" s="260"/>
    </row>
    <row r="1804" spans="4:14" x14ac:dyDescent="0.25">
      <c r="D1804" s="236"/>
      <c r="E1804" s="235"/>
      <c r="F1804" s="235"/>
      <c r="G1804" s="235"/>
      <c r="H1804" s="235"/>
      <c r="I1804" s="235"/>
      <c r="J1804" s="235"/>
      <c r="K1804" s="335"/>
      <c r="L1804" s="340"/>
      <c r="M1804" s="260"/>
      <c r="N1804" s="260"/>
    </row>
    <row r="1805" spans="4:14" x14ac:dyDescent="0.25">
      <c r="D1805" s="236"/>
      <c r="E1805" s="235"/>
      <c r="F1805" s="235"/>
      <c r="G1805" s="235"/>
      <c r="H1805" s="235"/>
      <c r="I1805" s="235"/>
      <c r="J1805" s="235"/>
      <c r="K1805" s="335"/>
      <c r="L1805" s="340"/>
      <c r="M1805" s="260"/>
      <c r="N1805" s="260"/>
    </row>
    <row r="1806" spans="4:14" x14ac:dyDescent="0.25">
      <c r="D1806" s="236"/>
      <c r="E1806" s="235"/>
      <c r="F1806" s="235"/>
      <c r="G1806" s="235"/>
      <c r="H1806" s="235"/>
      <c r="I1806" s="235"/>
      <c r="J1806" s="235"/>
      <c r="K1806" s="335"/>
      <c r="L1806" s="340"/>
      <c r="M1806" s="260"/>
      <c r="N1806" s="260"/>
    </row>
    <row r="1807" spans="4:14" x14ac:dyDescent="0.25">
      <c r="D1807" s="236"/>
      <c r="E1807" s="235"/>
      <c r="F1807" s="235"/>
      <c r="G1807" s="235"/>
      <c r="H1807" s="235"/>
      <c r="I1807" s="235"/>
      <c r="J1807" s="235"/>
      <c r="K1807" s="335"/>
      <c r="L1807" s="340"/>
      <c r="M1807" s="260"/>
      <c r="N1807" s="260"/>
    </row>
    <row r="1808" spans="4:14" x14ac:dyDescent="0.25">
      <c r="D1808" s="236"/>
      <c r="E1808" s="235"/>
      <c r="F1808" s="235"/>
      <c r="G1808" s="235"/>
      <c r="H1808" s="235"/>
      <c r="I1808" s="235"/>
      <c r="J1808" s="235"/>
      <c r="K1808" s="335"/>
      <c r="L1808" s="340"/>
      <c r="M1808" s="260"/>
      <c r="N1808" s="260"/>
    </row>
    <row r="1809" spans="4:14" x14ac:dyDescent="0.25">
      <c r="D1809" s="236"/>
      <c r="E1809" s="235"/>
      <c r="F1809" s="235"/>
      <c r="G1809" s="235"/>
      <c r="H1809" s="235"/>
      <c r="I1809" s="235"/>
      <c r="J1809" s="235"/>
      <c r="K1809" s="335"/>
      <c r="L1809" s="340"/>
      <c r="M1809" s="260"/>
      <c r="N1809" s="260"/>
    </row>
    <row r="1810" spans="4:14" x14ac:dyDescent="0.25">
      <c r="D1810" s="236"/>
      <c r="E1810" s="235"/>
      <c r="F1810" s="235"/>
      <c r="G1810" s="235"/>
      <c r="H1810" s="235"/>
      <c r="I1810" s="235"/>
      <c r="J1810" s="235"/>
      <c r="K1810" s="335"/>
      <c r="L1810" s="340"/>
      <c r="M1810" s="260"/>
      <c r="N1810" s="260"/>
    </row>
    <row r="1811" spans="4:14" x14ac:dyDescent="0.25">
      <c r="D1811" s="236"/>
      <c r="E1811" s="235"/>
      <c r="F1811" s="235"/>
      <c r="G1811" s="235"/>
      <c r="H1811" s="235"/>
      <c r="I1811" s="235"/>
      <c r="J1811" s="235"/>
      <c r="K1811" s="335"/>
      <c r="L1811" s="340"/>
      <c r="M1811" s="260"/>
      <c r="N1811" s="260"/>
    </row>
    <row r="1812" spans="4:14" x14ac:dyDescent="0.25">
      <c r="D1812" s="236"/>
      <c r="E1812" s="235"/>
      <c r="F1812" s="235"/>
      <c r="G1812" s="235"/>
      <c r="H1812" s="235"/>
      <c r="I1812" s="235"/>
      <c r="J1812" s="235"/>
      <c r="K1812" s="335"/>
      <c r="L1812" s="340"/>
      <c r="M1812" s="260"/>
      <c r="N1812" s="260"/>
    </row>
    <row r="1813" spans="4:14" x14ac:dyDescent="0.25">
      <c r="D1813" s="236"/>
      <c r="E1813" s="235"/>
      <c r="F1813" s="235"/>
      <c r="G1813" s="235"/>
      <c r="H1813" s="235"/>
      <c r="I1813" s="235"/>
      <c r="J1813" s="235"/>
      <c r="K1813" s="335"/>
      <c r="L1813" s="340"/>
      <c r="M1813" s="260"/>
      <c r="N1813" s="260"/>
    </row>
    <row r="1814" spans="4:14" x14ac:dyDescent="0.25">
      <c r="D1814" s="236"/>
      <c r="E1814" s="235"/>
      <c r="F1814" s="235"/>
      <c r="G1814" s="235"/>
      <c r="H1814" s="235"/>
      <c r="I1814" s="235"/>
      <c r="J1814" s="235"/>
      <c r="K1814" s="335"/>
      <c r="L1814" s="340"/>
      <c r="M1814" s="260"/>
      <c r="N1814" s="260"/>
    </row>
    <row r="1815" spans="4:14" x14ac:dyDescent="0.25">
      <c r="D1815" s="236"/>
      <c r="E1815" s="235"/>
      <c r="F1815" s="235"/>
      <c r="G1815" s="235"/>
      <c r="H1815" s="235"/>
      <c r="I1815" s="235"/>
      <c r="J1815" s="235"/>
      <c r="K1815" s="335"/>
      <c r="L1815" s="340"/>
      <c r="M1815" s="260"/>
      <c r="N1815" s="260"/>
    </row>
    <row r="1816" spans="4:14" x14ac:dyDescent="0.25">
      <c r="D1816" s="236"/>
      <c r="E1816" s="235"/>
      <c r="F1816" s="235"/>
      <c r="G1816" s="235"/>
      <c r="H1816" s="235"/>
      <c r="I1816" s="235"/>
      <c r="J1816" s="235"/>
      <c r="K1816" s="335"/>
      <c r="L1816" s="340"/>
      <c r="M1816" s="260"/>
      <c r="N1816" s="260"/>
    </row>
    <row r="1817" spans="4:14" x14ac:dyDescent="0.25">
      <c r="D1817" s="236"/>
      <c r="E1817" s="235"/>
      <c r="F1817" s="235"/>
      <c r="G1817" s="235"/>
      <c r="H1817" s="235"/>
      <c r="I1817" s="235"/>
      <c r="J1817" s="235"/>
      <c r="K1817" s="335"/>
      <c r="L1817" s="340"/>
      <c r="M1817" s="260"/>
      <c r="N1817" s="260"/>
    </row>
    <row r="1818" spans="4:14" x14ac:dyDescent="0.25">
      <c r="D1818" s="236"/>
      <c r="E1818" s="235"/>
      <c r="F1818" s="235"/>
      <c r="G1818" s="235"/>
      <c r="H1818" s="235"/>
      <c r="I1818" s="235"/>
      <c r="J1818" s="235"/>
      <c r="K1818" s="335"/>
      <c r="L1818" s="340"/>
      <c r="M1818" s="260"/>
      <c r="N1818" s="260"/>
    </row>
    <row r="1819" spans="4:14" x14ac:dyDescent="0.25">
      <c r="D1819" s="236"/>
      <c r="E1819" s="235"/>
      <c r="F1819" s="235"/>
      <c r="G1819" s="235"/>
      <c r="H1819" s="235"/>
      <c r="I1819" s="235"/>
      <c r="J1819" s="235"/>
      <c r="K1819" s="335"/>
      <c r="L1819" s="340"/>
      <c r="M1819" s="260"/>
      <c r="N1819" s="260"/>
    </row>
    <row r="1820" spans="4:14" x14ac:dyDescent="0.25">
      <c r="D1820" s="236"/>
      <c r="E1820" s="235"/>
      <c r="F1820" s="235"/>
      <c r="G1820" s="235"/>
      <c r="H1820" s="235"/>
      <c r="I1820" s="235"/>
      <c r="J1820" s="235"/>
      <c r="K1820" s="335"/>
      <c r="L1820" s="340"/>
      <c r="M1820" s="260"/>
      <c r="N1820" s="260"/>
    </row>
    <row r="1821" spans="4:14" x14ac:dyDescent="0.25">
      <c r="D1821" s="236"/>
      <c r="E1821" s="235"/>
      <c r="F1821" s="235"/>
      <c r="G1821" s="235"/>
      <c r="H1821" s="235"/>
      <c r="I1821" s="235"/>
      <c r="J1821" s="235"/>
      <c r="K1821" s="335"/>
      <c r="L1821" s="340"/>
      <c r="M1821" s="260"/>
      <c r="N1821" s="260"/>
    </row>
    <row r="1822" spans="4:14" x14ac:dyDescent="0.25">
      <c r="D1822" s="236"/>
      <c r="E1822" s="235"/>
      <c r="F1822" s="235"/>
      <c r="G1822" s="235"/>
      <c r="H1822" s="235"/>
      <c r="I1822" s="235"/>
      <c r="J1822" s="235"/>
      <c r="K1822" s="335"/>
      <c r="L1822" s="340"/>
      <c r="M1822" s="260"/>
      <c r="N1822" s="260"/>
    </row>
    <row r="1823" spans="4:14" x14ac:dyDescent="0.25">
      <c r="D1823" s="236"/>
      <c r="E1823" s="235"/>
      <c r="F1823" s="235"/>
      <c r="G1823" s="235"/>
      <c r="H1823" s="235"/>
      <c r="I1823" s="235"/>
      <c r="J1823" s="235"/>
      <c r="K1823" s="335"/>
      <c r="L1823" s="340"/>
      <c r="M1823" s="260"/>
      <c r="N1823" s="260"/>
    </row>
    <row r="1824" spans="4:14" x14ac:dyDescent="0.25">
      <c r="D1824" s="236"/>
      <c r="E1824" s="235"/>
      <c r="F1824" s="235"/>
      <c r="G1824" s="235"/>
      <c r="H1824" s="235"/>
      <c r="I1824" s="235"/>
      <c r="J1824" s="235"/>
      <c r="K1824" s="335"/>
      <c r="L1824" s="340"/>
      <c r="M1824" s="260"/>
      <c r="N1824" s="260"/>
    </row>
    <row r="1825" spans="4:14" x14ac:dyDescent="0.25">
      <c r="D1825" s="236"/>
      <c r="E1825" s="235"/>
      <c r="F1825" s="235"/>
      <c r="G1825" s="235"/>
      <c r="H1825" s="235"/>
      <c r="I1825" s="235"/>
      <c r="J1825" s="235"/>
      <c r="K1825" s="335"/>
      <c r="L1825" s="340"/>
      <c r="M1825" s="260"/>
      <c r="N1825" s="260"/>
    </row>
    <row r="1826" spans="4:14" x14ac:dyDescent="0.25">
      <c r="D1826" s="236"/>
      <c r="E1826" s="235"/>
      <c r="F1826" s="235"/>
      <c r="G1826" s="235"/>
      <c r="H1826" s="235"/>
      <c r="I1826" s="235"/>
      <c r="J1826" s="235"/>
      <c r="K1826" s="335"/>
      <c r="L1826" s="340"/>
      <c r="M1826" s="260"/>
      <c r="N1826" s="260"/>
    </row>
    <row r="1827" spans="4:14" x14ac:dyDescent="0.25">
      <c r="D1827" s="236"/>
      <c r="E1827" s="235"/>
      <c r="F1827" s="235"/>
      <c r="G1827" s="235"/>
      <c r="H1827" s="235"/>
      <c r="I1827" s="235"/>
      <c r="J1827" s="235"/>
      <c r="K1827" s="335"/>
      <c r="L1827" s="340"/>
      <c r="M1827" s="260"/>
      <c r="N1827" s="260"/>
    </row>
    <row r="1828" spans="4:14" x14ac:dyDescent="0.25">
      <c r="D1828" s="236"/>
      <c r="E1828" s="235"/>
      <c r="F1828" s="235"/>
      <c r="G1828" s="235"/>
      <c r="H1828" s="235"/>
      <c r="I1828" s="235"/>
      <c r="J1828" s="235"/>
      <c r="K1828" s="335"/>
      <c r="L1828" s="340"/>
      <c r="M1828" s="260"/>
      <c r="N1828" s="260"/>
    </row>
    <row r="1829" spans="4:14" x14ac:dyDescent="0.25">
      <c r="D1829" s="236"/>
      <c r="E1829" s="235"/>
      <c r="F1829" s="235"/>
      <c r="G1829" s="235"/>
      <c r="H1829" s="235"/>
      <c r="I1829" s="235"/>
      <c r="J1829" s="235"/>
      <c r="K1829" s="335"/>
      <c r="L1829" s="340"/>
      <c r="M1829" s="260"/>
      <c r="N1829" s="260"/>
    </row>
    <row r="1830" spans="4:14" x14ac:dyDescent="0.25">
      <c r="D1830" s="236"/>
      <c r="E1830" s="235"/>
      <c r="F1830" s="235"/>
      <c r="G1830" s="235"/>
      <c r="H1830" s="235"/>
      <c r="I1830" s="235"/>
      <c r="J1830" s="235"/>
      <c r="K1830" s="335"/>
      <c r="L1830" s="340"/>
      <c r="M1830" s="260"/>
      <c r="N1830" s="260"/>
    </row>
    <row r="1831" spans="4:14" x14ac:dyDescent="0.25">
      <c r="D1831" s="236"/>
      <c r="E1831" s="235"/>
      <c r="F1831" s="235"/>
      <c r="G1831" s="235"/>
      <c r="H1831" s="235"/>
      <c r="I1831" s="235"/>
      <c r="J1831" s="235"/>
      <c r="K1831" s="335"/>
      <c r="L1831" s="340"/>
      <c r="M1831" s="260"/>
      <c r="N1831" s="260"/>
    </row>
    <row r="1832" spans="4:14" x14ac:dyDescent="0.25">
      <c r="D1832" s="236"/>
      <c r="E1832" s="235"/>
      <c r="F1832" s="235"/>
      <c r="G1832" s="235"/>
      <c r="H1832" s="235"/>
      <c r="I1832" s="235"/>
      <c r="J1832" s="235"/>
      <c r="K1832" s="335"/>
      <c r="L1832" s="340"/>
      <c r="M1832" s="260"/>
      <c r="N1832" s="260"/>
    </row>
    <row r="1833" spans="4:14" x14ac:dyDescent="0.25">
      <c r="D1833" s="236"/>
      <c r="E1833" s="235"/>
      <c r="F1833" s="235"/>
      <c r="G1833" s="235"/>
      <c r="H1833" s="235"/>
      <c r="I1833" s="235"/>
      <c r="J1833" s="235"/>
      <c r="K1833" s="335"/>
      <c r="L1833" s="340"/>
      <c r="M1833" s="260"/>
      <c r="N1833" s="260"/>
    </row>
    <row r="1834" spans="4:14" x14ac:dyDescent="0.25">
      <c r="D1834" s="236"/>
      <c r="E1834" s="235"/>
      <c r="F1834" s="235"/>
      <c r="G1834" s="235"/>
      <c r="H1834" s="235"/>
      <c r="I1834" s="235"/>
      <c r="J1834" s="235"/>
      <c r="K1834" s="335"/>
      <c r="L1834" s="340"/>
      <c r="M1834" s="260"/>
      <c r="N1834" s="260"/>
    </row>
    <row r="1835" spans="4:14" x14ac:dyDescent="0.25">
      <c r="D1835" s="236"/>
      <c r="E1835" s="235"/>
      <c r="F1835" s="235"/>
      <c r="G1835" s="235"/>
      <c r="H1835" s="235"/>
      <c r="I1835" s="235"/>
      <c r="J1835" s="235"/>
      <c r="K1835" s="335"/>
      <c r="L1835" s="340"/>
      <c r="M1835" s="260"/>
      <c r="N1835" s="260"/>
    </row>
    <row r="1836" spans="4:14" x14ac:dyDescent="0.25">
      <c r="D1836" s="236"/>
      <c r="E1836" s="235"/>
      <c r="F1836" s="235"/>
      <c r="G1836" s="235"/>
      <c r="H1836" s="235"/>
      <c r="I1836" s="235"/>
      <c r="J1836" s="235"/>
      <c r="K1836" s="335"/>
      <c r="L1836" s="340"/>
      <c r="M1836" s="260"/>
      <c r="N1836" s="260"/>
    </row>
    <row r="1837" spans="4:14" x14ac:dyDescent="0.25">
      <c r="D1837" s="236"/>
      <c r="E1837" s="235"/>
      <c r="F1837" s="235"/>
      <c r="G1837" s="235"/>
      <c r="H1837" s="235"/>
      <c r="I1837" s="235"/>
      <c r="J1837" s="235"/>
      <c r="K1837" s="335"/>
      <c r="L1837" s="340"/>
      <c r="M1837" s="260"/>
      <c r="N1837" s="260"/>
    </row>
    <row r="1838" spans="4:14" x14ac:dyDescent="0.25">
      <c r="D1838" s="236"/>
      <c r="E1838" s="235"/>
      <c r="F1838" s="235"/>
      <c r="G1838" s="235"/>
      <c r="H1838" s="235"/>
      <c r="I1838" s="235"/>
      <c r="J1838" s="235"/>
      <c r="K1838" s="335"/>
      <c r="L1838" s="340"/>
      <c r="M1838" s="260"/>
      <c r="N1838" s="260"/>
    </row>
    <row r="1839" spans="4:14" x14ac:dyDescent="0.25">
      <c r="D1839" s="236"/>
      <c r="E1839" s="235"/>
      <c r="F1839" s="235"/>
      <c r="G1839" s="235"/>
      <c r="H1839" s="235"/>
      <c r="I1839" s="235"/>
      <c r="J1839" s="235"/>
      <c r="K1839" s="335"/>
      <c r="L1839" s="340"/>
      <c r="M1839" s="260"/>
      <c r="N1839" s="260"/>
    </row>
    <row r="1840" spans="4:14" x14ac:dyDescent="0.25">
      <c r="D1840" s="236"/>
      <c r="E1840" s="235"/>
      <c r="F1840" s="235"/>
      <c r="G1840" s="235"/>
      <c r="H1840" s="235"/>
      <c r="I1840" s="235"/>
      <c r="J1840" s="235"/>
      <c r="K1840" s="335"/>
      <c r="L1840" s="340"/>
      <c r="M1840" s="260"/>
      <c r="N1840" s="260"/>
    </row>
    <row r="1841" spans="4:14" x14ac:dyDescent="0.25">
      <c r="D1841" s="236"/>
      <c r="E1841" s="235"/>
      <c r="F1841" s="235"/>
      <c r="G1841" s="235"/>
      <c r="H1841" s="235"/>
      <c r="I1841" s="235"/>
      <c r="J1841" s="235"/>
      <c r="K1841" s="335"/>
      <c r="L1841" s="340"/>
      <c r="M1841" s="260"/>
      <c r="N1841" s="260"/>
    </row>
    <row r="1842" spans="4:14" x14ac:dyDescent="0.25">
      <c r="D1842" s="236"/>
      <c r="E1842" s="235"/>
      <c r="F1842" s="235"/>
      <c r="G1842" s="235"/>
      <c r="H1842" s="235"/>
      <c r="I1842" s="235"/>
      <c r="J1842" s="235"/>
      <c r="K1842" s="335"/>
      <c r="L1842" s="340"/>
      <c r="M1842" s="260"/>
      <c r="N1842" s="260"/>
    </row>
    <row r="1843" spans="4:14" x14ac:dyDescent="0.25">
      <c r="D1843" s="236"/>
      <c r="E1843" s="235"/>
      <c r="F1843" s="235"/>
      <c r="G1843" s="235"/>
      <c r="H1843" s="235"/>
      <c r="I1843" s="235"/>
      <c r="J1843" s="235"/>
      <c r="K1843" s="335"/>
      <c r="L1843" s="340"/>
      <c r="M1843" s="260"/>
      <c r="N1843" s="260"/>
    </row>
    <row r="1844" spans="4:14" x14ac:dyDescent="0.25">
      <c r="D1844" s="236"/>
      <c r="E1844" s="235"/>
      <c r="F1844" s="235"/>
      <c r="G1844" s="235"/>
      <c r="H1844" s="235"/>
      <c r="I1844" s="235"/>
      <c r="J1844" s="235"/>
      <c r="K1844" s="335"/>
      <c r="L1844" s="340"/>
      <c r="M1844" s="260"/>
      <c r="N1844" s="260"/>
    </row>
    <row r="1845" spans="4:14" x14ac:dyDescent="0.25">
      <c r="D1845" s="236"/>
      <c r="E1845" s="235"/>
      <c r="F1845" s="235"/>
      <c r="G1845" s="235"/>
      <c r="H1845" s="235"/>
      <c r="I1845" s="235"/>
      <c r="J1845" s="235"/>
      <c r="K1845" s="335"/>
      <c r="L1845" s="340"/>
      <c r="M1845" s="260"/>
      <c r="N1845" s="260"/>
    </row>
    <row r="1846" spans="4:14" x14ac:dyDescent="0.25">
      <c r="D1846" s="236"/>
      <c r="E1846" s="235"/>
      <c r="F1846" s="235"/>
      <c r="G1846" s="235"/>
      <c r="H1846" s="235"/>
      <c r="I1846" s="235"/>
      <c r="J1846" s="235"/>
      <c r="K1846" s="335"/>
      <c r="L1846" s="340"/>
      <c r="M1846" s="260"/>
      <c r="N1846" s="260"/>
    </row>
    <row r="1847" spans="4:14" x14ac:dyDescent="0.25">
      <c r="D1847" s="236"/>
      <c r="E1847" s="235"/>
      <c r="F1847" s="235"/>
      <c r="G1847" s="235"/>
      <c r="H1847" s="235"/>
      <c r="I1847" s="235"/>
      <c r="J1847" s="235"/>
      <c r="K1847" s="335"/>
      <c r="L1847" s="340"/>
      <c r="M1847" s="260"/>
      <c r="N1847" s="260"/>
    </row>
    <row r="1848" spans="4:14" x14ac:dyDescent="0.25">
      <c r="D1848" s="236"/>
      <c r="E1848" s="235"/>
      <c r="F1848" s="235"/>
      <c r="G1848" s="235"/>
      <c r="H1848" s="235"/>
      <c r="I1848" s="235"/>
      <c r="J1848" s="235"/>
      <c r="K1848" s="335"/>
      <c r="L1848" s="340"/>
      <c r="M1848" s="260"/>
      <c r="N1848" s="260"/>
    </row>
    <row r="1849" spans="4:14" x14ac:dyDescent="0.25">
      <c r="D1849" s="236"/>
      <c r="E1849" s="235"/>
      <c r="F1849" s="235"/>
      <c r="G1849" s="235"/>
      <c r="H1849" s="235"/>
      <c r="I1849" s="235"/>
      <c r="J1849" s="235"/>
      <c r="K1849" s="335"/>
      <c r="L1849" s="340"/>
      <c r="M1849" s="260"/>
      <c r="N1849" s="260"/>
    </row>
    <row r="1850" spans="4:14" x14ac:dyDescent="0.25">
      <c r="D1850" s="236"/>
      <c r="E1850" s="235"/>
      <c r="F1850" s="235"/>
      <c r="G1850" s="235"/>
      <c r="H1850" s="235"/>
      <c r="I1850" s="235"/>
      <c r="J1850" s="235"/>
      <c r="K1850" s="335"/>
      <c r="L1850" s="340"/>
      <c r="M1850" s="260"/>
      <c r="N1850" s="260"/>
    </row>
    <row r="1851" spans="4:14" x14ac:dyDescent="0.25">
      <c r="D1851" s="236"/>
      <c r="E1851" s="235"/>
      <c r="F1851" s="235"/>
      <c r="G1851" s="235"/>
      <c r="H1851" s="235"/>
      <c r="I1851" s="235"/>
      <c r="J1851" s="235"/>
      <c r="K1851" s="335"/>
      <c r="L1851" s="340"/>
      <c r="M1851" s="260"/>
      <c r="N1851" s="260"/>
    </row>
    <row r="1852" spans="4:14" x14ac:dyDescent="0.25">
      <c r="D1852" s="236"/>
      <c r="E1852" s="235"/>
      <c r="F1852" s="235"/>
      <c r="G1852" s="235"/>
      <c r="H1852" s="235"/>
      <c r="I1852" s="235"/>
      <c r="J1852" s="235"/>
      <c r="K1852" s="335"/>
      <c r="L1852" s="340"/>
      <c r="M1852" s="260"/>
      <c r="N1852" s="260"/>
    </row>
    <row r="1853" spans="4:14" x14ac:dyDescent="0.25">
      <c r="D1853" s="236"/>
      <c r="E1853" s="235"/>
      <c r="F1853" s="235"/>
      <c r="G1853" s="235"/>
      <c r="H1853" s="235"/>
      <c r="I1853" s="235"/>
      <c r="J1853" s="235"/>
      <c r="K1853" s="335"/>
      <c r="L1853" s="340"/>
      <c r="M1853" s="260"/>
      <c r="N1853" s="260"/>
    </row>
    <row r="1854" spans="4:14" x14ac:dyDescent="0.25">
      <c r="D1854" s="236"/>
      <c r="E1854" s="235"/>
      <c r="F1854" s="235"/>
      <c r="G1854" s="235"/>
      <c r="H1854" s="235"/>
      <c r="I1854" s="235"/>
      <c r="J1854" s="235"/>
      <c r="K1854" s="335"/>
      <c r="L1854" s="340"/>
      <c r="M1854" s="260"/>
      <c r="N1854" s="260"/>
    </row>
    <row r="1855" spans="4:14" x14ac:dyDescent="0.25">
      <c r="D1855" s="236"/>
      <c r="E1855" s="235"/>
      <c r="F1855" s="235"/>
      <c r="G1855" s="235"/>
      <c r="H1855" s="235"/>
      <c r="I1855" s="235"/>
      <c r="J1855" s="235"/>
      <c r="K1855" s="335"/>
      <c r="L1855" s="340"/>
      <c r="M1855" s="260"/>
      <c r="N1855" s="260"/>
    </row>
    <row r="1856" spans="4:14" x14ac:dyDescent="0.25">
      <c r="D1856" s="236"/>
      <c r="E1856" s="235"/>
      <c r="F1856" s="235"/>
      <c r="G1856" s="235"/>
      <c r="H1856" s="235"/>
      <c r="I1856" s="235"/>
      <c r="J1856" s="235"/>
      <c r="K1856" s="335"/>
      <c r="L1856" s="340"/>
      <c r="M1856" s="260"/>
      <c r="N1856" s="260"/>
    </row>
    <row r="1857" spans="4:14" x14ac:dyDescent="0.25">
      <c r="D1857" s="236"/>
      <c r="E1857" s="235"/>
      <c r="F1857" s="235"/>
      <c r="G1857" s="235"/>
      <c r="H1857" s="235"/>
      <c r="I1857" s="235"/>
      <c r="J1857" s="235"/>
      <c r="K1857" s="335"/>
      <c r="L1857" s="340"/>
      <c r="M1857" s="260"/>
      <c r="N1857" s="260"/>
    </row>
    <row r="1858" spans="4:14" x14ac:dyDescent="0.25">
      <c r="D1858" s="236"/>
      <c r="E1858" s="235"/>
      <c r="F1858" s="235"/>
      <c r="G1858" s="235"/>
      <c r="H1858" s="235"/>
      <c r="I1858" s="235"/>
      <c r="J1858" s="235"/>
      <c r="K1858" s="335"/>
      <c r="L1858" s="340"/>
      <c r="M1858" s="260"/>
      <c r="N1858" s="260"/>
    </row>
    <row r="1859" spans="4:14" x14ac:dyDescent="0.25">
      <c r="D1859" s="236"/>
      <c r="E1859" s="235"/>
      <c r="F1859" s="235"/>
      <c r="G1859" s="235"/>
      <c r="H1859" s="235"/>
      <c r="I1859" s="235"/>
      <c r="J1859" s="235"/>
      <c r="K1859" s="335"/>
      <c r="L1859" s="340"/>
      <c r="M1859" s="260"/>
      <c r="N1859" s="260"/>
    </row>
    <row r="1860" spans="4:14" x14ac:dyDescent="0.25">
      <c r="D1860" s="236"/>
      <c r="E1860" s="235"/>
      <c r="F1860" s="235"/>
      <c r="G1860" s="235"/>
      <c r="H1860" s="235"/>
      <c r="I1860" s="235"/>
      <c r="J1860" s="235"/>
      <c r="K1860" s="335"/>
      <c r="L1860" s="340"/>
      <c r="M1860" s="260"/>
      <c r="N1860" s="260"/>
    </row>
    <row r="1861" spans="4:14" x14ac:dyDescent="0.25">
      <c r="D1861" s="236"/>
      <c r="E1861" s="235"/>
      <c r="F1861" s="235"/>
      <c r="G1861" s="235"/>
      <c r="H1861" s="235"/>
      <c r="I1861" s="235"/>
      <c r="J1861" s="235"/>
      <c r="K1861" s="335"/>
      <c r="L1861" s="340"/>
      <c r="M1861" s="260"/>
      <c r="N1861" s="260"/>
    </row>
    <row r="1862" spans="4:14" x14ac:dyDescent="0.25">
      <c r="D1862" s="236"/>
      <c r="E1862" s="235"/>
      <c r="F1862" s="235"/>
      <c r="G1862" s="235"/>
      <c r="H1862" s="235"/>
      <c r="I1862" s="235"/>
      <c r="J1862" s="235"/>
      <c r="K1862" s="335"/>
      <c r="L1862" s="340"/>
      <c r="M1862" s="260"/>
      <c r="N1862" s="260"/>
    </row>
    <row r="1863" spans="4:14" x14ac:dyDescent="0.25">
      <c r="D1863" s="236"/>
      <c r="E1863" s="235"/>
      <c r="F1863" s="235"/>
      <c r="G1863" s="235"/>
      <c r="H1863" s="235"/>
      <c r="I1863" s="235"/>
      <c r="J1863" s="235"/>
      <c r="K1863" s="335"/>
      <c r="L1863" s="340"/>
      <c r="M1863" s="260"/>
      <c r="N1863" s="260"/>
    </row>
    <row r="1864" spans="4:14" x14ac:dyDescent="0.25">
      <c r="D1864" s="236"/>
      <c r="E1864" s="235"/>
      <c r="F1864" s="235"/>
      <c r="G1864" s="235"/>
      <c r="H1864" s="235"/>
      <c r="I1864" s="235"/>
      <c r="J1864" s="235"/>
      <c r="K1864" s="335"/>
      <c r="L1864" s="340"/>
      <c r="M1864" s="260"/>
      <c r="N1864" s="260"/>
    </row>
    <row r="1865" spans="4:14" x14ac:dyDescent="0.25">
      <c r="D1865" s="236"/>
      <c r="E1865" s="235"/>
      <c r="F1865" s="235"/>
      <c r="G1865" s="235"/>
      <c r="H1865" s="235"/>
      <c r="I1865" s="235"/>
      <c r="J1865" s="235"/>
      <c r="K1865" s="335"/>
      <c r="L1865" s="340"/>
      <c r="M1865" s="260"/>
      <c r="N1865" s="260"/>
    </row>
    <row r="1866" spans="4:14" x14ac:dyDescent="0.25">
      <c r="D1866" s="236"/>
      <c r="E1866" s="235"/>
      <c r="F1866" s="235"/>
      <c r="G1866" s="235"/>
      <c r="H1866" s="235"/>
      <c r="I1866" s="235"/>
      <c r="J1866" s="235"/>
      <c r="K1866" s="335"/>
      <c r="L1866" s="340"/>
      <c r="M1866" s="260"/>
      <c r="N1866" s="260"/>
    </row>
    <row r="1867" spans="4:14" x14ac:dyDescent="0.25">
      <c r="D1867" s="236"/>
      <c r="E1867" s="235"/>
      <c r="F1867" s="235"/>
      <c r="G1867" s="235"/>
      <c r="H1867" s="235"/>
      <c r="I1867" s="235"/>
      <c r="J1867" s="235"/>
      <c r="K1867" s="335"/>
      <c r="L1867" s="340"/>
      <c r="M1867" s="260"/>
      <c r="N1867" s="260"/>
    </row>
    <row r="1868" spans="4:14" x14ac:dyDescent="0.25">
      <c r="D1868" s="236"/>
      <c r="E1868" s="235"/>
      <c r="F1868" s="235"/>
      <c r="G1868" s="235"/>
      <c r="H1868" s="235"/>
      <c r="I1868" s="235"/>
      <c r="J1868" s="235"/>
      <c r="K1868" s="335"/>
      <c r="L1868" s="340"/>
      <c r="M1868" s="260"/>
      <c r="N1868" s="260"/>
    </row>
    <row r="1869" spans="4:14" x14ac:dyDescent="0.25">
      <c r="D1869" s="236"/>
      <c r="E1869" s="235"/>
      <c r="F1869" s="235"/>
      <c r="G1869" s="235"/>
      <c r="H1869" s="235"/>
      <c r="I1869" s="235"/>
      <c r="J1869" s="235"/>
      <c r="K1869" s="335"/>
      <c r="L1869" s="340"/>
      <c r="M1869" s="260"/>
      <c r="N1869" s="260"/>
    </row>
    <row r="1870" spans="4:14" x14ac:dyDescent="0.25">
      <c r="D1870" s="236"/>
      <c r="E1870" s="235"/>
      <c r="F1870" s="235"/>
      <c r="G1870" s="235"/>
      <c r="H1870" s="235"/>
      <c r="I1870" s="235"/>
      <c r="J1870" s="235"/>
      <c r="K1870" s="335"/>
      <c r="L1870" s="340"/>
      <c r="M1870" s="260"/>
      <c r="N1870" s="260"/>
    </row>
    <row r="1871" spans="4:14" x14ac:dyDescent="0.25">
      <c r="D1871" s="236"/>
      <c r="E1871" s="235"/>
      <c r="F1871" s="235"/>
      <c r="G1871" s="235"/>
      <c r="H1871" s="235"/>
      <c r="I1871" s="235"/>
      <c r="J1871" s="235"/>
      <c r="K1871" s="335"/>
      <c r="L1871" s="340"/>
      <c r="M1871" s="260"/>
      <c r="N1871" s="260"/>
    </row>
    <row r="1872" spans="4:14" x14ac:dyDescent="0.25">
      <c r="D1872" s="236"/>
      <c r="E1872" s="235"/>
      <c r="F1872" s="235"/>
      <c r="G1872" s="235"/>
      <c r="H1872" s="235"/>
      <c r="I1872" s="235"/>
      <c r="J1872" s="235"/>
      <c r="K1872" s="335"/>
      <c r="L1872" s="340"/>
      <c r="M1872" s="260"/>
      <c r="N1872" s="260"/>
    </row>
    <row r="1873" spans="4:14" x14ac:dyDescent="0.25">
      <c r="D1873" s="236"/>
      <c r="E1873" s="235"/>
      <c r="F1873" s="235"/>
      <c r="G1873" s="235"/>
      <c r="H1873" s="235"/>
      <c r="I1873" s="235"/>
      <c r="J1873" s="235"/>
      <c r="K1873" s="335"/>
      <c r="L1873" s="340"/>
      <c r="M1873" s="260"/>
      <c r="N1873" s="260"/>
    </row>
    <row r="1874" spans="4:14" x14ac:dyDescent="0.25">
      <c r="D1874" s="236"/>
      <c r="E1874" s="235"/>
      <c r="F1874" s="235"/>
      <c r="G1874" s="235"/>
      <c r="H1874" s="235"/>
      <c r="I1874" s="235"/>
      <c r="J1874" s="235"/>
      <c r="K1874" s="335"/>
      <c r="L1874" s="340"/>
      <c r="M1874" s="260"/>
      <c r="N1874" s="260"/>
    </row>
    <row r="1875" spans="4:14" x14ac:dyDescent="0.25">
      <c r="D1875" s="236"/>
      <c r="E1875" s="235"/>
      <c r="F1875" s="235"/>
      <c r="G1875" s="235"/>
      <c r="H1875" s="235"/>
      <c r="I1875" s="235"/>
      <c r="J1875" s="235"/>
      <c r="K1875" s="335"/>
      <c r="L1875" s="340"/>
      <c r="M1875" s="260"/>
      <c r="N1875" s="260"/>
    </row>
    <row r="1876" spans="4:14" x14ac:dyDescent="0.25">
      <c r="D1876" s="236"/>
      <c r="E1876" s="235"/>
      <c r="F1876" s="235"/>
      <c r="G1876" s="235"/>
      <c r="H1876" s="235"/>
      <c r="I1876" s="235"/>
      <c r="J1876" s="235"/>
      <c r="K1876" s="335"/>
      <c r="L1876" s="340"/>
      <c r="M1876" s="260"/>
      <c r="N1876" s="260"/>
    </row>
    <row r="1877" spans="4:14" x14ac:dyDescent="0.25">
      <c r="D1877" s="236"/>
      <c r="E1877" s="235"/>
      <c r="F1877" s="235"/>
      <c r="G1877" s="235"/>
      <c r="H1877" s="235"/>
      <c r="I1877" s="235"/>
      <c r="J1877" s="235"/>
      <c r="K1877" s="335"/>
      <c r="L1877" s="340"/>
      <c r="M1877" s="260"/>
      <c r="N1877" s="260"/>
    </row>
    <row r="1878" spans="4:14" x14ac:dyDescent="0.25">
      <c r="D1878" s="236"/>
      <c r="E1878" s="235"/>
      <c r="F1878" s="235"/>
      <c r="G1878" s="235"/>
      <c r="H1878" s="235"/>
      <c r="I1878" s="235"/>
      <c r="J1878" s="235"/>
      <c r="K1878" s="335"/>
      <c r="L1878" s="340"/>
      <c r="M1878" s="260"/>
      <c r="N1878" s="260"/>
    </row>
    <row r="1879" spans="4:14" x14ac:dyDescent="0.25">
      <c r="D1879" s="236"/>
      <c r="E1879" s="235"/>
      <c r="F1879" s="235"/>
      <c r="G1879" s="235"/>
      <c r="H1879" s="235"/>
      <c r="I1879" s="235"/>
      <c r="J1879" s="235"/>
      <c r="K1879" s="335"/>
      <c r="L1879" s="340"/>
      <c r="M1879" s="260"/>
      <c r="N1879" s="260"/>
    </row>
    <row r="1880" spans="4:14" x14ac:dyDescent="0.25">
      <c r="D1880" s="236"/>
      <c r="E1880" s="235"/>
      <c r="F1880" s="235"/>
      <c r="G1880" s="235"/>
      <c r="H1880" s="235"/>
      <c r="I1880" s="235"/>
      <c r="J1880" s="235"/>
      <c r="K1880" s="335"/>
      <c r="L1880" s="340"/>
      <c r="M1880" s="260"/>
      <c r="N1880" s="260"/>
    </row>
    <row r="1881" spans="4:14" x14ac:dyDescent="0.25">
      <c r="D1881" s="236"/>
      <c r="E1881" s="235"/>
      <c r="F1881" s="235"/>
      <c r="G1881" s="235"/>
      <c r="H1881" s="235"/>
      <c r="I1881" s="235"/>
      <c r="J1881" s="235"/>
      <c r="K1881" s="335"/>
      <c r="L1881" s="340"/>
      <c r="M1881" s="260"/>
      <c r="N1881" s="260"/>
    </row>
    <row r="1882" spans="4:14" x14ac:dyDescent="0.25">
      <c r="D1882" s="236"/>
      <c r="E1882" s="235"/>
      <c r="F1882" s="235"/>
      <c r="G1882" s="235"/>
      <c r="H1882" s="235"/>
      <c r="I1882" s="235"/>
      <c r="J1882" s="235"/>
      <c r="K1882" s="335"/>
      <c r="L1882" s="340"/>
      <c r="M1882" s="260"/>
      <c r="N1882" s="260"/>
    </row>
    <row r="1883" spans="4:14" x14ac:dyDescent="0.25">
      <c r="D1883" s="236"/>
      <c r="E1883" s="235"/>
      <c r="F1883" s="235"/>
      <c r="G1883" s="235"/>
      <c r="H1883" s="235"/>
      <c r="I1883" s="235"/>
      <c r="J1883" s="235"/>
      <c r="K1883" s="335"/>
      <c r="L1883" s="340"/>
      <c r="M1883" s="260"/>
      <c r="N1883" s="260"/>
    </row>
    <row r="1884" spans="4:14" x14ac:dyDescent="0.25">
      <c r="D1884" s="236"/>
      <c r="E1884" s="235"/>
      <c r="F1884" s="235"/>
      <c r="G1884" s="235"/>
      <c r="H1884" s="235"/>
      <c r="I1884" s="235"/>
      <c r="J1884" s="235"/>
      <c r="K1884" s="335"/>
      <c r="L1884" s="340"/>
      <c r="M1884" s="260"/>
      <c r="N1884" s="260"/>
    </row>
    <row r="1885" spans="4:14" x14ac:dyDescent="0.25">
      <c r="D1885" s="236"/>
      <c r="E1885" s="235"/>
      <c r="F1885" s="235"/>
      <c r="G1885" s="235"/>
      <c r="H1885" s="235"/>
      <c r="I1885" s="235"/>
      <c r="J1885" s="235"/>
      <c r="K1885" s="335"/>
      <c r="L1885" s="340"/>
      <c r="M1885" s="260"/>
      <c r="N1885" s="260"/>
    </row>
    <row r="1886" spans="4:14" x14ac:dyDescent="0.25">
      <c r="D1886" s="236"/>
      <c r="E1886" s="235"/>
      <c r="F1886" s="235"/>
      <c r="G1886" s="235"/>
      <c r="H1886" s="235"/>
      <c r="I1886" s="235"/>
      <c r="J1886" s="235"/>
      <c r="K1886" s="335"/>
      <c r="L1886" s="340"/>
      <c r="M1886" s="260"/>
      <c r="N1886" s="260"/>
    </row>
    <row r="1887" spans="4:14" x14ac:dyDescent="0.25">
      <c r="D1887" s="236"/>
      <c r="E1887" s="235"/>
      <c r="F1887" s="235"/>
      <c r="G1887" s="235"/>
      <c r="H1887" s="235"/>
      <c r="I1887" s="235"/>
      <c r="J1887" s="235"/>
      <c r="K1887" s="335"/>
      <c r="L1887" s="340"/>
      <c r="M1887" s="260"/>
      <c r="N1887" s="260"/>
    </row>
    <row r="1888" spans="4:14" x14ac:dyDescent="0.25">
      <c r="D1888" s="236"/>
      <c r="E1888" s="235"/>
      <c r="F1888" s="235"/>
      <c r="G1888" s="235"/>
      <c r="H1888" s="235"/>
      <c r="I1888" s="235"/>
      <c r="J1888" s="235"/>
      <c r="K1888" s="335"/>
      <c r="L1888" s="340"/>
      <c r="M1888" s="260"/>
      <c r="N1888" s="260"/>
    </row>
    <row r="1889" spans="4:14" x14ac:dyDescent="0.25">
      <c r="D1889" s="236"/>
      <c r="E1889" s="235"/>
      <c r="F1889" s="235"/>
      <c r="G1889" s="235"/>
      <c r="H1889" s="235"/>
      <c r="I1889" s="235"/>
      <c r="J1889" s="235"/>
      <c r="K1889" s="335"/>
      <c r="L1889" s="340"/>
      <c r="M1889" s="260"/>
      <c r="N1889" s="260"/>
    </row>
    <row r="1890" spans="4:14" x14ac:dyDescent="0.25">
      <c r="D1890" s="236"/>
      <c r="E1890" s="235"/>
      <c r="F1890" s="235"/>
      <c r="G1890" s="235"/>
      <c r="H1890" s="235"/>
      <c r="I1890" s="235"/>
      <c r="J1890" s="235"/>
      <c r="K1890" s="335"/>
      <c r="L1890" s="340"/>
      <c r="M1890" s="260"/>
      <c r="N1890" s="260"/>
    </row>
    <row r="1891" spans="4:14" x14ac:dyDescent="0.25">
      <c r="D1891" s="236"/>
      <c r="E1891" s="235"/>
      <c r="F1891" s="235"/>
      <c r="G1891" s="235"/>
      <c r="H1891" s="235"/>
      <c r="I1891" s="235"/>
      <c r="J1891" s="235"/>
      <c r="K1891" s="335"/>
      <c r="L1891" s="340"/>
      <c r="M1891" s="260"/>
      <c r="N1891" s="260"/>
    </row>
    <row r="1892" spans="4:14" x14ac:dyDescent="0.25">
      <c r="D1892" s="236"/>
      <c r="E1892" s="235"/>
      <c r="F1892" s="235"/>
      <c r="G1892" s="235"/>
      <c r="H1892" s="235"/>
      <c r="I1892" s="235"/>
      <c r="J1892" s="235"/>
      <c r="K1892" s="335"/>
      <c r="L1892" s="340"/>
      <c r="M1892" s="260"/>
      <c r="N1892" s="260"/>
    </row>
    <row r="1893" spans="4:14" x14ac:dyDescent="0.25">
      <c r="D1893" s="236"/>
      <c r="E1893" s="235"/>
      <c r="F1893" s="235"/>
      <c r="G1893" s="235"/>
      <c r="H1893" s="235"/>
      <c r="I1893" s="235"/>
      <c r="J1893" s="235"/>
      <c r="K1893" s="335"/>
      <c r="L1893" s="340"/>
      <c r="M1893" s="260"/>
      <c r="N1893" s="260"/>
    </row>
    <row r="1894" spans="4:14" x14ac:dyDescent="0.25">
      <c r="D1894" s="236"/>
      <c r="E1894" s="235"/>
      <c r="F1894" s="235"/>
      <c r="G1894" s="235"/>
      <c r="H1894" s="235"/>
      <c r="I1894" s="235"/>
      <c r="J1894" s="235"/>
      <c r="K1894" s="335"/>
      <c r="L1894" s="340"/>
      <c r="M1894" s="260"/>
      <c r="N1894" s="260"/>
    </row>
    <row r="1895" spans="4:14" x14ac:dyDescent="0.25">
      <c r="D1895" s="236"/>
      <c r="E1895" s="235"/>
      <c r="F1895" s="235"/>
      <c r="G1895" s="235"/>
      <c r="H1895" s="235"/>
      <c r="I1895" s="235"/>
      <c r="J1895" s="235"/>
      <c r="K1895" s="335"/>
      <c r="L1895" s="340"/>
      <c r="M1895" s="260"/>
      <c r="N1895" s="260"/>
    </row>
    <row r="1896" spans="4:14" x14ac:dyDescent="0.25">
      <c r="D1896" s="236"/>
      <c r="E1896" s="235"/>
      <c r="F1896" s="235"/>
      <c r="G1896" s="235"/>
      <c r="H1896" s="235"/>
      <c r="I1896" s="235"/>
      <c r="J1896" s="235"/>
      <c r="K1896" s="335"/>
      <c r="L1896" s="340"/>
      <c r="M1896" s="260"/>
      <c r="N1896" s="260"/>
    </row>
    <row r="1897" spans="4:14" x14ac:dyDescent="0.25">
      <c r="D1897" s="236"/>
      <c r="E1897" s="235"/>
      <c r="F1897" s="235"/>
      <c r="G1897" s="235"/>
      <c r="H1897" s="235"/>
      <c r="I1897" s="235"/>
      <c r="J1897" s="235"/>
      <c r="K1897" s="335"/>
      <c r="L1897" s="340"/>
      <c r="M1897" s="260"/>
      <c r="N1897" s="260"/>
    </row>
    <row r="1898" spans="4:14" x14ac:dyDescent="0.25">
      <c r="D1898" s="236"/>
      <c r="E1898" s="235"/>
      <c r="F1898" s="235"/>
      <c r="G1898" s="235"/>
      <c r="H1898" s="235"/>
      <c r="I1898" s="235"/>
      <c r="J1898" s="235"/>
      <c r="K1898" s="335"/>
      <c r="L1898" s="340"/>
      <c r="M1898" s="260"/>
      <c r="N1898" s="260"/>
    </row>
    <row r="1899" spans="4:14" x14ac:dyDescent="0.25">
      <c r="D1899" s="236"/>
      <c r="E1899" s="235"/>
      <c r="F1899" s="235"/>
      <c r="G1899" s="235"/>
      <c r="H1899" s="235"/>
      <c r="I1899" s="235"/>
      <c r="J1899" s="235"/>
      <c r="K1899" s="335"/>
      <c r="L1899" s="340"/>
      <c r="M1899" s="260"/>
      <c r="N1899" s="260"/>
    </row>
    <row r="1900" spans="4:14" x14ac:dyDescent="0.25">
      <c r="D1900" s="236"/>
      <c r="E1900" s="235"/>
      <c r="F1900" s="235"/>
      <c r="G1900" s="235"/>
      <c r="H1900" s="235"/>
      <c r="I1900" s="235"/>
      <c r="J1900" s="235"/>
      <c r="K1900" s="335"/>
      <c r="L1900" s="340"/>
      <c r="M1900" s="260"/>
      <c r="N1900" s="260"/>
    </row>
    <row r="1901" spans="4:14" x14ac:dyDescent="0.25">
      <c r="D1901" s="236"/>
      <c r="E1901" s="235"/>
      <c r="F1901" s="235"/>
      <c r="G1901" s="235"/>
      <c r="H1901" s="235"/>
      <c r="I1901" s="235"/>
      <c r="J1901" s="235"/>
      <c r="K1901" s="335"/>
      <c r="L1901" s="340"/>
      <c r="M1901" s="260"/>
      <c r="N1901" s="260"/>
    </row>
    <row r="1902" spans="4:14" x14ac:dyDescent="0.25">
      <c r="D1902" s="236"/>
      <c r="E1902" s="235"/>
      <c r="F1902" s="235"/>
      <c r="G1902" s="235"/>
      <c r="H1902" s="235"/>
      <c r="I1902" s="235"/>
      <c r="J1902" s="235"/>
      <c r="K1902" s="335"/>
      <c r="L1902" s="340"/>
      <c r="M1902" s="260"/>
      <c r="N1902" s="260"/>
    </row>
    <row r="1903" spans="4:14" x14ac:dyDescent="0.25">
      <c r="D1903" s="236"/>
      <c r="E1903" s="235"/>
      <c r="F1903" s="235"/>
      <c r="G1903" s="235"/>
      <c r="H1903" s="235"/>
      <c r="I1903" s="235"/>
      <c r="J1903" s="235"/>
      <c r="K1903" s="335"/>
      <c r="L1903" s="340"/>
      <c r="M1903" s="260"/>
      <c r="N1903" s="260"/>
    </row>
    <row r="1904" spans="4:14" x14ac:dyDescent="0.25">
      <c r="D1904" s="236"/>
      <c r="E1904" s="235"/>
      <c r="F1904" s="235"/>
      <c r="G1904" s="235"/>
      <c r="H1904" s="235"/>
      <c r="I1904" s="235"/>
      <c r="J1904" s="235"/>
      <c r="K1904" s="335"/>
      <c r="L1904" s="340"/>
      <c r="M1904" s="260"/>
      <c r="N1904" s="260"/>
    </row>
    <row r="1905" spans="4:14" x14ac:dyDescent="0.25">
      <c r="D1905" s="236"/>
      <c r="E1905" s="235"/>
      <c r="F1905" s="235"/>
      <c r="G1905" s="235"/>
      <c r="H1905" s="235"/>
      <c r="I1905" s="235"/>
      <c r="J1905" s="235"/>
      <c r="K1905" s="335"/>
      <c r="L1905" s="340"/>
      <c r="M1905" s="260"/>
      <c r="N1905" s="260"/>
    </row>
    <row r="1906" spans="4:14" x14ac:dyDescent="0.25">
      <c r="D1906" s="236"/>
      <c r="E1906" s="235"/>
      <c r="F1906" s="235"/>
      <c r="G1906" s="235"/>
      <c r="H1906" s="235"/>
      <c r="I1906" s="235"/>
      <c r="J1906" s="235"/>
      <c r="K1906" s="335"/>
      <c r="L1906" s="340"/>
      <c r="M1906" s="260"/>
      <c r="N1906" s="260"/>
    </row>
    <row r="1907" spans="4:14" x14ac:dyDescent="0.25">
      <c r="D1907" s="236"/>
      <c r="E1907" s="235"/>
      <c r="F1907" s="235"/>
      <c r="G1907" s="235"/>
      <c r="H1907" s="235"/>
      <c r="I1907" s="235"/>
      <c r="J1907" s="235"/>
      <c r="K1907" s="335"/>
      <c r="L1907" s="340"/>
      <c r="M1907" s="260"/>
      <c r="N1907" s="260"/>
    </row>
    <row r="1908" spans="4:14" x14ac:dyDescent="0.25">
      <c r="D1908" s="236"/>
      <c r="E1908" s="235"/>
      <c r="F1908" s="235"/>
      <c r="G1908" s="235"/>
      <c r="H1908" s="235"/>
      <c r="I1908" s="235"/>
      <c r="J1908" s="235"/>
      <c r="K1908" s="335"/>
      <c r="L1908" s="340"/>
      <c r="M1908" s="260"/>
      <c r="N1908" s="260"/>
    </row>
    <row r="1909" spans="4:14" x14ac:dyDescent="0.25">
      <c r="D1909" s="236"/>
      <c r="E1909" s="235"/>
      <c r="F1909" s="235"/>
      <c r="G1909" s="235"/>
      <c r="H1909" s="235"/>
      <c r="I1909" s="235"/>
      <c r="J1909" s="235"/>
      <c r="K1909" s="335"/>
      <c r="L1909" s="340"/>
      <c r="M1909" s="260"/>
      <c r="N1909" s="260"/>
    </row>
    <row r="1910" spans="4:14" x14ac:dyDescent="0.25">
      <c r="D1910" s="236"/>
      <c r="E1910" s="235"/>
      <c r="F1910" s="235"/>
      <c r="G1910" s="235"/>
      <c r="H1910" s="235"/>
      <c r="I1910" s="235"/>
      <c r="J1910" s="235"/>
      <c r="K1910" s="335"/>
      <c r="L1910" s="340"/>
      <c r="M1910" s="260"/>
      <c r="N1910" s="260"/>
    </row>
    <row r="1911" spans="4:14" x14ac:dyDescent="0.25">
      <c r="D1911" s="236"/>
      <c r="E1911" s="235"/>
      <c r="F1911" s="235"/>
      <c r="G1911" s="235"/>
      <c r="H1911" s="235"/>
      <c r="I1911" s="235"/>
      <c r="J1911" s="235"/>
      <c r="K1911" s="335"/>
      <c r="L1911" s="340"/>
      <c r="M1911" s="260"/>
      <c r="N1911" s="260"/>
    </row>
    <row r="1912" spans="4:14" x14ac:dyDescent="0.25">
      <c r="D1912" s="236"/>
      <c r="E1912" s="235"/>
      <c r="F1912" s="235"/>
      <c r="G1912" s="235"/>
      <c r="H1912" s="235"/>
      <c r="I1912" s="235"/>
      <c r="J1912" s="235"/>
      <c r="K1912" s="335"/>
      <c r="L1912" s="340"/>
      <c r="M1912" s="260"/>
      <c r="N1912" s="260"/>
    </row>
    <row r="1913" spans="4:14" x14ac:dyDescent="0.25">
      <c r="D1913" s="236"/>
      <c r="E1913" s="235"/>
      <c r="F1913" s="235"/>
      <c r="G1913" s="235"/>
      <c r="H1913" s="235"/>
      <c r="I1913" s="235"/>
      <c r="J1913" s="235"/>
      <c r="K1913" s="335"/>
      <c r="L1913" s="340"/>
      <c r="M1913" s="260"/>
      <c r="N1913" s="260"/>
    </row>
    <row r="1914" spans="4:14" x14ac:dyDescent="0.25">
      <c r="D1914" s="236"/>
      <c r="E1914" s="235"/>
      <c r="F1914" s="235"/>
      <c r="G1914" s="235"/>
      <c r="H1914" s="235"/>
      <c r="I1914" s="235"/>
      <c r="J1914" s="235"/>
      <c r="K1914" s="335"/>
      <c r="L1914" s="340"/>
      <c r="M1914" s="260"/>
      <c r="N1914" s="260"/>
    </row>
    <row r="1915" spans="4:14" x14ac:dyDescent="0.25">
      <c r="D1915" s="236"/>
      <c r="E1915" s="235"/>
      <c r="F1915" s="235"/>
      <c r="G1915" s="235"/>
      <c r="H1915" s="235"/>
      <c r="I1915" s="235"/>
      <c r="J1915" s="235"/>
      <c r="K1915" s="335"/>
      <c r="L1915" s="340"/>
      <c r="M1915" s="260"/>
      <c r="N1915" s="260"/>
    </row>
    <row r="1916" spans="4:14" x14ac:dyDescent="0.25">
      <c r="D1916" s="236"/>
      <c r="E1916" s="235"/>
      <c r="F1916" s="235"/>
      <c r="G1916" s="235"/>
      <c r="H1916" s="235"/>
      <c r="I1916" s="235"/>
      <c r="J1916" s="235"/>
      <c r="K1916" s="335"/>
      <c r="L1916" s="340"/>
      <c r="M1916" s="260"/>
      <c r="N1916" s="260"/>
    </row>
    <row r="1917" spans="4:14" x14ac:dyDescent="0.25">
      <c r="D1917" s="236"/>
      <c r="E1917" s="235"/>
      <c r="F1917" s="235"/>
      <c r="G1917" s="235"/>
      <c r="H1917" s="235"/>
      <c r="I1917" s="235"/>
      <c r="J1917" s="235"/>
      <c r="K1917" s="335"/>
      <c r="L1917" s="340"/>
      <c r="M1917" s="260"/>
      <c r="N1917" s="260"/>
    </row>
    <row r="1918" spans="4:14" x14ac:dyDescent="0.25">
      <c r="D1918" s="236"/>
      <c r="E1918" s="235"/>
      <c r="F1918" s="235"/>
      <c r="G1918" s="235"/>
      <c r="H1918" s="235"/>
      <c r="I1918" s="235"/>
      <c r="J1918" s="235"/>
      <c r="K1918" s="335"/>
      <c r="L1918" s="340"/>
      <c r="M1918" s="260"/>
      <c r="N1918" s="260"/>
    </row>
    <row r="1919" spans="4:14" x14ac:dyDescent="0.25">
      <c r="D1919" s="236"/>
      <c r="E1919" s="235"/>
      <c r="F1919" s="235"/>
      <c r="G1919" s="235"/>
      <c r="H1919" s="235"/>
      <c r="I1919" s="235"/>
      <c r="J1919" s="235"/>
      <c r="K1919" s="335"/>
      <c r="L1919" s="340"/>
      <c r="M1919" s="260"/>
      <c r="N1919" s="260"/>
    </row>
    <row r="1920" spans="4:14" x14ac:dyDescent="0.25">
      <c r="D1920" s="236"/>
      <c r="E1920" s="235"/>
      <c r="F1920" s="235"/>
      <c r="G1920" s="235"/>
      <c r="H1920" s="235"/>
      <c r="I1920" s="235"/>
      <c r="J1920" s="235"/>
      <c r="K1920" s="335"/>
      <c r="L1920" s="340"/>
      <c r="M1920" s="260"/>
      <c r="N1920" s="260"/>
    </row>
    <row r="1921" spans="4:14" x14ac:dyDescent="0.25">
      <c r="D1921" s="236"/>
      <c r="E1921" s="235"/>
      <c r="F1921" s="235"/>
      <c r="G1921" s="235"/>
      <c r="H1921" s="235"/>
      <c r="I1921" s="235"/>
      <c r="J1921" s="235"/>
      <c r="K1921" s="335"/>
      <c r="L1921" s="340"/>
      <c r="M1921" s="260"/>
      <c r="N1921" s="260"/>
    </row>
    <row r="1922" spans="4:14" x14ac:dyDescent="0.25">
      <c r="D1922" s="236"/>
      <c r="E1922" s="235"/>
      <c r="F1922" s="235"/>
      <c r="G1922" s="235"/>
      <c r="H1922" s="235"/>
      <c r="I1922" s="235"/>
      <c r="J1922" s="235"/>
      <c r="K1922" s="335"/>
      <c r="L1922" s="340"/>
      <c r="M1922" s="260"/>
      <c r="N1922" s="260"/>
    </row>
    <row r="1923" spans="4:14" x14ac:dyDescent="0.25">
      <c r="D1923" s="236"/>
      <c r="E1923" s="235"/>
      <c r="F1923" s="235"/>
      <c r="G1923" s="235"/>
      <c r="H1923" s="235"/>
      <c r="I1923" s="235"/>
      <c r="J1923" s="235"/>
      <c r="K1923" s="335"/>
      <c r="L1923" s="340"/>
      <c r="M1923" s="260"/>
      <c r="N1923" s="260"/>
    </row>
    <row r="1924" spans="4:14" x14ac:dyDescent="0.25">
      <c r="D1924" s="236"/>
      <c r="E1924" s="235"/>
      <c r="F1924" s="235"/>
      <c r="G1924" s="235"/>
      <c r="H1924" s="235"/>
      <c r="I1924" s="235"/>
      <c r="J1924" s="235"/>
      <c r="K1924" s="335"/>
      <c r="L1924" s="340"/>
      <c r="M1924" s="260"/>
      <c r="N1924" s="260"/>
    </row>
  </sheetData>
  <sheetProtection sheet="1" objects="1" scenarios="1" selectLockedCells="1"/>
  <mergeCells count="1">
    <mergeCell ref="F2:L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1"/>
  </sheetPr>
  <dimension ref="A1:AV214"/>
  <sheetViews>
    <sheetView showGridLines="0" workbookViewId="0">
      <pane ySplit="1" topLeftCell="A2" activePane="bottomLeft" state="frozen"/>
      <selection pane="bottomLeft" activeCell="A43" sqref="A43:K43"/>
    </sheetView>
  </sheetViews>
  <sheetFormatPr baseColWidth="10" defaultRowHeight="15" x14ac:dyDescent="0.25"/>
  <cols>
    <col min="1" max="2" width="13.42578125" style="408" customWidth="1"/>
    <col min="3" max="3" width="12.42578125" style="410" customWidth="1"/>
    <col min="4" max="9" width="12.42578125" style="409" customWidth="1"/>
    <col min="10" max="13" width="12.42578125" style="411" customWidth="1"/>
    <col min="14" max="16" width="11.42578125" customWidth="1"/>
    <col min="18" max="25" width="11.42578125" customWidth="1"/>
    <col min="26" max="26" width="11.42578125" style="377" customWidth="1"/>
    <col min="27" max="30" width="11.42578125" style="365"/>
    <col min="31" max="32" width="11.42578125" style="370"/>
    <col min="33" max="34" width="11.42578125" style="371"/>
    <col min="35" max="36" width="11.42578125" style="385"/>
    <col min="37" max="37" width="3.28515625" style="365" customWidth="1"/>
    <col min="38" max="38" width="11.42578125" style="365" customWidth="1"/>
    <col min="39" max="41" width="11.42578125" style="375" customWidth="1"/>
    <col min="42" max="42" width="3.28515625" style="365" customWidth="1"/>
    <col min="43" max="48" width="11.42578125" style="365"/>
  </cols>
  <sheetData>
    <row r="1" spans="1:48" s="8" customFormat="1" ht="18" customHeight="1" x14ac:dyDescent="0.2">
      <c r="A1" s="232" t="s">
        <v>41</v>
      </c>
      <c r="B1" s="232" t="s">
        <v>85</v>
      </c>
      <c r="C1" s="232" t="s">
        <v>36</v>
      </c>
      <c r="D1" s="231" t="s">
        <v>38</v>
      </c>
      <c r="E1" s="231" t="s">
        <v>39</v>
      </c>
      <c r="F1" s="231" t="s">
        <v>40</v>
      </c>
      <c r="G1" s="232" t="s">
        <v>4</v>
      </c>
      <c r="H1" s="232" t="s">
        <v>6</v>
      </c>
      <c r="I1" s="232" t="s">
        <v>30</v>
      </c>
      <c r="J1" s="229" t="s">
        <v>31</v>
      </c>
      <c r="K1" s="234" t="s">
        <v>50</v>
      </c>
      <c r="L1" s="234" t="s">
        <v>103</v>
      </c>
      <c r="M1" s="234" t="s">
        <v>104</v>
      </c>
      <c r="N1" s="25"/>
      <c r="O1" s="232" t="s">
        <v>0</v>
      </c>
      <c r="P1" s="232" t="s">
        <v>42</v>
      </c>
      <c r="Q1" s="232" t="s">
        <v>36</v>
      </c>
      <c r="R1" s="232" t="s">
        <v>38</v>
      </c>
      <c r="S1" s="232" t="s">
        <v>39</v>
      </c>
      <c r="T1" s="232" t="s">
        <v>40</v>
      </c>
      <c r="U1" s="232" t="s">
        <v>4</v>
      </c>
      <c r="V1" s="232" t="s">
        <v>6</v>
      </c>
      <c r="W1" s="232" t="s">
        <v>30</v>
      </c>
      <c r="X1" s="232" t="s">
        <v>31</v>
      </c>
      <c r="Y1" s="232" t="s">
        <v>50</v>
      </c>
      <c r="Z1" s="367"/>
      <c r="AA1" s="368"/>
      <c r="AB1" s="368"/>
      <c r="AC1" s="368"/>
      <c r="AD1" s="368"/>
      <c r="AE1" s="369"/>
      <c r="AF1" s="370"/>
      <c r="AG1" s="371"/>
      <c r="AH1" s="372"/>
      <c r="AI1" s="373"/>
      <c r="AJ1" s="373"/>
      <c r="AK1" s="368"/>
      <c r="AL1" s="374" t="s">
        <v>62</v>
      </c>
      <c r="AM1" s="375" t="s">
        <v>52</v>
      </c>
      <c r="AN1" s="376"/>
      <c r="AO1" s="376"/>
      <c r="AP1" s="368"/>
      <c r="AQ1" s="368"/>
      <c r="AR1" s="368"/>
      <c r="AS1" s="368"/>
      <c r="AT1" s="368"/>
      <c r="AU1" s="368"/>
      <c r="AV1" s="368"/>
    </row>
    <row r="2" spans="1:48" ht="15" customHeight="1" x14ac:dyDescent="0.25">
      <c r="A2" s="408">
        <v>42736</v>
      </c>
      <c r="B2" s="408">
        <v>42916.218555902778</v>
      </c>
      <c r="C2" s="409">
        <v>0</v>
      </c>
      <c r="D2" s="409" t="s">
        <v>46</v>
      </c>
      <c r="E2" s="410">
        <v>0</v>
      </c>
      <c r="F2" s="410">
        <v>0</v>
      </c>
      <c r="G2" s="409">
        <v>0</v>
      </c>
      <c r="H2" s="409">
        <v>0</v>
      </c>
      <c r="I2" s="409">
        <v>0</v>
      </c>
      <c r="J2" s="409">
        <v>0</v>
      </c>
      <c r="K2" s="409">
        <v>0</v>
      </c>
      <c r="L2" s="409"/>
      <c r="M2" s="409"/>
      <c r="N2" s="243" t="s">
        <v>45</v>
      </c>
      <c r="O2" s="251">
        <f>+journal!I14</f>
        <v>0</v>
      </c>
      <c r="P2" s="252">
        <f t="shared" ref="P2:P8" ca="1" si="0">NOW()</f>
        <v>42917.927574884263</v>
      </c>
      <c r="Q2" s="245">
        <f>LARGE(BD!C:C,1)+1</f>
        <v>24</v>
      </c>
      <c r="R2" s="245" t="s">
        <v>46</v>
      </c>
      <c r="S2" s="245">
        <f>LARGE(BD!E:E,1)+1</f>
        <v>20</v>
      </c>
      <c r="T2" s="245">
        <f>LARGE(BD!F:F,1)+1</f>
        <v>20</v>
      </c>
      <c r="U2" s="245" t="str">
        <f>IFERROR(INDEX(Tableau1[#All],MATCH(journal!$J$14,Tableau1[[#All],[Produit]],0),1),"")</f>
        <v/>
      </c>
      <c r="V2" s="245">
        <f>+journal!$J$14</f>
        <v>0</v>
      </c>
      <c r="W2" s="245">
        <f>+journal!$L$14</f>
        <v>0</v>
      </c>
      <c r="X2" s="246">
        <f>+journal!M14</f>
        <v>0</v>
      </c>
      <c r="Y2" s="246">
        <f>+X2*W2</f>
        <v>0</v>
      </c>
      <c r="AF2" s="378"/>
      <c r="AG2" s="379"/>
      <c r="AH2" s="379"/>
      <c r="AI2" s="380"/>
      <c r="AJ2" s="380"/>
      <c r="AQ2" s="375" t="s">
        <v>67</v>
      </c>
      <c r="AR2" s="406" t="s">
        <v>68</v>
      </c>
    </row>
    <row r="3" spans="1:48" ht="15" customHeight="1" x14ac:dyDescent="0.25">
      <c r="A3" s="408">
        <v>42737</v>
      </c>
      <c r="B3" s="408">
        <v>42916.225396759262</v>
      </c>
      <c r="C3" s="409">
        <v>0</v>
      </c>
      <c r="D3" s="409" t="s">
        <v>47</v>
      </c>
      <c r="E3" s="410">
        <v>0</v>
      </c>
      <c r="F3" s="410">
        <v>0</v>
      </c>
      <c r="G3" s="409">
        <v>0</v>
      </c>
      <c r="H3" s="409">
        <v>0</v>
      </c>
      <c r="I3" s="409">
        <v>0</v>
      </c>
      <c r="J3" s="409">
        <v>0</v>
      </c>
      <c r="K3" s="409">
        <v>0</v>
      </c>
      <c r="L3" s="409"/>
      <c r="M3" s="409"/>
      <c r="N3" s="242" t="s">
        <v>43</v>
      </c>
      <c r="O3" s="251">
        <f>+journal!I14</f>
        <v>0</v>
      </c>
      <c r="P3" s="252">
        <f t="shared" ca="1" si="0"/>
        <v>42917.927574884263</v>
      </c>
      <c r="Q3" s="245">
        <f>LARGE(BD!C:C,1)+1</f>
        <v>24</v>
      </c>
      <c r="R3" s="245" t="s">
        <v>47</v>
      </c>
      <c r="S3" s="245">
        <f>LARGE(BD!E:E,1)+1</f>
        <v>20</v>
      </c>
      <c r="T3" s="245">
        <f>LARGE(BD!F:F,1)+1</f>
        <v>20</v>
      </c>
      <c r="U3" s="245" t="str">
        <f>IFERROR(INDEX(Tableau1[#All],MATCH(journal!$J$14,Tableau1[[#All],[Produit]],0),1),"")</f>
        <v/>
      </c>
      <c r="V3" s="245">
        <f>+journal!$J$14</f>
        <v>0</v>
      </c>
      <c r="W3" s="245">
        <f>+journal!$L$14</f>
        <v>0</v>
      </c>
      <c r="X3" s="246">
        <f>+journal!M14</f>
        <v>0</v>
      </c>
      <c r="Y3" s="289">
        <f>+X3*W3</f>
        <v>0</v>
      </c>
      <c r="Z3" s="381" t="s">
        <v>53</v>
      </c>
      <c r="AA3" s="381" t="s">
        <v>51</v>
      </c>
      <c r="AB3" s="381" t="s">
        <v>55</v>
      </c>
      <c r="AC3" s="381" t="s">
        <v>56</v>
      </c>
      <c r="AD3" s="381"/>
      <c r="AE3" s="382"/>
      <c r="AF3" s="383" t="s">
        <v>4</v>
      </c>
      <c r="AG3" s="384" t="s">
        <v>39</v>
      </c>
      <c r="AH3" s="377" t="s">
        <v>62</v>
      </c>
      <c r="AI3" s="385" t="s">
        <v>37</v>
      </c>
      <c r="AJ3" s="385" t="s">
        <v>57</v>
      </c>
      <c r="AL3" s="374" t="s">
        <v>4</v>
      </c>
      <c r="AM3" s="386" t="s">
        <v>39</v>
      </c>
      <c r="AN3" s="375" t="s">
        <v>37</v>
      </c>
      <c r="AO3" s="375" t="s">
        <v>31</v>
      </c>
      <c r="AQ3" s="387">
        <f>SUM(AQ4:AQ203)</f>
        <v>23738.489999999998</v>
      </c>
      <c r="AR3" s="407">
        <f>SUM(K2:K26000)</f>
        <v>23738.49</v>
      </c>
    </row>
    <row r="4" spans="1:48" ht="15" customHeight="1" x14ac:dyDescent="0.25">
      <c r="A4" s="408">
        <v>42738</v>
      </c>
      <c r="B4" s="408">
        <v>42916.241684953704</v>
      </c>
      <c r="C4" s="409">
        <v>0</v>
      </c>
      <c r="D4" s="409" t="s">
        <v>47</v>
      </c>
      <c r="E4" s="410">
        <v>0</v>
      </c>
      <c r="F4" s="410">
        <v>0</v>
      </c>
      <c r="G4" s="409">
        <v>0</v>
      </c>
      <c r="H4" s="409">
        <v>0</v>
      </c>
      <c r="I4" s="409">
        <v>0</v>
      </c>
      <c r="J4" s="409">
        <v>0</v>
      </c>
      <c r="K4" s="409">
        <v>0</v>
      </c>
      <c r="L4" s="409"/>
      <c r="M4" s="409"/>
      <c r="N4" s="330" t="s">
        <v>44</v>
      </c>
      <c r="O4" s="251">
        <f>+journal!$I$14</f>
        <v>0</v>
      </c>
      <c r="P4" s="252">
        <f t="shared" ca="1" si="0"/>
        <v>42917.927574884263</v>
      </c>
      <c r="Q4" s="245">
        <f>LARGE(BD!C:C,1)+1</f>
        <v>24</v>
      </c>
      <c r="R4" s="245" t="s">
        <v>44</v>
      </c>
      <c r="S4" s="245">
        <f>+AB4</f>
        <v>0</v>
      </c>
      <c r="T4" s="245">
        <f>IF(W4=-Z4,-S4,0)</f>
        <v>0</v>
      </c>
      <c r="U4" s="245" t="str">
        <f>IFERROR(INDEX(Tableau1[#All],MATCH(journal!$J$14,Tableau1[[#All],[Produit]],0),1),"")</f>
        <v/>
      </c>
      <c r="V4" s="245">
        <f>+journal!$J$14</f>
        <v>0</v>
      </c>
      <c r="W4" s="245">
        <f>IF(Z4&gt;Z9,-Z9,-Z4)</f>
        <v>0</v>
      </c>
      <c r="X4" s="246">
        <f>IF(Z4=0,0,AA4)</f>
        <v>0</v>
      </c>
      <c r="Y4" s="289">
        <f t="shared" ref="Y4:Y8" si="1">+X4*W4</f>
        <v>0</v>
      </c>
      <c r="Z4" s="388">
        <f t="array" ref="Z4">IFERROR(INDEX($AL$1:$AO$28,SMALL(IF($AL$1:$AL$28=$U$4,ROW($AL$1:$AO$28)),AE4),3),0)</f>
        <v>0</v>
      </c>
      <c r="AA4" s="388">
        <f t="array" ref="AA4">IFERROR(INDEX($AL$1:$AO$28,SMALL(IF($AL$1:$AL$28=$U$4,ROW($AL$1:$AO$28)),AE4),4),0)</f>
        <v>0</v>
      </c>
      <c r="AB4" s="388">
        <f t="array" ref="AB4">IFERROR(INDEX($AL$1:$AO$28,SMALL(IF($AL$1:$AL$28=$U$4,ROW($AL$1:$AO$28)),AE4),2),0)</f>
        <v>0</v>
      </c>
      <c r="AC4" s="389">
        <f>+Z9</f>
        <v>0</v>
      </c>
      <c r="AD4" s="390"/>
      <c r="AE4" s="400">
        <v>1</v>
      </c>
      <c r="AF4" s="401">
        <v>2017001</v>
      </c>
      <c r="AG4" s="402">
        <v>2</v>
      </c>
      <c r="AH4" s="403">
        <v>0</v>
      </c>
      <c r="AI4" s="404">
        <v>0</v>
      </c>
      <c r="AJ4" s="404">
        <v>1.6</v>
      </c>
      <c r="AL4" s="364">
        <v>2017001</v>
      </c>
      <c r="AM4" s="364">
        <v>14</v>
      </c>
      <c r="AN4" s="398">
        <v>61</v>
      </c>
      <c r="AO4" s="398">
        <v>1.5</v>
      </c>
      <c r="AQ4" s="397">
        <f t="shared" ref="AQ4:AQ67" si="2">+AN4*AO4</f>
        <v>91.5</v>
      </c>
      <c r="AS4" s="395" t="s">
        <v>71</v>
      </c>
      <c r="AT4" s="396"/>
      <c r="AU4" s="395" t="s">
        <v>72</v>
      </c>
      <c r="AV4" s="395" t="s">
        <v>30</v>
      </c>
    </row>
    <row r="5" spans="1:48" ht="15" customHeight="1" x14ac:dyDescent="0.25">
      <c r="A5" s="408">
        <v>42736</v>
      </c>
      <c r="B5" s="408">
        <v>42916.54204641204</v>
      </c>
      <c r="C5" s="409">
        <v>1</v>
      </c>
      <c r="D5" s="409" t="s">
        <v>46</v>
      </c>
      <c r="E5" s="410">
        <v>1</v>
      </c>
      <c r="F5" s="410">
        <v>1</v>
      </c>
      <c r="G5" s="409">
        <v>2017002</v>
      </c>
      <c r="H5" s="409" t="s">
        <v>11</v>
      </c>
      <c r="I5" s="409">
        <v>362</v>
      </c>
      <c r="J5" s="411">
        <v>1.5</v>
      </c>
      <c r="K5" s="411">
        <v>543</v>
      </c>
      <c r="N5" s="331"/>
      <c r="O5" s="251">
        <f>+journal!$I$14</f>
        <v>0</v>
      </c>
      <c r="P5" s="252">
        <f t="shared" ca="1" si="0"/>
        <v>42917.927574884263</v>
      </c>
      <c r="Q5" s="245">
        <f>LARGE(BD!C:C,1)+1</f>
        <v>24</v>
      </c>
      <c r="R5" s="245" t="s">
        <v>44</v>
      </c>
      <c r="S5" s="245">
        <f t="shared" ref="S5:S8" si="3">+AB5</f>
        <v>0</v>
      </c>
      <c r="T5" s="245">
        <f t="shared" ref="T5:T8" si="4">IF(W5=-Z5,-S5,0)</f>
        <v>0</v>
      </c>
      <c r="U5" s="245" t="str">
        <f>IFERROR(INDEX(Tableau1[#All],MATCH(journal!$J$14,Tableau1[[#All],[Produit]],0),1),"")</f>
        <v/>
      </c>
      <c r="V5" s="245">
        <f>+journal!$J$14</f>
        <v>0</v>
      </c>
      <c r="W5" s="245">
        <f>IF(Z5&gt;AC5,-AC5,-Z5)</f>
        <v>0</v>
      </c>
      <c r="X5" s="246">
        <f t="shared" ref="X5:X8" si="5">IF(Z5=0,0,AA5)</f>
        <v>0</v>
      </c>
      <c r="Y5" s="289">
        <f t="shared" si="1"/>
        <v>0</v>
      </c>
      <c r="Z5" s="388">
        <f t="array" ref="Z5">IFERROR(INDEX($AL$1:$AO$28,SMALL(IF($AL$1:$AL$28=$U$4,ROW($AL$1:$AO$28)),AE5),3),0)</f>
        <v>0</v>
      </c>
      <c r="AA5" s="388">
        <f t="array" ref="AA5">IFERROR(INDEX($AL$1:$AO$28,SMALL(IF($AL$1:$AL$28=$U$4,ROW($AL$1:$AO$28)),AE5),4),0)</f>
        <v>0</v>
      </c>
      <c r="AB5" s="388">
        <f t="array" ref="AB5">IFERROR(INDEX($AL$1:$AO$28,SMALL(IF($AL$1:$AL$28=$U$4,ROW($AL$1:$AO$28)),AE5),2),0)</f>
        <v>0</v>
      </c>
      <c r="AC5" s="392">
        <f>+$Z$9+W4</f>
        <v>0</v>
      </c>
      <c r="AD5" s="388"/>
      <c r="AE5" s="400">
        <v>2</v>
      </c>
      <c r="AF5" s="401">
        <v>2017001</v>
      </c>
      <c r="AG5" s="402">
        <v>0</v>
      </c>
      <c r="AH5" s="403">
        <v>0</v>
      </c>
      <c r="AI5" s="404">
        <v>0</v>
      </c>
      <c r="AJ5" s="404">
        <v>0</v>
      </c>
      <c r="AL5" s="364">
        <v>2017001</v>
      </c>
      <c r="AM5" s="364">
        <v>15</v>
      </c>
      <c r="AN5" s="398">
        <v>362</v>
      </c>
      <c r="AO5" s="398">
        <v>1.6</v>
      </c>
      <c r="AQ5" s="397">
        <f t="shared" si="2"/>
        <v>579.20000000000005</v>
      </c>
      <c r="AS5" s="364">
        <f>+parametre!G9</f>
        <v>2017001</v>
      </c>
      <c r="AT5" s="394" t="str">
        <f>IF(AU5&gt;0,parametre!H9,"")</f>
        <v>Produit 1</v>
      </c>
      <c r="AU5" s="394">
        <f>SUMIFS($AQ$4:$AQ$203,$AL$4:$AL$203,AS5)</f>
        <v>1437.1</v>
      </c>
      <c r="AV5" s="364">
        <f>SUMIFS($AN$4:$AN$203,$AL$4:$AL$203,AS5)</f>
        <v>985</v>
      </c>
    </row>
    <row r="6" spans="1:48" ht="15" customHeight="1" x14ac:dyDescent="0.25">
      <c r="A6" s="408">
        <v>42736</v>
      </c>
      <c r="B6" s="408">
        <v>42916.542315740742</v>
      </c>
      <c r="C6" s="409">
        <v>2</v>
      </c>
      <c r="D6" s="409" t="s">
        <v>46</v>
      </c>
      <c r="E6" s="410">
        <v>2</v>
      </c>
      <c r="F6" s="410">
        <v>2</v>
      </c>
      <c r="G6" s="409">
        <v>2017001</v>
      </c>
      <c r="H6" s="409" t="s">
        <v>7</v>
      </c>
      <c r="I6" s="409">
        <v>300</v>
      </c>
      <c r="J6" s="411">
        <v>1.6</v>
      </c>
      <c r="K6" s="411">
        <v>480</v>
      </c>
      <c r="N6" s="331"/>
      <c r="O6" s="251">
        <f>+journal!$I$14</f>
        <v>0</v>
      </c>
      <c r="P6" s="252">
        <f t="shared" ca="1" si="0"/>
        <v>42917.927574884263</v>
      </c>
      <c r="Q6" s="245">
        <f>LARGE(BD!C:C,1)+1</f>
        <v>24</v>
      </c>
      <c r="R6" s="245" t="s">
        <v>44</v>
      </c>
      <c r="S6" s="245">
        <f t="shared" si="3"/>
        <v>0</v>
      </c>
      <c r="T6" s="245">
        <f t="shared" si="4"/>
        <v>0</v>
      </c>
      <c r="U6" s="245" t="str">
        <f>IFERROR(INDEX(Tableau1[#All],MATCH(journal!$J$14,Tableau1[[#All],[Produit]],0),1),"")</f>
        <v/>
      </c>
      <c r="V6" s="245">
        <f>+journal!$J$14</f>
        <v>0</v>
      </c>
      <c r="W6" s="245">
        <f>IF(Z6&gt;AC6,-AC6,-Z6)</f>
        <v>0</v>
      </c>
      <c r="X6" s="246">
        <f t="shared" si="5"/>
        <v>0</v>
      </c>
      <c r="Y6" s="289">
        <f t="shared" si="1"/>
        <v>0</v>
      </c>
      <c r="Z6" s="388">
        <f t="array" ref="Z6">IFERROR(INDEX($AL$1:$AO$28,SMALL(IF($AL$1:$AL$28=$U$4,ROW($AL$1:$AO$28)),AE6),3),0)</f>
        <v>0</v>
      </c>
      <c r="AA6" s="388">
        <f t="array" ref="AA6">IFERROR(INDEX($AL$1:$AO$28,SMALL(IF($AL$1:$AL$28=$U$4,ROW($AL$1:$AO$28)),AE6),4),0)</f>
        <v>0</v>
      </c>
      <c r="AB6" s="388">
        <f t="array" ref="AB6">IFERROR(INDEX($AL$1:$AO$28,SMALL(IF($AL$1:$AL$28=$U$4,ROW($AL$1:$AO$28)),AE6),2),0)</f>
        <v>0</v>
      </c>
      <c r="AC6" s="392">
        <f>+$Z$9+SUM($W$4:W5)</f>
        <v>0</v>
      </c>
      <c r="AD6" s="388"/>
      <c r="AE6" s="400">
        <v>3</v>
      </c>
      <c r="AF6" s="401">
        <v>2017001</v>
      </c>
      <c r="AG6" s="405">
        <v>6</v>
      </c>
      <c r="AH6" s="403">
        <v>0</v>
      </c>
      <c r="AI6" s="404">
        <v>0</v>
      </c>
      <c r="AJ6" s="404">
        <v>1.4</v>
      </c>
      <c r="AL6" s="364">
        <v>2017001</v>
      </c>
      <c r="AM6" s="364">
        <v>16</v>
      </c>
      <c r="AN6" s="398">
        <v>362</v>
      </c>
      <c r="AO6" s="398">
        <v>1.2</v>
      </c>
      <c r="AQ6" s="397">
        <f t="shared" si="2"/>
        <v>434.4</v>
      </c>
      <c r="AS6" s="364">
        <f>+parametre!G10</f>
        <v>2017002</v>
      </c>
      <c r="AT6" s="394" t="str">
        <f>IF(AU6&gt;0,parametre!H10,"")</f>
        <v>Produit 2</v>
      </c>
      <c r="AU6" s="394">
        <f t="shared" ref="AU6:AU24" si="6">SUMIFS($AQ$4:$AQ$203,$AL$4:$AL$203,AS6)</f>
        <v>397.8</v>
      </c>
      <c r="AV6" s="364">
        <f t="shared" ref="AV6:AV24" si="7">SUMIFS($AN$4:$AN$203,$AL$4:$AL$203,AS6)</f>
        <v>316</v>
      </c>
    </row>
    <row r="7" spans="1:48" ht="15" customHeight="1" x14ac:dyDescent="0.25">
      <c r="A7" s="408">
        <v>42736</v>
      </c>
      <c r="B7" s="408">
        <v>42916.542668634262</v>
      </c>
      <c r="C7" s="409">
        <v>3</v>
      </c>
      <c r="D7" s="409" t="s">
        <v>46</v>
      </c>
      <c r="E7" s="410">
        <v>3</v>
      </c>
      <c r="F7" s="410">
        <v>3</v>
      </c>
      <c r="G7" s="409">
        <v>2017003</v>
      </c>
      <c r="H7" s="409" t="s">
        <v>12</v>
      </c>
      <c r="I7" s="409">
        <v>621</v>
      </c>
      <c r="J7" s="411">
        <v>1.8</v>
      </c>
      <c r="K7" s="411">
        <v>1117.8</v>
      </c>
      <c r="N7" s="331"/>
      <c r="O7" s="251">
        <f>+journal!$I$14</f>
        <v>0</v>
      </c>
      <c r="P7" s="252">
        <f t="shared" ca="1" si="0"/>
        <v>42917.927574884263</v>
      </c>
      <c r="Q7" s="245">
        <f>LARGE(BD!C:C,1)+1</f>
        <v>24</v>
      </c>
      <c r="R7" s="245" t="s">
        <v>44</v>
      </c>
      <c r="S7" s="245">
        <f t="shared" si="3"/>
        <v>0</v>
      </c>
      <c r="T7" s="245">
        <f t="shared" si="4"/>
        <v>0</v>
      </c>
      <c r="U7" s="245" t="str">
        <f>IFERROR(INDEX(Tableau1[#All],MATCH(journal!$J$14,Tableau1[[#All],[Produit]],0),1),"")</f>
        <v/>
      </c>
      <c r="V7" s="245">
        <f>+journal!$J$14</f>
        <v>0</v>
      </c>
      <c r="W7" s="245">
        <f t="shared" ref="W7:W8" si="8">IF(Z7&gt;AC7,-AC7,-Z7)</f>
        <v>0</v>
      </c>
      <c r="X7" s="246">
        <f t="shared" si="5"/>
        <v>0</v>
      </c>
      <c r="Y7" s="289">
        <f t="shared" si="1"/>
        <v>0</v>
      </c>
      <c r="Z7" s="388">
        <f t="array" ref="Z7">IFERROR(INDEX($AL$1:$AO$28,SMALL(IF($AL$1:$AL$28=$U$4,ROW($AL$1:$AO$28)),AE7),3),0)</f>
        <v>0</v>
      </c>
      <c r="AA7" s="388">
        <f t="array" ref="AA7">IFERROR(INDEX($AL$1:$AO$28,SMALL(IF($AL$1:$AL$28=$U$4,ROW($AL$1:$AO$28)),AE7),4),0)</f>
        <v>0</v>
      </c>
      <c r="AB7" s="388">
        <f t="array" ref="AB7">IFERROR(INDEX($AL$1:$AO$28,SMALL(IF($AL$1:$AL$28=$U$4,ROW($AL$1:$AO$28)),AE7),2),0)</f>
        <v>0</v>
      </c>
      <c r="AC7" s="392">
        <f>+$Z$9+SUM($W$4:W6)</f>
        <v>0</v>
      </c>
      <c r="AD7" s="388"/>
      <c r="AE7" s="400">
        <v>4</v>
      </c>
      <c r="AF7" s="401">
        <v>2017001</v>
      </c>
      <c r="AG7" s="405">
        <v>7</v>
      </c>
      <c r="AH7" s="403">
        <v>0</v>
      </c>
      <c r="AI7" s="404">
        <v>0</v>
      </c>
      <c r="AJ7" s="404">
        <v>1.8</v>
      </c>
      <c r="AL7" s="364">
        <v>2017001</v>
      </c>
      <c r="AM7" s="364">
        <v>17</v>
      </c>
      <c r="AN7" s="398">
        <v>200</v>
      </c>
      <c r="AO7" s="398">
        <v>1.66</v>
      </c>
      <c r="AQ7" s="397">
        <f t="shared" si="2"/>
        <v>332</v>
      </c>
      <c r="AS7" s="364">
        <f>+parametre!G11</f>
        <v>2017003</v>
      </c>
      <c r="AT7" s="394" t="str">
        <f>IF(AU7&gt;0,parametre!H11,"")</f>
        <v>Produit 3</v>
      </c>
      <c r="AU7" s="394">
        <f t="shared" si="6"/>
        <v>1448</v>
      </c>
      <c r="AV7" s="364">
        <f t="shared" si="7"/>
        <v>875</v>
      </c>
    </row>
    <row r="8" spans="1:48" x14ac:dyDescent="0.25">
      <c r="A8" s="408">
        <v>42736</v>
      </c>
      <c r="B8" s="408">
        <v>42916.543046990744</v>
      </c>
      <c r="C8" s="409">
        <v>4</v>
      </c>
      <c r="D8" s="409" t="s">
        <v>46</v>
      </c>
      <c r="E8" s="410">
        <v>4</v>
      </c>
      <c r="F8" s="410">
        <v>4</v>
      </c>
      <c r="G8" s="409">
        <v>2017004</v>
      </c>
      <c r="H8" s="409" t="s">
        <v>13</v>
      </c>
      <c r="I8" s="409">
        <v>362</v>
      </c>
      <c r="J8" s="411">
        <v>2.6</v>
      </c>
      <c r="K8" s="411">
        <v>941.2</v>
      </c>
      <c r="N8" s="332"/>
      <c r="O8" s="251">
        <f>+journal!$I$14</f>
        <v>0</v>
      </c>
      <c r="P8" s="252">
        <f t="shared" ca="1" si="0"/>
        <v>42917.927574884263</v>
      </c>
      <c r="Q8" s="245">
        <f>LARGE(BD!C:C,1)+1</f>
        <v>24</v>
      </c>
      <c r="R8" s="245" t="s">
        <v>44</v>
      </c>
      <c r="S8" s="245">
        <f t="shared" si="3"/>
        <v>0</v>
      </c>
      <c r="T8" s="245">
        <f t="shared" si="4"/>
        <v>0</v>
      </c>
      <c r="U8" s="245" t="str">
        <f>IFERROR(INDEX(Tableau1[#All],MATCH(journal!$J$14,Tableau1[[#All],[Produit]],0),1),"")</f>
        <v/>
      </c>
      <c r="V8" s="245">
        <f>+journal!$J$14</f>
        <v>0</v>
      </c>
      <c r="W8" s="245">
        <f t="shared" si="8"/>
        <v>0</v>
      </c>
      <c r="X8" s="246">
        <f t="shared" si="5"/>
        <v>0</v>
      </c>
      <c r="Y8" s="289">
        <f t="shared" si="1"/>
        <v>0</v>
      </c>
      <c r="Z8" s="388">
        <f t="array" ref="Z8">IFERROR(INDEX($AL$1:$AO$28,SMALL(IF($AL$1:$AL$28=$U$4,ROW($AL$1:$AO$28)),AE8),3),0)</f>
        <v>0</v>
      </c>
      <c r="AA8" s="388">
        <f t="array" ref="AA8">IFERROR(INDEX($AL$1:$AO$28,SMALL(IF($AL$1:$AL$28=$U$4,ROW($AL$1:$AO$28)),AE8),4),0)</f>
        <v>0</v>
      </c>
      <c r="AB8" s="388">
        <f t="array" ref="AB8">IFERROR(INDEX($AL$1:$AO$28,SMALL(IF($AL$1:$AL$28=$U$4,ROW($AL$1:$AO$28)),AE8),2),0)</f>
        <v>0</v>
      </c>
      <c r="AC8" s="392">
        <f>+$Z$9+SUM($W$4:W7)</f>
        <v>0</v>
      </c>
      <c r="AD8" s="388"/>
      <c r="AE8" s="400">
        <v>5</v>
      </c>
      <c r="AF8" s="401">
        <v>2017001</v>
      </c>
      <c r="AG8" s="364">
        <v>14</v>
      </c>
      <c r="AH8" s="403">
        <v>14</v>
      </c>
      <c r="AI8" s="404">
        <v>61</v>
      </c>
      <c r="AJ8" s="404">
        <v>1.5</v>
      </c>
      <c r="AL8" s="364">
        <v>2017002</v>
      </c>
      <c r="AM8" s="364">
        <v>1</v>
      </c>
      <c r="AN8" s="398">
        <v>62</v>
      </c>
      <c r="AO8" s="398">
        <v>1.5</v>
      </c>
      <c r="AQ8" s="397">
        <f t="shared" si="2"/>
        <v>93</v>
      </c>
      <c r="AS8" s="364">
        <f>+parametre!G12</f>
        <v>2017004</v>
      </c>
      <c r="AT8" s="394" t="str">
        <f>IF(AU8&gt;0,parametre!H12,"")</f>
        <v>Produit 4</v>
      </c>
      <c r="AU8" s="394">
        <f t="shared" si="6"/>
        <v>941.2</v>
      </c>
      <c r="AV8" s="364">
        <f t="shared" si="7"/>
        <v>362</v>
      </c>
    </row>
    <row r="9" spans="1:48" x14ac:dyDescent="0.25">
      <c r="A9" s="408">
        <v>42736</v>
      </c>
      <c r="B9" s="408">
        <v>42916.543389120372</v>
      </c>
      <c r="C9" s="409">
        <v>5</v>
      </c>
      <c r="D9" s="409" t="s">
        <v>46</v>
      </c>
      <c r="E9" s="409">
        <v>5</v>
      </c>
      <c r="F9" s="409">
        <v>5</v>
      </c>
      <c r="G9" s="409">
        <v>2017005</v>
      </c>
      <c r="H9" s="409" t="s">
        <v>14</v>
      </c>
      <c r="I9" s="409">
        <v>951</v>
      </c>
      <c r="J9" s="411">
        <v>0.98</v>
      </c>
      <c r="K9" s="411">
        <v>931.98</v>
      </c>
      <c r="N9" s="64"/>
      <c r="O9" s="64"/>
      <c r="P9" s="64"/>
      <c r="Q9" s="130"/>
      <c r="R9" s="64"/>
      <c r="Y9" s="366" t="s">
        <v>54</v>
      </c>
      <c r="Z9" s="393">
        <f>+journal!L14</f>
        <v>0</v>
      </c>
      <c r="AC9" s="391"/>
      <c r="AF9" s="401">
        <v>2017001</v>
      </c>
      <c r="AG9" s="364">
        <v>15</v>
      </c>
      <c r="AH9" s="403">
        <v>15</v>
      </c>
      <c r="AI9" s="404">
        <v>362</v>
      </c>
      <c r="AJ9" s="404">
        <v>1.6</v>
      </c>
      <c r="AL9" s="364">
        <v>2017002</v>
      </c>
      <c r="AM9" s="364">
        <v>18</v>
      </c>
      <c r="AN9" s="398">
        <v>254</v>
      </c>
      <c r="AO9" s="398">
        <v>1.2</v>
      </c>
      <c r="AQ9" s="397">
        <f t="shared" si="2"/>
        <v>304.8</v>
      </c>
      <c r="AS9" s="364">
        <f>+parametre!G13</f>
        <v>2017005</v>
      </c>
      <c r="AT9" s="394" t="str">
        <f>IF(AU9&gt;0,parametre!H13,"")</f>
        <v>Produit 5</v>
      </c>
      <c r="AU9" s="394">
        <f t="shared" si="6"/>
        <v>931.98</v>
      </c>
      <c r="AV9" s="364">
        <f t="shared" si="7"/>
        <v>951</v>
      </c>
    </row>
    <row r="10" spans="1:48" x14ac:dyDescent="0.25">
      <c r="A10" s="408">
        <v>42737</v>
      </c>
      <c r="B10" s="408">
        <v>42916.545816898149</v>
      </c>
      <c r="C10" s="409">
        <v>6</v>
      </c>
      <c r="D10" s="409" t="s">
        <v>47</v>
      </c>
      <c r="E10" s="409">
        <v>6</v>
      </c>
      <c r="F10" s="409">
        <v>6</v>
      </c>
      <c r="G10" s="409">
        <v>2017001</v>
      </c>
      <c r="H10" s="409" t="s">
        <v>7</v>
      </c>
      <c r="I10" s="409">
        <v>200</v>
      </c>
      <c r="J10" s="411">
        <v>1.4</v>
      </c>
      <c r="K10" s="411">
        <v>280</v>
      </c>
      <c r="N10" s="64"/>
      <c r="O10" s="64"/>
      <c r="P10" s="64"/>
      <c r="Q10" s="130"/>
      <c r="R10" s="64"/>
      <c r="Y10" s="366" t="s">
        <v>61</v>
      </c>
      <c r="Z10" s="375">
        <f>+Z4+Z5+Z6+Z7+Z8</f>
        <v>0</v>
      </c>
      <c r="AF10" s="401">
        <v>2017001</v>
      </c>
      <c r="AG10" s="364">
        <v>16</v>
      </c>
      <c r="AH10" s="403">
        <v>16</v>
      </c>
      <c r="AI10" s="404">
        <v>362</v>
      </c>
      <c r="AJ10" s="404">
        <v>1.2</v>
      </c>
      <c r="AL10" s="364">
        <v>2017003</v>
      </c>
      <c r="AM10" s="364">
        <v>3</v>
      </c>
      <c r="AN10" s="398">
        <v>621</v>
      </c>
      <c r="AO10" s="398">
        <v>1.8</v>
      </c>
      <c r="AQ10" s="397">
        <f t="shared" si="2"/>
        <v>1117.8</v>
      </c>
      <c r="AS10" s="364">
        <f>+parametre!G14</f>
        <v>2017006</v>
      </c>
      <c r="AT10" s="394" t="str">
        <f>IF(AU10&gt;0,parametre!H14,"")</f>
        <v>Produit 6</v>
      </c>
      <c r="AU10" s="394">
        <f t="shared" si="6"/>
        <v>1520</v>
      </c>
      <c r="AV10" s="364">
        <f t="shared" si="7"/>
        <v>950</v>
      </c>
    </row>
    <row r="11" spans="1:48" x14ac:dyDescent="0.25">
      <c r="A11" s="408">
        <v>42738</v>
      </c>
      <c r="B11" s="408">
        <v>42916.547930787034</v>
      </c>
      <c r="C11" s="410">
        <v>7</v>
      </c>
      <c r="D11" s="409" t="s">
        <v>47</v>
      </c>
      <c r="E11" s="409">
        <v>7</v>
      </c>
      <c r="F11" s="409">
        <v>7</v>
      </c>
      <c r="G11" s="409">
        <v>2017001</v>
      </c>
      <c r="H11" s="409" t="s">
        <v>7</v>
      </c>
      <c r="I11" s="409">
        <v>120</v>
      </c>
      <c r="J11" s="411">
        <v>1.8</v>
      </c>
      <c r="K11" s="411">
        <v>216</v>
      </c>
      <c r="N11" s="64"/>
      <c r="O11" s="64"/>
      <c r="P11" s="64"/>
      <c r="Q11" s="130"/>
      <c r="R11" s="64"/>
      <c r="Y11" s="362"/>
      <c r="AF11" s="401">
        <v>2017001</v>
      </c>
      <c r="AG11" s="364">
        <v>17</v>
      </c>
      <c r="AH11" s="403">
        <v>17</v>
      </c>
      <c r="AI11" s="404">
        <v>200</v>
      </c>
      <c r="AJ11" s="404">
        <v>1.66</v>
      </c>
      <c r="AL11" s="364">
        <v>2017003</v>
      </c>
      <c r="AM11" s="365">
        <v>19</v>
      </c>
      <c r="AN11" s="398">
        <v>254</v>
      </c>
      <c r="AO11" s="398">
        <v>1.3</v>
      </c>
      <c r="AQ11" s="397">
        <f t="shared" si="2"/>
        <v>330.2</v>
      </c>
      <c r="AS11" s="364">
        <f>+parametre!G15</f>
        <v>2017007</v>
      </c>
      <c r="AT11" s="394" t="str">
        <f>IF(AU11&gt;0,parametre!H15,"")</f>
        <v>Produit 7</v>
      </c>
      <c r="AU11" s="394">
        <f t="shared" si="6"/>
        <v>510</v>
      </c>
      <c r="AV11" s="364">
        <f t="shared" si="7"/>
        <v>300</v>
      </c>
    </row>
    <row r="12" spans="1:48" x14ac:dyDescent="0.25">
      <c r="A12" s="408">
        <v>42745</v>
      </c>
      <c r="B12" s="408">
        <v>42916.548169675923</v>
      </c>
      <c r="C12" s="410">
        <v>8</v>
      </c>
      <c r="D12" s="409" t="s">
        <v>44</v>
      </c>
      <c r="E12" s="409">
        <v>2</v>
      </c>
      <c r="F12" s="409">
        <v>-2</v>
      </c>
      <c r="G12" s="409">
        <v>2017001</v>
      </c>
      <c r="H12" s="409" t="s">
        <v>7</v>
      </c>
      <c r="I12" s="409">
        <v>-300</v>
      </c>
      <c r="J12" s="411">
        <v>1.6</v>
      </c>
      <c r="K12" s="411">
        <v>-480</v>
      </c>
      <c r="N12" s="64"/>
      <c r="O12" s="64"/>
      <c r="P12" s="64"/>
      <c r="R12" s="262"/>
      <c r="AF12" s="401">
        <v>2017002</v>
      </c>
      <c r="AG12" s="402">
        <v>1</v>
      </c>
      <c r="AH12" s="403">
        <v>1</v>
      </c>
      <c r="AI12" s="404">
        <v>62</v>
      </c>
      <c r="AJ12" s="404">
        <v>1.5</v>
      </c>
      <c r="AL12" s="364">
        <v>2017004</v>
      </c>
      <c r="AM12" s="399">
        <v>4</v>
      </c>
      <c r="AN12" s="398">
        <v>362</v>
      </c>
      <c r="AO12" s="398">
        <v>2.6</v>
      </c>
      <c r="AQ12" s="397">
        <f t="shared" si="2"/>
        <v>941.2</v>
      </c>
      <c r="AS12" s="364">
        <f>+parametre!G16</f>
        <v>2017008</v>
      </c>
      <c r="AT12" s="394" t="str">
        <f>IF(AU12&gt;0,parametre!H16,"")</f>
        <v>Produit 8</v>
      </c>
      <c r="AU12" s="394">
        <f t="shared" si="6"/>
        <v>1440</v>
      </c>
      <c r="AV12" s="364">
        <f t="shared" si="7"/>
        <v>800</v>
      </c>
    </row>
    <row r="13" spans="1:48" x14ac:dyDescent="0.25">
      <c r="A13" s="408">
        <v>42745</v>
      </c>
      <c r="B13" s="408">
        <v>42916.548169675923</v>
      </c>
      <c r="C13" s="410">
        <v>8</v>
      </c>
      <c r="D13" s="409" t="s">
        <v>44</v>
      </c>
      <c r="E13" s="409">
        <v>6</v>
      </c>
      <c r="F13" s="409">
        <v>-6</v>
      </c>
      <c r="G13" s="409">
        <v>2017001</v>
      </c>
      <c r="H13" s="409" t="s">
        <v>7</v>
      </c>
      <c r="I13" s="409">
        <v>-200</v>
      </c>
      <c r="J13" s="411">
        <v>1.4</v>
      </c>
      <c r="K13" s="411">
        <v>-280</v>
      </c>
      <c r="N13" s="64"/>
      <c r="O13" s="64"/>
      <c r="P13" s="64"/>
      <c r="Q13" s="130"/>
      <c r="Z13" s="365"/>
      <c r="AF13" s="401">
        <v>2017002</v>
      </c>
      <c r="AG13" s="402">
        <v>0</v>
      </c>
      <c r="AH13" s="403">
        <v>0</v>
      </c>
      <c r="AI13" s="404">
        <v>0</v>
      </c>
      <c r="AJ13" s="404">
        <v>0</v>
      </c>
      <c r="AL13" s="364">
        <v>2017006</v>
      </c>
      <c r="AM13" s="364">
        <v>8</v>
      </c>
      <c r="AN13" s="398">
        <v>950</v>
      </c>
      <c r="AO13" s="398">
        <v>1.6</v>
      </c>
      <c r="AQ13" s="397">
        <f t="shared" si="2"/>
        <v>1520</v>
      </c>
      <c r="AS13" s="364">
        <f>+parametre!G17</f>
        <v>2017009</v>
      </c>
      <c r="AT13" s="394" t="str">
        <f>IF(AU13&gt;0,parametre!H17,"")</f>
        <v>Produit 9</v>
      </c>
      <c r="AU13" s="394">
        <f t="shared" si="6"/>
        <v>1238.8</v>
      </c>
      <c r="AV13" s="364">
        <f t="shared" si="7"/>
        <v>652</v>
      </c>
    </row>
    <row r="14" spans="1:48" x14ac:dyDescent="0.25">
      <c r="A14" s="408">
        <v>42745</v>
      </c>
      <c r="B14" s="408">
        <v>42916.548169675923</v>
      </c>
      <c r="C14" s="410">
        <v>8</v>
      </c>
      <c r="D14" s="409" t="s">
        <v>44</v>
      </c>
      <c r="E14" s="409">
        <v>7</v>
      </c>
      <c r="F14" s="409">
        <v>0</v>
      </c>
      <c r="G14" s="409">
        <v>2017001</v>
      </c>
      <c r="H14" s="409" t="s">
        <v>7</v>
      </c>
      <c r="I14" s="409">
        <v>-30</v>
      </c>
      <c r="J14" s="411">
        <v>1.8</v>
      </c>
      <c r="K14" s="411">
        <v>-54</v>
      </c>
      <c r="N14" s="64"/>
      <c r="O14" s="64"/>
      <c r="P14" s="64"/>
      <c r="Q14" s="130"/>
      <c r="Z14" s="365"/>
      <c r="AF14" s="401">
        <v>2017002</v>
      </c>
      <c r="AG14" s="364">
        <v>18</v>
      </c>
      <c r="AH14" s="403">
        <v>18</v>
      </c>
      <c r="AI14" s="404">
        <v>254</v>
      </c>
      <c r="AJ14" s="404">
        <v>1.2</v>
      </c>
      <c r="AL14" s="364">
        <v>2017005</v>
      </c>
      <c r="AM14" s="364">
        <v>5</v>
      </c>
      <c r="AN14" s="398">
        <v>951</v>
      </c>
      <c r="AO14" s="398">
        <v>0.98</v>
      </c>
      <c r="AQ14" s="397">
        <f t="shared" si="2"/>
        <v>931.98</v>
      </c>
      <c r="AS14" s="364">
        <f>+parametre!G18</f>
        <v>2017010</v>
      </c>
      <c r="AT14" s="394" t="str">
        <f>IF(AU14&gt;0,parametre!H18,"")</f>
        <v>Produit 10</v>
      </c>
      <c r="AU14" s="394">
        <f t="shared" si="6"/>
        <v>635</v>
      </c>
      <c r="AV14" s="364">
        <f t="shared" si="7"/>
        <v>254</v>
      </c>
    </row>
    <row r="15" spans="1:48" x14ac:dyDescent="0.25">
      <c r="A15" s="408">
        <v>42745</v>
      </c>
      <c r="B15" s="408">
        <v>42916.548169675923</v>
      </c>
      <c r="C15" s="410">
        <v>8</v>
      </c>
      <c r="D15" s="409" t="s">
        <v>44</v>
      </c>
      <c r="E15" s="409">
        <v>0</v>
      </c>
      <c r="F15" s="409">
        <v>0</v>
      </c>
      <c r="G15" s="409">
        <v>2017001</v>
      </c>
      <c r="H15" s="409" t="s">
        <v>7</v>
      </c>
      <c r="I15" s="409">
        <v>0</v>
      </c>
      <c r="J15" s="411">
        <v>0</v>
      </c>
      <c r="K15" s="411">
        <v>0</v>
      </c>
      <c r="Q15" s="130"/>
      <c r="Z15" s="365"/>
      <c r="AF15" s="401">
        <v>2017003</v>
      </c>
      <c r="AG15" s="402">
        <v>3</v>
      </c>
      <c r="AH15" s="403">
        <v>3</v>
      </c>
      <c r="AI15" s="404">
        <v>621</v>
      </c>
      <c r="AJ15" s="404">
        <v>1.8</v>
      </c>
      <c r="AL15" s="364">
        <v>2017007</v>
      </c>
      <c r="AM15" s="364">
        <v>9</v>
      </c>
      <c r="AN15" s="398">
        <v>300</v>
      </c>
      <c r="AO15" s="398">
        <v>1.7</v>
      </c>
      <c r="AQ15" s="397">
        <f t="shared" si="2"/>
        <v>510</v>
      </c>
      <c r="AS15" s="364">
        <f>+parametre!G19</f>
        <v>2017011</v>
      </c>
      <c r="AT15" s="394" t="str">
        <f>IF(AU15&gt;0,parametre!H19,"")</f>
        <v>Produit 11</v>
      </c>
      <c r="AU15" s="394">
        <f t="shared" si="6"/>
        <v>13238.61</v>
      </c>
      <c r="AV15" s="364">
        <f t="shared" si="7"/>
        <v>2541</v>
      </c>
    </row>
    <row r="16" spans="1:48" s="11" customFormat="1" x14ac:dyDescent="0.25">
      <c r="A16" s="408">
        <v>42745</v>
      </c>
      <c r="B16" s="408">
        <v>42916.548169675923</v>
      </c>
      <c r="C16" s="410">
        <v>8</v>
      </c>
      <c r="D16" s="409" t="s">
        <v>44</v>
      </c>
      <c r="E16" s="409">
        <v>0</v>
      </c>
      <c r="F16" s="409">
        <v>0</v>
      </c>
      <c r="G16" s="409">
        <v>2017001</v>
      </c>
      <c r="H16" s="409" t="s">
        <v>7</v>
      </c>
      <c r="I16" s="409">
        <v>0</v>
      </c>
      <c r="J16" s="411">
        <v>0</v>
      </c>
      <c r="K16" s="411">
        <v>0</v>
      </c>
      <c r="L16" s="411"/>
      <c r="M16" s="411"/>
      <c r="O16" s="363"/>
      <c r="P16" s="363"/>
      <c r="Q16" s="363"/>
      <c r="R16" s="363"/>
      <c r="S16" s="363"/>
      <c r="T16" s="363"/>
      <c r="Z16" s="365"/>
      <c r="AA16" s="363"/>
      <c r="AB16" s="363"/>
      <c r="AC16" s="363"/>
      <c r="AD16" s="363"/>
      <c r="AE16" s="378"/>
      <c r="AF16" s="401">
        <v>2017003</v>
      </c>
      <c r="AG16" s="365">
        <v>19</v>
      </c>
      <c r="AH16" s="403">
        <v>19</v>
      </c>
      <c r="AI16" s="404">
        <v>254</v>
      </c>
      <c r="AJ16" s="404">
        <v>1.3</v>
      </c>
      <c r="AK16" s="363"/>
      <c r="AL16" s="364">
        <v>2017008</v>
      </c>
      <c r="AM16" s="364">
        <v>10</v>
      </c>
      <c r="AN16" s="398">
        <v>800</v>
      </c>
      <c r="AO16" s="398">
        <v>1.8</v>
      </c>
      <c r="AP16" s="363"/>
      <c r="AQ16" s="397">
        <f t="shared" si="2"/>
        <v>1440</v>
      </c>
      <c r="AR16" s="363"/>
      <c r="AS16" s="364">
        <f>+parametre!G20</f>
        <v>2017012</v>
      </c>
      <c r="AT16" s="394" t="str">
        <f>IF(AU16&gt;0,parametre!H20,"")</f>
        <v/>
      </c>
      <c r="AU16" s="394">
        <f t="shared" si="6"/>
        <v>0</v>
      </c>
      <c r="AV16" s="364">
        <f t="shared" si="7"/>
        <v>0</v>
      </c>
    </row>
    <row r="17" spans="1:48" x14ac:dyDescent="0.25">
      <c r="A17" s="408">
        <v>42768</v>
      </c>
      <c r="B17" s="408">
        <v>42916.574788310187</v>
      </c>
      <c r="C17" s="410">
        <v>9</v>
      </c>
      <c r="D17" s="409" t="s">
        <v>44</v>
      </c>
      <c r="E17" s="409">
        <v>7</v>
      </c>
      <c r="F17" s="409">
        <v>0</v>
      </c>
      <c r="G17" s="409">
        <v>2017001</v>
      </c>
      <c r="H17" s="409" t="s">
        <v>7</v>
      </c>
      <c r="I17" s="409">
        <v>-80</v>
      </c>
      <c r="J17" s="411">
        <v>1.8</v>
      </c>
      <c r="K17" s="411">
        <v>-144</v>
      </c>
      <c r="O17" s="363"/>
      <c r="P17" s="364"/>
      <c r="Q17" s="364" t="s">
        <v>46</v>
      </c>
      <c r="R17" s="364" t="s">
        <v>47</v>
      </c>
      <c r="S17" s="364" t="s">
        <v>44</v>
      </c>
      <c r="T17" s="364" t="s">
        <v>102</v>
      </c>
      <c r="Z17" s="365"/>
      <c r="AF17" s="401">
        <v>2017004</v>
      </c>
      <c r="AG17" s="402">
        <v>4</v>
      </c>
      <c r="AH17" s="403">
        <v>4</v>
      </c>
      <c r="AI17" s="404">
        <v>362</v>
      </c>
      <c r="AJ17" s="404">
        <v>2.6</v>
      </c>
      <c r="AL17" s="364">
        <v>2017009</v>
      </c>
      <c r="AM17" s="364">
        <v>11</v>
      </c>
      <c r="AN17" s="398">
        <v>652</v>
      </c>
      <c r="AO17" s="398">
        <v>1.9</v>
      </c>
      <c r="AQ17" s="397">
        <f t="shared" si="2"/>
        <v>1238.8</v>
      </c>
      <c r="AS17" s="364">
        <f>+parametre!G21</f>
        <v>2017013</v>
      </c>
      <c r="AT17" s="394" t="str">
        <f>IF(AU17&gt;0,parametre!H21,"")</f>
        <v/>
      </c>
      <c r="AU17" s="394">
        <f t="shared" si="6"/>
        <v>0</v>
      </c>
      <c r="AV17" s="364">
        <f t="shared" si="7"/>
        <v>0</v>
      </c>
    </row>
    <row r="18" spans="1:48" x14ac:dyDescent="0.25">
      <c r="A18" s="408">
        <v>42768</v>
      </c>
      <c r="B18" s="408">
        <v>42916.574788310187</v>
      </c>
      <c r="C18" s="410">
        <v>9</v>
      </c>
      <c r="D18" s="409" t="s">
        <v>44</v>
      </c>
      <c r="E18" s="409">
        <v>0</v>
      </c>
      <c r="F18" s="409">
        <v>0</v>
      </c>
      <c r="G18" s="409">
        <v>2017001</v>
      </c>
      <c r="H18" s="409" t="s">
        <v>7</v>
      </c>
      <c r="I18" s="409">
        <v>0</v>
      </c>
      <c r="J18" s="411">
        <v>0</v>
      </c>
      <c r="K18" s="411">
        <v>0</v>
      </c>
      <c r="O18" s="365">
        <v>1</v>
      </c>
      <c r="P18" s="364" t="s">
        <v>90</v>
      </c>
      <c r="Q18" s="364">
        <f>SUMIFS($K$2:$K$20000,$A$2:$A$20000,MONTH($A$2:A20000)=1,$D$2:$D$20000,$Q$17)</f>
        <v>0</v>
      </c>
      <c r="R18" s="364"/>
      <c r="S18" s="364"/>
      <c r="T18" s="364"/>
      <c r="Z18" s="365"/>
      <c r="AF18" s="401">
        <v>2017006</v>
      </c>
      <c r="AG18" s="364">
        <v>8</v>
      </c>
      <c r="AH18" s="403">
        <v>8</v>
      </c>
      <c r="AI18" s="404">
        <v>950</v>
      </c>
      <c r="AJ18" s="404">
        <v>1.6</v>
      </c>
      <c r="AL18" s="364">
        <v>2017010</v>
      </c>
      <c r="AM18" s="364">
        <v>12</v>
      </c>
      <c r="AN18" s="398">
        <v>254</v>
      </c>
      <c r="AO18" s="398">
        <v>2.5</v>
      </c>
      <c r="AQ18" s="397">
        <f t="shared" si="2"/>
        <v>635</v>
      </c>
      <c r="AS18" s="364">
        <f>+parametre!G22</f>
        <v>2017014</v>
      </c>
      <c r="AT18" s="394" t="str">
        <f>IF(AU18&gt;0,parametre!H22,"")</f>
        <v/>
      </c>
      <c r="AU18" s="394">
        <f t="shared" si="6"/>
        <v>0</v>
      </c>
      <c r="AV18" s="364">
        <f t="shared" si="7"/>
        <v>0</v>
      </c>
    </row>
    <row r="19" spans="1:48" x14ac:dyDescent="0.25">
      <c r="A19" s="408">
        <v>42768</v>
      </c>
      <c r="B19" s="408">
        <v>42916.574788310187</v>
      </c>
      <c r="C19" s="410">
        <v>9</v>
      </c>
      <c r="D19" s="409" t="s">
        <v>44</v>
      </c>
      <c r="E19" s="409">
        <v>0</v>
      </c>
      <c r="F19" s="409">
        <v>0</v>
      </c>
      <c r="G19" s="409">
        <v>2017001</v>
      </c>
      <c r="H19" s="409" t="s">
        <v>7</v>
      </c>
      <c r="I19" s="409">
        <v>0</v>
      </c>
      <c r="J19" s="411">
        <v>0</v>
      </c>
      <c r="K19" s="411">
        <v>0</v>
      </c>
      <c r="O19" s="365">
        <v>2</v>
      </c>
      <c r="P19" s="364" t="s">
        <v>91</v>
      </c>
      <c r="Q19" s="364">
        <f>SUMIFS($K$2:$K$20000,$A$2:$A$20000,MONTH($A$2:A20001)=1,$D$2:$D$20000,$Q$17)</f>
        <v>0</v>
      </c>
      <c r="R19" s="364"/>
      <c r="S19" s="364"/>
      <c r="T19" s="364"/>
      <c r="Z19" s="365"/>
      <c r="AF19" s="401">
        <v>2017005</v>
      </c>
      <c r="AG19" s="405">
        <v>5</v>
      </c>
      <c r="AH19" s="403">
        <v>5</v>
      </c>
      <c r="AI19" s="404">
        <v>951</v>
      </c>
      <c r="AJ19" s="404">
        <v>0.98</v>
      </c>
      <c r="AL19" s="364">
        <v>2017011</v>
      </c>
      <c r="AM19" s="364">
        <v>13</v>
      </c>
      <c r="AN19" s="398">
        <v>2541</v>
      </c>
      <c r="AO19" s="398">
        <v>5.21</v>
      </c>
      <c r="AQ19" s="397">
        <f t="shared" si="2"/>
        <v>13238.61</v>
      </c>
      <c r="AS19" s="364">
        <f>+parametre!G23</f>
        <v>2017015</v>
      </c>
      <c r="AT19" s="394" t="str">
        <f>IF(AU19&gt;0,parametre!H23,"")</f>
        <v/>
      </c>
      <c r="AU19" s="394">
        <f t="shared" si="6"/>
        <v>0</v>
      </c>
      <c r="AV19" s="364">
        <f t="shared" si="7"/>
        <v>0</v>
      </c>
    </row>
    <row r="20" spans="1:48" x14ac:dyDescent="0.25">
      <c r="A20" s="408">
        <v>42768</v>
      </c>
      <c r="B20" s="408">
        <v>42916.574788310187</v>
      </c>
      <c r="C20" s="410">
        <v>9</v>
      </c>
      <c r="D20" s="409" t="s">
        <v>44</v>
      </c>
      <c r="E20" s="409">
        <v>0</v>
      </c>
      <c r="F20" s="409">
        <v>0</v>
      </c>
      <c r="G20" s="409">
        <v>2017001</v>
      </c>
      <c r="H20" s="409" t="s">
        <v>7</v>
      </c>
      <c r="I20" s="409">
        <v>0</v>
      </c>
      <c r="J20" s="411">
        <v>0</v>
      </c>
      <c r="K20" s="411">
        <v>0</v>
      </c>
      <c r="O20" s="365">
        <v>3</v>
      </c>
      <c r="P20" s="364" t="s">
        <v>92</v>
      </c>
      <c r="Q20" s="364">
        <f>SUMIFS($K$2:$K$20000,$A$2:$A$20000,MONTH($A$2:A20002)=1,$D$2:$D$20000,$Q$17)</f>
        <v>0</v>
      </c>
      <c r="R20" s="364"/>
      <c r="S20" s="364"/>
      <c r="T20" s="364"/>
      <c r="Z20" s="365"/>
      <c r="AF20" s="401">
        <v>2017007</v>
      </c>
      <c r="AG20" s="364">
        <v>9</v>
      </c>
      <c r="AH20" s="403">
        <v>9</v>
      </c>
      <c r="AI20" s="404">
        <v>300</v>
      </c>
      <c r="AJ20" s="404">
        <v>1.7</v>
      </c>
      <c r="AQ20" s="397">
        <f t="shared" si="2"/>
        <v>0</v>
      </c>
      <c r="AS20" s="364">
        <f>+parametre!G24</f>
        <v>2017016</v>
      </c>
      <c r="AT20" s="394" t="str">
        <f>IF(AU20&gt;0,parametre!H24,"")</f>
        <v/>
      </c>
      <c r="AU20" s="394">
        <f t="shared" si="6"/>
        <v>0</v>
      </c>
      <c r="AV20" s="364">
        <f t="shared" si="7"/>
        <v>0</v>
      </c>
    </row>
    <row r="21" spans="1:48" x14ac:dyDescent="0.25">
      <c r="A21" s="408">
        <v>42768</v>
      </c>
      <c r="B21" s="408">
        <v>42916.574788310187</v>
      </c>
      <c r="C21" s="410">
        <v>9</v>
      </c>
      <c r="D21" s="409" t="s">
        <v>44</v>
      </c>
      <c r="E21" s="409">
        <v>0</v>
      </c>
      <c r="F21" s="409">
        <v>0</v>
      </c>
      <c r="G21" s="409">
        <v>2017001</v>
      </c>
      <c r="H21" s="409" t="s">
        <v>7</v>
      </c>
      <c r="I21" s="409">
        <v>0</v>
      </c>
      <c r="J21" s="411">
        <v>0</v>
      </c>
      <c r="K21" s="411">
        <v>0</v>
      </c>
      <c r="O21" s="365">
        <v>4</v>
      </c>
      <c r="P21" s="364" t="s">
        <v>93</v>
      </c>
      <c r="Q21" s="364">
        <f>SUMIFS($K$2:$K$20000,$A$2:$A$20000,MONTH($A$2:A20003)=1,$D$2:$D$20000,$Q$17)</f>
        <v>0</v>
      </c>
      <c r="R21" s="364"/>
      <c r="S21" s="364"/>
      <c r="T21" s="364"/>
      <c r="Z21" s="365"/>
      <c r="AF21" s="401">
        <v>2017008</v>
      </c>
      <c r="AG21" s="364">
        <v>10</v>
      </c>
      <c r="AH21" s="403">
        <v>10</v>
      </c>
      <c r="AI21" s="404">
        <v>800</v>
      </c>
      <c r="AJ21" s="404">
        <v>1.8</v>
      </c>
      <c r="AQ21" s="397">
        <f t="shared" si="2"/>
        <v>0</v>
      </c>
      <c r="AS21" s="364">
        <f>+parametre!G25</f>
        <v>2017017</v>
      </c>
      <c r="AT21" s="394" t="str">
        <f>IF(AU21&gt;0,parametre!H25,"")</f>
        <v/>
      </c>
      <c r="AU21" s="394">
        <f t="shared" si="6"/>
        <v>0</v>
      </c>
      <c r="AV21" s="364">
        <f t="shared" si="7"/>
        <v>0</v>
      </c>
    </row>
    <row r="22" spans="1:48" x14ac:dyDescent="0.25">
      <c r="A22" s="408">
        <v>42768</v>
      </c>
      <c r="B22" s="408">
        <v>42916.607717245373</v>
      </c>
      <c r="C22" s="410">
        <v>10</v>
      </c>
      <c r="D22" s="409" t="s">
        <v>46</v>
      </c>
      <c r="E22" s="409">
        <v>8</v>
      </c>
      <c r="F22" s="409">
        <v>8</v>
      </c>
      <c r="G22" s="409">
        <v>2017006</v>
      </c>
      <c r="H22" s="409" t="s">
        <v>15</v>
      </c>
      <c r="I22" s="409">
        <v>950</v>
      </c>
      <c r="J22" s="411">
        <v>1.6</v>
      </c>
      <c r="K22" s="411">
        <v>1520</v>
      </c>
      <c r="O22" s="365">
        <v>5</v>
      </c>
      <c r="P22" s="364" t="s">
        <v>94</v>
      </c>
      <c r="Q22" s="364">
        <f>SUMIFS($K$2:$K$20000,$A$2:$A$20000,MONTH($A$2:A20004)=1,$D$2:$D$20000,$Q$17)</f>
        <v>0</v>
      </c>
      <c r="R22" s="364"/>
      <c r="S22" s="364"/>
      <c r="T22" s="364"/>
      <c r="Z22" s="365"/>
      <c r="AF22" s="401">
        <v>2017009</v>
      </c>
      <c r="AG22" s="364">
        <v>11</v>
      </c>
      <c r="AH22" s="403">
        <v>11</v>
      </c>
      <c r="AI22" s="404">
        <v>652</v>
      </c>
      <c r="AJ22" s="404">
        <v>1.9</v>
      </c>
      <c r="AQ22" s="397">
        <f t="shared" si="2"/>
        <v>0</v>
      </c>
      <c r="AS22" s="364">
        <f>+parametre!G26</f>
        <v>2017018</v>
      </c>
      <c r="AT22" s="394" t="str">
        <f>IF(AU22&gt;0,parametre!H26,"")</f>
        <v/>
      </c>
      <c r="AU22" s="394">
        <f t="shared" si="6"/>
        <v>0</v>
      </c>
      <c r="AV22" s="364">
        <f t="shared" si="7"/>
        <v>0</v>
      </c>
    </row>
    <row r="23" spans="1:48" x14ac:dyDescent="0.25">
      <c r="A23" s="408">
        <v>42736</v>
      </c>
      <c r="B23" s="408">
        <v>42916.607927314813</v>
      </c>
      <c r="C23" s="410">
        <v>11</v>
      </c>
      <c r="D23" s="409" t="s">
        <v>46</v>
      </c>
      <c r="E23" s="409">
        <v>9</v>
      </c>
      <c r="F23" s="409">
        <v>9</v>
      </c>
      <c r="G23" s="409">
        <v>2017007</v>
      </c>
      <c r="H23" s="409" t="s">
        <v>16</v>
      </c>
      <c r="I23" s="409">
        <v>300</v>
      </c>
      <c r="J23" s="411">
        <v>1.7</v>
      </c>
      <c r="K23" s="411">
        <v>510</v>
      </c>
      <c r="O23" s="365">
        <v>6</v>
      </c>
      <c r="P23" s="364" t="s">
        <v>95</v>
      </c>
      <c r="Q23" s="364">
        <f>SUMIFS($K$2:$K$20000,$A$2:$A$20000,MONTH($A$2:A20005)=1,$D$2:$D$20000,$Q$17)</f>
        <v>0</v>
      </c>
      <c r="R23" s="364"/>
      <c r="S23" s="364"/>
      <c r="T23" s="364"/>
      <c r="AF23" s="401">
        <v>2017010</v>
      </c>
      <c r="AG23" s="364">
        <v>12</v>
      </c>
      <c r="AH23" s="403">
        <v>12</v>
      </c>
      <c r="AI23" s="404">
        <v>254</v>
      </c>
      <c r="AJ23" s="404">
        <v>2.5</v>
      </c>
      <c r="AQ23" s="397">
        <f t="shared" si="2"/>
        <v>0</v>
      </c>
      <c r="AS23" s="364">
        <f>+parametre!G27</f>
        <v>2017019</v>
      </c>
      <c r="AT23" s="394" t="str">
        <f>IF(AU23&gt;0,parametre!H27,"")</f>
        <v/>
      </c>
      <c r="AU23" s="394">
        <f t="shared" si="6"/>
        <v>0</v>
      </c>
      <c r="AV23" s="364">
        <f t="shared" si="7"/>
        <v>0</v>
      </c>
    </row>
    <row r="24" spans="1:48" x14ac:dyDescent="0.25">
      <c r="A24" s="408">
        <v>42736</v>
      </c>
      <c r="B24" s="408">
        <v>42916.608094097224</v>
      </c>
      <c r="C24" s="410">
        <v>12</v>
      </c>
      <c r="D24" s="409" t="s">
        <v>46</v>
      </c>
      <c r="E24" s="409">
        <v>10</v>
      </c>
      <c r="F24" s="409">
        <v>10</v>
      </c>
      <c r="G24" s="409">
        <v>2017008</v>
      </c>
      <c r="H24" s="409" t="s">
        <v>17</v>
      </c>
      <c r="I24" s="409">
        <v>800</v>
      </c>
      <c r="J24" s="411">
        <v>1.8</v>
      </c>
      <c r="K24" s="411">
        <v>1440</v>
      </c>
      <c r="O24" s="365">
        <v>7</v>
      </c>
      <c r="P24" s="364" t="s">
        <v>96</v>
      </c>
      <c r="Q24" s="364">
        <f>SUMIFS($K$2:$K$20000,$A$2:$A$20000,MONTH($A$2:A20006)=1,$D$2:$D$20000,$Q$17)</f>
        <v>0</v>
      </c>
      <c r="R24" s="364"/>
      <c r="S24" s="364"/>
      <c r="T24" s="364"/>
      <c r="AF24" s="401">
        <v>2017011</v>
      </c>
      <c r="AG24" s="364">
        <v>13</v>
      </c>
      <c r="AH24" s="403">
        <v>13</v>
      </c>
      <c r="AI24" s="404">
        <v>2541</v>
      </c>
      <c r="AJ24" s="404">
        <v>5.21</v>
      </c>
      <c r="AQ24" s="397">
        <f t="shared" si="2"/>
        <v>0</v>
      </c>
      <c r="AS24" s="364">
        <f>+parametre!G28</f>
        <v>2017020</v>
      </c>
      <c r="AT24" s="394" t="str">
        <f>IF(AU24&gt;0,parametre!H28,"")</f>
        <v/>
      </c>
      <c r="AU24" s="394">
        <f t="shared" si="6"/>
        <v>0</v>
      </c>
      <c r="AV24" s="364">
        <f t="shared" si="7"/>
        <v>0</v>
      </c>
    </row>
    <row r="25" spans="1:48" x14ac:dyDescent="0.25">
      <c r="A25" s="408">
        <v>42736</v>
      </c>
      <c r="B25" s="408">
        <v>42916.608472916669</v>
      </c>
      <c r="C25" s="410">
        <v>13</v>
      </c>
      <c r="D25" s="409" t="s">
        <v>46</v>
      </c>
      <c r="E25" s="409">
        <v>11</v>
      </c>
      <c r="F25" s="409">
        <v>11</v>
      </c>
      <c r="G25" s="409">
        <v>2017009</v>
      </c>
      <c r="H25" s="409" t="s">
        <v>18</v>
      </c>
      <c r="I25" s="409">
        <v>652</v>
      </c>
      <c r="J25" s="411">
        <v>1.9</v>
      </c>
      <c r="K25" s="411">
        <v>1238.8</v>
      </c>
      <c r="O25" s="365">
        <v>8</v>
      </c>
      <c r="P25" s="364" t="s">
        <v>97</v>
      </c>
      <c r="Q25" s="364">
        <f>SUMIFS($K$2:$K$20000,$A$2:$A$20000,MONTH($A$2:A20007)=1,$D$2:$D$20000,$Q$17)</f>
        <v>0</v>
      </c>
      <c r="R25" s="364"/>
      <c r="S25" s="364"/>
      <c r="T25" s="364"/>
      <c r="AQ25" s="397">
        <f t="shared" si="2"/>
        <v>0</v>
      </c>
      <c r="AV25" s="365">
        <f>SUM(AV5:AV24)</f>
        <v>8986</v>
      </c>
    </row>
    <row r="26" spans="1:48" x14ac:dyDescent="0.25">
      <c r="A26" s="408">
        <v>42736</v>
      </c>
      <c r="B26" s="408">
        <v>42916.608724421298</v>
      </c>
      <c r="C26" s="410">
        <v>14</v>
      </c>
      <c r="D26" s="409" t="s">
        <v>46</v>
      </c>
      <c r="E26" s="409">
        <v>12</v>
      </c>
      <c r="F26" s="409">
        <v>12</v>
      </c>
      <c r="G26" s="409">
        <v>2017010</v>
      </c>
      <c r="H26" s="409" t="s">
        <v>19</v>
      </c>
      <c r="I26" s="409">
        <v>254</v>
      </c>
      <c r="J26" s="411">
        <v>2.5</v>
      </c>
      <c r="K26" s="411">
        <v>635</v>
      </c>
      <c r="O26" s="365">
        <v>9</v>
      </c>
      <c r="P26" s="364" t="s">
        <v>98</v>
      </c>
      <c r="Q26" s="364">
        <f>SUMIFS($K$2:$K$20000,$A$2:$A$20000,MONTH($A$2:A20008)=1,$D$2:$D$20000,$Q$17)</f>
        <v>0</v>
      </c>
      <c r="R26" s="364"/>
      <c r="S26" s="364"/>
      <c r="T26" s="364"/>
      <c r="AQ26" s="397">
        <f t="shared" si="2"/>
        <v>0</v>
      </c>
    </row>
    <row r="27" spans="1:48" x14ac:dyDescent="0.25">
      <c r="A27" s="408">
        <v>42740</v>
      </c>
      <c r="B27" s="408">
        <v>42916.646083101848</v>
      </c>
      <c r="C27" s="410">
        <v>15</v>
      </c>
      <c r="D27" s="409" t="s">
        <v>44</v>
      </c>
      <c r="E27" s="409">
        <v>1</v>
      </c>
      <c r="F27" s="409">
        <v>0</v>
      </c>
      <c r="G27" s="409">
        <v>2017002</v>
      </c>
      <c r="H27" s="409" t="s">
        <v>11</v>
      </c>
      <c r="I27" s="409">
        <v>-300</v>
      </c>
      <c r="J27" s="411">
        <v>1.5</v>
      </c>
      <c r="K27" s="411">
        <v>-450</v>
      </c>
      <c r="O27" s="365">
        <v>10</v>
      </c>
      <c r="P27" s="364" t="s">
        <v>99</v>
      </c>
      <c r="Q27" s="364">
        <f>SUMIFS($K$2:$K$20000,$A$2:$A$20000,MONTH($A$2:A20009)=1,$D$2:$D$20000,$Q$17)</f>
        <v>0</v>
      </c>
      <c r="R27" s="364"/>
      <c r="S27" s="364"/>
      <c r="T27" s="364"/>
      <c r="AQ27" s="397">
        <f t="shared" si="2"/>
        <v>0</v>
      </c>
    </row>
    <row r="28" spans="1:48" x14ac:dyDescent="0.25">
      <c r="A28" s="408">
        <v>42740</v>
      </c>
      <c r="B28" s="408">
        <v>42916.646083101848</v>
      </c>
      <c r="C28" s="410">
        <v>15</v>
      </c>
      <c r="D28" s="409" t="s">
        <v>44</v>
      </c>
      <c r="E28" s="409">
        <v>0</v>
      </c>
      <c r="F28" s="409">
        <v>0</v>
      </c>
      <c r="G28" s="409">
        <v>2017002</v>
      </c>
      <c r="H28" s="409" t="s">
        <v>11</v>
      </c>
      <c r="I28" s="409">
        <v>0</v>
      </c>
      <c r="J28" s="411">
        <v>0</v>
      </c>
      <c r="K28" s="411">
        <v>0</v>
      </c>
      <c r="O28" s="365">
        <v>11</v>
      </c>
      <c r="P28" s="364" t="s">
        <v>100</v>
      </c>
      <c r="Q28" s="364">
        <f>SUMIFS($K$2:$K$20000,$A$2:$A$20000,MONTH($A$2:A20010)=1,$D$2:$D$20000,$Q$17)</f>
        <v>0</v>
      </c>
      <c r="R28" s="364"/>
      <c r="S28" s="364"/>
      <c r="T28" s="364"/>
      <c r="AQ28" s="397">
        <f t="shared" si="2"/>
        <v>0</v>
      </c>
    </row>
    <row r="29" spans="1:48" x14ac:dyDescent="0.25">
      <c r="A29" s="408">
        <v>42740</v>
      </c>
      <c r="B29" s="408">
        <v>42916.646083101848</v>
      </c>
      <c r="C29" s="410">
        <v>15</v>
      </c>
      <c r="D29" s="409" t="s">
        <v>44</v>
      </c>
      <c r="E29" s="409">
        <v>0</v>
      </c>
      <c r="F29" s="409">
        <v>0</v>
      </c>
      <c r="G29" s="409">
        <v>2017002</v>
      </c>
      <c r="H29" s="409" t="s">
        <v>11</v>
      </c>
      <c r="I29" s="409">
        <v>0</v>
      </c>
      <c r="J29" s="411">
        <v>0</v>
      </c>
      <c r="K29" s="411">
        <v>0</v>
      </c>
      <c r="O29" s="365">
        <v>12</v>
      </c>
      <c r="P29" s="364" t="s">
        <v>101</v>
      </c>
      <c r="Q29" s="364">
        <f>SUMIFS($K$2:$K$20000,$A$2:$A$20000,MONTH($A$2:A20011)=1,$D$2:$D$20000,$Q$17)</f>
        <v>0</v>
      </c>
      <c r="R29" s="364"/>
      <c r="S29" s="364"/>
      <c r="T29" s="364"/>
      <c r="AQ29" s="397">
        <f t="shared" si="2"/>
        <v>0</v>
      </c>
    </row>
    <row r="30" spans="1:48" x14ac:dyDescent="0.25">
      <c r="A30" s="408">
        <v>42740</v>
      </c>
      <c r="B30" s="408">
        <v>42916.646083101848</v>
      </c>
      <c r="C30" s="410">
        <v>15</v>
      </c>
      <c r="D30" s="409" t="s">
        <v>44</v>
      </c>
      <c r="E30" s="409">
        <v>0</v>
      </c>
      <c r="F30" s="409">
        <v>0</v>
      </c>
      <c r="G30" s="409">
        <v>2017002</v>
      </c>
      <c r="H30" s="409" t="s">
        <v>11</v>
      </c>
      <c r="I30" s="409">
        <v>0</v>
      </c>
      <c r="J30" s="411">
        <v>0</v>
      </c>
      <c r="K30" s="411">
        <v>0</v>
      </c>
      <c r="AQ30" s="397">
        <f t="shared" si="2"/>
        <v>0</v>
      </c>
    </row>
    <row r="31" spans="1:48" x14ac:dyDescent="0.25">
      <c r="A31" s="408">
        <v>42740</v>
      </c>
      <c r="B31" s="408">
        <v>42916.646083101848</v>
      </c>
      <c r="C31" s="410">
        <v>15</v>
      </c>
      <c r="D31" s="409" t="s">
        <v>44</v>
      </c>
      <c r="E31" s="409">
        <v>0</v>
      </c>
      <c r="F31" s="409">
        <v>0</v>
      </c>
      <c r="G31" s="409">
        <v>2017002</v>
      </c>
      <c r="H31" s="409" t="s">
        <v>11</v>
      </c>
      <c r="I31" s="409">
        <v>0</v>
      </c>
      <c r="J31" s="411">
        <v>0</v>
      </c>
      <c r="K31" s="411">
        <v>0</v>
      </c>
      <c r="AQ31" s="397">
        <f t="shared" si="2"/>
        <v>0</v>
      </c>
    </row>
    <row r="32" spans="1:48" x14ac:dyDescent="0.25">
      <c r="A32" s="408">
        <v>42831</v>
      </c>
      <c r="B32" s="408">
        <v>42917.009038425924</v>
      </c>
      <c r="C32" s="410">
        <v>16</v>
      </c>
      <c r="D32" s="409" t="s">
        <v>46</v>
      </c>
      <c r="E32" s="409">
        <v>13</v>
      </c>
      <c r="F32" s="409">
        <v>13</v>
      </c>
      <c r="G32" s="409">
        <v>2017011</v>
      </c>
      <c r="H32" s="409" t="s">
        <v>20</v>
      </c>
      <c r="I32" s="409">
        <v>2541</v>
      </c>
      <c r="J32" s="411">
        <v>5.21</v>
      </c>
      <c r="K32" s="411">
        <v>13238.61</v>
      </c>
      <c r="AQ32" s="397">
        <f t="shared" si="2"/>
        <v>0</v>
      </c>
    </row>
    <row r="33" spans="1:43" x14ac:dyDescent="0.25">
      <c r="A33" s="408">
        <v>42827</v>
      </c>
      <c r="B33" s="408">
        <v>42917.009636574076</v>
      </c>
      <c r="C33" s="410">
        <v>17</v>
      </c>
      <c r="D33" s="409" t="s">
        <v>47</v>
      </c>
      <c r="E33" s="409">
        <v>14</v>
      </c>
      <c r="F33" s="409">
        <v>14</v>
      </c>
      <c r="G33" s="409">
        <v>2017001</v>
      </c>
      <c r="H33" s="409" t="s">
        <v>7</v>
      </c>
      <c r="I33" s="409">
        <v>251</v>
      </c>
      <c r="J33" s="411">
        <v>1.5</v>
      </c>
      <c r="K33" s="411">
        <v>376.5</v>
      </c>
      <c r="AQ33" s="397">
        <f t="shared" si="2"/>
        <v>0</v>
      </c>
    </row>
    <row r="34" spans="1:43" x14ac:dyDescent="0.25">
      <c r="A34" s="408">
        <v>42829</v>
      </c>
      <c r="B34" s="408">
        <v>42917.009813773147</v>
      </c>
      <c r="C34" s="410">
        <v>18</v>
      </c>
      <c r="D34" s="409" t="s">
        <v>47</v>
      </c>
      <c r="E34" s="409">
        <v>15</v>
      </c>
      <c r="F34" s="409">
        <v>15</v>
      </c>
      <c r="G34" s="409">
        <v>2017001</v>
      </c>
      <c r="H34" s="409" t="s">
        <v>7</v>
      </c>
      <c r="I34" s="409">
        <v>362</v>
      </c>
      <c r="J34" s="411">
        <v>1.6</v>
      </c>
      <c r="K34" s="411">
        <v>579.20000000000005</v>
      </c>
      <c r="AQ34" s="397">
        <f t="shared" si="2"/>
        <v>0</v>
      </c>
    </row>
    <row r="35" spans="1:43" x14ac:dyDescent="0.25">
      <c r="A35" s="408">
        <v>42850</v>
      </c>
      <c r="B35" s="408">
        <v>42917.009948379629</v>
      </c>
      <c r="C35" s="410">
        <v>19</v>
      </c>
      <c r="D35" s="409" t="s">
        <v>47</v>
      </c>
      <c r="E35" s="409">
        <v>16</v>
      </c>
      <c r="F35" s="409">
        <v>16</v>
      </c>
      <c r="G35" s="409">
        <v>2017001</v>
      </c>
      <c r="H35" s="409" t="s">
        <v>7</v>
      </c>
      <c r="I35" s="409">
        <v>362</v>
      </c>
      <c r="J35" s="411">
        <v>1.2</v>
      </c>
      <c r="K35" s="411">
        <v>434.4</v>
      </c>
      <c r="AQ35" s="397">
        <f t="shared" si="2"/>
        <v>0</v>
      </c>
    </row>
    <row r="36" spans="1:43" x14ac:dyDescent="0.25">
      <c r="A36" s="408">
        <v>42856</v>
      </c>
      <c r="B36" s="408">
        <v>42917.010576273147</v>
      </c>
      <c r="C36" s="410">
        <v>20</v>
      </c>
      <c r="D36" s="409" t="s">
        <v>44</v>
      </c>
      <c r="E36" s="409">
        <v>7</v>
      </c>
      <c r="F36" s="409">
        <v>-7</v>
      </c>
      <c r="G36" s="409">
        <v>2017001</v>
      </c>
      <c r="H36" s="409" t="s">
        <v>7</v>
      </c>
      <c r="I36" s="409">
        <v>-10</v>
      </c>
      <c r="J36" s="411">
        <v>1.8</v>
      </c>
      <c r="K36" s="411">
        <v>-18</v>
      </c>
      <c r="AQ36" s="397">
        <f t="shared" si="2"/>
        <v>0</v>
      </c>
    </row>
    <row r="37" spans="1:43" x14ac:dyDescent="0.25">
      <c r="A37" s="408">
        <v>42856</v>
      </c>
      <c r="B37" s="408">
        <v>42917.010576273147</v>
      </c>
      <c r="C37" s="410">
        <v>20</v>
      </c>
      <c r="D37" s="409" t="s">
        <v>44</v>
      </c>
      <c r="E37" s="409">
        <v>14</v>
      </c>
      <c r="F37" s="409">
        <v>0</v>
      </c>
      <c r="G37" s="409">
        <v>2017001</v>
      </c>
      <c r="H37" s="409" t="s">
        <v>7</v>
      </c>
      <c r="I37" s="409">
        <v>-190</v>
      </c>
      <c r="J37" s="411">
        <v>1.5</v>
      </c>
      <c r="K37" s="411">
        <v>-285</v>
      </c>
      <c r="AQ37" s="397">
        <f t="shared" si="2"/>
        <v>0</v>
      </c>
    </row>
    <row r="38" spans="1:43" x14ac:dyDescent="0.25">
      <c r="A38" s="408">
        <v>42856</v>
      </c>
      <c r="B38" s="408">
        <v>42917.010576273147</v>
      </c>
      <c r="C38" s="410">
        <v>20</v>
      </c>
      <c r="D38" s="409" t="s">
        <v>44</v>
      </c>
      <c r="E38" s="409">
        <v>15</v>
      </c>
      <c r="F38" s="409">
        <v>0</v>
      </c>
      <c r="G38" s="409">
        <v>2017001</v>
      </c>
      <c r="H38" s="409" t="s">
        <v>7</v>
      </c>
      <c r="I38" s="409">
        <v>0</v>
      </c>
      <c r="J38" s="411">
        <v>1.6</v>
      </c>
      <c r="K38" s="411">
        <v>0</v>
      </c>
      <c r="AQ38" s="397">
        <f t="shared" si="2"/>
        <v>0</v>
      </c>
    </row>
    <row r="39" spans="1:43" x14ac:dyDescent="0.25">
      <c r="A39" s="408">
        <v>42856</v>
      </c>
      <c r="B39" s="408">
        <v>42917.010576273147</v>
      </c>
      <c r="C39" s="410">
        <v>20</v>
      </c>
      <c r="D39" s="409" t="s">
        <v>44</v>
      </c>
      <c r="E39" s="409">
        <v>16</v>
      </c>
      <c r="F39" s="409">
        <v>0</v>
      </c>
      <c r="G39" s="409">
        <v>2017001</v>
      </c>
      <c r="H39" s="409" t="s">
        <v>7</v>
      </c>
      <c r="I39" s="409">
        <v>0</v>
      </c>
      <c r="J39" s="411">
        <v>1.2</v>
      </c>
      <c r="K39" s="411">
        <v>0</v>
      </c>
      <c r="AQ39" s="397">
        <f t="shared" si="2"/>
        <v>0</v>
      </c>
    </row>
    <row r="40" spans="1:43" x14ac:dyDescent="0.25">
      <c r="A40" s="408">
        <v>42856</v>
      </c>
      <c r="B40" s="408">
        <v>42917.010576273147</v>
      </c>
      <c r="C40" s="410">
        <v>20</v>
      </c>
      <c r="D40" s="409" t="s">
        <v>44</v>
      </c>
      <c r="E40" s="409">
        <v>0</v>
      </c>
      <c r="F40" s="409">
        <v>0</v>
      </c>
      <c r="G40" s="409">
        <v>2017001</v>
      </c>
      <c r="H40" s="409" t="s">
        <v>7</v>
      </c>
      <c r="I40" s="409">
        <v>0</v>
      </c>
      <c r="J40" s="411">
        <v>0</v>
      </c>
      <c r="K40" s="411">
        <v>0</v>
      </c>
      <c r="AQ40" s="397">
        <f t="shared" si="2"/>
        <v>0</v>
      </c>
    </row>
    <row r="41" spans="1:43" x14ac:dyDescent="0.25">
      <c r="A41" s="408">
        <v>42856</v>
      </c>
      <c r="B41" s="408">
        <v>42917.903899074074</v>
      </c>
      <c r="C41" s="410">
        <v>21</v>
      </c>
      <c r="D41" s="409" t="s">
        <v>47</v>
      </c>
      <c r="E41" s="409">
        <v>17</v>
      </c>
      <c r="F41" s="409">
        <v>17</v>
      </c>
      <c r="G41" s="409">
        <v>2017001</v>
      </c>
      <c r="H41" s="409" t="s">
        <v>7</v>
      </c>
      <c r="I41" s="409">
        <v>200</v>
      </c>
      <c r="J41" s="411">
        <v>1.66</v>
      </c>
      <c r="K41" s="411">
        <v>332</v>
      </c>
      <c r="AQ41" s="397">
        <f t="shared" si="2"/>
        <v>0</v>
      </c>
    </row>
    <row r="42" spans="1:43" x14ac:dyDescent="0.25">
      <c r="A42" s="408">
        <v>42887</v>
      </c>
      <c r="B42" s="408">
        <v>42917.906577199072</v>
      </c>
      <c r="C42" s="410">
        <v>22</v>
      </c>
      <c r="D42" s="409" t="s">
        <v>47</v>
      </c>
      <c r="E42" s="409">
        <v>18</v>
      </c>
      <c r="F42" s="409">
        <v>18</v>
      </c>
      <c r="G42" s="409">
        <v>2017002</v>
      </c>
      <c r="H42" s="409" t="s">
        <v>11</v>
      </c>
      <c r="I42" s="409">
        <v>254</v>
      </c>
      <c r="J42" s="411">
        <v>1.2</v>
      </c>
      <c r="K42" s="411">
        <v>304.8</v>
      </c>
      <c r="AQ42" s="397">
        <f t="shared" si="2"/>
        <v>0</v>
      </c>
    </row>
    <row r="43" spans="1:43" x14ac:dyDescent="0.25">
      <c r="A43" s="408">
        <v>42887</v>
      </c>
      <c r="B43" s="408">
        <v>42917.91854791667</v>
      </c>
      <c r="C43" s="410">
        <v>23</v>
      </c>
      <c r="D43" s="409" t="s">
        <v>47</v>
      </c>
      <c r="E43" s="409">
        <v>19</v>
      </c>
      <c r="F43" s="409">
        <v>19</v>
      </c>
      <c r="G43" s="409">
        <v>2017003</v>
      </c>
      <c r="H43" s="409" t="s">
        <v>12</v>
      </c>
      <c r="I43" s="409">
        <v>254</v>
      </c>
      <c r="J43" s="411">
        <v>1.3</v>
      </c>
      <c r="K43" s="411">
        <v>330.2</v>
      </c>
      <c r="AQ43" s="397">
        <f t="shared" si="2"/>
        <v>0</v>
      </c>
    </row>
    <row r="44" spans="1:43" x14ac:dyDescent="0.25">
      <c r="AQ44" s="397">
        <f t="shared" si="2"/>
        <v>0</v>
      </c>
    </row>
    <row r="45" spans="1:43" x14ac:dyDescent="0.25">
      <c r="AQ45" s="397">
        <f t="shared" si="2"/>
        <v>0</v>
      </c>
    </row>
    <row r="46" spans="1:43" x14ac:dyDescent="0.25">
      <c r="AQ46" s="397">
        <f t="shared" si="2"/>
        <v>0</v>
      </c>
    </row>
    <row r="47" spans="1:43" x14ac:dyDescent="0.25">
      <c r="AQ47" s="397">
        <f t="shared" si="2"/>
        <v>0</v>
      </c>
    </row>
    <row r="48" spans="1:43" x14ac:dyDescent="0.25">
      <c r="AQ48" s="397">
        <f t="shared" si="2"/>
        <v>0</v>
      </c>
    </row>
    <row r="49" spans="43:43" x14ac:dyDescent="0.25">
      <c r="AQ49" s="397">
        <f t="shared" si="2"/>
        <v>0</v>
      </c>
    </row>
    <row r="50" spans="43:43" x14ac:dyDescent="0.25">
      <c r="AQ50" s="397">
        <f t="shared" si="2"/>
        <v>0</v>
      </c>
    </row>
    <row r="51" spans="43:43" x14ac:dyDescent="0.25">
      <c r="AQ51" s="397">
        <f t="shared" si="2"/>
        <v>0</v>
      </c>
    </row>
    <row r="52" spans="43:43" x14ac:dyDescent="0.25">
      <c r="AQ52" s="397">
        <f t="shared" si="2"/>
        <v>0</v>
      </c>
    </row>
    <row r="53" spans="43:43" x14ac:dyDescent="0.25">
      <c r="AQ53" s="397">
        <f t="shared" si="2"/>
        <v>0</v>
      </c>
    </row>
    <row r="54" spans="43:43" x14ac:dyDescent="0.25">
      <c r="AQ54" s="397">
        <f t="shared" si="2"/>
        <v>0</v>
      </c>
    </row>
    <row r="55" spans="43:43" x14ac:dyDescent="0.25">
      <c r="AQ55" s="397">
        <f t="shared" si="2"/>
        <v>0</v>
      </c>
    </row>
    <row r="56" spans="43:43" x14ac:dyDescent="0.25">
      <c r="AQ56" s="397">
        <f t="shared" si="2"/>
        <v>0</v>
      </c>
    </row>
    <row r="57" spans="43:43" x14ac:dyDescent="0.25">
      <c r="AQ57" s="397">
        <f t="shared" si="2"/>
        <v>0</v>
      </c>
    </row>
    <row r="58" spans="43:43" x14ac:dyDescent="0.25">
      <c r="AQ58" s="397">
        <f t="shared" si="2"/>
        <v>0</v>
      </c>
    </row>
    <row r="59" spans="43:43" x14ac:dyDescent="0.25">
      <c r="AQ59" s="397">
        <f t="shared" si="2"/>
        <v>0</v>
      </c>
    </row>
    <row r="60" spans="43:43" x14ac:dyDescent="0.25">
      <c r="AQ60" s="397">
        <f t="shared" si="2"/>
        <v>0</v>
      </c>
    </row>
    <row r="61" spans="43:43" x14ac:dyDescent="0.25">
      <c r="AQ61" s="397">
        <f t="shared" si="2"/>
        <v>0</v>
      </c>
    </row>
    <row r="62" spans="43:43" x14ac:dyDescent="0.25">
      <c r="AQ62" s="397">
        <f t="shared" si="2"/>
        <v>0</v>
      </c>
    </row>
    <row r="63" spans="43:43" x14ac:dyDescent="0.25">
      <c r="AQ63" s="397">
        <f t="shared" si="2"/>
        <v>0</v>
      </c>
    </row>
    <row r="64" spans="43:43" x14ac:dyDescent="0.25">
      <c r="AQ64" s="397">
        <f t="shared" si="2"/>
        <v>0</v>
      </c>
    </row>
    <row r="65" spans="43:43" x14ac:dyDescent="0.25">
      <c r="AQ65" s="397">
        <f t="shared" si="2"/>
        <v>0</v>
      </c>
    </row>
    <row r="66" spans="43:43" x14ac:dyDescent="0.25">
      <c r="AQ66" s="397">
        <f t="shared" si="2"/>
        <v>0</v>
      </c>
    </row>
    <row r="67" spans="43:43" x14ac:dyDescent="0.25">
      <c r="AQ67" s="397">
        <f t="shared" si="2"/>
        <v>0</v>
      </c>
    </row>
    <row r="68" spans="43:43" x14ac:dyDescent="0.25">
      <c r="AQ68" s="397">
        <f t="shared" ref="AQ68:AQ131" si="9">+AN68*AO68</f>
        <v>0</v>
      </c>
    </row>
    <row r="69" spans="43:43" x14ac:dyDescent="0.25">
      <c r="AQ69" s="397">
        <f t="shared" si="9"/>
        <v>0</v>
      </c>
    </row>
    <row r="70" spans="43:43" x14ac:dyDescent="0.25">
      <c r="AQ70" s="397">
        <f t="shared" si="9"/>
        <v>0</v>
      </c>
    </row>
    <row r="71" spans="43:43" x14ac:dyDescent="0.25">
      <c r="AQ71" s="397">
        <f t="shared" si="9"/>
        <v>0</v>
      </c>
    </row>
    <row r="72" spans="43:43" x14ac:dyDescent="0.25">
      <c r="AQ72" s="397">
        <f t="shared" si="9"/>
        <v>0</v>
      </c>
    </row>
    <row r="73" spans="43:43" x14ac:dyDescent="0.25">
      <c r="AQ73" s="397">
        <f t="shared" si="9"/>
        <v>0</v>
      </c>
    </row>
    <row r="74" spans="43:43" x14ac:dyDescent="0.25">
      <c r="AQ74" s="397">
        <f t="shared" si="9"/>
        <v>0</v>
      </c>
    </row>
    <row r="75" spans="43:43" x14ac:dyDescent="0.25">
      <c r="AQ75" s="397">
        <f t="shared" si="9"/>
        <v>0</v>
      </c>
    </row>
    <row r="76" spans="43:43" x14ac:dyDescent="0.25">
      <c r="AQ76" s="397">
        <f t="shared" si="9"/>
        <v>0</v>
      </c>
    </row>
    <row r="77" spans="43:43" x14ac:dyDescent="0.25">
      <c r="AQ77" s="397">
        <f t="shared" si="9"/>
        <v>0</v>
      </c>
    </row>
    <row r="78" spans="43:43" x14ac:dyDescent="0.25">
      <c r="AQ78" s="397">
        <f t="shared" si="9"/>
        <v>0</v>
      </c>
    </row>
    <row r="79" spans="43:43" x14ac:dyDescent="0.25">
      <c r="AQ79" s="397">
        <f t="shared" si="9"/>
        <v>0</v>
      </c>
    </row>
    <row r="80" spans="43:43" x14ac:dyDescent="0.25">
      <c r="AQ80" s="397">
        <f t="shared" si="9"/>
        <v>0</v>
      </c>
    </row>
    <row r="81" spans="43:43" x14ac:dyDescent="0.25">
      <c r="AQ81" s="397">
        <f t="shared" si="9"/>
        <v>0</v>
      </c>
    </row>
    <row r="82" spans="43:43" x14ac:dyDescent="0.25">
      <c r="AQ82" s="397">
        <f t="shared" si="9"/>
        <v>0</v>
      </c>
    </row>
    <row r="83" spans="43:43" x14ac:dyDescent="0.25">
      <c r="AQ83" s="397">
        <f t="shared" si="9"/>
        <v>0</v>
      </c>
    </row>
    <row r="84" spans="43:43" x14ac:dyDescent="0.25">
      <c r="AQ84" s="397">
        <f t="shared" si="9"/>
        <v>0</v>
      </c>
    </row>
    <row r="85" spans="43:43" x14ac:dyDescent="0.25">
      <c r="AQ85" s="397">
        <f t="shared" si="9"/>
        <v>0</v>
      </c>
    </row>
    <row r="86" spans="43:43" x14ac:dyDescent="0.25">
      <c r="AQ86" s="397">
        <f t="shared" si="9"/>
        <v>0</v>
      </c>
    </row>
    <row r="87" spans="43:43" x14ac:dyDescent="0.25">
      <c r="AQ87" s="397">
        <f t="shared" si="9"/>
        <v>0</v>
      </c>
    </row>
    <row r="88" spans="43:43" x14ac:dyDescent="0.25">
      <c r="AQ88" s="397">
        <f t="shared" si="9"/>
        <v>0</v>
      </c>
    </row>
    <row r="89" spans="43:43" x14ac:dyDescent="0.25">
      <c r="AQ89" s="397">
        <f t="shared" si="9"/>
        <v>0</v>
      </c>
    </row>
    <row r="90" spans="43:43" x14ac:dyDescent="0.25">
      <c r="AQ90" s="397">
        <f t="shared" si="9"/>
        <v>0</v>
      </c>
    </row>
    <row r="91" spans="43:43" x14ac:dyDescent="0.25">
      <c r="AQ91" s="397">
        <f t="shared" si="9"/>
        <v>0</v>
      </c>
    </row>
    <row r="92" spans="43:43" x14ac:dyDescent="0.25">
      <c r="AQ92" s="397">
        <f t="shared" si="9"/>
        <v>0</v>
      </c>
    </row>
    <row r="93" spans="43:43" x14ac:dyDescent="0.25">
      <c r="AQ93" s="397">
        <f t="shared" si="9"/>
        <v>0</v>
      </c>
    </row>
    <row r="94" spans="43:43" x14ac:dyDescent="0.25">
      <c r="AQ94" s="397">
        <f t="shared" si="9"/>
        <v>0</v>
      </c>
    </row>
    <row r="95" spans="43:43" x14ac:dyDescent="0.25">
      <c r="AQ95" s="397">
        <f t="shared" si="9"/>
        <v>0</v>
      </c>
    </row>
    <row r="96" spans="43:43" x14ac:dyDescent="0.25">
      <c r="AQ96" s="397">
        <f t="shared" si="9"/>
        <v>0</v>
      </c>
    </row>
    <row r="97" spans="43:43" x14ac:dyDescent="0.25">
      <c r="AQ97" s="397">
        <f t="shared" si="9"/>
        <v>0</v>
      </c>
    </row>
    <row r="98" spans="43:43" x14ac:dyDescent="0.25">
      <c r="AQ98" s="397">
        <f t="shared" si="9"/>
        <v>0</v>
      </c>
    </row>
    <row r="99" spans="43:43" x14ac:dyDescent="0.25">
      <c r="AQ99" s="397">
        <f t="shared" si="9"/>
        <v>0</v>
      </c>
    </row>
    <row r="100" spans="43:43" x14ac:dyDescent="0.25">
      <c r="AQ100" s="397">
        <f t="shared" si="9"/>
        <v>0</v>
      </c>
    </row>
    <row r="101" spans="43:43" x14ac:dyDescent="0.25">
      <c r="AQ101" s="397">
        <f t="shared" si="9"/>
        <v>0</v>
      </c>
    </row>
    <row r="102" spans="43:43" x14ac:dyDescent="0.25">
      <c r="AQ102" s="397">
        <f t="shared" si="9"/>
        <v>0</v>
      </c>
    </row>
    <row r="103" spans="43:43" x14ac:dyDescent="0.25">
      <c r="AQ103" s="397">
        <f t="shared" si="9"/>
        <v>0</v>
      </c>
    </row>
    <row r="104" spans="43:43" x14ac:dyDescent="0.25">
      <c r="AQ104" s="397">
        <f t="shared" si="9"/>
        <v>0</v>
      </c>
    </row>
    <row r="105" spans="43:43" x14ac:dyDescent="0.25">
      <c r="AQ105" s="397">
        <f t="shared" si="9"/>
        <v>0</v>
      </c>
    </row>
    <row r="106" spans="43:43" x14ac:dyDescent="0.25">
      <c r="AQ106" s="397">
        <f t="shared" si="9"/>
        <v>0</v>
      </c>
    </row>
    <row r="107" spans="43:43" x14ac:dyDescent="0.25">
      <c r="AQ107" s="397">
        <f t="shared" si="9"/>
        <v>0</v>
      </c>
    </row>
    <row r="108" spans="43:43" x14ac:dyDescent="0.25">
      <c r="AQ108" s="397">
        <f t="shared" si="9"/>
        <v>0</v>
      </c>
    </row>
    <row r="109" spans="43:43" x14ac:dyDescent="0.25">
      <c r="AQ109" s="397">
        <f t="shared" si="9"/>
        <v>0</v>
      </c>
    </row>
    <row r="110" spans="43:43" x14ac:dyDescent="0.25">
      <c r="AQ110" s="397">
        <f t="shared" si="9"/>
        <v>0</v>
      </c>
    </row>
    <row r="111" spans="43:43" x14ac:dyDescent="0.25">
      <c r="AQ111" s="397">
        <f t="shared" si="9"/>
        <v>0</v>
      </c>
    </row>
    <row r="112" spans="43:43" x14ac:dyDescent="0.25">
      <c r="AQ112" s="397">
        <f t="shared" si="9"/>
        <v>0</v>
      </c>
    </row>
    <row r="113" spans="43:43" x14ac:dyDescent="0.25">
      <c r="AQ113" s="397">
        <f t="shared" si="9"/>
        <v>0</v>
      </c>
    </row>
    <row r="114" spans="43:43" x14ac:dyDescent="0.25">
      <c r="AQ114" s="397">
        <f t="shared" si="9"/>
        <v>0</v>
      </c>
    </row>
    <row r="115" spans="43:43" x14ac:dyDescent="0.25">
      <c r="AQ115" s="397">
        <f t="shared" si="9"/>
        <v>0</v>
      </c>
    </row>
    <row r="116" spans="43:43" x14ac:dyDescent="0.25">
      <c r="AQ116" s="397">
        <f t="shared" si="9"/>
        <v>0</v>
      </c>
    </row>
    <row r="117" spans="43:43" x14ac:dyDescent="0.25">
      <c r="AQ117" s="397">
        <f t="shared" si="9"/>
        <v>0</v>
      </c>
    </row>
    <row r="118" spans="43:43" x14ac:dyDescent="0.25">
      <c r="AQ118" s="397">
        <f t="shared" si="9"/>
        <v>0</v>
      </c>
    </row>
    <row r="119" spans="43:43" x14ac:dyDescent="0.25">
      <c r="AQ119" s="397">
        <f t="shared" si="9"/>
        <v>0</v>
      </c>
    </row>
    <row r="120" spans="43:43" x14ac:dyDescent="0.25">
      <c r="AQ120" s="397">
        <f t="shared" si="9"/>
        <v>0</v>
      </c>
    </row>
    <row r="121" spans="43:43" x14ac:dyDescent="0.25">
      <c r="AQ121" s="397">
        <f t="shared" si="9"/>
        <v>0</v>
      </c>
    </row>
    <row r="122" spans="43:43" x14ac:dyDescent="0.25">
      <c r="AQ122" s="397">
        <f t="shared" si="9"/>
        <v>0</v>
      </c>
    </row>
    <row r="123" spans="43:43" x14ac:dyDescent="0.25">
      <c r="AQ123" s="397">
        <f t="shared" si="9"/>
        <v>0</v>
      </c>
    </row>
    <row r="124" spans="43:43" x14ac:dyDescent="0.25">
      <c r="AQ124" s="397">
        <f t="shared" si="9"/>
        <v>0</v>
      </c>
    </row>
    <row r="125" spans="43:43" x14ac:dyDescent="0.25">
      <c r="AQ125" s="397">
        <f t="shared" si="9"/>
        <v>0</v>
      </c>
    </row>
    <row r="126" spans="43:43" x14ac:dyDescent="0.25">
      <c r="AQ126" s="397">
        <f t="shared" si="9"/>
        <v>0</v>
      </c>
    </row>
    <row r="127" spans="43:43" x14ac:dyDescent="0.25">
      <c r="AQ127" s="397">
        <f t="shared" si="9"/>
        <v>0</v>
      </c>
    </row>
    <row r="128" spans="43:43" x14ac:dyDescent="0.25">
      <c r="AQ128" s="397">
        <f t="shared" si="9"/>
        <v>0</v>
      </c>
    </row>
    <row r="129" spans="43:43" x14ac:dyDescent="0.25">
      <c r="AQ129" s="397">
        <f t="shared" si="9"/>
        <v>0</v>
      </c>
    </row>
    <row r="130" spans="43:43" x14ac:dyDescent="0.25">
      <c r="AQ130" s="397">
        <f t="shared" si="9"/>
        <v>0</v>
      </c>
    </row>
    <row r="131" spans="43:43" x14ac:dyDescent="0.25">
      <c r="AQ131" s="397">
        <f t="shared" si="9"/>
        <v>0</v>
      </c>
    </row>
    <row r="132" spans="43:43" x14ac:dyDescent="0.25">
      <c r="AQ132" s="397">
        <f t="shared" ref="AQ132:AQ195" si="10">+AN132*AO132</f>
        <v>0</v>
      </c>
    </row>
    <row r="133" spans="43:43" x14ac:dyDescent="0.25">
      <c r="AQ133" s="397">
        <f t="shared" si="10"/>
        <v>0</v>
      </c>
    </row>
    <row r="134" spans="43:43" x14ac:dyDescent="0.25">
      <c r="AQ134" s="397">
        <f t="shared" si="10"/>
        <v>0</v>
      </c>
    </row>
    <row r="135" spans="43:43" x14ac:dyDescent="0.25">
      <c r="AQ135" s="397">
        <f t="shared" si="10"/>
        <v>0</v>
      </c>
    </row>
    <row r="136" spans="43:43" x14ac:dyDescent="0.25">
      <c r="AQ136" s="397">
        <f t="shared" si="10"/>
        <v>0</v>
      </c>
    </row>
    <row r="137" spans="43:43" x14ac:dyDescent="0.25">
      <c r="AQ137" s="397">
        <f t="shared" si="10"/>
        <v>0</v>
      </c>
    </row>
    <row r="138" spans="43:43" x14ac:dyDescent="0.25">
      <c r="AQ138" s="397">
        <f t="shared" si="10"/>
        <v>0</v>
      </c>
    </row>
    <row r="139" spans="43:43" x14ac:dyDescent="0.25">
      <c r="AQ139" s="397">
        <f t="shared" si="10"/>
        <v>0</v>
      </c>
    </row>
    <row r="140" spans="43:43" x14ac:dyDescent="0.25">
      <c r="AQ140" s="397">
        <f t="shared" si="10"/>
        <v>0</v>
      </c>
    </row>
    <row r="141" spans="43:43" x14ac:dyDescent="0.25">
      <c r="AQ141" s="397">
        <f t="shared" si="10"/>
        <v>0</v>
      </c>
    </row>
    <row r="142" spans="43:43" x14ac:dyDescent="0.25">
      <c r="AQ142" s="397">
        <f t="shared" si="10"/>
        <v>0</v>
      </c>
    </row>
    <row r="143" spans="43:43" x14ac:dyDescent="0.25">
      <c r="AQ143" s="397">
        <f t="shared" si="10"/>
        <v>0</v>
      </c>
    </row>
    <row r="144" spans="43:43" x14ac:dyDescent="0.25">
      <c r="AQ144" s="397">
        <f t="shared" si="10"/>
        <v>0</v>
      </c>
    </row>
    <row r="145" spans="43:43" x14ac:dyDescent="0.25">
      <c r="AQ145" s="397">
        <f t="shared" si="10"/>
        <v>0</v>
      </c>
    </row>
    <row r="146" spans="43:43" x14ac:dyDescent="0.25">
      <c r="AQ146" s="397">
        <f t="shared" si="10"/>
        <v>0</v>
      </c>
    </row>
    <row r="147" spans="43:43" x14ac:dyDescent="0.25">
      <c r="AQ147" s="397">
        <f t="shared" si="10"/>
        <v>0</v>
      </c>
    </row>
    <row r="148" spans="43:43" x14ac:dyDescent="0.25">
      <c r="AQ148" s="397">
        <f t="shared" si="10"/>
        <v>0</v>
      </c>
    </row>
    <row r="149" spans="43:43" x14ac:dyDescent="0.25">
      <c r="AQ149" s="397">
        <f t="shared" si="10"/>
        <v>0</v>
      </c>
    </row>
    <row r="150" spans="43:43" x14ac:dyDescent="0.25">
      <c r="AQ150" s="397">
        <f t="shared" si="10"/>
        <v>0</v>
      </c>
    </row>
    <row r="151" spans="43:43" x14ac:dyDescent="0.25">
      <c r="AQ151" s="397">
        <f t="shared" si="10"/>
        <v>0</v>
      </c>
    </row>
    <row r="152" spans="43:43" x14ac:dyDescent="0.25">
      <c r="AQ152" s="397">
        <f t="shared" si="10"/>
        <v>0</v>
      </c>
    </row>
    <row r="153" spans="43:43" x14ac:dyDescent="0.25">
      <c r="AQ153" s="397">
        <f t="shared" si="10"/>
        <v>0</v>
      </c>
    </row>
    <row r="154" spans="43:43" x14ac:dyDescent="0.25">
      <c r="AQ154" s="397">
        <f t="shared" si="10"/>
        <v>0</v>
      </c>
    </row>
    <row r="155" spans="43:43" x14ac:dyDescent="0.25">
      <c r="AQ155" s="397">
        <f t="shared" si="10"/>
        <v>0</v>
      </c>
    </row>
    <row r="156" spans="43:43" x14ac:dyDescent="0.25">
      <c r="AQ156" s="397">
        <f t="shared" si="10"/>
        <v>0</v>
      </c>
    </row>
    <row r="157" spans="43:43" x14ac:dyDescent="0.25">
      <c r="AQ157" s="397">
        <f t="shared" si="10"/>
        <v>0</v>
      </c>
    </row>
    <row r="158" spans="43:43" x14ac:dyDescent="0.25">
      <c r="AQ158" s="397">
        <f t="shared" si="10"/>
        <v>0</v>
      </c>
    </row>
    <row r="159" spans="43:43" x14ac:dyDescent="0.25">
      <c r="AQ159" s="397">
        <f t="shared" si="10"/>
        <v>0</v>
      </c>
    </row>
    <row r="160" spans="43:43" x14ac:dyDescent="0.25">
      <c r="AQ160" s="397">
        <f t="shared" si="10"/>
        <v>0</v>
      </c>
    </row>
    <row r="161" spans="43:43" x14ac:dyDescent="0.25">
      <c r="AQ161" s="397">
        <f t="shared" si="10"/>
        <v>0</v>
      </c>
    </row>
    <row r="162" spans="43:43" x14ac:dyDescent="0.25">
      <c r="AQ162" s="397">
        <f t="shared" si="10"/>
        <v>0</v>
      </c>
    </row>
    <row r="163" spans="43:43" x14ac:dyDescent="0.25">
      <c r="AQ163" s="397">
        <f t="shared" si="10"/>
        <v>0</v>
      </c>
    </row>
    <row r="164" spans="43:43" x14ac:dyDescent="0.25">
      <c r="AQ164" s="397">
        <f t="shared" si="10"/>
        <v>0</v>
      </c>
    </row>
    <row r="165" spans="43:43" x14ac:dyDescent="0.25">
      <c r="AQ165" s="397">
        <f t="shared" si="10"/>
        <v>0</v>
      </c>
    </row>
    <row r="166" spans="43:43" x14ac:dyDescent="0.25">
      <c r="AQ166" s="397">
        <f t="shared" si="10"/>
        <v>0</v>
      </c>
    </row>
    <row r="167" spans="43:43" x14ac:dyDescent="0.25">
      <c r="AQ167" s="397">
        <f t="shared" si="10"/>
        <v>0</v>
      </c>
    </row>
    <row r="168" spans="43:43" x14ac:dyDescent="0.25">
      <c r="AQ168" s="397">
        <f t="shared" si="10"/>
        <v>0</v>
      </c>
    </row>
    <row r="169" spans="43:43" x14ac:dyDescent="0.25">
      <c r="AQ169" s="397">
        <f t="shared" si="10"/>
        <v>0</v>
      </c>
    </row>
    <row r="170" spans="43:43" x14ac:dyDescent="0.25">
      <c r="AQ170" s="397">
        <f t="shared" si="10"/>
        <v>0</v>
      </c>
    </row>
    <row r="171" spans="43:43" x14ac:dyDescent="0.25">
      <c r="AQ171" s="397">
        <f t="shared" si="10"/>
        <v>0</v>
      </c>
    </row>
    <row r="172" spans="43:43" x14ac:dyDescent="0.25">
      <c r="AQ172" s="397">
        <f t="shared" si="10"/>
        <v>0</v>
      </c>
    </row>
    <row r="173" spans="43:43" x14ac:dyDescent="0.25">
      <c r="AQ173" s="397">
        <f t="shared" si="10"/>
        <v>0</v>
      </c>
    </row>
    <row r="174" spans="43:43" x14ac:dyDescent="0.25">
      <c r="AQ174" s="397">
        <f t="shared" si="10"/>
        <v>0</v>
      </c>
    </row>
    <row r="175" spans="43:43" x14ac:dyDescent="0.25">
      <c r="AQ175" s="397">
        <f t="shared" si="10"/>
        <v>0</v>
      </c>
    </row>
    <row r="176" spans="43:43" x14ac:dyDescent="0.25">
      <c r="AQ176" s="397">
        <f t="shared" si="10"/>
        <v>0</v>
      </c>
    </row>
    <row r="177" spans="43:43" x14ac:dyDescent="0.25">
      <c r="AQ177" s="397">
        <f t="shared" si="10"/>
        <v>0</v>
      </c>
    </row>
    <row r="178" spans="43:43" x14ac:dyDescent="0.25">
      <c r="AQ178" s="397">
        <f t="shared" si="10"/>
        <v>0</v>
      </c>
    </row>
    <row r="179" spans="43:43" x14ac:dyDescent="0.25">
      <c r="AQ179" s="397">
        <f t="shared" si="10"/>
        <v>0</v>
      </c>
    </row>
    <row r="180" spans="43:43" x14ac:dyDescent="0.25">
      <c r="AQ180" s="397">
        <f t="shared" si="10"/>
        <v>0</v>
      </c>
    </row>
    <row r="181" spans="43:43" x14ac:dyDescent="0.25">
      <c r="AQ181" s="397">
        <f t="shared" si="10"/>
        <v>0</v>
      </c>
    </row>
    <row r="182" spans="43:43" x14ac:dyDescent="0.25">
      <c r="AQ182" s="397">
        <f t="shared" si="10"/>
        <v>0</v>
      </c>
    </row>
    <row r="183" spans="43:43" x14ac:dyDescent="0.25">
      <c r="AQ183" s="397">
        <f t="shared" si="10"/>
        <v>0</v>
      </c>
    </row>
    <row r="184" spans="43:43" x14ac:dyDescent="0.25">
      <c r="AQ184" s="397">
        <f t="shared" si="10"/>
        <v>0</v>
      </c>
    </row>
    <row r="185" spans="43:43" x14ac:dyDescent="0.25">
      <c r="AQ185" s="397">
        <f t="shared" si="10"/>
        <v>0</v>
      </c>
    </row>
    <row r="186" spans="43:43" x14ac:dyDescent="0.25">
      <c r="AQ186" s="397">
        <f t="shared" si="10"/>
        <v>0</v>
      </c>
    </row>
    <row r="187" spans="43:43" x14ac:dyDescent="0.25">
      <c r="AQ187" s="397">
        <f t="shared" si="10"/>
        <v>0</v>
      </c>
    </row>
    <row r="188" spans="43:43" x14ac:dyDescent="0.25">
      <c r="AQ188" s="397">
        <f t="shared" si="10"/>
        <v>0</v>
      </c>
    </row>
    <row r="189" spans="43:43" x14ac:dyDescent="0.25">
      <c r="AQ189" s="397">
        <f t="shared" si="10"/>
        <v>0</v>
      </c>
    </row>
    <row r="190" spans="43:43" x14ac:dyDescent="0.25">
      <c r="AQ190" s="397">
        <f t="shared" si="10"/>
        <v>0</v>
      </c>
    </row>
    <row r="191" spans="43:43" x14ac:dyDescent="0.25">
      <c r="AQ191" s="397">
        <f t="shared" si="10"/>
        <v>0</v>
      </c>
    </row>
    <row r="192" spans="43:43" x14ac:dyDescent="0.25">
      <c r="AQ192" s="397">
        <f t="shared" si="10"/>
        <v>0</v>
      </c>
    </row>
    <row r="193" spans="43:43" x14ac:dyDescent="0.25">
      <c r="AQ193" s="397">
        <f t="shared" si="10"/>
        <v>0</v>
      </c>
    </row>
    <row r="194" spans="43:43" x14ac:dyDescent="0.25">
      <c r="AQ194" s="397">
        <f t="shared" si="10"/>
        <v>0</v>
      </c>
    </row>
    <row r="195" spans="43:43" x14ac:dyDescent="0.25">
      <c r="AQ195" s="397">
        <f t="shared" si="10"/>
        <v>0</v>
      </c>
    </row>
    <row r="196" spans="43:43" x14ac:dyDescent="0.25">
      <c r="AQ196" s="397">
        <f t="shared" ref="AQ196:AQ203" si="11">+AN196*AO196</f>
        <v>0</v>
      </c>
    </row>
    <row r="197" spans="43:43" x14ac:dyDescent="0.25">
      <c r="AQ197" s="397">
        <f t="shared" si="11"/>
        <v>0</v>
      </c>
    </row>
    <row r="198" spans="43:43" x14ac:dyDescent="0.25">
      <c r="AQ198" s="397">
        <f t="shared" si="11"/>
        <v>0</v>
      </c>
    </row>
    <row r="199" spans="43:43" x14ac:dyDescent="0.25">
      <c r="AQ199" s="397">
        <f t="shared" si="11"/>
        <v>0</v>
      </c>
    </row>
    <row r="200" spans="43:43" x14ac:dyDescent="0.25">
      <c r="AQ200" s="397">
        <f t="shared" si="11"/>
        <v>0</v>
      </c>
    </row>
    <row r="201" spans="43:43" x14ac:dyDescent="0.25">
      <c r="AQ201" s="397">
        <f t="shared" si="11"/>
        <v>0</v>
      </c>
    </row>
    <row r="202" spans="43:43" x14ac:dyDescent="0.25">
      <c r="AQ202" s="397">
        <f t="shared" si="11"/>
        <v>0</v>
      </c>
    </row>
    <row r="203" spans="43:43" x14ac:dyDescent="0.25">
      <c r="AQ203" s="397">
        <f t="shared" si="11"/>
        <v>0</v>
      </c>
    </row>
    <row r="205" spans="43:43" x14ac:dyDescent="0.25">
      <c r="AQ205" s="391"/>
    </row>
    <row r="206" spans="43:43" x14ac:dyDescent="0.25">
      <c r="AQ206" s="391"/>
    </row>
    <row r="207" spans="43:43" x14ac:dyDescent="0.25">
      <c r="AQ207" s="391"/>
    </row>
    <row r="208" spans="43:43" x14ac:dyDescent="0.25">
      <c r="AQ208" s="391"/>
    </row>
    <row r="209" spans="43:43" x14ac:dyDescent="0.25">
      <c r="AQ209" s="391"/>
    </row>
    <row r="210" spans="43:43" x14ac:dyDescent="0.25">
      <c r="AQ210" s="391"/>
    </row>
    <row r="211" spans="43:43" x14ac:dyDescent="0.25">
      <c r="AQ211" s="391"/>
    </row>
    <row r="212" spans="43:43" x14ac:dyDescent="0.25">
      <c r="AQ212" s="391"/>
    </row>
    <row r="213" spans="43:43" x14ac:dyDescent="0.25">
      <c r="AQ213" s="391"/>
    </row>
    <row r="214" spans="43:43" x14ac:dyDescent="0.25">
      <c r="AQ214" s="391"/>
    </row>
  </sheetData>
  <mergeCells count="1">
    <mergeCell ref="N4:N8"/>
  </mergeCell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INFOS</vt:lpstr>
      <vt:lpstr>parametre</vt:lpstr>
      <vt:lpstr>journal</vt:lpstr>
      <vt:lpstr>Stat</vt:lpstr>
      <vt:lpstr>TB</vt:lpstr>
      <vt:lpstr>BD bis</vt:lpstr>
      <vt:lpstr>BD</vt:lpstr>
      <vt:lpstr>Produit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 negab</dc:creator>
  <cp:lastModifiedBy>abder negab</cp:lastModifiedBy>
  <dcterms:created xsi:type="dcterms:W3CDTF">2016-12-04T01:11:04Z</dcterms:created>
  <dcterms:modified xsi:type="dcterms:W3CDTF">2017-07-01T20:17:30Z</dcterms:modified>
</cp:coreProperties>
</file>