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5200" windowHeight="11550"/>
  </bookViews>
  <sheets>
    <sheet name="Mensualit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1" l="1"/>
  <c r="L20" i="1"/>
  <c r="F29" i="1"/>
  <c r="F28" i="1"/>
  <c r="C22" i="1"/>
  <c r="F21" i="1"/>
  <c r="E21" i="1"/>
  <c r="E22" i="1"/>
  <c r="F22" i="1" s="1"/>
  <c r="C23" i="1" s="1"/>
  <c r="C21" i="1"/>
  <c r="F20" i="1"/>
  <c r="E20" i="1"/>
  <c r="E23" i="1" l="1"/>
  <c r="F23" i="1" s="1"/>
  <c r="C24" i="1" s="1"/>
  <c r="I9" i="1"/>
  <c r="I10" i="1" s="1"/>
  <c r="I12" i="1" s="1"/>
  <c r="L8" i="1"/>
  <c r="L15" i="1" s="1"/>
  <c r="L6" i="1"/>
  <c r="I8" i="1"/>
  <c r="I15" i="1" s="1"/>
  <c r="I6" i="1"/>
  <c r="F8" i="1"/>
  <c r="F15" i="1" s="1"/>
  <c r="F6" i="1"/>
  <c r="F9" i="1" s="1"/>
  <c r="F10" i="1" s="1"/>
  <c r="F12" i="1" s="1"/>
  <c r="C6" i="1"/>
  <c r="C15" i="1"/>
  <c r="E24" i="1" l="1"/>
  <c r="F24" i="1"/>
  <c r="C25" i="1" s="1"/>
  <c r="E25" i="1" s="1"/>
  <c r="F25" i="1" s="1"/>
  <c r="C9" i="1"/>
  <c r="C10" i="1" s="1"/>
  <c r="C12" i="1" s="1"/>
  <c r="L9" i="1"/>
  <c r="L10" i="1" s="1"/>
  <c r="L12" i="1" s="1"/>
</calcChain>
</file>

<file path=xl/sharedStrings.xml><?xml version="1.0" encoding="utf-8"?>
<sst xmlns="http://schemas.openxmlformats.org/spreadsheetml/2006/main" count="48" uniqueCount="21">
  <si>
    <t>Taux annuel du prêt</t>
  </si>
  <si>
    <t>Durée du prêt</t>
  </si>
  <si>
    <t>%</t>
  </si>
  <si>
    <t>Euro</t>
  </si>
  <si>
    <t>Mois</t>
  </si>
  <si>
    <t>Années</t>
  </si>
  <si>
    <t>t</t>
  </si>
  <si>
    <t>n</t>
  </si>
  <si>
    <t>=</t>
  </si>
  <si>
    <t>Mensualité du Prêt</t>
  </si>
  <si>
    <r>
      <rPr>
        <b/>
        <sz val="18"/>
        <color theme="1"/>
        <rFont val="Calibri"/>
        <family val="2"/>
        <scheme val="minor"/>
      </rPr>
      <t>C</t>
    </r>
    <r>
      <rPr>
        <sz val="18"/>
        <color theme="1"/>
        <rFont val="Calibri"/>
        <family val="2"/>
        <scheme val="minor"/>
      </rPr>
      <t>o</t>
    </r>
  </si>
  <si>
    <t>Total dépensé en mensualité</t>
  </si>
  <si>
    <t>Choix n°1</t>
  </si>
  <si>
    <t>Choix n°2</t>
  </si>
  <si>
    <t>Choix n°3</t>
  </si>
  <si>
    <t>Choix n°4</t>
  </si>
  <si>
    <t>Formule de la mensualité d'un crédit à remboursement constant</t>
  </si>
  <si>
    <t>Date de début du Prêt</t>
  </si>
  <si>
    <t>Date de fin du Prêt</t>
  </si>
  <si>
    <t>Gain pour la banque</t>
  </si>
  <si>
    <t>Capital emprunté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</si>
</sst>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3" borderId="1" xfId="0" applyFill="1" applyBorder="1"/>
    <xf numFmtId="0" fontId="0" fillId="6" borderId="0" xfId="0" applyFill="1"/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4" fontId="2" fillId="0" borderId="4" xfId="0" applyNumberFormat="1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2" fillId="3" borderId="4" xfId="0" applyFont="1" applyFill="1" applyBorder="1" applyAlignment="1" applyProtection="1">
      <alignment vertical="center"/>
      <protection locked="0"/>
    </xf>
    <xf numFmtId="4" fontId="2" fillId="3" borderId="4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 applyProtection="1">
      <alignment vertical="center"/>
      <protection locked="0"/>
    </xf>
    <xf numFmtId="0" fontId="2" fillId="4" borderId="4" xfId="0" applyFont="1" applyFill="1" applyBorder="1" applyAlignment="1">
      <alignment vertical="center"/>
    </xf>
    <xf numFmtId="4" fontId="2" fillId="4" borderId="4" xfId="0" applyNumberFormat="1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2" fillId="7" borderId="3" xfId="0" applyFont="1" applyFill="1" applyBorder="1" applyAlignment="1">
      <alignment vertical="center"/>
    </xf>
    <xf numFmtId="0" fontId="2" fillId="7" borderId="4" xfId="0" applyFont="1" applyFill="1" applyBorder="1" applyAlignment="1" applyProtection="1">
      <alignment vertical="center"/>
      <protection locked="0"/>
    </xf>
    <xf numFmtId="0" fontId="2" fillId="7" borderId="4" xfId="0" applyFont="1" applyFill="1" applyBorder="1" applyAlignment="1">
      <alignment vertical="center"/>
    </xf>
    <xf numFmtId="4" fontId="2" fillId="7" borderId="4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5" borderId="4" xfId="0" applyFont="1" applyFill="1" applyBorder="1" applyAlignment="1" applyProtection="1">
      <alignment vertical="center"/>
      <protection locked="0"/>
    </xf>
    <xf numFmtId="0" fontId="2" fillId="5" borderId="4" xfId="0" applyFont="1" applyFill="1" applyBorder="1" applyAlignment="1">
      <alignment vertical="center"/>
    </xf>
    <xf numFmtId="4" fontId="2" fillId="5" borderId="4" xfId="0" applyNumberFormat="1" applyFont="1" applyFill="1" applyBorder="1" applyAlignment="1">
      <alignment vertical="center"/>
    </xf>
    <xf numFmtId="14" fontId="0" fillId="0" borderId="0" xfId="0" applyNumberFormat="1"/>
    <xf numFmtId="0" fontId="3" fillId="6" borderId="0" xfId="0" applyFont="1" applyFill="1" applyAlignment="1">
      <alignment vertical="center"/>
    </xf>
    <xf numFmtId="0" fontId="0" fillId="6" borderId="0" xfId="0" applyFill="1" applyBorder="1"/>
    <xf numFmtId="0" fontId="2" fillId="6" borderId="5" xfId="0" applyFont="1" applyFill="1" applyBorder="1" applyAlignment="1">
      <alignment vertical="center"/>
    </xf>
    <xf numFmtId="0" fontId="1" fillId="6" borderId="5" xfId="0" applyFont="1" applyFill="1" applyBorder="1" applyAlignment="1">
      <alignment horizontal="center" vertical="center"/>
    </xf>
    <xf numFmtId="4" fontId="2" fillId="6" borderId="5" xfId="0" applyNumberFormat="1" applyFont="1" applyFill="1" applyBorder="1" applyAlignment="1">
      <alignment vertical="center"/>
    </xf>
    <xf numFmtId="14" fontId="1" fillId="3" borderId="4" xfId="0" applyNumberFormat="1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14" fontId="1" fillId="0" borderId="4" xfId="0" applyNumberFormat="1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14" fontId="1" fillId="8" borderId="4" xfId="0" applyNumberFormat="1" applyFont="1" applyFill="1" applyBorder="1" applyAlignment="1">
      <alignment horizontal="center"/>
    </xf>
    <xf numFmtId="14" fontId="1" fillId="8" borderId="1" xfId="0" applyNumberFormat="1" applyFont="1" applyFill="1" applyBorder="1" applyAlignment="1">
      <alignment horizontal="center"/>
    </xf>
    <xf numFmtId="14" fontId="1" fillId="7" borderId="4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" fontId="0" fillId="0" borderId="0" xfId="0" applyNumberFormat="1"/>
    <xf numFmtId="2" fontId="0" fillId="0" borderId="0" xfId="0" applyNumberFormat="1"/>
    <xf numFmtId="0" fontId="2" fillId="9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1</xdr:row>
      <xdr:rowOff>123825</xdr:rowOff>
    </xdr:from>
    <xdr:to>
      <xdr:col>0</xdr:col>
      <xdr:colOff>3020692</xdr:colOff>
      <xdr:row>2</xdr:row>
      <xdr:rowOff>190500</xdr:rowOff>
    </xdr:to>
    <xdr:pic>
      <xdr:nvPicPr>
        <xdr:cNvPr id="2" name="Image 1" descr="Capture d’écra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485775"/>
          <a:ext cx="2449192" cy="176212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abSelected="1" workbookViewId="0">
      <selection activeCell="L29" sqref="L29"/>
    </sheetView>
  </sheetViews>
  <sheetFormatPr baseColWidth="10" defaultRowHeight="15" x14ac:dyDescent="0.25"/>
  <cols>
    <col min="1" max="1" width="48.7109375" customWidth="1"/>
    <col min="2" max="2" width="7.85546875" customWidth="1"/>
    <col min="3" max="3" width="24" customWidth="1"/>
    <col min="4" max="4" width="12.5703125" customWidth="1"/>
    <col min="5" max="5" width="5.7109375" customWidth="1"/>
    <col min="6" max="6" width="24" customWidth="1"/>
    <col min="7" max="7" width="12.5703125" customWidth="1"/>
    <col min="8" max="8" width="5.7109375" customWidth="1"/>
    <col min="9" max="9" width="24" customWidth="1"/>
    <col min="10" max="10" width="12.5703125" customWidth="1"/>
    <col min="11" max="11" width="5.7109375" customWidth="1"/>
    <col min="12" max="12" width="24" customWidth="1"/>
    <col min="13" max="13" width="12.5703125" customWidth="1"/>
    <col min="18" max="18" width="13.28515625" customWidth="1"/>
  </cols>
  <sheetData>
    <row r="1" spans="1:22" ht="28.5" x14ac:dyDescent="0.25">
      <c r="A1" s="31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33.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24" thickBot="1" x14ac:dyDescent="0.4">
      <c r="A3" s="2"/>
      <c r="B3" s="2"/>
      <c r="C3" s="48" t="s">
        <v>12</v>
      </c>
      <c r="D3" s="49"/>
      <c r="E3" s="2"/>
      <c r="F3" s="50" t="s">
        <v>13</v>
      </c>
      <c r="G3" s="51"/>
      <c r="H3" s="2"/>
      <c r="I3" s="52" t="s">
        <v>14</v>
      </c>
      <c r="J3" s="53"/>
      <c r="K3" s="2"/>
      <c r="L3" s="54" t="s">
        <v>15</v>
      </c>
      <c r="M3" s="55"/>
      <c r="N3" s="2"/>
      <c r="O3" s="2"/>
      <c r="P3" s="2"/>
      <c r="Q3" s="2"/>
      <c r="R3" s="2"/>
      <c r="S3" s="2"/>
      <c r="T3" s="2"/>
      <c r="U3" s="2"/>
      <c r="V3" s="2"/>
    </row>
    <row r="4" spans="1:22" ht="30" customHeight="1" thickBot="1" x14ac:dyDescent="0.3">
      <c r="A4" s="4" t="s">
        <v>20</v>
      </c>
      <c r="B4" s="8" t="s">
        <v>10</v>
      </c>
      <c r="C4" s="11">
        <v>7695.29</v>
      </c>
      <c r="D4" s="5" t="s">
        <v>3</v>
      </c>
      <c r="E4" s="2"/>
      <c r="F4" s="11">
        <v>7695.29</v>
      </c>
      <c r="G4" s="15" t="s">
        <v>3</v>
      </c>
      <c r="H4" s="2"/>
      <c r="I4" s="11">
        <v>100000</v>
      </c>
      <c r="J4" s="20" t="s">
        <v>3</v>
      </c>
      <c r="K4" s="2"/>
      <c r="L4" s="11">
        <v>100000</v>
      </c>
      <c r="M4" s="25" t="s">
        <v>3</v>
      </c>
      <c r="N4" s="2"/>
      <c r="O4" s="2"/>
      <c r="P4" s="2"/>
      <c r="Q4" s="2"/>
      <c r="R4" s="2"/>
      <c r="S4" s="2"/>
      <c r="T4" s="2"/>
      <c r="U4" s="2"/>
      <c r="V4" s="2"/>
    </row>
    <row r="5" spans="1:22" ht="30" customHeight="1" thickBot="1" x14ac:dyDescent="0.3">
      <c r="A5" s="46" t="s">
        <v>0</v>
      </c>
      <c r="B5" s="47"/>
      <c r="C5" s="12">
        <v>4.2</v>
      </c>
      <c r="D5" s="6" t="s">
        <v>2</v>
      </c>
      <c r="E5" s="2"/>
      <c r="F5" s="12">
        <v>4.2</v>
      </c>
      <c r="G5" s="16" t="s">
        <v>2</v>
      </c>
      <c r="H5" s="2"/>
      <c r="I5" s="12">
        <v>4.8</v>
      </c>
      <c r="J5" s="21" t="s">
        <v>2</v>
      </c>
      <c r="K5" s="2"/>
      <c r="L5" s="12">
        <v>4.8</v>
      </c>
      <c r="M5" s="26" t="s">
        <v>2</v>
      </c>
      <c r="N5" s="2"/>
      <c r="O5" s="2"/>
      <c r="P5" s="2"/>
      <c r="Q5" s="2"/>
      <c r="R5" s="2"/>
      <c r="S5" s="2"/>
      <c r="T5" s="2"/>
      <c r="U5" s="2"/>
      <c r="V5" s="2"/>
    </row>
    <row r="6" spans="1:22" ht="30" customHeight="1" thickBot="1" x14ac:dyDescent="0.3">
      <c r="A6" s="4" t="s">
        <v>0</v>
      </c>
      <c r="B6" s="9" t="s">
        <v>6</v>
      </c>
      <c r="C6" s="13">
        <f>C5/100</f>
        <v>4.2000000000000003E-2</v>
      </c>
      <c r="D6" s="5"/>
      <c r="E6" s="2"/>
      <c r="F6" s="17">
        <f>F5/100</f>
        <v>4.2000000000000003E-2</v>
      </c>
      <c r="G6" s="15"/>
      <c r="H6" s="2"/>
      <c r="I6" s="22">
        <f>I5/100</f>
        <v>4.8000000000000001E-2</v>
      </c>
      <c r="J6" s="20"/>
      <c r="K6" s="2"/>
      <c r="L6" s="27">
        <f>L5/100</f>
        <v>4.8000000000000001E-2</v>
      </c>
      <c r="M6" s="25"/>
      <c r="N6" s="2"/>
      <c r="O6" s="2"/>
      <c r="P6" s="2"/>
      <c r="Q6" s="2"/>
      <c r="R6" s="2"/>
      <c r="S6" s="2"/>
      <c r="T6" s="2"/>
      <c r="U6" s="2"/>
      <c r="V6" s="2"/>
    </row>
    <row r="7" spans="1:22" ht="30" customHeight="1" thickBot="1" x14ac:dyDescent="0.3">
      <c r="A7" s="3" t="s">
        <v>1</v>
      </c>
      <c r="B7" s="10"/>
      <c r="C7" s="12"/>
      <c r="D7" s="6" t="s">
        <v>5</v>
      </c>
      <c r="E7" s="2"/>
      <c r="F7" s="12">
        <v>1</v>
      </c>
      <c r="G7" s="16" t="s">
        <v>5</v>
      </c>
      <c r="H7" s="2"/>
      <c r="I7" s="12">
        <v>20</v>
      </c>
      <c r="J7" s="21" t="s">
        <v>5</v>
      </c>
      <c r="K7" s="2"/>
      <c r="L7" s="12">
        <v>20</v>
      </c>
      <c r="M7" s="26" t="s">
        <v>5</v>
      </c>
      <c r="N7" s="2"/>
      <c r="O7" s="2"/>
      <c r="P7" s="2"/>
      <c r="Q7" s="2"/>
      <c r="R7" s="2"/>
      <c r="S7" s="2"/>
      <c r="T7" s="2"/>
      <c r="U7" s="2"/>
      <c r="V7" s="2"/>
    </row>
    <row r="8" spans="1:22" ht="30" customHeight="1" thickBot="1" x14ac:dyDescent="0.3">
      <c r="A8" s="4" t="s">
        <v>1</v>
      </c>
      <c r="B8" s="9" t="s">
        <v>7</v>
      </c>
      <c r="C8" s="58">
        <v>57</v>
      </c>
      <c r="D8" s="5" t="s">
        <v>4</v>
      </c>
      <c r="E8" s="2"/>
      <c r="F8" s="18">
        <f>F7*12</f>
        <v>12</v>
      </c>
      <c r="G8" s="15" t="s">
        <v>4</v>
      </c>
      <c r="H8" s="2"/>
      <c r="I8" s="23">
        <f>I7*12</f>
        <v>240</v>
      </c>
      <c r="J8" s="20" t="s">
        <v>4</v>
      </c>
      <c r="K8" s="2"/>
      <c r="L8" s="28">
        <f>L7*12</f>
        <v>240</v>
      </c>
      <c r="M8" s="25" t="s">
        <v>4</v>
      </c>
      <c r="N8" s="2"/>
      <c r="O8" s="2"/>
      <c r="P8" s="2"/>
      <c r="Q8" s="2"/>
      <c r="R8" s="2"/>
      <c r="S8" s="2"/>
      <c r="T8" s="2"/>
      <c r="U8" s="2"/>
      <c r="V8" s="2"/>
    </row>
    <row r="9" spans="1:22" ht="30" customHeight="1" thickBot="1" x14ac:dyDescent="0.3">
      <c r="A9" s="4" t="s">
        <v>9</v>
      </c>
      <c r="B9" s="7" t="s">
        <v>8</v>
      </c>
      <c r="C9" s="14">
        <f>IF(C4="","",(C4*(C6/12))/(1-(1+(C6/12))^(-C8)))</f>
        <v>149.15465926862987</v>
      </c>
      <c r="D9" s="5" t="s">
        <v>3</v>
      </c>
      <c r="E9" s="2"/>
      <c r="F9" s="19">
        <f>IF(F4="","",(F4*(F6/12))/(1-(1+(F6/12))^(-F8)))</f>
        <v>655.95660042914346</v>
      </c>
      <c r="G9" s="15" t="s">
        <v>3</v>
      </c>
      <c r="H9" s="2"/>
      <c r="I9" s="24">
        <f>IF(I4="","",(I4*(I6/12))/(1-(1+(I6/12))^(-I8)))</f>
        <v>648.95746984547532</v>
      </c>
      <c r="J9" s="20" t="s">
        <v>3</v>
      </c>
      <c r="K9" s="2"/>
      <c r="L9" s="29">
        <f>IF(L4="","",(L4*(L6/12))/(1-(1+(L6/12))^(-L8)))</f>
        <v>648.95746984547532</v>
      </c>
      <c r="M9" s="25" t="s">
        <v>3</v>
      </c>
      <c r="N9" s="2"/>
      <c r="O9" s="2"/>
      <c r="P9" s="2"/>
      <c r="Q9" s="2"/>
      <c r="R9" s="2"/>
      <c r="S9" s="2"/>
      <c r="T9" s="2"/>
      <c r="U9" s="2"/>
      <c r="V9" s="2"/>
    </row>
    <row r="10" spans="1:22" ht="30" customHeight="1" thickBot="1" x14ac:dyDescent="0.3">
      <c r="A10" s="4" t="s">
        <v>11</v>
      </c>
      <c r="B10" s="7" t="s">
        <v>8</v>
      </c>
      <c r="C10" s="14">
        <f>IF(C4="","",C9*C8)</f>
        <v>8501.8155783119018</v>
      </c>
      <c r="D10" s="5" t="s">
        <v>3</v>
      </c>
      <c r="E10" s="2"/>
      <c r="F10" s="19">
        <f>IF(F4="","",F9*F8)</f>
        <v>7871.4792051497216</v>
      </c>
      <c r="G10" s="15" t="s">
        <v>3</v>
      </c>
      <c r="H10" s="2"/>
      <c r="I10" s="24">
        <f>IF(I4="","",I9*I8)</f>
        <v>155749.79276291409</v>
      </c>
      <c r="J10" s="20" t="s">
        <v>3</v>
      </c>
      <c r="K10" s="2"/>
      <c r="L10" s="29">
        <f>IF(L4="","",L9*L8)</f>
        <v>155749.79276291409</v>
      </c>
      <c r="M10" s="25" t="s">
        <v>3</v>
      </c>
      <c r="N10" s="2"/>
      <c r="O10" s="2"/>
      <c r="P10" s="2"/>
      <c r="Q10" s="2"/>
      <c r="R10" s="2"/>
      <c r="S10" s="2"/>
      <c r="T10" s="2"/>
      <c r="U10" s="2"/>
      <c r="V10" s="2"/>
    </row>
    <row r="11" spans="1:22" ht="30" customHeight="1" thickBot="1" x14ac:dyDescent="0.3">
      <c r="A11" s="33"/>
      <c r="B11" s="34"/>
      <c r="C11" s="35"/>
      <c r="D11" s="33"/>
      <c r="E11" s="32"/>
      <c r="F11" s="35"/>
      <c r="G11" s="33"/>
      <c r="H11" s="32"/>
      <c r="I11" s="35"/>
      <c r="J11" s="33"/>
      <c r="K11" s="32"/>
      <c r="L11" s="35"/>
      <c r="M11" s="33"/>
      <c r="N11" s="2"/>
      <c r="O11" s="2"/>
      <c r="P11" s="2"/>
      <c r="Q11" s="2"/>
      <c r="R11" s="2"/>
      <c r="S11" s="2"/>
      <c r="T11" s="2"/>
      <c r="U11" s="2"/>
      <c r="V11" s="2"/>
    </row>
    <row r="12" spans="1:22" ht="30" customHeight="1" thickBot="1" x14ac:dyDescent="0.3">
      <c r="A12" s="4" t="s">
        <v>19</v>
      </c>
      <c r="B12" s="7"/>
      <c r="C12" s="14">
        <f>IF(C4="","",C10-C4)</f>
        <v>806.52557831190188</v>
      </c>
      <c r="D12" s="5" t="s">
        <v>3</v>
      </c>
      <c r="E12" s="2"/>
      <c r="F12" s="19">
        <f>IF(F4="","",F10-F4)</f>
        <v>176.1892051497216</v>
      </c>
      <c r="G12" s="15" t="s">
        <v>3</v>
      </c>
      <c r="H12" s="2"/>
      <c r="I12" s="24">
        <f>IF(I4="","",I10-I4)</f>
        <v>55749.79276291409</v>
      </c>
      <c r="J12" s="20" t="s">
        <v>3</v>
      </c>
      <c r="K12" s="2"/>
      <c r="L12" s="29">
        <f>IF(L4="","",L10-L4)</f>
        <v>55749.79276291409</v>
      </c>
      <c r="M12" s="25" t="s">
        <v>3</v>
      </c>
      <c r="N12" s="2"/>
      <c r="O12" s="2"/>
      <c r="P12" s="2"/>
      <c r="Q12" s="2"/>
      <c r="R12" s="2"/>
      <c r="S12" s="2"/>
      <c r="T12" s="2"/>
      <c r="U12" s="2"/>
      <c r="V12" s="2"/>
    </row>
    <row r="13" spans="1:22" ht="15.75" thickBo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0" customHeight="1" thickBot="1" x14ac:dyDescent="0.4">
      <c r="A14" s="4" t="s">
        <v>17</v>
      </c>
      <c r="B14" s="1"/>
      <c r="C14" s="38">
        <v>43374</v>
      </c>
      <c r="D14" s="39"/>
      <c r="E14" s="2"/>
      <c r="F14" s="38">
        <v>43739</v>
      </c>
      <c r="G14" s="39"/>
      <c r="H14" s="2"/>
      <c r="I14" s="38">
        <v>39630</v>
      </c>
      <c r="J14" s="39"/>
      <c r="K14" s="2"/>
      <c r="L14" s="38">
        <v>39630</v>
      </c>
      <c r="M14" s="39"/>
      <c r="N14" s="2"/>
      <c r="O14" s="2"/>
      <c r="P14" s="2"/>
      <c r="Q14" s="2"/>
      <c r="R14" s="2"/>
      <c r="S14" s="2"/>
      <c r="T14" s="2"/>
      <c r="U14" s="2"/>
      <c r="V14" s="2"/>
    </row>
    <row r="15" spans="1:22" ht="30" customHeight="1" thickBot="1" x14ac:dyDescent="0.4">
      <c r="A15" s="4" t="s">
        <v>18</v>
      </c>
      <c r="B15" s="1"/>
      <c r="C15" s="36">
        <f>EDATE(C14,C8)</f>
        <v>45108</v>
      </c>
      <c r="D15" s="37"/>
      <c r="E15" s="2"/>
      <c r="F15" s="40">
        <f>EDATE(F14,F8)</f>
        <v>44105</v>
      </c>
      <c r="G15" s="41"/>
      <c r="H15" s="2"/>
      <c r="I15" s="42">
        <f>EDATE(I14,I8)</f>
        <v>46935</v>
      </c>
      <c r="J15" s="43"/>
      <c r="K15" s="2"/>
      <c r="L15" s="44">
        <f>EDATE(L14,L8)</f>
        <v>46935</v>
      </c>
      <c r="M15" s="45"/>
      <c r="N15" s="2"/>
      <c r="O15" s="2"/>
      <c r="P15" s="2"/>
      <c r="Q15" s="2"/>
      <c r="R15" s="2"/>
      <c r="S15" s="2"/>
      <c r="T15" s="2"/>
      <c r="U15" s="2"/>
      <c r="V15" s="2"/>
    </row>
    <row r="16" spans="1:2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x14ac:dyDescent="0.25">
      <c r="C18" s="30"/>
    </row>
    <row r="20" spans="1:22" x14ac:dyDescent="0.25">
      <c r="B20">
        <v>2018</v>
      </c>
      <c r="C20">
        <v>7625.29</v>
      </c>
      <c r="D20">
        <v>2.5</v>
      </c>
      <c r="E20">
        <f>D20*C20/100</f>
        <v>190.63225</v>
      </c>
      <c r="F20" s="56">
        <f>C20+E20</f>
        <v>7815.9222499999996</v>
      </c>
      <c r="I20">
        <v>149.15</v>
      </c>
      <c r="J20">
        <v>2</v>
      </c>
      <c r="K20">
        <v>2.5</v>
      </c>
      <c r="L20" s="57">
        <f>I20*J20*K20/100</f>
        <v>7.4574999999999996</v>
      </c>
      <c r="M20" s="57">
        <f>I20+L20</f>
        <v>156.60750000000002</v>
      </c>
    </row>
    <row r="21" spans="1:22" x14ac:dyDescent="0.25">
      <c r="B21">
        <v>2019</v>
      </c>
      <c r="C21" s="56">
        <f>F20</f>
        <v>7815.9222499999996</v>
      </c>
      <c r="D21">
        <v>2.5</v>
      </c>
      <c r="E21">
        <f t="shared" ref="E21:E25" si="0">D21*C21/100</f>
        <v>195.39805625</v>
      </c>
      <c r="F21" s="56">
        <f t="shared" ref="F21:F25" si="1">C21+E21</f>
        <v>8011.3203062499997</v>
      </c>
      <c r="I21">
        <v>149.15</v>
      </c>
      <c r="J21">
        <v>12</v>
      </c>
      <c r="K21">
        <v>2.5</v>
      </c>
      <c r="L21" s="57"/>
    </row>
    <row r="22" spans="1:22" x14ac:dyDescent="0.25">
      <c r="B22">
        <v>2020</v>
      </c>
      <c r="C22" s="56">
        <f t="shared" ref="C22:C25" si="2">F21</f>
        <v>8011.3203062499997</v>
      </c>
      <c r="D22">
        <v>2.5</v>
      </c>
      <c r="E22">
        <f t="shared" si="0"/>
        <v>200.28300765624996</v>
      </c>
      <c r="F22" s="56">
        <f t="shared" si="1"/>
        <v>8211.6033139062492</v>
      </c>
      <c r="I22">
        <v>149.15</v>
      </c>
      <c r="J22">
        <v>12</v>
      </c>
      <c r="K22">
        <v>2.5</v>
      </c>
      <c r="L22" s="57"/>
    </row>
    <row r="23" spans="1:22" x14ac:dyDescent="0.25">
      <c r="B23">
        <v>2021</v>
      </c>
      <c r="C23" s="56">
        <f t="shared" si="2"/>
        <v>8211.6033139062492</v>
      </c>
      <c r="D23">
        <v>2.5</v>
      </c>
      <c r="E23">
        <f t="shared" si="0"/>
        <v>205.29008284765624</v>
      </c>
      <c r="F23" s="56">
        <f t="shared" si="1"/>
        <v>8416.8933967539051</v>
      </c>
      <c r="I23">
        <v>149.15</v>
      </c>
      <c r="J23">
        <v>12</v>
      </c>
      <c r="K23">
        <v>2.5</v>
      </c>
      <c r="L23" s="57"/>
    </row>
    <row r="24" spans="1:22" x14ac:dyDescent="0.25">
      <c r="B24">
        <v>2022</v>
      </c>
      <c r="C24" s="56">
        <f t="shared" si="2"/>
        <v>8416.8933967539051</v>
      </c>
      <c r="D24">
        <v>2.5</v>
      </c>
      <c r="E24">
        <f t="shared" si="0"/>
        <v>210.42233491884764</v>
      </c>
      <c r="F24" s="56">
        <f t="shared" si="1"/>
        <v>8627.315731672752</v>
      </c>
      <c r="I24">
        <v>149.15</v>
      </c>
      <c r="J24">
        <v>12</v>
      </c>
      <c r="K24">
        <v>2.5</v>
      </c>
      <c r="L24" s="57"/>
    </row>
    <row r="25" spans="1:22" x14ac:dyDescent="0.25">
      <c r="B25">
        <v>2023</v>
      </c>
      <c r="C25" s="56">
        <f t="shared" si="2"/>
        <v>8627.315731672752</v>
      </c>
      <c r="D25">
        <v>2.5</v>
      </c>
      <c r="E25">
        <f t="shared" si="0"/>
        <v>215.6828932918188</v>
      </c>
      <c r="F25" s="56">
        <f t="shared" si="1"/>
        <v>8842.9986249645699</v>
      </c>
      <c r="I25">
        <v>149.15</v>
      </c>
      <c r="J25">
        <v>7</v>
      </c>
      <c r="K25">
        <v>2.5</v>
      </c>
      <c r="L25" s="57"/>
    </row>
    <row r="28" spans="1:22" x14ac:dyDescent="0.25">
      <c r="F28" s="56">
        <f>F25-C20</f>
        <v>1217.7086249645699</v>
      </c>
    </row>
    <row r="29" spans="1:22" x14ac:dyDescent="0.25">
      <c r="F29" s="57">
        <f>F28/57</f>
        <v>21.363309209904735</v>
      </c>
    </row>
  </sheetData>
  <mergeCells count="13">
    <mergeCell ref="L14:M14"/>
    <mergeCell ref="L15:M15"/>
    <mergeCell ref="A5:B5"/>
    <mergeCell ref="C3:D3"/>
    <mergeCell ref="F3:G3"/>
    <mergeCell ref="I3:J3"/>
    <mergeCell ref="L3:M3"/>
    <mergeCell ref="C14:D14"/>
    <mergeCell ref="C15:D15"/>
    <mergeCell ref="F14:G14"/>
    <mergeCell ref="F15:G15"/>
    <mergeCell ref="I14:J14"/>
    <mergeCell ref="I15:J15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Mensualité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2018-08-26T21:22:50Z</dcterms:created>
  <dcterms:modified xsi:type="dcterms:W3CDTF">2018-10-12T17:12:46Z</dcterms:modified>
</cp:coreProperties>
</file>