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-15" yWindow="45" windowWidth="8595" windowHeight="3990" firstSheet="1" activeTab="1"/>
  </bookViews>
  <sheets>
    <sheet name="PC2017Total" sheetId="11" state="hidden" r:id="rId1"/>
    <sheet name="Jun2017" sheetId="12" r:id="rId2"/>
    <sheet name="Petty Cash Reconciliation" sheetId="5" state="hidden" r:id="rId3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2"/>
  <c r="M11" s="1"/>
  <c r="M12" s="1"/>
  <c r="M13" s="1"/>
  <c r="M14" s="1"/>
  <c r="C2" l="1"/>
  <c r="I6"/>
  <c r="H6"/>
  <c r="E6"/>
  <c r="D6"/>
  <c r="N9" l="1"/>
  <c r="N10" s="1"/>
  <c r="N11" s="1"/>
  <c r="N12" s="1"/>
  <c r="N13" s="1"/>
  <c r="N14" s="1"/>
  <c r="N15" s="1"/>
  <c r="N16" s="1"/>
  <c r="N17" s="1"/>
  <c r="N18" s="1"/>
  <c r="O9"/>
  <c r="O10" s="1"/>
  <c r="O11" s="1"/>
  <c r="O12" s="1"/>
  <c r="O13" s="1"/>
  <c r="O14" s="1"/>
  <c r="O15" s="1"/>
  <c r="O16" s="1"/>
  <c r="O17" s="1"/>
  <c r="O18" s="1"/>
  <c r="H101" l="1"/>
  <c r="I101"/>
  <c r="E151" i="11" l="1"/>
  <c r="D151"/>
  <c r="F151" l="1"/>
  <c r="F9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l="1"/>
  <c r="F118" s="1"/>
  <c r="F119" s="1"/>
  <c r="F120" s="1"/>
  <c r="D156"/>
  <c r="D157" s="1"/>
  <c r="F121" l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G22" i="5" l="1"/>
  <c r="C10"/>
  <c r="C11"/>
  <c r="C28"/>
  <c r="C27"/>
  <c r="C26"/>
  <c r="C25"/>
  <c r="C24"/>
  <c r="C23"/>
  <c r="C22"/>
  <c r="C21"/>
  <c r="C17"/>
  <c r="C16"/>
  <c r="C15"/>
  <c r="C14"/>
  <c r="C13"/>
  <c r="C12"/>
  <c r="C18" l="1"/>
  <c r="G9" s="1"/>
  <c r="C30"/>
  <c r="G10" s="1"/>
  <c r="G12" l="1"/>
  <c r="G20" s="1"/>
  <c r="G26" l="1"/>
  <c r="F9" i="12" l="1"/>
  <c r="F10" l="1"/>
  <c r="F11" s="1"/>
  <c r="F12" s="1"/>
  <c r="F13" s="1"/>
  <c r="F14" s="1"/>
  <c r="F15" s="1"/>
  <c r="F16" s="1"/>
  <c r="F17" s="1"/>
  <c r="F18" s="1"/>
  <c r="M9" l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O19"/>
  <c r="O20" s="1"/>
  <c r="O21" s="1"/>
  <c r="O22" s="1"/>
  <c r="O23" s="1"/>
  <c r="O24" s="1"/>
  <c r="O25" s="1"/>
  <c r="O26" s="1"/>
  <c r="O27" s="1"/>
  <c r="O28" s="1"/>
  <c r="O29" s="1"/>
  <c r="O30" s="1"/>
  <c r="O31" s="1"/>
  <c r="F19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N19"/>
  <c r="N20" s="1"/>
  <c r="N21" s="1"/>
  <c r="N22" s="1"/>
  <c r="N23" s="1"/>
  <c r="N24" s="1"/>
  <c r="N25" s="1"/>
  <c r="N26" s="1"/>
  <c r="N27" s="1"/>
  <c r="N28" s="1"/>
  <c r="N29" s="1"/>
  <c r="N30" s="1"/>
  <c r="N31" s="1"/>
  <c r="F65" l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O33"/>
  <c r="O32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54" s="1"/>
  <c r="O55" s="1"/>
  <c r="O56" s="1"/>
  <c r="O57" s="1"/>
  <c r="O58" s="1"/>
  <c r="O59" s="1"/>
  <c r="O60" s="1"/>
  <c r="O61" s="1"/>
  <c r="O62" s="1"/>
  <c r="O63" s="1"/>
  <c r="O64" s="1"/>
  <c r="O65" s="1"/>
  <c r="O66" s="1"/>
  <c r="O67" s="1"/>
  <c r="O68" s="1"/>
  <c r="O69" s="1"/>
  <c r="O70" s="1"/>
  <c r="O71" s="1"/>
  <c r="O72" s="1"/>
  <c r="O73" s="1"/>
  <c r="O74" s="1"/>
  <c r="O75" s="1"/>
  <c r="O76" s="1"/>
  <c r="O77" s="1"/>
  <c r="O78" s="1"/>
  <c r="O79" s="1"/>
  <c r="O80" s="1"/>
  <c r="O81" s="1"/>
  <c r="O82" s="1"/>
  <c r="O83" s="1"/>
  <c r="O84" s="1"/>
  <c r="O85" s="1"/>
  <c r="O86" s="1"/>
  <c r="O87" s="1"/>
  <c r="O88" s="1"/>
  <c r="O89" s="1"/>
  <c r="O90" s="1"/>
  <c r="O91" s="1"/>
  <c r="O92" s="1"/>
  <c r="O93" s="1"/>
  <c r="O94" s="1"/>
  <c r="O95" s="1"/>
  <c r="O96" s="1"/>
  <c r="O97" s="1"/>
  <c r="O98" s="1"/>
  <c r="O99" s="1"/>
  <c r="O100" s="1"/>
  <c r="O101" s="1"/>
  <c r="N32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33"/>
  <c r="M32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33"/>
  <c r="O6" l="1"/>
  <c r="N6"/>
  <c r="F6"/>
  <c r="M6"/>
</calcChain>
</file>

<file path=xl/sharedStrings.xml><?xml version="1.0" encoding="utf-8"?>
<sst xmlns="http://schemas.openxmlformats.org/spreadsheetml/2006/main" count="394" uniqueCount="202">
  <si>
    <t>Date</t>
  </si>
  <si>
    <t xml:space="preserve">Description </t>
  </si>
  <si>
    <t>Debit</t>
  </si>
  <si>
    <t>Credit</t>
  </si>
  <si>
    <t xml:space="preserve">Balance </t>
  </si>
  <si>
    <t>Remarks</t>
  </si>
  <si>
    <t xml:space="preserve">Pay to / Receive from </t>
  </si>
  <si>
    <t>PETTY CASH REPORT</t>
  </si>
  <si>
    <t>BALANCE CARRY FORWARD</t>
  </si>
  <si>
    <t>RECONCILIATION</t>
  </si>
  <si>
    <t>Actual balance</t>
  </si>
  <si>
    <t>Report balance</t>
  </si>
  <si>
    <t>Adjusted balance</t>
  </si>
  <si>
    <t>Sotheavy</t>
  </si>
  <si>
    <t>Air express</t>
  </si>
  <si>
    <t>Ministry Finance</t>
  </si>
  <si>
    <t>Ly Hour</t>
  </si>
  <si>
    <t>Stephen McEwen</t>
  </si>
  <si>
    <t>Municipality of Phnom Penh</t>
  </si>
  <si>
    <t>Nary</t>
  </si>
  <si>
    <t>Ta Ponn</t>
  </si>
  <si>
    <t>Rent January 2017</t>
  </si>
  <si>
    <t>Send doc to SR</t>
  </si>
  <si>
    <t>Tax department- Land property tax 2005-2011</t>
  </si>
  <si>
    <t>Service charges</t>
  </si>
  <si>
    <t xml:space="preserve">Cash advance </t>
  </si>
  <si>
    <t>Copy certify carte grise car</t>
  </si>
  <si>
    <t>Salary Jan 2017</t>
  </si>
  <si>
    <t>Ta Ponn- CU240 90m deposit</t>
  </si>
  <si>
    <t>PTC</t>
  </si>
  <si>
    <t>Danh Danh</t>
  </si>
  <si>
    <t>Infinity Insurance</t>
  </si>
  <si>
    <t>Kim Socheat</t>
  </si>
  <si>
    <t>IBC</t>
  </si>
  <si>
    <t>Ministry Labor</t>
  </si>
  <si>
    <t>Delly</t>
  </si>
  <si>
    <t>Rent February 2017</t>
  </si>
  <si>
    <t>PTC- Dell Vostro for Delly</t>
  </si>
  <si>
    <t>Danh Danh Inte'l- Delivery to HCM</t>
  </si>
  <si>
    <t>Infinity- Insurance for Moto</t>
  </si>
  <si>
    <t>Kim Socheat- reimbursement property tax</t>
  </si>
  <si>
    <t>Ly Hour- Tax payment Jan 2017 Service charges</t>
  </si>
  <si>
    <t>IBC- Office supplies</t>
  </si>
  <si>
    <t>DOL- quota request payment</t>
  </si>
  <si>
    <t>Salary Feb 2017</t>
  </si>
  <si>
    <t>Ministry of Commerce</t>
  </si>
  <si>
    <t>Nuon Sotheavy</t>
  </si>
  <si>
    <t>PanhaSeth Printing</t>
  </si>
  <si>
    <t>CHAN &amp; ASSOCIATES CO.,LTD</t>
  </si>
  <si>
    <t>Kerry Express</t>
  </si>
  <si>
    <t xml:space="preserve">HANNA Instruments Vietnam Co,Ltd </t>
  </si>
  <si>
    <t>General</t>
  </si>
  <si>
    <t>TOTAL</t>
  </si>
  <si>
    <t>Kim Long Photo</t>
  </si>
  <si>
    <t>CANADIA BANK PLV</t>
  </si>
  <si>
    <t>AEW Express</t>
  </si>
  <si>
    <t>Depot TK</t>
  </si>
  <si>
    <t>SopheakMongkol</t>
  </si>
  <si>
    <t>Bombay Kitchen</t>
  </si>
  <si>
    <t>La Boulangerie-Café</t>
  </si>
  <si>
    <t>Robert</t>
  </si>
  <si>
    <t xml:space="preserve">Pay for Changing director details </t>
  </si>
  <si>
    <t>Monthly rent for the month of Mar 17</t>
  </si>
  <si>
    <t>Send item to BTB</t>
  </si>
  <si>
    <t>Service charge</t>
  </si>
  <si>
    <t xml:space="preserve">Iron materials </t>
  </si>
  <si>
    <t>service charge via WU</t>
  </si>
  <si>
    <t>Telephone expense for Mar'17</t>
  </si>
  <si>
    <t>Diesel</t>
  </si>
  <si>
    <t>Scan photo</t>
  </si>
  <si>
    <t>Patent tax for year 2017</t>
  </si>
  <si>
    <t>Patent tax -service charge</t>
  </si>
  <si>
    <t>Stamp</t>
  </si>
  <si>
    <t>Send item to Siem Reap</t>
  </si>
  <si>
    <t>Gasoline</t>
  </si>
  <si>
    <t>Parking fee</t>
  </si>
  <si>
    <t>Meals</t>
  </si>
  <si>
    <t>Reimbursement gasoline</t>
  </si>
  <si>
    <t>Salary March 2017</t>
  </si>
  <si>
    <t>Pay for yearly tax for 2016</t>
  </si>
  <si>
    <t>Ending Balance from Reconciliation</t>
  </si>
  <si>
    <t>Section A</t>
  </si>
  <si>
    <t>Cash on Hand</t>
  </si>
  <si>
    <t>Section B</t>
  </si>
  <si>
    <t>Count</t>
  </si>
  <si>
    <t>Summary:</t>
  </si>
  <si>
    <t>Cash on Hand:</t>
  </si>
  <si>
    <t>Total cash on hand</t>
  </si>
  <si>
    <t>Receipt totals (not yet submitted)</t>
  </si>
  <si>
    <t>Reimbursement Request(s) In process</t>
  </si>
  <si>
    <t>Uncashed reimbursment check(s)</t>
  </si>
  <si>
    <t>Difference (should be zero)</t>
  </si>
  <si>
    <t>PETTY CASH COUNT RECONCILIATION</t>
  </si>
  <si>
    <t>USD Amount</t>
  </si>
  <si>
    <t>Riels:</t>
  </si>
  <si>
    <t>USD:</t>
  </si>
  <si>
    <t>USD</t>
  </si>
  <si>
    <t>RIELS</t>
  </si>
  <si>
    <t xml:space="preserve">Total </t>
  </si>
  <si>
    <t xml:space="preserve">Total amount in fund </t>
  </si>
  <si>
    <t>Cam Freight Services Co., Ltd</t>
  </si>
  <si>
    <t>Cash refund from customs clearance</t>
  </si>
  <si>
    <t>Stationaries for office</t>
  </si>
  <si>
    <t>Bank</t>
  </si>
  <si>
    <t>Petty</t>
  </si>
  <si>
    <t>Petty cash</t>
  </si>
  <si>
    <t xml:space="preserve">Professional service fee for monthly tax </t>
  </si>
  <si>
    <t>Reimbursement own account</t>
  </si>
  <si>
    <t>Salary April 2017</t>
  </si>
  <si>
    <t>Rent April</t>
  </si>
  <si>
    <t>Infinity General Insurance Plc</t>
  </si>
  <si>
    <t>Group personal accident</t>
  </si>
  <si>
    <t>Hospital &amp; Surgical</t>
  </si>
  <si>
    <t>PVAPR17-03</t>
  </si>
  <si>
    <t>Ministry of Labor</t>
  </si>
  <si>
    <t>No Receipt</t>
  </si>
  <si>
    <t>Service charge for register labor contract of Beau</t>
  </si>
  <si>
    <t>Telephone expenese for Apr 17</t>
  </si>
  <si>
    <t xml:space="preserve">Sesame </t>
  </si>
  <si>
    <t>PVAPR17-08</t>
  </si>
  <si>
    <t>PVAPR17-12</t>
  </si>
  <si>
    <t>Papa Protroleum</t>
  </si>
  <si>
    <t>Other jobs related to (Meals)</t>
  </si>
  <si>
    <t>TELA</t>
  </si>
  <si>
    <t>PVC</t>
  </si>
  <si>
    <t>PVC materials</t>
  </si>
  <si>
    <t>Phone card expense</t>
  </si>
  <si>
    <t>Cambo.Quick</t>
  </si>
  <si>
    <t>Instrument Tester</t>
  </si>
  <si>
    <t>Cheer City</t>
  </si>
  <si>
    <t>Staffs party before KNY'17</t>
  </si>
  <si>
    <t>PVAPR17-09</t>
  </si>
  <si>
    <t>For Petty cash</t>
  </si>
  <si>
    <t>Cash</t>
  </si>
  <si>
    <t>ANZ</t>
  </si>
  <si>
    <t>Petty Cash</t>
  </si>
  <si>
    <t>Cash Advance</t>
  </si>
  <si>
    <t>Steve</t>
  </si>
  <si>
    <t>Cash advance</t>
  </si>
  <si>
    <t>20170401</t>
  </si>
  <si>
    <t>Dell Inspiron Touch laptop</t>
  </si>
  <si>
    <t>Dell Vostro Mini Tower desktop</t>
  </si>
  <si>
    <t>HANNA Instrument Vietnam Co., Ltd</t>
  </si>
  <si>
    <t>Blackstone Series dosing pump</t>
  </si>
  <si>
    <t>Bank Service charge</t>
  </si>
  <si>
    <t>Branch of TSURUMI PUMP (THAILAND) CO., LTD</t>
  </si>
  <si>
    <t>Diaphragm aerator TLD-60AC</t>
  </si>
  <si>
    <t>Black stone series dosing pump</t>
  </si>
  <si>
    <t>Rental office for the month of May 2017</t>
  </si>
  <si>
    <t>Cash advance-Project airport fountain</t>
  </si>
  <si>
    <t>Salary payment for May 2017</t>
  </si>
  <si>
    <t>Hean Chindelly</t>
  </si>
  <si>
    <t>RDL</t>
  </si>
  <si>
    <t>Cash from Bank</t>
  </si>
  <si>
    <t>Telephone expense</t>
  </si>
  <si>
    <t>Heng Riththea</t>
  </si>
  <si>
    <t>Chair cloth cover</t>
  </si>
  <si>
    <t>Chair repaired</t>
  </si>
  <si>
    <t>Tela Gas Station</t>
  </si>
  <si>
    <t>Duty tax shipment Grundfos pump from Singapore</t>
  </si>
  <si>
    <t>for the month of January 2017</t>
  </si>
  <si>
    <t>TOTAL Gas Station</t>
  </si>
  <si>
    <t>THERO Express</t>
  </si>
  <si>
    <t>Send item to SR</t>
  </si>
  <si>
    <t>Frieght expense</t>
  </si>
  <si>
    <t>CPT Electronic shop</t>
  </si>
  <si>
    <t>Fan</t>
  </si>
  <si>
    <t xml:space="preserve">DHL </t>
  </si>
  <si>
    <t>Frieght from KSB</t>
  </si>
  <si>
    <t>Borey Laor Vichet</t>
  </si>
  <si>
    <t>Window and Net</t>
  </si>
  <si>
    <t>Fee</t>
  </si>
  <si>
    <t>M&amp;E Shop</t>
  </si>
  <si>
    <t>Pump</t>
  </si>
  <si>
    <t>Service charge for Tax payment May 2017</t>
  </si>
  <si>
    <t>(N.A)</t>
  </si>
  <si>
    <t>N E C O Electronic</t>
  </si>
  <si>
    <t>Rope</t>
  </si>
  <si>
    <t>Clearance advance endin balance</t>
  </si>
  <si>
    <t>Clearance advance ending balance</t>
  </si>
  <si>
    <t xml:space="preserve">Debit </t>
  </si>
  <si>
    <t>Balance</t>
  </si>
  <si>
    <t xml:space="preserve"> </t>
  </si>
  <si>
    <t>Cheque</t>
  </si>
  <si>
    <t>y</t>
  </si>
  <si>
    <t>Bank statement</t>
  </si>
  <si>
    <t xml:space="preserve">Bank
 Reco ? </t>
  </si>
  <si>
    <t>Account
Payable</t>
  </si>
  <si>
    <t>Account 
Receivable</t>
  </si>
  <si>
    <t>Mode</t>
  </si>
  <si>
    <t>Transf</t>
  </si>
  <si>
    <t>INV 2017018</t>
  </si>
  <si>
    <t>Pum Baitang</t>
  </si>
  <si>
    <t>Cheque N</t>
  </si>
  <si>
    <t>telex</t>
  </si>
  <si>
    <t>total</t>
  </si>
  <si>
    <t>actual</t>
  </si>
  <si>
    <t>CASH</t>
  </si>
  <si>
    <t>BANK</t>
  </si>
  <si>
    <t>Y</t>
  </si>
  <si>
    <t>N</t>
  </si>
  <si>
    <t>Maximum days for customer paiement</t>
  </si>
</sst>
</file>

<file path=xl/styles.xml><?xml version="1.0" encoding="utf-8"?>
<styleSheet xmlns="http://schemas.openxmlformats.org/spreadsheetml/2006/main">
  <numFmts count="6">
    <numFmt numFmtId="164" formatCode="_-* #,##0\ _$_-;\-* #,##0\ _$_-;_-* &quot;-&quot;\ _$_-;_-@_-"/>
    <numFmt numFmtId="165" formatCode="_(&quot;$&quot;* #,##0.00_);_(&quot;$&quot;* \(#,##0.00\);_(&quot;$&quot;* &quot;-&quot;??_);_(@_)"/>
    <numFmt numFmtId="166" formatCode="[$-409]d\-mmm\-yy;@"/>
    <numFmt numFmtId="167" formatCode="[$USD]\ #,##0;[Red][$USD]\ #,##0"/>
    <numFmt numFmtId="168" formatCode="[$KHR]\ #,##0.00"/>
    <numFmt numFmtId="169" formatCode="#,##0.00_ ;\-#,##0.00\ 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Geneva"/>
    </font>
    <font>
      <sz val="10"/>
      <name val="Geneva"/>
    </font>
    <font>
      <sz val="10"/>
      <color indexed="10"/>
      <name val="Geneva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165" fontId="0" fillId="0" borderId="0" xfId="1" applyFont="1"/>
    <xf numFmtId="165" fontId="0" fillId="0" borderId="0" xfId="1" applyFont="1" applyAlignment="1">
      <alignment horizontal="right"/>
    </xf>
    <xf numFmtId="0" fontId="2" fillId="2" borderId="2" xfId="0" applyFont="1" applyFill="1" applyBorder="1" applyAlignment="1">
      <alignment horizontal="center"/>
    </xf>
    <xf numFmtId="165" fontId="2" fillId="2" borderId="2" xfId="1" applyFont="1" applyFill="1" applyBorder="1" applyAlignment="1">
      <alignment horizontal="center"/>
    </xf>
    <xf numFmtId="0" fontId="2" fillId="0" borderId="3" xfId="0" applyFont="1" applyBorder="1"/>
    <xf numFmtId="165" fontId="2" fillId="0" borderId="3" xfId="1" applyFont="1" applyBorder="1"/>
    <xf numFmtId="0" fontId="2" fillId="0" borderId="1" xfId="0" applyFont="1" applyBorder="1"/>
    <xf numFmtId="165" fontId="2" fillId="0" borderId="1" xfId="1" applyFont="1" applyBorder="1"/>
    <xf numFmtId="0" fontId="2" fillId="2" borderId="1" xfId="0" applyFont="1" applyFill="1" applyBorder="1"/>
    <xf numFmtId="165" fontId="2" fillId="2" borderId="1" xfId="1" applyFont="1" applyFill="1" applyBorder="1"/>
    <xf numFmtId="166" fontId="0" fillId="0" borderId="0" xfId="0" applyNumberFormat="1"/>
    <xf numFmtId="166" fontId="2" fillId="2" borderId="2" xfId="0" applyNumberFormat="1" applyFont="1" applyFill="1" applyBorder="1" applyAlignment="1">
      <alignment horizontal="center"/>
    </xf>
    <xf numFmtId="166" fontId="2" fillId="0" borderId="3" xfId="0" applyNumberFormat="1" applyFont="1" applyBorder="1"/>
    <xf numFmtId="166" fontId="2" fillId="0" borderId="1" xfId="0" applyNumberFormat="1" applyFont="1" applyBorder="1"/>
    <xf numFmtId="166" fontId="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8" fillId="0" borderId="0" xfId="2" applyFont="1"/>
    <xf numFmtId="0" fontId="7" fillId="0" borderId="6" xfId="2" applyFont="1" applyBorder="1"/>
    <xf numFmtId="0" fontId="7" fillId="0" borderId="7" xfId="2" applyFont="1" applyBorder="1"/>
    <xf numFmtId="0" fontId="8" fillId="0" borderId="8" xfId="2" applyFont="1" applyBorder="1"/>
    <xf numFmtId="0" fontId="8" fillId="0" borderId="7" xfId="2" applyFont="1" applyBorder="1"/>
    <xf numFmtId="0" fontId="7" fillId="0" borderId="9" xfId="2" applyFont="1" applyBorder="1"/>
    <xf numFmtId="0" fontId="8" fillId="0" borderId="0" xfId="2" applyFont="1" applyBorder="1"/>
    <xf numFmtId="0" fontId="8" fillId="0" borderId="10" xfId="2" applyFont="1" applyBorder="1"/>
    <xf numFmtId="0" fontId="8" fillId="0" borderId="9" xfId="2" applyFont="1" applyBorder="1"/>
    <xf numFmtId="0" fontId="7" fillId="0" borderId="0" xfId="2" applyFont="1" applyBorder="1" applyAlignment="1">
      <alignment horizontal="right"/>
    </xf>
    <xf numFmtId="0" fontId="7" fillId="0" borderId="10" xfId="2" applyFont="1" applyBorder="1" applyAlignment="1">
      <alignment horizontal="right"/>
    </xf>
    <xf numFmtId="0" fontId="7" fillId="0" borderId="0" xfId="2" applyFont="1"/>
    <xf numFmtId="0" fontId="8" fillId="0" borderId="0" xfId="2" applyFont="1" applyBorder="1" applyAlignment="1">
      <alignment horizontal="right"/>
    </xf>
    <xf numFmtId="0" fontId="8" fillId="0" borderId="10" xfId="2" applyFont="1" applyBorder="1" applyAlignment="1">
      <alignment horizontal="right"/>
    </xf>
    <xf numFmtId="165" fontId="8" fillId="0" borderId="10" xfId="3" applyFont="1" applyBorder="1"/>
    <xf numFmtId="4" fontId="8" fillId="0" borderId="10" xfId="3" applyNumberFormat="1" applyFont="1" applyBorder="1"/>
    <xf numFmtId="167" fontId="8" fillId="0" borderId="9" xfId="2" applyNumberFormat="1" applyFont="1" applyBorder="1" applyProtection="1">
      <protection locked="0"/>
    </xf>
    <xf numFmtId="0" fontId="8" fillId="3" borderId="11" xfId="2" applyFont="1" applyFill="1" applyBorder="1" applyProtection="1">
      <protection locked="0"/>
    </xf>
    <xf numFmtId="4" fontId="8" fillId="0" borderId="13" xfId="3" applyNumberFormat="1" applyFont="1" applyBorder="1"/>
    <xf numFmtId="0" fontId="8" fillId="3" borderId="12" xfId="2" applyFont="1" applyFill="1" applyBorder="1" applyProtection="1">
      <protection locked="0"/>
    </xf>
    <xf numFmtId="4" fontId="8" fillId="0" borderId="10" xfId="2" applyNumberFormat="1" applyFont="1" applyBorder="1"/>
    <xf numFmtId="4" fontId="8" fillId="3" borderId="5" xfId="3" applyNumberFormat="1" applyFont="1" applyFill="1" applyBorder="1" applyProtection="1">
      <protection locked="0"/>
    </xf>
    <xf numFmtId="4" fontId="8" fillId="0" borderId="10" xfId="3" applyNumberFormat="1" applyFont="1" applyFill="1" applyBorder="1"/>
    <xf numFmtId="0" fontId="9" fillId="0" borderId="0" xfId="2" applyFont="1"/>
    <xf numFmtId="0" fontId="8" fillId="3" borderId="14" xfId="2" applyFont="1" applyFill="1" applyBorder="1" applyProtection="1">
      <protection locked="0"/>
    </xf>
    <xf numFmtId="4" fontId="8" fillId="0" borderId="15" xfId="3" applyNumberFormat="1" applyFont="1" applyBorder="1"/>
    <xf numFmtId="0" fontId="8" fillId="0" borderId="16" xfId="2" applyFont="1" applyBorder="1"/>
    <xf numFmtId="0" fontId="8" fillId="0" borderId="17" xfId="2" applyFont="1" applyBorder="1"/>
    <xf numFmtId="0" fontId="8" fillId="0" borderId="18" xfId="2" applyFont="1" applyBorder="1"/>
    <xf numFmtId="0" fontId="8" fillId="0" borderId="0" xfId="2" applyFont="1" applyBorder="1" applyProtection="1">
      <protection locked="0"/>
    </xf>
    <xf numFmtId="0" fontId="8" fillId="0" borderId="16" xfId="2" applyFont="1" applyFill="1" applyBorder="1"/>
    <xf numFmtId="0" fontId="8" fillId="0" borderId="17" xfId="2" applyFont="1" applyFill="1" applyBorder="1"/>
    <xf numFmtId="165" fontId="8" fillId="0" borderId="18" xfId="3" applyFont="1" applyFill="1" applyBorder="1"/>
    <xf numFmtId="0" fontId="8" fillId="0" borderId="0" xfId="2" applyFont="1" applyFill="1" applyBorder="1" applyAlignment="1">
      <alignment horizontal="right"/>
    </xf>
    <xf numFmtId="0" fontId="8" fillId="0" borderId="0" xfId="2" applyFont="1" applyFill="1" applyBorder="1" applyProtection="1">
      <protection locked="0"/>
    </xf>
    <xf numFmtId="165" fontId="8" fillId="0" borderId="0" xfId="3" applyFont="1" applyFill="1" applyBorder="1"/>
    <xf numFmtId="0" fontId="8" fillId="0" borderId="0" xfId="2" applyFont="1" applyFill="1" applyBorder="1"/>
    <xf numFmtId="168" fontId="8" fillId="0" borderId="9" xfId="2" applyNumberFormat="1" applyFont="1" applyBorder="1" applyAlignment="1" applyProtection="1">
      <alignment horizontal="right"/>
      <protection locked="0"/>
    </xf>
    <xf numFmtId="0" fontId="6" fillId="0" borderId="0" xfId="2" applyFont="1" applyAlignment="1">
      <alignment horizontal="center"/>
    </xf>
    <xf numFmtId="0" fontId="4" fillId="0" borderId="0" xfId="0" applyFont="1" applyBorder="1"/>
    <xf numFmtId="0" fontId="5" fillId="0" borderId="0" xfId="0" applyFont="1"/>
    <xf numFmtId="39" fontId="4" fillId="3" borderId="5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0" fontId="2" fillId="0" borderId="3" xfId="0" quotePrefix="1" applyFont="1" applyBorder="1"/>
    <xf numFmtId="165" fontId="2" fillId="4" borderId="3" xfId="1" applyFont="1" applyFill="1" applyBorder="1"/>
    <xf numFmtId="165" fontId="2" fillId="0" borderId="3" xfId="1" applyFont="1" applyFill="1" applyBorder="1"/>
    <xf numFmtId="165" fontId="2" fillId="5" borderId="2" xfId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5" fontId="2" fillId="5" borderId="2" xfId="1" applyFont="1" applyFill="1" applyBorder="1" applyAlignment="1">
      <alignment horizontal="center" vertical="center" wrapText="1"/>
    </xf>
    <xf numFmtId="166" fontId="0" fillId="7" borderId="12" xfId="0" applyNumberFormat="1" applyFont="1" applyFill="1" applyBorder="1"/>
    <xf numFmtId="164" fontId="0" fillId="0" borderId="0" xfId="1" applyNumberFormat="1" applyFont="1"/>
    <xf numFmtId="164" fontId="2" fillId="0" borderId="3" xfId="1" applyNumberFormat="1" applyFont="1" applyBorder="1"/>
    <xf numFmtId="164" fontId="2" fillId="0" borderId="3" xfId="1" applyNumberFormat="1" applyFont="1" applyFill="1" applyBorder="1"/>
    <xf numFmtId="164" fontId="2" fillId="2" borderId="1" xfId="1" applyNumberFormat="1" applyFont="1" applyFill="1" applyBorder="1"/>
    <xf numFmtId="0" fontId="0" fillId="0" borderId="0" xfId="1" applyNumberFormat="1" applyFont="1"/>
    <xf numFmtId="166" fontId="0" fillId="7" borderId="12" xfId="0" applyNumberFormat="1" applyFill="1" applyBorder="1"/>
    <xf numFmtId="169" fontId="0" fillId="0" borderId="0" xfId="1" applyNumberFormat="1" applyFont="1"/>
    <xf numFmtId="169" fontId="2" fillId="5" borderId="2" xfId="1" applyNumberFormat="1" applyFont="1" applyFill="1" applyBorder="1" applyAlignment="1">
      <alignment horizontal="center" vertical="center" wrapText="1"/>
    </xf>
    <xf numFmtId="169" fontId="2" fillId="2" borderId="1" xfId="1" applyNumberFormat="1" applyFont="1" applyFill="1" applyBorder="1"/>
    <xf numFmtId="165" fontId="12" fillId="0" borderId="0" xfId="1" applyFont="1" applyAlignment="1">
      <alignment horizontal="center"/>
    </xf>
    <xf numFmtId="165" fontId="11" fillId="0" borderId="3" xfId="1" applyFont="1" applyBorder="1" applyAlignment="1">
      <alignment horizontal="center"/>
    </xf>
    <xf numFmtId="165" fontId="11" fillId="0" borderId="3" xfId="1" applyFont="1" applyFill="1" applyBorder="1" applyAlignment="1">
      <alignment horizontal="center"/>
    </xf>
    <xf numFmtId="165" fontId="11" fillId="2" borderId="1" xfId="1" applyFont="1" applyFill="1" applyBorder="1" applyAlignment="1">
      <alignment horizontal="center"/>
    </xf>
    <xf numFmtId="165" fontId="2" fillId="8" borderId="1" xfId="1" applyFont="1" applyFill="1" applyBorder="1" applyAlignment="1">
      <alignment horizontal="center" vertical="center"/>
    </xf>
    <xf numFmtId="165" fontId="2" fillId="8" borderId="19" xfId="1" applyFont="1" applyFill="1" applyBorder="1" applyAlignment="1">
      <alignment horizontal="center" vertical="center"/>
    </xf>
    <xf numFmtId="165" fontId="12" fillId="8" borderId="0" xfId="1" applyFont="1" applyFill="1" applyAlignment="1">
      <alignment horizontal="center"/>
    </xf>
    <xf numFmtId="165" fontId="2" fillId="8" borderId="3" xfId="1" applyFont="1" applyFill="1" applyBorder="1" applyAlignment="1">
      <alignment horizontal="center" vertical="center"/>
    </xf>
    <xf numFmtId="165" fontId="12" fillId="8" borderId="11" xfId="1" applyFont="1" applyFill="1" applyBorder="1" applyAlignment="1">
      <alignment horizontal="center"/>
    </xf>
    <xf numFmtId="165" fontId="2" fillId="5" borderId="21" xfId="1" applyFont="1" applyFill="1" applyBorder="1" applyAlignment="1">
      <alignment horizontal="center" vertical="center"/>
    </xf>
    <xf numFmtId="165" fontId="12" fillId="5" borderId="0" xfId="1" applyFont="1" applyFill="1" applyBorder="1" applyAlignment="1">
      <alignment horizontal="center"/>
    </xf>
    <xf numFmtId="165" fontId="12" fillId="5" borderId="11" xfId="1" applyFont="1" applyFill="1" applyBorder="1" applyAlignment="1">
      <alignment horizontal="center"/>
    </xf>
    <xf numFmtId="164" fontId="12" fillId="5" borderId="0" xfId="1" applyNumberFormat="1" applyFont="1" applyFill="1" applyBorder="1" applyAlignment="1">
      <alignment horizontal="center"/>
    </xf>
    <xf numFmtId="165" fontId="2" fillId="5" borderId="1" xfId="1" applyFont="1" applyFill="1" applyBorder="1" applyAlignment="1">
      <alignment horizontal="center" vertical="center"/>
    </xf>
    <xf numFmtId="164" fontId="2" fillId="5" borderId="1" xfId="1" applyNumberFormat="1" applyFont="1" applyFill="1" applyBorder="1" applyAlignment="1">
      <alignment horizontal="center" vertical="center"/>
    </xf>
    <xf numFmtId="165" fontId="11" fillId="5" borderId="1" xfId="1" applyFont="1" applyFill="1" applyBorder="1" applyAlignment="1">
      <alignment horizontal="center" vertical="center" wrapText="1"/>
    </xf>
    <xf numFmtId="165" fontId="0" fillId="0" borderId="0" xfId="1" applyFont="1" applyAlignment="1">
      <alignment vertical="center"/>
    </xf>
    <xf numFmtId="0" fontId="14" fillId="5" borderId="0" xfId="0" applyFont="1" applyFill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166" fontId="0" fillId="7" borderId="11" xfId="0" applyNumberFormat="1" applyFill="1" applyBorder="1"/>
    <xf numFmtId="166" fontId="12" fillId="2" borderId="2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165" fontId="2" fillId="9" borderId="3" xfId="1" applyFont="1" applyFill="1" applyBorder="1"/>
    <xf numFmtId="165" fontId="13" fillId="9" borderId="3" xfId="1" applyFont="1" applyFill="1" applyBorder="1"/>
    <xf numFmtId="0" fontId="0" fillId="6" borderId="23" xfId="0" applyFill="1" applyBorder="1" applyAlignment="1">
      <alignment horizontal="center"/>
    </xf>
    <xf numFmtId="22" fontId="0" fillId="6" borderId="24" xfId="0" applyNumberFormat="1" applyFill="1" applyBorder="1" applyAlignment="1">
      <alignment horizontal="left"/>
    </xf>
    <xf numFmtId="0" fontId="0" fillId="0" borderId="0" xfId="0" applyFill="1"/>
    <xf numFmtId="165" fontId="11" fillId="10" borderId="3" xfId="1" applyFont="1" applyFill="1" applyBorder="1" applyAlignment="1">
      <alignment horizontal="center"/>
    </xf>
    <xf numFmtId="166" fontId="11" fillId="10" borderId="3" xfId="0" applyNumberFormat="1" applyFont="1" applyFill="1" applyBorder="1"/>
    <xf numFmtId="0" fontId="11" fillId="10" borderId="3" xfId="0" applyFont="1" applyFill="1" applyBorder="1"/>
    <xf numFmtId="165" fontId="11" fillId="10" borderId="3" xfId="1" applyFont="1" applyFill="1" applyBorder="1"/>
    <xf numFmtId="164" fontId="11" fillId="10" borderId="3" xfId="1" applyNumberFormat="1" applyFont="1" applyFill="1" applyBorder="1"/>
    <xf numFmtId="0" fontId="12" fillId="6" borderId="23" xfId="0" applyFont="1" applyFill="1" applyBorder="1" applyAlignment="1">
      <alignment horizontal="center"/>
    </xf>
    <xf numFmtId="0" fontId="0" fillId="6" borderId="24" xfId="0" applyFill="1" applyBorder="1"/>
    <xf numFmtId="2" fontId="14" fillId="7" borderId="14" xfId="0" applyNumberFormat="1" applyFont="1" applyFill="1" applyBorder="1"/>
    <xf numFmtId="2" fontId="14" fillId="0" borderId="0" xfId="0" applyNumberFormat="1" applyFont="1"/>
    <xf numFmtId="2" fontId="15" fillId="0" borderId="14" xfId="1" applyNumberFormat="1" applyFont="1" applyFill="1" applyBorder="1" applyAlignment="1">
      <alignment vertical="center"/>
    </xf>
    <xf numFmtId="2" fontId="15" fillId="8" borderId="20" xfId="1" applyNumberFormat="1" applyFont="1" applyFill="1" applyBorder="1" applyAlignment="1"/>
    <xf numFmtId="2" fontId="15" fillId="5" borderId="0" xfId="1" applyNumberFormat="1" applyFont="1" applyFill="1" applyBorder="1" applyAlignment="1">
      <alignment vertical="center"/>
    </xf>
    <xf numFmtId="2" fontId="15" fillId="5" borderId="0" xfId="1" applyNumberFormat="1" applyFont="1" applyFill="1" applyBorder="1" applyAlignment="1">
      <alignment horizontal="center" vertical="center"/>
    </xf>
    <xf numFmtId="2" fontId="14" fillId="5" borderId="0" xfId="0" applyNumberFormat="1" applyFont="1" applyFill="1"/>
    <xf numFmtId="0" fontId="6" fillId="0" borderId="0" xfId="2" applyFont="1" applyAlignment="1">
      <alignment horizontal="center"/>
    </xf>
  </cellXfs>
  <cellStyles count="4">
    <cellStyle name="Currency 2" xfId="3"/>
    <cellStyle name="Monétaire" xfId="1" builtinId="4"/>
    <cellStyle name="Normal" xfId="0" builtinId="0"/>
    <cellStyle name="Normal 2" xfId="2"/>
  </cellStyles>
  <dxfs count="16">
    <dxf>
      <fill>
        <patternFill>
          <bgColor theme="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66FF"/>
      <color rgb="FFEF42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234462</xdr:colOff>
      <xdr:row>1</xdr:row>
      <xdr:rowOff>154916</xdr:rowOff>
    </xdr:from>
    <xdr:to>
      <xdr:col>1</xdr:col>
      <xdr:colOff>1025769</xdr:colOff>
      <xdr:row>4</xdr:row>
      <xdr:rowOff>126376</xdr:rowOff>
    </xdr:to>
    <xdr:pic>
      <xdr:nvPicPr>
        <xdr:cNvPr id="2" name="Picture 8" descr="Z:\DEMEP\Marketing\DEMEP logo\DEMEP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4062" y="345416"/>
          <a:ext cx="791307" cy="542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202405</xdr:colOff>
      <xdr:row>9</xdr:row>
      <xdr:rowOff>11905</xdr:rowOff>
    </xdr:from>
    <xdr:to>
      <xdr:col>14</xdr:col>
      <xdr:colOff>821530</xdr:colOff>
      <xdr:row>15</xdr:row>
      <xdr:rowOff>47624</xdr:rowOff>
    </xdr:to>
    <xdr:sp macro="" textlink="">
      <xdr:nvSpPr>
        <xdr:cNvPr id="2" name="Rectangle 1"/>
        <xdr:cNvSpPr/>
      </xdr:nvSpPr>
      <xdr:spPr>
        <a:xfrm>
          <a:off x="12965905" y="2035968"/>
          <a:ext cx="1547813" cy="1178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Cellule(s) qui doivent </a:t>
          </a:r>
          <a:r>
            <a:rPr lang="en-US" sz="1100" baseline="0"/>
            <a:t> se mettre en rouge SI elle est vide et qu'il y a une valeur en H10 OU I10</a:t>
          </a:r>
          <a:endParaRPr lang="en-US" sz="1100"/>
        </a:p>
      </xdr:txBody>
    </xdr:sp>
    <xdr:clientData/>
  </xdr:twoCellAnchor>
  <xdr:twoCellAnchor>
    <xdr:from>
      <xdr:col>11</xdr:col>
      <xdr:colOff>345282</xdr:colOff>
      <xdr:row>9</xdr:row>
      <xdr:rowOff>142875</xdr:rowOff>
    </xdr:from>
    <xdr:to>
      <xdr:col>13</xdr:col>
      <xdr:colOff>202405</xdr:colOff>
      <xdr:row>12</xdr:row>
      <xdr:rowOff>29765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1715751" y="2166938"/>
          <a:ext cx="1250154" cy="45839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323021</xdr:colOff>
      <xdr:row>0</xdr:row>
      <xdr:rowOff>157369</xdr:rowOff>
    </xdr:from>
    <xdr:to>
      <xdr:col>0</xdr:col>
      <xdr:colOff>1292086</xdr:colOff>
      <xdr:row>1</xdr:row>
      <xdr:rowOff>275647</xdr:rowOff>
    </xdr:to>
    <xdr:pic>
      <xdr:nvPicPr>
        <xdr:cNvPr id="2" name="Picture 8" descr="Z:\DEMEP\Marketing\DEMEP logo\DEMEP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23021" y="157369"/>
          <a:ext cx="969065" cy="66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G157"/>
  <sheetViews>
    <sheetView topLeftCell="A124" zoomScale="115" zoomScaleNormal="115" workbookViewId="0">
      <selection activeCell="C94" sqref="C94"/>
    </sheetView>
  </sheetViews>
  <sheetFormatPr baseColWidth="10" defaultColWidth="9.140625" defaultRowHeight="15"/>
  <cols>
    <col min="1" max="1" width="9.140625" style="13"/>
    <col min="2" max="2" width="22.140625" customWidth="1"/>
    <col min="3" max="3" width="51.42578125" customWidth="1"/>
    <col min="4" max="6" width="13.85546875" style="3" customWidth="1"/>
    <col min="7" max="7" width="16.42578125" customWidth="1"/>
  </cols>
  <sheetData>
    <row r="3" spans="1:7">
      <c r="C3" s="1" t="s">
        <v>7</v>
      </c>
    </row>
    <row r="4" spans="1:7">
      <c r="C4" s="1" t="s">
        <v>160</v>
      </c>
      <c r="F4" s="4" t="s">
        <v>0</v>
      </c>
      <c r="G4" s="2"/>
    </row>
    <row r="7" spans="1:7" s="1" customFormat="1">
      <c r="A7" s="14" t="s">
        <v>0</v>
      </c>
      <c r="B7" s="5" t="s">
        <v>6</v>
      </c>
      <c r="C7" s="5" t="s">
        <v>1</v>
      </c>
      <c r="D7" s="6" t="s">
        <v>2</v>
      </c>
      <c r="E7" s="6" t="s">
        <v>3</v>
      </c>
      <c r="F7" s="6" t="s">
        <v>4</v>
      </c>
      <c r="G7" s="5" t="s">
        <v>5</v>
      </c>
    </row>
    <row r="8" spans="1:7">
      <c r="A8" s="15"/>
      <c r="B8" s="7"/>
      <c r="C8" s="7" t="s">
        <v>8</v>
      </c>
      <c r="D8" s="8"/>
      <c r="E8" s="8"/>
      <c r="F8" s="8"/>
      <c r="G8" s="7"/>
    </row>
    <row r="9" spans="1:7">
      <c r="A9" s="16">
        <v>42739</v>
      </c>
      <c r="B9" s="9" t="s">
        <v>13</v>
      </c>
      <c r="C9" s="9" t="s">
        <v>21</v>
      </c>
      <c r="D9" s="10">
        <v>150</v>
      </c>
      <c r="E9" s="10"/>
      <c r="F9" s="10">
        <f>F8-D9+E9</f>
        <v>-150</v>
      </c>
      <c r="G9" s="9"/>
    </row>
    <row r="10" spans="1:7">
      <c r="A10" s="16">
        <v>42742</v>
      </c>
      <c r="B10" s="9" t="s">
        <v>14</v>
      </c>
      <c r="C10" s="9" t="s">
        <v>22</v>
      </c>
      <c r="D10" s="10">
        <v>1.25</v>
      </c>
      <c r="E10" s="10"/>
      <c r="F10" s="10">
        <f t="shared" ref="F10:F74" si="0">F9-D10+E10</f>
        <v>-151.25</v>
      </c>
      <c r="G10" s="9"/>
    </row>
    <row r="11" spans="1:7">
      <c r="A11" s="16">
        <v>42745</v>
      </c>
      <c r="B11" s="9" t="s">
        <v>15</v>
      </c>
      <c r="C11" s="9" t="s">
        <v>23</v>
      </c>
      <c r="D11" s="10">
        <v>2926.3</v>
      </c>
      <c r="E11" s="10"/>
      <c r="F11" s="10">
        <f t="shared" si="0"/>
        <v>-3077.55</v>
      </c>
      <c r="G11" s="9"/>
    </row>
    <row r="12" spans="1:7">
      <c r="A12" s="16">
        <v>42754</v>
      </c>
      <c r="B12" s="9" t="s">
        <v>16</v>
      </c>
      <c r="C12" s="9" t="s">
        <v>24</v>
      </c>
      <c r="D12" s="10">
        <v>5</v>
      </c>
      <c r="E12" s="10"/>
      <c r="F12" s="10">
        <f t="shared" si="0"/>
        <v>-3082.55</v>
      </c>
      <c r="G12" s="9"/>
    </row>
    <row r="13" spans="1:7">
      <c r="A13" s="16">
        <v>42754</v>
      </c>
      <c r="B13" s="9" t="s">
        <v>16</v>
      </c>
      <c r="C13" s="9" t="s">
        <v>24</v>
      </c>
      <c r="D13" s="10">
        <v>5</v>
      </c>
      <c r="E13" s="10"/>
      <c r="F13" s="10">
        <f t="shared" si="0"/>
        <v>-3087.55</v>
      </c>
      <c r="G13" s="9"/>
    </row>
    <row r="14" spans="1:7">
      <c r="A14" s="16">
        <v>42756</v>
      </c>
      <c r="B14" s="9" t="s">
        <v>103</v>
      </c>
      <c r="C14" s="9" t="s">
        <v>104</v>
      </c>
      <c r="D14" s="10"/>
      <c r="E14" s="10">
        <v>20000</v>
      </c>
      <c r="F14" s="10">
        <f t="shared" si="0"/>
        <v>16912.45</v>
      </c>
      <c r="G14" s="9"/>
    </row>
    <row r="15" spans="1:7">
      <c r="A15" s="16">
        <v>42756</v>
      </c>
      <c r="B15" s="9" t="s">
        <v>17</v>
      </c>
      <c r="C15" s="9" t="s">
        <v>25</v>
      </c>
      <c r="D15" s="10">
        <v>20000</v>
      </c>
      <c r="E15" s="10"/>
      <c r="F15" s="10">
        <f t="shared" si="0"/>
        <v>-3087.5499999999993</v>
      </c>
      <c r="G15" s="9"/>
    </row>
    <row r="16" spans="1:7">
      <c r="A16" s="16">
        <v>42760</v>
      </c>
      <c r="B16" s="9" t="s">
        <v>18</v>
      </c>
      <c r="C16" s="9" t="s">
        <v>26</v>
      </c>
      <c r="D16" s="10">
        <v>1</v>
      </c>
      <c r="E16" s="10"/>
      <c r="F16" s="10">
        <f t="shared" si="0"/>
        <v>-3088.5499999999993</v>
      </c>
      <c r="G16" s="9"/>
    </row>
    <row r="17" spans="1:7">
      <c r="A17" s="16">
        <v>42766</v>
      </c>
      <c r="B17" s="9" t="s">
        <v>103</v>
      </c>
      <c r="C17" s="9" t="s">
        <v>105</v>
      </c>
      <c r="D17" s="10"/>
      <c r="E17" s="10">
        <v>5000</v>
      </c>
      <c r="F17" s="10">
        <f t="shared" si="0"/>
        <v>1911.4500000000007</v>
      </c>
      <c r="G17" s="9"/>
    </row>
    <row r="18" spans="1:7">
      <c r="A18" s="16">
        <v>42766</v>
      </c>
      <c r="B18" s="9" t="s">
        <v>19</v>
      </c>
      <c r="C18" s="9" t="s">
        <v>27</v>
      </c>
      <c r="D18" s="10">
        <v>100</v>
      </c>
      <c r="E18" s="10"/>
      <c r="F18" s="10">
        <f t="shared" si="0"/>
        <v>1811.4500000000007</v>
      </c>
      <c r="G18" s="9"/>
    </row>
    <row r="19" spans="1:7">
      <c r="A19" s="16">
        <v>42766</v>
      </c>
      <c r="B19" s="9" t="s">
        <v>13</v>
      </c>
      <c r="C19" s="9" t="s">
        <v>27</v>
      </c>
      <c r="D19" s="10">
        <v>300</v>
      </c>
      <c r="E19" s="10"/>
      <c r="F19" s="10">
        <f t="shared" si="0"/>
        <v>1511.4500000000007</v>
      </c>
      <c r="G19" s="9"/>
    </row>
    <row r="20" spans="1:7">
      <c r="A20" s="16">
        <v>42766</v>
      </c>
      <c r="B20" s="9" t="s">
        <v>20</v>
      </c>
      <c r="C20" s="9" t="s">
        <v>28</v>
      </c>
      <c r="D20" s="10">
        <v>2000</v>
      </c>
      <c r="E20" s="10"/>
      <c r="F20" s="10">
        <f t="shared" si="0"/>
        <v>-488.54999999999927</v>
      </c>
      <c r="G20" s="9"/>
    </row>
    <row r="21" spans="1:7">
      <c r="A21" s="16">
        <v>42768</v>
      </c>
      <c r="B21" s="9" t="s">
        <v>13</v>
      </c>
      <c r="C21" s="9" t="s">
        <v>36</v>
      </c>
      <c r="D21" s="10">
        <v>150</v>
      </c>
      <c r="E21" s="10"/>
      <c r="F21" s="10">
        <f t="shared" si="0"/>
        <v>-638.54999999999927</v>
      </c>
      <c r="G21" s="9"/>
    </row>
    <row r="22" spans="1:7">
      <c r="A22" s="16">
        <v>42768</v>
      </c>
      <c r="B22" s="9" t="s">
        <v>29</v>
      </c>
      <c r="C22" s="9" t="s">
        <v>37</v>
      </c>
      <c r="D22" s="10">
        <v>470</v>
      </c>
      <c r="E22" s="10"/>
      <c r="F22" s="10">
        <f t="shared" si="0"/>
        <v>-1108.5499999999993</v>
      </c>
      <c r="G22" s="9"/>
    </row>
    <row r="23" spans="1:7">
      <c r="A23" s="16">
        <v>42774</v>
      </c>
      <c r="B23" s="9" t="s">
        <v>30</v>
      </c>
      <c r="C23" s="9" t="s">
        <v>38</v>
      </c>
      <c r="D23" s="10">
        <v>5</v>
      </c>
      <c r="E23" s="10"/>
      <c r="F23" s="10">
        <f t="shared" si="0"/>
        <v>-1113.5499999999993</v>
      </c>
      <c r="G23" s="9"/>
    </row>
    <row r="24" spans="1:7">
      <c r="A24" s="16">
        <v>42779</v>
      </c>
      <c r="B24" s="9" t="s">
        <v>31</v>
      </c>
      <c r="C24" s="9" t="s">
        <v>39</v>
      </c>
      <c r="D24" s="10">
        <v>92</v>
      </c>
      <c r="E24" s="10"/>
      <c r="F24" s="10">
        <f t="shared" si="0"/>
        <v>-1205.5499999999993</v>
      </c>
      <c r="G24" s="9"/>
    </row>
    <row r="25" spans="1:7">
      <c r="A25" s="16">
        <v>42781</v>
      </c>
      <c r="B25" s="9" t="s">
        <v>32</v>
      </c>
      <c r="C25" s="9" t="s">
        <v>40</v>
      </c>
      <c r="D25" s="10">
        <v>2250</v>
      </c>
      <c r="E25" s="10"/>
      <c r="F25" s="10">
        <f t="shared" si="0"/>
        <v>-3455.5499999999993</v>
      </c>
      <c r="G25" s="9"/>
    </row>
    <row r="26" spans="1:7">
      <c r="A26" s="16">
        <v>42786</v>
      </c>
      <c r="B26" s="9" t="s">
        <v>16</v>
      </c>
      <c r="C26" s="9" t="s">
        <v>41</v>
      </c>
      <c r="D26" s="10">
        <v>5</v>
      </c>
      <c r="E26" s="10"/>
      <c r="F26" s="10">
        <f t="shared" si="0"/>
        <v>-3460.5499999999993</v>
      </c>
      <c r="G26" s="9"/>
    </row>
    <row r="27" spans="1:7">
      <c r="A27" s="16">
        <v>42787</v>
      </c>
      <c r="B27" s="9" t="s">
        <v>33</v>
      </c>
      <c r="C27" s="9" t="s">
        <v>42</v>
      </c>
      <c r="D27" s="10">
        <v>44.73</v>
      </c>
      <c r="E27" s="10"/>
      <c r="F27" s="10">
        <f t="shared" si="0"/>
        <v>-3505.2799999999993</v>
      </c>
      <c r="G27" s="9"/>
    </row>
    <row r="28" spans="1:7">
      <c r="A28" s="16">
        <v>42788</v>
      </c>
      <c r="B28" s="9" t="s">
        <v>34</v>
      </c>
      <c r="C28" s="9" t="s">
        <v>43</v>
      </c>
      <c r="D28" s="10">
        <v>53.25</v>
      </c>
      <c r="E28" s="10"/>
      <c r="F28" s="10">
        <f t="shared" si="0"/>
        <v>-3558.5299999999993</v>
      </c>
      <c r="G28" s="9"/>
    </row>
    <row r="29" spans="1:7">
      <c r="A29" s="16">
        <v>42793</v>
      </c>
      <c r="B29" s="9" t="s">
        <v>103</v>
      </c>
      <c r="C29" s="9" t="s">
        <v>105</v>
      </c>
      <c r="D29" s="10"/>
      <c r="E29" s="10">
        <v>20000</v>
      </c>
      <c r="F29" s="10">
        <f t="shared" si="0"/>
        <v>16441.47</v>
      </c>
      <c r="G29" s="9"/>
    </row>
    <row r="30" spans="1:7">
      <c r="A30" s="16">
        <v>42793</v>
      </c>
      <c r="B30" s="9" t="s">
        <v>137</v>
      </c>
      <c r="C30" s="9" t="s">
        <v>138</v>
      </c>
      <c r="D30" s="10">
        <v>20000</v>
      </c>
      <c r="E30" s="10"/>
      <c r="F30" s="10">
        <f t="shared" si="0"/>
        <v>-3558.5299999999988</v>
      </c>
      <c r="G30" s="9"/>
    </row>
    <row r="31" spans="1:7">
      <c r="A31" s="16">
        <v>42793</v>
      </c>
      <c r="B31" s="9" t="s">
        <v>19</v>
      </c>
      <c r="C31" s="9" t="s">
        <v>44</v>
      </c>
      <c r="D31" s="10">
        <v>100</v>
      </c>
      <c r="E31" s="10"/>
      <c r="F31" s="10">
        <f t="shared" si="0"/>
        <v>-3658.5299999999988</v>
      </c>
      <c r="G31" s="9"/>
    </row>
    <row r="32" spans="1:7">
      <c r="A32" s="16">
        <v>42793</v>
      </c>
      <c r="B32" s="9" t="s">
        <v>35</v>
      </c>
      <c r="C32" s="9" t="s">
        <v>44</v>
      </c>
      <c r="D32" s="10">
        <v>300</v>
      </c>
      <c r="E32" s="10"/>
      <c r="F32" s="10">
        <f t="shared" si="0"/>
        <v>-3958.5299999999988</v>
      </c>
      <c r="G32" s="9"/>
    </row>
    <row r="33" spans="1:7">
      <c r="A33" s="16">
        <v>42793</v>
      </c>
      <c r="B33" s="9" t="s">
        <v>13</v>
      </c>
      <c r="C33" s="9" t="s">
        <v>44</v>
      </c>
      <c r="D33" s="10">
        <v>300</v>
      </c>
      <c r="E33" s="10"/>
      <c r="F33" s="10">
        <f t="shared" si="0"/>
        <v>-4258.5299999999988</v>
      </c>
      <c r="G33" s="9"/>
    </row>
    <row r="34" spans="1:7">
      <c r="A34" s="15">
        <v>42797</v>
      </c>
      <c r="B34" s="7" t="s">
        <v>45</v>
      </c>
      <c r="C34" s="7" t="s">
        <v>61</v>
      </c>
      <c r="D34" s="8">
        <v>185</v>
      </c>
      <c r="E34" s="8"/>
      <c r="F34" s="10">
        <f t="shared" si="0"/>
        <v>-4443.5299999999988</v>
      </c>
      <c r="G34" s="7"/>
    </row>
    <row r="35" spans="1:7">
      <c r="A35" s="15">
        <v>42797</v>
      </c>
      <c r="B35" s="7" t="s">
        <v>46</v>
      </c>
      <c r="C35" s="7" t="s">
        <v>62</v>
      </c>
      <c r="D35" s="8">
        <v>150</v>
      </c>
      <c r="E35" s="8"/>
      <c r="F35" s="10">
        <f t="shared" si="0"/>
        <v>-4593.5299999999988</v>
      </c>
      <c r="G35" s="7"/>
    </row>
    <row r="36" spans="1:7">
      <c r="A36" s="15">
        <v>42800</v>
      </c>
      <c r="B36" s="7" t="s">
        <v>47</v>
      </c>
      <c r="C36" s="7" t="s">
        <v>72</v>
      </c>
      <c r="D36" s="8">
        <v>5</v>
      </c>
      <c r="E36" s="8"/>
      <c r="F36" s="10">
        <f t="shared" si="0"/>
        <v>-4598.5299999999988</v>
      </c>
      <c r="G36" s="7"/>
    </row>
    <row r="37" spans="1:7">
      <c r="A37" s="15">
        <v>42801</v>
      </c>
      <c r="B37" s="7" t="s">
        <v>48</v>
      </c>
      <c r="C37" s="7" t="s">
        <v>106</v>
      </c>
      <c r="D37" s="8">
        <v>220</v>
      </c>
      <c r="E37" s="8"/>
      <c r="F37" s="10">
        <f t="shared" si="0"/>
        <v>-4818.5299999999988</v>
      </c>
      <c r="G37" s="7"/>
    </row>
    <row r="38" spans="1:7">
      <c r="A38" s="15">
        <v>42804</v>
      </c>
      <c r="B38" s="7" t="s">
        <v>49</v>
      </c>
      <c r="C38" s="7" t="s">
        <v>63</v>
      </c>
      <c r="D38" s="8">
        <v>1.5</v>
      </c>
      <c r="E38" s="8"/>
      <c r="F38" s="10">
        <f t="shared" si="0"/>
        <v>-4820.0299999999988</v>
      </c>
      <c r="G38" s="7"/>
    </row>
    <row r="39" spans="1:7">
      <c r="A39" s="15">
        <v>42814</v>
      </c>
      <c r="B39" s="7" t="s">
        <v>50</v>
      </c>
      <c r="C39" s="7" t="s">
        <v>65</v>
      </c>
      <c r="D39" s="8">
        <v>271.95</v>
      </c>
      <c r="E39" s="8"/>
      <c r="F39" s="10">
        <f t="shared" si="0"/>
        <v>-5091.9799999999987</v>
      </c>
      <c r="G39" s="7"/>
    </row>
    <row r="40" spans="1:7">
      <c r="A40" s="15">
        <v>42814</v>
      </c>
      <c r="B40" s="7" t="s">
        <v>50</v>
      </c>
      <c r="C40" s="7" t="s">
        <v>66</v>
      </c>
      <c r="D40" s="8">
        <v>5</v>
      </c>
      <c r="E40" s="8"/>
      <c r="F40" s="10">
        <f t="shared" si="0"/>
        <v>-5096.9799999999987</v>
      </c>
      <c r="G40" s="7"/>
    </row>
    <row r="41" spans="1:7">
      <c r="A41" s="15">
        <v>42814</v>
      </c>
      <c r="B41" s="7" t="s">
        <v>51</v>
      </c>
      <c r="C41" s="7" t="s">
        <v>67</v>
      </c>
      <c r="D41" s="8">
        <v>35</v>
      </c>
      <c r="E41" s="8"/>
      <c r="F41" s="10">
        <f t="shared" si="0"/>
        <v>-5131.9799999999987</v>
      </c>
      <c r="G41" s="7"/>
    </row>
    <row r="42" spans="1:7">
      <c r="A42" s="15">
        <v>42814</v>
      </c>
      <c r="B42" s="7" t="s">
        <v>52</v>
      </c>
      <c r="C42" s="7" t="s">
        <v>68</v>
      </c>
      <c r="D42" s="8">
        <v>30</v>
      </c>
      <c r="E42" s="8"/>
      <c r="F42" s="10">
        <f t="shared" si="0"/>
        <v>-5161.9799999999987</v>
      </c>
      <c r="G42" s="7"/>
    </row>
    <row r="43" spans="1:7">
      <c r="A43" s="15">
        <v>42816</v>
      </c>
      <c r="B43" s="7" t="s">
        <v>134</v>
      </c>
      <c r="C43" s="9" t="s">
        <v>105</v>
      </c>
      <c r="D43" s="8"/>
      <c r="E43" s="8">
        <v>11000</v>
      </c>
      <c r="F43" s="10">
        <f t="shared" si="0"/>
        <v>5838.0200000000013</v>
      </c>
      <c r="G43" s="7"/>
    </row>
    <row r="44" spans="1:7">
      <c r="A44" s="15">
        <v>42816</v>
      </c>
      <c r="B44" s="7" t="s">
        <v>17</v>
      </c>
      <c r="C44" s="7" t="s">
        <v>136</v>
      </c>
      <c r="D44" s="8">
        <v>11000</v>
      </c>
      <c r="E44" s="8"/>
      <c r="F44" s="10">
        <f t="shared" si="0"/>
        <v>-5161.9799999999987</v>
      </c>
      <c r="G44" s="7"/>
    </row>
    <row r="45" spans="1:7">
      <c r="A45" s="15">
        <v>42816</v>
      </c>
      <c r="B45" s="7" t="s">
        <v>53</v>
      </c>
      <c r="C45" s="7" t="s">
        <v>69</v>
      </c>
      <c r="D45" s="8">
        <v>1</v>
      </c>
      <c r="E45" s="8"/>
      <c r="F45" s="10">
        <f t="shared" si="0"/>
        <v>-5162.9799999999987</v>
      </c>
      <c r="G45" s="7"/>
    </row>
    <row r="46" spans="1:7">
      <c r="A46" s="15">
        <v>42817</v>
      </c>
      <c r="B46" s="7" t="s">
        <v>54</v>
      </c>
      <c r="C46" s="7" t="s">
        <v>70</v>
      </c>
      <c r="D46" s="8">
        <v>600.45033775331501</v>
      </c>
      <c r="E46" s="8"/>
      <c r="F46" s="10">
        <f t="shared" si="0"/>
        <v>-5763.4303377533133</v>
      </c>
      <c r="G46" s="7"/>
    </row>
    <row r="47" spans="1:7">
      <c r="A47" s="15">
        <v>42817</v>
      </c>
      <c r="B47" s="7" t="s">
        <v>54</v>
      </c>
      <c r="C47" s="7" t="s">
        <v>71</v>
      </c>
      <c r="D47" s="8">
        <v>3</v>
      </c>
      <c r="E47" s="8"/>
      <c r="F47" s="10">
        <f t="shared" si="0"/>
        <v>-5766.4303377533133</v>
      </c>
      <c r="G47" s="7"/>
    </row>
    <row r="48" spans="1:7">
      <c r="A48" s="15">
        <v>42817</v>
      </c>
      <c r="B48" s="7" t="s">
        <v>47</v>
      </c>
      <c r="C48" s="7" t="s">
        <v>72</v>
      </c>
      <c r="D48" s="8">
        <v>24</v>
      </c>
      <c r="E48" s="8"/>
      <c r="F48" s="10">
        <f t="shared" si="0"/>
        <v>-5790.4303377533133</v>
      </c>
      <c r="G48" s="7"/>
    </row>
    <row r="49" spans="1:7">
      <c r="A49" s="15">
        <v>42817</v>
      </c>
      <c r="B49" s="7" t="s">
        <v>55</v>
      </c>
      <c r="C49" s="7" t="s">
        <v>73</v>
      </c>
      <c r="D49" s="8">
        <v>1.5</v>
      </c>
      <c r="E49" s="8"/>
      <c r="F49" s="10">
        <f t="shared" si="0"/>
        <v>-5791.9303377533133</v>
      </c>
      <c r="G49" s="7"/>
    </row>
    <row r="50" spans="1:7">
      <c r="A50" s="15">
        <v>42818</v>
      </c>
      <c r="B50" s="7" t="s">
        <v>56</v>
      </c>
      <c r="C50" s="7" t="s">
        <v>74</v>
      </c>
      <c r="D50" s="8">
        <v>3.6</v>
      </c>
      <c r="E50" s="8"/>
      <c r="F50" s="10">
        <f t="shared" si="0"/>
        <v>-5795.5303377533137</v>
      </c>
      <c r="G50" s="7"/>
    </row>
    <row r="51" spans="1:7">
      <c r="A51" s="15">
        <v>42818</v>
      </c>
      <c r="B51" s="7" t="s">
        <v>51</v>
      </c>
      <c r="C51" s="7" t="s">
        <v>75</v>
      </c>
      <c r="D51" s="8">
        <v>1.25</v>
      </c>
      <c r="E51" s="8"/>
      <c r="F51" s="10">
        <f t="shared" si="0"/>
        <v>-5796.7803377533137</v>
      </c>
      <c r="G51" s="7"/>
    </row>
    <row r="52" spans="1:7">
      <c r="A52" s="15">
        <v>42818</v>
      </c>
      <c r="B52" s="7" t="s">
        <v>57</v>
      </c>
      <c r="C52" s="7" t="s">
        <v>76</v>
      </c>
      <c r="D52" s="8">
        <v>15.25</v>
      </c>
      <c r="E52" s="8"/>
      <c r="F52" s="10">
        <f t="shared" si="0"/>
        <v>-5812.0303377533137</v>
      </c>
      <c r="G52" s="7"/>
    </row>
    <row r="53" spans="1:7">
      <c r="A53" s="15">
        <v>42819</v>
      </c>
      <c r="B53" s="7" t="s">
        <v>58</v>
      </c>
      <c r="C53" s="7" t="s">
        <v>76</v>
      </c>
      <c r="D53" s="8">
        <v>37.25</v>
      </c>
      <c r="E53" s="8"/>
      <c r="F53" s="10">
        <f t="shared" si="0"/>
        <v>-5849.2803377533137</v>
      </c>
      <c r="G53" s="7"/>
    </row>
    <row r="54" spans="1:7">
      <c r="A54" s="15">
        <v>42820</v>
      </c>
      <c r="B54" s="7" t="s">
        <v>52</v>
      </c>
      <c r="C54" s="7" t="s">
        <v>68</v>
      </c>
      <c r="D54" s="8">
        <v>15</v>
      </c>
      <c r="E54" s="8"/>
      <c r="F54" s="10">
        <f t="shared" si="0"/>
        <v>-5864.2803377533137</v>
      </c>
      <c r="G54" s="7"/>
    </row>
    <row r="55" spans="1:7">
      <c r="A55" s="15">
        <v>42820</v>
      </c>
      <c r="B55" s="7" t="s">
        <v>59</v>
      </c>
      <c r="C55" s="7" t="s">
        <v>76</v>
      </c>
      <c r="D55" s="8">
        <v>7.1</v>
      </c>
      <c r="E55" s="8"/>
      <c r="F55" s="10">
        <f t="shared" si="0"/>
        <v>-5871.3803377533141</v>
      </c>
      <c r="G55" s="7"/>
    </row>
    <row r="56" spans="1:7">
      <c r="A56" s="15">
        <v>42822</v>
      </c>
      <c r="B56" s="7" t="s">
        <v>55</v>
      </c>
      <c r="C56" s="7" t="s">
        <v>73</v>
      </c>
      <c r="D56" s="8">
        <v>1.5</v>
      </c>
      <c r="E56" s="8"/>
      <c r="F56" s="10">
        <f t="shared" si="0"/>
        <v>-5872.8803377533141</v>
      </c>
      <c r="G56" s="7"/>
    </row>
    <row r="57" spans="1:7">
      <c r="A57" s="15">
        <v>42822</v>
      </c>
      <c r="B57" s="7" t="s">
        <v>60</v>
      </c>
      <c r="C57" s="7" t="s">
        <v>77</v>
      </c>
      <c r="D57" s="8">
        <v>54.25</v>
      </c>
      <c r="E57" s="8"/>
      <c r="F57" s="10">
        <f t="shared" si="0"/>
        <v>-5927.1303377533141</v>
      </c>
      <c r="G57" s="7"/>
    </row>
    <row r="58" spans="1:7">
      <c r="A58" s="15">
        <v>42822</v>
      </c>
      <c r="B58" s="7" t="s">
        <v>134</v>
      </c>
      <c r="C58" s="7" t="s">
        <v>105</v>
      </c>
      <c r="D58" s="8"/>
      <c r="E58" s="8">
        <v>5000</v>
      </c>
      <c r="F58" s="10">
        <f t="shared" si="0"/>
        <v>-927.13033775331405</v>
      </c>
      <c r="G58" s="7"/>
    </row>
    <row r="59" spans="1:7">
      <c r="A59" s="15">
        <v>42822</v>
      </c>
      <c r="B59" s="7" t="s">
        <v>137</v>
      </c>
      <c r="C59" s="7" t="s">
        <v>136</v>
      </c>
      <c r="D59" s="8">
        <v>5000</v>
      </c>
      <c r="E59" s="8"/>
      <c r="F59" s="10">
        <f t="shared" si="0"/>
        <v>-5927.1303377533141</v>
      </c>
      <c r="G59" s="7"/>
    </row>
    <row r="60" spans="1:7">
      <c r="A60" s="15">
        <v>42825</v>
      </c>
      <c r="B60" s="7" t="s">
        <v>13</v>
      </c>
      <c r="C60" s="7" t="s">
        <v>78</v>
      </c>
      <c r="D60" s="8">
        <v>300</v>
      </c>
      <c r="E60" s="8"/>
      <c r="F60" s="10">
        <f t="shared" si="0"/>
        <v>-6227.1303377533141</v>
      </c>
      <c r="G60" s="7"/>
    </row>
    <row r="61" spans="1:7">
      <c r="A61" s="15">
        <v>42825</v>
      </c>
      <c r="B61" s="7" t="s">
        <v>35</v>
      </c>
      <c r="C61" s="7" t="s">
        <v>78</v>
      </c>
      <c r="D61" s="8">
        <v>300</v>
      </c>
      <c r="E61" s="8"/>
      <c r="F61" s="10">
        <f t="shared" si="0"/>
        <v>-6527.1303377533141</v>
      </c>
      <c r="G61" s="7"/>
    </row>
    <row r="62" spans="1:7">
      <c r="A62" s="15">
        <v>42825</v>
      </c>
      <c r="B62" s="7" t="s">
        <v>19</v>
      </c>
      <c r="C62" s="7" t="s">
        <v>78</v>
      </c>
      <c r="D62" s="8">
        <v>100</v>
      </c>
      <c r="E62" s="8"/>
      <c r="F62" s="10">
        <f t="shared" si="0"/>
        <v>-6627.1303377533141</v>
      </c>
      <c r="G62" s="7"/>
    </row>
    <row r="63" spans="1:7">
      <c r="A63" s="16">
        <v>42825</v>
      </c>
      <c r="B63" s="9" t="s">
        <v>54</v>
      </c>
      <c r="C63" s="9" t="s">
        <v>79</v>
      </c>
      <c r="D63" s="10">
        <v>492.68</v>
      </c>
      <c r="E63" s="10"/>
      <c r="F63" s="10">
        <f t="shared" si="0"/>
        <v>-7119.8103377533143</v>
      </c>
      <c r="G63" s="9"/>
    </row>
    <row r="64" spans="1:7">
      <c r="A64" s="16">
        <v>42825</v>
      </c>
      <c r="B64" s="9" t="s">
        <v>54</v>
      </c>
      <c r="C64" s="9" t="s">
        <v>64</v>
      </c>
      <c r="D64" s="10">
        <v>0.5</v>
      </c>
      <c r="E64" s="10"/>
      <c r="F64" s="10">
        <f t="shared" si="0"/>
        <v>-7120.3103377533143</v>
      </c>
      <c r="G64" s="9"/>
    </row>
    <row r="65" spans="1:7">
      <c r="A65" s="15">
        <v>42830</v>
      </c>
      <c r="B65" s="7" t="s">
        <v>49</v>
      </c>
      <c r="C65" s="7" t="s">
        <v>22</v>
      </c>
      <c r="D65" s="8">
        <v>1.5</v>
      </c>
      <c r="E65" s="8"/>
      <c r="F65" s="10">
        <f t="shared" si="0"/>
        <v>-7121.8103377533143</v>
      </c>
      <c r="G65" s="7" t="s">
        <v>119</v>
      </c>
    </row>
    <row r="66" spans="1:7">
      <c r="A66" s="15">
        <v>42830</v>
      </c>
      <c r="B66" s="7" t="s">
        <v>13</v>
      </c>
      <c r="C66" s="7" t="s">
        <v>109</v>
      </c>
      <c r="D66" s="8">
        <v>150</v>
      </c>
      <c r="E66" s="8"/>
      <c r="F66" s="10">
        <f t="shared" si="0"/>
        <v>-7271.8103377533143</v>
      </c>
      <c r="G66" s="7" t="s">
        <v>120</v>
      </c>
    </row>
    <row r="67" spans="1:7">
      <c r="A67" s="15">
        <v>42831</v>
      </c>
      <c r="B67" s="7" t="s">
        <v>33</v>
      </c>
      <c r="C67" s="7" t="s">
        <v>102</v>
      </c>
      <c r="D67" s="8">
        <v>14.27</v>
      </c>
      <c r="E67" s="8"/>
      <c r="F67" s="10">
        <f t="shared" si="0"/>
        <v>-7286.0803377533148</v>
      </c>
      <c r="G67" s="7" t="s">
        <v>119</v>
      </c>
    </row>
    <row r="68" spans="1:7">
      <c r="A68" s="15">
        <v>42837</v>
      </c>
      <c r="B68" s="7" t="s">
        <v>100</v>
      </c>
      <c r="C68" s="7" t="s">
        <v>101</v>
      </c>
      <c r="D68" s="8"/>
      <c r="E68" s="8">
        <v>5.07</v>
      </c>
      <c r="F68" s="10">
        <f t="shared" si="0"/>
        <v>-7281.0103377533151</v>
      </c>
      <c r="G68" s="7" t="s">
        <v>133</v>
      </c>
    </row>
    <row r="69" spans="1:7">
      <c r="A69" s="15">
        <v>42837</v>
      </c>
      <c r="B69" s="7" t="s">
        <v>13</v>
      </c>
      <c r="C69" s="7" t="s">
        <v>107</v>
      </c>
      <c r="D69" s="8">
        <v>20000</v>
      </c>
      <c r="E69" s="8"/>
      <c r="F69" s="10">
        <f t="shared" si="0"/>
        <v>-27281.010337753316</v>
      </c>
      <c r="G69" s="7" t="s">
        <v>133</v>
      </c>
    </row>
    <row r="70" spans="1:7">
      <c r="A70" s="15">
        <v>42853</v>
      </c>
      <c r="B70" s="7" t="s">
        <v>134</v>
      </c>
      <c r="C70" s="7" t="s">
        <v>132</v>
      </c>
      <c r="D70" s="8"/>
      <c r="E70" s="8"/>
      <c r="F70" s="10">
        <f t="shared" si="0"/>
        <v>-27281.010337753316</v>
      </c>
      <c r="G70" s="7" t="s">
        <v>133</v>
      </c>
    </row>
    <row r="71" spans="1:7">
      <c r="A71" s="15">
        <v>42853</v>
      </c>
      <c r="B71" s="7" t="s">
        <v>13</v>
      </c>
      <c r="C71" s="7" t="s">
        <v>108</v>
      </c>
      <c r="D71" s="8">
        <v>300</v>
      </c>
      <c r="E71" s="8"/>
      <c r="F71" s="10">
        <f t="shared" si="0"/>
        <v>-27581.010337753316</v>
      </c>
      <c r="G71" s="7" t="s">
        <v>133</v>
      </c>
    </row>
    <row r="72" spans="1:7">
      <c r="A72" s="15">
        <v>42853</v>
      </c>
      <c r="B72" s="7" t="s">
        <v>35</v>
      </c>
      <c r="C72" s="7" t="s">
        <v>108</v>
      </c>
      <c r="D72" s="8">
        <v>300</v>
      </c>
      <c r="E72" s="8"/>
      <c r="F72" s="10">
        <f t="shared" si="0"/>
        <v>-27881.010337753316</v>
      </c>
      <c r="G72" s="7" t="s">
        <v>133</v>
      </c>
    </row>
    <row r="73" spans="1:7">
      <c r="A73" s="15">
        <v>42853</v>
      </c>
      <c r="B73" s="7" t="s">
        <v>19</v>
      </c>
      <c r="C73" s="7" t="s">
        <v>108</v>
      </c>
      <c r="D73" s="8">
        <v>100</v>
      </c>
      <c r="E73" s="8"/>
      <c r="F73" s="10">
        <f t="shared" si="0"/>
        <v>-27981.010337753316</v>
      </c>
      <c r="G73" s="7" t="s">
        <v>133</v>
      </c>
    </row>
    <row r="74" spans="1:7">
      <c r="A74" s="15">
        <v>42829</v>
      </c>
      <c r="B74" s="7" t="s">
        <v>110</v>
      </c>
      <c r="C74" s="7" t="s">
        <v>111</v>
      </c>
      <c r="D74" s="8">
        <v>20.98</v>
      </c>
      <c r="E74" s="8"/>
      <c r="F74" s="10">
        <f t="shared" si="0"/>
        <v>-28001.990337753316</v>
      </c>
      <c r="G74" s="7" t="s">
        <v>113</v>
      </c>
    </row>
    <row r="75" spans="1:7">
      <c r="A75" s="15">
        <v>42829</v>
      </c>
      <c r="B75" s="7" t="s">
        <v>110</v>
      </c>
      <c r="C75" s="7" t="s">
        <v>112</v>
      </c>
      <c r="D75" s="8">
        <v>70.7</v>
      </c>
      <c r="E75" s="8"/>
      <c r="F75" s="10">
        <f t="shared" ref="F75:F138" si="1">F74-D75+E75</f>
        <v>-28072.690337753316</v>
      </c>
      <c r="G75" s="7" t="s">
        <v>113</v>
      </c>
    </row>
    <row r="76" spans="1:7">
      <c r="A76" s="15">
        <v>42850</v>
      </c>
      <c r="B76" s="7" t="s">
        <v>114</v>
      </c>
      <c r="C76" s="7" t="s">
        <v>116</v>
      </c>
      <c r="D76" s="8">
        <v>10</v>
      </c>
      <c r="E76" s="8"/>
      <c r="F76" s="10">
        <f t="shared" si="1"/>
        <v>-28082.690337753316</v>
      </c>
      <c r="G76" s="7" t="s">
        <v>115</v>
      </c>
    </row>
    <row r="77" spans="1:7">
      <c r="A77" s="15">
        <v>42836</v>
      </c>
      <c r="B77" s="7" t="s">
        <v>52</v>
      </c>
      <c r="C77" s="7" t="s">
        <v>68</v>
      </c>
      <c r="D77" s="8">
        <v>50</v>
      </c>
      <c r="E77" s="8"/>
      <c r="F77" s="10">
        <f t="shared" si="1"/>
        <v>-28132.690337753316</v>
      </c>
      <c r="G77" s="7" t="s">
        <v>119</v>
      </c>
    </row>
    <row r="78" spans="1:7">
      <c r="A78" s="15">
        <v>42849</v>
      </c>
      <c r="B78" s="7" t="s">
        <v>51</v>
      </c>
      <c r="C78" s="7" t="s">
        <v>117</v>
      </c>
      <c r="D78" s="8">
        <v>40</v>
      </c>
      <c r="E78" s="8"/>
      <c r="F78" s="10">
        <f t="shared" si="1"/>
        <v>-28172.690337753316</v>
      </c>
      <c r="G78" s="7" t="s">
        <v>119</v>
      </c>
    </row>
    <row r="79" spans="1:7">
      <c r="A79" s="15">
        <v>42845</v>
      </c>
      <c r="B79" s="7" t="s">
        <v>118</v>
      </c>
      <c r="C79" s="7" t="s">
        <v>76</v>
      </c>
      <c r="D79" s="8">
        <v>9.25</v>
      </c>
      <c r="E79" s="8"/>
      <c r="F79" s="10">
        <f t="shared" si="1"/>
        <v>-28181.940337753316</v>
      </c>
      <c r="G79" s="7" t="s">
        <v>119</v>
      </c>
    </row>
    <row r="80" spans="1:7">
      <c r="A80" s="15">
        <v>42845</v>
      </c>
      <c r="B80" s="7" t="s">
        <v>51</v>
      </c>
      <c r="C80" s="7" t="s">
        <v>117</v>
      </c>
      <c r="D80" s="8">
        <v>10</v>
      </c>
      <c r="E80" s="8"/>
      <c r="F80" s="10">
        <f t="shared" si="1"/>
        <v>-28191.940337753316</v>
      </c>
      <c r="G80" s="7" t="s">
        <v>119</v>
      </c>
    </row>
    <row r="81" spans="1:7">
      <c r="A81" s="15">
        <v>42827</v>
      </c>
      <c r="B81" s="7" t="s">
        <v>121</v>
      </c>
      <c r="C81" s="7" t="s">
        <v>74</v>
      </c>
      <c r="D81" s="63">
        <v>30</v>
      </c>
      <c r="E81" s="8"/>
      <c r="F81" s="10">
        <f t="shared" si="1"/>
        <v>-28221.940337753316</v>
      </c>
      <c r="G81" s="7" t="s">
        <v>131</v>
      </c>
    </row>
    <row r="82" spans="1:7">
      <c r="A82" s="15">
        <v>42827</v>
      </c>
      <c r="B82" s="7" t="s">
        <v>51</v>
      </c>
      <c r="C82" s="7" t="s">
        <v>122</v>
      </c>
      <c r="D82" s="63">
        <v>21.5</v>
      </c>
      <c r="E82" s="8"/>
      <c r="F82" s="10">
        <f t="shared" si="1"/>
        <v>-28243.440337753316</v>
      </c>
      <c r="G82" s="7" t="s">
        <v>131</v>
      </c>
    </row>
    <row r="83" spans="1:7">
      <c r="A83" s="15">
        <v>42842</v>
      </c>
      <c r="B83" s="7" t="s">
        <v>123</v>
      </c>
      <c r="C83" s="7" t="s">
        <v>74</v>
      </c>
      <c r="D83" s="63">
        <v>3.5</v>
      </c>
      <c r="E83" s="8"/>
      <c r="F83" s="10">
        <f t="shared" si="1"/>
        <v>-28246.940337753316</v>
      </c>
      <c r="G83" s="7" t="s">
        <v>131</v>
      </c>
    </row>
    <row r="84" spans="1:7">
      <c r="A84" s="15">
        <v>42843</v>
      </c>
      <c r="B84" s="7" t="s">
        <v>52</v>
      </c>
      <c r="C84" s="7" t="s">
        <v>74</v>
      </c>
      <c r="D84" s="63">
        <v>4</v>
      </c>
      <c r="E84" s="8"/>
      <c r="F84" s="10">
        <f t="shared" si="1"/>
        <v>-28250.940337753316</v>
      </c>
      <c r="G84" s="7" t="s">
        <v>131</v>
      </c>
    </row>
    <row r="85" spans="1:7">
      <c r="A85" s="15">
        <v>42846</v>
      </c>
      <c r="B85" s="7" t="s">
        <v>52</v>
      </c>
      <c r="C85" s="7" t="s">
        <v>74</v>
      </c>
      <c r="D85" s="63">
        <v>4</v>
      </c>
      <c r="E85" s="8"/>
      <c r="F85" s="10">
        <f t="shared" si="1"/>
        <v>-28254.940337753316</v>
      </c>
      <c r="G85" s="7" t="s">
        <v>131</v>
      </c>
    </row>
    <row r="86" spans="1:7">
      <c r="A86" s="15">
        <v>42846</v>
      </c>
      <c r="B86" s="7" t="s">
        <v>124</v>
      </c>
      <c r="C86" s="7" t="s">
        <v>125</v>
      </c>
      <c r="D86" s="63">
        <v>2.8</v>
      </c>
      <c r="E86" s="8"/>
      <c r="F86" s="10">
        <f t="shared" si="1"/>
        <v>-28257.740337753316</v>
      </c>
      <c r="G86" s="7" t="s">
        <v>131</v>
      </c>
    </row>
    <row r="87" spans="1:7">
      <c r="A87" s="15">
        <v>42846</v>
      </c>
      <c r="B87" s="7" t="s">
        <v>51</v>
      </c>
      <c r="C87" s="7" t="s">
        <v>126</v>
      </c>
      <c r="D87" s="63">
        <v>10</v>
      </c>
      <c r="E87" s="8"/>
      <c r="F87" s="10">
        <f t="shared" si="1"/>
        <v>-28267.740337753316</v>
      </c>
      <c r="G87" s="7" t="s">
        <v>131</v>
      </c>
    </row>
    <row r="88" spans="1:7">
      <c r="A88" s="15">
        <v>42821</v>
      </c>
      <c r="B88" s="7" t="s">
        <v>127</v>
      </c>
      <c r="C88" s="7" t="s">
        <v>128</v>
      </c>
      <c r="D88" s="63">
        <v>388.88</v>
      </c>
      <c r="E88" s="8"/>
      <c r="F88" s="10">
        <f t="shared" si="1"/>
        <v>-28656.620337753317</v>
      </c>
      <c r="G88" s="7" t="s">
        <v>131</v>
      </c>
    </row>
    <row r="89" spans="1:7">
      <c r="A89" s="15">
        <v>42834</v>
      </c>
      <c r="B89" s="7" t="s">
        <v>129</v>
      </c>
      <c r="C89" s="7" t="s">
        <v>130</v>
      </c>
      <c r="D89" s="63">
        <v>680.75</v>
      </c>
      <c r="E89" s="8"/>
      <c r="F89" s="10">
        <f t="shared" si="1"/>
        <v>-29337.370337753317</v>
      </c>
      <c r="G89" s="7" t="s">
        <v>131</v>
      </c>
    </row>
    <row r="90" spans="1:7">
      <c r="A90" s="15">
        <v>42852</v>
      </c>
      <c r="B90" s="7" t="s">
        <v>134</v>
      </c>
      <c r="C90" s="7" t="s">
        <v>135</v>
      </c>
      <c r="D90" s="8"/>
      <c r="E90" s="8">
        <v>5600</v>
      </c>
      <c r="F90" s="10">
        <f t="shared" si="1"/>
        <v>-23737.370337753317</v>
      </c>
      <c r="G90" s="7" t="s">
        <v>133</v>
      </c>
    </row>
    <row r="91" spans="1:7">
      <c r="A91" s="15">
        <v>42852</v>
      </c>
      <c r="B91" s="7" t="s">
        <v>17</v>
      </c>
      <c r="C91" s="7" t="s">
        <v>138</v>
      </c>
      <c r="D91" s="8">
        <v>5600</v>
      </c>
      <c r="E91" s="8"/>
      <c r="F91" s="10">
        <f t="shared" si="1"/>
        <v>-29337.370337753317</v>
      </c>
      <c r="G91" s="62" t="s">
        <v>139</v>
      </c>
    </row>
    <row r="92" spans="1:7">
      <c r="A92" s="15">
        <v>42857</v>
      </c>
      <c r="B92" s="7" t="s">
        <v>17</v>
      </c>
      <c r="C92" s="7" t="s">
        <v>149</v>
      </c>
      <c r="D92" s="8">
        <v>1700</v>
      </c>
      <c r="E92" s="8"/>
      <c r="F92" s="10">
        <f t="shared" si="1"/>
        <v>-31037.370337753317</v>
      </c>
      <c r="G92" s="7"/>
    </row>
    <row r="93" spans="1:7">
      <c r="A93" s="15">
        <v>42858</v>
      </c>
      <c r="B93" s="7" t="s">
        <v>46</v>
      </c>
      <c r="C93" s="7" t="s">
        <v>148</v>
      </c>
      <c r="D93" s="8">
        <v>150</v>
      </c>
      <c r="E93" s="8"/>
      <c r="F93" s="10">
        <f t="shared" si="1"/>
        <v>-31187.370337753317</v>
      </c>
      <c r="G93" s="7"/>
    </row>
    <row r="94" spans="1:7">
      <c r="A94" s="15">
        <v>42859</v>
      </c>
      <c r="B94" s="7" t="s">
        <v>134</v>
      </c>
      <c r="C94" s="7" t="s">
        <v>135</v>
      </c>
      <c r="D94" s="8"/>
      <c r="E94" s="8">
        <v>20000</v>
      </c>
      <c r="F94" s="10">
        <f t="shared" si="1"/>
        <v>-11187.370337753317</v>
      </c>
      <c r="G94" s="7"/>
    </row>
    <row r="95" spans="1:7">
      <c r="A95" s="15">
        <v>42859</v>
      </c>
      <c r="B95" s="7" t="s">
        <v>17</v>
      </c>
      <c r="C95" s="7" t="s">
        <v>138</v>
      </c>
      <c r="D95" s="8">
        <v>20000</v>
      </c>
      <c r="E95" s="8"/>
      <c r="F95" s="10">
        <f t="shared" si="1"/>
        <v>-31187.370337753317</v>
      </c>
      <c r="G95" s="7"/>
    </row>
    <row r="96" spans="1:7">
      <c r="A96" s="15">
        <v>42864</v>
      </c>
      <c r="B96" s="7" t="s">
        <v>29</v>
      </c>
      <c r="C96" s="7" t="s">
        <v>140</v>
      </c>
      <c r="D96" s="8">
        <v>691.9</v>
      </c>
      <c r="E96" s="8"/>
      <c r="F96" s="10">
        <f t="shared" si="1"/>
        <v>-31879.270337753318</v>
      </c>
      <c r="G96" s="7"/>
    </row>
    <row r="97" spans="1:7">
      <c r="A97" s="15">
        <v>42864</v>
      </c>
      <c r="B97" s="7" t="s">
        <v>29</v>
      </c>
      <c r="C97" s="7" t="s">
        <v>141</v>
      </c>
      <c r="D97" s="8">
        <v>701.8</v>
      </c>
      <c r="E97" s="8"/>
      <c r="F97" s="10">
        <f t="shared" si="1"/>
        <v>-32581.070337753317</v>
      </c>
      <c r="G97" s="7"/>
    </row>
    <row r="98" spans="1:7">
      <c r="A98" s="15">
        <v>42866</v>
      </c>
      <c r="B98" s="7" t="s">
        <v>134</v>
      </c>
      <c r="C98" s="7" t="s">
        <v>135</v>
      </c>
      <c r="D98" s="8"/>
      <c r="E98" s="8">
        <v>2000</v>
      </c>
      <c r="F98" s="10">
        <f t="shared" si="1"/>
        <v>-30581.070337753317</v>
      </c>
      <c r="G98" s="7"/>
    </row>
    <row r="99" spans="1:7">
      <c r="A99" s="15">
        <v>42881</v>
      </c>
      <c r="B99" s="7" t="s">
        <v>134</v>
      </c>
      <c r="C99" s="7" t="s">
        <v>135</v>
      </c>
      <c r="D99" s="8"/>
      <c r="E99" s="8">
        <v>10000</v>
      </c>
      <c r="F99" s="10">
        <f t="shared" si="1"/>
        <v>-20581.070337753317</v>
      </c>
      <c r="G99" s="7"/>
    </row>
    <row r="100" spans="1:7">
      <c r="A100" s="15">
        <v>42881</v>
      </c>
      <c r="B100" s="7" t="s">
        <v>17</v>
      </c>
      <c r="C100" s="7" t="s">
        <v>138</v>
      </c>
      <c r="D100" s="8">
        <v>10000</v>
      </c>
      <c r="E100" s="8"/>
      <c r="F100" s="10">
        <f t="shared" si="1"/>
        <v>-30581.070337753317</v>
      </c>
      <c r="G100" s="7"/>
    </row>
    <row r="101" spans="1:7">
      <c r="A101" s="15">
        <v>42874</v>
      </c>
      <c r="B101" s="7" t="s">
        <v>142</v>
      </c>
      <c r="C101" s="7" t="s">
        <v>143</v>
      </c>
      <c r="D101" s="8">
        <v>156.44999999999999</v>
      </c>
      <c r="E101" s="8"/>
      <c r="F101" s="10">
        <f t="shared" si="1"/>
        <v>-30737.520337753318</v>
      </c>
      <c r="G101" s="7"/>
    </row>
    <row r="102" spans="1:7">
      <c r="A102" s="15">
        <v>42874</v>
      </c>
      <c r="B102" s="7" t="s">
        <v>142</v>
      </c>
      <c r="C102" s="7" t="s">
        <v>144</v>
      </c>
      <c r="D102" s="8">
        <v>5</v>
      </c>
      <c r="E102" s="8"/>
      <c r="F102" s="10">
        <f t="shared" si="1"/>
        <v>-30742.520337753318</v>
      </c>
      <c r="G102" s="7"/>
    </row>
    <row r="103" spans="1:7">
      <c r="A103" s="15">
        <v>42877</v>
      </c>
      <c r="B103" s="7" t="s">
        <v>142</v>
      </c>
      <c r="C103" s="7" t="s">
        <v>147</v>
      </c>
      <c r="D103" s="8">
        <v>320.89999999999998</v>
      </c>
      <c r="E103" s="8"/>
      <c r="F103" s="10">
        <f t="shared" si="1"/>
        <v>-31063.420337753319</v>
      </c>
      <c r="G103" s="7"/>
    </row>
    <row r="104" spans="1:7">
      <c r="A104" s="15">
        <v>42877</v>
      </c>
      <c r="B104" s="7" t="s">
        <v>142</v>
      </c>
      <c r="C104" s="7" t="s">
        <v>144</v>
      </c>
      <c r="D104" s="8">
        <v>8</v>
      </c>
      <c r="E104" s="8"/>
      <c r="F104" s="10">
        <f t="shared" si="1"/>
        <v>-31071.420337753319</v>
      </c>
      <c r="G104" s="7"/>
    </row>
    <row r="105" spans="1:7">
      <c r="A105" s="15">
        <v>42879</v>
      </c>
      <c r="B105" s="7" t="s">
        <v>145</v>
      </c>
      <c r="C105" s="7" t="s">
        <v>146</v>
      </c>
      <c r="D105" s="8">
        <v>143</v>
      </c>
      <c r="E105" s="8"/>
      <c r="F105" s="10">
        <f t="shared" si="1"/>
        <v>-31214.420337753319</v>
      </c>
      <c r="G105" s="7"/>
    </row>
    <row r="106" spans="1:7">
      <c r="A106" s="15">
        <v>42885</v>
      </c>
      <c r="B106" s="7" t="s">
        <v>46</v>
      </c>
      <c r="C106" s="7" t="s">
        <v>150</v>
      </c>
      <c r="D106" s="64">
        <v>300</v>
      </c>
      <c r="E106" s="64"/>
      <c r="F106" s="10">
        <f t="shared" si="1"/>
        <v>-31514.420337753319</v>
      </c>
      <c r="G106" s="7"/>
    </row>
    <row r="107" spans="1:7">
      <c r="A107" s="15">
        <v>42885</v>
      </c>
      <c r="B107" s="7" t="s">
        <v>151</v>
      </c>
      <c r="C107" s="7" t="s">
        <v>150</v>
      </c>
      <c r="D107" s="64">
        <v>300</v>
      </c>
      <c r="E107" s="64"/>
      <c r="F107" s="10">
        <f t="shared" si="1"/>
        <v>-31814.420337753319</v>
      </c>
      <c r="G107" s="7"/>
    </row>
    <row r="108" spans="1:7">
      <c r="A108" s="15">
        <v>42886</v>
      </c>
      <c r="B108" s="7" t="s">
        <v>134</v>
      </c>
      <c r="C108" s="7" t="s">
        <v>153</v>
      </c>
      <c r="D108" s="8"/>
      <c r="E108" s="8">
        <v>3000</v>
      </c>
      <c r="F108" s="10">
        <f t="shared" si="1"/>
        <v>-28814.420337753319</v>
      </c>
      <c r="G108" s="7"/>
    </row>
    <row r="109" spans="1:7">
      <c r="A109" s="15">
        <v>42886</v>
      </c>
      <c r="B109" s="7" t="s">
        <v>152</v>
      </c>
      <c r="C109" s="7" t="s">
        <v>159</v>
      </c>
      <c r="D109" s="64">
        <v>655.36</v>
      </c>
      <c r="E109" s="64"/>
      <c r="F109" s="10">
        <f t="shared" si="1"/>
        <v>-29469.78033775332</v>
      </c>
      <c r="G109" s="7"/>
    </row>
    <row r="110" spans="1:7">
      <c r="A110" s="15">
        <v>42872</v>
      </c>
      <c r="B110" s="7" t="s">
        <v>51</v>
      </c>
      <c r="C110" s="7" t="s">
        <v>154</v>
      </c>
      <c r="D110" s="64">
        <v>20</v>
      </c>
      <c r="E110" s="64"/>
      <c r="F110" s="10">
        <f t="shared" si="1"/>
        <v>-29489.78033775332</v>
      </c>
      <c r="G110" s="7"/>
    </row>
    <row r="111" spans="1:7">
      <c r="A111" s="15">
        <v>42856</v>
      </c>
      <c r="B111" s="7" t="s">
        <v>51</v>
      </c>
      <c r="C111" s="7" t="s">
        <v>154</v>
      </c>
      <c r="D111" s="64">
        <v>20</v>
      </c>
      <c r="E111" s="64"/>
      <c r="F111" s="10">
        <f t="shared" si="1"/>
        <v>-29509.78033775332</v>
      </c>
      <c r="G111" s="7"/>
    </row>
    <row r="112" spans="1:7">
      <c r="A112" s="15">
        <v>42866</v>
      </c>
      <c r="B112" s="7" t="s">
        <v>155</v>
      </c>
      <c r="C112" s="7" t="s">
        <v>156</v>
      </c>
      <c r="D112" s="64">
        <v>40</v>
      </c>
      <c r="E112" s="64"/>
      <c r="F112" s="10">
        <f t="shared" si="1"/>
        <v>-29549.78033775332</v>
      </c>
      <c r="G112" s="7"/>
    </row>
    <row r="113" spans="1:7">
      <c r="A113" s="15">
        <v>42866</v>
      </c>
      <c r="B113" s="7" t="s">
        <v>155</v>
      </c>
      <c r="C113" s="7" t="s">
        <v>157</v>
      </c>
      <c r="D113" s="64">
        <v>10</v>
      </c>
      <c r="E113" s="64"/>
      <c r="F113" s="10">
        <f t="shared" si="1"/>
        <v>-29559.78033775332</v>
      </c>
      <c r="G113" s="7"/>
    </row>
    <row r="114" spans="1:7">
      <c r="A114" s="15">
        <v>42874</v>
      </c>
      <c r="B114" s="7" t="s">
        <v>49</v>
      </c>
      <c r="C114" s="7" t="s">
        <v>22</v>
      </c>
      <c r="D114" s="64">
        <v>1</v>
      </c>
      <c r="E114" s="64"/>
      <c r="F114" s="10">
        <f t="shared" si="1"/>
        <v>-29560.78033775332</v>
      </c>
      <c r="G114" s="7"/>
    </row>
    <row r="115" spans="1:7">
      <c r="A115" s="15">
        <v>42866</v>
      </c>
      <c r="B115" s="7" t="s">
        <v>158</v>
      </c>
      <c r="C115" s="7" t="s">
        <v>74</v>
      </c>
      <c r="D115" s="64">
        <v>3.65</v>
      </c>
      <c r="E115" s="64"/>
      <c r="F115" s="10">
        <f t="shared" si="1"/>
        <v>-29564.430337753322</v>
      </c>
      <c r="G115" s="7"/>
    </row>
    <row r="116" spans="1:7">
      <c r="A116" s="15">
        <v>42884</v>
      </c>
      <c r="B116" s="7" t="s">
        <v>158</v>
      </c>
      <c r="C116" s="7" t="s">
        <v>74</v>
      </c>
      <c r="D116" s="64">
        <v>2.7250000000000001</v>
      </c>
      <c r="E116" s="64"/>
      <c r="F116" s="10">
        <f t="shared" si="1"/>
        <v>-29567.15533775332</v>
      </c>
      <c r="G116" s="7"/>
    </row>
    <row r="117" spans="1:7">
      <c r="A117" s="15">
        <v>42880</v>
      </c>
      <c r="B117" s="7" t="s">
        <v>51</v>
      </c>
      <c r="C117" s="7" t="s">
        <v>154</v>
      </c>
      <c r="D117" s="64">
        <v>10</v>
      </c>
      <c r="E117" s="64"/>
      <c r="F117" s="10">
        <f t="shared" si="1"/>
        <v>-29577.15533775332</v>
      </c>
      <c r="G117" s="7"/>
    </row>
    <row r="118" spans="1:7">
      <c r="A118" s="16">
        <v>42766</v>
      </c>
      <c r="B118" s="9" t="s">
        <v>137</v>
      </c>
      <c r="C118" s="9" t="s">
        <v>178</v>
      </c>
      <c r="D118" s="10"/>
      <c r="E118" s="10">
        <v>7730.7002103600189</v>
      </c>
      <c r="F118" s="10">
        <f t="shared" si="1"/>
        <v>-21846.455127393303</v>
      </c>
      <c r="G118" s="9"/>
    </row>
    <row r="119" spans="1:7">
      <c r="A119" s="16">
        <v>42794</v>
      </c>
      <c r="B119" s="9" t="s">
        <v>137</v>
      </c>
      <c r="C119" s="9" t="s">
        <v>179</v>
      </c>
      <c r="D119" s="10"/>
      <c r="E119" s="10">
        <v>9500.8800000000047</v>
      </c>
      <c r="F119" s="10">
        <f t="shared" si="1"/>
        <v>-12345.575127393298</v>
      </c>
      <c r="G119" s="9"/>
    </row>
    <row r="120" spans="1:7">
      <c r="A120" s="16">
        <v>42825</v>
      </c>
      <c r="B120" s="9" t="s">
        <v>137</v>
      </c>
      <c r="C120" s="9" t="s">
        <v>179</v>
      </c>
      <c r="D120" s="10"/>
      <c r="E120" s="10">
        <v>6715.2300000000032</v>
      </c>
      <c r="F120" s="10">
        <f t="shared" si="1"/>
        <v>-5630.3451273932951</v>
      </c>
      <c r="G120" s="9"/>
    </row>
    <row r="121" spans="1:7">
      <c r="A121" s="16">
        <v>42855</v>
      </c>
      <c r="B121" s="9" t="s">
        <v>137</v>
      </c>
      <c r="C121" s="9" t="s">
        <v>179</v>
      </c>
      <c r="D121" s="8"/>
      <c r="E121" s="8">
        <v>90.070000000003347</v>
      </c>
      <c r="F121" s="10">
        <f t="shared" si="1"/>
        <v>-5540.2751273932918</v>
      </c>
      <c r="G121" s="9"/>
    </row>
    <row r="122" spans="1:7">
      <c r="A122" s="16">
        <v>42886</v>
      </c>
      <c r="B122" s="9" t="s">
        <v>137</v>
      </c>
      <c r="C122" s="9" t="s">
        <v>179</v>
      </c>
      <c r="D122" s="8"/>
      <c r="E122" s="64">
        <v>9873.2700000000077</v>
      </c>
      <c r="F122" s="10">
        <f t="shared" si="1"/>
        <v>4332.9948726067159</v>
      </c>
      <c r="G122" s="9"/>
    </row>
    <row r="123" spans="1:7">
      <c r="A123" s="15">
        <v>42889</v>
      </c>
      <c r="B123" s="7" t="s">
        <v>46</v>
      </c>
      <c r="C123" s="7" t="s">
        <v>148</v>
      </c>
      <c r="D123" s="8">
        <v>150</v>
      </c>
      <c r="E123" s="64"/>
      <c r="F123" s="10">
        <f t="shared" si="1"/>
        <v>4182.9948726067159</v>
      </c>
      <c r="G123" s="9"/>
    </row>
    <row r="124" spans="1:7">
      <c r="A124" s="15">
        <v>42896</v>
      </c>
      <c r="B124" s="7" t="s">
        <v>161</v>
      </c>
      <c r="C124" s="7" t="s">
        <v>74</v>
      </c>
      <c r="D124" s="8">
        <v>40</v>
      </c>
      <c r="E124" s="64"/>
      <c r="F124" s="10">
        <f t="shared" si="1"/>
        <v>4142.9948726067159</v>
      </c>
      <c r="G124" s="9"/>
    </row>
    <row r="125" spans="1:7">
      <c r="A125" s="15">
        <v>42903</v>
      </c>
      <c r="B125" s="7" t="s">
        <v>162</v>
      </c>
      <c r="C125" s="7" t="s">
        <v>163</v>
      </c>
      <c r="D125" s="8">
        <v>2.5</v>
      </c>
      <c r="E125" s="64"/>
      <c r="F125" s="10">
        <f t="shared" si="1"/>
        <v>4140.4948726067159</v>
      </c>
      <c r="G125" s="9"/>
    </row>
    <row r="126" spans="1:7">
      <c r="A126" s="15">
        <v>42903</v>
      </c>
      <c r="B126" s="7" t="s">
        <v>175</v>
      </c>
      <c r="C126" s="7" t="s">
        <v>164</v>
      </c>
      <c r="D126" s="8">
        <v>800</v>
      </c>
      <c r="E126" s="64"/>
      <c r="F126" s="10">
        <f t="shared" si="1"/>
        <v>3340.4948726067159</v>
      </c>
      <c r="G126" s="9"/>
    </row>
    <row r="127" spans="1:7">
      <c r="A127" s="15">
        <v>42903</v>
      </c>
      <c r="B127" s="7" t="s">
        <v>165</v>
      </c>
      <c r="C127" s="7" t="s">
        <v>166</v>
      </c>
      <c r="D127" s="8">
        <v>27</v>
      </c>
      <c r="E127" s="64"/>
      <c r="F127" s="10">
        <f t="shared" si="1"/>
        <v>3313.4948726067159</v>
      </c>
      <c r="G127" s="9"/>
    </row>
    <row r="128" spans="1:7">
      <c r="A128" s="15">
        <v>42899</v>
      </c>
      <c r="B128" s="7" t="s">
        <v>167</v>
      </c>
      <c r="C128" s="7" t="s">
        <v>168</v>
      </c>
      <c r="D128" s="8">
        <v>220</v>
      </c>
      <c r="E128" s="64"/>
      <c r="F128" s="10">
        <f t="shared" si="1"/>
        <v>3093.4948726067159</v>
      </c>
      <c r="G128" s="9"/>
    </row>
    <row r="129" spans="1:7">
      <c r="A129" s="15">
        <v>42902</v>
      </c>
      <c r="B129" s="7" t="s">
        <v>169</v>
      </c>
      <c r="C129" s="7" t="s">
        <v>170</v>
      </c>
      <c r="D129" s="8">
        <v>95</v>
      </c>
      <c r="E129" s="10"/>
      <c r="F129" s="10">
        <f t="shared" si="1"/>
        <v>2998.4948726067159</v>
      </c>
      <c r="G129" s="9"/>
    </row>
    <row r="130" spans="1:7">
      <c r="A130" s="15">
        <v>42902</v>
      </c>
      <c r="B130" s="7" t="s">
        <v>169</v>
      </c>
      <c r="C130" s="7" t="s">
        <v>171</v>
      </c>
      <c r="D130" s="8">
        <v>10</v>
      </c>
      <c r="E130" s="10"/>
      <c r="F130" s="10">
        <f t="shared" si="1"/>
        <v>2988.4948726067159</v>
      </c>
      <c r="G130" s="9"/>
    </row>
    <row r="131" spans="1:7">
      <c r="A131" s="15">
        <v>42902</v>
      </c>
      <c r="B131" s="7" t="s">
        <v>172</v>
      </c>
      <c r="C131" s="7" t="s">
        <v>173</v>
      </c>
      <c r="D131" s="8">
        <v>517.5</v>
      </c>
      <c r="E131" s="10"/>
      <c r="F131" s="10">
        <f t="shared" si="1"/>
        <v>2470.9948726067159</v>
      </c>
      <c r="G131" s="9"/>
    </row>
    <row r="132" spans="1:7">
      <c r="A132" s="15">
        <v>42900</v>
      </c>
      <c r="B132" s="7" t="s">
        <v>16</v>
      </c>
      <c r="C132" s="7" t="s">
        <v>174</v>
      </c>
      <c r="D132" s="8">
        <v>5</v>
      </c>
      <c r="E132" s="10"/>
      <c r="F132" s="10">
        <f t="shared" si="1"/>
        <v>2465.9948726067159</v>
      </c>
      <c r="G132" s="9"/>
    </row>
    <row r="133" spans="1:7">
      <c r="A133" s="15">
        <v>42891</v>
      </c>
      <c r="B133" s="7" t="s">
        <v>176</v>
      </c>
      <c r="C133" s="7" t="s">
        <v>177</v>
      </c>
      <c r="D133" s="8">
        <v>354.38</v>
      </c>
      <c r="E133" s="10"/>
      <c r="F133" s="10">
        <f t="shared" si="1"/>
        <v>2111.6148726067158</v>
      </c>
      <c r="G133" s="9"/>
    </row>
    <row r="134" spans="1:7">
      <c r="A134" s="15"/>
      <c r="B134" s="7"/>
      <c r="C134" s="7"/>
      <c r="D134" s="8"/>
      <c r="E134" s="10"/>
      <c r="F134" s="10">
        <f t="shared" si="1"/>
        <v>2111.6148726067158</v>
      </c>
      <c r="G134" s="9"/>
    </row>
    <row r="135" spans="1:7">
      <c r="A135" s="15"/>
      <c r="B135" s="7"/>
      <c r="C135" s="7"/>
      <c r="D135" s="8"/>
      <c r="E135" s="10"/>
      <c r="F135" s="10">
        <f t="shared" si="1"/>
        <v>2111.6148726067158</v>
      </c>
      <c r="G135" s="9"/>
    </row>
    <row r="136" spans="1:7">
      <c r="A136" s="15"/>
      <c r="B136" s="7"/>
      <c r="C136" s="7"/>
      <c r="D136" s="8"/>
      <c r="E136" s="10"/>
      <c r="F136" s="10">
        <f t="shared" si="1"/>
        <v>2111.6148726067158</v>
      </c>
      <c r="G136" s="9"/>
    </row>
    <row r="137" spans="1:7">
      <c r="A137" s="15"/>
      <c r="B137" s="7"/>
      <c r="C137" s="7"/>
      <c r="D137" s="8"/>
      <c r="E137" s="10"/>
      <c r="F137" s="10">
        <f t="shared" si="1"/>
        <v>2111.6148726067158</v>
      </c>
      <c r="G137" s="9"/>
    </row>
    <row r="138" spans="1:7">
      <c r="A138" s="15"/>
      <c r="B138" s="7"/>
      <c r="C138" s="7"/>
      <c r="D138" s="8"/>
      <c r="E138" s="10"/>
      <c r="F138" s="10">
        <f t="shared" si="1"/>
        <v>2111.6148726067158</v>
      </c>
      <c r="G138" s="9"/>
    </row>
    <row r="139" spans="1:7">
      <c r="A139" s="15"/>
      <c r="B139" s="7"/>
      <c r="C139" s="7"/>
      <c r="D139" s="8"/>
      <c r="E139" s="10"/>
      <c r="F139" s="10">
        <f t="shared" ref="F139:F150" si="2">F138-D139+E139</f>
        <v>2111.6148726067158</v>
      </c>
      <c r="G139" s="9"/>
    </row>
    <row r="140" spans="1:7">
      <c r="A140" s="15"/>
      <c r="B140" s="7"/>
      <c r="C140" s="7"/>
      <c r="D140" s="8"/>
      <c r="E140" s="10"/>
      <c r="F140" s="10">
        <f t="shared" si="2"/>
        <v>2111.6148726067158</v>
      </c>
      <c r="G140" s="9"/>
    </row>
    <row r="141" spans="1:7">
      <c r="A141" s="15"/>
      <c r="B141" s="7"/>
      <c r="C141" s="7"/>
      <c r="D141" s="8"/>
      <c r="E141" s="10"/>
      <c r="F141" s="10">
        <f t="shared" si="2"/>
        <v>2111.6148726067158</v>
      </c>
      <c r="G141" s="9"/>
    </row>
    <row r="142" spans="1:7">
      <c r="A142" s="15"/>
      <c r="B142" s="7"/>
      <c r="C142" s="7"/>
      <c r="D142" s="8"/>
      <c r="E142" s="10"/>
      <c r="F142" s="10">
        <f t="shared" si="2"/>
        <v>2111.6148726067158</v>
      </c>
      <c r="G142" s="9"/>
    </row>
    <row r="143" spans="1:7">
      <c r="A143" s="15"/>
      <c r="B143" s="7"/>
      <c r="C143" s="7"/>
      <c r="D143" s="8"/>
      <c r="E143" s="10"/>
      <c r="F143" s="10">
        <f t="shared" si="2"/>
        <v>2111.6148726067158</v>
      </c>
      <c r="G143" s="9"/>
    </row>
    <row r="144" spans="1:7">
      <c r="A144" s="15"/>
      <c r="B144" s="7"/>
      <c r="C144" s="7"/>
      <c r="D144" s="8"/>
      <c r="E144" s="10"/>
      <c r="F144" s="10">
        <f t="shared" si="2"/>
        <v>2111.6148726067158</v>
      </c>
      <c r="G144" s="9"/>
    </row>
    <row r="145" spans="1:7">
      <c r="A145" s="15"/>
      <c r="B145" s="7"/>
      <c r="C145" s="7"/>
      <c r="D145" s="8"/>
      <c r="E145" s="10"/>
      <c r="F145" s="10">
        <f t="shared" si="2"/>
        <v>2111.6148726067158</v>
      </c>
      <c r="G145" s="9"/>
    </row>
    <row r="146" spans="1:7">
      <c r="A146" s="15"/>
      <c r="B146" s="7"/>
      <c r="C146" s="7"/>
      <c r="D146" s="8"/>
      <c r="E146" s="10"/>
      <c r="F146" s="10">
        <f t="shared" si="2"/>
        <v>2111.6148726067158</v>
      </c>
      <c r="G146" s="9"/>
    </row>
    <row r="147" spans="1:7">
      <c r="A147" s="15"/>
      <c r="B147" s="7"/>
      <c r="C147" s="7"/>
      <c r="D147" s="8"/>
      <c r="E147" s="10"/>
      <c r="F147" s="10">
        <f t="shared" si="2"/>
        <v>2111.6148726067158</v>
      </c>
      <c r="G147" s="9"/>
    </row>
    <row r="148" spans="1:7">
      <c r="A148" s="15"/>
      <c r="B148" s="7"/>
      <c r="C148" s="7"/>
      <c r="D148" s="8"/>
      <c r="E148" s="10"/>
      <c r="F148" s="10">
        <f t="shared" si="2"/>
        <v>2111.6148726067158</v>
      </c>
      <c r="G148" s="9"/>
    </row>
    <row r="149" spans="1:7">
      <c r="A149" s="15"/>
      <c r="B149" s="7"/>
      <c r="C149" s="7"/>
      <c r="D149" s="8"/>
      <c r="E149" s="10"/>
      <c r="F149" s="10">
        <f t="shared" si="2"/>
        <v>2111.6148726067158</v>
      </c>
      <c r="G149" s="9"/>
    </row>
    <row r="150" spans="1:7">
      <c r="A150" s="15"/>
      <c r="B150" s="7"/>
      <c r="C150" s="7"/>
      <c r="D150" s="8"/>
      <c r="E150" s="10"/>
      <c r="F150" s="10">
        <f t="shared" si="2"/>
        <v>2111.6148726067158</v>
      </c>
      <c r="G150" s="9"/>
    </row>
    <row r="151" spans="1:7">
      <c r="A151" s="17"/>
      <c r="B151" s="11"/>
      <c r="C151" s="18" t="s">
        <v>52</v>
      </c>
      <c r="D151" s="12">
        <f>SUM(D8:D150)</f>
        <v>133403.60533775328</v>
      </c>
      <c r="E151" s="12">
        <f>SUM(E8:E150)</f>
        <v>135515.22021036007</v>
      </c>
      <c r="F151" s="12">
        <f>F8-D151+E151</f>
        <v>2111.6148726067913</v>
      </c>
      <c r="G151" s="11"/>
    </row>
    <row r="154" spans="1:7">
      <c r="C154" t="s">
        <v>9</v>
      </c>
    </row>
    <row r="155" spans="1:7">
      <c r="C155" t="s">
        <v>10</v>
      </c>
    </row>
    <row r="156" spans="1:7">
      <c r="C156" t="s">
        <v>11</v>
      </c>
      <c r="D156" s="3">
        <f>F151</f>
        <v>2111.6148726067913</v>
      </c>
    </row>
    <row r="157" spans="1:7">
      <c r="C157" t="s">
        <v>12</v>
      </c>
      <c r="D157" s="3">
        <f>D156-D155</f>
        <v>2111.6148726067913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P106"/>
  <sheetViews>
    <sheetView tabSelected="1" zoomScale="80" zoomScaleNormal="80" workbookViewId="0">
      <pane xSplit="3" ySplit="8" topLeftCell="D9" activePane="bottomRight" state="frozen"/>
      <selection activeCell="C2" sqref="C2"/>
      <selection pane="topRight" activeCell="C2" sqref="C2"/>
      <selection pane="bottomLeft" activeCell="C2" sqref="C2"/>
      <selection pane="bottomRight" activeCell="J2" sqref="J2"/>
    </sheetView>
  </sheetViews>
  <sheetFormatPr baseColWidth="10" defaultColWidth="9.140625" defaultRowHeight="15" outlineLevelCol="1"/>
  <cols>
    <col min="1" max="1" width="11.140625" style="13" customWidth="1"/>
    <col min="2" max="2" width="17.42578125" customWidth="1"/>
    <col min="3" max="3" width="43.42578125" customWidth="1"/>
    <col min="4" max="7" width="13.85546875" style="3" hidden="1" customWidth="1" outlineLevel="1"/>
    <col min="8" max="8" width="11.7109375" style="3" bestFit="1" customWidth="1" collapsed="1"/>
    <col min="9" max="9" width="11.7109375" style="3" bestFit="1" customWidth="1"/>
    <col min="10" max="10" width="8.7109375" style="3" bestFit="1" customWidth="1"/>
    <col min="11" max="11" width="10.5703125" style="69" bestFit="1" customWidth="1"/>
    <col min="12" max="12" width="7" style="78" bestFit="1" customWidth="1"/>
    <col min="13" max="14" width="13.85546875" style="3" customWidth="1"/>
    <col min="15" max="15" width="13.85546875" style="75" customWidth="1"/>
    <col min="16" max="16" width="13.28515625" customWidth="1"/>
  </cols>
  <sheetData>
    <row r="1" spans="1:16" ht="15.75" thickBot="1">
      <c r="A1" s="97" t="s">
        <v>199</v>
      </c>
      <c r="D1"/>
    </row>
    <row r="2" spans="1:16" ht="15.75" thickBot="1">
      <c r="A2" s="74" t="s">
        <v>200</v>
      </c>
      <c r="B2" s="103" t="s">
        <v>182</v>
      </c>
      <c r="C2" s="104">
        <f ca="1">TODAY()</f>
        <v>42917</v>
      </c>
      <c r="D2"/>
      <c r="E2" s="73" t="s">
        <v>182</v>
      </c>
      <c r="N2" s="73" t="s">
        <v>182</v>
      </c>
      <c r="O2" s="75" t="s">
        <v>182</v>
      </c>
    </row>
    <row r="3" spans="1:16" ht="16.5" customHeight="1" thickBot="1">
      <c r="A3" s="74" t="s">
        <v>194</v>
      </c>
      <c r="B3" s="111">
        <v>15</v>
      </c>
      <c r="C3" s="112" t="s">
        <v>201</v>
      </c>
      <c r="D3" s="96" t="s">
        <v>197</v>
      </c>
      <c r="E3" s="94"/>
      <c r="F3" s="94"/>
      <c r="G3" s="94"/>
      <c r="H3" s="95" t="s">
        <v>198</v>
      </c>
      <c r="M3" s="3" t="s">
        <v>182</v>
      </c>
    </row>
    <row r="4" spans="1:16" ht="15.75" thickBot="1">
      <c r="A4" s="74" t="s">
        <v>183</v>
      </c>
      <c r="C4" s="1" t="s">
        <v>182</v>
      </c>
      <c r="D4" s="1" t="s">
        <v>182</v>
      </c>
    </row>
    <row r="5" spans="1:16">
      <c r="A5" s="68" t="s">
        <v>133</v>
      </c>
      <c r="D5" s="86" t="s">
        <v>195</v>
      </c>
      <c r="E5" s="86" t="s">
        <v>195</v>
      </c>
      <c r="F5" s="86" t="s">
        <v>196</v>
      </c>
      <c r="G5" s="84"/>
      <c r="H5" s="89" t="s">
        <v>195</v>
      </c>
      <c r="I5" s="89" t="s">
        <v>195</v>
      </c>
      <c r="J5" s="88"/>
      <c r="K5" s="90"/>
      <c r="L5" s="88"/>
      <c r="M5" s="89" t="s">
        <v>196</v>
      </c>
      <c r="N5" s="89" t="s">
        <v>196</v>
      </c>
      <c r="O5" s="89" t="s">
        <v>196</v>
      </c>
    </row>
    <row r="6" spans="1:16" s="114" customFormat="1" ht="19.5" thickBot="1">
      <c r="A6" s="113" t="s">
        <v>190</v>
      </c>
      <c r="D6" s="115">
        <f>SUM(D9:D100)</f>
        <v>72111.7</v>
      </c>
      <c r="E6" s="115">
        <f>SUM(E9:E100)</f>
        <v>60000</v>
      </c>
      <c r="F6" s="115">
        <f>VLOOKUP(9^9,F:F,1)</f>
        <v>7888.2999999999956</v>
      </c>
      <c r="G6" s="116"/>
      <c r="H6" s="115">
        <f>SUM(H9:H100)</f>
        <v>84777.279999999999</v>
      </c>
      <c r="I6" s="115">
        <f>SUM(I9:I100)</f>
        <v>75231.490000000005</v>
      </c>
      <c r="J6" s="117"/>
      <c r="K6" s="117"/>
      <c r="L6" s="118"/>
      <c r="M6" s="115">
        <f>VLOOKUP(9^9,M:M,1)</f>
        <v>5333.8099999999977</v>
      </c>
      <c r="N6" s="115">
        <f>VLOOKUP(9^9,N:N,1)</f>
        <v>-3353.48</v>
      </c>
      <c r="O6" s="115">
        <f>VLOOKUP(9^9,O:O,1)</f>
        <v>67473.88</v>
      </c>
      <c r="P6" s="119"/>
    </row>
    <row r="7" spans="1:16" ht="30">
      <c r="A7" s="98" t="s">
        <v>0</v>
      </c>
      <c r="B7" s="100" t="s">
        <v>6</v>
      </c>
      <c r="C7" s="99" t="s">
        <v>1</v>
      </c>
      <c r="D7" s="85" t="s">
        <v>2</v>
      </c>
      <c r="E7" s="82" t="s">
        <v>3</v>
      </c>
      <c r="F7" s="82" t="s">
        <v>181</v>
      </c>
      <c r="G7" s="83" t="s">
        <v>5</v>
      </c>
      <c r="H7" s="87" t="s">
        <v>180</v>
      </c>
      <c r="I7" s="65" t="s">
        <v>3</v>
      </c>
      <c r="J7" s="91" t="s">
        <v>189</v>
      </c>
      <c r="K7" s="92" t="s">
        <v>193</v>
      </c>
      <c r="L7" s="93" t="s">
        <v>186</v>
      </c>
      <c r="M7" s="65" t="s">
        <v>185</v>
      </c>
      <c r="N7" s="67" t="s">
        <v>187</v>
      </c>
      <c r="O7" s="76" t="s">
        <v>188</v>
      </c>
      <c r="P7" s="66" t="s">
        <v>5</v>
      </c>
    </row>
    <row r="8" spans="1:16" s="105" customFormat="1">
      <c r="A8" s="107"/>
      <c r="B8" s="108"/>
      <c r="C8" s="108" t="s">
        <v>8</v>
      </c>
      <c r="D8" s="109"/>
      <c r="E8" s="109"/>
      <c r="F8" s="109">
        <v>20000</v>
      </c>
      <c r="G8" s="109"/>
      <c r="H8" s="109"/>
      <c r="I8" s="109"/>
      <c r="J8" s="109"/>
      <c r="K8" s="110"/>
      <c r="L8" s="106"/>
      <c r="M8" s="109">
        <v>79000</v>
      </c>
      <c r="N8" s="109">
        <v>0</v>
      </c>
      <c r="O8" s="109">
        <v>0</v>
      </c>
      <c r="P8" s="108"/>
    </row>
    <row r="9" spans="1:16">
      <c r="A9" s="15">
        <v>42889</v>
      </c>
      <c r="B9" s="7" t="s">
        <v>192</v>
      </c>
      <c r="C9" s="7" t="s">
        <v>191</v>
      </c>
      <c r="D9" s="8"/>
      <c r="E9" s="8"/>
      <c r="F9" s="8">
        <f t="shared" ref="F9:F40" si="0">F8-D9+E9</f>
        <v>20000</v>
      </c>
      <c r="G9" s="8"/>
      <c r="H9" s="64"/>
      <c r="I9" s="64">
        <v>434.91</v>
      </c>
      <c r="J9" s="64" t="s">
        <v>183</v>
      </c>
      <c r="K9" s="70"/>
      <c r="L9" s="79" t="s">
        <v>199</v>
      </c>
      <c r="M9" s="101">
        <f t="shared" ref="M9:M32" si="1">IF(L9&lt;&gt;"y",M8,M8+I9-H9)</f>
        <v>79434.91</v>
      </c>
      <c r="N9" s="102">
        <f t="shared" ref="N9:N32" si="2">IF(L9="",N8,IF(L9="y",N8,N8-H9))</f>
        <v>0</v>
      </c>
      <c r="O9" s="101">
        <f t="shared" ref="O9:O32" si="3">IF(L9="",O8,IF(L9="y",O8,O8+I9))</f>
        <v>0</v>
      </c>
      <c r="P9" s="7" t="s">
        <v>182</v>
      </c>
    </row>
    <row r="10" spans="1:16">
      <c r="A10" s="15">
        <v>42889</v>
      </c>
      <c r="B10" s="7" t="s">
        <v>46</v>
      </c>
      <c r="C10" s="7" t="s">
        <v>148</v>
      </c>
      <c r="D10" s="8">
        <v>150</v>
      </c>
      <c r="E10" s="8"/>
      <c r="F10" s="8">
        <f t="shared" si="0"/>
        <v>19850</v>
      </c>
      <c r="G10" s="8"/>
      <c r="H10" s="64" t="s">
        <v>182</v>
      </c>
      <c r="I10" s="64"/>
      <c r="J10" s="64"/>
      <c r="K10" s="70"/>
      <c r="L10" s="79"/>
      <c r="M10" s="101">
        <f t="shared" si="1"/>
        <v>79434.91</v>
      </c>
      <c r="N10" s="102">
        <f t="shared" si="2"/>
        <v>0</v>
      </c>
      <c r="O10" s="101">
        <f t="shared" si="3"/>
        <v>0</v>
      </c>
      <c r="P10" s="7"/>
    </row>
    <row r="11" spans="1:16">
      <c r="A11" s="15">
        <v>42889</v>
      </c>
      <c r="B11" s="7"/>
      <c r="C11" s="7"/>
      <c r="D11" s="8">
        <v>9873.27</v>
      </c>
      <c r="E11" s="8"/>
      <c r="F11" s="8">
        <f t="shared" si="0"/>
        <v>9976.73</v>
      </c>
      <c r="G11" s="8"/>
      <c r="H11" s="64"/>
      <c r="I11" s="64"/>
      <c r="J11" s="64"/>
      <c r="K11" s="70"/>
      <c r="L11" s="79"/>
      <c r="M11" s="101">
        <f t="shared" si="1"/>
        <v>79434.91</v>
      </c>
      <c r="N11" s="102">
        <f t="shared" si="2"/>
        <v>0</v>
      </c>
      <c r="O11" s="101">
        <f t="shared" si="3"/>
        <v>0</v>
      </c>
      <c r="P11" s="7"/>
    </row>
    <row r="12" spans="1:16">
      <c r="A12" s="15">
        <v>42892</v>
      </c>
      <c r="B12" s="7"/>
      <c r="C12" s="7"/>
      <c r="D12" s="8"/>
      <c r="E12" s="8"/>
      <c r="F12" s="8">
        <f t="shared" si="0"/>
        <v>9976.73</v>
      </c>
      <c r="G12" s="8"/>
      <c r="H12" s="64"/>
      <c r="I12" s="64">
        <v>246.4</v>
      </c>
      <c r="J12" s="64" t="s">
        <v>190</v>
      </c>
      <c r="K12" s="70"/>
      <c r="L12" s="79" t="s">
        <v>199</v>
      </c>
      <c r="M12" s="101">
        <f t="shared" si="1"/>
        <v>79681.31</v>
      </c>
      <c r="N12" s="102">
        <f t="shared" si="2"/>
        <v>0</v>
      </c>
      <c r="O12" s="101">
        <f t="shared" si="3"/>
        <v>0</v>
      </c>
      <c r="P12" s="7"/>
    </row>
    <row r="13" spans="1:16">
      <c r="A13" s="15">
        <v>42892</v>
      </c>
      <c r="B13" s="7"/>
      <c r="C13" s="7"/>
      <c r="D13" s="8"/>
      <c r="E13" s="8"/>
      <c r="F13" s="8">
        <f t="shared" si="0"/>
        <v>9976.73</v>
      </c>
      <c r="G13" s="8"/>
      <c r="H13" s="64"/>
      <c r="I13" s="64">
        <v>506</v>
      </c>
      <c r="J13" s="64" t="s">
        <v>190</v>
      </c>
      <c r="K13" s="70"/>
      <c r="L13" s="79" t="s">
        <v>184</v>
      </c>
      <c r="M13" s="101">
        <f t="shared" si="1"/>
        <v>80187.31</v>
      </c>
      <c r="N13" s="102">
        <f t="shared" si="2"/>
        <v>0</v>
      </c>
      <c r="O13" s="101">
        <f t="shared" si="3"/>
        <v>0</v>
      </c>
      <c r="P13" s="7"/>
    </row>
    <row r="14" spans="1:16">
      <c r="A14" s="15">
        <v>42894</v>
      </c>
      <c r="B14" s="7"/>
      <c r="C14" s="7"/>
      <c r="D14" s="8"/>
      <c r="E14" s="8">
        <v>10000</v>
      </c>
      <c r="F14" s="8">
        <f t="shared" si="0"/>
        <v>19976.73</v>
      </c>
      <c r="G14" s="8"/>
      <c r="H14" s="64">
        <v>10000</v>
      </c>
      <c r="I14" s="64"/>
      <c r="J14" s="64" t="s">
        <v>190</v>
      </c>
      <c r="K14" s="70"/>
      <c r="L14" s="79" t="s">
        <v>184</v>
      </c>
      <c r="M14" s="101">
        <f t="shared" si="1"/>
        <v>70187.31</v>
      </c>
      <c r="N14" s="102">
        <f t="shared" si="2"/>
        <v>0</v>
      </c>
      <c r="O14" s="101">
        <f t="shared" si="3"/>
        <v>0</v>
      </c>
      <c r="P14" s="7"/>
    </row>
    <row r="15" spans="1:16">
      <c r="A15" s="15">
        <v>42894</v>
      </c>
      <c r="B15" s="7"/>
      <c r="C15" s="7"/>
      <c r="D15" s="8">
        <v>10000</v>
      </c>
      <c r="E15" s="8"/>
      <c r="F15" s="8">
        <f t="shared" si="0"/>
        <v>9976.73</v>
      </c>
      <c r="G15" s="8"/>
      <c r="H15" s="64"/>
      <c r="I15" s="64"/>
      <c r="J15" s="64"/>
      <c r="K15" s="70"/>
      <c r="L15" s="79"/>
      <c r="M15" s="101">
        <f t="shared" si="1"/>
        <v>70187.31</v>
      </c>
      <c r="N15" s="102">
        <f t="shared" si="2"/>
        <v>0</v>
      </c>
      <c r="O15" s="101">
        <f t="shared" si="3"/>
        <v>0</v>
      </c>
      <c r="P15" s="7"/>
    </row>
    <row r="16" spans="1:16">
      <c r="A16" s="15">
        <v>42895</v>
      </c>
      <c r="B16" s="7"/>
      <c r="C16" s="7"/>
      <c r="D16" s="8"/>
      <c r="E16" s="8"/>
      <c r="F16" s="8">
        <f t="shared" si="0"/>
        <v>9976.73</v>
      </c>
      <c r="G16" s="8"/>
      <c r="H16" s="64">
        <v>6436.32</v>
      </c>
      <c r="I16" s="64"/>
      <c r="J16" s="64" t="s">
        <v>183</v>
      </c>
      <c r="K16" s="70">
        <v>568260</v>
      </c>
      <c r="L16" s="79" t="s">
        <v>199</v>
      </c>
      <c r="M16" s="101">
        <f t="shared" si="1"/>
        <v>63750.99</v>
      </c>
      <c r="N16" s="102">
        <f t="shared" si="2"/>
        <v>0</v>
      </c>
      <c r="O16" s="101">
        <f t="shared" si="3"/>
        <v>0</v>
      </c>
      <c r="P16" s="7"/>
    </row>
    <row r="17" spans="1:16">
      <c r="A17" s="15">
        <v>42896</v>
      </c>
      <c r="B17" s="7"/>
      <c r="C17" s="7"/>
      <c r="D17" s="8">
        <v>40</v>
      </c>
      <c r="E17" s="8"/>
      <c r="F17" s="8">
        <f t="shared" si="0"/>
        <v>9936.73</v>
      </c>
      <c r="G17" s="8"/>
      <c r="H17" s="64"/>
      <c r="I17" s="64"/>
      <c r="J17" s="64"/>
      <c r="K17" s="70"/>
      <c r="L17" s="79"/>
      <c r="M17" s="101">
        <f t="shared" si="1"/>
        <v>63750.99</v>
      </c>
      <c r="N17" s="102">
        <f t="shared" si="2"/>
        <v>0</v>
      </c>
      <c r="O17" s="101">
        <f t="shared" si="3"/>
        <v>0</v>
      </c>
      <c r="P17" s="7"/>
    </row>
    <row r="18" spans="1:16">
      <c r="A18" s="15">
        <v>42900</v>
      </c>
      <c r="B18" s="7"/>
      <c r="C18" s="7"/>
      <c r="D18" s="8">
        <v>5</v>
      </c>
      <c r="E18" s="8"/>
      <c r="F18" s="8">
        <f t="shared" si="0"/>
        <v>9931.73</v>
      </c>
      <c r="G18" s="8"/>
      <c r="H18" s="64"/>
      <c r="I18" s="64"/>
      <c r="J18" s="64"/>
      <c r="K18" s="70"/>
      <c r="L18" s="79"/>
      <c r="M18" s="101">
        <f t="shared" si="1"/>
        <v>63750.99</v>
      </c>
      <c r="N18" s="102">
        <f t="shared" si="2"/>
        <v>0</v>
      </c>
      <c r="O18" s="101">
        <f t="shared" si="3"/>
        <v>0</v>
      </c>
      <c r="P18" s="7"/>
    </row>
    <row r="19" spans="1:16">
      <c r="A19" s="15">
        <v>42900</v>
      </c>
      <c r="B19" s="7"/>
      <c r="C19" s="7"/>
      <c r="D19" s="8"/>
      <c r="E19" s="8"/>
      <c r="F19" s="8">
        <f t="shared" si="0"/>
        <v>9931.73</v>
      </c>
      <c r="G19" s="8"/>
      <c r="H19" s="64"/>
      <c r="I19" s="64">
        <v>748.32</v>
      </c>
      <c r="J19" s="64"/>
      <c r="K19" s="71"/>
      <c r="L19" s="80" t="s">
        <v>200</v>
      </c>
      <c r="M19" s="101">
        <f t="shared" si="1"/>
        <v>63750.99</v>
      </c>
      <c r="N19" s="102">
        <f t="shared" si="2"/>
        <v>0</v>
      </c>
      <c r="O19" s="101">
        <f t="shared" si="3"/>
        <v>748.32</v>
      </c>
      <c r="P19" s="62"/>
    </row>
    <row r="20" spans="1:16">
      <c r="A20" s="15">
        <v>42902</v>
      </c>
      <c r="B20" s="7"/>
      <c r="C20" s="7"/>
      <c r="D20" s="8">
        <v>95</v>
      </c>
      <c r="E20" s="8"/>
      <c r="F20" s="8">
        <f t="shared" si="0"/>
        <v>9836.73</v>
      </c>
      <c r="G20" s="8"/>
      <c r="H20" s="64"/>
      <c r="I20" s="64"/>
      <c r="J20" s="64"/>
      <c r="K20" s="70"/>
      <c r="L20" s="79"/>
      <c r="M20" s="101">
        <f t="shared" si="1"/>
        <v>63750.99</v>
      </c>
      <c r="N20" s="102">
        <f t="shared" si="2"/>
        <v>0</v>
      </c>
      <c r="O20" s="101">
        <f t="shared" si="3"/>
        <v>748.32</v>
      </c>
      <c r="P20" s="7"/>
    </row>
    <row r="21" spans="1:16">
      <c r="A21" s="15">
        <v>42902</v>
      </c>
      <c r="B21" s="7"/>
      <c r="C21" s="7"/>
      <c r="D21" s="8">
        <v>10</v>
      </c>
      <c r="E21" s="8"/>
      <c r="F21" s="8">
        <f t="shared" si="0"/>
        <v>9826.73</v>
      </c>
      <c r="G21" s="8"/>
      <c r="H21" s="64"/>
      <c r="I21" s="64"/>
      <c r="J21" s="64"/>
      <c r="K21" s="70"/>
      <c r="L21" s="79"/>
      <c r="M21" s="101">
        <f t="shared" si="1"/>
        <v>63750.99</v>
      </c>
      <c r="N21" s="102">
        <f t="shared" si="2"/>
        <v>0</v>
      </c>
      <c r="O21" s="101">
        <f t="shared" si="3"/>
        <v>748.32</v>
      </c>
      <c r="P21" s="7"/>
    </row>
    <row r="22" spans="1:16">
      <c r="A22" s="15">
        <v>42902</v>
      </c>
      <c r="B22" s="7"/>
      <c r="C22" s="7"/>
      <c r="D22" s="8">
        <v>517.5</v>
      </c>
      <c r="E22" s="8"/>
      <c r="F22" s="8">
        <f t="shared" si="0"/>
        <v>9309.23</v>
      </c>
      <c r="G22" s="8"/>
      <c r="H22" s="64"/>
      <c r="I22" s="64"/>
      <c r="J22" s="64"/>
      <c r="K22" s="70"/>
      <c r="L22" s="79"/>
      <c r="M22" s="101">
        <f t="shared" si="1"/>
        <v>63750.99</v>
      </c>
      <c r="N22" s="102">
        <f t="shared" si="2"/>
        <v>0</v>
      </c>
      <c r="O22" s="101">
        <f t="shared" si="3"/>
        <v>748.32</v>
      </c>
      <c r="P22" s="7"/>
    </row>
    <row r="23" spans="1:16">
      <c r="A23" s="15">
        <v>42902</v>
      </c>
      <c r="B23" s="7"/>
      <c r="C23" s="7"/>
      <c r="D23" s="8"/>
      <c r="E23" s="8"/>
      <c r="F23" s="8">
        <f t="shared" si="0"/>
        <v>9309.23</v>
      </c>
      <c r="G23" s="8"/>
      <c r="H23" s="64">
        <v>14987.48</v>
      </c>
      <c r="I23" s="64"/>
      <c r="J23" s="64" t="s">
        <v>183</v>
      </c>
      <c r="K23" s="71">
        <v>568261</v>
      </c>
      <c r="L23" s="80" t="s">
        <v>184</v>
      </c>
      <c r="M23" s="101">
        <f t="shared" si="1"/>
        <v>48763.509999999995</v>
      </c>
      <c r="N23" s="102">
        <f t="shared" si="2"/>
        <v>0</v>
      </c>
      <c r="O23" s="101">
        <f t="shared" si="3"/>
        <v>748.32</v>
      </c>
      <c r="P23" s="7"/>
    </row>
    <row r="24" spans="1:16">
      <c r="A24" s="15">
        <v>42902</v>
      </c>
      <c r="B24" s="7"/>
      <c r="C24" s="7"/>
      <c r="D24" s="8"/>
      <c r="E24" s="8"/>
      <c r="F24" s="8">
        <f t="shared" si="0"/>
        <v>9309.23</v>
      </c>
      <c r="G24" s="8"/>
      <c r="H24" s="64"/>
      <c r="I24" s="64">
        <v>22385.66</v>
      </c>
      <c r="J24" s="64"/>
      <c r="K24" s="71"/>
      <c r="L24" s="80" t="s">
        <v>200</v>
      </c>
      <c r="M24" s="101">
        <f t="shared" si="1"/>
        <v>48763.509999999995</v>
      </c>
      <c r="N24" s="102">
        <f t="shared" si="2"/>
        <v>0</v>
      </c>
      <c r="O24" s="101">
        <f t="shared" si="3"/>
        <v>23133.98</v>
      </c>
      <c r="P24" s="62"/>
    </row>
    <row r="25" spans="1:16">
      <c r="A25" s="15">
        <v>42902</v>
      </c>
      <c r="B25" s="7"/>
      <c r="C25" s="7"/>
      <c r="D25" s="8"/>
      <c r="E25" s="8"/>
      <c r="F25" s="8">
        <f t="shared" si="0"/>
        <v>9309.23</v>
      </c>
      <c r="G25" s="8"/>
      <c r="H25" s="64"/>
      <c r="I25" s="64">
        <v>35230.800000000003</v>
      </c>
      <c r="J25" s="64"/>
      <c r="K25" s="71"/>
      <c r="L25" s="80" t="s">
        <v>200</v>
      </c>
      <c r="M25" s="101">
        <f t="shared" si="1"/>
        <v>48763.509999999995</v>
      </c>
      <c r="N25" s="102">
        <f t="shared" si="2"/>
        <v>0</v>
      </c>
      <c r="O25" s="101">
        <f t="shared" si="3"/>
        <v>58364.78</v>
      </c>
      <c r="P25" s="62"/>
    </row>
    <row r="26" spans="1:16">
      <c r="A26" s="15">
        <v>42902</v>
      </c>
      <c r="B26" s="7"/>
      <c r="C26" s="7"/>
      <c r="D26" s="8"/>
      <c r="E26" s="8"/>
      <c r="F26" s="8">
        <f t="shared" si="0"/>
        <v>9309.23</v>
      </c>
      <c r="G26" s="8"/>
      <c r="H26" s="64"/>
      <c r="I26" s="64">
        <v>6570.3</v>
      </c>
      <c r="J26" s="64"/>
      <c r="K26" s="71"/>
      <c r="L26" s="80" t="s">
        <v>200</v>
      </c>
      <c r="M26" s="101">
        <f t="shared" si="1"/>
        <v>48763.509999999995</v>
      </c>
      <c r="N26" s="102">
        <f t="shared" si="2"/>
        <v>0</v>
      </c>
      <c r="O26" s="101">
        <f t="shared" si="3"/>
        <v>64935.08</v>
      </c>
      <c r="P26" s="62"/>
    </row>
    <row r="27" spans="1:16">
      <c r="A27" s="15">
        <v>42902</v>
      </c>
      <c r="B27" s="7"/>
      <c r="C27" s="7"/>
      <c r="D27" s="8"/>
      <c r="E27" s="8"/>
      <c r="F27" s="8">
        <f t="shared" si="0"/>
        <v>9309.23</v>
      </c>
      <c r="G27" s="8"/>
      <c r="H27" s="64"/>
      <c r="I27" s="64">
        <v>2538.8000000000002</v>
      </c>
      <c r="J27" s="64"/>
      <c r="K27" s="71"/>
      <c r="L27" s="80" t="s">
        <v>200</v>
      </c>
      <c r="M27" s="101">
        <f t="shared" si="1"/>
        <v>48763.509999999995</v>
      </c>
      <c r="N27" s="102">
        <f t="shared" si="2"/>
        <v>0</v>
      </c>
      <c r="O27" s="101">
        <f t="shared" si="3"/>
        <v>67473.88</v>
      </c>
      <c r="P27" s="62"/>
    </row>
    <row r="28" spans="1:16">
      <c r="A28" s="15">
        <v>42903</v>
      </c>
      <c r="B28" s="7"/>
      <c r="C28" s="7"/>
      <c r="D28" s="8">
        <v>2.5</v>
      </c>
      <c r="E28" s="8"/>
      <c r="F28" s="8">
        <f t="shared" si="0"/>
        <v>9306.73</v>
      </c>
      <c r="G28" s="8"/>
      <c r="H28" s="64"/>
      <c r="I28" s="64"/>
      <c r="J28" s="64"/>
      <c r="K28" s="70"/>
      <c r="L28" s="79"/>
      <c r="M28" s="101">
        <f t="shared" si="1"/>
        <v>48763.509999999995</v>
      </c>
      <c r="N28" s="102">
        <f t="shared" si="2"/>
        <v>0</v>
      </c>
      <c r="O28" s="101">
        <f t="shared" si="3"/>
        <v>67473.88</v>
      </c>
      <c r="P28" s="7"/>
    </row>
    <row r="29" spans="1:16">
      <c r="A29" s="15">
        <v>42903</v>
      </c>
      <c r="B29" s="7"/>
      <c r="C29" s="7"/>
      <c r="D29" s="8">
        <v>800</v>
      </c>
      <c r="E29" s="8"/>
      <c r="F29" s="8">
        <f t="shared" si="0"/>
        <v>8506.73</v>
      </c>
      <c r="G29" s="8"/>
      <c r="H29" s="64"/>
      <c r="I29" s="64"/>
      <c r="J29" s="64"/>
      <c r="K29" s="70"/>
      <c r="L29" s="79"/>
      <c r="M29" s="101">
        <f t="shared" si="1"/>
        <v>48763.509999999995</v>
      </c>
      <c r="N29" s="102">
        <f t="shared" si="2"/>
        <v>0</v>
      </c>
      <c r="O29" s="101">
        <f t="shared" si="3"/>
        <v>67473.88</v>
      </c>
      <c r="P29" s="7"/>
    </row>
    <row r="30" spans="1:16">
      <c r="A30" s="15">
        <v>42903</v>
      </c>
      <c r="B30" s="7"/>
      <c r="C30" s="7"/>
      <c r="D30" s="8">
        <v>27</v>
      </c>
      <c r="E30" s="8"/>
      <c r="F30" s="8">
        <f t="shared" si="0"/>
        <v>8479.73</v>
      </c>
      <c r="G30" s="8"/>
      <c r="H30" s="64"/>
      <c r="I30" s="64"/>
      <c r="J30" s="64"/>
      <c r="K30" s="71"/>
      <c r="L30" s="80"/>
      <c r="M30" s="101">
        <f t="shared" si="1"/>
        <v>48763.509999999995</v>
      </c>
      <c r="N30" s="102">
        <f t="shared" si="2"/>
        <v>0</v>
      </c>
      <c r="O30" s="101">
        <f t="shared" si="3"/>
        <v>67473.88</v>
      </c>
      <c r="P30" s="7"/>
    </row>
    <row r="31" spans="1:16">
      <c r="A31" s="15">
        <v>42906</v>
      </c>
      <c r="B31" s="7"/>
      <c r="C31" s="7"/>
      <c r="D31" s="8"/>
      <c r="E31" s="8"/>
      <c r="F31" s="8">
        <f t="shared" si="0"/>
        <v>8479.73</v>
      </c>
      <c r="G31" s="8"/>
      <c r="H31" s="64"/>
      <c r="I31" s="64">
        <v>6570.3</v>
      </c>
      <c r="J31" s="64" t="s">
        <v>190</v>
      </c>
      <c r="K31" s="71"/>
      <c r="L31" s="80" t="s">
        <v>199</v>
      </c>
      <c r="M31" s="101">
        <f t="shared" si="1"/>
        <v>55333.81</v>
      </c>
      <c r="N31" s="102">
        <f t="shared" si="2"/>
        <v>0</v>
      </c>
      <c r="O31" s="101">
        <f t="shared" si="3"/>
        <v>67473.88</v>
      </c>
      <c r="P31" s="7"/>
    </row>
    <row r="32" spans="1:16">
      <c r="A32" s="15">
        <v>42907</v>
      </c>
      <c r="B32" s="7"/>
      <c r="C32" s="7"/>
      <c r="D32" s="8"/>
      <c r="E32" s="8">
        <v>10000</v>
      </c>
      <c r="F32" s="8">
        <f t="shared" si="0"/>
        <v>18479.73</v>
      </c>
      <c r="G32" s="8"/>
      <c r="H32" s="64">
        <v>10000</v>
      </c>
      <c r="I32" s="64"/>
      <c r="J32" s="64" t="s">
        <v>190</v>
      </c>
      <c r="K32" s="71"/>
      <c r="L32" s="80" t="s">
        <v>199</v>
      </c>
      <c r="M32" s="101">
        <f t="shared" si="1"/>
        <v>45333.81</v>
      </c>
      <c r="N32" s="102">
        <f t="shared" si="2"/>
        <v>0</v>
      </c>
      <c r="O32" s="101">
        <f t="shared" si="3"/>
        <v>67473.88</v>
      </c>
      <c r="P32" s="7"/>
    </row>
    <row r="33" spans="1:16">
      <c r="A33" s="15">
        <v>42907</v>
      </c>
      <c r="B33" s="7"/>
      <c r="C33" s="7"/>
      <c r="D33" s="8">
        <v>10000</v>
      </c>
      <c r="E33" s="8"/>
      <c r="F33" s="8">
        <f t="shared" si="0"/>
        <v>8479.73</v>
      </c>
      <c r="G33" s="8"/>
      <c r="H33" s="64"/>
      <c r="I33" s="64"/>
      <c r="J33" s="64"/>
      <c r="K33" s="71"/>
      <c r="L33" s="80"/>
      <c r="M33" s="101">
        <f>IF(L33&lt;&gt;"y",M31,M31+I33-H33)</f>
        <v>55333.81</v>
      </c>
      <c r="N33" s="102">
        <f>IF(L33="",N31,IF(L33="y",N31,N31-H33))</f>
        <v>0</v>
      </c>
      <c r="O33" s="101">
        <f>IF(L33="",O31,IF(L33="y",O31,O31+I33))</f>
        <v>67473.88</v>
      </c>
      <c r="P33" s="7"/>
    </row>
    <row r="34" spans="1:16">
      <c r="A34" s="15">
        <v>42907</v>
      </c>
      <c r="B34" s="7"/>
      <c r="C34" s="7"/>
      <c r="D34" s="8"/>
      <c r="E34" s="8"/>
      <c r="F34" s="8">
        <f t="shared" si="0"/>
        <v>8479.73</v>
      </c>
      <c r="G34" s="8"/>
      <c r="H34" s="64"/>
      <c r="I34" s="64"/>
      <c r="J34" s="64"/>
      <c r="K34" s="71"/>
      <c r="L34" s="80"/>
      <c r="M34" s="101">
        <f>IF(L34&lt;&gt;"y",M32,M32+I34-H34)</f>
        <v>45333.81</v>
      </c>
      <c r="N34" s="102">
        <f>IF(L34="",N32,IF(L34="y",N32,N32-H34))</f>
        <v>0</v>
      </c>
      <c r="O34" s="101">
        <f>IF(L34="",O32,IF(L34="y",O32,O32+I34))</f>
        <v>67473.88</v>
      </c>
      <c r="P34" s="7"/>
    </row>
    <row r="35" spans="1:16">
      <c r="A35" s="15">
        <v>42907</v>
      </c>
      <c r="B35" s="7"/>
      <c r="C35" s="7"/>
      <c r="D35" s="8"/>
      <c r="E35" s="8"/>
      <c r="F35" s="8">
        <f t="shared" si="0"/>
        <v>8479.73</v>
      </c>
      <c r="G35" s="8"/>
      <c r="H35" s="64">
        <v>30000</v>
      </c>
      <c r="I35" s="64"/>
      <c r="J35" s="64" t="s">
        <v>190</v>
      </c>
      <c r="K35" s="71"/>
      <c r="L35" s="80" t="s">
        <v>199</v>
      </c>
      <c r="M35" s="101">
        <f t="shared" ref="M35:M66" si="4">IF(L35&lt;&gt;"y",M34,M34+I35-H35)</f>
        <v>15333.809999999998</v>
      </c>
      <c r="N35" s="102">
        <f t="shared" ref="N35:N66" si="5">IF(L35="",N34,IF(L35="y",N34,N34-H35))</f>
        <v>0</v>
      </c>
      <c r="O35" s="101">
        <f t="shared" ref="O35:O66" si="6">IF(L35="",O34,IF(L35="y",O34,O34+I35))</f>
        <v>67473.88</v>
      </c>
      <c r="P35" s="7"/>
    </row>
    <row r="36" spans="1:16">
      <c r="A36" s="15">
        <v>42907</v>
      </c>
      <c r="B36" s="7"/>
      <c r="C36" s="7"/>
      <c r="D36" s="8"/>
      <c r="E36" s="8">
        <v>30000</v>
      </c>
      <c r="F36" s="8">
        <f t="shared" si="0"/>
        <v>38479.729999999996</v>
      </c>
      <c r="G36" s="8"/>
      <c r="H36" s="64"/>
      <c r="I36" s="64"/>
      <c r="J36" s="64"/>
      <c r="K36" s="71"/>
      <c r="L36" s="80"/>
      <c r="M36" s="101">
        <f t="shared" si="4"/>
        <v>15333.809999999998</v>
      </c>
      <c r="N36" s="102">
        <f t="shared" si="5"/>
        <v>0</v>
      </c>
      <c r="O36" s="101">
        <f t="shared" si="6"/>
        <v>67473.88</v>
      </c>
      <c r="P36" s="7"/>
    </row>
    <row r="37" spans="1:16">
      <c r="A37" s="15">
        <v>42907</v>
      </c>
      <c r="B37" s="7"/>
      <c r="C37" s="7"/>
      <c r="D37" s="8">
        <v>30000</v>
      </c>
      <c r="E37" s="8"/>
      <c r="F37" s="8">
        <f t="shared" si="0"/>
        <v>8479.7299999999959</v>
      </c>
      <c r="G37" s="8"/>
      <c r="H37" s="64"/>
      <c r="I37" s="64"/>
      <c r="J37" s="64"/>
      <c r="K37" s="71"/>
      <c r="L37" s="80"/>
      <c r="M37" s="101">
        <f t="shared" si="4"/>
        <v>15333.809999999998</v>
      </c>
      <c r="N37" s="102">
        <f t="shared" si="5"/>
        <v>0</v>
      </c>
      <c r="O37" s="101">
        <f t="shared" si="6"/>
        <v>67473.88</v>
      </c>
      <c r="P37" s="7"/>
    </row>
    <row r="38" spans="1:16">
      <c r="A38" s="15">
        <v>42909</v>
      </c>
      <c r="B38" s="7"/>
      <c r="C38" s="7"/>
      <c r="D38" s="8"/>
      <c r="E38" s="8"/>
      <c r="F38" s="8">
        <f t="shared" si="0"/>
        <v>8479.7299999999959</v>
      </c>
      <c r="G38" s="8"/>
      <c r="H38" s="64">
        <v>2393.48</v>
      </c>
      <c r="I38" s="64"/>
      <c r="J38" s="64" t="s">
        <v>183</v>
      </c>
      <c r="K38" s="71"/>
      <c r="L38" s="80" t="s">
        <v>200</v>
      </c>
      <c r="M38" s="101">
        <f t="shared" si="4"/>
        <v>15333.809999999998</v>
      </c>
      <c r="N38" s="102">
        <f t="shared" si="5"/>
        <v>-2393.48</v>
      </c>
      <c r="O38" s="101">
        <f t="shared" si="6"/>
        <v>67473.88</v>
      </c>
      <c r="P38" s="7"/>
    </row>
    <row r="39" spans="1:16">
      <c r="A39" s="15">
        <v>42909</v>
      </c>
      <c r="B39" s="7"/>
      <c r="C39" s="7"/>
      <c r="D39" s="8"/>
      <c r="E39" s="8"/>
      <c r="F39" s="8">
        <f t="shared" si="0"/>
        <v>8479.7299999999959</v>
      </c>
      <c r="G39" s="8"/>
      <c r="H39" s="64">
        <v>960</v>
      </c>
      <c r="I39" s="64"/>
      <c r="J39" s="64" t="s">
        <v>183</v>
      </c>
      <c r="K39" s="71"/>
      <c r="L39" s="80" t="s">
        <v>200</v>
      </c>
      <c r="M39" s="101">
        <f t="shared" si="4"/>
        <v>15333.809999999998</v>
      </c>
      <c r="N39" s="102">
        <f t="shared" si="5"/>
        <v>-3353.48</v>
      </c>
      <c r="O39" s="101">
        <f t="shared" si="6"/>
        <v>67473.88</v>
      </c>
      <c r="P39" s="7"/>
    </row>
    <row r="40" spans="1:16">
      <c r="A40" s="15">
        <v>42909</v>
      </c>
      <c r="B40" s="7"/>
      <c r="C40" s="7"/>
      <c r="D40" s="8">
        <v>385</v>
      </c>
      <c r="E40" s="8"/>
      <c r="F40" s="8">
        <f t="shared" si="0"/>
        <v>8094.7299999999959</v>
      </c>
      <c r="G40" s="8"/>
      <c r="H40" s="64"/>
      <c r="I40" s="64"/>
      <c r="J40" s="64"/>
      <c r="K40" s="71"/>
      <c r="L40" s="80"/>
      <c r="M40" s="101">
        <f t="shared" si="4"/>
        <v>15333.809999999998</v>
      </c>
      <c r="N40" s="102">
        <f t="shared" si="5"/>
        <v>-3353.48</v>
      </c>
      <c r="O40" s="101">
        <f t="shared" si="6"/>
        <v>67473.88</v>
      </c>
      <c r="P40" s="7"/>
    </row>
    <row r="41" spans="1:16">
      <c r="A41" s="15">
        <v>42914</v>
      </c>
      <c r="B41" s="7"/>
      <c r="C41" s="7"/>
      <c r="D41" s="8"/>
      <c r="E41" s="8"/>
      <c r="F41" s="8">
        <f t="shared" ref="F41:F72" si="7">F40-D41+E41</f>
        <v>8094.7299999999959</v>
      </c>
      <c r="G41" s="8"/>
      <c r="H41" s="64">
        <v>2000</v>
      </c>
      <c r="I41" s="64"/>
      <c r="J41" s="64" t="s">
        <v>133</v>
      </c>
      <c r="K41" s="71"/>
      <c r="L41" s="80" t="s">
        <v>199</v>
      </c>
      <c r="M41" s="101">
        <f t="shared" si="4"/>
        <v>13333.809999999998</v>
      </c>
      <c r="N41" s="102">
        <f t="shared" si="5"/>
        <v>-3353.48</v>
      </c>
      <c r="O41" s="101">
        <f t="shared" si="6"/>
        <v>67473.88</v>
      </c>
      <c r="P41" s="7"/>
    </row>
    <row r="42" spans="1:16">
      <c r="A42" s="15">
        <v>42914</v>
      </c>
      <c r="B42" s="7"/>
      <c r="C42" s="7"/>
      <c r="D42" s="8"/>
      <c r="E42" s="8">
        <v>8000</v>
      </c>
      <c r="F42" s="8">
        <f t="shared" si="7"/>
        <v>16094.729999999996</v>
      </c>
      <c r="G42" s="8"/>
      <c r="H42" s="64">
        <v>8000</v>
      </c>
      <c r="I42" s="64"/>
      <c r="J42" s="64" t="s">
        <v>190</v>
      </c>
      <c r="K42" s="71"/>
      <c r="L42" s="80" t="s">
        <v>199</v>
      </c>
      <c r="M42" s="101">
        <f t="shared" si="4"/>
        <v>5333.8099999999977</v>
      </c>
      <c r="N42" s="102">
        <f t="shared" si="5"/>
        <v>-3353.48</v>
      </c>
      <c r="O42" s="101">
        <f t="shared" si="6"/>
        <v>67473.88</v>
      </c>
      <c r="P42" s="7"/>
    </row>
    <row r="43" spans="1:16">
      <c r="A43" s="15">
        <v>42914</v>
      </c>
      <c r="B43" s="7"/>
      <c r="C43" s="7"/>
      <c r="D43" s="8">
        <v>8000</v>
      </c>
      <c r="E43" s="8"/>
      <c r="F43" s="8">
        <f t="shared" si="7"/>
        <v>8094.7299999999959</v>
      </c>
      <c r="G43" s="8"/>
      <c r="H43" s="64"/>
      <c r="I43" s="64"/>
      <c r="J43" s="64"/>
      <c r="K43" s="71"/>
      <c r="L43" s="80"/>
      <c r="M43" s="101">
        <f t="shared" si="4"/>
        <v>5333.8099999999977</v>
      </c>
      <c r="N43" s="102">
        <f t="shared" si="5"/>
        <v>-3353.48</v>
      </c>
      <c r="O43" s="101">
        <f t="shared" si="6"/>
        <v>67473.88</v>
      </c>
      <c r="P43" s="7"/>
    </row>
    <row r="44" spans="1:16">
      <c r="A44" s="15">
        <v>42914</v>
      </c>
      <c r="B44" s="7"/>
      <c r="C44" s="7"/>
      <c r="D44" s="8"/>
      <c r="E44" s="8">
        <v>2000</v>
      </c>
      <c r="F44" s="8">
        <f t="shared" si="7"/>
        <v>10094.729999999996</v>
      </c>
      <c r="G44" s="8"/>
      <c r="H44" s="64" t="s">
        <v>182</v>
      </c>
      <c r="I44" s="64"/>
      <c r="J44" s="64"/>
      <c r="K44" s="71"/>
      <c r="L44" s="80"/>
      <c r="M44" s="101">
        <f t="shared" si="4"/>
        <v>5333.8099999999977</v>
      </c>
      <c r="N44" s="102">
        <f t="shared" si="5"/>
        <v>-3353.48</v>
      </c>
      <c r="O44" s="101">
        <f t="shared" si="6"/>
        <v>67473.88</v>
      </c>
      <c r="P44" s="62"/>
    </row>
    <row r="45" spans="1:16">
      <c r="A45" s="15">
        <v>42915</v>
      </c>
      <c r="B45" s="7"/>
      <c r="C45" s="7"/>
      <c r="D45" s="8">
        <v>406.43</v>
      </c>
      <c r="E45" s="8"/>
      <c r="F45" s="8">
        <f t="shared" si="7"/>
        <v>9688.2999999999956</v>
      </c>
      <c r="G45" s="8"/>
      <c r="H45" s="64"/>
      <c r="I45" s="64"/>
      <c r="J45" s="64"/>
      <c r="K45" s="70"/>
      <c r="L45" s="79"/>
      <c r="M45" s="101">
        <f t="shared" si="4"/>
        <v>5333.8099999999977</v>
      </c>
      <c r="N45" s="102">
        <f t="shared" si="5"/>
        <v>-3353.48</v>
      </c>
      <c r="O45" s="101">
        <f t="shared" si="6"/>
        <v>67473.88</v>
      </c>
      <c r="P45" s="62"/>
    </row>
    <row r="46" spans="1:16">
      <c r="A46" s="15">
        <v>42915</v>
      </c>
      <c r="B46" s="7"/>
      <c r="C46" s="7"/>
      <c r="D46" s="8">
        <v>1500</v>
      </c>
      <c r="E46" s="8"/>
      <c r="F46" s="8">
        <f t="shared" si="7"/>
        <v>8188.2999999999956</v>
      </c>
      <c r="G46" s="8"/>
      <c r="H46" s="64"/>
      <c r="I46" s="64"/>
      <c r="J46" s="64"/>
      <c r="K46" s="70"/>
      <c r="L46" s="79"/>
      <c r="M46" s="101">
        <f t="shared" si="4"/>
        <v>5333.8099999999977</v>
      </c>
      <c r="N46" s="102">
        <f t="shared" si="5"/>
        <v>-3353.48</v>
      </c>
      <c r="O46" s="101">
        <f t="shared" si="6"/>
        <v>67473.88</v>
      </c>
      <c r="P46" s="62"/>
    </row>
    <row r="47" spans="1:16">
      <c r="A47" s="15">
        <v>42915</v>
      </c>
      <c r="B47" s="7"/>
      <c r="C47" s="7"/>
      <c r="D47" s="8">
        <v>300</v>
      </c>
      <c r="E47" s="8"/>
      <c r="F47" s="8">
        <f t="shared" si="7"/>
        <v>7888.2999999999956</v>
      </c>
      <c r="G47" s="8"/>
      <c r="H47" s="64"/>
      <c r="I47" s="64"/>
      <c r="J47" s="8"/>
      <c r="K47" s="70"/>
      <c r="L47" s="79"/>
      <c r="M47" s="101">
        <f t="shared" si="4"/>
        <v>5333.8099999999977</v>
      </c>
      <c r="N47" s="102">
        <f t="shared" si="5"/>
        <v>-3353.48</v>
      </c>
      <c r="O47" s="101">
        <f t="shared" si="6"/>
        <v>67473.88</v>
      </c>
      <c r="P47" s="62"/>
    </row>
    <row r="48" spans="1:16">
      <c r="A48" s="15"/>
      <c r="B48" s="7"/>
      <c r="C48" s="7"/>
      <c r="D48" s="8"/>
      <c r="E48" s="8"/>
      <c r="F48" s="8">
        <f t="shared" si="7"/>
        <v>7888.2999999999956</v>
      </c>
      <c r="G48" s="8"/>
      <c r="H48" s="64"/>
      <c r="I48" s="64"/>
      <c r="J48" s="8"/>
      <c r="K48" s="70"/>
      <c r="L48" s="79"/>
      <c r="M48" s="101">
        <f t="shared" si="4"/>
        <v>5333.8099999999977</v>
      </c>
      <c r="N48" s="102">
        <f t="shared" si="5"/>
        <v>-3353.48</v>
      </c>
      <c r="O48" s="101">
        <f t="shared" si="6"/>
        <v>67473.88</v>
      </c>
      <c r="P48" s="62"/>
    </row>
    <row r="49" spans="1:16">
      <c r="A49" s="15"/>
      <c r="B49" s="7"/>
      <c r="C49" s="7"/>
      <c r="D49" s="8"/>
      <c r="E49" s="8"/>
      <c r="F49" s="8">
        <f t="shared" si="7"/>
        <v>7888.2999999999956</v>
      </c>
      <c r="G49" s="8"/>
      <c r="H49" s="64"/>
      <c r="I49" s="64"/>
      <c r="J49" s="8"/>
      <c r="K49" s="70"/>
      <c r="L49" s="79"/>
      <c r="M49" s="101">
        <f t="shared" si="4"/>
        <v>5333.8099999999977</v>
      </c>
      <c r="N49" s="102">
        <f t="shared" si="5"/>
        <v>-3353.48</v>
      </c>
      <c r="O49" s="101">
        <f t="shared" si="6"/>
        <v>67473.88</v>
      </c>
      <c r="P49" s="62"/>
    </row>
    <row r="50" spans="1:16">
      <c r="A50" s="15"/>
      <c r="B50" s="7"/>
      <c r="C50" s="7"/>
      <c r="D50" s="8"/>
      <c r="E50" s="8"/>
      <c r="F50" s="8">
        <f t="shared" si="7"/>
        <v>7888.2999999999956</v>
      </c>
      <c r="G50" s="8"/>
      <c r="H50" s="64"/>
      <c r="I50" s="64"/>
      <c r="J50" s="8"/>
      <c r="K50" s="70"/>
      <c r="L50" s="79"/>
      <c r="M50" s="101">
        <f t="shared" si="4"/>
        <v>5333.8099999999977</v>
      </c>
      <c r="N50" s="102">
        <f t="shared" si="5"/>
        <v>-3353.48</v>
      </c>
      <c r="O50" s="101">
        <f t="shared" si="6"/>
        <v>67473.88</v>
      </c>
      <c r="P50" s="62"/>
    </row>
    <row r="51" spans="1:16">
      <c r="A51" s="15"/>
      <c r="B51" s="7"/>
      <c r="C51" s="7"/>
      <c r="D51" s="8"/>
      <c r="E51" s="8"/>
      <c r="F51" s="8">
        <f t="shared" si="7"/>
        <v>7888.2999999999956</v>
      </c>
      <c r="G51" s="8"/>
      <c r="H51" s="64"/>
      <c r="I51" s="64"/>
      <c r="J51" s="8"/>
      <c r="K51" s="70"/>
      <c r="L51" s="79"/>
      <c r="M51" s="101">
        <f t="shared" si="4"/>
        <v>5333.8099999999977</v>
      </c>
      <c r="N51" s="102">
        <f t="shared" si="5"/>
        <v>-3353.48</v>
      </c>
      <c r="O51" s="101">
        <f t="shared" si="6"/>
        <v>67473.88</v>
      </c>
      <c r="P51" s="62"/>
    </row>
    <row r="52" spans="1:16">
      <c r="A52" s="15"/>
      <c r="B52" s="7"/>
      <c r="C52" s="7"/>
      <c r="D52" s="8"/>
      <c r="E52" s="8"/>
      <c r="F52" s="8">
        <f t="shared" si="7"/>
        <v>7888.2999999999956</v>
      </c>
      <c r="G52" s="8"/>
      <c r="H52" s="64"/>
      <c r="I52" s="64"/>
      <c r="J52" s="8"/>
      <c r="K52" s="70"/>
      <c r="L52" s="79"/>
      <c r="M52" s="101">
        <f t="shared" si="4"/>
        <v>5333.8099999999977</v>
      </c>
      <c r="N52" s="102">
        <f t="shared" si="5"/>
        <v>-3353.48</v>
      </c>
      <c r="O52" s="101">
        <f t="shared" si="6"/>
        <v>67473.88</v>
      </c>
      <c r="P52" s="62"/>
    </row>
    <row r="53" spans="1:16">
      <c r="A53" s="15"/>
      <c r="B53" s="7"/>
      <c r="C53" s="7"/>
      <c r="D53" s="8"/>
      <c r="E53" s="8"/>
      <c r="F53" s="8">
        <f t="shared" si="7"/>
        <v>7888.2999999999956</v>
      </c>
      <c r="G53" s="8"/>
      <c r="H53" s="64"/>
      <c r="I53" s="64"/>
      <c r="J53" s="8"/>
      <c r="K53" s="70"/>
      <c r="L53" s="79"/>
      <c r="M53" s="101">
        <f t="shared" si="4"/>
        <v>5333.8099999999977</v>
      </c>
      <c r="N53" s="102">
        <f t="shared" si="5"/>
        <v>-3353.48</v>
      </c>
      <c r="O53" s="101">
        <f t="shared" si="6"/>
        <v>67473.88</v>
      </c>
      <c r="P53" s="62"/>
    </row>
    <row r="54" spans="1:16">
      <c r="A54" s="15"/>
      <c r="B54" s="7"/>
      <c r="C54" s="7"/>
      <c r="D54" s="8"/>
      <c r="E54" s="8"/>
      <c r="F54" s="8">
        <f t="shared" si="7"/>
        <v>7888.2999999999956</v>
      </c>
      <c r="G54" s="8"/>
      <c r="H54" s="64"/>
      <c r="I54" s="64"/>
      <c r="J54" s="8"/>
      <c r="K54" s="70"/>
      <c r="L54" s="79"/>
      <c r="M54" s="101">
        <f t="shared" si="4"/>
        <v>5333.8099999999977</v>
      </c>
      <c r="N54" s="102">
        <f t="shared" si="5"/>
        <v>-3353.48</v>
      </c>
      <c r="O54" s="101">
        <f t="shared" si="6"/>
        <v>67473.88</v>
      </c>
      <c r="P54" s="62"/>
    </row>
    <row r="55" spans="1:16">
      <c r="A55" s="15"/>
      <c r="B55" s="7"/>
      <c r="C55" s="7"/>
      <c r="D55" s="8"/>
      <c r="E55" s="8"/>
      <c r="F55" s="8">
        <f t="shared" si="7"/>
        <v>7888.2999999999956</v>
      </c>
      <c r="G55" s="8"/>
      <c r="H55" s="64"/>
      <c r="I55" s="64"/>
      <c r="J55" s="8"/>
      <c r="K55" s="70"/>
      <c r="L55" s="79"/>
      <c r="M55" s="101">
        <f t="shared" si="4"/>
        <v>5333.8099999999977</v>
      </c>
      <c r="N55" s="102">
        <f t="shared" si="5"/>
        <v>-3353.48</v>
      </c>
      <c r="O55" s="101">
        <f t="shared" si="6"/>
        <v>67473.88</v>
      </c>
      <c r="P55" s="62"/>
    </row>
    <row r="56" spans="1:16">
      <c r="A56" s="15"/>
      <c r="B56" s="7"/>
      <c r="C56" s="7"/>
      <c r="D56" s="8"/>
      <c r="E56" s="8"/>
      <c r="F56" s="8">
        <f t="shared" si="7"/>
        <v>7888.2999999999956</v>
      </c>
      <c r="G56" s="8"/>
      <c r="H56" s="64"/>
      <c r="I56" s="64"/>
      <c r="J56" s="8"/>
      <c r="K56" s="70"/>
      <c r="L56" s="79"/>
      <c r="M56" s="101">
        <f t="shared" si="4"/>
        <v>5333.8099999999977</v>
      </c>
      <c r="N56" s="102">
        <f t="shared" si="5"/>
        <v>-3353.48</v>
      </c>
      <c r="O56" s="101">
        <f t="shared" si="6"/>
        <v>67473.88</v>
      </c>
      <c r="P56" s="62"/>
    </row>
    <row r="57" spans="1:16">
      <c r="A57" s="15"/>
      <c r="B57" s="7"/>
      <c r="C57" s="7"/>
      <c r="D57" s="8"/>
      <c r="E57" s="8"/>
      <c r="F57" s="8">
        <f t="shared" si="7"/>
        <v>7888.2999999999956</v>
      </c>
      <c r="G57" s="8"/>
      <c r="H57" s="64"/>
      <c r="I57" s="64"/>
      <c r="J57" s="8"/>
      <c r="K57" s="70"/>
      <c r="L57" s="79"/>
      <c r="M57" s="101">
        <f t="shared" si="4"/>
        <v>5333.8099999999977</v>
      </c>
      <c r="N57" s="102">
        <f t="shared" si="5"/>
        <v>-3353.48</v>
      </c>
      <c r="O57" s="101">
        <f t="shared" si="6"/>
        <v>67473.88</v>
      </c>
      <c r="P57" s="62"/>
    </row>
    <row r="58" spans="1:16">
      <c r="A58" s="15"/>
      <c r="B58" s="7"/>
      <c r="C58" s="7"/>
      <c r="D58" s="8"/>
      <c r="E58" s="8"/>
      <c r="F58" s="8">
        <f t="shared" si="7"/>
        <v>7888.2999999999956</v>
      </c>
      <c r="G58" s="8"/>
      <c r="H58" s="64"/>
      <c r="I58" s="64"/>
      <c r="J58" s="8"/>
      <c r="K58" s="70"/>
      <c r="L58" s="79"/>
      <c r="M58" s="101">
        <f t="shared" si="4"/>
        <v>5333.8099999999977</v>
      </c>
      <c r="N58" s="102">
        <f t="shared" si="5"/>
        <v>-3353.48</v>
      </c>
      <c r="O58" s="101">
        <f t="shared" si="6"/>
        <v>67473.88</v>
      </c>
      <c r="P58" s="62"/>
    </row>
    <row r="59" spans="1:16">
      <c r="A59" s="15"/>
      <c r="B59" s="7"/>
      <c r="C59" s="7"/>
      <c r="D59" s="8"/>
      <c r="E59" s="8"/>
      <c r="F59" s="8">
        <f t="shared" si="7"/>
        <v>7888.2999999999956</v>
      </c>
      <c r="G59" s="8"/>
      <c r="H59" s="64"/>
      <c r="I59" s="64"/>
      <c r="J59" s="8"/>
      <c r="K59" s="70"/>
      <c r="L59" s="79"/>
      <c r="M59" s="101">
        <f t="shared" si="4"/>
        <v>5333.8099999999977</v>
      </c>
      <c r="N59" s="102">
        <f t="shared" si="5"/>
        <v>-3353.48</v>
      </c>
      <c r="O59" s="101">
        <f t="shared" si="6"/>
        <v>67473.88</v>
      </c>
      <c r="P59" s="62"/>
    </row>
    <row r="60" spans="1:16">
      <c r="A60" s="15"/>
      <c r="B60" s="7"/>
      <c r="C60" s="7"/>
      <c r="D60" s="8"/>
      <c r="E60" s="8"/>
      <c r="F60" s="8">
        <f t="shared" si="7"/>
        <v>7888.2999999999956</v>
      </c>
      <c r="G60" s="8"/>
      <c r="H60" s="64"/>
      <c r="I60" s="64"/>
      <c r="J60" s="8"/>
      <c r="K60" s="70"/>
      <c r="L60" s="79"/>
      <c r="M60" s="101">
        <f t="shared" si="4"/>
        <v>5333.8099999999977</v>
      </c>
      <c r="N60" s="102">
        <f t="shared" si="5"/>
        <v>-3353.48</v>
      </c>
      <c r="O60" s="101">
        <f t="shared" si="6"/>
        <v>67473.88</v>
      </c>
      <c r="P60" s="62"/>
    </row>
    <row r="61" spans="1:16">
      <c r="A61" s="15"/>
      <c r="B61" s="7"/>
      <c r="C61" s="7"/>
      <c r="D61" s="8"/>
      <c r="E61" s="8"/>
      <c r="F61" s="8">
        <f t="shared" si="7"/>
        <v>7888.2999999999956</v>
      </c>
      <c r="G61" s="8"/>
      <c r="H61" s="64"/>
      <c r="I61" s="64"/>
      <c r="J61" s="8"/>
      <c r="K61" s="70"/>
      <c r="L61" s="79"/>
      <c r="M61" s="101">
        <f t="shared" si="4"/>
        <v>5333.8099999999977</v>
      </c>
      <c r="N61" s="102">
        <f t="shared" si="5"/>
        <v>-3353.48</v>
      </c>
      <c r="O61" s="101">
        <f t="shared" si="6"/>
        <v>67473.88</v>
      </c>
      <c r="P61" s="62"/>
    </row>
    <row r="62" spans="1:16">
      <c r="A62" s="15"/>
      <c r="B62" s="7"/>
      <c r="C62" s="7"/>
      <c r="D62" s="8"/>
      <c r="E62" s="8"/>
      <c r="F62" s="8">
        <f t="shared" si="7"/>
        <v>7888.2999999999956</v>
      </c>
      <c r="G62" s="8"/>
      <c r="H62" s="64"/>
      <c r="I62" s="64"/>
      <c r="J62" s="8"/>
      <c r="K62" s="70"/>
      <c r="L62" s="79"/>
      <c r="M62" s="101">
        <f t="shared" si="4"/>
        <v>5333.8099999999977</v>
      </c>
      <c r="N62" s="102">
        <f t="shared" si="5"/>
        <v>-3353.48</v>
      </c>
      <c r="O62" s="101">
        <f t="shared" si="6"/>
        <v>67473.88</v>
      </c>
      <c r="P62" s="62"/>
    </row>
    <row r="63" spans="1:16">
      <c r="A63" s="15"/>
      <c r="B63" s="7"/>
      <c r="C63" s="7"/>
      <c r="D63" s="8"/>
      <c r="E63" s="8"/>
      <c r="F63" s="8">
        <f t="shared" si="7"/>
        <v>7888.2999999999956</v>
      </c>
      <c r="G63" s="8"/>
      <c r="H63" s="64"/>
      <c r="I63" s="64"/>
      <c r="J63" s="8"/>
      <c r="K63" s="70"/>
      <c r="L63" s="79"/>
      <c r="M63" s="101">
        <f t="shared" si="4"/>
        <v>5333.8099999999977</v>
      </c>
      <c r="N63" s="102">
        <f t="shared" si="5"/>
        <v>-3353.48</v>
      </c>
      <c r="O63" s="101">
        <f t="shared" si="6"/>
        <v>67473.88</v>
      </c>
      <c r="P63" s="62"/>
    </row>
    <row r="64" spans="1:16">
      <c r="A64" s="15"/>
      <c r="B64" s="7"/>
      <c r="C64" s="7"/>
      <c r="D64" s="8"/>
      <c r="E64" s="8"/>
      <c r="F64" s="8">
        <f t="shared" si="7"/>
        <v>7888.2999999999956</v>
      </c>
      <c r="G64" s="8"/>
      <c r="H64" s="64"/>
      <c r="I64" s="64"/>
      <c r="J64" s="8"/>
      <c r="K64" s="70"/>
      <c r="L64" s="79"/>
      <c r="M64" s="101">
        <f t="shared" si="4"/>
        <v>5333.8099999999977</v>
      </c>
      <c r="N64" s="102">
        <f t="shared" si="5"/>
        <v>-3353.48</v>
      </c>
      <c r="O64" s="101">
        <f t="shared" si="6"/>
        <v>67473.88</v>
      </c>
      <c r="P64" s="62"/>
    </row>
    <row r="65" spans="1:16">
      <c r="A65" s="15"/>
      <c r="B65" s="7"/>
      <c r="C65" s="7"/>
      <c r="D65" s="8"/>
      <c r="E65" s="8"/>
      <c r="F65" s="8">
        <f t="shared" si="7"/>
        <v>7888.2999999999956</v>
      </c>
      <c r="G65" s="8"/>
      <c r="H65" s="64"/>
      <c r="I65" s="64"/>
      <c r="J65" s="8"/>
      <c r="K65" s="70"/>
      <c r="L65" s="79"/>
      <c r="M65" s="101">
        <f t="shared" si="4"/>
        <v>5333.8099999999977</v>
      </c>
      <c r="N65" s="102">
        <f t="shared" si="5"/>
        <v>-3353.48</v>
      </c>
      <c r="O65" s="101">
        <f t="shared" si="6"/>
        <v>67473.88</v>
      </c>
      <c r="P65" s="62"/>
    </row>
    <row r="66" spans="1:16">
      <c r="A66" s="15"/>
      <c r="B66" s="7"/>
      <c r="C66" s="7"/>
      <c r="D66" s="8"/>
      <c r="E66" s="8"/>
      <c r="F66" s="8">
        <f t="shared" si="7"/>
        <v>7888.2999999999956</v>
      </c>
      <c r="G66" s="8"/>
      <c r="H66" s="64"/>
      <c r="I66" s="64"/>
      <c r="J66" s="8"/>
      <c r="K66" s="70"/>
      <c r="L66" s="79"/>
      <c r="M66" s="101">
        <f t="shared" si="4"/>
        <v>5333.8099999999977</v>
      </c>
      <c r="N66" s="102">
        <f t="shared" si="5"/>
        <v>-3353.48</v>
      </c>
      <c r="O66" s="101">
        <f t="shared" si="6"/>
        <v>67473.88</v>
      </c>
      <c r="P66" s="62"/>
    </row>
    <row r="67" spans="1:16">
      <c r="A67" s="15"/>
      <c r="B67" s="7"/>
      <c r="C67" s="7"/>
      <c r="D67" s="8"/>
      <c r="E67" s="8"/>
      <c r="F67" s="8">
        <f t="shared" si="7"/>
        <v>7888.2999999999956</v>
      </c>
      <c r="G67" s="8"/>
      <c r="H67" s="64"/>
      <c r="I67" s="64"/>
      <c r="J67" s="8"/>
      <c r="K67" s="70"/>
      <c r="L67" s="79"/>
      <c r="M67" s="101">
        <f t="shared" ref="M67:M98" si="8">IF(L67&lt;&gt;"y",M66,M66+I67-H67)</f>
        <v>5333.8099999999977</v>
      </c>
      <c r="N67" s="102">
        <f t="shared" ref="N67:N100" si="9">IF(L67="",N66,IF(L67="y",N66,N66-H67))</f>
        <v>-3353.48</v>
      </c>
      <c r="O67" s="101">
        <f t="shared" ref="O67:O100" si="10">IF(L67="",O66,IF(L67="y",O66,O66+I67))</f>
        <v>67473.88</v>
      </c>
      <c r="P67" s="62"/>
    </row>
    <row r="68" spans="1:16">
      <c r="A68" s="15"/>
      <c r="B68" s="7"/>
      <c r="C68" s="7"/>
      <c r="D68" s="8"/>
      <c r="E68" s="8"/>
      <c r="F68" s="8">
        <f t="shared" si="7"/>
        <v>7888.2999999999956</v>
      </c>
      <c r="G68" s="8"/>
      <c r="H68" s="64"/>
      <c r="I68" s="64"/>
      <c r="J68" s="8"/>
      <c r="K68" s="70"/>
      <c r="L68" s="79"/>
      <c r="M68" s="101">
        <f t="shared" si="8"/>
        <v>5333.8099999999977</v>
      </c>
      <c r="N68" s="102">
        <f t="shared" si="9"/>
        <v>-3353.48</v>
      </c>
      <c r="O68" s="101">
        <f t="shared" si="10"/>
        <v>67473.88</v>
      </c>
      <c r="P68" s="62"/>
    </row>
    <row r="69" spans="1:16">
      <c r="A69" s="15"/>
      <c r="B69" s="7"/>
      <c r="C69" s="7"/>
      <c r="D69" s="8"/>
      <c r="E69" s="8"/>
      <c r="F69" s="8">
        <f t="shared" si="7"/>
        <v>7888.2999999999956</v>
      </c>
      <c r="G69" s="8"/>
      <c r="H69" s="64"/>
      <c r="I69" s="64"/>
      <c r="J69" s="8"/>
      <c r="K69" s="70"/>
      <c r="L69" s="79"/>
      <c r="M69" s="101">
        <f t="shared" si="8"/>
        <v>5333.8099999999977</v>
      </c>
      <c r="N69" s="102">
        <f t="shared" si="9"/>
        <v>-3353.48</v>
      </c>
      <c r="O69" s="101">
        <f t="shared" si="10"/>
        <v>67473.88</v>
      </c>
      <c r="P69" s="62"/>
    </row>
    <row r="70" spans="1:16">
      <c r="A70" s="15"/>
      <c r="B70" s="7"/>
      <c r="C70" s="7"/>
      <c r="D70" s="8"/>
      <c r="E70" s="8"/>
      <c r="F70" s="8">
        <f t="shared" si="7"/>
        <v>7888.2999999999956</v>
      </c>
      <c r="G70" s="8"/>
      <c r="H70" s="64"/>
      <c r="I70" s="64"/>
      <c r="J70" s="8"/>
      <c r="K70" s="70"/>
      <c r="L70" s="79"/>
      <c r="M70" s="101">
        <f t="shared" si="8"/>
        <v>5333.8099999999977</v>
      </c>
      <c r="N70" s="102">
        <f t="shared" si="9"/>
        <v>-3353.48</v>
      </c>
      <c r="O70" s="101">
        <f t="shared" si="10"/>
        <v>67473.88</v>
      </c>
      <c r="P70" s="62"/>
    </row>
    <row r="71" spans="1:16">
      <c r="A71" s="15"/>
      <c r="B71" s="7"/>
      <c r="C71" s="7"/>
      <c r="D71" s="8"/>
      <c r="E71" s="8"/>
      <c r="F71" s="8">
        <f t="shared" si="7"/>
        <v>7888.2999999999956</v>
      </c>
      <c r="G71" s="8"/>
      <c r="H71" s="64"/>
      <c r="I71" s="64"/>
      <c r="J71" s="8"/>
      <c r="K71" s="70"/>
      <c r="L71" s="79"/>
      <c r="M71" s="101">
        <f t="shared" si="8"/>
        <v>5333.8099999999977</v>
      </c>
      <c r="N71" s="102">
        <f t="shared" si="9"/>
        <v>-3353.48</v>
      </c>
      <c r="O71" s="101">
        <f t="shared" si="10"/>
        <v>67473.88</v>
      </c>
      <c r="P71" s="62"/>
    </row>
    <row r="72" spans="1:16">
      <c r="A72" s="15"/>
      <c r="B72" s="7"/>
      <c r="C72" s="7"/>
      <c r="D72" s="8"/>
      <c r="E72" s="8"/>
      <c r="F72" s="8">
        <f t="shared" si="7"/>
        <v>7888.2999999999956</v>
      </c>
      <c r="G72" s="8"/>
      <c r="H72" s="64"/>
      <c r="I72" s="64"/>
      <c r="J72" s="8"/>
      <c r="K72" s="70"/>
      <c r="L72" s="79"/>
      <c r="M72" s="101">
        <f t="shared" si="8"/>
        <v>5333.8099999999977</v>
      </c>
      <c r="N72" s="102">
        <f t="shared" si="9"/>
        <v>-3353.48</v>
      </c>
      <c r="O72" s="101">
        <f t="shared" si="10"/>
        <v>67473.88</v>
      </c>
      <c r="P72" s="62"/>
    </row>
    <row r="73" spans="1:16">
      <c r="A73" s="15"/>
      <c r="B73" s="7"/>
      <c r="C73" s="7"/>
      <c r="D73" s="8"/>
      <c r="E73" s="8"/>
      <c r="F73" s="8">
        <f t="shared" ref="F73:F100" si="11">F72-D73+E73</f>
        <v>7888.2999999999956</v>
      </c>
      <c r="G73" s="8"/>
      <c r="H73" s="64"/>
      <c r="I73" s="64"/>
      <c r="J73" s="8"/>
      <c r="K73" s="70"/>
      <c r="L73" s="79"/>
      <c r="M73" s="101">
        <f t="shared" si="8"/>
        <v>5333.8099999999977</v>
      </c>
      <c r="N73" s="102">
        <f t="shared" si="9"/>
        <v>-3353.48</v>
      </c>
      <c r="O73" s="101">
        <f t="shared" si="10"/>
        <v>67473.88</v>
      </c>
      <c r="P73" s="62"/>
    </row>
    <row r="74" spans="1:16">
      <c r="A74" s="15"/>
      <c r="B74" s="7"/>
      <c r="C74" s="7"/>
      <c r="D74" s="8"/>
      <c r="E74" s="8"/>
      <c r="F74" s="8">
        <f t="shared" si="11"/>
        <v>7888.2999999999956</v>
      </c>
      <c r="G74" s="8"/>
      <c r="H74" s="64"/>
      <c r="I74" s="64"/>
      <c r="J74" s="8"/>
      <c r="K74" s="70"/>
      <c r="L74" s="79"/>
      <c r="M74" s="101">
        <f t="shared" si="8"/>
        <v>5333.8099999999977</v>
      </c>
      <c r="N74" s="102">
        <f t="shared" si="9"/>
        <v>-3353.48</v>
      </c>
      <c r="O74" s="101">
        <f t="shared" si="10"/>
        <v>67473.88</v>
      </c>
      <c r="P74" s="62"/>
    </row>
    <row r="75" spans="1:16">
      <c r="A75" s="15"/>
      <c r="B75" s="7"/>
      <c r="C75" s="7"/>
      <c r="D75" s="8"/>
      <c r="E75" s="8"/>
      <c r="F75" s="8">
        <f t="shared" si="11"/>
        <v>7888.2999999999956</v>
      </c>
      <c r="G75" s="8"/>
      <c r="H75" s="64"/>
      <c r="I75" s="64"/>
      <c r="J75" s="8"/>
      <c r="K75" s="70"/>
      <c r="L75" s="79"/>
      <c r="M75" s="101">
        <f t="shared" si="8"/>
        <v>5333.8099999999977</v>
      </c>
      <c r="N75" s="102">
        <f t="shared" si="9"/>
        <v>-3353.48</v>
      </c>
      <c r="O75" s="101">
        <f t="shared" si="10"/>
        <v>67473.88</v>
      </c>
      <c r="P75" s="62"/>
    </row>
    <row r="76" spans="1:16">
      <c r="A76" s="15"/>
      <c r="B76" s="7"/>
      <c r="C76" s="7"/>
      <c r="D76" s="8"/>
      <c r="E76" s="8"/>
      <c r="F76" s="8">
        <f t="shared" si="11"/>
        <v>7888.2999999999956</v>
      </c>
      <c r="G76" s="8"/>
      <c r="H76" s="64"/>
      <c r="I76" s="64"/>
      <c r="J76" s="8"/>
      <c r="K76" s="70"/>
      <c r="L76" s="79"/>
      <c r="M76" s="101">
        <f t="shared" si="8"/>
        <v>5333.8099999999977</v>
      </c>
      <c r="N76" s="102">
        <f t="shared" si="9"/>
        <v>-3353.48</v>
      </c>
      <c r="O76" s="101">
        <f t="shared" si="10"/>
        <v>67473.88</v>
      </c>
      <c r="P76" s="62"/>
    </row>
    <row r="77" spans="1:16">
      <c r="A77" s="15"/>
      <c r="B77" s="7"/>
      <c r="C77" s="7"/>
      <c r="D77" s="8"/>
      <c r="E77" s="8"/>
      <c r="F77" s="8">
        <f t="shared" si="11"/>
        <v>7888.2999999999956</v>
      </c>
      <c r="G77" s="8"/>
      <c r="H77" s="64"/>
      <c r="I77" s="64"/>
      <c r="J77" s="8"/>
      <c r="K77" s="70"/>
      <c r="L77" s="79"/>
      <c r="M77" s="101">
        <f t="shared" si="8"/>
        <v>5333.8099999999977</v>
      </c>
      <c r="N77" s="102">
        <f t="shared" si="9"/>
        <v>-3353.48</v>
      </c>
      <c r="O77" s="101">
        <f t="shared" si="10"/>
        <v>67473.88</v>
      </c>
      <c r="P77" s="62"/>
    </row>
    <row r="78" spans="1:16">
      <c r="A78" s="15"/>
      <c r="B78" s="7"/>
      <c r="C78" s="7"/>
      <c r="D78" s="8"/>
      <c r="E78" s="8"/>
      <c r="F78" s="8">
        <f t="shared" si="11"/>
        <v>7888.2999999999956</v>
      </c>
      <c r="G78" s="8"/>
      <c r="H78" s="64"/>
      <c r="I78" s="64"/>
      <c r="J78" s="8"/>
      <c r="K78" s="70"/>
      <c r="L78" s="79"/>
      <c r="M78" s="101">
        <f t="shared" si="8"/>
        <v>5333.8099999999977</v>
      </c>
      <c r="N78" s="102">
        <f t="shared" si="9"/>
        <v>-3353.48</v>
      </c>
      <c r="O78" s="101">
        <f t="shared" si="10"/>
        <v>67473.88</v>
      </c>
      <c r="P78" s="62"/>
    </row>
    <row r="79" spans="1:16">
      <c r="A79" s="15"/>
      <c r="B79" s="7"/>
      <c r="C79" s="7"/>
      <c r="D79" s="8"/>
      <c r="E79" s="8"/>
      <c r="F79" s="8">
        <f t="shared" si="11"/>
        <v>7888.2999999999956</v>
      </c>
      <c r="G79" s="8"/>
      <c r="H79" s="64"/>
      <c r="I79" s="64"/>
      <c r="J79" s="8"/>
      <c r="K79" s="70"/>
      <c r="L79" s="79"/>
      <c r="M79" s="101">
        <f t="shared" si="8"/>
        <v>5333.8099999999977</v>
      </c>
      <c r="N79" s="102">
        <f t="shared" si="9"/>
        <v>-3353.48</v>
      </c>
      <c r="O79" s="101">
        <f t="shared" si="10"/>
        <v>67473.88</v>
      </c>
      <c r="P79" s="62"/>
    </row>
    <row r="80" spans="1:16">
      <c r="A80" s="15"/>
      <c r="B80" s="7"/>
      <c r="C80" s="7"/>
      <c r="D80" s="8"/>
      <c r="E80" s="8"/>
      <c r="F80" s="8">
        <f t="shared" si="11"/>
        <v>7888.2999999999956</v>
      </c>
      <c r="G80" s="8"/>
      <c r="H80" s="64"/>
      <c r="I80" s="64"/>
      <c r="J80" s="8"/>
      <c r="K80" s="70"/>
      <c r="L80" s="79"/>
      <c r="M80" s="101">
        <f t="shared" si="8"/>
        <v>5333.8099999999977</v>
      </c>
      <c r="N80" s="102">
        <f t="shared" si="9"/>
        <v>-3353.48</v>
      </c>
      <c r="O80" s="101">
        <f t="shared" si="10"/>
        <v>67473.88</v>
      </c>
      <c r="P80" s="62"/>
    </row>
    <row r="81" spans="1:16">
      <c r="A81" s="15"/>
      <c r="B81" s="7"/>
      <c r="C81" s="7"/>
      <c r="D81" s="8"/>
      <c r="E81" s="8"/>
      <c r="F81" s="8">
        <f t="shared" si="11"/>
        <v>7888.2999999999956</v>
      </c>
      <c r="G81" s="8"/>
      <c r="H81" s="64"/>
      <c r="I81" s="64"/>
      <c r="J81" s="8"/>
      <c r="K81" s="70"/>
      <c r="L81" s="79"/>
      <c r="M81" s="101">
        <f t="shared" si="8"/>
        <v>5333.8099999999977</v>
      </c>
      <c r="N81" s="102">
        <f t="shared" si="9"/>
        <v>-3353.48</v>
      </c>
      <c r="O81" s="101">
        <f t="shared" si="10"/>
        <v>67473.88</v>
      </c>
      <c r="P81" s="62"/>
    </row>
    <row r="82" spans="1:16">
      <c r="A82" s="15"/>
      <c r="B82" s="7"/>
      <c r="C82" s="7"/>
      <c r="D82" s="8"/>
      <c r="E82" s="8"/>
      <c r="F82" s="8">
        <f t="shared" si="11"/>
        <v>7888.2999999999956</v>
      </c>
      <c r="G82" s="8"/>
      <c r="H82" s="64"/>
      <c r="I82" s="64"/>
      <c r="J82" s="8"/>
      <c r="K82" s="70"/>
      <c r="L82" s="79"/>
      <c r="M82" s="101">
        <f t="shared" si="8"/>
        <v>5333.8099999999977</v>
      </c>
      <c r="N82" s="102">
        <f t="shared" si="9"/>
        <v>-3353.48</v>
      </c>
      <c r="O82" s="101">
        <f t="shared" si="10"/>
        <v>67473.88</v>
      </c>
      <c r="P82" s="62"/>
    </row>
    <row r="83" spans="1:16">
      <c r="A83" s="15"/>
      <c r="B83" s="7"/>
      <c r="C83" s="7"/>
      <c r="D83" s="8"/>
      <c r="E83" s="8"/>
      <c r="F83" s="8">
        <f t="shared" si="11"/>
        <v>7888.2999999999956</v>
      </c>
      <c r="G83" s="8"/>
      <c r="H83" s="64"/>
      <c r="I83" s="64"/>
      <c r="J83" s="8"/>
      <c r="K83" s="70"/>
      <c r="L83" s="79"/>
      <c r="M83" s="101">
        <f t="shared" si="8"/>
        <v>5333.8099999999977</v>
      </c>
      <c r="N83" s="102">
        <f t="shared" si="9"/>
        <v>-3353.48</v>
      </c>
      <c r="O83" s="101">
        <f t="shared" si="10"/>
        <v>67473.88</v>
      </c>
      <c r="P83" s="62"/>
    </row>
    <row r="84" spans="1:16">
      <c r="A84" s="15"/>
      <c r="B84" s="7"/>
      <c r="C84" s="7"/>
      <c r="D84" s="8"/>
      <c r="E84" s="8"/>
      <c r="F84" s="8">
        <f t="shared" si="11"/>
        <v>7888.2999999999956</v>
      </c>
      <c r="G84" s="8"/>
      <c r="H84" s="64"/>
      <c r="I84" s="64"/>
      <c r="J84" s="8"/>
      <c r="K84" s="70"/>
      <c r="L84" s="79"/>
      <c r="M84" s="101">
        <f t="shared" si="8"/>
        <v>5333.8099999999977</v>
      </c>
      <c r="N84" s="102">
        <f t="shared" si="9"/>
        <v>-3353.48</v>
      </c>
      <c r="O84" s="101">
        <f t="shared" si="10"/>
        <v>67473.88</v>
      </c>
      <c r="P84" s="62"/>
    </row>
    <row r="85" spans="1:16">
      <c r="A85" s="15"/>
      <c r="B85" s="7"/>
      <c r="C85" s="7"/>
      <c r="D85" s="8"/>
      <c r="E85" s="8"/>
      <c r="F85" s="8">
        <f t="shared" si="11"/>
        <v>7888.2999999999956</v>
      </c>
      <c r="G85" s="8"/>
      <c r="H85" s="64"/>
      <c r="I85" s="64"/>
      <c r="J85" s="8"/>
      <c r="K85" s="70"/>
      <c r="L85" s="79"/>
      <c r="M85" s="101">
        <f t="shared" si="8"/>
        <v>5333.8099999999977</v>
      </c>
      <c r="N85" s="102">
        <f t="shared" si="9"/>
        <v>-3353.48</v>
      </c>
      <c r="O85" s="101">
        <f t="shared" si="10"/>
        <v>67473.88</v>
      </c>
      <c r="P85" s="62"/>
    </row>
    <row r="86" spans="1:16">
      <c r="A86" s="15"/>
      <c r="B86" s="7"/>
      <c r="C86" s="7"/>
      <c r="D86" s="8"/>
      <c r="E86" s="8"/>
      <c r="F86" s="8">
        <f t="shared" si="11"/>
        <v>7888.2999999999956</v>
      </c>
      <c r="G86" s="8"/>
      <c r="H86" s="64"/>
      <c r="I86" s="64"/>
      <c r="J86" s="8"/>
      <c r="K86" s="70"/>
      <c r="L86" s="79"/>
      <c r="M86" s="101">
        <f t="shared" si="8"/>
        <v>5333.8099999999977</v>
      </c>
      <c r="N86" s="102">
        <f t="shared" si="9"/>
        <v>-3353.48</v>
      </c>
      <c r="O86" s="101">
        <f t="shared" si="10"/>
        <v>67473.88</v>
      </c>
      <c r="P86" s="62"/>
    </row>
    <row r="87" spans="1:16">
      <c r="A87" s="15"/>
      <c r="B87" s="7"/>
      <c r="C87" s="7"/>
      <c r="D87" s="8"/>
      <c r="E87" s="8"/>
      <c r="F87" s="8">
        <f t="shared" si="11"/>
        <v>7888.2999999999956</v>
      </c>
      <c r="G87" s="8"/>
      <c r="H87" s="64"/>
      <c r="I87" s="64"/>
      <c r="J87" s="8"/>
      <c r="K87" s="70"/>
      <c r="L87" s="79"/>
      <c r="M87" s="101">
        <f t="shared" si="8"/>
        <v>5333.8099999999977</v>
      </c>
      <c r="N87" s="102">
        <f t="shared" si="9"/>
        <v>-3353.48</v>
      </c>
      <c r="O87" s="101">
        <f t="shared" si="10"/>
        <v>67473.88</v>
      </c>
      <c r="P87" s="62"/>
    </row>
    <row r="88" spans="1:16">
      <c r="A88" s="15"/>
      <c r="B88" s="7"/>
      <c r="C88" s="7"/>
      <c r="D88" s="8"/>
      <c r="E88" s="8"/>
      <c r="F88" s="8">
        <f t="shared" si="11"/>
        <v>7888.2999999999956</v>
      </c>
      <c r="G88" s="8"/>
      <c r="H88" s="64"/>
      <c r="I88" s="64"/>
      <c r="J88" s="8"/>
      <c r="K88" s="70"/>
      <c r="L88" s="79"/>
      <c r="M88" s="101">
        <f t="shared" si="8"/>
        <v>5333.8099999999977</v>
      </c>
      <c r="N88" s="102">
        <f t="shared" si="9"/>
        <v>-3353.48</v>
      </c>
      <c r="O88" s="101">
        <f t="shared" si="10"/>
        <v>67473.88</v>
      </c>
      <c r="P88" s="62"/>
    </row>
    <row r="89" spans="1:16">
      <c r="A89" s="15"/>
      <c r="B89" s="7"/>
      <c r="C89" s="7"/>
      <c r="D89" s="8"/>
      <c r="E89" s="8"/>
      <c r="F89" s="8">
        <f t="shared" si="11"/>
        <v>7888.2999999999956</v>
      </c>
      <c r="G89" s="8"/>
      <c r="H89" s="64"/>
      <c r="I89" s="64"/>
      <c r="J89" s="8"/>
      <c r="K89" s="70"/>
      <c r="L89" s="79"/>
      <c r="M89" s="101">
        <f t="shared" si="8"/>
        <v>5333.8099999999977</v>
      </c>
      <c r="N89" s="102">
        <f t="shared" si="9"/>
        <v>-3353.48</v>
      </c>
      <c r="O89" s="101">
        <f t="shared" si="10"/>
        <v>67473.88</v>
      </c>
      <c r="P89" s="62"/>
    </row>
    <row r="90" spans="1:16">
      <c r="A90" s="15"/>
      <c r="B90" s="7"/>
      <c r="C90" s="7"/>
      <c r="D90" s="8"/>
      <c r="E90" s="8"/>
      <c r="F90" s="8">
        <f t="shared" si="11"/>
        <v>7888.2999999999956</v>
      </c>
      <c r="G90" s="8"/>
      <c r="H90" s="64"/>
      <c r="I90" s="64"/>
      <c r="J90" s="8"/>
      <c r="K90" s="70"/>
      <c r="L90" s="79"/>
      <c r="M90" s="101">
        <f t="shared" si="8"/>
        <v>5333.8099999999977</v>
      </c>
      <c r="N90" s="102">
        <f t="shared" si="9"/>
        <v>-3353.48</v>
      </c>
      <c r="O90" s="101">
        <f t="shared" si="10"/>
        <v>67473.88</v>
      </c>
      <c r="P90" s="62"/>
    </row>
    <row r="91" spans="1:16">
      <c r="A91" s="15"/>
      <c r="B91" s="7"/>
      <c r="C91" s="7"/>
      <c r="D91" s="8"/>
      <c r="E91" s="8"/>
      <c r="F91" s="8">
        <f t="shared" si="11"/>
        <v>7888.2999999999956</v>
      </c>
      <c r="G91" s="8"/>
      <c r="H91" s="64"/>
      <c r="I91" s="64"/>
      <c r="J91" s="8"/>
      <c r="K91" s="70"/>
      <c r="L91" s="79"/>
      <c r="M91" s="101">
        <f t="shared" si="8"/>
        <v>5333.8099999999977</v>
      </c>
      <c r="N91" s="102">
        <f t="shared" si="9"/>
        <v>-3353.48</v>
      </c>
      <c r="O91" s="101">
        <f t="shared" si="10"/>
        <v>67473.88</v>
      </c>
      <c r="P91" s="62"/>
    </row>
    <row r="92" spans="1:16">
      <c r="A92" s="15"/>
      <c r="B92" s="7"/>
      <c r="C92" s="7"/>
      <c r="D92" s="8"/>
      <c r="E92" s="8"/>
      <c r="F92" s="8">
        <f t="shared" si="11"/>
        <v>7888.2999999999956</v>
      </c>
      <c r="G92" s="8"/>
      <c r="H92" s="64"/>
      <c r="I92" s="64"/>
      <c r="J92" s="8"/>
      <c r="K92" s="70"/>
      <c r="L92" s="79"/>
      <c r="M92" s="101">
        <f t="shared" si="8"/>
        <v>5333.8099999999977</v>
      </c>
      <c r="N92" s="102">
        <f t="shared" si="9"/>
        <v>-3353.48</v>
      </c>
      <c r="O92" s="101">
        <f t="shared" si="10"/>
        <v>67473.88</v>
      </c>
      <c r="P92" s="62"/>
    </row>
    <row r="93" spans="1:16">
      <c r="A93" s="15"/>
      <c r="B93" s="7"/>
      <c r="C93" s="7"/>
      <c r="D93" s="8"/>
      <c r="E93" s="8"/>
      <c r="F93" s="8">
        <f t="shared" si="11"/>
        <v>7888.2999999999956</v>
      </c>
      <c r="G93" s="8"/>
      <c r="H93" s="64"/>
      <c r="I93" s="64"/>
      <c r="J93" s="8"/>
      <c r="K93" s="70"/>
      <c r="L93" s="79"/>
      <c r="M93" s="101">
        <f t="shared" si="8"/>
        <v>5333.8099999999977</v>
      </c>
      <c r="N93" s="102">
        <f t="shared" si="9"/>
        <v>-3353.48</v>
      </c>
      <c r="O93" s="101">
        <f t="shared" si="10"/>
        <v>67473.88</v>
      </c>
      <c r="P93" s="62"/>
    </row>
    <row r="94" spans="1:16">
      <c r="A94" s="15"/>
      <c r="B94" s="7"/>
      <c r="C94" s="7"/>
      <c r="D94" s="8"/>
      <c r="E94" s="8"/>
      <c r="F94" s="8">
        <f t="shared" si="11"/>
        <v>7888.2999999999956</v>
      </c>
      <c r="G94" s="8"/>
      <c r="H94" s="64"/>
      <c r="I94" s="64"/>
      <c r="J94" s="8"/>
      <c r="K94" s="70"/>
      <c r="L94" s="79"/>
      <c r="M94" s="101">
        <f t="shared" si="8"/>
        <v>5333.8099999999977</v>
      </c>
      <c r="N94" s="102">
        <f t="shared" si="9"/>
        <v>-3353.48</v>
      </c>
      <c r="O94" s="101">
        <f t="shared" si="10"/>
        <v>67473.88</v>
      </c>
      <c r="P94" s="62"/>
    </row>
    <row r="95" spans="1:16">
      <c r="A95" s="15"/>
      <c r="B95" s="7"/>
      <c r="C95" s="7"/>
      <c r="D95" s="8"/>
      <c r="E95" s="8"/>
      <c r="F95" s="8">
        <f t="shared" si="11"/>
        <v>7888.2999999999956</v>
      </c>
      <c r="G95" s="8"/>
      <c r="H95" s="64"/>
      <c r="I95" s="64"/>
      <c r="J95" s="8"/>
      <c r="K95" s="70"/>
      <c r="L95" s="79"/>
      <c r="M95" s="101">
        <f t="shared" si="8"/>
        <v>5333.8099999999977</v>
      </c>
      <c r="N95" s="102">
        <f t="shared" si="9"/>
        <v>-3353.48</v>
      </c>
      <c r="O95" s="101">
        <f t="shared" si="10"/>
        <v>67473.88</v>
      </c>
      <c r="P95" s="62"/>
    </row>
    <row r="96" spans="1:16">
      <c r="A96" s="15"/>
      <c r="B96" s="7"/>
      <c r="C96" s="7"/>
      <c r="D96" s="8"/>
      <c r="E96" s="8"/>
      <c r="F96" s="8">
        <f t="shared" si="11"/>
        <v>7888.2999999999956</v>
      </c>
      <c r="G96" s="8"/>
      <c r="H96" s="64"/>
      <c r="I96" s="64"/>
      <c r="J96" s="8"/>
      <c r="K96" s="70"/>
      <c r="L96" s="79"/>
      <c r="M96" s="101">
        <f t="shared" si="8"/>
        <v>5333.8099999999977</v>
      </c>
      <c r="N96" s="102">
        <f t="shared" si="9"/>
        <v>-3353.48</v>
      </c>
      <c r="O96" s="101">
        <f t="shared" si="10"/>
        <v>67473.88</v>
      </c>
      <c r="P96" s="62"/>
    </row>
    <row r="97" spans="1:16">
      <c r="A97" s="15"/>
      <c r="B97" s="7"/>
      <c r="C97" s="7"/>
      <c r="D97" s="8"/>
      <c r="E97" s="8"/>
      <c r="F97" s="8">
        <f t="shared" si="11"/>
        <v>7888.2999999999956</v>
      </c>
      <c r="G97" s="8"/>
      <c r="H97" s="64"/>
      <c r="I97" s="64"/>
      <c r="J97" s="8"/>
      <c r="K97" s="70"/>
      <c r="L97" s="79"/>
      <c r="M97" s="101">
        <f t="shared" si="8"/>
        <v>5333.8099999999977</v>
      </c>
      <c r="N97" s="102">
        <f t="shared" si="9"/>
        <v>-3353.48</v>
      </c>
      <c r="O97" s="101">
        <f t="shared" si="10"/>
        <v>67473.88</v>
      </c>
      <c r="P97" s="62"/>
    </row>
    <row r="98" spans="1:16">
      <c r="A98" s="15"/>
      <c r="B98" s="7"/>
      <c r="C98" s="7"/>
      <c r="D98" s="8"/>
      <c r="E98" s="8"/>
      <c r="F98" s="8">
        <f t="shared" si="11"/>
        <v>7888.2999999999956</v>
      </c>
      <c r="G98" s="8"/>
      <c r="H98" s="64"/>
      <c r="I98" s="64"/>
      <c r="J98" s="8"/>
      <c r="K98" s="70"/>
      <c r="L98" s="79"/>
      <c r="M98" s="101">
        <f t="shared" si="8"/>
        <v>5333.8099999999977</v>
      </c>
      <c r="N98" s="102">
        <f t="shared" si="9"/>
        <v>-3353.48</v>
      </c>
      <c r="O98" s="101">
        <f t="shared" si="10"/>
        <v>67473.88</v>
      </c>
      <c r="P98" s="62"/>
    </row>
    <row r="99" spans="1:16">
      <c r="A99" s="15"/>
      <c r="B99" s="7"/>
      <c r="C99" s="7"/>
      <c r="D99" s="8"/>
      <c r="E99" s="8"/>
      <c r="F99" s="8">
        <f t="shared" si="11"/>
        <v>7888.2999999999956</v>
      </c>
      <c r="G99" s="8"/>
      <c r="H99" s="64"/>
      <c r="I99" s="64"/>
      <c r="J99" s="8"/>
      <c r="K99" s="70"/>
      <c r="L99" s="79"/>
      <c r="M99" s="101">
        <f t="shared" ref="M99:M100" si="12">IF(L99&lt;&gt;"y",M98,M98+I99-H99)</f>
        <v>5333.8099999999977</v>
      </c>
      <c r="N99" s="102">
        <f t="shared" si="9"/>
        <v>-3353.48</v>
      </c>
      <c r="O99" s="101">
        <f t="shared" si="10"/>
        <v>67473.88</v>
      </c>
      <c r="P99" s="7"/>
    </row>
    <row r="100" spans="1:16">
      <c r="A100" s="15"/>
      <c r="B100" s="7"/>
      <c r="C100" s="7"/>
      <c r="D100" s="8"/>
      <c r="E100" s="8"/>
      <c r="F100" s="8">
        <f t="shared" si="11"/>
        <v>7888.2999999999956</v>
      </c>
      <c r="G100" s="8"/>
      <c r="H100" s="64"/>
      <c r="I100" s="64"/>
      <c r="J100" s="8"/>
      <c r="K100" s="70"/>
      <c r="L100" s="79"/>
      <c r="M100" s="101">
        <f t="shared" si="12"/>
        <v>5333.8099999999977</v>
      </c>
      <c r="N100" s="102">
        <f t="shared" si="9"/>
        <v>-3353.48</v>
      </c>
      <c r="O100" s="101">
        <f t="shared" si="10"/>
        <v>67473.88</v>
      </c>
      <c r="P100" s="7"/>
    </row>
    <row r="101" spans="1:16">
      <c r="A101" s="17"/>
      <c r="B101" s="11"/>
      <c r="C101" s="18" t="s">
        <v>52</v>
      </c>
      <c r="D101" s="12"/>
      <c r="E101" s="12"/>
      <c r="F101" s="12"/>
      <c r="G101" s="12"/>
      <c r="H101" s="12">
        <f>SUM(H8:H100)</f>
        <v>84777.279999999999</v>
      </c>
      <c r="I101" s="12">
        <f>SUM(I8:I100)</f>
        <v>75231.490000000005</v>
      </c>
      <c r="J101" s="12"/>
      <c r="K101" s="72"/>
      <c r="L101" s="81"/>
      <c r="M101" s="12">
        <f>M100</f>
        <v>5333.8099999999977</v>
      </c>
      <c r="N101" s="12">
        <f>N100</f>
        <v>-3353.48</v>
      </c>
      <c r="O101" s="77">
        <f>O100</f>
        <v>67473.88</v>
      </c>
      <c r="P101" s="11"/>
    </row>
    <row r="106" spans="1:16">
      <c r="N106" s="3" t="s">
        <v>182</v>
      </c>
    </row>
  </sheetData>
  <sortState ref="A9:Q100">
    <sortCondition ref="A9:A100"/>
  </sortState>
  <conditionalFormatting sqref="K9:K100">
    <cfRule type="expression" dxfId="11" priority="20">
      <formula>IF(AND($K9="",$J9=$A$4,$H9&lt;&gt;""),TRUE,FALSE)</formula>
    </cfRule>
  </conditionalFormatting>
  <conditionalFormatting sqref="H9:I100">
    <cfRule type="expression" dxfId="10" priority="21">
      <formula>($L9=$A$2)</formula>
    </cfRule>
  </conditionalFormatting>
  <conditionalFormatting sqref="A9:A100">
    <cfRule type="expression" dxfId="9" priority="23">
      <formula>IF(($C$2-$A9)&gt;$B$3,$L9="N",0)</formula>
    </cfRule>
  </conditionalFormatting>
  <dataValidations count="2">
    <dataValidation type="list" allowBlank="1" showInputMessage="1" showErrorMessage="1" sqref="J9:J100">
      <formula1>$A$3:$A$7</formula1>
    </dataValidation>
    <dataValidation type="list" allowBlank="1" showInputMessage="1" showErrorMessage="1" sqref="L9:L100">
      <formula1>$A$1:$A$2</formula1>
    </dataValidation>
  </dataValidations>
  <pageMargins left="0.7" right="0.7" top="0.75" bottom="0.7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H46"/>
  <sheetViews>
    <sheetView showGridLines="0" topLeftCell="A10" zoomScale="115" zoomScaleNormal="115" workbookViewId="0">
      <selection activeCell="F28" sqref="F28"/>
    </sheetView>
  </sheetViews>
  <sheetFormatPr baseColWidth="10" defaultColWidth="11.42578125" defaultRowHeight="15"/>
  <cols>
    <col min="1" max="1" width="20.28515625" style="19" customWidth="1"/>
    <col min="2" max="2" width="11.85546875" style="19" customWidth="1"/>
    <col min="3" max="3" width="18.5703125" style="19" customWidth="1"/>
    <col min="4" max="4" width="4.85546875" style="19" customWidth="1"/>
    <col min="5" max="5" width="3.85546875" style="19" customWidth="1"/>
    <col min="6" max="6" width="32.140625" style="19" customWidth="1"/>
    <col min="7" max="7" width="15.85546875" style="19" customWidth="1"/>
    <col min="8" max="8" width="13.42578125" style="19" customWidth="1"/>
    <col min="9" max="256" width="11.42578125" style="19"/>
    <col min="257" max="257" width="11.7109375" style="19" customWidth="1"/>
    <col min="258" max="258" width="9.42578125" style="19" customWidth="1"/>
    <col min="259" max="259" width="13.140625" style="19" customWidth="1"/>
    <col min="260" max="260" width="4.85546875" style="19" customWidth="1"/>
    <col min="261" max="261" width="3.85546875" style="19" customWidth="1"/>
    <col min="262" max="262" width="32.140625" style="19" customWidth="1"/>
    <col min="263" max="263" width="14.140625" style="19" customWidth="1"/>
    <col min="264" max="264" width="13.42578125" style="19" customWidth="1"/>
    <col min="265" max="512" width="11.42578125" style="19"/>
    <col min="513" max="513" width="11.7109375" style="19" customWidth="1"/>
    <col min="514" max="514" width="9.42578125" style="19" customWidth="1"/>
    <col min="515" max="515" width="13.140625" style="19" customWidth="1"/>
    <col min="516" max="516" width="4.85546875" style="19" customWidth="1"/>
    <col min="517" max="517" width="3.85546875" style="19" customWidth="1"/>
    <col min="518" max="518" width="32.140625" style="19" customWidth="1"/>
    <col min="519" max="519" width="14.140625" style="19" customWidth="1"/>
    <col min="520" max="520" width="13.42578125" style="19" customWidth="1"/>
    <col min="521" max="768" width="11.42578125" style="19"/>
    <col min="769" max="769" width="11.7109375" style="19" customWidth="1"/>
    <col min="770" max="770" width="9.42578125" style="19" customWidth="1"/>
    <col min="771" max="771" width="13.140625" style="19" customWidth="1"/>
    <col min="772" max="772" width="4.85546875" style="19" customWidth="1"/>
    <col min="773" max="773" width="3.85546875" style="19" customWidth="1"/>
    <col min="774" max="774" width="32.140625" style="19" customWidth="1"/>
    <col min="775" max="775" width="14.140625" style="19" customWidth="1"/>
    <col min="776" max="776" width="13.42578125" style="19" customWidth="1"/>
    <col min="777" max="1024" width="11.42578125" style="19"/>
    <col min="1025" max="1025" width="11.7109375" style="19" customWidth="1"/>
    <col min="1026" max="1026" width="9.42578125" style="19" customWidth="1"/>
    <col min="1027" max="1027" width="13.140625" style="19" customWidth="1"/>
    <col min="1028" max="1028" width="4.85546875" style="19" customWidth="1"/>
    <col min="1029" max="1029" width="3.85546875" style="19" customWidth="1"/>
    <col min="1030" max="1030" width="32.140625" style="19" customWidth="1"/>
    <col min="1031" max="1031" width="14.140625" style="19" customWidth="1"/>
    <col min="1032" max="1032" width="13.42578125" style="19" customWidth="1"/>
    <col min="1033" max="1280" width="11.42578125" style="19"/>
    <col min="1281" max="1281" width="11.7109375" style="19" customWidth="1"/>
    <col min="1282" max="1282" width="9.42578125" style="19" customWidth="1"/>
    <col min="1283" max="1283" width="13.140625" style="19" customWidth="1"/>
    <col min="1284" max="1284" width="4.85546875" style="19" customWidth="1"/>
    <col min="1285" max="1285" width="3.85546875" style="19" customWidth="1"/>
    <col min="1286" max="1286" width="32.140625" style="19" customWidth="1"/>
    <col min="1287" max="1287" width="14.140625" style="19" customWidth="1"/>
    <col min="1288" max="1288" width="13.42578125" style="19" customWidth="1"/>
    <col min="1289" max="1536" width="11.42578125" style="19"/>
    <col min="1537" max="1537" width="11.7109375" style="19" customWidth="1"/>
    <col min="1538" max="1538" width="9.42578125" style="19" customWidth="1"/>
    <col min="1539" max="1539" width="13.140625" style="19" customWidth="1"/>
    <col min="1540" max="1540" width="4.85546875" style="19" customWidth="1"/>
    <col min="1541" max="1541" width="3.85546875" style="19" customWidth="1"/>
    <col min="1542" max="1542" width="32.140625" style="19" customWidth="1"/>
    <col min="1543" max="1543" width="14.140625" style="19" customWidth="1"/>
    <col min="1544" max="1544" width="13.42578125" style="19" customWidth="1"/>
    <col min="1545" max="1792" width="11.42578125" style="19"/>
    <col min="1793" max="1793" width="11.7109375" style="19" customWidth="1"/>
    <col min="1794" max="1794" width="9.42578125" style="19" customWidth="1"/>
    <col min="1795" max="1795" width="13.140625" style="19" customWidth="1"/>
    <col min="1796" max="1796" width="4.85546875" style="19" customWidth="1"/>
    <col min="1797" max="1797" width="3.85546875" style="19" customWidth="1"/>
    <col min="1798" max="1798" width="32.140625" style="19" customWidth="1"/>
    <col min="1799" max="1799" width="14.140625" style="19" customWidth="1"/>
    <col min="1800" max="1800" width="13.42578125" style="19" customWidth="1"/>
    <col min="1801" max="2048" width="11.42578125" style="19"/>
    <col min="2049" max="2049" width="11.7109375" style="19" customWidth="1"/>
    <col min="2050" max="2050" width="9.42578125" style="19" customWidth="1"/>
    <col min="2051" max="2051" width="13.140625" style="19" customWidth="1"/>
    <col min="2052" max="2052" width="4.85546875" style="19" customWidth="1"/>
    <col min="2053" max="2053" width="3.85546875" style="19" customWidth="1"/>
    <col min="2054" max="2054" width="32.140625" style="19" customWidth="1"/>
    <col min="2055" max="2055" width="14.140625" style="19" customWidth="1"/>
    <col min="2056" max="2056" width="13.42578125" style="19" customWidth="1"/>
    <col min="2057" max="2304" width="11.42578125" style="19"/>
    <col min="2305" max="2305" width="11.7109375" style="19" customWidth="1"/>
    <col min="2306" max="2306" width="9.42578125" style="19" customWidth="1"/>
    <col min="2307" max="2307" width="13.140625" style="19" customWidth="1"/>
    <col min="2308" max="2308" width="4.85546875" style="19" customWidth="1"/>
    <col min="2309" max="2309" width="3.85546875" style="19" customWidth="1"/>
    <col min="2310" max="2310" width="32.140625" style="19" customWidth="1"/>
    <col min="2311" max="2311" width="14.140625" style="19" customWidth="1"/>
    <col min="2312" max="2312" width="13.42578125" style="19" customWidth="1"/>
    <col min="2313" max="2560" width="11.42578125" style="19"/>
    <col min="2561" max="2561" width="11.7109375" style="19" customWidth="1"/>
    <col min="2562" max="2562" width="9.42578125" style="19" customWidth="1"/>
    <col min="2563" max="2563" width="13.140625" style="19" customWidth="1"/>
    <col min="2564" max="2564" width="4.85546875" style="19" customWidth="1"/>
    <col min="2565" max="2565" width="3.85546875" style="19" customWidth="1"/>
    <col min="2566" max="2566" width="32.140625" style="19" customWidth="1"/>
    <col min="2567" max="2567" width="14.140625" style="19" customWidth="1"/>
    <col min="2568" max="2568" width="13.42578125" style="19" customWidth="1"/>
    <col min="2569" max="2816" width="11.42578125" style="19"/>
    <col min="2817" max="2817" width="11.7109375" style="19" customWidth="1"/>
    <col min="2818" max="2818" width="9.42578125" style="19" customWidth="1"/>
    <col min="2819" max="2819" width="13.140625" style="19" customWidth="1"/>
    <col min="2820" max="2820" width="4.85546875" style="19" customWidth="1"/>
    <col min="2821" max="2821" width="3.85546875" style="19" customWidth="1"/>
    <col min="2822" max="2822" width="32.140625" style="19" customWidth="1"/>
    <col min="2823" max="2823" width="14.140625" style="19" customWidth="1"/>
    <col min="2824" max="2824" width="13.42578125" style="19" customWidth="1"/>
    <col min="2825" max="3072" width="11.42578125" style="19"/>
    <col min="3073" max="3073" width="11.7109375" style="19" customWidth="1"/>
    <col min="3074" max="3074" width="9.42578125" style="19" customWidth="1"/>
    <col min="3075" max="3075" width="13.140625" style="19" customWidth="1"/>
    <col min="3076" max="3076" width="4.85546875" style="19" customWidth="1"/>
    <col min="3077" max="3077" width="3.85546875" style="19" customWidth="1"/>
    <col min="3078" max="3078" width="32.140625" style="19" customWidth="1"/>
    <col min="3079" max="3079" width="14.140625" style="19" customWidth="1"/>
    <col min="3080" max="3080" width="13.42578125" style="19" customWidth="1"/>
    <col min="3081" max="3328" width="11.42578125" style="19"/>
    <col min="3329" max="3329" width="11.7109375" style="19" customWidth="1"/>
    <col min="3330" max="3330" width="9.42578125" style="19" customWidth="1"/>
    <col min="3331" max="3331" width="13.140625" style="19" customWidth="1"/>
    <col min="3332" max="3332" width="4.85546875" style="19" customWidth="1"/>
    <col min="3333" max="3333" width="3.85546875" style="19" customWidth="1"/>
    <col min="3334" max="3334" width="32.140625" style="19" customWidth="1"/>
    <col min="3335" max="3335" width="14.140625" style="19" customWidth="1"/>
    <col min="3336" max="3336" width="13.42578125" style="19" customWidth="1"/>
    <col min="3337" max="3584" width="11.42578125" style="19"/>
    <col min="3585" max="3585" width="11.7109375" style="19" customWidth="1"/>
    <col min="3586" max="3586" width="9.42578125" style="19" customWidth="1"/>
    <col min="3587" max="3587" width="13.140625" style="19" customWidth="1"/>
    <col min="3588" max="3588" width="4.85546875" style="19" customWidth="1"/>
    <col min="3589" max="3589" width="3.85546875" style="19" customWidth="1"/>
    <col min="3590" max="3590" width="32.140625" style="19" customWidth="1"/>
    <col min="3591" max="3591" width="14.140625" style="19" customWidth="1"/>
    <col min="3592" max="3592" width="13.42578125" style="19" customWidth="1"/>
    <col min="3593" max="3840" width="11.42578125" style="19"/>
    <col min="3841" max="3841" width="11.7109375" style="19" customWidth="1"/>
    <col min="3842" max="3842" width="9.42578125" style="19" customWidth="1"/>
    <col min="3843" max="3843" width="13.140625" style="19" customWidth="1"/>
    <col min="3844" max="3844" width="4.85546875" style="19" customWidth="1"/>
    <col min="3845" max="3845" width="3.85546875" style="19" customWidth="1"/>
    <col min="3846" max="3846" width="32.140625" style="19" customWidth="1"/>
    <col min="3847" max="3847" width="14.140625" style="19" customWidth="1"/>
    <col min="3848" max="3848" width="13.42578125" style="19" customWidth="1"/>
    <col min="3849" max="4096" width="11.42578125" style="19"/>
    <col min="4097" max="4097" width="11.7109375" style="19" customWidth="1"/>
    <col min="4098" max="4098" width="9.42578125" style="19" customWidth="1"/>
    <col min="4099" max="4099" width="13.140625" style="19" customWidth="1"/>
    <col min="4100" max="4100" width="4.85546875" style="19" customWidth="1"/>
    <col min="4101" max="4101" width="3.85546875" style="19" customWidth="1"/>
    <col min="4102" max="4102" width="32.140625" style="19" customWidth="1"/>
    <col min="4103" max="4103" width="14.140625" style="19" customWidth="1"/>
    <col min="4104" max="4104" width="13.42578125" style="19" customWidth="1"/>
    <col min="4105" max="4352" width="11.42578125" style="19"/>
    <col min="4353" max="4353" width="11.7109375" style="19" customWidth="1"/>
    <col min="4354" max="4354" width="9.42578125" style="19" customWidth="1"/>
    <col min="4355" max="4355" width="13.140625" style="19" customWidth="1"/>
    <col min="4356" max="4356" width="4.85546875" style="19" customWidth="1"/>
    <col min="4357" max="4357" width="3.85546875" style="19" customWidth="1"/>
    <col min="4358" max="4358" width="32.140625" style="19" customWidth="1"/>
    <col min="4359" max="4359" width="14.140625" style="19" customWidth="1"/>
    <col min="4360" max="4360" width="13.42578125" style="19" customWidth="1"/>
    <col min="4361" max="4608" width="11.42578125" style="19"/>
    <col min="4609" max="4609" width="11.7109375" style="19" customWidth="1"/>
    <col min="4610" max="4610" width="9.42578125" style="19" customWidth="1"/>
    <col min="4611" max="4611" width="13.140625" style="19" customWidth="1"/>
    <col min="4612" max="4612" width="4.85546875" style="19" customWidth="1"/>
    <col min="4613" max="4613" width="3.85546875" style="19" customWidth="1"/>
    <col min="4614" max="4614" width="32.140625" style="19" customWidth="1"/>
    <col min="4615" max="4615" width="14.140625" style="19" customWidth="1"/>
    <col min="4616" max="4616" width="13.42578125" style="19" customWidth="1"/>
    <col min="4617" max="4864" width="11.42578125" style="19"/>
    <col min="4865" max="4865" width="11.7109375" style="19" customWidth="1"/>
    <col min="4866" max="4866" width="9.42578125" style="19" customWidth="1"/>
    <col min="4867" max="4867" width="13.140625" style="19" customWidth="1"/>
    <col min="4868" max="4868" width="4.85546875" style="19" customWidth="1"/>
    <col min="4869" max="4869" width="3.85546875" style="19" customWidth="1"/>
    <col min="4870" max="4870" width="32.140625" style="19" customWidth="1"/>
    <col min="4871" max="4871" width="14.140625" style="19" customWidth="1"/>
    <col min="4872" max="4872" width="13.42578125" style="19" customWidth="1"/>
    <col min="4873" max="5120" width="11.42578125" style="19"/>
    <col min="5121" max="5121" width="11.7109375" style="19" customWidth="1"/>
    <col min="5122" max="5122" width="9.42578125" style="19" customWidth="1"/>
    <col min="5123" max="5123" width="13.140625" style="19" customWidth="1"/>
    <col min="5124" max="5124" width="4.85546875" style="19" customWidth="1"/>
    <col min="5125" max="5125" width="3.85546875" style="19" customWidth="1"/>
    <col min="5126" max="5126" width="32.140625" style="19" customWidth="1"/>
    <col min="5127" max="5127" width="14.140625" style="19" customWidth="1"/>
    <col min="5128" max="5128" width="13.42578125" style="19" customWidth="1"/>
    <col min="5129" max="5376" width="11.42578125" style="19"/>
    <col min="5377" max="5377" width="11.7109375" style="19" customWidth="1"/>
    <col min="5378" max="5378" width="9.42578125" style="19" customWidth="1"/>
    <col min="5379" max="5379" width="13.140625" style="19" customWidth="1"/>
    <col min="5380" max="5380" width="4.85546875" style="19" customWidth="1"/>
    <col min="5381" max="5381" width="3.85546875" style="19" customWidth="1"/>
    <col min="5382" max="5382" width="32.140625" style="19" customWidth="1"/>
    <col min="5383" max="5383" width="14.140625" style="19" customWidth="1"/>
    <col min="5384" max="5384" width="13.42578125" style="19" customWidth="1"/>
    <col min="5385" max="5632" width="11.42578125" style="19"/>
    <col min="5633" max="5633" width="11.7109375" style="19" customWidth="1"/>
    <col min="5634" max="5634" width="9.42578125" style="19" customWidth="1"/>
    <col min="5635" max="5635" width="13.140625" style="19" customWidth="1"/>
    <col min="5636" max="5636" width="4.85546875" style="19" customWidth="1"/>
    <col min="5637" max="5637" width="3.85546875" style="19" customWidth="1"/>
    <col min="5638" max="5638" width="32.140625" style="19" customWidth="1"/>
    <col min="5639" max="5639" width="14.140625" style="19" customWidth="1"/>
    <col min="5640" max="5640" width="13.42578125" style="19" customWidth="1"/>
    <col min="5641" max="5888" width="11.42578125" style="19"/>
    <col min="5889" max="5889" width="11.7109375" style="19" customWidth="1"/>
    <col min="5890" max="5890" width="9.42578125" style="19" customWidth="1"/>
    <col min="5891" max="5891" width="13.140625" style="19" customWidth="1"/>
    <col min="5892" max="5892" width="4.85546875" style="19" customWidth="1"/>
    <col min="5893" max="5893" width="3.85546875" style="19" customWidth="1"/>
    <col min="5894" max="5894" width="32.140625" style="19" customWidth="1"/>
    <col min="5895" max="5895" width="14.140625" style="19" customWidth="1"/>
    <col min="5896" max="5896" width="13.42578125" style="19" customWidth="1"/>
    <col min="5897" max="6144" width="11.42578125" style="19"/>
    <col min="6145" max="6145" width="11.7109375" style="19" customWidth="1"/>
    <col min="6146" max="6146" width="9.42578125" style="19" customWidth="1"/>
    <col min="6147" max="6147" width="13.140625" style="19" customWidth="1"/>
    <col min="6148" max="6148" width="4.85546875" style="19" customWidth="1"/>
    <col min="6149" max="6149" width="3.85546875" style="19" customWidth="1"/>
    <col min="6150" max="6150" width="32.140625" style="19" customWidth="1"/>
    <col min="6151" max="6151" width="14.140625" style="19" customWidth="1"/>
    <col min="6152" max="6152" width="13.42578125" style="19" customWidth="1"/>
    <col min="6153" max="6400" width="11.42578125" style="19"/>
    <col min="6401" max="6401" width="11.7109375" style="19" customWidth="1"/>
    <col min="6402" max="6402" width="9.42578125" style="19" customWidth="1"/>
    <col min="6403" max="6403" width="13.140625" style="19" customWidth="1"/>
    <col min="6404" max="6404" width="4.85546875" style="19" customWidth="1"/>
    <col min="6405" max="6405" width="3.85546875" style="19" customWidth="1"/>
    <col min="6406" max="6406" width="32.140625" style="19" customWidth="1"/>
    <col min="6407" max="6407" width="14.140625" style="19" customWidth="1"/>
    <col min="6408" max="6408" width="13.42578125" style="19" customWidth="1"/>
    <col min="6409" max="6656" width="11.42578125" style="19"/>
    <col min="6657" max="6657" width="11.7109375" style="19" customWidth="1"/>
    <col min="6658" max="6658" width="9.42578125" style="19" customWidth="1"/>
    <col min="6659" max="6659" width="13.140625" style="19" customWidth="1"/>
    <col min="6660" max="6660" width="4.85546875" style="19" customWidth="1"/>
    <col min="6661" max="6661" width="3.85546875" style="19" customWidth="1"/>
    <col min="6662" max="6662" width="32.140625" style="19" customWidth="1"/>
    <col min="6663" max="6663" width="14.140625" style="19" customWidth="1"/>
    <col min="6664" max="6664" width="13.42578125" style="19" customWidth="1"/>
    <col min="6665" max="6912" width="11.42578125" style="19"/>
    <col min="6913" max="6913" width="11.7109375" style="19" customWidth="1"/>
    <col min="6914" max="6914" width="9.42578125" style="19" customWidth="1"/>
    <col min="6915" max="6915" width="13.140625" style="19" customWidth="1"/>
    <col min="6916" max="6916" width="4.85546875" style="19" customWidth="1"/>
    <col min="6917" max="6917" width="3.85546875" style="19" customWidth="1"/>
    <col min="6918" max="6918" width="32.140625" style="19" customWidth="1"/>
    <col min="6919" max="6919" width="14.140625" style="19" customWidth="1"/>
    <col min="6920" max="6920" width="13.42578125" style="19" customWidth="1"/>
    <col min="6921" max="7168" width="11.42578125" style="19"/>
    <col min="7169" max="7169" width="11.7109375" style="19" customWidth="1"/>
    <col min="7170" max="7170" width="9.42578125" style="19" customWidth="1"/>
    <col min="7171" max="7171" width="13.140625" style="19" customWidth="1"/>
    <col min="7172" max="7172" width="4.85546875" style="19" customWidth="1"/>
    <col min="7173" max="7173" width="3.85546875" style="19" customWidth="1"/>
    <col min="7174" max="7174" width="32.140625" style="19" customWidth="1"/>
    <col min="7175" max="7175" width="14.140625" style="19" customWidth="1"/>
    <col min="7176" max="7176" width="13.42578125" style="19" customWidth="1"/>
    <col min="7177" max="7424" width="11.42578125" style="19"/>
    <col min="7425" max="7425" width="11.7109375" style="19" customWidth="1"/>
    <col min="7426" max="7426" width="9.42578125" style="19" customWidth="1"/>
    <col min="7427" max="7427" width="13.140625" style="19" customWidth="1"/>
    <col min="7428" max="7428" width="4.85546875" style="19" customWidth="1"/>
    <col min="7429" max="7429" width="3.85546875" style="19" customWidth="1"/>
    <col min="7430" max="7430" width="32.140625" style="19" customWidth="1"/>
    <col min="7431" max="7431" width="14.140625" style="19" customWidth="1"/>
    <col min="7432" max="7432" width="13.42578125" style="19" customWidth="1"/>
    <col min="7433" max="7680" width="11.42578125" style="19"/>
    <col min="7681" max="7681" width="11.7109375" style="19" customWidth="1"/>
    <col min="7682" max="7682" width="9.42578125" style="19" customWidth="1"/>
    <col min="7683" max="7683" width="13.140625" style="19" customWidth="1"/>
    <col min="7684" max="7684" width="4.85546875" style="19" customWidth="1"/>
    <col min="7685" max="7685" width="3.85546875" style="19" customWidth="1"/>
    <col min="7686" max="7686" width="32.140625" style="19" customWidth="1"/>
    <col min="7687" max="7687" width="14.140625" style="19" customWidth="1"/>
    <col min="7688" max="7688" width="13.42578125" style="19" customWidth="1"/>
    <col min="7689" max="7936" width="11.42578125" style="19"/>
    <col min="7937" max="7937" width="11.7109375" style="19" customWidth="1"/>
    <col min="7938" max="7938" width="9.42578125" style="19" customWidth="1"/>
    <col min="7939" max="7939" width="13.140625" style="19" customWidth="1"/>
    <col min="7940" max="7940" width="4.85546875" style="19" customWidth="1"/>
    <col min="7941" max="7941" width="3.85546875" style="19" customWidth="1"/>
    <col min="7942" max="7942" width="32.140625" style="19" customWidth="1"/>
    <col min="7943" max="7943" width="14.140625" style="19" customWidth="1"/>
    <col min="7944" max="7944" width="13.42578125" style="19" customWidth="1"/>
    <col min="7945" max="8192" width="11.42578125" style="19"/>
    <col min="8193" max="8193" width="11.7109375" style="19" customWidth="1"/>
    <col min="8194" max="8194" width="9.42578125" style="19" customWidth="1"/>
    <col min="8195" max="8195" width="13.140625" style="19" customWidth="1"/>
    <col min="8196" max="8196" width="4.85546875" style="19" customWidth="1"/>
    <col min="8197" max="8197" width="3.85546875" style="19" customWidth="1"/>
    <col min="8198" max="8198" width="32.140625" style="19" customWidth="1"/>
    <col min="8199" max="8199" width="14.140625" style="19" customWidth="1"/>
    <col min="8200" max="8200" width="13.42578125" style="19" customWidth="1"/>
    <col min="8201" max="8448" width="11.42578125" style="19"/>
    <col min="8449" max="8449" width="11.7109375" style="19" customWidth="1"/>
    <col min="8450" max="8450" width="9.42578125" style="19" customWidth="1"/>
    <col min="8451" max="8451" width="13.140625" style="19" customWidth="1"/>
    <col min="8452" max="8452" width="4.85546875" style="19" customWidth="1"/>
    <col min="8453" max="8453" width="3.85546875" style="19" customWidth="1"/>
    <col min="8454" max="8454" width="32.140625" style="19" customWidth="1"/>
    <col min="8455" max="8455" width="14.140625" style="19" customWidth="1"/>
    <col min="8456" max="8456" width="13.42578125" style="19" customWidth="1"/>
    <col min="8457" max="8704" width="11.42578125" style="19"/>
    <col min="8705" max="8705" width="11.7109375" style="19" customWidth="1"/>
    <col min="8706" max="8706" width="9.42578125" style="19" customWidth="1"/>
    <col min="8707" max="8707" width="13.140625" style="19" customWidth="1"/>
    <col min="8708" max="8708" width="4.85546875" style="19" customWidth="1"/>
    <col min="8709" max="8709" width="3.85546875" style="19" customWidth="1"/>
    <col min="8710" max="8710" width="32.140625" style="19" customWidth="1"/>
    <col min="8711" max="8711" width="14.140625" style="19" customWidth="1"/>
    <col min="8712" max="8712" width="13.42578125" style="19" customWidth="1"/>
    <col min="8713" max="8960" width="11.42578125" style="19"/>
    <col min="8961" max="8961" width="11.7109375" style="19" customWidth="1"/>
    <col min="8962" max="8962" width="9.42578125" style="19" customWidth="1"/>
    <col min="8963" max="8963" width="13.140625" style="19" customWidth="1"/>
    <col min="8964" max="8964" width="4.85546875" style="19" customWidth="1"/>
    <col min="8965" max="8965" width="3.85546875" style="19" customWidth="1"/>
    <col min="8966" max="8966" width="32.140625" style="19" customWidth="1"/>
    <col min="8967" max="8967" width="14.140625" style="19" customWidth="1"/>
    <col min="8968" max="8968" width="13.42578125" style="19" customWidth="1"/>
    <col min="8969" max="9216" width="11.42578125" style="19"/>
    <col min="9217" max="9217" width="11.7109375" style="19" customWidth="1"/>
    <col min="9218" max="9218" width="9.42578125" style="19" customWidth="1"/>
    <col min="9219" max="9219" width="13.140625" style="19" customWidth="1"/>
    <col min="9220" max="9220" width="4.85546875" style="19" customWidth="1"/>
    <col min="9221" max="9221" width="3.85546875" style="19" customWidth="1"/>
    <col min="9222" max="9222" width="32.140625" style="19" customWidth="1"/>
    <col min="9223" max="9223" width="14.140625" style="19" customWidth="1"/>
    <col min="9224" max="9224" width="13.42578125" style="19" customWidth="1"/>
    <col min="9225" max="9472" width="11.42578125" style="19"/>
    <col min="9473" max="9473" width="11.7109375" style="19" customWidth="1"/>
    <col min="9474" max="9474" width="9.42578125" style="19" customWidth="1"/>
    <col min="9475" max="9475" width="13.140625" style="19" customWidth="1"/>
    <col min="9476" max="9476" width="4.85546875" style="19" customWidth="1"/>
    <col min="9477" max="9477" width="3.85546875" style="19" customWidth="1"/>
    <col min="9478" max="9478" width="32.140625" style="19" customWidth="1"/>
    <col min="9479" max="9479" width="14.140625" style="19" customWidth="1"/>
    <col min="9480" max="9480" width="13.42578125" style="19" customWidth="1"/>
    <col min="9481" max="9728" width="11.42578125" style="19"/>
    <col min="9729" max="9729" width="11.7109375" style="19" customWidth="1"/>
    <col min="9730" max="9730" width="9.42578125" style="19" customWidth="1"/>
    <col min="9731" max="9731" width="13.140625" style="19" customWidth="1"/>
    <col min="9732" max="9732" width="4.85546875" style="19" customWidth="1"/>
    <col min="9733" max="9733" width="3.85546875" style="19" customWidth="1"/>
    <col min="9734" max="9734" width="32.140625" style="19" customWidth="1"/>
    <col min="9735" max="9735" width="14.140625" style="19" customWidth="1"/>
    <col min="9736" max="9736" width="13.42578125" style="19" customWidth="1"/>
    <col min="9737" max="9984" width="11.42578125" style="19"/>
    <col min="9985" max="9985" width="11.7109375" style="19" customWidth="1"/>
    <col min="9986" max="9986" width="9.42578125" style="19" customWidth="1"/>
    <col min="9987" max="9987" width="13.140625" style="19" customWidth="1"/>
    <col min="9988" max="9988" width="4.85546875" style="19" customWidth="1"/>
    <col min="9989" max="9989" width="3.85546875" style="19" customWidth="1"/>
    <col min="9990" max="9990" width="32.140625" style="19" customWidth="1"/>
    <col min="9991" max="9991" width="14.140625" style="19" customWidth="1"/>
    <col min="9992" max="9992" width="13.42578125" style="19" customWidth="1"/>
    <col min="9993" max="10240" width="11.42578125" style="19"/>
    <col min="10241" max="10241" width="11.7109375" style="19" customWidth="1"/>
    <col min="10242" max="10242" width="9.42578125" style="19" customWidth="1"/>
    <col min="10243" max="10243" width="13.140625" style="19" customWidth="1"/>
    <col min="10244" max="10244" width="4.85546875" style="19" customWidth="1"/>
    <col min="10245" max="10245" width="3.85546875" style="19" customWidth="1"/>
    <col min="10246" max="10246" width="32.140625" style="19" customWidth="1"/>
    <col min="10247" max="10247" width="14.140625" style="19" customWidth="1"/>
    <col min="10248" max="10248" width="13.42578125" style="19" customWidth="1"/>
    <col min="10249" max="10496" width="11.42578125" style="19"/>
    <col min="10497" max="10497" width="11.7109375" style="19" customWidth="1"/>
    <col min="10498" max="10498" width="9.42578125" style="19" customWidth="1"/>
    <col min="10499" max="10499" width="13.140625" style="19" customWidth="1"/>
    <col min="10500" max="10500" width="4.85546875" style="19" customWidth="1"/>
    <col min="10501" max="10501" width="3.85546875" style="19" customWidth="1"/>
    <col min="10502" max="10502" width="32.140625" style="19" customWidth="1"/>
    <col min="10503" max="10503" width="14.140625" style="19" customWidth="1"/>
    <col min="10504" max="10504" width="13.42578125" style="19" customWidth="1"/>
    <col min="10505" max="10752" width="11.42578125" style="19"/>
    <col min="10753" max="10753" width="11.7109375" style="19" customWidth="1"/>
    <col min="10754" max="10754" width="9.42578125" style="19" customWidth="1"/>
    <col min="10755" max="10755" width="13.140625" style="19" customWidth="1"/>
    <col min="10756" max="10756" width="4.85546875" style="19" customWidth="1"/>
    <col min="10757" max="10757" width="3.85546875" style="19" customWidth="1"/>
    <col min="10758" max="10758" width="32.140625" style="19" customWidth="1"/>
    <col min="10759" max="10759" width="14.140625" style="19" customWidth="1"/>
    <col min="10760" max="10760" width="13.42578125" style="19" customWidth="1"/>
    <col min="10761" max="11008" width="11.42578125" style="19"/>
    <col min="11009" max="11009" width="11.7109375" style="19" customWidth="1"/>
    <col min="11010" max="11010" width="9.42578125" style="19" customWidth="1"/>
    <col min="11011" max="11011" width="13.140625" style="19" customWidth="1"/>
    <col min="11012" max="11012" width="4.85546875" style="19" customWidth="1"/>
    <col min="11013" max="11013" width="3.85546875" style="19" customWidth="1"/>
    <col min="11014" max="11014" width="32.140625" style="19" customWidth="1"/>
    <col min="11015" max="11015" width="14.140625" style="19" customWidth="1"/>
    <col min="11016" max="11016" width="13.42578125" style="19" customWidth="1"/>
    <col min="11017" max="11264" width="11.42578125" style="19"/>
    <col min="11265" max="11265" width="11.7109375" style="19" customWidth="1"/>
    <col min="11266" max="11266" width="9.42578125" style="19" customWidth="1"/>
    <col min="11267" max="11267" width="13.140625" style="19" customWidth="1"/>
    <col min="11268" max="11268" width="4.85546875" style="19" customWidth="1"/>
    <col min="11269" max="11269" width="3.85546875" style="19" customWidth="1"/>
    <col min="11270" max="11270" width="32.140625" style="19" customWidth="1"/>
    <col min="11271" max="11271" width="14.140625" style="19" customWidth="1"/>
    <col min="11272" max="11272" width="13.42578125" style="19" customWidth="1"/>
    <col min="11273" max="11520" width="11.42578125" style="19"/>
    <col min="11521" max="11521" width="11.7109375" style="19" customWidth="1"/>
    <col min="11522" max="11522" width="9.42578125" style="19" customWidth="1"/>
    <col min="11523" max="11523" width="13.140625" style="19" customWidth="1"/>
    <col min="11524" max="11524" width="4.85546875" style="19" customWidth="1"/>
    <col min="11525" max="11525" width="3.85546875" style="19" customWidth="1"/>
    <col min="11526" max="11526" width="32.140625" style="19" customWidth="1"/>
    <col min="11527" max="11527" width="14.140625" style="19" customWidth="1"/>
    <col min="11528" max="11528" width="13.42578125" style="19" customWidth="1"/>
    <col min="11529" max="11776" width="11.42578125" style="19"/>
    <col min="11777" max="11777" width="11.7109375" style="19" customWidth="1"/>
    <col min="11778" max="11778" width="9.42578125" style="19" customWidth="1"/>
    <col min="11779" max="11779" width="13.140625" style="19" customWidth="1"/>
    <col min="11780" max="11780" width="4.85546875" style="19" customWidth="1"/>
    <col min="11781" max="11781" width="3.85546875" style="19" customWidth="1"/>
    <col min="11782" max="11782" width="32.140625" style="19" customWidth="1"/>
    <col min="11783" max="11783" width="14.140625" style="19" customWidth="1"/>
    <col min="11784" max="11784" width="13.42578125" style="19" customWidth="1"/>
    <col min="11785" max="12032" width="11.42578125" style="19"/>
    <col min="12033" max="12033" width="11.7109375" style="19" customWidth="1"/>
    <col min="12034" max="12034" width="9.42578125" style="19" customWidth="1"/>
    <col min="12035" max="12035" width="13.140625" style="19" customWidth="1"/>
    <col min="12036" max="12036" width="4.85546875" style="19" customWidth="1"/>
    <col min="12037" max="12037" width="3.85546875" style="19" customWidth="1"/>
    <col min="12038" max="12038" width="32.140625" style="19" customWidth="1"/>
    <col min="12039" max="12039" width="14.140625" style="19" customWidth="1"/>
    <col min="12040" max="12040" width="13.42578125" style="19" customWidth="1"/>
    <col min="12041" max="12288" width="11.42578125" style="19"/>
    <col min="12289" max="12289" width="11.7109375" style="19" customWidth="1"/>
    <col min="12290" max="12290" width="9.42578125" style="19" customWidth="1"/>
    <col min="12291" max="12291" width="13.140625" style="19" customWidth="1"/>
    <col min="12292" max="12292" width="4.85546875" style="19" customWidth="1"/>
    <col min="12293" max="12293" width="3.85546875" style="19" customWidth="1"/>
    <col min="12294" max="12294" width="32.140625" style="19" customWidth="1"/>
    <col min="12295" max="12295" width="14.140625" style="19" customWidth="1"/>
    <col min="12296" max="12296" width="13.42578125" style="19" customWidth="1"/>
    <col min="12297" max="12544" width="11.42578125" style="19"/>
    <col min="12545" max="12545" width="11.7109375" style="19" customWidth="1"/>
    <col min="12546" max="12546" width="9.42578125" style="19" customWidth="1"/>
    <col min="12547" max="12547" width="13.140625" style="19" customWidth="1"/>
    <col min="12548" max="12548" width="4.85546875" style="19" customWidth="1"/>
    <col min="12549" max="12549" width="3.85546875" style="19" customWidth="1"/>
    <col min="12550" max="12550" width="32.140625" style="19" customWidth="1"/>
    <col min="12551" max="12551" width="14.140625" style="19" customWidth="1"/>
    <col min="12552" max="12552" width="13.42578125" style="19" customWidth="1"/>
    <col min="12553" max="12800" width="11.42578125" style="19"/>
    <col min="12801" max="12801" width="11.7109375" style="19" customWidth="1"/>
    <col min="12802" max="12802" width="9.42578125" style="19" customWidth="1"/>
    <col min="12803" max="12803" width="13.140625" style="19" customWidth="1"/>
    <col min="12804" max="12804" width="4.85546875" style="19" customWidth="1"/>
    <col min="12805" max="12805" width="3.85546875" style="19" customWidth="1"/>
    <col min="12806" max="12806" width="32.140625" style="19" customWidth="1"/>
    <col min="12807" max="12807" width="14.140625" style="19" customWidth="1"/>
    <col min="12808" max="12808" width="13.42578125" style="19" customWidth="1"/>
    <col min="12809" max="13056" width="11.42578125" style="19"/>
    <col min="13057" max="13057" width="11.7109375" style="19" customWidth="1"/>
    <col min="13058" max="13058" width="9.42578125" style="19" customWidth="1"/>
    <col min="13059" max="13059" width="13.140625" style="19" customWidth="1"/>
    <col min="13060" max="13060" width="4.85546875" style="19" customWidth="1"/>
    <col min="13061" max="13061" width="3.85546875" style="19" customWidth="1"/>
    <col min="13062" max="13062" width="32.140625" style="19" customWidth="1"/>
    <col min="13063" max="13063" width="14.140625" style="19" customWidth="1"/>
    <col min="13064" max="13064" width="13.42578125" style="19" customWidth="1"/>
    <col min="13065" max="13312" width="11.42578125" style="19"/>
    <col min="13313" max="13313" width="11.7109375" style="19" customWidth="1"/>
    <col min="13314" max="13314" width="9.42578125" style="19" customWidth="1"/>
    <col min="13315" max="13315" width="13.140625" style="19" customWidth="1"/>
    <col min="13316" max="13316" width="4.85546875" style="19" customWidth="1"/>
    <col min="13317" max="13317" width="3.85546875" style="19" customWidth="1"/>
    <col min="13318" max="13318" width="32.140625" style="19" customWidth="1"/>
    <col min="13319" max="13319" width="14.140625" style="19" customWidth="1"/>
    <col min="13320" max="13320" width="13.42578125" style="19" customWidth="1"/>
    <col min="13321" max="13568" width="11.42578125" style="19"/>
    <col min="13569" max="13569" width="11.7109375" style="19" customWidth="1"/>
    <col min="13570" max="13570" width="9.42578125" style="19" customWidth="1"/>
    <col min="13571" max="13571" width="13.140625" style="19" customWidth="1"/>
    <col min="13572" max="13572" width="4.85546875" style="19" customWidth="1"/>
    <col min="13573" max="13573" width="3.85546875" style="19" customWidth="1"/>
    <col min="13574" max="13574" width="32.140625" style="19" customWidth="1"/>
    <col min="13575" max="13575" width="14.140625" style="19" customWidth="1"/>
    <col min="13576" max="13576" width="13.42578125" style="19" customWidth="1"/>
    <col min="13577" max="13824" width="11.42578125" style="19"/>
    <col min="13825" max="13825" width="11.7109375" style="19" customWidth="1"/>
    <col min="13826" max="13826" width="9.42578125" style="19" customWidth="1"/>
    <col min="13827" max="13827" width="13.140625" style="19" customWidth="1"/>
    <col min="13828" max="13828" width="4.85546875" style="19" customWidth="1"/>
    <col min="13829" max="13829" width="3.85546875" style="19" customWidth="1"/>
    <col min="13830" max="13830" width="32.140625" style="19" customWidth="1"/>
    <col min="13831" max="13831" width="14.140625" style="19" customWidth="1"/>
    <col min="13832" max="13832" width="13.42578125" style="19" customWidth="1"/>
    <col min="13833" max="14080" width="11.42578125" style="19"/>
    <col min="14081" max="14081" width="11.7109375" style="19" customWidth="1"/>
    <col min="14082" max="14082" width="9.42578125" style="19" customWidth="1"/>
    <col min="14083" max="14083" width="13.140625" style="19" customWidth="1"/>
    <col min="14084" max="14084" width="4.85546875" style="19" customWidth="1"/>
    <col min="14085" max="14085" width="3.85546875" style="19" customWidth="1"/>
    <col min="14086" max="14086" width="32.140625" style="19" customWidth="1"/>
    <col min="14087" max="14087" width="14.140625" style="19" customWidth="1"/>
    <col min="14088" max="14088" width="13.42578125" style="19" customWidth="1"/>
    <col min="14089" max="14336" width="11.42578125" style="19"/>
    <col min="14337" max="14337" width="11.7109375" style="19" customWidth="1"/>
    <col min="14338" max="14338" width="9.42578125" style="19" customWidth="1"/>
    <col min="14339" max="14339" width="13.140625" style="19" customWidth="1"/>
    <col min="14340" max="14340" width="4.85546875" style="19" customWidth="1"/>
    <col min="14341" max="14341" width="3.85546875" style="19" customWidth="1"/>
    <col min="14342" max="14342" width="32.140625" style="19" customWidth="1"/>
    <col min="14343" max="14343" width="14.140625" style="19" customWidth="1"/>
    <col min="14344" max="14344" width="13.42578125" style="19" customWidth="1"/>
    <col min="14345" max="14592" width="11.42578125" style="19"/>
    <col min="14593" max="14593" width="11.7109375" style="19" customWidth="1"/>
    <col min="14594" max="14594" width="9.42578125" style="19" customWidth="1"/>
    <col min="14595" max="14595" width="13.140625" style="19" customWidth="1"/>
    <col min="14596" max="14596" width="4.85546875" style="19" customWidth="1"/>
    <col min="14597" max="14597" width="3.85546875" style="19" customWidth="1"/>
    <col min="14598" max="14598" width="32.140625" style="19" customWidth="1"/>
    <col min="14599" max="14599" width="14.140625" style="19" customWidth="1"/>
    <col min="14600" max="14600" width="13.42578125" style="19" customWidth="1"/>
    <col min="14601" max="14848" width="11.42578125" style="19"/>
    <col min="14849" max="14849" width="11.7109375" style="19" customWidth="1"/>
    <col min="14850" max="14850" width="9.42578125" style="19" customWidth="1"/>
    <col min="14851" max="14851" width="13.140625" style="19" customWidth="1"/>
    <col min="14852" max="14852" width="4.85546875" style="19" customWidth="1"/>
    <col min="14853" max="14853" width="3.85546875" style="19" customWidth="1"/>
    <col min="14854" max="14854" width="32.140625" style="19" customWidth="1"/>
    <col min="14855" max="14855" width="14.140625" style="19" customWidth="1"/>
    <col min="14856" max="14856" width="13.42578125" style="19" customWidth="1"/>
    <col min="14857" max="15104" width="11.42578125" style="19"/>
    <col min="15105" max="15105" width="11.7109375" style="19" customWidth="1"/>
    <col min="15106" max="15106" width="9.42578125" style="19" customWidth="1"/>
    <col min="15107" max="15107" width="13.140625" style="19" customWidth="1"/>
    <col min="15108" max="15108" width="4.85546875" style="19" customWidth="1"/>
    <col min="15109" max="15109" width="3.85546875" style="19" customWidth="1"/>
    <col min="15110" max="15110" width="32.140625" style="19" customWidth="1"/>
    <col min="15111" max="15111" width="14.140625" style="19" customWidth="1"/>
    <col min="15112" max="15112" width="13.42578125" style="19" customWidth="1"/>
    <col min="15113" max="15360" width="11.42578125" style="19"/>
    <col min="15361" max="15361" width="11.7109375" style="19" customWidth="1"/>
    <col min="15362" max="15362" width="9.42578125" style="19" customWidth="1"/>
    <col min="15363" max="15363" width="13.140625" style="19" customWidth="1"/>
    <col min="15364" max="15364" width="4.85546875" style="19" customWidth="1"/>
    <col min="15365" max="15365" width="3.85546875" style="19" customWidth="1"/>
    <col min="15366" max="15366" width="32.140625" style="19" customWidth="1"/>
    <col min="15367" max="15367" width="14.140625" style="19" customWidth="1"/>
    <col min="15368" max="15368" width="13.42578125" style="19" customWidth="1"/>
    <col min="15369" max="15616" width="11.42578125" style="19"/>
    <col min="15617" max="15617" width="11.7109375" style="19" customWidth="1"/>
    <col min="15618" max="15618" width="9.42578125" style="19" customWidth="1"/>
    <col min="15619" max="15619" width="13.140625" style="19" customWidth="1"/>
    <col min="15620" max="15620" width="4.85546875" style="19" customWidth="1"/>
    <col min="15621" max="15621" width="3.85546875" style="19" customWidth="1"/>
    <col min="15622" max="15622" width="32.140625" style="19" customWidth="1"/>
    <col min="15623" max="15623" width="14.140625" style="19" customWidth="1"/>
    <col min="15624" max="15624" width="13.42578125" style="19" customWidth="1"/>
    <col min="15625" max="15872" width="11.42578125" style="19"/>
    <col min="15873" max="15873" width="11.7109375" style="19" customWidth="1"/>
    <col min="15874" max="15874" width="9.42578125" style="19" customWidth="1"/>
    <col min="15875" max="15875" width="13.140625" style="19" customWidth="1"/>
    <col min="15876" max="15876" width="4.85546875" style="19" customWidth="1"/>
    <col min="15877" max="15877" width="3.85546875" style="19" customWidth="1"/>
    <col min="15878" max="15878" width="32.140625" style="19" customWidth="1"/>
    <col min="15879" max="15879" width="14.140625" style="19" customWidth="1"/>
    <col min="15880" max="15880" width="13.42578125" style="19" customWidth="1"/>
    <col min="15881" max="16128" width="11.42578125" style="19"/>
    <col min="16129" max="16129" width="11.7109375" style="19" customWidth="1"/>
    <col min="16130" max="16130" width="9.42578125" style="19" customWidth="1"/>
    <col min="16131" max="16131" width="13.140625" style="19" customWidth="1"/>
    <col min="16132" max="16132" width="4.85546875" style="19" customWidth="1"/>
    <col min="16133" max="16133" width="3.85546875" style="19" customWidth="1"/>
    <col min="16134" max="16134" width="32.140625" style="19" customWidth="1"/>
    <col min="16135" max="16135" width="14.140625" style="19" customWidth="1"/>
    <col min="16136" max="16136" width="13.42578125" style="19" customWidth="1"/>
    <col min="16137" max="16384" width="11.42578125" style="19"/>
  </cols>
  <sheetData>
    <row r="1" spans="1:8" ht="42.75" customHeight="1">
      <c r="A1" s="120" t="s">
        <v>92</v>
      </c>
      <c r="B1" s="120"/>
      <c r="C1" s="120"/>
      <c r="D1" s="120"/>
      <c r="E1" s="120"/>
      <c r="F1" s="120"/>
      <c r="G1" s="120"/>
      <c r="H1" s="120"/>
    </row>
    <row r="2" spans="1:8" ht="42.75" customHeight="1" thickBot="1">
      <c r="A2" s="57"/>
      <c r="B2" s="57"/>
      <c r="C2" s="57"/>
      <c r="D2" s="57"/>
      <c r="E2" s="57"/>
      <c r="F2" s="57"/>
      <c r="G2" s="57"/>
      <c r="H2" s="57"/>
    </row>
    <row r="3" spans="1:8" customFormat="1" ht="20.100000000000001" customHeight="1" thickBot="1">
      <c r="A3" s="61" t="s">
        <v>80</v>
      </c>
      <c r="B3" s="58"/>
      <c r="C3" s="19"/>
      <c r="D3" s="19"/>
      <c r="E3" s="19"/>
      <c r="F3" s="60">
        <v>0</v>
      </c>
      <c r="G3" s="59"/>
    </row>
    <row r="4" spans="1:8" ht="15.75" thickBot="1"/>
    <row r="5" spans="1:8">
      <c r="A5" s="20" t="s">
        <v>81</v>
      </c>
      <c r="B5" s="21" t="s">
        <v>82</v>
      </c>
      <c r="C5" s="22"/>
      <c r="E5" s="20" t="s">
        <v>83</v>
      </c>
      <c r="F5" s="23"/>
      <c r="G5" s="22"/>
    </row>
    <row r="6" spans="1:8">
      <c r="A6" s="24"/>
      <c r="B6" s="25"/>
      <c r="C6" s="26"/>
      <c r="E6" s="24"/>
      <c r="F6" s="25"/>
      <c r="G6" s="26"/>
    </row>
    <row r="7" spans="1:8">
      <c r="A7" s="27"/>
      <c r="B7" s="28" t="s">
        <v>84</v>
      </c>
      <c r="C7" s="29" t="s">
        <v>93</v>
      </c>
      <c r="D7" s="30"/>
      <c r="E7" s="24" t="s">
        <v>85</v>
      </c>
      <c r="F7" s="25"/>
      <c r="G7" s="26"/>
    </row>
    <row r="8" spans="1:8">
      <c r="A8" s="27" t="s">
        <v>95</v>
      </c>
      <c r="B8" s="31"/>
      <c r="C8" s="32"/>
      <c r="E8" s="27" t="s">
        <v>86</v>
      </c>
      <c r="F8" s="25"/>
      <c r="G8" s="33"/>
    </row>
    <row r="9" spans="1:8" ht="15.75" thickBot="1">
      <c r="A9" s="27"/>
      <c r="B9" s="31"/>
      <c r="C9" s="32"/>
      <c r="E9" s="27"/>
      <c r="F9" s="25" t="s">
        <v>96</v>
      </c>
      <c r="G9" s="34">
        <f>C18</f>
        <v>0</v>
      </c>
    </row>
    <row r="10" spans="1:8">
      <c r="A10" s="35">
        <v>1</v>
      </c>
      <c r="B10" s="36">
        <v>0</v>
      </c>
      <c r="C10" s="34">
        <f>A10*B10</f>
        <v>0</v>
      </c>
      <c r="E10" s="27"/>
      <c r="F10" s="25" t="s">
        <v>97</v>
      </c>
      <c r="G10" s="37">
        <f>C30</f>
        <v>0</v>
      </c>
    </row>
    <row r="11" spans="1:8">
      <c r="A11" s="35">
        <v>5</v>
      </c>
      <c r="B11" s="38">
        <v>0</v>
      </c>
      <c r="C11" s="34">
        <f>A11*B11</f>
        <v>0</v>
      </c>
      <c r="E11" s="27"/>
      <c r="F11" s="25"/>
      <c r="G11" s="39"/>
    </row>
    <row r="12" spans="1:8">
      <c r="A12" s="35">
        <v>10</v>
      </c>
      <c r="B12" s="38">
        <v>0</v>
      </c>
      <c r="C12" s="34">
        <f t="shared" ref="C12:C17" si="0">A12*B12</f>
        <v>0</v>
      </c>
      <c r="E12" s="27" t="s">
        <v>87</v>
      </c>
      <c r="F12" s="25"/>
      <c r="G12" s="34">
        <f>SUM(G9:G10)</f>
        <v>0</v>
      </c>
    </row>
    <row r="13" spans="1:8" ht="15.75" thickBot="1">
      <c r="A13" s="35">
        <v>20</v>
      </c>
      <c r="B13" s="38">
        <v>0</v>
      </c>
      <c r="C13" s="34">
        <f t="shared" si="0"/>
        <v>0</v>
      </c>
      <c r="E13" s="27"/>
      <c r="F13" s="25"/>
      <c r="G13" s="39"/>
    </row>
    <row r="14" spans="1:8" ht="15.75" thickBot="1">
      <c r="A14" s="35">
        <v>50</v>
      </c>
      <c r="B14" s="38">
        <v>0</v>
      </c>
      <c r="C14" s="34">
        <f t="shared" si="0"/>
        <v>0</v>
      </c>
      <c r="E14" s="27" t="s">
        <v>88</v>
      </c>
      <c r="F14" s="25"/>
      <c r="G14" s="40">
        <v>0</v>
      </c>
    </row>
    <row r="15" spans="1:8" ht="15.75" thickBot="1">
      <c r="A15" s="35">
        <v>100</v>
      </c>
      <c r="B15" s="38">
        <v>0</v>
      </c>
      <c r="C15" s="39">
        <f t="shared" si="0"/>
        <v>0</v>
      </c>
      <c r="E15" s="27"/>
      <c r="F15" s="25"/>
      <c r="G15" s="41"/>
    </row>
    <row r="16" spans="1:8" ht="15.75" thickBot="1">
      <c r="A16" s="35">
        <v>200</v>
      </c>
      <c r="B16" s="38">
        <v>0</v>
      </c>
      <c r="C16" s="34">
        <f t="shared" si="0"/>
        <v>0</v>
      </c>
      <c r="E16" s="27" t="s">
        <v>89</v>
      </c>
      <c r="F16" s="25"/>
      <c r="G16" s="40">
        <v>0</v>
      </c>
      <c r="H16" s="42"/>
    </row>
    <row r="17" spans="1:8" ht="15.75" thickBot="1">
      <c r="A17" s="35">
        <v>500</v>
      </c>
      <c r="B17" s="43">
        <v>0</v>
      </c>
      <c r="C17" s="37">
        <f t="shared" si="0"/>
        <v>0</v>
      </c>
      <c r="E17" s="27"/>
      <c r="F17" s="25"/>
      <c r="G17" s="41"/>
    </row>
    <row r="18" spans="1:8" ht="15.75" thickBot="1">
      <c r="A18" s="27"/>
      <c r="B18" s="25"/>
      <c r="C18" s="44">
        <f>SUM(C11:C17)</f>
        <v>0</v>
      </c>
      <c r="E18" s="27" t="s">
        <v>90</v>
      </c>
      <c r="F18" s="25"/>
      <c r="G18" s="40">
        <v>0</v>
      </c>
      <c r="H18" s="42"/>
    </row>
    <row r="19" spans="1:8" ht="15.75" thickTop="1">
      <c r="A19" s="27"/>
      <c r="B19" s="25"/>
      <c r="C19" s="34"/>
      <c r="E19" s="27"/>
      <c r="F19" s="25"/>
      <c r="G19" s="34"/>
    </row>
    <row r="20" spans="1:8" ht="15.75" thickBot="1">
      <c r="A20" s="27" t="s">
        <v>94</v>
      </c>
      <c r="B20" s="25"/>
      <c r="C20" s="34"/>
      <c r="E20" s="27" t="s">
        <v>98</v>
      </c>
      <c r="F20" s="25"/>
      <c r="G20" s="44">
        <f>SUM(G12:G18)</f>
        <v>0</v>
      </c>
      <c r="H20" s="42"/>
    </row>
    <row r="21" spans="1:8" ht="15.75" thickTop="1">
      <c r="A21" s="56">
        <v>100</v>
      </c>
      <c r="B21" s="36">
        <v>0</v>
      </c>
      <c r="C21" s="34">
        <f t="shared" ref="C21:C28" si="1">A21*B21</f>
        <v>0</v>
      </c>
      <c r="E21" s="27"/>
      <c r="F21" s="25"/>
      <c r="G21" s="34"/>
    </row>
    <row r="22" spans="1:8" ht="15.75" thickBot="1">
      <c r="A22" s="56">
        <v>200</v>
      </c>
      <c r="B22" s="38">
        <v>0</v>
      </c>
      <c r="C22" s="34">
        <f t="shared" si="1"/>
        <v>0</v>
      </c>
      <c r="E22" s="27" t="s">
        <v>99</v>
      </c>
      <c r="F22" s="25"/>
      <c r="G22" s="44">
        <f>F3</f>
        <v>0</v>
      </c>
    </row>
    <row r="23" spans="1:8" ht="15.75" thickTop="1">
      <c r="A23" s="56">
        <v>500</v>
      </c>
      <c r="B23" s="38">
        <v>0</v>
      </c>
      <c r="C23" s="34">
        <f t="shared" si="1"/>
        <v>0</v>
      </c>
      <c r="E23" s="27"/>
      <c r="F23" s="25"/>
      <c r="G23" s="34"/>
    </row>
    <row r="24" spans="1:8">
      <c r="A24" s="56">
        <v>1000</v>
      </c>
      <c r="B24" s="38">
        <v>0</v>
      </c>
      <c r="C24" s="34">
        <f t="shared" si="1"/>
        <v>0</v>
      </c>
      <c r="E24" s="27"/>
      <c r="F24" s="25"/>
      <c r="G24" s="34"/>
    </row>
    <row r="25" spans="1:8">
      <c r="A25" s="56">
        <v>2000</v>
      </c>
      <c r="B25" s="38">
        <v>0</v>
      </c>
      <c r="C25" s="34">
        <f t="shared" si="1"/>
        <v>0</v>
      </c>
      <c r="E25" s="27"/>
      <c r="F25" s="25"/>
      <c r="G25" s="34"/>
    </row>
    <row r="26" spans="1:8" ht="15.75" thickBot="1">
      <c r="A26" s="56">
        <v>5000</v>
      </c>
      <c r="B26" s="38">
        <v>0</v>
      </c>
      <c r="C26" s="41">
        <f t="shared" si="1"/>
        <v>0</v>
      </c>
      <c r="E26" s="27" t="s">
        <v>91</v>
      </c>
      <c r="F26" s="25"/>
      <c r="G26" s="44">
        <f>G20-G22</f>
        <v>0</v>
      </c>
    </row>
    <row r="27" spans="1:8" ht="15.75" thickTop="1">
      <c r="A27" s="56">
        <v>10000</v>
      </c>
      <c r="B27" s="38">
        <v>0</v>
      </c>
      <c r="C27" s="34">
        <f t="shared" si="1"/>
        <v>0</v>
      </c>
      <c r="E27" s="27"/>
      <c r="F27" s="25"/>
      <c r="G27" s="26"/>
    </row>
    <row r="28" spans="1:8" ht="15.75" thickBot="1">
      <c r="A28" s="56">
        <v>20000</v>
      </c>
      <c r="B28" s="43">
        <v>0</v>
      </c>
      <c r="C28" s="37">
        <f t="shared" si="1"/>
        <v>0</v>
      </c>
      <c r="E28" s="27"/>
      <c r="F28" s="25"/>
      <c r="G28" s="26"/>
    </row>
    <row r="29" spans="1:8">
      <c r="A29" s="27"/>
      <c r="B29" s="25"/>
      <c r="C29" s="34"/>
      <c r="E29" s="27"/>
      <c r="F29" s="25"/>
      <c r="G29" s="26"/>
    </row>
    <row r="30" spans="1:8" ht="15.75" thickBot="1">
      <c r="A30" s="27"/>
      <c r="B30" s="25"/>
      <c r="C30" s="44">
        <f>SUM(C21:C28)</f>
        <v>0</v>
      </c>
      <c r="E30" s="27"/>
      <c r="F30" s="25"/>
      <c r="G30" s="26"/>
    </row>
    <row r="31" spans="1:8" ht="15.75" thickTop="1">
      <c r="A31" s="27"/>
      <c r="B31" s="25"/>
      <c r="C31" s="33"/>
      <c r="E31" s="27"/>
      <c r="F31" s="25"/>
      <c r="G31" s="26"/>
    </row>
    <row r="32" spans="1:8" ht="15.75" thickBot="1">
      <c r="A32" s="49"/>
      <c r="B32" s="50"/>
      <c r="C32" s="51"/>
      <c r="E32" s="45"/>
      <c r="F32" s="46"/>
      <c r="G32" s="47"/>
    </row>
    <row r="33" spans="1:8">
      <c r="A33" s="52"/>
      <c r="B33" s="53"/>
      <c r="C33" s="54"/>
      <c r="E33" s="48"/>
      <c r="F33" s="48"/>
      <c r="G33" s="48"/>
    </row>
    <row r="34" spans="1:8">
      <c r="A34" s="52"/>
      <c r="B34" s="53"/>
      <c r="C34" s="54"/>
    </row>
    <row r="35" spans="1:8">
      <c r="A35" s="52"/>
      <c r="B35" s="53"/>
      <c r="C35" s="54"/>
    </row>
    <row r="36" spans="1:8">
      <c r="A36" s="52"/>
      <c r="B36" s="53"/>
      <c r="C36" s="54"/>
    </row>
    <row r="37" spans="1:8">
      <c r="A37" s="55"/>
      <c r="B37" s="55"/>
      <c r="C37" s="54"/>
      <c r="H37" s="25"/>
    </row>
    <row r="38" spans="1:8">
      <c r="A38" s="55"/>
      <c r="B38" s="55"/>
      <c r="C38" s="54"/>
    </row>
    <row r="39" spans="1:8">
      <c r="A39" s="55"/>
      <c r="B39" s="55"/>
      <c r="C39" s="54"/>
    </row>
    <row r="40" spans="1:8">
      <c r="A40" s="55"/>
      <c r="B40" s="55"/>
      <c r="C40" s="54"/>
    </row>
    <row r="41" spans="1:8">
      <c r="A41" s="52"/>
      <c r="B41" s="53"/>
      <c r="C41" s="54"/>
    </row>
    <row r="42" spans="1:8">
      <c r="A42" s="52"/>
      <c r="B42" s="53"/>
      <c r="C42" s="54"/>
    </row>
    <row r="43" spans="1:8">
      <c r="A43" s="52"/>
      <c r="B43" s="53"/>
      <c r="C43" s="54"/>
    </row>
    <row r="44" spans="1:8">
      <c r="A44" s="52"/>
      <c r="B44" s="53"/>
      <c r="C44" s="54"/>
    </row>
    <row r="45" spans="1:8">
      <c r="A45" s="55"/>
      <c r="B45" s="55"/>
      <c r="C45" s="54"/>
    </row>
    <row r="46" spans="1:8">
      <c r="A46" s="55"/>
      <c r="B46" s="55"/>
      <c r="C46" s="54"/>
    </row>
  </sheetData>
  <mergeCells count="1">
    <mergeCell ref="A1:H1"/>
  </mergeCells>
  <printOptions horizontalCentered="1"/>
  <pageMargins left="0.2" right="0.2" top="0.5" bottom="0.5" header="0.2" footer="0.2"/>
  <pageSetup paperSize="9" scale="90" orientation="portrait" r:id="rId1"/>
  <headerFooter alignWithMargins="0">
    <oddFooter xml:space="preserve">&amp;L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PC2017Total</vt:lpstr>
      <vt:lpstr>Jun2017</vt:lpstr>
      <vt:lpstr>Petty Cash Reconciliation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2017-06-08T08:56:54Z</cp:lastPrinted>
  <dcterms:created xsi:type="dcterms:W3CDTF">2017-04-11T09:23:03Z</dcterms:created>
  <dcterms:modified xsi:type="dcterms:W3CDTF">2017-07-01T02:32:51Z</dcterms:modified>
</cp:coreProperties>
</file>