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20" yWindow="690" windowWidth="14400" windowHeight="9435" tabRatio="1000" activeTab="2"/>
  </bookViews>
  <sheets>
    <sheet name="SOP" sheetId="28" r:id="rId1"/>
    <sheet name="W24" sheetId="75" r:id="rId2"/>
    <sheet name="W25" sheetId="77" r:id="rId3"/>
  </sheets>
  <definedNames>
    <definedName name="_xlnm._FilterDatabase" localSheetId="1" hidden="1">'W24'!$C$2:$D$30</definedName>
    <definedName name="_xlnm._FilterDatabase" localSheetId="2" hidden="1">'W25'!$C$2:$D$30</definedName>
    <definedName name="Planning">L3C5:L30C16</definedName>
  </definedNames>
  <calcPr calcId="145621"/>
</workbook>
</file>

<file path=xl/calcChain.xml><?xml version="1.0" encoding="utf-8"?>
<calcChain xmlns="http://schemas.openxmlformats.org/spreadsheetml/2006/main">
  <c r="E3" i="77" l="1"/>
  <c r="P31" i="28" l="1"/>
  <c r="O31" i="28" s="1"/>
  <c r="N31" i="28" s="1"/>
  <c r="M31" i="28" s="1"/>
  <c r="L31" i="28" s="1"/>
  <c r="K31" i="28" s="1"/>
  <c r="J31" i="28" s="1"/>
  <c r="I31" i="28" s="1"/>
  <c r="H31" i="28" s="1"/>
  <c r="G31" i="28" s="1"/>
  <c r="F31" i="28" s="1"/>
  <c r="E31" i="28" s="1"/>
  <c r="P30" i="28"/>
  <c r="O30" i="28" s="1"/>
  <c r="N30" i="28" s="1"/>
  <c r="M30" i="28" s="1"/>
  <c r="L30" i="28" s="1"/>
  <c r="K30" i="28" s="1"/>
  <c r="J30" i="28" s="1"/>
  <c r="I30" i="28" s="1"/>
  <c r="H30" i="28" s="1"/>
  <c r="G30" i="28" s="1"/>
  <c r="F30" i="28" s="1"/>
  <c r="E30" i="28" s="1"/>
  <c r="P29" i="28"/>
  <c r="O29" i="28" s="1"/>
  <c r="N29" i="28"/>
  <c r="M29" i="28" s="1"/>
  <c r="L29" i="28" s="1"/>
  <c r="K29" i="28" s="1"/>
  <c r="J29" i="28" s="1"/>
  <c r="I29" i="28" s="1"/>
  <c r="H29" i="28" s="1"/>
  <c r="G29" i="28" s="1"/>
  <c r="F29" i="28" s="1"/>
  <c r="E29" i="28" s="1"/>
  <c r="P28" i="28"/>
  <c r="O28" i="28" s="1"/>
  <c r="N28" i="28"/>
  <c r="M28" i="28"/>
  <c r="L28" i="28" s="1"/>
  <c r="K28" i="28" s="1"/>
  <c r="J28" i="28" s="1"/>
  <c r="I28" i="28" s="1"/>
  <c r="H28" i="28" s="1"/>
  <c r="G28" i="28" s="1"/>
  <c r="F28" i="28" s="1"/>
  <c r="E28" i="28" s="1"/>
  <c r="P27" i="28"/>
  <c r="O27" i="28" s="1"/>
  <c r="N27" i="28"/>
  <c r="M27" i="28" s="1"/>
  <c r="L27" i="28" s="1"/>
  <c r="K27" i="28" s="1"/>
  <c r="J27" i="28" s="1"/>
  <c r="I27" i="28" s="1"/>
  <c r="H27" i="28" s="1"/>
  <c r="G27" i="28" s="1"/>
  <c r="F27" i="28" s="1"/>
  <c r="E27" i="28" s="1"/>
  <c r="P26" i="28"/>
  <c r="O26" i="28" s="1"/>
  <c r="N26" i="28" s="1"/>
  <c r="M26" i="28" s="1"/>
  <c r="L26" i="28" s="1"/>
  <c r="K26" i="28" s="1"/>
  <c r="J26" i="28" s="1"/>
  <c r="I26" i="28" s="1"/>
  <c r="H26" i="28" s="1"/>
  <c r="G26" i="28" s="1"/>
  <c r="F26" i="28" s="1"/>
  <c r="E26" i="28" s="1"/>
  <c r="P25" i="28"/>
  <c r="O25" i="28" s="1"/>
  <c r="N25" i="28" s="1"/>
  <c r="M25" i="28" s="1"/>
  <c r="L25" i="28" s="1"/>
  <c r="K25" i="28" s="1"/>
  <c r="J25" i="28" s="1"/>
  <c r="I25" i="28" s="1"/>
  <c r="H25" i="28" s="1"/>
  <c r="G25" i="28" s="1"/>
  <c r="F25" i="28" s="1"/>
  <c r="E25" i="28" s="1"/>
  <c r="P24" i="28"/>
  <c r="O24" i="28" s="1"/>
  <c r="N24" i="28"/>
  <c r="M24" i="28"/>
  <c r="L24" i="28" s="1"/>
  <c r="K24" i="28" s="1"/>
  <c r="J24" i="28" s="1"/>
  <c r="I24" i="28" s="1"/>
  <c r="H24" i="28" s="1"/>
  <c r="G24" i="28" s="1"/>
  <c r="F24" i="28" s="1"/>
  <c r="E24" i="28" s="1"/>
  <c r="P23" i="28"/>
  <c r="O23" i="28" s="1"/>
  <c r="N23" i="28"/>
  <c r="M23" i="28" s="1"/>
  <c r="L23" i="28" s="1"/>
  <c r="K23" i="28" s="1"/>
  <c r="J23" i="28" s="1"/>
  <c r="I23" i="28" s="1"/>
  <c r="H23" i="28" s="1"/>
  <c r="G23" i="28" s="1"/>
  <c r="F23" i="28" s="1"/>
  <c r="E23" i="28" s="1"/>
  <c r="P22" i="28"/>
  <c r="O22" i="28" s="1"/>
  <c r="N22" i="28" s="1"/>
  <c r="M22" i="28" s="1"/>
  <c r="L22" i="28" s="1"/>
  <c r="K22" i="28" s="1"/>
  <c r="J22" i="28" s="1"/>
  <c r="I22" i="28" s="1"/>
  <c r="H22" i="28" s="1"/>
  <c r="G22" i="28" s="1"/>
  <c r="F22" i="28" s="1"/>
  <c r="E22" i="28" s="1"/>
  <c r="P21" i="28"/>
  <c r="O21" i="28" s="1"/>
  <c r="N21" i="28" s="1"/>
  <c r="M21" i="28" s="1"/>
  <c r="L21" i="28" s="1"/>
  <c r="K21" i="28" s="1"/>
  <c r="J21" i="28" s="1"/>
  <c r="I21" i="28" s="1"/>
  <c r="H21" i="28" s="1"/>
  <c r="G21" i="28" s="1"/>
  <c r="F21" i="28" s="1"/>
  <c r="E21" i="28" s="1"/>
  <c r="P20" i="28"/>
  <c r="O20" i="28" s="1"/>
  <c r="N20" i="28"/>
  <c r="M20" i="28"/>
  <c r="L20" i="28" s="1"/>
  <c r="K20" i="28" s="1"/>
  <c r="J20" i="28" s="1"/>
  <c r="I20" i="28" s="1"/>
  <c r="H20" i="28" s="1"/>
  <c r="G20" i="28" s="1"/>
  <c r="F20" i="28" s="1"/>
  <c r="E20" i="28" s="1"/>
  <c r="P19" i="28"/>
  <c r="O19" i="28" s="1"/>
  <c r="N19" i="28"/>
  <c r="M19" i="28" s="1"/>
  <c r="L19" i="28" s="1"/>
  <c r="K19" i="28" s="1"/>
  <c r="J19" i="28" s="1"/>
  <c r="I19" i="28" s="1"/>
  <c r="H19" i="28" s="1"/>
  <c r="G19" i="28" s="1"/>
  <c r="F19" i="28" s="1"/>
  <c r="E19" i="28" s="1"/>
  <c r="P18" i="28"/>
  <c r="O18" i="28" s="1"/>
  <c r="N18" i="28" s="1"/>
  <c r="M18" i="28" s="1"/>
  <c r="L18" i="28" s="1"/>
  <c r="K18" i="28" s="1"/>
  <c r="J18" i="28" s="1"/>
  <c r="I18" i="28" s="1"/>
  <c r="H18" i="28" s="1"/>
  <c r="G18" i="28" s="1"/>
  <c r="F18" i="28" s="1"/>
  <c r="E18" i="28" s="1"/>
  <c r="P17" i="28"/>
  <c r="O17" i="28" s="1"/>
  <c r="N17" i="28" s="1"/>
  <c r="M17" i="28" s="1"/>
  <c r="L17" i="28" s="1"/>
  <c r="K17" i="28" s="1"/>
  <c r="J17" i="28" s="1"/>
  <c r="I17" i="28" s="1"/>
  <c r="H17" i="28" s="1"/>
  <c r="G17" i="28" s="1"/>
  <c r="F17" i="28" s="1"/>
  <c r="E17" i="28" s="1"/>
  <c r="P16" i="28"/>
  <c r="O16" i="28" s="1"/>
  <c r="N16" i="28"/>
  <c r="M16" i="28"/>
  <c r="L16" i="28" s="1"/>
  <c r="K16" i="28" s="1"/>
  <c r="J16" i="28" s="1"/>
  <c r="I16" i="28" s="1"/>
  <c r="H16" i="28" s="1"/>
  <c r="G16" i="28" s="1"/>
  <c r="F16" i="28" s="1"/>
  <c r="E16" i="28" s="1"/>
  <c r="P15" i="28"/>
  <c r="O15" i="28" s="1"/>
  <c r="N15" i="28"/>
  <c r="M15" i="28" s="1"/>
  <c r="L15" i="28" s="1"/>
  <c r="K15" i="28" s="1"/>
  <c r="J15" i="28" s="1"/>
  <c r="I15" i="28" s="1"/>
  <c r="H15" i="28" s="1"/>
  <c r="G15" i="28" s="1"/>
  <c r="F15" i="28" s="1"/>
  <c r="E15" i="28" s="1"/>
  <c r="P14" i="28"/>
  <c r="O14" i="28" s="1"/>
  <c r="N14" i="28" s="1"/>
  <c r="M14" i="28" s="1"/>
  <c r="L14" i="28" s="1"/>
  <c r="K14" i="28" s="1"/>
  <c r="J14" i="28" s="1"/>
  <c r="I14" i="28" s="1"/>
  <c r="H14" i="28" s="1"/>
  <c r="G14" i="28" s="1"/>
  <c r="F14" i="28" s="1"/>
  <c r="E14" i="28" s="1"/>
  <c r="P13" i="28"/>
  <c r="O13" i="28" s="1"/>
  <c r="N13" i="28" s="1"/>
  <c r="M13" i="28" s="1"/>
  <c r="L13" i="28" s="1"/>
  <c r="K13" i="28" s="1"/>
  <c r="J13" i="28" s="1"/>
  <c r="I13" i="28" s="1"/>
  <c r="H13" i="28" s="1"/>
  <c r="G13" i="28" s="1"/>
  <c r="F13" i="28" s="1"/>
  <c r="E13" i="28" s="1"/>
  <c r="P12" i="28"/>
  <c r="O12" i="28" s="1"/>
  <c r="N12" i="28"/>
  <c r="M12" i="28"/>
  <c r="L12" i="28" s="1"/>
  <c r="K12" i="28" s="1"/>
  <c r="J12" i="28" s="1"/>
  <c r="I12" i="28" s="1"/>
  <c r="H12" i="28" s="1"/>
  <c r="G12" i="28" s="1"/>
  <c r="F12" i="28" s="1"/>
  <c r="E12" i="28" s="1"/>
  <c r="P11" i="28"/>
  <c r="O11" i="28" s="1"/>
  <c r="N11" i="28"/>
  <c r="M11" i="28" s="1"/>
  <c r="L11" i="28" s="1"/>
  <c r="K11" i="28" s="1"/>
  <c r="J11" i="28" s="1"/>
  <c r="I11" i="28" s="1"/>
  <c r="H11" i="28" s="1"/>
  <c r="G11" i="28" s="1"/>
  <c r="F11" i="28" s="1"/>
  <c r="E11" i="28" s="1"/>
  <c r="P10" i="28"/>
  <c r="O10" i="28" s="1"/>
  <c r="N10" i="28" s="1"/>
  <c r="M10" i="28" s="1"/>
  <c r="L10" i="28" s="1"/>
  <c r="K10" i="28" s="1"/>
  <c r="J10" i="28" s="1"/>
  <c r="I10" i="28" s="1"/>
  <c r="H10" i="28" s="1"/>
  <c r="G10" i="28" s="1"/>
  <c r="F10" i="28" s="1"/>
  <c r="E10" i="28" s="1"/>
  <c r="P9" i="28"/>
  <c r="O9" i="28" s="1"/>
  <c r="N9" i="28" s="1"/>
  <c r="M9" i="28" s="1"/>
  <c r="L9" i="28" s="1"/>
  <c r="K9" i="28" s="1"/>
  <c r="J9" i="28" s="1"/>
  <c r="I9" i="28" s="1"/>
  <c r="H9" i="28" s="1"/>
  <c r="G9" i="28" s="1"/>
  <c r="F9" i="28" s="1"/>
  <c r="E9" i="28" s="1"/>
  <c r="P8" i="28"/>
  <c r="O8" i="28" s="1"/>
  <c r="N8" i="28"/>
  <c r="M8" i="28"/>
  <c r="L8" i="28" s="1"/>
  <c r="K8" i="28" s="1"/>
  <c r="J8" i="28" s="1"/>
  <c r="I8" i="28" s="1"/>
  <c r="H8" i="28" s="1"/>
  <c r="G8" i="28" s="1"/>
  <c r="F8" i="28" s="1"/>
  <c r="E8" i="28" s="1"/>
  <c r="P7" i="28"/>
  <c r="O7" i="28" s="1"/>
  <c r="N7" i="28"/>
  <c r="M7" i="28" s="1"/>
  <c r="L7" i="28" s="1"/>
  <c r="K7" i="28" s="1"/>
  <c r="J7" i="28" s="1"/>
  <c r="I7" i="28" s="1"/>
  <c r="H7" i="28" s="1"/>
  <c r="G7" i="28" s="1"/>
  <c r="F7" i="28" s="1"/>
  <c r="E7" i="28" s="1"/>
  <c r="P6" i="28"/>
  <c r="O6" i="28" s="1"/>
  <c r="N6" i="28" s="1"/>
  <c r="M6" i="28" s="1"/>
  <c r="L6" i="28" s="1"/>
  <c r="K6" i="28" s="1"/>
  <c r="J6" i="28"/>
  <c r="I6" i="28" s="1"/>
  <c r="H6" i="28" s="1"/>
  <c r="G6" i="28" s="1"/>
  <c r="F6" i="28" s="1"/>
  <c r="E6" i="28"/>
  <c r="P5" i="28"/>
  <c r="O5" i="28" s="1"/>
  <c r="N5" i="28" s="1"/>
  <c r="M5" i="28" s="1"/>
  <c r="L5" i="28" s="1"/>
  <c r="K5" i="28" s="1"/>
  <c r="J5" i="28" s="1"/>
  <c r="I5" i="28" s="1"/>
  <c r="H5" i="28" s="1"/>
  <c r="G5" i="28" s="1"/>
  <c r="F5" i="28" s="1"/>
  <c r="E5" i="28" s="1"/>
  <c r="P4" i="28"/>
  <c r="O4" i="28" s="1"/>
  <c r="N4" i="28"/>
  <c r="M4" i="28"/>
  <c r="L4" i="28" s="1"/>
  <c r="K4" i="28" s="1"/>
  <c r="J4" i="28" s="1"/>
  <c r="I4" i="28" s="1"/>
  <c r="H4" i="28"/>
  <c r="G4" i="28" s="1"/>
  <c r="F4" i="28" s="1"/>
  <c r="E4" i="28" s="1"/>
  <c r="P3" i="28"/>
  <c r="O3" i="28" s="1"/>
  <c r="N3" i="28"/>
  <c r="M3" i="28" s="1"/>
  <c r="L3" i="28" s="1"/>
  <c r="K3" i="28" s="1"/>
  <c r="J3" i="28" s="1"/>
  <c r="I3" i="28" s="1"/>
  <c r="H3" i="28" s="1"/>
  <c r="G3" i="28" s="1"/>
  <c r="F3" i="28" s="1"/>
  <c r="E3" i="28" s="1"/>
  <c r="B30" i="77" l="1"/>
  <c r="A30" i="77"/>
  <c r="B29" i="77"/>
  <c r="A29" i="77"/>
  <c r="B28" i="77"/>
  <c r="A28" i="77"/>
  <c r="B27" i="77"/>
  <c r="A27" i="77"/>
  <c r="B26" i="77"/>
  <c r="A26" i="77"/>
  <c r="B25" i="77"/>
  <c r="A25" i="77"/>
  <c r="B24" i="77"/>
  <c r="A24" i="77"/>
  <c r="B23" i="77"/>
  <c r="A23" i="77"/>
  <c r="B22" i="77"/>
  <c r="A22" i="77"/>
  <c r="B21" i="77"/>
  <c r="B38" i="77" s="1"/>
  <c r="A21" i="77"/>
  <c r="A38" i="77" s="1"/>
  <c r="B20" i="77"/>
  <c r="A20" i="77"/>
  <c r="B19" i="77"/>
  <c r="A19" i="77"/>
  <c r="B18" i="77"/>
  <c r="A18" i="77"/>
  <c r="B17" i="77"/>
  <c r="A17" i="77"/>
  <c r="B16" i="77"/>
  <c r="A16" i="77"/>
  <c r="B15" i="77"/>
  <c r="A15" i="77"/>
  <c r="B14" i="77"/>
  <c r="A14" i="77"/>
  <c r="B13" i="77"/>
  <c r="A13" i="77"/>
  <c r="B12" i="77"/>
  <c r="A12" i="77"/>
  <c r="B11" i="77"/>
  <c r="A11" i="77"/>
  <c r="B10" i="77"/>
  <c r="A10" i="77"/>
  <c r="B9" i="77"/>
  <c r="B36" i="77" s="1"/>
  <c r="A9" i="77"/>
  <c r="A36" i="77" s="1"/>
  <c r="B8" i="77"/>
  <c r="A8" i="77"/>
  <c r="B7" i="77"/>
  <c r="B32" i="77" s="1"/>
  <c r="A7" i="77"/>
  <c r="A32" i="77" s="1"/>
  <c r="B6" i="77"/>
  <c r="A6" i="77"/>
  <c r="B5" i="77"/>
  <c r="A5" i="77"/>
  <c r="B4" i="77"/>
  <c r="A4" i="77"/>
  <c r="B3" i="77"/>
  <c r="B35" i="77" s="1"/>
  <c r="A3" i="77"/>
  <c r="A35" i="77" s="1"/>
  <c r="A37" i="77" l="1"/>
  <c r="A39" i="77"/>
  <c r="B37" i="77"/>
  <c r="B39" i="77"/>
  <c r="A34" i="77"/>
  <c r="A33" i="77"/>
  <c r="B34" i="77"/>
  <c r="B33" i="77"/>
  <c r="A39" i="75"/>
  <c r="A38" i="75"/>
  <c r="A37" i="75"/>
  <c r="A36" i="75"/>
  <c r="A35" i="75"/>
  <c r="A34" i="75"/>
  <c r="A33" i="75"/>
  <c r="A32" i="75"/>
  <c r="B33" i="75"/>
  <c r="A19" i="75"/>
  <c r="B19" i="75"/>
  <c r="B39" i="75" l="1"/>
  <c r="B38" i="75"/>
  <c r="B37" i="75"/>
  <c r="B36" i="75"/>
  <c r="B35" i="75"/>
  <c r="B34" i="75"/>
  <c r="A24" i="75"/>
  <c r="B24" i="75"/>
  <c r="B17" i="75"/>
  <c r="A17" i="75"/>
  <c r="B6" i="75"/>
  <c r="A6" i="75"/>
  <c r="B25" i="75" l="1"/>
  <c r="A25" i="75"/>
  <c r="B20" i="75"/>
  <c r="A20" i="75"/>
  <c r="B11" i="75"/>
  <c r="A11" i="75"/>
  <c r="A10" i="75"/>
  <c r="B7" i="75"/>
  <c r="A7" i="75"/>
  <c r="A28" i="75" l="1"/>
  <c r="A22" i="75"/>
  <c r="A14" i="75" l="1"/>
  <c r="B30" i="75" l="1"/>
  <c r="B32" i="75" s="1"/>
  <c r="B28" i="75"/>
  <c r="B29" i="75"/>
  <c r="B27" i="75"/>
  <c r="B26" i="75"/>
  <c r="B23" i="75"/>
  <c r="B21" i="75"/>
  <c r="B22" i="75"/>
  <c r="B8" i="75"/>
  <c r="B10" i="75"/>
  <c r="B9" i="75"/>
  <c r="B4" i="75"/>
  <c r="B3" i="75"/>
  <c r="B5" i="75"/>
  <c r="B13" i="75"/>
  <c r="B15" i="75"/>
  <c r="B18" i="75"/>
  <c r="B16" i="75"/>
  <c r="B14" i="75"/>
  <c r="B12" i="75"/>
  <c r="A30" i="75"/>
  <c r="A29" i="75"/>
  <c r="A27" i="75"/>
  <c r="A26" i="75"/>
  <c r="A23" i="75"/>
  <c r="A21" i="75"/>
  <c r="A8" i="75"/>
  <c r="A9" i="75"/>
  <c r="A4" i="75"/>
  <c r="A3" i="75"/>
  <c r="A5" i="75"/>
  <c r="A13" i="75"/>
  <c r="A15" i="75"/>
  <c r="A18" i="75"/>
  <c r="A16" i="75"/>
  <c r="A12" i="75" l="1"/>
  <c r="P33" i="77" l="1"/>
  <c r="P37" i="77"/>
  <c r="J34" i="77"/>
  <c r="J35" i="77"/>
  <c r="N34" i="77"/>
  <c r="N35" i="77"/>
  <c r="J37" i="77"/>
  <c r="J33" i="77"/>
  <c r="I37" i="77"/>
  <c r="I33" i="77"/>
  <c r="O37" i="77"/>
  <c r="O33" i="77"/>
  <c r="L32" i="77"/>
  <c r="M35" i="77"/>
  <c r="M34" i="77"/>
  <c r="N38" i="77"/>
  <c r="K34" i="77"/>
  <c r="K35" i="77"/>
  <c r="P32" i="77"/>
  <c r="L35" i="77"/>
  <c r="L34" i="77"/>
  <c r="O39" i="77"/>
  <c r="M33" i="77"/>
  <c r="M37" i="77"/>
  <c r="H35" i="77"/>
  <c r="H34" i="77"/>
  <c r="I36" i="77"/>
  <c r="H32" i="77"/>
  <c r="M36" i="77"/>
  <c r="N32" i="77"/>
  <c r="P34" i="77"/>
  <c r="P35" i="77"/>
  <c r="I34" i="77"/>
  <c r="I35" i="77"/>
  <c r="H37" i="77"/>
  <c r="H33" i="77"/>
  <c r="N37" i="77"/>
  <c r="N33" i="77"/>
  <c r="I38" i="77"/>
  <c r="J36" i="77"/>
  <c r="I32" i="77"/>
  <c r="P38" i="77"/>
  <c r="K39" i="77"/>
  <c r="H39" i="77"/>
  <c r="L38" i="77"/>
  <c r="O32" i="77"/>
  <c r="O35" i="77"/>
  <c r="O34" i="77"/>
  <c r="P36" i="77"/>
  <c r="O38" i="77"/>
  <c r="N36" i="77"/>
  <c r="H38" i="77"/>
  <c r="J39" i="77"/>
  <c r="L33" i="77"/>
  <c r="L37" i="77"/>
  <c r="M39" i="77"/>
  <c r="K33" i="77"/>
  <c r="K37" i="77"/>
  <c r="K36" i="77"/>
  <c r="K38" i="77"/>
  <c r="H36" i="77"/>
  <c r="K32" i="77"/>
  <c r="M32" i="77"/>
  <c r="L39" i="77"/>
  <c r="P39" i="77"/>
  <c r="M38" i="77"/>
  <c r="I39" i="77"/>
  <c r="L36" i="77"/>
  <c r="N39" i="77"/>
  <c r="O36" i="77"/>
  <c r="J38" i="77"/>
  <c r="J32" i="77"/>
  <c r="K37" i="75"/>
  <c r="K33" i="75"/>
  <c r="H39" i="75"/>
  <c r="M33" i="75"/>
  <c r="M37" i="75"/>
  <c r="N35" i="75"/>
  <c r="N34" i="75"/>
  <c r="L33" i="75"/>
  <c r="L37" i="75"/>
  <c r="J33" i="75"/>
  <c r="J37" i="75"/>
  <c r="O34" i="75"/>
  <c r="O35" i="75"/>
  <c r="P34" i="75"/>
  <c r="P35" i="75"/>
  <c r="K38" i="75"/>
  <c r="H34" i="75"/>
  <c r="H35" i="75"/>
  <c r="H36" i="75"/>
  <c r="P33" i="75"/>
  <c r="P37" i="75"/>
  <c r="H38" i="75"/>
  <c r="K34" i="75"/>
  <c r="K35" i="75"/>
  <c r="H32" i="75"/>
  <c r="J39" i="75"/>
  <c r="N36" i="75"/>
  <c r="L38" i="75"/>
  <c r="I36" i="75"/>
  <c r="P32" i="75"/>
  <c r="L36" i="75"/>
  <c r="N37" i="75"/>
  <c r="N33" i="75"/>
  <c r="K32" i="75"/>
  <c r="K36" i="75"/>
  <c r="O37" i="75"/>
  <c r="O33" i="75"/>
  <c r="J32" i="75"/>
  <c r="P36" i="75"/>
  <c r="J38" i="75"/>
  <c r="J36" i="75"/>
  <c r="L35" i="75"/>
  <c r="L34" i="75"/>
  <c r="I32" i="75"/>
  <c r="M39" i="75"/>
  <c r="O36" i="75"/>
  <c r="J35" i="75"/>
  <c r="J34" i="75"/>
  <c r="H33" i="75"/>
  <c r="H37" i="75"/>
  <c r="I33" i="75"/>
  <c r="I37" i="75"/>
  <c r="I34" i="75"/>
  <c r="I35" i="75"/>
  <c r="M34" i="75"/>
  <c r="M35" i="75"/>
  <c r="M32" i="75"/>
  <c r="N39" i="75"/>
  <c r="K39" i="75"/>
  <c r="M38" i="75"/>
  <c r="P39" i="75"/>
  <c r="P38" i="75"/>
  <c r="I39" i="75"/>
  <c r="O39" i="75"/>
  <c r="L32" i="75"/>
  <c r="O32" i="75"/>
  <c r="L39" i="75"/>
  <c r="N38" i="75"/>
  <c r="I38" i="75"/>
  <c r="M36" i="75"/>
  <c r="G32" i="77" l="1"/>
  <c r="G36" i="77"/>
  <c r="G37" i="77"/>
  <c r="G33" i="77"/>
  <c r="G38" i="77"/>
  <c r="G35" i="77"/>
  <c r="G34" i="77"/>
  <c r="G39" i="77"/>
  <c r="G35" i="75"/>
  <c r="G34" i="75"/>
  <c r="G38" i="75"/>
  <c r="G32" i="75"/>
  <c r="G33" i="75"/>
  <c r="G37" i="75"/>
  <c r="G39" i="75"/>
  <c r="G36" i="75"/>
  <c r="O38" i="75"/>
  <c r="N32" i="75"/>
  <c r="F38" i="77" l="1"/>
  <c r="F35" i="77"/>
  <c r="F34" i="77"/>
  <c r="F32" i="77"/>
  <c r="F39" i="77"/>
  <c r="F33" i="77"/>
  <c r="F37" i="77"/>
  <c r="F36" i="77"/>
  <c r="F32" i="75"/>
  <c r="F36" i="75"/>
  <c r="F38" i="75"/>
  <c r="F34" i="75"/>
  <c r="F35" i="75"/>
  <c r="F39" i="75"/>
  <c r="F37" i="75"/>
  <c r="F33" i="75"/>
  <c r="E36" i="77" l="1"/>
  <c r="E39" i="77"/>
  <c r="E32" i="77"/>
  <c r="E38" i="77"/>
  <c r="E37" i="77"/>
  <c r="E34" i="75"/>
  <c r="E35" i="75"/>
  <c r="E36" i="75"/>
  <c r="E39" i="75"/>
  <c r="E38" i="75"/>
  <c r="E37" i="75"/>
  <c r="E33" i="75"/>
  <c r="E32" i="75"/>
  <c r="E34" i="77"/>
  <c r="E33" i="77"/>
  <c r="E35" i="77"/>
</calcChain>
</file>

<file path=xl/sharedStrings.xml><?xml version="1.0" encoding="utf-8"?>
<sst xmlns="http://schemas.openxmlformats.org/spreadsheetml/2006/main" count="297" uniqueCount="60">
  <si>
    <t>SUPPLIER</t>
  </si>
  <si>
    <t>HMT</t>
  </si>
  <si>
    <t>BLOC OPERATOIRE</t>
  </si>
  <si>
    <t>KOSTO</t>
  </si>
  <si>
    <t>EUROFOOD</t>
  </si>
  <si>
    <t>BADIS</t>
  </si>
  <si>
    <t>NGM</t>
  </si>
  <si>
    <t>SANTE</t>
  </si>
  <si>
    <t>OXYGENE</t>
  </si>
  <si>
    <t>PHARMACEUTIQUE</t>
  </si>
  <si>
    <t>NL FOOD</t>
  </si>
  <si>
    <t>Quoi</t>
  </si>
  <si>
    <t>Quand</t>
  </si>
  <si>
    <t>Mardi soir W+1</t>
  </si>
  <si>
    <t>Procédure "Respect absolu"</t>
  </si>
  <si>
    <t>Copier l'ancien + rajouter le nouvel onglet  + formule</t>
  </si>
  <si>
    <t>Lundi W+1</t>
  </si>
  <si>
    <t xml:space="preserve">       - dupliquer l'onglet + renommer</t>
  </si>
  <si>
    <t xml:space="preserve">        - entrer les qtés / sem souh</t>
  </si>
  <si>
    <t xml:space="preserve">        - si nouvelle semaine ajouter</t>
  </si>
  <si>
    <r>
      <t>LIVR</t>
    </r>
    <r>
      <rPr>
        <b/>
        <sz val="16"/>
        <rFont val="Calibri"/>
        <family val="2"/>
      </rPr>
      <t>É</t>
    </r>
    <r>
      <rPr>
        <b/>
        <sz val="16"/>
        <rFont val="Calibri"/>
        <family val="2"/>
        <scheme val="minor"/>
      </rPr>
      <t xml:space="preserve"> /LANC</t>
    </r>
    <r>
      <rPr>
        <b/>
        <sz val="16"/>
        <color theme="1"/>
        <rFont val="Calibri"/>
        <family val="2"/>
      </rPr>
      <t>É</t>
    </r>
  </si>
  <si>
    <t>Vendredi W</t>
  </si>
  <si>
    <t xml:space="preserve">        - HMT : mettre à +1 semaine</t>
  </si>
  <si>
    <t xml:space="preserve">      - entrer la formule dans la 1ere cellule (=conf sem passée + lancé)</t>
  </si>
  <si>
    <t xml:space="preserve">      - copier / coller la formule</t>
  </si>
  <si>
    <t>PARAMEDICAL</t>
  </si>
  <si>
    <t>AGRO CAGOULE</t>
  </si>
  <si>
    <t>MEDECIN SANTE</t>
  </si>
  <si>
    <t>Compléter les lancements dans fichier W</t>
  </si>
  <si>
    <t>Compléter les livraisons réelles dans la semaine dans W</t>
  </si>
  <si>
    <t>et comparer / vérifier les écarts.</t>
  </si>
  <si>
    <t xml:space="preserve">       - copier le fichier entier (W devient W+1)</t>
  </si>
  <si>
    <t>Màj des conf Comparer les écarts</t>
  </si>
  <si>
    <t xml:space="preserve">       - supprimer la colonne de l'ancienne semaine (W)</t>
  </si>
  <si>
    <t>KTTEX</t>
  </si>
  <si>
    <t>EW24</t>
  </si>
  <si>
    <t>EW25</t>
  </si>
  <si>
    <t>EW26</t>
  </si>
  <si>
    <t>EW27</t>
  </si>
  <si>
    <t>EW28</t>
  </si>
  <si>
    <t>EW29</t>
  </si>
  <si>
    <t>EW30</t>
  </si>
  <si>
    <t>EW31</t>
  </si>
  <si>
    <t>EW32</t>
  </si>
  <si>
    <t>EW33</t>
  </si>
  <si>
    <t>EW34</t>
  </si>
  <si>
    <t>EW35</t>
  </si>
  <si>
    <t>SAS-OXYPUR</t>
  </si>
  <si>
    <t>CONFIRMÉ</t>
  </si>
  <si>
    <t>MAX</t>
  </si>
  <si>
    <t>MIN</t>
  </si>
  <si>
    <t>LINE PRODUCT</t>
  </si>
  <si>
    <t>TOTAL</t>
  </si>
  <si>
    <t>CAWE</t>
  </si>
  <si>
    <t xml:space="preserve">Capacité : </t>
  </si>
  <si>
    <t>INITIAL</t>
  </si>
  <si>
    <t>AGROLIGNE</t>
  </si>
  <si>
    <t>AGROTEC</t>
  </si>
  <si>
    <t>IMAGE</t>
  </si>
  <si>
    <t>EW36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</si>
</sst>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name val="Calibri"/>
      <family val="2"/>
    </font>
    <font>
      <b/>
      <sz val="16"/>
      <color theme="1"/>
      <name val="Calibri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00B0F0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5117038483843"/>
        <bgColor theme="4" tint="0.79995117038483843"/>
      </patternFill>
    </fill>
    <fill>
      <patternFill patternType="solid">
        <fgColor rgb="FF00B0F0"/>
        <bgColor theme="4" tint="0.79995117038483843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4" fillId="0" borderId="0"/>
    <xf numFmtId="0" fontId="5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9" fontId="19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NumberFormat="1"/>
    <xf numFmtId="0" fontId="2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0" xfId="0" applyFont="1"/>
    <xf numFmtId="0" fontId="7" fillId="0" borderId="0" xfId="0" applyFont="1"/>
    <xf numFmtId="0" fontId="8" fillId="5" borderId="0" xfId="0" applyFont="1" applyFill="1"/>
    <xf numFmtId="0" fontId="9" fillId="0" borderId="0" xfId="0" applyFont="1"/>
    <xf numFmtId="0" fontId="0" fillId="0" borderId="0" xfId="0" applyFill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2" fillId="0" borderId="0" xfId="0" applyFont="1" applyFill="1" applyBorder="1"/>
    <xf numFmtId="0" fontId="0" fillId="0" borderId="0" xfId="0" applyFill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5" fillId="0" borderId="0" xfId="5" applyFill="1" applyBorder="1"/>
    <xf numFmtId="0" fontId="14" fillId="0" borderId="0" xfId="4" applyFill="1" applyBorder="1"/>
    <xf numFmtId="0" fontId="0" fillId="0" borderId="0" xfId="0" applyFill="1" applyBorder="1" applyAlignment="1">
      <alignment horizontal="center"/>
    </xf>
    <xf numFmtId="0" fontId="13" fillId="0" borderId="0" xfId="3" applyFill="1" applyBorder="1"/>
    <xf numFmtId="0" fontId="0" fillId="0" borderId="0" xfId="0" applyNumberFormat="1" applyFill="1" applyBorder="1"/>
    <xf numFmtId="0" fontId="0" fillId="0" borderId="0" xfId="0" applyNumberForma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2" fillId="0" borderId="1" xfId="0" applyFont="1" applyFill="1" applyBorder="1"/>
    <xf numFmtId="0" fontId="2" fillId="4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2" xfId="0" applyBorder="1"/>
    <xf numFmtId="0" fontId="0" fillId="0" borderId="2" xfId="0" applyFill="1" applyBorder="1"/>
    <xf numFmtId="0" fontId="0" fillId="0" borderId="4" xfId="0" applyBorder="1"/>
    <xf numFmtId="0" fontId="0" fillId="0" borderId="4" xfId="0" applyFill="1" applyBorder="1"/>
    <xf numFmtId="0" fontId="2" fillId="0" borderId="5" xfId="0" applyFont="1" applyBorder="1" applyAlignment="1">
      <alignment horizontal="center"/>
    </xf>
    <xf numFmtId="0" fontId="0" fillId="10" borderId="4" xfId="0" applyFill="1" applyBorder="1"/>
    <xf numFmtId="0" fontId="2" fillId="0" borderId="3" xfId="0" applyFont="1" applyFill="1" applyBorder="1" applyAlignment="1">
      <alignment horizontal="center"/>
    </xf>
    <xf numFmtId="0" fontId="0" fillId="3" borderId="2" xfId="0" applyFill="1" applyBorder="1"/>
    <xf numFmtId="0" fontId="17" fillId="0" borderId="0" xfId="3" applyFont="1" applyFill="1" applyBorder="1"/>
    <xf numFmtId="0" fontId="18" fillId="0" borderId="0" xfId="3" applyFont="1" applyFill="1" applyBorder="1"/>
    <xf numFmtId="0" fontId="18" fillId="0" borderId="4" xfId="0" applyFont="1" applyFill="1" applyBorder="1"/>
    <xf numFmtId="0" fontId="18" fillId="4" borderId="0" xfId="0" applyFont="1" applyFill="1" applyAlignment="1">
      <alignment horizontal="center"/>
    </xf>
    <xf numFmtId="0" fontId="18" fillId="0" borderId="0" xfId="0" applyFont="1" applyBorder="1"/>
    <xf numFmtId="0" fontId="2" fillId="4" borderId="0" xfId="0" applyFont="1" applyFill="1" applyBorder="1" applyAlignment="1">
      <alignment horizontal="center"/>
    </xf>
    <xf numFmtId="0" fontId="18" fillId="0" borderId="2" xfId="0" applyFont="1" applyFill="1" applyBorder="1"/>
    <xf numFmtId="0" fontId="0" fillId="3" borderId="7" xfId="0" applyFill="1" applyBorder="1"/>
    <xf numFmtId="0" fontId="13" fillId="0" borderId="2" xfId="3" applyFill="1" applyBorder="1"/>
    <xf numFmtId="0" fontId="0" fillId="0" borderId="6" xfId="0" applyBorder="1"/>
    <xf numFmtId="0" fontId="0" fillId="10" borderId="2" xfId="0" applyFill="1" applyBorder="1"/>
    <xf numFmtId="0" fontId="3" fillId="0" borderId="0" xfId="0" applyFont="1" applyBorder="1" applyAlignment="1">
      <alignment vertical="center"/>
    </xf>
    <xf numFmtId="0" fontId="0" fillId="0" borderId="0" xfId="0" applyFill="1" applyBorder="1" applyAlignment="1">
      <alignment horizontal="left"/>
    </xf>
    <xf numFmtId="0" fontId="6" fillId="0" borderId="0" xfId="0" applyFont="1" applyFill="1" applyBorder="1"/>
    <xf numFmtId="0" fontId="2" fillId="0" borderId="3" xfId="0" applyFont="1" applyBorder="1" applyAlignment="1">
      <alignment horizontal="center"/>
    </xf>
    <xf numFmtId="0" fontId="20" fillId="0" borderId="0" xfId="0" applyFont="1" applyFill="1" applyBorder="1"/>
    <xf numFmtId="0" fontId="20" fillId="0" borderId="0" xfId="0" applyFont="1" applyFill="1" applyBorder="1" applyAlignment="1">
      <alignment horizontal="center"/>
    </xf>
    <xf numFmtId="0" fontId="20" fillId="0" borderId="0" xfId="0" applyFont="1"/>
    <xf numFmtId="0" fontId="21" fillId="4" borderId="0" xfId="0" applyFont="1" applyFill="1" applyBorder="1" applyAlignment="1">
      <alignment horizontal="center"/>
    </xf>
    <xf numFmtId="0" fontId="21" fillId="0" borderId="0" xfId="3" applyFont="1" applyFill="1" applyBorder="1"/>
    <xf numFmtId="0" fontId="21" fillId="0" borderId="2" xfId="0" applyFont="1" applyBorder="1"/>
    <xf numFmtId="0" fontId="21" fillId="0" borderId="4" xfId="0" applyFont="1" applyFill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7" fillId="0" borderId="0" xfId="0" applyFont="1" applyBorder="1"/>
    <xf numFmtId="0" fontId="21" fillId="0" borderId="0" xfId="0" applyFont="1" applyBorder="1"/>
    <xf numFmtId="0" fontId="17" fillId="0" borderId="4" xfId="0" applyFont="1" applyFill="1" applyBorder="1"/>
    <xf numFmtId="0" fontId="17" fillId="0" borderId="4" xfId="4" applyFont="1" applyFill="1" applyBorder="1"/>
    <xf numFmtId="0" fontId="22" fillId="12" borderId="8" xfId="0" applyFont="1" applyFill="1" applyBorder="1" applyAlignment="1">
      <alignment horizontal="right"/>
    </xf>
    <xf numFmtId="9" fontId="22" fillId="12" borderId="9" xfId="6" applyFont="1" applyFill="1" applyBorder="1" applyAlignment="1">
      <alignment horizontal="left"/>
    </xf>
    <xf numFmtId="0" fontId="23" fillId="12" borderId="0" xfId="0" applyFont="1" applyFill="1" applyBorder="1"/>
    <xf numFmtId="9" fontId="22" fillId="12" borderId="0" xfId="6" applyFont="1" applyFill="1" applyBorder="1" applyAlignment="1"/>
    <xf numFmtId="0" fontId="2" fillId="4" borderId="1" xfId="0" applyFont="1" applyFill="1" applyBorder="1" applyAlignment="1">
      <alignment horizontal="center"/>
    </xf>
    <xf numFmtId="0" fontId="0" fillId="11" borderId="3" xfId="0" applyFill="1" applyBorder="1"/>
    <xf numFmtId="0" fontId="17" fillId="0" borderId="1" xfId="3" applyFont="1" applyFill="1" applyBorder="1"/>
    <xf numFmtId="0" fontId="17" fillId="11" borderId="3" xfId="3" applyFont="1" applyFill="1" applyBorder="1"/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6" fillId="0" borderId="1" xfId="0" applyFont="1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16" fillId="0" borderId="0" xfId="0" applyFont="1" applyAlignment="1">
      <alignment horizontal="center"/>
    </xf>
    <xf numFmtId="0" fontId="10" fillId="0" borderId="0" xfId="2" applyFont="1" applyAlignment="1">
      <alignment horizontal="center"/>
    </xf>
    <xf numFmtId="0" fontId="13" fillId="0" borderId="6" xfId="3" applyFill="1" applyBorder="1"/>
    <xf numFmtId="0" fontId="0" fillId="3" borderId="14" xfId="0" applyFill="1" applyBorder="1"/>
    <xf numFmtId="0" fontId="0" fillId="3" borderId="0" xfId="0" applyFill="1" applyBorder="1"/>
    <xf numFmtId="0" fontId="0" fillId="11" borderId="1" xfId="0" applyFill="1" applyBorder="1"/>
    <xf numFmtId="0" fontId="17" fillId="11" borderId="1" xfId="3" applyFont="1" applyFill="1" applyBorder="1"/>
    <xf numFmtId="0" fontId="1" fillId="2" borderId="4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3" fillId="0" borderId="15" xfId="3" applyFill="1" applyBorder="1"/>
    <xf numFmtId="0" fontId="13" fillId="0" borderId="14" xfId="3" applyFill="1" applyBorder="1"/>
    <xf numFmtId="0" fontId="13" fillId="0" borderId="7" xfId="3" applyFill="1" applyBorder="1"/>
    <xf numFmtId="0" fontId="13" fillId="0" borderId="16" xfId="3" applyFill="1" applyBorder="1"/>
    <xf numFmtId="0" fontId="0" fillId="0" borderId="6" xfId="0" applyFill="1" applyBorder="1"/>
    <xf numFmtId="0" fontId="1" fillId="13" borderId="4" xfId="0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  <xf numFmtId="0" fontId="0" fillId="0" borderId="14" xfId="0" applyFill="1" applyBorder="1"/>
    <xf numFmtId="0" fontId="0" fillId="0" borderId="7" xfId="0" applyFill="1" applyBorder="1"/>
  </cellXfs>
  <cellStyles count="7">
    <cellStyle name="Insatisfaisant" xfId="4" builtinId="27"/>
    <cellStyle name="Lien hypertexte" xfId="2" builtinId="8"/>
    <cellStyle name="Neutre" xfId="5" builtinId="28"/>
    <cellStyle name="Normal" xfId="0" builtinId="0"/>
    <cellStyle name="Normal 3" xfId="1"/>
    <cellStyle name="Pourcentage" xfId="6" builtinId="5"/>
    <cellStyle name="Satisfaisant" xfId="3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617220</xdr:colOff>
      <xdr:row>0</xdr:row>
      <xdr:rowOff>30481</xdr:rowOff>
    </xdr:from>
    <xdr:to>
      <xdr:col>5</xdr:col>
      <xdr:colOff>0</xdr:colOff>
      <xdr:row>7</xdr:row>
      <xdr:rowOff>141500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4960" y="30481"/>
          <a:ext cx="1729740" cy="1465474"/>
        </a:xfrm>
        <a:prstGeom prst="rect">
          <a:avLst/>
        </a:prstGeom>
      </xdr:spPr>
    </xdr:pic>
    <xdr:clientData/>
  </xdr:twoCellAnchor>
  <xdr:twoCellAnchor>
    <xdr:from>
      <xdr:col>0</xdr:col>
      <xdr:colOff>2750820</xdr:colOff>
      <xdr:row>3</xdr:row>
      <xdr:rowOff>137160</xdr:rowOff>
    </xdr:from>
    <xdr:to>
      <xdr:col>4</xdr:col>
      <xdr:colOff>205740</xdr:colOff>
      <xdr:row>7</xdr:row>
      <xdr:rowOff>30480</xdr:rowOff>
    </xdr:to>
    <xdr:cxnSp macro="">
      <xdr:nvCxnSpPr>
        <xdr:cNvPr id="18" name="Connecteur en arc 17"/>
        <xdr:cNvCxnSpPr/>
      </xdr:nvCxnSpPr>
      <xdr:spPr>
        <a:xfrm>
          <a:off x="2750820" y="716280"/>
          <a:ext cx="3589020" cy="640080"/>
        </a:xfrm>
        <a:prstGeom prst="curvedConnector3">
          <a:avLst>
            <a:gd name="adj1" fmla="val 26433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68581</xdr:colOff>
      <xdr:row>9</xdr:row>
      <xdr:rowOff>160020</xdr:rowOff>
    </xdr:from>
    <xdr:to>
      <xdr:col>4</xdr:col>
      <xdr:colOff>518161</xdr:colOff>
      <xdr:row>20</xdr:row>
      <xdr:rowOff>39273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38801" y="1851660"/>
          <a:ext cx="1242060" cy="1906173"/>
        </a:xfrm>
        <a:prstGeom prst="rect">
          <a:avLst/>
        </a:prstGeom>
      </xdr:spPr>
    </xdr:pic>
    <xdr:clientData/>
  </xdr:twoCellAnchor>
  <xdr:twoCellAnchor>
    <xdr:from>
      <xdr:col>0</xdr:col>
      <xdr:colOff>1798320</xdr:colOff>
      <xdr:row>11</xdr:row>
      <xdr:rowOff>106680</xdr:rowOff>
    </xdr:from>
    <xdr:to>
      <xdr:col>3</xdr:col>
      <xdr:colOff>594360</xdr:colOff>
      <xdr:row>18</xdr:row>
      <xdr:rowOff>121920</xdr:rowOff>
    </xdr:to>
    <xdr:cxnSp macro="">
      <xdr:nvCxnSpPr>
        <xdr:cNvPr id="20" name="Connecteur en arc 19"/>
        <xdr:cNvCxnSpPr/>
      </xdr:nvCxnSpPr>
      <xdr:spPr>
        <a:xfrm>
          <a:off x="1798320" y="2179320"/>
          <a:ext cx="4366260" cy="1295400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480060</xdr:colOff>
      <xdr:row>0</xdr:row>
      <xdr:rowOff>0</xdr:rowOff>
    </xdr:from>
    <xdr:to>
      <xdr:col>10</xdr:col>
      <xdr:colOff>69030</xdr:colOff>
      <xdr:row>10</xdr:row>
      <xdr:rowOff>115085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06640" y="0"/>
          <a:ext cx="3551370" cy="2018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P31"/>
  <sheetViews>
    <sheetView topLeftCell="C1" workbookViewId="0">
      <selection activeCell="E3" sqref="E3:P31"/>
    </sheetView>
  </sheetViews>
  <sheetFormatPr baseColWidth="10" defaultRowHeight="15" x14ac:dyDescent="0.25"/>
  <cols>
    <col min="1" max="1" width="52.85546875" customWidth="1"/>
    <col min="2" max="2" width="13.42578125" bestFit="1" customWidth="1"/>
    <col min="12" max="12" width="18.7109375" bestFit="1" customWidth="1"/>
  </cols>
  <sheetData>
    <row r="1" spans="1:16" ht="15.75" x14ac:dyDescent="0.25">
      <c r="A1" s="10" t="s">
        <v>14</v>
      </c>
    </row>
    <row r="3" spans="1:16" ht="15.6" x14ac:dyDescent="0.3">
      <c r="A3" s="9" t="s">
        <v>11</v>
      </c>
      <c r="B3" s="9" t="s">
        <v>12</v>
      </c>
      <c r="E3" t="e">
        <f t="shared" ref="E3:P3" si="0">(n -1) &amp; (F3) + (n-1) &amp; (F46)</f>
        <v>#NAME?</v>
      </c>
      <c r="F3" t="e">
        <f t="shared" si="0"/>
        <v>#NAME?</v>
      </c>
      <c r="G3" t="e">
        <f t="shared" si="0"/>
        <v>#NAME?</v>
      </c>
      <c r="H3" t="e">
        <f t="shared" si="0"/>
        <v>#NAME?</v>
      </c>
      <c r="I3" t="e">
        <f t="shared" si="0"/>
        <v>#NAME?</v>
      </c>
      <c r="J3" t="e">
        <f t="shared" si="0"/>
        <v>#NAME?</v>
      </c>
      <c r="K3" t="e">
        <f t="shared" si="0"/>
        <v>#NAME?</v>
      </c>
      <c r="L3" t="e">
        <f t="shared" si="0"/>
        <v>#NAME?</v>
      </c>
      <c r="M3" t="e">
        <f t="shared" si="0"/>
        <v>#NAME?</v>
      </c>
      <c r="N3" t="e">
        <f t="shared" si="0"/>
        <v>#NAME?</v>
      </c>
      <c r="O3" t="e">
        <f t="shared" si="0"/>
        <v>#NAME?</v>
      </c>
      <c r="P3" t="e">
        <f t="shared" si="0"/>
        <v>#NAME?</v>
      </c>
    </row>
    <row r="4" spans="1:16" ht="15.75" x14ac:dyDescent="0.25">
      <c r="A4" s="8" t="s">
        <v>28</v>
      </c>
      <c r="B4" t="s">
        <v>21</v>
      </c>
      <c r="E4" t="e">
        <f t="shared" ref="E4:P4" si="1">(n -1) &amp; (F4) + (n-1) &amp; (F47)</f>
        <v>#NAME?</v>
      </c>
      <c r="F4" t="e">
        <f t="shared" si="1"/>
        <v>#NAME?</v>
      </c>
      <c r="G4" t="e">
        <f t="shared" si="1"/>
        <v>#NAME?</v>
      </c>
      <c r="H4" t="e">
        <f t="shared" si="1"/>
        <v>#NAME?</v>
      </c>
      <c r="I4" t="e">
        <f t="shared" si="1"/>
        <v>#NAME?</v>
      </c>
      <c r="J4" t="e">
        <f t="shared" si="1"/>
        <v>#NAME?</v>
      </c>
      <c r="K4" t="e">
        <f t="shared" si="1"/>
        <v>#NAME?</v>
      </c>
      <c r="L4" t="e">
        <f t="shared" si="1"/>
        <v>#NAME?</v>
      </c>
      <c r="M4" t="e">
        <f t="shared" si="1"/>
        <v>#NAME?</v>
      </c>
      <c r="N4" t="e">
        <f t="shared" si="1"/>
        <v>#NAME?</v>
      </c>
      <c r="O4" t="e">
        <f t="shared" si="1"/>
        <v>#NAME?</v>
      </c>
      <c r="P4" t="e">
        <f t="shared" si="1"/>
        <v>#NAME?</v>
      </c>
    </row>
    <row r="5" spans="1:16" ht="15.75" thickBot="1" x14ac:dyDescent="0.3">
      <c r="A5" s="7" t="s">
        <v>18</v>
      </c>
      <c r="E5" t="e">
        <f t="shared" ref="E5:P5" si="2">(n -1) &amp; (F5) + (n-1) &amp; (F48)</f>
        <v>#NAME?</v>
      </c>
      <c r="F5" t="e">
        <f t="shared" si="2"/>
        <v>#NAME?</v>
      </c>
      <c r="G5" t="e">
        <f t="shared" si="2"/>
        <v>#NAME?</v>
      </c>
      <c r="H5" t="e">
        <f t="shared" si="2"/>
        <v>#NAME?</v>
      </c>
      <c r="I5" t="e">
        <f t="shared" si="2"/>
        <v>#NAME?</v>
      </c>
      <c r="J5" t="e">
        <f t="shared" si="2"/>
        <v>#NAME?</v>
      </c>
      <c r="K5" t="e">
        <f t="shared" si="2"/>
        <v>#NAME?</v>
      </c>
      <c r="L5" t="e">
        <f t="shared" si="2"/>
        <v>#NAME?</v>
      </c>
      <c r="M5" t="e">
        <f t="shared" si="2"/>
        <v>#NAME?</v>
      </c>
      <c r="N5" t="e">
        <f t="shared" si="2"/>
        <v>#NAME?</v>
      </c>
      <c r="O5" t="e">
        <f t="shared" si="2"/>
        <v>#NAME?</v>
      </c>
      <c r="P5" t="e">
        <f t="shared" si="2"/>
        <v>#NAME?</v>
      </c>
    </row>
    <row r="6" spans="1:16" x14ac:dyDescent="0.25">
      <c r="A6" s="7" t="s">
        <v>19</v>
      </c>
      <c r="E6" t="e">
        <f t="shared" ref="E6:P6" si="3">(n -1) &amp; (F6) + (n-1) &amp; (F49)</f>
        <v>#NAME?</v>
      </c>
      <c r="F6" t="e">
        <f t="shared" si="3"/>
        <v>#NAME?</v>
      </c>
      <c r="G6" t="e">
        <f t="shared" si="3"/>
        <v>#NAME?</v>
      </c>
      <c r="H6" t="e">
        <f t="shared" si="3"/>
        <v>#NAME?</v>
      </c>
      <c r="I6" t="e">
        <f t="shared" si="3"/>
        <v>#NAME?</v>
      </c>
      <c r="J6" t="e">
        <f t="shared" si="3"/>
        <v>#NAME?</v>
      </c>
      <c r="K6" t="e">
        <f t="shared" si="3"/>
        <v>#NAME?</v>
      </c>
      <c r="L6" s="81" t="e">
        <f t="shared" si="3"/>
        <v>#NAME?</v>
      </c>
      <c r="M6" s="82" t="e">
        <f t="shared" si="3"/>
        <v>#NAME?</v>
      </c>
      <c r="N6" t="e">
        <f t="shared" si="3"/>
        <v>#NAME?</v>
      </c>
      <c r="O6" t="e">
        <f t="shared" si="3"/>
        <v>#NAME?</v>
      </c>
      <c r="P6" t="e">
        <f t="shared" si="3"/>
        <v>#NAME?</v>
      </c>
    </row>
    <row r="7" spans="1:16" ht="15.75" thickBot="1" x14ac:dyDescent="0.3">
      <c r="A7" t="s">
        <v>22</v>
      </c>
      <c r="E7" t="e">
        <f t="shared" ref="E7:P7" si="4">(n -1) &amp; (F7) + (n-1) &amp; (F50)</f>
        <v>#NAME?</v>
      </c>
      <c r="F7" t="e">
        <f t="shared" si="4"/>
        <v>#NAME?</v>
      </c>
      <c r="G7" t="e">
        <f t="shared" si="4"/>
        <v>#NAME?</v>
      </c>
      <c r="H7" t="e">
        <f t="shared" si="4"/>
        <v>#NAME?</v>
      </c>
      <c r="I7" t="e">
        <f t="shared" si="4"/>
        <v>#NAME?</v>
      </c>
      <c r="J7" t="e">
        <f t="shared" si="4"/>
        <v>#NAME?</v>
      </c>
      <c r="K7" t="e">
        <f t="shared" si="4"/>
        <v>#NAME?</v>
      </c>
      <c r="L7" s="83" t="e">
        <f t="shared" si="4"/>
        <v>#NAME?</v>
      </c>
      <c r="M7" s="84" t="e">
        <f t="shared" si="4"/>
        <v>#NAME?</v>
      </c>
      <c r="N7" t="e">
        <f t="shared" si="4"/>
        <v>#NAME?</v>
      </c>
      <c r="O7" t="e">
        <f t="shared" si="4"/>
        <v>#NAME?</v>
      </c>
      <c r="P7" t="e">
        <f t="shared" si="4"/>
        <v>#NAME?</v>
      </c>
    </row>
    <row r="8" spans="1:16" x14ac:dyDescent="0.25">
      <c r="E8" t="e">
        <f t="shared" ref="E8:P8" si="5">(n -1) &amp; (F8) + (n-1) &amp; (F51)</f>
        <v>#NAME?</v>
      </c>
      <c r="F8" t="e">
        <f t="shared" si="5"/>
        <v>#NAME?</v>
      </c>
      <c r="G8" t="e">
        <f t="shared" si="5"/>
        <v>#NAME?</v>
      </c>
      <c r="H8" t="e">
        <f t="shared" si="5"/>
        <v>#NAME?</v>
      </c>
      <c r="I8" t="e">
        <f t="shared" si="5"/>
        <v>#NAME?</v>
      </c>
      <c r="J8" t="e">
        <f t="shared" si="5"/>
        <v>#NAME?</v>
      </c>
      <c r="K8" t="e">
        <f t="shared" si="5"/>
        <v>#NAME?</v>
      </c>
      <c r="L8" t="e">
        <f t="shared" si="5"/>
        <v>#NAME?</v>
      </c>
      <c r="M8" t="e">
        <f t="shared" si="5"/>
        <v>#NAME?</v>
      </c>
      <c r="N8" t="e">
        <f t="shared" si="5"/>
        <v>#NAME?</v>
      </c>
      <c r="O8" t="e">
        <f t="shared" si="5"/>
        <v>#NAME?</v>
      </c>
      <c r="P8" t="e">
        <f t="shared" si="5"/>
        <v>#NAME?</v>
      </c>
    </row>
    <row r="9" spans="1:16" x14ac:dyDescent="0.25">
      <c r="E9" t="e">
        <f t="shared" ref="E9:P9" si="6">(n -1) &amp; (F9) + (n-1) &amp; (F52)</f>
        <v>#NAME?</v>
      </c>
      <c r="F9" t="e">
        <f t="shared" si="6"/>
        <v>#NAME?</v>
      </c>
      <c r="G9" t="e">
        <f t="shared" si="6"/>
        <v>#NAME?</v>
      </c>
      <c r="H9" t="e">
        <f t="shared" si="6"/>
        <v>#NAME?</v>
      </c>
      <c r="I9" t="e">
        <f t="shared" si="6"/>
        <v>#NAME?</v>
      </c>
      <c r="J9" t="e">
        <f t="shared" si="6"/>
        <v>#NAME?</v>
      </c>
      <c r="K9" t="e">
        <f t="shared" si="6"/>
        <v>#NAME?</v>
      </c>
      <c r="L9" t="e">
        <f t="shared" si="6"/>
        <v>#NAME?</v>
      </c>
      <c r="M9" t="e">
        <f t="shared" si="6"/>
        <v>#NAME?</v>
      </c>
      <c r="N9" t="e">
        <f t="shared" si="6"/>
        <v>#NAME?</v>
      </c>
      <c r="O9" t="e">
        <f t="shared" si="6"/>
        <v>#NAME?</v>
      </c>
      <c r="P9" t="e">
        <f t="shared" si="6"/>
        <v>#NAME?</v>
      </c>
    </row>
    <row r="10" spans="1:16" x14ac:dyDescent="0.25">
      <c r="E10" t="e">
        <f t="shared" ref="E10:P10" si="7">(n -1) &amp; (F10) + (n-1) &amp; (F53)</f>
        <v>#NAME?</v>
      </c>
      <c r="F10" t="e">
        <f t="shared" si="7"/>
        <v>#NAME?</v>
      </c>
      <c r="G10" t="e">
        <f t="shared" si="7"/>
        <v>#NAME?</v>
      </c>
      <c r="H10" t="e">
        <f t="shared" si="7"/>
        <v>#NAME?</v>
      </c>
      <c r="I10" t="e">
        <f t="shared" si="7"/>
        <v>#NAME?</v>
      </c>
      <c r="J10" t="e">
        <f t="shared" si="7"/>
        <v>#NAME?</v>
      </c>
      <c r="K10" t="e">
        <f t="shared" si="7"/>
        <v>#NAME?</v>
      </c>
      <c r="L10" t="e">
        <f t="shared" si="7"/>
        <v>#NAME?</v>
      </c>
      <c r="M10" t="e">
        <f t="shared" si="7"/>
        <v>#NAME?</v>
      </c>
      <c r="N10" t="e">
        <f t="shared" si="7"/>
        <v>#NAME?</v>
      </c>
      <c r="O10" t="e">
        <f t="shared" si="7"/>
        <v>#NAME?</v>
      </c>
      <c r="P10" t="e">
        <f t="shared" si="7"/>
        <v>#NAME?</v>
      </c>
    </row>
    <row r="11" spans="1:16" ht="15.75" x14ac:dyDescent="0.25">
      <c r="A11" s="8" t="s">
        <v>29</v>
      </c>
      <c r="B11" t="s">
        <v>16</v>
      </c>
      <c r="E11" t="e">
        <f t="shared" ref="E11:P11" si="8">(n -1) &amp; (F11) + (n-1) &amp; (F54)</f>
        <v>#NAME?</v>
      </c>
      <c r="F11" t="e">
        <f t="shared" si="8"/>
        <v>#NAME?</v>
      </c>
      <c r="G11" t="e">
        <f t="shared" si="8"/>
        <v>#NAME?</v>
      </c>
      <c r="H11" t="e">
        <f t="shared" si="8"/>
        <v>#NAME?</v>
      </c>
      <c r="I11" t="e">
        <f t="shared" si="8"/>
        <v>#NAME?</v>
      </c>
      <c r="J11" t="e">
        <f t="shared" si="8"/>
        <v>#NAME?</v>
      </c>
      <c r="K11" t="e">
        <f t="shared" si="8"/>
        <v>#NAME?</v>
      </c>
      <c r="L11" t="e">
        <f t="shared" si="8"/>
        <v>#NAME?</v>
      </c>
      <c r="M11" t="e">
        <f t="shared" si="8"/>
        <v>#NAME?</v>
      </c>
      <c r="N11" t="e">
        <f t="shared" si="8"/>
        <v>#NAME?</v>
      </c>
      <c r="O11" t="e">
        <f t="shared" si="8"/>
        <v>#NAME?</v>
      </c>
      <c r="P11" t="e">
        <f t="shared" si="8"/>
        <v>#NAME?</v>
      </c>
    </row>
    <row r="12" spans="1:16" x14ac:dyDescent="0.25">
      <c r="A12" s="7" t="s">
        <v>30</v>
      </c>
      <c r="E12" t="e">
        <f t="shared" ref="E12:P12" si="9">(n -1) &amp; (F12) + (n-1) &amp; (F55)</f>
        <v>#NAME?</v>
      </c>
      <c r="F12" t="e">
        <f t="shared" si="9"/>
        <v>#NAME?</v>
      </c>
      <c r="G12" t="e">
        <f t="shared" si="9"/>
        <v>#NAME?</v>
      </c>
      <c r="H12" t="e">
        <f t="shared" si="9"/>
        <v>#NAME?</v>
      </c>
      <c r="I12" t="e">
        <f t="shared" si="9"/>
        <v>#NAME?</v>
      </c>
      <c r="J12" t="e">
        <f t="shared" si="9"/>
        <v>#NAME?</v>
      </c>
      <c r="K12" t="e">
        <f t="shared" si="9"/>
        <v>#NAME?</v>
      </c>
      <c r="L12" t="e">
        <f t="shared" si="9"/>
        <v>#NAME?</v>
      </c>
      <c r="M12" t="e">
        <f t="shared" si="9"/>
        <v>#NAME?</v>
      </c>
      <c r="N12" t="e">
        <f t="shared" si="9"/>
        <v>#NAME?</v>
      </c>
      <c r="O12" t="e">
        <f t="shared" si="9"/>
        <v>#NAME?</v>
      </c>
      <c r="P12" t="e">
        <f t="shared" si="9"/>
        <v>#NAME?</v>
      </c>
    </row>
    <row r="13" spans="1:16" x14ac:dyDescent="0.25">
      <c r="E13" t="e">
        <f t="shared" ref="E13:P13" si="10">(n -1) &amp; (F13) + (n-1) &amp; (F56)</f>
        <v>#NAME?</v>
      </c>
      <c r="F13" t="e">
        <f t="shared" si="10"/>
        <v>#NAME?</v>
      </c>
      <c r="G13" t="e">
        <f t="shared" si="10"/>
        <v>#NAME?</v>
      </c>
      <c r="H13" t="e">
        <f t="shared" si="10"/>
        <v>#NAME?</v>
      </c>
      <c r="I13" t="e">
        <f t="shared" si="10"/>
        <v>#NAME?</v>
      </c>
      <c r="J13" t="e">
        <f t="shared" si="10"/>
        <v>#NAME?</v>
      </c>
      <c r="K13" t="e">
        <f t="shared" si="10"/>
        <v>#NAME?</v>
      </c>
      <c r="L13" t="e">
        <f t="shared" si="10"/>
        <v>#NAME?</v>
      </c>
      <c r="M13" t="e">
        <f t="shared" si="10"/>
        <v>#NAME?</v>
      </c>
      <c r="N13" t="e">
        <f t="shared" si="10"/>
        <v>#NAME?</v>
      </c>
      <c r="O13" t="e">
        <f t="shared" si="10"/>
        <v>#NAME?</v>
      </c>
      <c r="P13" t="e">
        <f t="shared" si="10"/>
        <v>#NAME?</v>
      </c>
    </row>
    <row r="14" spans="1:16" x14ac:dyDescent="0.25">
      <c r="E14" t="e">
        <f t="shared" ref="E14:P14" si="11">(n -1) &amp; (F14) + (n-1) &amp; (F57)</f>
        <v>#NAME?</v>
      </c>
      <c r="F14" t="e">
        <f t="shared" si="11"/>
        <v>#NAME?</v>
      </c>
      <c r="G14" t="e">
        <f t="shared" si="11"/>
        <v>#NAME?</v>
      </c>
      <c r="H14" t="e">
        <f t="shared" si="11"/>
        <v>#NAME?</v>
      </c>
      <c r="I14" t="e">
        <f t="shared" si="11"/>
        <v>#NAME?</v>
      </c>
      <c r="J14" t="e">
        <f t="shared" si="11"/>
        <v>#NAME?</v>
      </c>
      <c r="K14" t="e">
        <f t="shared" si="11"/>
        <v>#NAME?</v>
      </c>
      <c r="L14" t="e">
        <f t="shared" si="11"/>
        <v>#NAME?</v>
      </c>
      <c r="M14" t="e">
        <f t="shared" si="11"/>
        <v>#NAME?</v>
      </c>
      <c r="N14" t="e">
        <f t="shared" si="11"/>
        <v>#NAME?</v>
      </c>
      <c r="O14" t="e">
        <f t="shared" si="11"/>
        <v>#NAME?</v>
      </c>
      <c r="P14" t="e">
        <f t="shared" si="11"/>
        <v>#NAME?</v>
      </c>
    </row>
    <row r="15" spans="1:16" x14ac:dyDescent="0.25">
      <c r="E15" t="e">
        <f t="shared" ref="E15:P15" si="12">(n -1) &amp; (F15) + (n-1) &amp; (F58)</f>
        <v>#NAME?</v>
      </c>
      <c r="F15" t="e">
        <f t="shared" si="12"/>
        <v>#NAME?</v>
      </c>
      <c r="G15" t="e">
        <f t="shared" si="12"/>
        <v>#NAME?</v>
      </c>
      <c r="H15" t="e">
        <f t="shared" si="12"/>
        <v>#NAME?</v>
      </c>
      <c r="I15" t="e">
        <f t="shared" si="12"/>
        <v>#NAME?</v>
      </c>
      <c r="J15" t="e">
        <f t="shared" si="12"/>
        <v>#NAME?</v>
      </c>
      <c r="K15" t="e">
        <f t="shared" si="12"/>
        <v>#NAME?</v>
      </c>
      <c r="L15" t="e">
        <f t="shared" si="12"/>
        <v>#NAME?</v>
      </c>
      <c r="M15" t="e">
        <f t="shared" si="12"/>
        <v>#NAME?</v>
      </c>
      <c r="N15" t="e">
        <f t="shared" si="12"/>
        <v>#NAME?</v>
      </c>
      <c r="O15" t="e">
        <f t="shared" si="12"/>
        <v>#NAME?</v>
      </c>
      <c r="P15" t="e">
        <f t="shared" si="12"/>
        <v>#NAME?</v>
      </c>
    </row>
    <row r="16" spans="1:16" x14ac:dyDescent="0.25">
      <c r="E16" t="e">
        <f t="shared" ref="E16:P16" si="13">(n -1) &amp; (F16) + (n-1) &amp; (F59)</f>
        <v>#NAME?</v>
      </c>
      <c r="F16" t="e">
        <f t="shared" si="13"/>
        <v>#NAME?</v>
      </c>
      <c r="G16" t="e">
        <f t="shared" si="13"/>
        <v>#NAME?</v>
      </c>
      <c r="H16" t="e">
        <f t="shared" si="13"/>
        <v>#NAME?</v>
      </c>
      <c r="I16" t="e">
        <f t="shared" si="13"/>
        <v>#NAME?</v>
      </c>
      <c r="J16" t="e">
        <f t="shared" si="13"/>
        <v>#NAME?</v>
      </c>
      <c r="K16" t="e">
        <f t="shared" si="13"/>
        <v>#NAME?</v>
      </c>
      <c r="L16" t="e">
        <f t="shared" si="13"/>
        <v>#NAME?</v>
      </c>
      <c r="M16" t="e">
        <f t="shared" si="13"/>
        <v>#NAME?</v>
      </c>
      <c r="N16" t="e">
        <f t="shared" si="13"/>
        <v>#NAME?</v>
      </c>
      <c r="O16" t="e">
        <f t="shared" si="13"/>
        <v>#NAME?</v>
      </c>
      <c r="P16" t="e">
        <f t="shared" si="13"/>
        <v>#NAME?</v>
      </c>
    </row>
    <row r="17" spans="1:16" x14ac:dyDescent="0.25">
      <c r="E17" t="e">
        <f t="shared" ref="E17:P17" si="14">(n -1) &amp; (F17) + (n-1) &amp; (F60)</f>
        <v>#NAME?</v>
      </c>
      <c r="F17" t="e">
        <f t="shared" si="14"/>
        <v>#NAME?</v>
      </c>
      <c r="G17" t="e">
        <f t="shared" si="14"/>
        <v>#NAME?</v>
      </c>
      <c r="H17" t="e">
        <f t="shared" si="14"/>
        <v>#NAME?</v>
      </c>
      <c r="I17" t="e">
        <f t="shared" si="14"/>
        <v>#NAME?</v>
      </c>
      <c r="J17" t="e">
        <f t="shared" si="14"/>
        <v>#NAME?</v>
      </c>
      <c r="K17" t="e">
        <f t="shared" si="14"/>
        <v>#NAME?</v>
      </c>
      <c r="L17" t="e">
        <f t="shared" si="14"/>
        <v>#NAME?</v>
      </c>
      <c r="M17" t="e">
        <f t="shared" si="14"/>
        <v>#NAME?</v>
      </c>
      <c r="N17" t="e">
        <f t="shared" si="14"/>
        <v>#NAME?</v>
      </c>
      <c r="O17" t="e">
        <f t="shared" si="14"/>
        <v>#NAME?</v>
      </c>
      <c r="P17" t="e">
        <f t="shared" si="14"/>
        <v>#NAME?</v>
      </c>
    </row>
    <row r="18" spans="1:16" x14ac:dyDescent="0.25">
      <c r="E18" t="e">
        <f t="shared" ref="E18:P18" si="15">(n -1) &amp; (F18) + (n-1) &amp; (F61)</f>
        <v>#NAME?</v>
      </c>
      <c r="F18" t="e">
        <f t="shared" si="15"/>
        <v>#NAME?</v>
      </c>
      <c r="G18" t="e">
        <f t="shared" si="15"/>
        <v>#NAME?</v>
      </c>
      <c r="H18" t="e">
        <f t="shared" si="15"/>
        <v>#NAME?</v>
      </c>
      <c r="I18" t="e">
        <f t="shared" si="15"/>
        <v>#NAME?</v>
      </c>
      <c r="J18" t="e">
        <f t="shared" si="15"/>
        <v>#NAME?</v>
      </c>
      <c r="K18" t="e">
        <f t="shared" si="15"/>
        <v>#NAME?</v>
      </c>
      <c r="L18" t="e">
        <f t="shared" si="15"/>
        <v>#NAME?</v>
      </c>
      <c r="M18" t="e">
        <f t="shared" si="15"/>
        <v>#NAME?</v>
      </c>
      <c r="N18" t="e">
        <f t="shared" si="15"/>
        <v>#NAME?</v>
      </c>
      <c r="O18" t="e">
        <f t="shared" si="15"/>
        <v>#NAME?</v>
      </c>
      <c r="P18" t="e">
        <f t="shared" si="15"/>
        <v>#NAME?</v>
      </c>
    </row>
    <row r="19" spans="1:16" x14ac:dyDescent="0.25">
      <c r="E19" t="e">
        <f t="shared" ref="E19:P19" si="16">(n -1) &amp; (F19) + (n-1) &amp; (F62)</f>
        <v>#NAME?</v>
      </c>
      <c r="F19" t="e">
        <f t="shared" si="16"/>
        <v>#NAME?</v>
      </c>
      <c r="G19" t="e">
        <f t="shared" si="16"/>
        <v>#NAME?</v>
      </c>
      <c r="H19" t="e">
        <f t="shared" si="16"/>
        <v>#NAME?</v>
      </c>
      <c r="I19" t="e">
        <f t="shared" si="16"/>
        <v>#NAME?</v>
      </c>
      <c r="J19" t="e">
        <f t="shared" si="16"/>
        <v>#NAME?</v>
      </c>
      <c r="K19" t="e">
        <f t="shared" si="16"/>
        <v>#NAME?</v>
      </c>
      <c r="L19" t="e">
        <f t="shared" si="16"/>
        <v>#NAME?</v>
      </c>
      <c r="M19" t="e">
        <f t="shared" si="16"/>
        <v>#NAME?</v>
      </c>
      <c r="N19" t="e">
        <f t="shared" si="16"/>
        <v>#NAME?</v>
      </c>
      <c r="O19" t="e">
        <f t="shared" si="16"/>
        <v>#NAME?</v>
      </c>
      <c r="P19" t="e">
        <f t="shared" si="16"/>
        <v>#NAME?</v>
      </c>
    </row>
    <row r="20" spans="1:16" x14ac:dyDescent="0.25">
      <c r="E20" t="e">
        <f t="shared" ref="E20:P20" si="17">(n -1) &amp; (F20) + (n-1) &amp; (F63)</f>
        <v>#NAME?</v>
      </c>
      <c r="F20" t="e">
        <f t="shared" si="17"/>
        <v>#NAME?</v>
      </c>
      <c r="G20" t="e">
        <f t="shared" si="17"/>
        <v>#NAME?</v>
      </c>
      <c r="H20" t="e">
        <f t="shared" si="17"/>
        <v>#NAME?</v>
      </c>
      <c r="I20" t="e">
        <f t="shared" si="17"/>
        <v>#NAME?</v>
      </c>
      <c r="J20" t="e">
        <f t="shared" si="17"/>
        <v>#NAME?</v>
      </c>
      <c r="K20" t="e">
        <f t="shared" si="17"/>
        <v>#NAME?</v>
      </c>
      <c r="L20" t="e">
        <f t="shared" si="17"/>
        <v>#NAME?</v>
      </c>
      <c r="M20" t="e">
        <f t="shared" si="17"/>
        <v>#NAME?</v>
      </c>
      <c r="N20" t="e">
        <f t="shared" si="17"/>
        <v>#NAME?</v>
      </c>
      <c r="O20" t="e">
        <f t="shared" si="17"/>
        <v>#NAME?</v>
      </c>
      <c r="P20" t="e">
        <f t="shared" si="17"/>
        <v>#NAME?</v>
      </c>
    </row>
    <row r="21" spans="1:16" x14ac:dyDescent="0.25">
      <c r="E21" t="e">
        <f t="shared" ref="E21:P21" si="18">(n -1) &amp; (F21) + (n-1) &amp; (F64)</f>
        <v>#NAME?</v>
      </c>
      <c r="F21" t="e">
        <f t="shared" si="18"/>
        <v>#NAME?</v>
      </c>
      <c r="G21" t="e">
        <f t="shared" si="18"/>
        <v>#NAME?</v>
      </c>
      <c r="H21" t="e">
        <f t="shared" si="18"/>
        <v>#NAME?</v>
      </c>
      <c r="I21" t="e">
        <f t="shared" si="18"/>
        <v>#NAME?</v>
      </c>
      <c r="J21" t="e">
        <f t="shared" si="18"/>
        <v>#NAME?</v>
      </c>
      <c r="K21" t="e">
        <f t="shared" si="18"/>
        <v>#NAME?</v>
      </c>
      <c r="L21" t="e">
        <f t="shared" si="18"/>
        <v>#NAME?</v>
      </c>
      <c r="M21" t="e">
        <f t="shared" si="18"/>
        <v>#NAME?</v>
      </c>
      <c r="N21" t="e">
        <f t="shared" si="18"/>
        <v>#NAME?</v>
      </c>
      <c r="O21" t="e">
        <f t="shared" si="18"/>
        <v>#NAME?</v>
      </c>
      <c r="P21" t="e">
        <f t="shared" si="18"/>
        <v>#NAME?</v>
      </c>
    </row>
    <row r="22" spans="1:16" x14ac:dyDescent="0.25">
      <c r="E22" t="e">
        <f t="shared" ref="E22:P22" si="19">(n -1) &amp; (F22) + (n-1) &amp; (F65)</f>
        <v>#NAME?</v>
      </c>
      <c r="F22" t="e">
        <f t="shared" si="19"/>
        <v>#NAME?</v>
      </c>
      <c r="G22" t="e">
        <f t="shared" si="19"/>
        <v>#NAME?</v>
      </c>
      <c r="H22" t="e">
        <f t="shared" si="19"/>
        <v>#NAME?</v>
      </c>
      <c r="I22" t="e">
        <f t="shared" si="19"/>
        <v>#NAME?</v>
      </c>
      <c r="J22" t="e">
        <f t="shared" si="19"/>
        <v>#NAME?</v>
      </c>
      <c r="K22" t="e">
        <f t="shared" si="19"/>
        <v>#NAME?</v>
      </c>
      <c r="L22" t="e">
        <f t="shared" si="19"/>
        <v>#NAME?</v>
      </c>
      <c r="M22" t="e">
        <f t="shared" si="19"/>
        <v>#NAME?</v>
      </c>
      <c r="N22" t="e">
        <f t="shared" si="19"/>
        <v>#NAME?</v>
      </c>
      <c r="O22" t="e">
        <f t="shared" si="19"/>
        <v>#NAME?</v>
      </c>
      <c r="P22" t="e">
        <f t="shared" si="19"/>
        <v>#NAME?</v>
      </c>
    </row>
    <row r="23" spans="1:16" ht="15.75" x14ac:dyDescent="0.25">
      <c r="A23" s="8" t="s">
        <v>15</v>
      </c>
      <c r="B23" t="s">
        <v>16</v>
      </c>
      <c r="E23" t="e">
        <f t="shared" ref="E23:P23" si="20">(n -1) &amp; (F23) + (n-1) &amp; (F66)</f>
        <v>#NAME?</v>
      </c>
      <c r="F23" t="e">
        <f t="shared" si="20"/>
        <v>#NAME?</v>
      </c>
      <c r="G23" t="e">
        <f t="shared" si="20"/>
        <v>#NAME?</v>
      </c>
      <c r="H23" t="e">
        <f t="shared" si="20"/>
        <v>#NAME?</v>
      </c>
      <c r="I23" t="e">
        <f t="shared" si="20"/>
        <v>#NAME?</v>
      </c>
      <c r="J23" t="e">
        <f t="shared" si="20"/>
        <v>#NAME?</v>
      </c>
      <c r="K23" t="e">
        <f t="shared" si="20"/>
        <v>#NAME?</v>
      </c>
      <c r="L23" t="e">
        <f t="shared" si="20"/>
        <v>#NAME?</v>
      </c>
      <c r="M23" t="e">
        <f t="shared" si="20"/>
        <v>#NAME?</v>
      </c>
      <c r="N23" t="e">
        <f t="shared" si="20"/>
        <v>#NAME?</v>
      </c>
      <c r="O23" t="e">
        <f t="shared" si="20"/>
        <v>#NAME?</v>
      </c>
      <c r="P23" t="e">
        <f t="shared" si="20"/>
        <v>#NAME?</v>
      </c>
    </row>
    <row r="24" spans="1:16" x14ac:dyDescent="0.25">
      <c r="A24" s="7" t="s">
        <v>31</v>
      </c>
      <c r="E24" t="e">
        <f t="shared" ref="E24:P24" si="21">(n -1) &amp; (F24) + (n-1) &amp; (F67)</f>
        <v>#NAME?</v>
      </c>
      <c r="F24" t="e">
        <f t="shared" si="21"/>
        <v>#NAME?</v>
      </c>
      <c r="G24" t="e">
        <f t="shared" si="21"/>
        <v>#NAME?</v>
      </c>
      <c r="H24" t="e">
        <f t="shared" si="21"/>
        <v>#NAME?</v>
      </c>
      <c r="I24" t="e">
        <f t="shared" si="21"/>
        <v>#NAME?</v>
      </c>
      <c r="J24" t="e">
        <f t="shared" si="21"/>
        <v>#NAME?</v>
      </c>
      <c r="K24" t="e">
        <f t="shared" si="21"/>
        <v>#NAME?</v>
      </c>
      <c r="L24" t="e">
        <f t="shared" si="21"/>
        <v>#NAME?</v>
      </c>
      <c r="M24" t="e">
        <f t="shared" si="21"/>
        <v>#NAME?</v>
      </c>
      <c r="N24" t="e">
        <f t="shared" si="21"/>
        <v>#NAME?</v>
      </c>
      <c r="O24" t="e">
        <f t="shared" si="21"/>
        <v>#NAME?</v>
      </c>
      <c r="P24" t="e">
        <f t="shared" si="21"/>
        <v>#NAME?</v>
      </c>
    </row>
    <row r="25" spans="1:16" x14ac:dyDescent="0.25">
      <c r="A25" s="7" t="s">
        <v>17</v>
      </c>
      <c r="E25" t="e">
        <f t="shared" ref="E25:P25" si="22">(n -1) &amp; (F25) + (n-1) &amp; (F68)</f>
        <v>#NAME?</v>
      </c>
      <c r="F25" t="e">
        <f t="shared" si="22"/>
        <v>#NAME?</v>
      </c>
      <c r="G25" t="e">
        <f t="shared" si="22"/>
        <v>#NAME?</v>
      </c>
      <c r="H25" t="e">
        <f t="shared" si="22"/>
        <v>#NAME?</v>
      </c>
      <c r="I25" t="e">
        <f t="shared" si="22"/>
        <v>#NAME?</v>
      </c>
      <c r="J25" t="e">
        <f t="shared" si="22"/>
        <v>#NAME?</v>
      </c>
      <c r="K25" t="e">
        <f t="shared" si="22"/>
        <v>#NAME?</v>
      </c>
      <c r="L25" t="e">
        <f t="shared" si="22"/>
        <v>#NAME?</v>
      </c>
      <c r="M25" t="e">
        <f t="shared" si="22"/>
        <v>#NAME?</v>
      </c>
      <c r="N25" t="e">
        <f t="shared" si="22"/>
        <v>#NAME?</v>
      </c>
      <c r="O25" t="e">
        <f t="shared" si="22"/>
        <v>#NAME?</v>
      </c>
      <c r="P25" t="e">
        <f t="shared" si="22"/>
        <v>#NAME?</v>
      </c>
    </row>
    <row r="26" spans="1:16" x14ac:dyDescent="0.25">
      <c r="A26" s="7" t="s">
        <v>33</v>
      </c>
      <c r="E26" t="e">
        <f t="shared" ref="E26:P26" si="23">(n -1) &amp; (F26) + (n-1) &amp; (F69)</f>
        <v>#NAME?</v>
      </c>
      <c r="F26" t="e">
        <f t="shared" si="23"/>
        <v>#NAME?</v>
      </c>
      <c r="G26" t="e">
        <f t="shared" si="23"/>
        <v>#NAME?</v>
      </c>
      <c r="H26" t="e">
        <f t="shared" si="23"/>
        <v>#NAME?</v>
      </c>
      <c r="I26" t="e">
        <f t="shared" si="23"/>
        <v>#NAME?</v>
      </c>
      <c r="J26" t="e">
        <f t="shared" si="23"/>
        <v>#NAME?</v>
      </c>
      <c r="K26" t="e">
        <f t="shared" si="23"/>
        <v>#NAME?</v>
      </c>
      <c r="L26" t="e">
        <f t="shared" si="23"/>
        <v>#NAME?</v>
      </c>
      <c r="M26" t="e">
        <f t="shared" si="23"/>
        <v>#NAME?</v>
      </c>
      <c r="N26" t="e">
        <f t="shared" si="23"/>
        <v>#NAME?</v>
      </c>
      <c r="O26" t="e">
        <f t="shared" si="23"/>
        <v>#NAME?</v>
      </c>
      <c r="P26" t="e">
        <f t="shared" si="23"/>
        <v>#NAME?</v>
      </c>
    </row>
    <row r="27" spans="1:16" x14ac:dyDescent="0.25">
      <c r="A27" s="7" t="s">
        <v>23</v>
      </c>
      <c r="E27" t="e">
        <f t="shared" ref="E27:P27" si="24">(n -1) &amp; (F27) + (n-1) &amp; (F70)</f>
        <v>#NAME?</v>
      </c>
      <c r="F27" t="e">
        <f t="shared" si="24"/>
        <v>#NAME?</v>
      </c>
      <c r="G27" t="e">
        <f t="shared" si="24"/>
        <v>#NAME?</v>
      </c>
      <c r="H27" t="e">
        <f t="shared" si="24"/>
        <v>#NAME?</v>
      </c>
      <c r="I27" t="e">
        <f t="shared" si="24"/>
        <v>#NAME?</v>
      </c>
      <c r="J27" t="e">
        <f t="shared" si="24"/>
        <v>#NAME?</v>
      </c>
      <c r="K27" t="e">
        <f t="shared" si="24"/>
        <v>#NAME?</v>
      </c>
      <c r="L27" t="e">
        <f t="shared" si="24"/>
        <v>#NAME?</v>
      </c>
      <c r="M27" t="e">
        <f t="shared" si="24"/>
        <v>#NAME?</v>
      </c>
      <c r="N27" t="e">
        <f t="shared" si="24"/>
        <v>#NAME?</v>
      </c>
      <c r="O27" t="e">
        <f t="shared" si="24"/>
        <v>#NAME?</v>
      </c>
      <c r="P27" t="e">
        <f t="shared" si="24"/>
        <v>#NAME?</v>
      </c>
    </row>
    <row r="28" spans="1:16" x14ac:dyDescent="0.25">
      <c r="A28" s="7" t="s">
        <v>24</v>
      </c>
      <c r="E28" t="e">
        <f t="shared" ref="E28:P28" si="25">(n -1) &amp; (F28) + (n-1) &amp; (F71)</f>
        <v>#NAME?</v>
      </c>
      <c r="F28" t="e">
        <f t="shared" si="25"/>
        <v>#NAME?</v>
      </c>
      <c r="G28" t="e">
        <f t="shared" si="25"/>
        <v>#NAME?</v>
      </c>
      <c r="H28" t="e">
        <f t="shared" si="25"/>
        <v>#NAME?</v>
      </c>
      <c r="I28" t="e">
        <f t="shared" si="25"/>
        <v>#NAME?</v>
      </c>
      <c r="J28" t="e">
        <f t="shared" si="25"/>
        <v>#NAME?</v>
      </c>
      <c r="K28" t="e">
        <f t="shared" si="25"/>
        <v>#NAME?</v>
      </c>
      <c r="L28" t="e">
        <f t="shared" si="25"/>
        <v>#NAME?</v>
      </c>
      <c r="M28" t="e">
        <f t="shared" si="25"/>
        <v>#NAME?</v>
      </c>
      <c r="N28" t="e">
        <f t="shared" si="25"/>
        <v>#NAME?</v>
      </c>
      <c r="O28" t="e">
        <f t="shared" si="25"/>
        <v>#NAME?</v>
      </c>
      <c r="P28" t="e">
        <f t="shared" si="25"/>
        <v>#NAME?</v>
      </c>
    </row>
    <row r="29" spans="1:16" x14ac:dyDescent="0.25">
      <c r="E29" t="e">
        <f t="shared" ref="E29:P29" si="26">(n -1) &amp; (F29) + (n-1) &amp; (F72)</f>
        <v>#NAME?</v>
      </c>
      <c r="F29" t="e">
        <f t="shared" si="26"/>
        <v>#NAME?</v>
      </c>
      <c r="G29" t="e">
        <f t="shared" si="26"/>
        <v>#NAME?</v>
      </c>
      <c r="H29" t="e">
        <f t="shared" si="26"/>
        <v>#NAME?</v>
      </c>
      <c r="I29" t="e">
        <f t="shared" si="26"/>
        <v>#NAME?</v>
      </c>
      <c r="J29" t="e">
        <f t="shared" si="26"/>
        <v>#NAME?</v>
      </c>
      <c r="K29" t="e">
        <f t="shared" si="26"/>
        <v>#NAME?</v>
      </c>
      <c r="L29" t="e">
        <f t="shared" si="26"/>
        <v>#NAME?</v>
      </c>
      <c r="M29" t="e">
        <f t="shared" si="26"/>
        <v>#NAME?</v>
      </c>
      <c r="N29" t="e">
        <f t="shared" si="26"/>
        <v>#NAME?</v>
      </c>
      <c r="O29" t="e">
        <f t="shared" si="26"/>
        <v>#NAME?</v>
      </c>
      <c r="P29" t="e">
        <f t="shared" si="26"/>
        <v>#NAME?</v>
      </c>
    </row>
    <row r="30" spans="1:16" x14ac:dyDescent="0.25">
      <c r="A30" t="s">
        <v>32</v>
      </c>
      <c r="B30" t="s">
        <v>13</v>
      </c>
      <c r="E30" t="e">
        <f t="shared" ref="E30:P30" si="27">(n -1) &amp; (F30) + (n-1) &amp; (F73)</f>
        <v>#NAME?</v>
      </c>
      <c r="F30" t="e">
        <f t="shared" si="27"/>
        <v>#NAME?</v>
      </c>
      <c r="G30" t="e">
        <f t="shared" si="27"/>
        <v>#NAME?</v>
      </c>
      <c r="H30" t="e">
        <f t="shared" si="27"/>
        <v>#NAME?</v>
      </c>
      <c r="I30" t="e">
        <f t="shared" si="27"/>
        <v>#NAME?</v>
      </c>
      <c r="J30" t="e">
        <f t="shared" si="27"/>
        <v>#NAME?</v>
      </c>
      <c r="K30" t="e">
        <f t="shared" si="27"/>
        <v>#NAME?</v>
      </c>
      <c r="L30" t="e">
        <f t="shared" si="27"/>
        <v>#NAME?</v>
      </c>
      <c r="M30" t="e">
        <f t="shared" si="27"/>
        <v>#NAME?</v>
      </c>
      <c r="N30" t="e">
        <f t="shared" si="27"/>
        <v>#NAME?</v>
      </c>
      <c r="O30" t="e">
        <f t="shared" si="27"/>
        <v>#NAME?</v>
      </c>
      <c r="P30" t="e">
        <f t="shared" si="27"/>
        <v>#NAME?</v>
      </c>
    </row>
    <row r="31" spans="1:16" x14ac:dyDescent="0.25">
      <c r="E31" t="e">
        <f t="shared" ref="E31:P31" si="28">(n -1) &amp; (F31) + (n-1) &amp; (F74)</f>
        <v>#NAME?</v>
      </c>
      <c r="F31" t="e">
        <f t="shared" si="28"/>
        <v>#NAME?</v>
      </c>
      <c r="G31" t="e">
        <f t="shared" si="28"/>
        <v>#NAME?</v>
      </c>
      <c r="H31" t="e">
        <f t="shared" si="28"/>
        <v>#NAME?</v>
      </c>
      <c r="I31" t="e">
        <f t="shared" si="28"/>
        <v>#NAME?</v>
      </c>
      <c r="J31" t="e">
        <f t="shared" si="28"/>
        <v>#NAME?</v>
      </c>
      <c r="K31" t="e">
        <f t="shared" si="28"/>
        <v>#NAME?</v>
      </c>
      <c r="L31" t="e">
        <f t="shared" si="28"/>
        <v>#NAME?</v>
      </c>
      <c r="M31" t="e">
        <f t="shared" si="28"/>
        <v>#NAME?</v>
      </c>
      <c r="N31" t="e">
        <f t="shared" si="28"/>
        <v>#NAME?</v>
      </c>
      <c r="O31" t="e">
        <f t="shared" si="28"/>
        <v>#NAME?</v>
      </c>
      <c r="P31" t="e">
        <f t="shared" si="28"/>
        <v>#NAME?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F73"/>
  <sheetViews>
    <sheetView zoomScale="80" zoomScaleNormal="8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Y31" sqref="Y31"/>
    </sheetView>
  </sheetViews>
  <sheetFormatPr baseColWidth="10" defaultRowHeight="15" x14ac:dyDescent="0.25"/>
  <cols>
    <col min="1" max="1" width="10.42578125" customWidth="1"/>
    <col min="2" max="2" width="8" customWidth="1"/>
    <col min="3" max="3" width="10.28515625" customWidth="1"/>
    <col min="4" max="4" width="22.140625" customWidth="1"/>
    <col min="5" max="5" width="10" style="6" bestFit="1" customWidth="1"/>
    <col min="6" max="6" width="8.28515625" style="6" bestFit="1" customWidth="1"/>
    <col min="7" max="7" width="7.140625" style="6" bestFit="1" customWidth="1"/>
    <col min="8" max="9" width="8.28515625" style="6" bestFit="1" customWidth="1"/>
    <col min="10" max="10" width="7.140625" bestFit="1" customWidth="1"/>
    <col min="11" max="12" width="6.28515625" bestFit="1" customWidth="1"/>
    <col min="13" max="20" width="6.140625" customWidth="1"/>
    <col min="21" max="21" width="7.28515625" style="2" customWidth="1"/>
    <col min="22" max="22" width="6.7109375" style="2" bestFit="1" customWidth="1"/>
    <col min="23" max="23" width="6" customWidth="1"/>
    <col min="24" max="24" width="5.140625" bestFit="1" customWidth="1"/>
    <col min="25" max="25" width="8.7109375" customWidth="1"/>
    <col min="26" max="30" width="7.140625" customWidth="1"/>
    <col min="31" max="31" width="6.28515625" customWidth="1"/>
  </cols>
  <sheetData>
    <row r="1" spans="1:32" ht="21" x14ac:dyDescent="0.35">
      <c r="A1" s="85" t="s">
        <v>48</v>
      </c>
      <c r="B1" s="85"/>
      <c r="C1" s="70" t="s">
        <v>54</v>
      </c>
      <c r="D1" s="71">
        <v>0.8</v>
      </c>
      <c r="E1" s="72"/>
      <c r="F1" s="73"/>
      <c r="G1" s="73"/>
      <c r="H1" s="73"/>
      <c r="I1" s="73"/>
      <c r="J1" s="73"/>
      <c r="K1" s="73"/>
      <c r="L1" s="73"/>
      <c r="Q1" s="17"/>
      <c r="R1" s="17"/>
      <c r="S1" s="17"/>
      <c r="T1" s="13"/>
      <c r="U1" s="16"/>
      <c r="V1" s="16"/>
      <c r="W1" s="13"/>
      <c r="X1" s="13"/>
      <c r="Y1" s="14"/>
      <c r="Z1" s="12"/>
      <c r="AA1" s="12"/>
    </row>
    <row r="2" spans="1:32" s="23" customFormat="1" x14ac:dyDescent="0.25">
      <c r="A2" s="29" t="s">
        <v>49</v>
      </c>
      <c r="B2" s="29" t="s">
        <v>50</v>
      </c>
      <c r="C2" s="29" t="s">
        <v>0</v>
      </c>
      <c r="D2" s="39" t="s">
        <v>51</v>
      </c>
      <c r="E2" s="92" t="s">
        <v>35</v>
      </c>
      <c r="F2" s="92" t="s">
        <v>36</v>
      </c>
      <c r="G2" s="92" t="s">
        <v>37</v>
      </c>
      <c r="H2" s="92" t="s">
        <v>38</v>
      </c>
      <c r="I2" s="92" t="s">
        <v>39</v>
      </c>
      <c r="J2" s="93" t="s">
        <v>40</v>
      </c>
      <c r="K2" s="92" t="s">
        <v>41</v>
      </c>
      <c r="L2" s="92" t="s">
        <v>42</v>
      </c>
      <c r="M2" s="92" t="s">
        <v>43</v>
      </c>
      <c r="N2" s="92" t="s">
        <v>44</v>
      </c>
      <c r="O2" s="92" t="s">
        <v>45</v>
      </c>
      <c r="P2" s="92" t="s">
        <v>46</v>
      </c>
      <c r="Q2" s="25"/>
      <c r="R2" s="25"/>
      <c r="S2" s="25"/>
      <c r="T2" s="25"/>
      <c r="U2" s="25"/>
      <c r="V2" s="25"/>
      <c r="W2" s="26"/>
      <c r="X2" s="26"/>
      <c r="Y2" s="27"/>
      <c r="Z2" s="24"/>
      <c r="AA2" s="24"/>
    </row>
    <row r="3" spans="1:32" x14ac:dyDescent="0.25">
      <c r="A3" s="28">
        <f>4000*$D$1</f>
        <v>3200</v>
      </c>
      <c r="B3" s="28">
        <f>1600*$D$1</f>
        <v>1280</v>
      </c>
      <c r="C3" t="s">
        <v>1</v>
      </c>
      <c r="D3" s="88" t="s">
        <v>4</v>
      </c>
      <c r="E3" s="94">
        <v>1</v>
      </c>
      <c r="F3" s="94">
        <v>1</v>
      </c>
      <c r="G3" s="94">
        <v>1</v>
      </c>
      <c r="H3" s="94">
        <v>1</v>
      </c>
      <c r="I3" s="94">
        <v>1</v>
      </c>
      <c r="J3" s="94">
        <v>1</v>
      </c>
      <c r="K3" s="94">
        <v>1</v>
      </c>
      <c r="L3" s="94">
        <v>1</v>
      </c>
      <c r="M3" s="94">
        <v>1</v>
      </c>
      <c r="N3" s="94">
        <v>1</v>
      </c>
      <c r="O3" s="94">
        <v>1</v>
      </c>
      <c r="P3" s="94">
        <v>1</v>
      </c>
      <c r="Q3" s="13"/>
      <c r="R3" s="13"/>
      <c r="S3" s="13"/>
      <c r="T3" s="13"/>
      <c r="U3" s="19"/>
      <c r="V3" s="19"/>
      <c r="W3" s="14"/>
      <c r="X3" s="14"/>
      <c r="Y3" s="21"/>
      <c r="Z3" s="22"/>
      <c r="AA3" s="22"/>
      <c r="AB3" s="3"/>
      <c r="AC3" s="3"/>
      <c r="AD3" s="3"/>
      <c r="AE3" s="3"/>
      <c r="AF3" s="3"/>
    </row>
    <row r="4" spans="1:32" x14ac:dyDescent="0.25">
      <c r="A4" s="28">
        <f>2000*$D$1</f>
        <v>1600</v>
      </c>
      <c r="B4" s="28">
        <f>600*$D$1</f>
        <v>480</v>
      </c>
      <c r="C4" t="s">
        <v>1</v>
      </c>
      <c r="D4" s="89" t="s">
        <v>7</v>
      </c>
      <c r="E4" s="94">
        <v>1</v>
      </c>
      <c r="F4" s="94">
        <v>1</v>
      </c>
      <c r="G4" s="94">
        <v>1</v>
      </c>
      <c r="H4" s="94">
        <v>1</v>
      </c>
      <c r="I4" s="94">
        <v>1</v>
      </c>
      <c r="J4" s="94">
        <v>1</v>
      </c>
      <c r="K4" s="94">
        <v>1</v>
      </c>
      <c r="L4" s="94">
        <v>1</v>
      </c>
      <c r="M4" s="94">
        <v>1</v>
      </c>
      <c r="N4" s="94">
        <v>1</v>
      </c>
      <c r="O4" s="94">
        <v>1</v>
      </c>
      <c r="P4" s="94">
        <v>1</v>
      </c>
      <c r="Q4" s="13"/>
      <c r="R4" s="13"/>
      <c r="S4" s="13"/>
      <c r="T4" s="13"/>
      <c r="U4" s="19"/>
      <c r="V4" s="19"/>
      <c r="W4" s="14"/>
      <c r="X4" s="14"/>
      <c r="Y4" s="21"/>
      <c r="Z4" s="22"/>
      <c r="AA4" s="22"/>
      <c r="AB4" s="3"/>
      <c r="AC4" s="3"/>
      <c r="AD4" s="3"/>
      <c r="AE4" s="3"/>
      <c r="AF4" s="3"/>
    </row>
    <row r="5" spans="1:32" s="6" customFormat="1" x14ac:dyDescent="0.25">
      <c r="A5" s="46">
        <f t="shared" ref="A5:B7" si="0">0*$D$1</f>
        <v>0</v>
      </c>
      <c r="B5" s="46">
        <f t="shared" si="0"/>
        <v>0</v>
      </c>
      <c r="C5" s="6" t="s">
        <v>1</v>
      </c>
      <c r="D5" s="89" t="s">
        <v>2</v>
      </c>
      <c r="E5" s="94">
        <v>1</v>
      </c>
      <c r="F5" s="94">
        <v>1</v>
      </c>
      <c r="G5" s="94">
        <v>1</v>
      </c>
      <c r="H5" s="94">
        <v>1</v>
      </c>
      <c r="I5" s="94">
        <v>1</v>
      </c>
      <c r="J5" s="94">
        <v>1</v>
      </c>
      <c r="K5" s="94">
        <v>1</v>
      </c>
      <c r="L5" s="94">
        <v>1</v>
      </c>
      <c r="M5" s="94">
        <v>1</v>
      </c>
      <c r="N5" s="94">
        <v>1</v>
      </c>
      <c r="O5" s="94">
        <v>1</v>
      </c>
      <c r="P5" s="94">
        <v>1</v>
      </c>
      <c r="Q5" s="13"/>
      <c r="R5" s="13"/>
      <c r="S5" s="13"/>
      <c r="T5" s="13"/>
      <c r="U5" s="19"/>
      <c r="V5" s="19"/>
      <c r="W5" s="14"/>
      <c r="X5" s="14"/>
      <c r="Y5" s="21"/>
      <c r="Z5" s="22"/>
      <c r="AA5" s="22"/>
      <c r="AB5" s="22"/>
      <c r="AC5" s="22"/>
      <c r="AD5" s="22"/>
      <c r="AE5" s="22"/>
      <c r="AF5" s="22"/>
    </row>
    <row r="6" spans="1:32" s="6" customFormat="1" x14ac:dyDescent="0.25">
      <c r="A6" s="46">
        <f t="shared" si="0"/>
        <v>0</v>
      </c>
      <c r="B6" s="46">
        <f t="shared" si="0"/>
        <v>0</v>
      </c>
      <c r="C6" s="6" t="s">
        <v>1</v>
      </c>
      <c r="D6" s="89" t="s">
        <v>10</v>
      </c>
      <c r="E6" s="94">
        <v>1</v>
      </c>
      <c r="F6" s="94">
        <v>1</v>
      </c>
      <c r="G6" s="94">
        <v>1</v>
      </c>
      <c r="H6" s="94">
        <v>1</v>
      </c>
      <c r="I6" s="94">
        <v>1</v>
      </c>
      <c r="J6" s="94">
        <v>1</v>
      </c>
      <c r="K6" s="94">
        <v>1</v>
      </c>
      <c r="L6" s="94">
        <v>1</v>
      </c>
      <c r="M6" s="94">
        <v>1</v>
      </c>
      <c r="N6" s="94">
        <v>1</v>
      </c>
      <c r="O6" s="94">
        <v>1</v>
      </c>
      <c r="P6" s="94">
        <v>1</v>
      </c>
      <c r="Q6" s="13"/>
      <c r="R6" s="13"/>
      <c r="S6" s="13"/>
      <c r="T6" s="13"/>
      <c r="U6" s="19"/>
      <c r="V6" s="19"/>
      <c r="W6" s="14"/>
      <c r="X6" s="14"/>
      <c r="Y6" s="21"/>
      <c r="Z6" s="22"/>
      <c r="AA6" s="22"/>
      <c r="AB6" s="22"/>
      <c r="AC6" s="22"/>
      <c r="AD6" s="22"/>
      <c r="AE6" s="22"/>
      <c r="AF6" s="22"/>
    </row>
    <row r="7" spans="1:32" s="6" customFormat="1" x14ac:dyDescent="0.25">
      <c r="A7" s="74">
        <f t="shared" si="0"/>
        <v>0</v>
      </c>
      <c r="B7" s="74">
        <f t="shared" si="0"/>
        <v>0</v>
      </c>
      <c r="C7" s="23" t="s">
        <v>1</v>
      </c>
      <c r="D7" s="90"/>
      <c r="E7" s="94">
        <v>1</v>
      </c>
      <c r="F7" s="94">
        <v>1</v>
      </c>
      <c r="G7" s="94">
        <v>1</v>
      </c>
      <c r="H7" s="94">
        <v>1</v>
      </c>
      <c r="I7" s="94">
        <v>1</v>
      </c>
      <c r="J7" s="94">
        <v>1</v>
      </c>
      <c r="K7" s="94">
        <v>1</v>
      </c>
      <c r="L7" s="94">
        <v>1</v>
      </c>
      <c r="M7" s="94">
        <v>1</v>
      </c>
      <c r="N7" s="94">
        <v>1</v>
      </c>
      <c r="O7" s="94">
        <v>1</v>
      </c>
      <c r="P7" s="94">
        <v>1</v>
      </c>
      <c r="Q7" s="13"/>
      <c r="R7" s="13"/>
      <c r="S7" s="13"/>
      <c r="T7" s="13"/>
      <c r="U7" s="19"/>
      <c r="V7" s="19"/>
      <c r="W7" s="14"/>
      <c r="X7" s="14"/>
      <c r="Y7" s="21"/>
      <c r="Z7" s="22"/>
      <c r="AA7" s="22"/>
      <c r="AB7" s="22"/>
      <c r="AC7" s="22"/>
      <c r="AD7" s="22"/>
      <c r="AE7" s="22"/>
      <c r="AF7" s="22"/>
    </row>
    <row r="8" spans="1:32" s="6" customFormat="1" x14ac:dyDescent="0.25">
      <c r="A8" s="46">
        <f>1400*$D$1</f>
        <v>1120</v>
      </c>
      <c r="B8" s="46">
        <f>700*$D$1</f>
        <v>560</v>
      </c>
      <c r="C8" s="6" t="s">
        <v>3</v>
      </c>
      <c r="D8" s="89" t="s">
        <v>4</v>
      </c>
      <c r="E8" s="94">
        <v>1</v>
      </c>
      <c r="F8" s="94">
        <v>1</v>
      </c>
      <c r="G8" s="94">
        <v>1</v>
      </c>
      <c r="H8" s="94">
        <v>1</v>
      </c>
      <c r="I8" s="94">
        <v>1</v>
      </c>
      <c r="J8" s="94">
        <v>1</v>
      </c>
      <c r="K8" s="94">
        <v>1</v>
      </c>
      <c r="L8" s="94">
        <v>1</v>
      </c>
      <c r="M8" s="94">
        <v>1</v>
      </c>
      <c r="N8" s="94">
        <v>1</v>
      </c>
      <c r="O8" s="94">
        <v>1</v>
      </c>
      <c r="P8" s="94">
        <v>1</v>
      </c>
      <c r="Q8" s="13"/>
      <c r="R8" s="13"/>
      <c r="S8" s="13"/>
      <c r="T8" s="13"/>
      <c r="U8" s="19"/>
      <c r="V8" s="19"/>
      <c r="W8" s="14"/>
      <c r="X8" s="14"/>
      <c r="Y8" s="13"/>
    </row>
    <row r="9" spans="1:32" s="6" customFormat="1" x14ac:dyDescent="0.25">
      <c r="A9" s="46">
        <f>1000*$D$1</f>
        <v>800</v>
      </c>
      <c r="B9" s="46">
        <f>500*$D$1</f>
        <v>400</v>
      </c>
      <c r="C9" s="6" t="s">
        <v>3</v>
      </c>
      <c r="D9" s="89" t="s">
        <v>2</v>
      </c>
      <c r="E9" s="94">
        <v>1</v>
      </c>
      <c r="F9" s="94">
        <v>1</v>
      </c>
      <c r="G9" s="94">
        <v>1</v>
      </c>
      <c r="H9" s="94">
        <v>1</v>
      </c>
      <c r="I9" s="94">
        <v>1</v>
      </c>
      <c r="J9" s="94">
        <v>1</v>
      </c>
      <c r="K9" s="94">
        <v>1</v>
      </c>
      <c r="L9" s="94">
        <v>1</v>
      </c>
      <c r="M9" s="94">
        <v>1</v>
      </c>
      <c r="N9" s="94">
        <v>1</v>
      </c>
      <c r="O9" s="94">
        <v>1</v>
      </c>
      <c r="P9" s="94">
        <v>1</v>
      </c>
      <c r="Q9" s="13"/>
      <c r="R9" s="13"/>
      <c r="S9" s="13"/>
      <c r="T9" s="13"/>
      <c r="U9" s="19"/>
      <c r="V9" s="19"/>
      <c r="W9" s="14"/>
      <c r="X9" s="14"/>
      <c r="Y9" s="13"/>
      <c r="AD9" s="22"/>
      <c r="AE9" s="22"/>
      <c r="AF9" s="22"/>
    </row>
    <row r="10" spans="1:32" s="6" customFormat="1" x14ac:dyDescent="0.25">
      <c r="A10" s="46">
        <f>2000*$D$1</f>
        <v>1600</v>
      </c>
      <c r="B10" s="46">
        <f>800*$D$1</f>
        <v>640</v>
      </c>
      <c r="C10" s="6" t="s">
        <v>3</v>
      </c>
      <c r="D10" s="89" t="s">
        <v>10</v>
      </c>
      <c r="E10" s="94">
        <v>1</v>
      </c>
      <c r="F10" s="94">
        <v>1</v>
      </c>
      <c r="G10" s="94">
        <v>1</v>
      </c>
      <c r="H10" s="94">
        <v>1</v>
      </c>
      <c r="I10" s="94">
        <v>1</v>
      </c>
      <c r="J10" s="94">
        <v>1</v>
      </c>
      <c r="K10" s="94">
        <v>1</v>
      </c>
      <c r="L10" s="94">
        <v>1</v>
      </c>
      <c r="M10" s="94">
        <v>1</v>
      </c>
      <c r="N10" s="94">
        <v>1</v>
      </c>
      <c r="O10" s="94">
        <v>1</v>
      </c>
      <c r="P10" s="94">
        <v>1</v>
      </c>
      <c r="Q10" s="13"/>
      <c r="R10" s="13"/>
      <c r="S10" s="13"/>
      <c r="T10" s="13"/>
      <c r="U10" s="19"/>
      <c r="V10" s="19"/>
      <c r="W10" s="14"/>
      <c r="X10" s="14"/>
      <c r="Y10" s="13"/>
      <c r="AD10" s="22"/>
      <c r="AE10" s="22"/>
      <c r="AF10" s="22"/>
    </row>
    <row r="11" spans="1:32" s="6" customFormat="1" x14ac:dyDescent="0.25">
      <c r="A11" s="74">
        <f>0*$D$1</f>
        <v>0</v>
      </c>
      <c r="B11" s="74">
        <f>0*$D$1</f>
        <v>0</v>
      </c>
      <c r="C11" s="23" t="s">
        <v>3</v>
      </c>
      <c r="D11" s="90"/>
      <c r="E11" s="94">
        <v>1</v>
      </c>
      <c r="F11" s="94">
        <v>1</v>
      </c>
      <c r="G11" s="94">
        <v>1</v>
      </c>
      <c r="H11" s="94">
        <v>1</v>
      </c>
      <c r="I11" s="94">
        <v>1</v>
      </c>
      <c r="J11" s="94">
        <v>1</v>
      </c>
      <c r="K11" s="94">
        <v>1</v>
      </c>
      <c r="L11" s="94">
        <v>1</v>
      </c>
      <c r="M11" s="94">
        <v>1</v>
      </c>
      <c r="N11" s="94">
        <v>1</v>
      </c>
      <c r="O11" s="94">
        <v>1</v>
      </c>
      <c r="P11" s="94">
        <v>1</v>
      </c>
      <c r="Q11" s="13"/>
      <c r="R11" s="13"/>
      <c r="S11" s="13"/>
      <c r="T11" s="13"/>
      <c r="U11" s="19"/>
      <c r="V11" s="19"/>
      <c r="W11" s="14"/>
      <c r="X11" s="14"/>
      <c r="Y11" s="13"/>
    </row>
    <row r="12" spans="1:32" s="6" customFormat="1" ht="13.5" customHeight="1" x14ac:dyDescent="0.25">
      <c r="A12" s="46">
        <f>1300*$D$1</f>
        <v>1040</v>
      </c>
      <c r="B12" s="46">
        <f>400*$D$1</f>
        <v>320</v>
      </c>
      <c r="C12" s="6" t="s">
        <v>5</v>
      </c>
      <c r="D12" s="89" t="s">
        <v>4</v>
      </c>
      <c r="E12" s="94">
        <v>1</v>
      </c>
      <c r="F12" s="94">
        <v>1</v>
      </c>
      <c r="G12" s="94">
        <v>1</v>
      </c>
      <c r="H12" s="94">
        <v>1</v>
      </c>
      <c r="I12" s="94">
        <v>1</v>
      </c>
      <c r="J12" s="94">
        <v>1</v>
      </c>
      <c r="K12" s="94">
        <v>1</v>
      </c>
      <c r="L12" s="94">
        <v>1</v>
      </c>
      <c r="M12" s="94">
        <v>1</v>
      </c>
      <c r="N12" s="94">
        <v>1</v>
      </c>
      <c r="O12" s="94">
        <v>1</v>
      </c>
      <c r="P12" s="94">
        <v>1</v>
      </c>
      <c r="Q12" s="18"/>
      <c r="R12" s="18"/>
      <c r="S12" s="18"/>
      <c r="T12" s="13"/>
      <c r="U12" s="19"/>
      <c r="V12" s="19"/>
      <c r="W12" s="14"/>
      <c r="X12" s="14"/>
      <c r="Y12" s="13"/>
    </row>
    <row r="13" spans="1:32" s="6" customFormat="1" x14ac:dyDescent="0.25">
      <c r="A13" s="46">
        <f>1500*$D$1</f>
        <v>1200</v>
      </c>
      <c r="B13" s="46">
        <f>600*$D$1</f>
        <v>480</v>
      </c>
      <c r="C13" s="6" t="s">
        <v>5</v>
      </c>
      <c r="D13" s="89" t="s">
        <v>7</v>
      </c>
      <c r="E13" s="94">
        <v>1</v>
      </c>
      <c r="F13" s="94">
        <v>1</v>
      </c>
      <c r="G13" s="94">
        <v>1</v>
      </c>
      <c r="H13" s="94">
        <v>1</v>
      </c>
      <c r="I13" s="94">
        <v>1</v>
      </c>
      <c r="J13" s="94">
        <v>1</v>
      </c>
      <c r="K13" s="94">
        <v>1</v>
      </c>
      <c r="L13" s="94">
        <v>1</v>
      </c>
      <c r="M13" s="94">
        <v>1</v>
      </c>
      <c r="N13" s="94">
        <v>1</v>
      </c>
      <c r="O13" s="94">
        <v>1</v>
      </c>
      <c r="P13" s="94">
        <v>1</v>
      </c>
      <c r="Q13" s="13"/>
      <c r="R13" s="13"/>
      <c r="S13" s="13"/>
      <c r="T13" s="13"/>
      <c r="U13" s="19"/>
      <c r="V13" s="19"/>
      <c r="W13" s="14"/>
      <c r="X13" s="14"/>
      <c r="Y13" s="21"/>
      <c r="Z13" s="22"/>
      <c r="AA13" s="22"/>
      <c r="AB13" s="22"/>
      <c r="AC13" s="22"/>
      <c r="AD13" s="22"/>
      <c r="AE13" s="22"/>
      <c r="AF13" s="22"/>
    </row>
    <row r="14" spans="1:32" s="6" customFormat="1" x14ac:dyDescent="0.25">
      <c r="A14" s="46">
        <f>800*$D$1</f>
        <v>640</v>
      </c>
      <c r="B14" s="46">
        <f>300*$D$1</f>
        <v>240</v>
      </c>
      <c r="C14" s="6" t="s">
        <v>5</v>
      </c>
      <c r="D14" s="89" t="s">
        <v>26</v>
      </c>
      <c r="E14" s="94">
        <v>1</v>
      </c>
      <c r="F14" s="94">
        <v>1</v>
      </c>
      <c r="G14" s="94">
        <v>1</v>
      </c>
      <c r="H14" s="94">
        <v>1</v>
      </c>
      <c r="I14" s="94">
        <v>1</v>
      </c>
      <c r="J14" s="94">
        <v>1</v>
      </c>
      <c r="K14" s="94">
        <v>1</v>
      </c>
      <c r="L14" s="94">
        <v>1</v>
      </c>
      <c r="M14" s="94">
        <v>1</v>
      </c>
      <c r="N14" s="94">
        <v>1</v>
      </c>
      <c r="O14" s="94">
        <v>1</v>
      </c>
      <c r="P14" s="94">
        <v>1</v>
      </c>
      <c r="Q14" s="13"/>
      <c r="R14" s="13"/>
      <c r="S14" s="13"/>
      <c r="T14" s="13"/>
      <c r="U14" s="19"/>
      <c r="V14" s="19"/>
      <c r="W14" s="14"/>
      <c r="X14" s="14"/>
      <c r="Y14" s="13"/>
    </row>
    <row r="15" spans="1:32" s="6" customFormat="1" x14ac:dyDescent="0.25">
      <c r="A15" s="46">
        <f>400*$D$1</f>
        <v>320</v>
      </c>
      <c r="B15" s="46">
        <f>200*$D$1</f>
        <v>160</v>
      </c>
      <c r="C15" s="6" t="s">
        <v>5</v>
      </c>
      <c r="D15" s="89" t="s">
        <v>9</v>
      </c>
      <c r="E15" s="94">
        <v>1</v>
      </c>
      <c r="F15" s="94">
        <v>1</v>
      </c>
      <c r="G15" s="94">
        <v>1</v>
      </c>
      <c r="H15" s="94">
        <v>1</v>
      </c>
      <c r="I15" s="94">
        <v>1</v>
      </c>
      <c r="J15" s="94">
        <v>1</v>
      </c>
      <c r="K15" s="94">
        <v>1</v>
      </c>
      <c r="L15" s="94">
        <v>1</v>
      </c>
      <c r="M15" s="94">
        <v>1</v>
      </c>
      <c r="N15" s="94">
        <v>1</v>
      </c>
      <c r="O15" s="94">
        <v>1</v>
      </c>
      <c r="P15" s="94">
        <v>1</v>
      </c>
      <c r="Q15" s="18"/>
      <c r="R15" s="18"/>
      <c r="S15" s="18"/>
      <c r="T15" s="13"/>
      <c r="U15" s="19"/>
      <c r="V15" s="19"/>
      <c r="W15" s="14"/>
      <c r="X15" s="14"/>
      <c r="Y15" s="21"/>
      <c r="Z15" s="22"/>
      <c r="AA15" s="22"/>
      <c r="AB15" s="22"/>
      <c r="AC15" s="22"/>
      <c r="AD15" s="22"/>
      <c r="AE15" s="22"/>
      <c r="AF15" s="22"/>
    </row>
    <row r="16" spans="1:32" s="6" customFormat="1" x14ac:dyDescent="0.25">
      <c r="A16" s="46">
        <f>175*$D$1</f>
        <v>140</v>
      </c>
      <c r="B16" s="46">
        <f>50*$D$1</f>
        <v>40</v>
      </c>
      <c r="C16" s="6" t="s">
        <v>5</v>
      </c>
      <c r="D16" s="89" t="s">
        <v>27</v>
      </c>
      <c r="E16" s="94">
        <v>1</v>
      </c>
      <c r="F16" s="94">
        <v>1</v>
      </c>
      <c r="G16" s="94">
        <v>1</v>
      </c>
      <c r="H16" s="94">
        <v>1</v>
      </c>
      <c r="I16" s="94">
        <v>1</v>
      </c>
      <c r="J16" s="94">
        <v>1</v>
      </c>
      <c r="K16" s="94">
        <v>1</v>
      </c>
      <c r="L16" s="94">
        <v>1</v>
      </c>
      <c r="M16" s="94">
        <v>1</v>
      </c>
      <c r="N16" s="94">
        <v>1</v>
      </c>
      <c r="O16" s="94">
        <v>1</v>
      </c>
      <c r="P16" s="94">
        <v>1</v>
      </c>
      <c r="Q16" s="13"/>
      <c r="R16" s="13"/>
      <c r="S16" s="13"/>
      <c r="T16" s="13"/>
      <c r="U16" s="19"/>
      <c r="V16" s="19"/>
      <c r="W16" s="14"/>
      <c r="X16" s="14"/>
      <c r="Y16" s="21"/>
      <c r="Z16" s="22"/>
      <c r="AA16" s="22"/>
      <c r="AB16" s="22"/>
      <c r="AC16" s="22"/>
      <c r="AD16" s="22"/>
    </row>
    <row r="17" spans="1:32" s="6" customFormat="1" x14ac:dyDescent="0.25">
      <c r="A17" s="46">
        <f>0*$D$1</f>
        <v>0</v>
      </c>
      <c r="B17" s="46">
        <f>0*$D$1</f>
        <v>0</v>
      </c>
      <c r="C17" s="6" t="s">
        <v>5</v>
      </c>
      <c r="D17" s="89" t="s">
        <v>56</v>
      </c>
      <c r="E17" s="94">
        <v>1</v>
      </c>
      <c r="F17" s="94">
        <v>1</v>
      </c>
      <c r="G17" s="94">
        <v>1</v>
      </c>
      <c r="H17" s="94">
        <v>1</v>
      </c>
      <c r="I17" s="94">
        <v>1</v>
      </c>
      <c r="J17" s="94">
        <v>1</v>
      </c>
      <c r="K17" s="94">
        <v>1</v>
      </c>
      <c r="L17" s="94">
        <v>1</v>
      </c>
      <c r="M17" s="94">
        <v>1</v>
      </c>
      <c r="N17" s="94">
        <v>1</v>
      </c>
      <c r="O17" s="94">
        <v>1</v>
      </c>
      <c r="P17" s="94">
        <v>1</v>
      </c>
      <c r="Q17" s="13"/>
      <c r="R17" s="13"/>
      <c r="S17" s="13"/>
      <c r="T17" s="13"/>
      <c r="U17" s="19"/>
      <c r="V17" s="19"/>
      <c r="W17" s="14"/>
      <c r="X17" s="14"/>
      <c r="Y17" s="21"/>
      <c r="Z17" s="22"/>
      <c r="AA17" s="22"/>
      <c r="AB17" s="22"/>
      <c r="AC17" s="22"/>
      <c r="AD17" s="22"/>
    </row>
    <row r="18" spans="1:32" s="6" customFormat="1" x14ac:dyDescent="0.25">
      <c r="A18" s="46">
        <f>600*$D$1</f>
        <v>480</v>
      </c>
      <c r="B18" s="46">
        <f>250*$D$1</f>
        <v>200</v>
      </c>
      <c r="C18" s="6" t="s">
        <v>5</v>
      </c>
      <c r="D18" s="89" t="s">
        <v>25</v>
      </c>
      <c r="E18" s="94">
        <v>1</v>
      </c>
      <c r="F18" s="94">
        <v>1</v>
      </c>
      <c r="G18" s="94">
        <v>1</v>
      </c>
      <c r="H18" s="94">
        <v>1</v>
      </c>
      <c r="I18" s="94">
        <v>1</v>
      </c>
      <c r="J18" s="94">
        <v>1</v>
      </c>
      <c r="K18" s="94">
        <v>1</v>
      </c>
      <c r="L18" s="94">
        <v>1</v>
      </c>
      <c r="M18" s="94">
        <v>1</v>
      </c>
      <c r="N18" s="94">
        <v>1</v>
      </c>
      <c r="O18" s="94">
        <v>1</v>
      </c>
      <c r="P18" s="94">
        <v>1</v>
      </c>
      <c r="Q18" s="13"/>
      <c r="R18" s="13"/>
      <c r="S18" s="13"/>
      <c r="T18" s="13"/>
      <c r="U18" s="19"/>
      <c r="V18" s="19"/>
      <c r="W18" s="14"/>
      <c r="X18" s="14"/>
      <c r="Y18" s="21"/>
      <c r="Z18" s="22"/>
      <c r="AA18" s="22"/>
      <c r="AB18" s="22"/>
      <c r="AC18" s="22"/>
      <c r="AD18" s="22"/>
      <c r="AE18" s="22"/>
      <c r="AF18" s="22"/>
    </row>
    <row r="19" spans="1:32" s="6" customFormat="1" x14ac:dyDescent="0.25">
      <c r="A19" s="46">
        <f>0*$D$1</f>
        <v>0</v>
      </c>
      <c r="B19" s="46">
        <f>0*$D$1</f>
        <v>0</v>
      </c>
      <c r="C19" s="6" t="s">
        <v>5</v>
      </c>
      <c r="D19" s="89" t="s">
        <v>58</v>
      </c>
      <c r="E19" s="94">
        <v>1</v>
      </c>
      <c r="F19" s="94">
        <v>1</v>
      </c>
      <c r="G19" s="94">
        <v>1</v>
      </c>
      <c r="H19" s="94">
        <v>1</v>
      </c>
      <c r="I19" s="94">
        <v>1</v>
      </c>
      <c r="J19" s="94">
        <v>1</v>
      </c>
      <c r="K19" s="94">
        <v>1</v>
      </c>
      <c r="L19" s="94">
        <v>1</v>
      </c>
      <c r="M19" s="94">
        <v>1</v>
      </c>
      <c r="N19" s="94">
        <v>1</v>
      </c>
      <c r="O19" s="94">
        <v>1</v>
      </c>
      <c r="P19" s="94">
        <v>1</v>
      </c>
      <c r="Q19" s="13"/>
      <c r="R19" s="13"/>
      <c r="S19" s="13"/>
      <c r="T19" s="13"/>
      <c r="U19" s="19"/>
      <c r="V19" s="19"/>
      <c r="W19" s="14"/>
      <c r="X19" s="14"/>
      <c r="Y19" s="21"/>
      <c r="Z19" s="22"/>
      <c r="AA19" s="22"/>
      <c r="AB19" s="22"/>
      <c r="AC19" s="22"/>
      <c r="AD19" s="22"/>
      <c r="AE19" s="22"/>
      <c r="AF19" s="22"/>
    </row>
    <row r="20" spans="1:32" s="6" customFormat="1" x14ac:dyDescent="0.25">
      <c r="A20" s="74">
        <f>0*$D$1</f>
        <v>0</v>
      </c>
      <c r="B20" s="74">
        <f>0*$D$1</f>
        <v>0</v>
      </c>
      <c r="C20" s="23" t="s">
        <v>5</v>
      </c>
      <c r="D20" s="90"/>
      <c r="E20" s="94">
        <v>1</v>
      </c>
      <c r="F20" s="94">
        <v>1</v>
      </c>
      <c r="G20" s="94">
        <v>1</v>
      </c>
      <c r="H20" s="94">
        <v>1</v>
      </c>
      <c r="I20" s="94">
        <v>1</v>
      </c>
      <c r="J20" s="94">
        <v>1</v>
      </c>
      <c r="K20" s="94">
        <v>1</v>
      </c>
      <c r="L20" s="94">
        <v>1</v>
      </c>
      <c r="M20" s="94">
        <v>1</v>
      </c>
      <c r="N20" s="94">
        <v>1</v>
      </c>
      <c r="O20" s="94">
        <v>1</v>
      </c>
      <c r="P20" s="94">
        <v>1</v>
      </c>
      <c r="Q20" s="13"/>
      <c r="R20" s="13"/>
      <c r="S20" s="13"/>
      <c r="T20" s="13"/>
      <c r="U20" s="19"/>
      <c r="V20" s="19"/>
      <c r="W20" s="14"/>
      <c r="X20" s="14"/>
      <c r="Y20" s="13"/>
      <c r="Z20" s="22"/>
      <c r="AA20" s="22"/>
      <c r="AB20" s="22"/>
      <c r="AC20" s="22"/>
      <c r="AD20" s="22"/>
      <c r="AE20" s="22"/>
      <c r="AF20" s="22"/>
    </row>
    <row r="21" spans="1:32" s="6" customFormat="1" x14ac:dyDescent="0.25">
      <c r="A21" s="46">
        <f>400*$D$1</f>
        <v>320</v>
      </c>
      <c r="B21" s="46">
        <f>200*$D$1</f>
        <v>160</v>
      </c>
      <c r="C21" s="6" t="s">
        <v>34</v>
      </c>
      <c r="D21" s="89" t="s">
        <v>4</v>
      </c>
      <c r="E21" s="94">
        <v>1</v>
      </c>
      <c r="F21" s="94">
        <v>1</v>
      </c>
      <c r="G21" s="94">
        <v>1</v>
      </c>
      <c r="H21" s="94">
        <v>1</v>
      </c>
      <c r="I21" s="94">
        <v>1</v>
      </c>
      <c r="J21" s="94">
        <v>1</v>
      </c>
      <c r="K21" s="94">
        <v>1</v>
      </c>
      <c r="L21" s="94">
        <v>1</v>
      </c>
      <c r="M21" s="94">
        <v>1</v>
      </c>
      <c r="N21" s="94">
        <v>1</v>
      </c>
      <c r="O21" s="94">
        <v>1</v>
      </c>
      <c r="P21" s="94">
        <v>1</v>
      </c>
      <c r="Q21" s="13"/>
      <c r="R21" s="13"/>
      <c r="S21" s="13"/>
      <c r="T21" s="13"/>
      <c r="U21" s="19"/>
      <c r="V21" s="19"/>
      <c r="W21" s="14"/>
      <c r="X21" s="14"/>
      <c r="Y21" s="13"/>
    </row>
    <row r="22" spans="1:32" s="6" customFormat="1" x14ac:dyDescent="0.25">
      <c r="A22" s="46">
        <f>3000*$D$1</f>
        <v>2400</v>
      </c>
      <c r="B22" s="46">
        <f>1500*$D$1</f>
        <v>1200</v>
      </c>
      <c r="C22" s="6" t="s">
        <v>34</v>
      </c>
      <c r="D22" s="89" t="s">
        <v>2</v>
      </c>
      <c r="E22" s="94">
        <v>1</v>
      </c>
      <c r="F22" s="94">
        <v>1</v>
      </c>
      <c r="G22" s="94">
        <v>1</v>
      </c>
      <c r="H22" s="94">
        <v>1</v>
      </c>
      <c r="I22" s="94">
        <v>1</v>
      </c>
      <c r="J22" s="94">
        <v>1</v>
      </c>
      <c r="K22" s="94">
        <v>1</v>
      </c>
      <c r="L22" s="94">
        <v>1</v>
      </c>
      <c r="M22" s="94">
        <v>1</v>
      </c>
      <c r="N22" s="94">
        <v>1</v>
      </c>
      <c r="O22" s="94">
        <v>1</v>
      </c>
      <c r="P22" s="94">
        <v>1</v>
      </c>
      <c r="Q22" s="13"/>
      <c r="R22" s="13"/>
      <c r="S22" s="13"/>
      <c r="T22" s="13"/>
      <c r="U22" s="19"/>
      <c r="V22" s="19"/>
      <c r="W22" s="14"/>
      <c r="X22" s="14"/>
      <c r="Y22" s="13"/>
    </row>
    <row r="23" spans="1:32" s="6" customFormat="1" x14ac:dyDescent="0.25">
      <c r="A23" s="46">
        <f>400*$D$1</f>
        <v>320</v>
      </c>
      <c r="B23" s="46">
        <f>0*$D$1</f>
        <v>0</v>
      </c>
      <c r="C23" s="6" t="s">
        <v>34</v>
      </c>
      <c r="D23" s="89" t="s">
        <v>8</v>
      </c>
      <c r="E23" s="94">
        <v>1</v>
      </c>
      <c r="F23" s="94">
        <v>1</v>
      </c>
      <c r="G23" s="94">
        <v>1</v>
      </c>
      <c r="H23" s="94">
        <v>1</v>
      </c>
      <c r="I23" s="94">
        <v>1</v>
      </c>
      <c r="J23" s="94">
        <v>1</v>
      </c>
      <c r="K23" s="94">
        <v>1</v>
      </c>
      <c r="L23" s="94">
        <v>1</v>
      </c>
      <c r="M23" s="94">
        <v>1</v>
      </c>
      <c r="N23" s="94">
        <v>1</v>
      </c>
      <c r="O23" s="94">
        <v>1</v>
      </c>
      <c r="P23" s="94">
        <v>1</v>
      </c>
      <c r="Q23" s="13"/>
      <c r="R23" s="13"/>
      <c r="S23" s="13"/>
      <c r="T23" s="13"/>
      <c r="U23" s="19"/>
      <c r="V23" s="19"/>
      <c r="W23" s="14"/>
      <c r="X23" s="14"/>
      <c r="Y23" s="13"/>
    </row>
    <row r="24" spans="1:32" s="6" customFormat="1" x14ac:dyDescent="0.25">
      <c r="A24" s="46">
        <f>0*$D$1</f>
        <v>0</v>
      </c>
      <c r="B24" s="46">
        <f>0*$D$1</f>
        <v>0</v>
      </c>
      <c r="C24" s="6" t="s">
        <v>34</v>
      </c>
      <c r="D24" s="89" t="s">
        <v>57</v>
      </c>
      <c r="E24" s="94">
        <v>1</v>
      </c>
      <c r="F24" s="94">
        <v>1</v>
      </c>
      <c r="G24" s="94">
        <v>1</v>
      </c>
      <c r="H24" s="94">
        <v>1</v>
      </c>
      <c r="I24" s="94">
        <v>1</v>
      </c>
      <c r="J24" s="94">
        <v>1</v>
      </c>
      <c r="K24" s="94">
        <v>1</v>
      </c>
      <c r="L24" s="94">
        <v>1</v>
      </c>
      <c r="M24" s="94">
        <v>1</v>
      </c>
      <c r="N24" s="94">
        <v>1</v>
      </c>
      <c r="O24" s="94">
        <v>1</v>
      </c>
      <c r="P24" s="94">
        <v>1</v>
      </c>
      <c r="Q24" s="13"/>
      <c r="R24" s="13"/>
      <c r="S24" s="13"/>
      <c r="T24" s="13"/>
      <c r="U24" s="19"/>
      <c r="V24" s="19"/>
      <c r="W24" s="14"/>
      <c r="X24" s="14"/>
      <c r="Y24" s="13"/>
    </row>
    <row r="25" spans="1:32" s="6" customFormat="1" x14ac:dyDescent="0.25">
      <c r="A25" s="74">
        <f>0*$D$1</f>
        <v>0</v>
      </c>
      <c r="B25" s="74">
        <f>0*$D$1</f>
        <v>0</v>
      </c>
      <c r="C25" s="23" t="s">
        <v>34</v>
      </c>
      <c r="D25" s="90"/>
      <c r="E25" s="94">
        <v>1</v>
      </c>
      <c r="F25" s="94">
        <v>1</v>
      </c>
      <c r="G25" s="94">
        <v>1</v>
      </c>
      <c r="H25" s="94">
        <v>1</v>
      </c>
      <c r="I25" s="94">
        <v>1</v>
      </c>
      <c r="J25" s="94">
        <v>1</v>
      </c>
      <c r="K25" s="94">
        <v>1</v>
      </c>
      <c r="L25" s="94">
        <v>1</v>
      </c>
      <c r="M25" s="94">
        <v>1</v>
      </c>
      <c r="N25" s="94">
        <v>1</v>
      </c>
      <c r="O25" s="94">
        <v>1</v>
      </c>
      <c r="P25" s="94">
        <v>1</v>
      </c>
      <c r="Q25" s="13"/>
      <c r="R25" s="13"/>
      <c r="S25" s="13"/>
      <c r="T25" s="13"/>
      <c r="U25" s="19"/>
      <c r="V25" s="19"/>
      <c r="W25" s="14"/>
      <c r="X25" s="14"/>
      <c r="Y25" s="13"/>
    </row>
    <row r="26" spans="1:32" s="6" customFormat="1" x14ac:dyDescent="0.25">
      <c r="A26" s="46">
        <f>400*$D$1</f>
        <v>320</v>
      </c>
      <c r="B26" s="46">
        <f>100*$D$1</f>
        <v>80</v>
      </c>
      <c r="C26" s="6" t="s">
        <v>6</v>
      </c>
      <c r="D26" s="89" t="s">
        <v>4</v>
      </c>
      <c r="E26" s="94">
        <v>1</v>
      </c>
      <c r="F26" s="94">
        <v>1</v>
      </c>
      <c r="G26" s="94">
        <v>1</v>
      </c>
      <c r="H26" s="94">
        <v>1</v>
      </c>
      <c r="I26" s="94">
        <v>1</v>
      </c>
      <c r="J26" s="94">
        <v>1</v>
      </c>
      <c r="K26" s="94">
        <v>1</v>
      </c>
      <c r="L26" s="94">
        <v>1</v>
      </c>
      <c r="M26" s="94">
        <v>1</v>
      </c>
      <c r="N26" s="94">
        <v>1</v>
      </c>
      <c r="O26" s="94">
        <v>1</v>
      </c>
      <c r="P26" s="94">
        <v>1</v>
      </c>
      <c r="Q26" s="13"/>
      <c r="R26" s="13"/>
      <c r="S26" s="13"/>
      <c r="T26" s="13"/>
      <c r="U26" s="19"/>
      <c r="V26" s="19"/>
      <c r="W26" s="14"/>
      <c r="X26" s="14"/>
      <c r="Y26" s="13"/>
    </row>
    <row r="27" spans="1:32" s="6" customFormat="1" x14ac:dyDescent="0.25">
      <c r="A27" s="46">
        <f>800*$D$1</f>
        <v>640</v>
      </c>
      <c r="B27" s="46">
        <f>0*$D$1</f>
        <v>0</v>
      </c>
      <c r="C27" s="6" t="s">
        <v>6</v>
      </c>
      <c r="D27" s="89" t="s">
        <v>7</v>
      </c>
      <c r="E27" s="94">
        <v>1</v>
      </c>
      <c r="F27" s="94">
        <v>1</v>
      </c>
      <c r="G27" s="94">
        <v>1</v>
      </c>
      <c r="H27" s="94">
        <v>1</v>
      </c>
      <c r="I27" s="94">
        <v>1</v>
      </c>
      <c r="J27" s="94">
        <v>1</v>
      </c>
      <c r="K27" s="94">
        <v>1</v>
      </c>
      <c r="L27" s="94">
        <v>1</v>
      </c>
      <c r="M27" s="94">
        <v>1</v>
      </c>
      <c r="N27" s="94">
        <v>1</v>
      </c>
      <c r="O27" s="94">
        <v>1</v>
      </c>
      <c r="P27" s="94">
        <v>1</v>
      </c>
      <c r="Q27" s="13"/>
      <c r="R27" s="13"/>
      <c r="S27" s="13"/>
      <c r="T27" s="13"/>
      <c r="U27" s="19"/>
      <c r="V27" s="19"/>
      <c r="W27" s="14"/>
      <c r="X27" s="14"/>
      <c r="Y27" s="13"/>
    </row>
    <row r="28" spans="1:32" s="6" customFormat="1" x14ac:dyDescent="0.25">
      <c r="A28" s="46">
        <f>0*$D$1</f>
        <v>0</v>
      </c>
      <c r="B28" s="46">
        <f>0*$D$1</f>
        <v>0</v>
      </c>
      <c r="C28" s="6" t="s">
        <v>6</v>
      </c>
      <c r="D28" s="89" t="s">
        <v>8</v>
      </c>
      <c r="E28" s="94">
        <v>1</v>
      </c>
      <c r="F28" s="94">
        <v>1</v>
      </c>
      <c r="G28" s="94">
        <v>1</v>
      </c>
      <c r="H28" s="94">
        <v>1</v>
      </c>
      <c r="I28" s="94">
        <v>1</v>
      </c>
      <c r="J28" s="94">
        <v>1</v>
      </c>
      <c r="K28" s="94">
        <v>1</v>
      </c>
      <c r="L28" s="94">
        <v>1</v>
      </c>
      <c r="M28" s="94">
        <v>1</v>
      </c>
      <c r="N28" s="94">
        <v>1</v>
      </c>
      <c r="O28" s="94">
        <v>1</v>
      </c>
      <c r="P28" s="94">
        <v>1</v>
      </c>
      <c r="Q28" s="13"/>
      <c r="R28" s="13"/>
      <c r="S28" s="13"/>
      <c r="T28" s="13"/>
      <c r="U28" s="19"/>
      <c r="V28" s="19"/>
      <c r="W28" s="14"/>
      <c r="X28" s="14"/>
      <c r="Y28" s="13"/>
    </row>
    <row r="29" spans="1:32" s="6" customFormat="1" x14ac:dyDescent="0.25">
      <c r="A29" s="46">
        <f>800*$D$1</f>
        <v>640</v>
      </c>
      <c r="B29" s="46">
        <f>300*$D$1</f>
        <v>240</v>
      </c>
      <c r="C29" s="6" t="s">
        <v>6</v>
      </c>
      <c r="D29" s="89" t="s">
        <v>47</v>
      </c>
      <c r="E29" s="94">
        <v>1</v>
      </c>
      <c r="F29" s="94">
        <v>1</v>
      </c>
      <c r="G29" s="94">
        <v>1</v>
      </c>
      <c r="H29" s="94">
        <v>1</v>
      </c>
      <c r="I29" s="94">
        <v>1</v>
      </c>
      <c r="J29" s="94">
        <v>1</v>
      </c>
      <c r="K29" s="94">
        <v>1</v>
      </c>
      <c r="L29" s="94">
        <v>1</v>
      </c>
      <c r="M29" s="94">
        <v>1</v>
      </c>
      <c r="N29" s="94">
        <v>1</v>
      </c>
      <c r="O29" s="94">
        <v>1</v>
      </c>
      <c r="P29" s="94">
        <v>1</v>
      </c>
      <c r="Q29" s="13"/>
      <c r="R29" s="13"/>
      <c r="S29" s="13"/>
      <c r="T29" s="13"/>
      <c r="U29" s="19"/>
      <c r="V29" s="19"/>
      <c r="W29" s="14"/>
      <c r="X29" s="14"/>
      <c r="Y29" s="13"/>
    </row>
    <row r="30" spans="1:32" s="6" customFormat="1" x14ac:dyDescent="0.25">
      <c r="A30" s="74">
        <f>0*$D$1</f>
        <v>0</v>
      </c>
      <c r="B30" s="74">
        <f>0*$D$1</f>
        <v>0</v>
      </c>
      <c r="C30" s="76" t="s">
        <v>6</v>
      </c>
      <c r="D30" s="91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49"/>
      <c r="Q30" s="13"/>
      <c r="R30" s="13"/>
      <c r="S30" s="13"/>
      <c r="T30" s="13"/>
      <c r="U30" s="19"/>
      <c r="V30" s="19"/>
      <c r="W30" s="14"/>
      <c r="X30" s="14"/>
      <c r="Y30" s="13"/>
    </row>
    <row r="31" spans="1:32" s="6" customFormat="1" x14ac:dyDescent="0.25">
      <c r="A31" s="46"/>
      <c r="B31" s="46"/>
      <c r="C31" s="20"/>
      <c r="D31" s="20"/>
      <c r="E31" s="96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13"/>
      <c r="R31" s="13"/>
      <c r="S31" s="13"/>
      <c r="T31" s="13"/>
      <c r="U31" s="19"/>
      <c r="V31" s="19"/>
      <c r="W31" s="14"/>
      <c r="X31" s="14"/>
      <c r="Y31" s="13"/>
    </row>
    <row r="32" spans="1:32" s="8" customFormat="1" ht="15.6" x14ac:dyDescent="0.3">
      <c r="A32" s="59">
        <f>SUM(A7,A11,A20,A25,A30)</f>
        <v>0</v>
      </c>
      <c r="B32" s="59">
        <f>SUM(B7,B11,B20,B25,B30)</f>
        <v>0</v>
      </c>
      <c r="C32" s="60" t="s">
        <v>53</v>
      </c>
      <c r="D32" s="61"/>
      <c r="E32" s="62">
        <f>SUM(E20,E7,E11,E25,E30)</f>
        <v>4</v>
      </c>
      <c r="F32" s="62">
        <f t="shared" ref="F32:P32" si="1">SUM(F20,F7,F11,F25,F30)</f>
        <v>4</v>
      </c>
      <c r="G32" s="62">
        <f t="shared" si="1"/>
        <v>4</v>
      </c>
      <c r="H32" s="62">
        <f t="shared" si="1"/>
        <v>4</v>
      </c>
      <c r="I32" s="62">
        <f t="shared" si="1"/>
        <v>4</v>
      </c>
      <c r="J32" s="62">
        <f t="shared" si="1"/>
        <v>4</v>
      </c>
      <c r="K32" s="62">
        <f t="shared" si="1"/>
        <v>4</v>
      </c>
      <c r="L32" s="62">
        <f t="shared" si="1"/>
        <v>4</v>
      </c>
      <c r="M32" s="62">
        <f t="shared" si="1"/>
        <v>4</v>
      </c>
      <c r="N32" s="62">
        <f t="shared" si="1"/>
        <v>4</v>
      </c>
      <c r="O32" s="62">
        <f t="shared" si="1"/>
        <v>4</v>
      </c>
      <c r="P32" s="62">
        <f t="shared" si="1"/>
        <v>4</v>
      </c>
      <c r="Q32" s="63"/>
      <c r="R32" s="63"/>
      <c r="S32" s="63"/>
      <c r="T32" s="63"/>
      <c r="U32" s="64"/>
      <c r="V32" s="64"/>
      <c r="W32" s="65"/>
      <c r="X32" s="65"/>
      <c r="Y32" s="63"/>
      <c r="Z32" s="66"/>
      <c r="AA32" s="66"/>
    </row>
    <row r="33" spans="1:27" s="8" customFormat="1" ht="15.6" x14ac:dyDescent="0.3">
      <c r="A33" s="59">
        <f>SUM(A3:A6,A8:A10,A12:A19,A21:A24,A26:A29)</f>
        <v>16780</v>
      </c>
      <c r="B33" s="59">
        <f>SUM(B3:B6,B8:B10,B12:B19,B21:B24,B26:B29)</f>
        <v>6480</v>
      </c>
      <c r="C33" s="60" t="s">
        <v>55</v>
      </c>
      <c r="D33" s="67"/>
      <c r="E33" s="62">
        <f>+SUM(E12:E19,E3:E6,E8:E10,E21:E24,E26:E29)</f>
        <v>23</v>
      </c>
      <c r="F33" s="62">
        <f t="shared" ref="F33:P33" si="2">+SUM(F12:F19,F3:F6,F8:F10,F21:F24,F26:F29)</f>
        <v>23</v>
      </c>
      <c r="G33" s="62">
        <f t="shared" si="2"/>
        <v>23</v>
      </c>
      <c r="H33" s="62">
        <f t="shared" si="2"/>
        <v>23</v>
      </c>
      <c r="I33" s="62">
        <f t="shared" si="2"/>
        <v>23</v>
      </c>
      <c r="J33" s="62">
        <f t="shared" si="2"/>
        <v>23</v>
      </c>
      <c r="K33" s="62">
        <f t="shared" si="2"/>
        <v>23</v>
      </c>
      <c r="L33" s="62">
        <f t="shared" si="2"/>
        <v>23</v>
      </c>
      <c r="M33" s="62">
        <f t="shared" si="2"/>
        <v>23</v>
      </c>
      <c r="N33" s="62">
        <f t="shared" si="2"/>
        <v>23</v>
      </c>
      <c r="O33" s="62">
        <f t="shared" si="2"/>
        <v>23</v>
      </c>
      <c r="P33" s="62">
        <f t="shared" si="2"/>
        <v>23</v>
      </c>
      <c r="Q33" s="63"/>
      <c r="R33" s="63"/>
      <c r="S33" s="63"/>
      <c r="T33" s="63"/>
      <c r="U33" s="64"/>
      <c r="V33" s="64"/>
      <c r="W33" s="65"/>
      <c r="X33" s="65"/>
      <c r="Y33" s="63"/>
      <c r="Z33" s="66"/>
      <c r="AA33" s="66"/>
    </row>
    <row r="34" spans="1:27" s="58" customFormat="1" ht="18" x14ac:dyDescent="0.35">
      <c r="A34" s="44">
        <f>SUM(A3:A30)</f>
        <v>16780</v>
      </c>
      <c r="B34" s="44">
        <f>SUM(B3:B30)</f>
        <v>6480</v>
      </c>
      <c r="C34" s="42" t="s">
        <v>52</v>
      </c>
      <c r="D34" s="45"/>
      <c r="E34" s="43">
        <f>SUM(E3:E30)</f>
        <v>27</v>
      </c>
      <c r="F34" s="47">
        <f t="shared" ref="F34:P34" si="3">SUM(F3:F30)</f>
        <v>27</v>
      </c>
      <c r="G34" s="43">
        <f t="shared" si="3"/>
        <v>27</v>
      </c>
      <c r="H34" s="43">
        <f t="shared" si="3"/>
        <v>27</v>
      </c>
      <c r="I34" s="47">
        <f t="shared" si="3"/>
        <v>27</v>
      </c>
      <c r="J34" s="43">
        <f t="shared" si="3"/>
        <v>27</v>
      </c>
      <c r="K34" s="43">
        <f t="shared" si="3"/>
        <v>27</v>
      </c>
      <c r="L34" s="43">
        <f t="shared" si="3"/>
        <v>27</v>
      </c>
      <c r="M34" s="47">
        <f t="shared" si="3"/>
        <v>27</v>
      </c>
      <c r="N34" s="43">
        <f t="shared" si="3"/>
        <v>27</v>
      </c>
      <c r="O34" s="47">
        <f t="shared" si="3"/>
        <v>27</v>
      </c>
      <c r="P34" s="43">
        <f t="shared" si="3"/>
        <v>27</v>
      </c>
      <c r="Q34" s="56"/>
      <c r="R34" s="56"/>
      <c r="S34" s="56"/>
      <c r="T34" s="56"/>
      <c r="U34" s="57"/>
      <c r="V34" s="57"/>
    </row>
    <row r="35" spans="1:27" ht="14.45" x14ac:dyDescent="0.3">
      <c r="A35" s="28">
        <f>SUM(A3:A7)</f>
        <v>4800</v>
      </c>
      <c r="B35" s="28">
        <f>SUM(B3:B7)</f>
        <v>1760</v>
      </c>
      <c r="C35" s="13" t="s">
        <v>1</v>
      </c>
      <c r="D35" s="33"/>
      <c r="E35" s="35">
        <f>SUM(E3:E7)</f>
        <v>5</v>
      </c>
      <c r="F35" s="33">
        <f t="shared" ref="F35:P35" si="4">SUM(F3:F7)</f>
        <v>5</v>
      </c>
      <c r="G35" s="35">
        <f t="shared" si="4"/>
        <v>5</v>
      </c>
      <c r="H35" s="35">
        <f t="shared" si="4"/>
        <v>5</v>
      </c>
      <c r="I35" s="35">
        <f t="shared" si="4"/>
        <v>5</v>
      </c>
      <c r="J35" s="35">
        <f t="shared" si="4"/>
        <v>5</v>
      </c>
      <c r="K35" s="35">
        <f t="shared" si="4"/>
        <v>5</v>
      </c>
      <c r="L35" s="35">
        <f t="shared" si="4"/>
        <v>5</v>
      </c>
      <c r="M35" s="33">
        <f t="shared" si="4"/>
        <v>5</v>
      </c>
      <c r="N35" s="35">
        <f t="shared" si="4"/>
        <v>5</v>
      </c>
      <c r="O35" s="35">
        <f t="shared" si="4"/>
        <v>5</v>
      </c>
      <c r="P35" s="35">
        <f t="shared" si="4"/>
        <v>5</v>
      </c>
      <c r="Q35" s="13"/>
      <c r="R35" s="13"/>
      <c r="S35" s="13"/>
      <c r="T35" s="13"/>
      <c r="U35" s="5"/>
      <c r="V35" s="5"/>
      <c r="W35" s="6"/>
      <c r="X35" s="6"/>
      <c r="Y35" s="6"/>
      <c r="Z35" s="6"/>
      <c r="AA35" s="6"/>
    </row>
    <row r="36" spans="1:27" ht="14.45" x14ac:dyDescent="0.3">
      <c r="A36" s="28">
        <f>SUM(A8:A11)</f>
        <v>3520</v>
      </c>
      <c r="B36" s="28">
        <f>SUM(B8:B11)</f>
        <v>1600</v>
      </c>
      <c r="C36" s="13" t="s">
        <v>3</v>
      </c>
      <c r="D36" s="33"/>
      <c r="E36" s="35">
        <f>SUM(E8:E11)</f>
        <v>4</v>
      </c>
      <c r="F36" s="35">
        <f t="shared" ref="F36:P36" si="5">SUM(F8:F11)</f>
        <v>4</v>
      </c>
      <c r="G36" s="35">
        <f t="shared" si="5"/>
        <v>4</v>
      </c>
      <c r="H36" s="35">
        <f t="shared" si="5"/>
        <v>4</v>
      </c>
      <c r="I36" s="35">
        <f t="shared" si="5"/>
        <v>4</v>
      </c>
      <c r="J36" s="35">
        <f t="shared" si="5"/>
        <v>4</v>
      </c>
      <c r="K36" s="35">
        <f t="shared" si="5"/>
        <v>4</v>
      </c>
      <c r="L36" s="33">
        <f t="shared" si="5"/>
        <v>4</v>
      </c>
      <c r="M36" s="35">
        <f t="shared" si="5"/>
        <v>4</v>
      </c>
      <c r="N36" s="35">
        <f t="shared" si="5"/>
        <v>4</v>
      </c>
      <c r="O36" s="35">
        <f t="shared" si="5"/>
        <v>4</v>
      </c>
      <c r="P36" s="35">
        <f t="shared" si="5"/>
        <v>4</v>
      </c>
      <c r="Q36" s="13"/>
      <c r="R36" s="13"/>
      <c r="S36" s="13"/>
      <c r="T36" s="13"/>
      <c r="U36" s="5"/>
      <c r="V36" s="5"/>
      <c r="W36" s="6"/>
      <c r="X36" s="6"/>
      <c r="Y36" s="6"/>
      <c r="Z36" s="6"/>
      <c r="AA36" s="6"/>
    </row>
    <row r="37" spans="1:27" ht="14.45" x14ac:dyDescent="0.3">
      <c r="A37" s="28">
        <f>SUM(A12:A20)</f>
        <v>3820</v>
      </c>
      <c r="B37" s="28">
        <f>SUM(B12:B20)</f>
        <v>1440</v>
      </c>
      <c r="C37" s="41" t="s">
        <v>5</v>
      </c>
      <c r="D37" s="33"/>
      <c r="E37" s="36">
        <f>SUM(E12:E20)</f>
        <v>9</v>
      </c>
      <c r="F37" s="36">
        <f t="shared" ref="F37:P37" si="6">SUM(F12:F20)</f>
        <v>9</v>
      </c>
      <c r="G37" s="36">
        <f t="shared" si="6"/>
        <v>9</v>
      </c>
      <c r="H37" s="36">
        <f t="shared" si="6"/>
        <v>9</v>
      </c>
      <c r="I37" s="36">
        <f t="shared" si="6"/>
        <v>9</v>
      </c>
      <c r="J37" s="36">
        <f t="shared" si="6"/>
        <v>9</v>
      </c>
      <c r="K37" s="36">
        <f t="shared" si="6"/>
        <v>9</v>
      </c>
      <c r="L37" s="34">
        <f t="shared" si="6"/>
        <v>9</v>
      </c>
      <c r="M37" s="36">
        <f t="shared" si="6"/>
        <v>9</v>
      </c>
      <c r="N37" s="36">
        <f t="shared" si="6"/>
        <v>9</v>
      </c>
      <c r="O37" s="34">
        <f t="shared" si="6"/>
        <v>9</v>
      </c>
      <c r="P37" s="36">
        <f t="shared" si="6"/>
        <v>9</v>
      </c>
      <c r="Q37" s="13"/>
      <c r="R37" s="13"/>
      <c r="S37" s="13"/>
      <c r="T37" s="13"/>
      <c r="U37" s="19"/>
      <c r="V37" s="19"/>
      <c r="W37" s="14"/>
      <c r="X37" s="14"/>
      <c r="Y37" s="13"/>
      <c r="Z37" s="6"/>
      <c r="AA37" s="6"/>
    </row>
    <row r="38" spans="1:27" ht="14.45" x14ac:dyDescent="0.3">
      <c r="A38" s="28">
        <f>SUM(A21:A25)</f>
        <v>3040</v>
      </c>
      <c r="B38" s="28">
        <f>SUM(B21:B25)</f>
        <v>1360</v>
      </c>
      <c r="C38" s="6" t="s">
        <v>34</v>
      </c>
      <c r="D38" s="33"/>
      <c r="E38" s="35">
        <f>SUM(E21:E25)</f>
        <v>5</v>
      </c>
      <c r="F38" s="35">
        <f t="shared" ref="F38:P38" si="7">SUM(F21:F25)</f>
        <v>5</v>
      </c>
      <c r="G38" s="35">
        <f t="shared" si="7"/>
        <v>5</v>
      </c>
      <c r="H38" s="35">
        <f t="shared" si="7"/>
        <v>5</v>
      </c>
      <c r="I38" s="35">
        <f t="shared" si="7"/>
        <v>5</v>
      </c>
      <c r="J38" s="35">
        <f t="shared" si="7"/>
        <v>5</v>
      </c>
      <c r="K38" s="35">
        <f t="shared" si="7"/>
        <v>5</v>
      </c>
      <c r="L38" s="35">
        <f t="shared" si="7"/>
        <v>5</v>
      </c>
      <c r="M38" s="35">
        <f t="shared" si="7"/>
        <v>5</v>
      </c>
      <c r="N38" s="35">
        <f t="shared" si="7"/>
        <v>5</v>
      </c>
      <c r="O38" s="35">
        <f t="shared" si="7"/>
        <v>5</v>
      </c>
      <c r="P38" s="35">
        <f t="shared" si="7"/>
        <v>5</v>
      </c>
      <c r="Q38" s="13"/>
      <c r="R38" s="13"/>
      <c r="S38" s="13"/>
      <c r="T38" s="13"/>
      <c r="U38" s="5"/>
      <c r="V38" s="5"/>
      <c r="W38" s="6"/>
      <c r="X38" s="6"/>
      <c r="Y38" s="6"/>
      <c r="Z38" s="6"/>
      <c r="AA38" s="6"/>
    </row>
    <row r="39" spans="1:27" ht="14.45" x14ac:dyDescent="0.3">
      <c r="A39" s="28">
        <f>SUM(A26:A30)</f>
        <v>1600</v>
      </c>
      <c r="B39" s="28">
        <f>SUM(B26:B30)</f>
        <v>320</v>
      </c>
      <c r="C39" s="13" t="s">
        <v>6</v>
      </c>
      <c r="D39" s="33"/>
      <c r="E39" s="35">
        <f>SUM(E26:E30)</f>
        <v>4</v>
      </c>
      <c r="F39" s="35">
        <f t="shared" ref="F39:P39" si="8">SUM(F26:F30)</f>
        <v>4</v>
      </c>
      <c r="G39" s="35">
        <f t="shared" si="8"/>
        <v>4</v>
      </c>
      <c r="H39" s="35">
        <f t="shared" si="8"/>
        <v>4</v>
      </c>
      <c r="I39" s="35">
        <f t="shared" si="8"/>
        <v>4</v>
      </c>
      <c r="J39" s="35">
        <f t="shared" si="8"/>
        <v>4</v>
      </c>
      <c r="K39" s="35">
        <f t="shared" si="8"/>
        <v>4</v>
      </c>
      <c r="L39" s="35">
        <f t="shared" si="8"/>
        <v>4</v>
      </c>
      <c r="M39" s="35">
        <f t="shared" si="8"/>
        <v>4</v>
      </c>
      <c r="N39" s="35">
        <f t="shared" si="8"/>
        <v>4</v>
      </c>
      <c r="O39" s="35">
        <f t="shared" si="8"/>
        <v>4</v>
      </c>
      <c r="P39" s="35">
        <f t="shared" si="8"/>
        <v>4</v>
      </c>
      <c r="Q39" s="6"/>
      <c r="R39" s="6"/>
      <c r="S39" s="6"/>
      <c r="T39" s="6"/>
      <c r="U39" s="5"/>
      <c r="V39" s="5"/>
      <c r="W39" s="6"/>
      <c r="X39" s="6"/>
      <c r="Y39" s="6"/>
      <c r="Z39" s="6"/>
      <c r="AA39" s="6"/>
    </row>
    <row r="40" spans="1:27" ht="14.45" x14ac:dyDescent="0.3">
      <c r="A40" s="6"/>
      <c r="B40" s="6"/>
      <c r="C40" s="6"/>
      <c r="D40" s="33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6"/>
      <c r="R40" s="6"/>
      <c r="S40" s="6"/>
      <c r="T40" s="6"/>
      <c r="U40" s="5"/>
      <c r="V40" s="5"/>
      <c r="W40" s="6"/>
      <c r="X40" s="6"/>
      <c r="Y40" s="6"/>
      <c r="Z40" s="6"/>
      <c r="AA40" s="6"/>
    </row>
    <row r="41" spans="1:27" ht="14.45" x14ac:dyDescent="0.3">
      <c r="A41" s="6"/>
      <c r="B41" s="6"/>
      <c r="C41" s="6"/>
      <c r="D41" s="33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6"/>
      <c r="R41" s="6"/>
      <c r="S41" s="6"/>
      <c r="T41" s="6"/>
      <c r="U41" s="5"/>
      <c r="V41" s="5"/>
      <c r="W41" s="6"/>
      <c r="X41" s="6"/>
      <c r="Y41" s="6"/>
      <c r="Z41" s="6"/>
      <c r="AA41" s="6"/>
    </row>
    <row r="42" spans="1:27" ht="14.45" x14ac:dyDescent="0.3">
      <c r="A42" s="6"/>
      <c r="B42" s="6"/>
      <c r="C42" s="6"/>
      <c r="D42" s="33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6"/>
      <c r="R42" s="6"/>
      <c r="S42" s="6"/>
      <c r="T42" s="6"/>
      <c r="U42" s="5"/>
      <c r="V42" s="5"/>
      <c r="W42" s="6"/>
      <c r="X42" s="6"/>
      <c r="Y42" s="6"/>
      <c r="Z42" s="6"/>
      <c r="AA42" s="6"/>
    </row>
    <row r="43" spans="1:27" ht="14.45" x14ac:dyDescent="0.3">
      <c r="D43" s="33"/>
      <c r="E43" s="35"/>
      <c r="F43" s="35"/>
      <c r="G43" s="35"/>
      <c r="H43" s="35"/>
      <c r="I43" s="35"/>
      <c r="J43" s="35"/>
      <c r="K43" s="35"/>
      <c r="L43" s="33"/>
      <c r="M43" s="35"/>
      <c r="N43" s="35"/>
      <c r="O43" s="35"/>
      <c r="P43" s="35"/>
    </row>
    <row r="44" spans="1:27" s="1" customFormat="1" ht="21" x14ac:dyDescent="0.35">
      <c r="A44" s="86" t="s">
        <v>20</v>
      </c>
      <c r="B44" s="86"/>
      <c r="C44"/>
      <c r="D44" s="34"/>
      <c r="E44" s="36"/>
      <c r="F44" s="36"/>
      <c r="G44" s="36"/>
      <c r="H44" s="36"/>
      <c r="I44" s="36"/>
      <c r="J44" s="34"/>
      <c r="K44" s="36"/>
      <c r="L44" s="36"/>
      <c r="M44" s="36"/>
      <c r="N44" s="34"/>
      <c r="O44" s="36"/>
      <c r="P44" s="34"/>
      <c r="U44" s="11"/>
      <c r="V44" s="11"/>
    </row>
    <row r="45" spans="1:27" s="30" customFormat="1" ht="14.45" x14ac:dyDescent="0.3">
      <c r="A45" s="29"/>
      <c r="B45" s="29"/>
      <c r="C45" s="30" t="s">
        <v>0</v>
      </c>
      <c r="D45" s="39" t="s">
        <v>51</v>
      </c>
      <c r="E45" s="37"/>
      <c r="F45" s="55"/>
      <c r="G45" s="37"/>
      <c r="H45" s="37"/>
      <c r="I45" s="37"/>
      <c r="J45" s="37"/>
      <c r="K45" s="37"/>
      <c r="L45" s="37"/>
      <c r="M45" s="37"/>
      <c r="N45" s="37"/>
      <c r="O45" s="37"/>
      <c r="P45" s="37"/>
      <c r="X45" s="32"/>
    </row>
    <row r="46" spans="1:27" ht="14.45" x14ac:dyDescent="0.3">
      <c r="A46" s="1"/>
      <c r="B46" s="15"/>
      <c r="C46" t="s">
        <v>1</v>
      </c>
      <c r="D46" s="48" t="s">
        <v>4</v>
      </c>
      <c r="E46" s="35">
        <v>1090</v>
      </c>
      <c r="F46" s="34">
        <v>55</v>
      </c>
      <c r="G46" s="36"/>
      <c r="H46" s="36"/>
      <c r="I46" s="36">
        <v>2304</v>
      </c>
      <c r="J46" s="36">
        <v>0</v>
      </c>
      <c r="K46" s="50"/>
      <c r="L46" s="51"/>
      <c r="M46" s="38"/>
      <c r="N46" s="35"/>
      <c r="O46" s="50"/>
      <c r="P46" s="35"/>
      <c r="W46" s="4"/>
      <c r="X46" s="31"/>
    </row>
    <row r="47" spans="1:27" s="6" customFormat="1" x14ac:dyDescent="0.25">
      <c r="A47" s="13"/>
      <c r="B47" s="13"/>
      <c r="C47" t="s">
        <v>1</v>
      </c>
      <c r="D47" s="40" t="s">
        <v>7</v>
      </c>
      <c r="E47" s="35">
        <v>0</v>
      </c>
      <c r="F47" s="34"/>
      <c r="G47" s="36"/>
      <c r="H47" s="36"/>
      <c r="I47" s="36"/>
      <c r="J47" s="36">
        <v>0</v>
      </c>
      <c r="K47" s="35"/>
      <c r="L47" s="38"/>
      <c r="M47" s="38"/>
      <c r="N47" s="35"/>
      <c r="O47" s="35"/>
      <c r="P47" s="35"/>
      <c r="U47" s="5"/>
      <c r="V47" s="5"/>
      <c r="W47" s="12"/>
      <c r="X47" s="52"/>
    </row>
    <row r="48" spans="1:27" s="6" customFormat="1" x14ac:dyDescent="0.25">
      <c r="A48" s="13"/>
      <c r="B48" s="13"/>
      <c r="C48" s="6" t="s">
        <v>1</v>
      </c>
      <c r="D48" s="40" t="s">
        <v>2</v>
      </c>
      <c r="E48" s="35">
        <v>0</v>
      </c>
      <c r="F48" s="34"/>
      <c r="G48" s="36"/>
      <c r="H48" s="36"/>
      <c r="I48" s="36"/>
      <c r="J48" s="36">
        <v>0</v>
      </c>
      <c r="K48" s="35"/>
      <c r="L48" s="38"/>
      <c r="M48" s="38"/>
      <c r="N48" s="35"/>
      <c r="O48" s="35"/>
      <c r="P48" s="35"/>
      <c r="U48" s="5"/>
      <c r="V48" s="5"/>
    </row>
    <row r="49" spans="1:23" s="6" customFormat="1" x14ac:dyDescent="0.25">
      <c r="A49" s="13"/>
      <c r="B49" s="53"/>
      <c r="C49" s="6" t="s">
        <v>1</v>
      </c>
      <c r="D49" s="40" t="s">
        <v>10</v>
      </c>
      <c r="E49" s="35">
        <v>0</v>
      </c>
      <c r="F49" s="34"/>
      <c r="G49" s="36"/>
      <c r="H49" s="36"/>
      <c r="I49" s="36"/>
      <c r="J49" s="36">
        <v>0</v>
      </c>
      <c r="K49" s="35"/>
      <c r="L49" s="38"/>
      <c r="M49" s="38"/>
      <c r="N49" s="35"/>
      <c r="O49" s="35"/>
      <c r="P49" s="36"/>
      <c r="U49" s="5"/>
      <c r="V49" s="5"/>
    </row>
    <row r="50" spans="1:23" s="6" customFormat="1" x14ac:dyDescent="0.25">
      <c r="A50" s="78"/>
      <c r="B50" s="79"/>
      <c r="C50" s="23" t="s">
        <v>1</v>
      </c>
      <c r="D50" s="75" t="s">
        <v>53</v>
      </c>
      <c r="E50" s="35">
        <v>0</v>
      </c>
      <c r="F50" s="34"/>
      <c r="G50" s="36"/>
      <c r="H50" s="36"/>
      <c r="I50" s="36"/>
      <c r="J50" s="36">
        <v>0</v>
      </c>
      <c r="K50" s="35"/>
      <c r="L50" s="38"/>
      <c r="M50" s="38"/>
      <c r="N50" s="35"/>
      <c r="O50" s="35"/>
      <c r="P50" s="35"/>
      <c r="U50" s="5"/>
      <c r="V50" s="5"/>
    </row>
    <row r="51" spans="1:23" s="6" customFormat="1" x14ac:dyDescent="0.25">
      <c r="A51" s="13"/>
      <c r="B51" s="53"/>
      <c r="C51" s="6" t="s">
        <v>3</v>
      </c>
      <c r="D51" s="40" t="s">
        <v>4</v>
      </c>
      <c r="E51" s="35">
        <v>0</v>
      </c>
      <c r="F51" s="34"/>
      <c r="G51" s="36"/>
      <c r="H51" s="36"/>
      <c r="I51" s="36"/>
      <c r="J51" s="36">
        <v>931</v>
      </c>
      <c r="K51" s="35"/>
      <c r="L51" s="35"/>
      <c r="M51" s="38"/>
      <c r="N51" s="38"/>
      <c r="O51" s="38"/>
      <c r="P51" s="35"/>
      <c r="U51" s="5"/>
      <c r="V51" s="5"/>
    </row>
    <row r="52" spans="1:23" s="6" customFormat="1" x14ac:dyDescent="0.25">
      <c r="A52" s="13"/>
      <c r="B52" s="13"/>
      <c r="C52" s="6" t="s">
        <v>3</v>
      </c>
      <c r="D52" s="40" t="s">
        <v>2</v>
      </c>
      <c r="E52" s="35">
        <v>150</v>
      </c>
      <c r="F52" s="34"/>
      <c r="G52" s="36"/>
      <c r="H52" s="36"/>
      <c r="I52" s="36"/>
      <c r="J52" s="36">
        <v>0</v>
      </c>
      <c r="K52" s="35"/>
      <c r="L52" s="35"/>
      <c r="M52" s="38"/>
      <c r="N52" s="38"/>
      <c r="O52" s="38"/>
      <c r="P52" s="35"/>
      <c r="U52" s="5"/>
      <c r="V52" s="5"/>
    </row>
    <row r="53" spans="1:23" s="6" customFormat="1" x14ac:dyDescent="0.25">
      <c r="A53" s="13"/>
      <c r="B53" s="53"/>
      <c r="C53" s="6" t="s">
        <v>3</v>
      </c>
      <c r="D53" s="40" t="s">
        <v>10</v>
      </c>
      <c r="E53" s="35">
        <v>760</v>
      </c>
      <c r="F53" s="34"/>
      <c r="G53" s="36"/>
      <c r="H53" s="36"/>
      <c r="I53" s="36"/>
      <c r="J53" s="36">
        <v>744</v>
      </c>
      <c r="K53" s="35"/>
      <c r="L53" s="35"/>
      <c r="M53" s="38"/>
      <c r="N53" s="38"/>
      <c r="O53" s="38"/>
      <c r="P53" s="36"/>
      <c r="U53" s="5"/>
      <c r="V53" s="5"/>
    </row>
    <row r="54" spans="1:23" s="6" customFormat="1" x14ac:dyDescent="0.25">
      <c r="A54" s="78"/>
      <c r="B54" s="78"/>
      <c r="C54" s="23" t="s">
        <v>3</v>
      </c>
      <c r="D54" s="75" t="s">
        <v>53</v>
      </c>
      <c r="E54" s="35">
        <v>0</v>
      </c>
      <c r="F54" s="34"/>
      <c r="G54" s="36"/>
      <c r="H54" s="36"/>
      <c r="I54" s="36"/>
      <c r="J54" s="36">
        <v>0</v>
      </c>
      <c r="K54" s="35"/>
      <c r="L54" s="35"/>
      <c r="M54" s="38"/>
      <c r="N54" s="38"/>
      <c r="O54" s="38"/>
      <c r="P54" s="35"/>
      <c r="U54" s="5"/>
      <c r="V54" s="5"/>
    </row>
    <row r="55" spans="1:23" s="6" customFormat="1" x14ac:dyDescent="0.25">
      <c r="A55" s="13"/>
      <c r="B55" s="13"/>
      <c r="C55" s="6" t="s">
        <v>5</v>
      </c>
      <c r="D55" s="40" t="s">
        <v>4</v>
      </c>
      <c r="E55" s="35">
        <v>297</v>
      </c>
      <c r="F55" s="34"/>
      <c r="G55" s="36"/>
      <c r="H55" s="36"/>
      <c r="I55" s="36"/>
      <c r="J55" s="36">
        <v>0</v>
      </c>
      <c r="K55" s="38"/>
      <c r="L55" s="38"/>
      <c r="M55" s="38"/>
      <c r="N55" s="35"/>
      <c r="O55" s="35"/>
      <c r="P55" s="35"/>
      <c r="U55" s="5"/>
      <c r="V55" s="5"/>
    </row>
    <row r="56" spans="1:23" s="6" customFormat="1" x14ac:dyDescent="0.25">
      <c r="A56" s="13"/>
      <c r="B56" s="53"/>
      <c r="C56" s="6" t="s">
        <v>5</v>
      </c>
      <c r="D56" s="40" t="s">
        <v>7</v>
      </c>
      <c r="E56" s="35">
        <v>325</v>
      </c>
      <c r="F56" s="34"/>
      <c r="G56" s="36"/>
      <c r="H56" s="36"/>
      <c r="I56" s="36"/>
      <c r="J56" s="36">
        <v>167</v>
      </c>
      <c r="K56" s="38"/>
      <c r="L56" s="38"/>
      <c r="M56" s="38"/>
      <c r="N56" s="35"/>
      <c r="O56" s="35"/>
      <c r="P56" s="36"/>
      <c r="U56" s="5"/>
      <c r="V56" s="5"/>
    </row>
    <row r="57" spans="1:23" s="6" customFormat="1" x14ac:dyDescent="0.25">
      <c r="A57" s="13"/>
      <c r="B57" s="53"/>
      <c r="C57" s="6" t="s">
        <v>5</v>
      </c>
      <c r="D57" s="40" t="s">
        <v>26</v>
      </c>
      <c r="E57" s="35">
        <v>2</v>
      </c>
      <c r="F57" s="34"/>
      <c r="G57" s="36"/>
      <c r="H57" s="36"/>
      <c r="I57" s="36"/>
      <c r="J57" s="36">
        <v>298</v>
      </c>
      <c r="K57" s="38"/>
      <c r="L57" s="38"/>
      <c r="M57" s="38"/>
      <c r="N57" s="35"/>
      <c r="O57" s="35"/>
      <c r="P57" s="36"/>
      <c r="U57" s="5"/>
      <c r="V57" s="5"/>
      <c r="W57" s="22"/>
    </row>
    <row r="58" spans="1:23" s="6" customFormat="1" x14ac:dyDescent="0.25">
      <c r="A58" s="13"/>
      <c r="B58" s="13"/>
      <c r="C58" s="6" t="s">
        <v>5</v>
      </c>
      <c r="D58" s="40" t="s">
        <v>9</v>
      </c>
      <c r="E58" s="35">
        <v>160</v>
      </c>
      <c r="F58" s="34"/>
      <c r="G58" s="36"/>
      <c r="H58" s="36"/>
      <c r="I58" s="36"/>
      <c r="J58" s="36">
        <v>40</v>
      </c>
      <c r="K58" s="38"/>
      <c r="L58" s="38"/>
      <c r="M58" s="38"/>
      <c r="N58" s="35"/>
      <c r="O58" s="35"/>
      <c r="P58" s="36"/>
      <c r="U58" s="5"/>
      <c r="V58" s="5"/>
      <c r="W58" s="22"/>
    </row>
    <row r="59" spans="1:23" s="6" customFormat="1" x14ac:dyDescent="0.25">
      <c r="A59" s="54"/>
      <c r="B59" s="13"/>
      <c r="C59" s="6" t="s">
        <v>5</v>
      </c>
      <c r="D59" s="40" t="s">
        <v>27</v>
      </c>
      <c r="E59" s="35">
        <v>1</v>
      </c>
      <c r="F59" s="34"/>
      <c r="G59" s="36"/>
      <c r="H59" s="36"/>
      <c r="I59" s="36"/>
      <c r="J59" s="36">
        <v>60</v>
      </c>
      <c r="K59" s="38"/>
      <c r="L59" s="38"/>
      <c r="M59" s="38"/>
      <c r="N59" s="35"/>
      <c r="O59" s="35"/>
      <c r="P59" s="36"/>
      <c r="U59" s="5"/>
      <c r="V59" s="5"/>
    </row>
    <row r="60" spans="1:23" s="6" customFormat="1" x14ac:dyDescent="0.25">
      <c r="A60" s="13"/>
      <c r="B60" s="13"/>
      <c r="C60" s="6" t="s">
        <v>5</v>
      </c>
      <c r="D60" s="40" t="s">
        <v>56</v>
      </c>
      <c r="E60" s="35">
        <v>0</v>
      </c>
      <c r="F60" s="34"/>
      <c r="G60" s="36"/>
      <c r="H60" s="36"/>
      <c r="I60" s="36"/>
      <c r="J60" s="36">
        <v>0</v>
      </c>
      <c r="K60" s="38"/>
      <c r="L60" s="38"/>
      <c r="M60" s="38"/>
      <c r="N60" s="35"/>
      <c r="O60" s="35"/>
      <c r="P60" s="36"/>
      <c r="U60" s="5"/>
      <c r="V60" s="5"/>
    </row>
    <row r="61" spans="1:23" s="6" customFormat="1" x14ac:dyDescent="0.25">
      <c r="A61" s="13"/>
      <c r="B61" s="13"/>
      <c r="C61" s="6" t="s">
        <v>5</v>
      </c>
      <c r="D61" s="40" t="s">
        <v>25</v>
      </c>
      <c r="E61" s="35">
        <v>198</v>
      </c>
      <c r="F61" s="34"/>
      <c r="G61" s="36"/>
      <c r="H61" s="36"/>
      <c r="I61" s="36"/>
      <c r="J61" s="36">
        <v>232</v>
      </c>
      <c r="K61" s="38"/>
      <c r="L61" s="38"/>
      <c r="M61" s="38"/>
      <c r="N61" s="35"/>
      <c r="O61" s="35"/>
      <c r="P61" s="36"/>
      <c r="U61" s="5"/>
      <c r="V61" s="5"/>
    </row>
    <row r="62" spans="1:23" s="6" customFormat="1" x14ac:dyDescent="0.25">
      <c r="A62" s="13"/>
      <c r="B62" s="13"/>
      <c r="C62" s="6" t="s">
        <v>5</v>
      </c>
      <c r="D62" s="40" t="s">
        <v>58</v>
      </c>
      <c r="E62" s="35">
        <v>0</v>
      </c>
      <c r="F62" s="34"/>
      <c r="G62" s="36"/>
      <c r="H62" s="36"/>
      <c r="I62" s="36"/>
      <c r="J62" s="36"/>
      <c r="K62" s="38"/>
      <c r="L62" s="38"/>
      <c r="M62" s="38"/>
      <c r="N62" s="35"/>
      <c r="O62" s="35"/>
      <c r="P62" s="36"/>
      <c r="U62" s="5"/>
      <c r="V62" s="5"/>
    </row>
    <row r="63" spans="1:23" s="6" customFormat="1" x14ac:dyDescent="0.25">
      <c r="A63" s="80"/>
      <c r="B63" s="78"/>
      <c r="C63" s="23" t="s">
        <v>5</v>
      </c>
      <c r="D63" s="75" t="s">
        <v>53</v>
      </c>
      <c r="E63" s="35">
        <v>0</v>
      </c>
      <c r="F63" s="34"/>
      <c r="G63" s="36"/>
      <c r="H63" s="36"/>
      <c r="I63" s="36"/>
      <c r="J63" s="36">
        <v>0</v>
      </c>
      <c r="K63" s="38"/>
      <c r="L63" s="38"/>
      <c r="M63" s="38"/>
      <c r="N63" s="35"/>
      <c r="O63" s="35"/>
      <c r="P63" s="36"/>
      <c r="U63" s="5"/>
      <c r="V63" s="5"/>
    </row>
    <row r="64" spans="1:23" s="6" customFormat="1" x14ac:dyDescent="0.25">
      <c r="A64" s="13"/>
      <c r="B64" s="13"/>
      <c r="C64" s="6" t="s">
        <v>34</v>
      </c>
      <c r="D64" s="40" t="s">
        <v>4</v>
      </c>
      <c r="E64" s="35">
        <v>0</v>
      </c>
      <c r="F64" s="34"/>
      <c r="G64" s="36"/>
      <c r="H64" s="36"/>
      <c r="I64" s="36"/>
      <c r="J64" s="36">
        <v>190</v>
      </c>
      <c r="K64" s="35"/>
      <c r="L64" s="35"/>
      <c r="M64" s="38"/>
      <c r="N64" s="38"/>
      <c r="O64" s="38"/>
      <c r="P64" s="36"/>
      <c r="U64" s="5"/>
      <c r="V64" s="5"/>
    </row>
    <row r="65" spans="1:22" s="6" customFormat="1" x14ac:dyDescent="0.25">
      <c r="A65" s="13"/>
      <c r="B65" s="13"/>
      <c r="C65" s="6" t="s">
        <v>34</v>
      </c>
      <c r="D65" s="40" t="s">
        <v>2</v>
      </c>
      <c r="E65" s="35">
        <v>1842</v>
      </c>
      <c r="F65" s="34"/>
      <c r="G65" s="36"/>
      <c r="H65" s="36"/>
      <c r="I65" s="36"/>
      <c r="J65" s="36">
        <v>874</v>
      </c>
      <c r="K65" s="68"/>
      <c r="L65" s="69"/>
      <c r="M65" s="38"/>
      <c r="N65" s="38"/>
      <c r="O65" s="38"/>
      <c r="P65" s="36"/>
      <c r="U65" s="5"/>
      <c r="V65" s="5"/>
    </row>
    <row r="66" spans="1:22" s="6" customFormat="1" x14ac:dyDescent="0.25">
      <c r="A66" s="13"/>
      <c r="B66" s="13"/>
      <c r="C66" s="6" t="s">
        <v>34</v>
      </c>
      <c r="D66" s="40" t="s">
        <v>8</v>
      </c>
      <c r="E66" s="35">
        <v>225</v>
      </c>
      <c r="F66" s="34"/>
      <c r="G66" s="36"/>
      <c r="H66" s="36"/>
      <c r="I66" s="36"/>
      <c r="J66" s="36">
        <v>25</v>
      </c>
      <c r="K66" s="35"/>
      <c r="L66" s="35"/>
      <c r="M66" s="38"/>
      <c r="N66" s="38"/>
      <c r="O66" s="38"/>
      <c r="P66" s="36"/>
      <c r="U66" s="5"/>
      <c r="V66" s="5"/>
    </row>
    <row r="67" spans="1:22" s="6" customFormat="1" x14ac:dyDescent="0.25">
      <c r="A67" s="13"/>
      <c r="B67" s="13"/>
      <c r="C67" s="6" t="s">
        <v>34</v>
      </c>
      <c r="D67" s="40" t="s">
        <v>57</v>
      </c>
      <c r="E67" s="35">
        <v>95</v>
      </c>
      <c r="F67" s="34"/>
      <c r="G67" s="36"/>
      <c r="H67" s="36"/>
      <c r="I67" s="36"/>
      <c r="J67" s="36">
        <v>0</v>
      </c>
      <c r="K67" s="35"/>
      <c r="L67" s="35"/>
      <c r="M67" s="38"/>
      <c r="N67" s="38"/>
      <c r="O67" s="38"/>
      <c r="P67" s="36"/>
      <c r="U67" s="5"/>
      <c r="V67" s="5"/>
    </row>
    <row r="68" spans="1:22" s="6" customFormat="1" x14ac:dyDescent="0.25">
      <c r="A68" s="23"/>
      <c r="B68" s="23"/>
      <c r="C68" s="23" t="s">
        <v>34</v>
      </c>
      <c r="D68" s="75" t="s">
        <v>53</v>
      </c>
      <c r="E68" s="35">
        <v>131</v>
      </c>
      <c r="F68" s="34"/>
      <c r="G68" s="36"/>
      <c r="H68" s="36"/>
      <c r="I68" s="36"/>
      <c r="J68" s="36">
        <v>0</v>
      </c>
      <c r="K68" s="35"/>
      <c r="L68" s="35"/>
      <c r="M68" s="38"/>
      <c r="N68" s="38"/>
      <c r="O68" s="38"/>
      <c r="P68" s="36"/>
      <c r="U68" s="5"/>
      <c r="V68" s="5"/>
    </row>
    <row r="69" spans="1:22" s="6" customFormat="1" x14ac:dyDescent="0.25">
      <c r="C69" s="6" t="s">
        <v>6</v>
      </c>
      <c r="D69" s="40" t="s">
        <v>4</v>
      </c>
      <c r="E69" s="35">
        <v>1585</v>
      </c>
      <c r="F69" s="34"/>
      <c r="G69" s="36"/>
      <c r="H69" s="36"/>
      <c r="I69" s="36"/>
      <c r="J69" s="36">
        <v>0</v>
      </c>
      <c r="K69" s="35"/>
      <c r="L69" s="38"/>
      <c r="M69" s="38"/>
      <c r="N69" s="35"/>
      <c r="O69" s="35"/>
      <c r="P69" s="36"/>
      <c r="U69" s="5"/>
      <c r="V69" s="5"/>
    </row>
    <row r="70" spans="1:22" s="6" customFormat="1" x14ac:dyDescent="0.25">
      <c r="C70" s="6" t="s">
        <v>6</v>
      </c>
      <c r="D70" s="40" t="s">
        <v>7</v>
      </c>
      <c r="E70" s="35">
        <v>0</v>
      </c>
      <c r="F70" s="34"/>
      <c r="G70" s="36"/>
      <c r="H70" s="36"/>
      <c r="I70" s="36"/>
      <c r="J70" s="36">
        <v>950</v>
      </c>
      <c r="K70" s="35"/>
      <c r="L70" s="38"/>
      <c r="M70" s="38"/>
      <c r="N70" s="35"/>
      <c r="O70" s="35"/>
      <c r="P70" s="36"/>
      <c r="U70" s="5"/>
      <c r="V70" s="5"/>
    </row>
    <row r="71" spans="1:22" s="6" customFormat="1" x14ac:dyDescent="0.25">
      <c r="C71" s="6" t="s">
        <v>6</v>
      </c>
      <c r="D71" s="40" t="s">
        <v>8</v>
      </c>
      <c r="E71" s="35">
        <v>0</v>
      </c>
      <c r="F71" s="34"/>
      <c r="G71" s="36"/>
      <c r="H71" s="36"/>
      <c r="I71" s="36"/>
      <c r="J71" s="36">
        <v>207</v>
      </c>
      <c r="K71" s="35"/>
      <c r="L71" s="38"/>
      <c r="M71" s="38"/>
      <c r="N71" s="35"/>
      <c r="O71" s="35"/>
      <c r="P71" s="36"/>
      <c r="U71" s="5"/>
      <c r="V71" s="5"/>
    </row>
    <row r="72" spans="1:22" s="6" customFormat="1" x14ac:dyDescent="0.25">
      <c r="C72" s="6" t="s">
        <v>6</v>
      </c>
      <c r="D72" s="40" t="s">
        <v>47</v>
      </c>
      <c r="E72" s="35">
        <v>480</v>
      </c>
      <c r="F72" s="34"/>
      <c r="G72" s="36"/>
      <c r="H72" s="36"/>
      <c r="I72" s="36"/>
      <c r="J72" s="36">
        <v>450</v>
      </c>
      <c r="K72" s="35"/>
      <c r="L72" s="38"/>
      <c r="M72" s="38"/>
      <c r="N72" s="35"/>
      <c r="O72" s="35"/>
      <c r="P72" s="36"/>
      <c r="U72" s="5"/>
      <c r="V72" s="5"/>
    </row>
    <row r="73" spans="1:22" x14ac:dyDescent="0.25">
      <c r="A73" s="23"/>
      <c r="B73" s="23"/>
      <c r="C73" s="76" t="s">
        <v>6</v>
      </c>
      <c r="D73" s="77" t="s">
        <v>53</v>
      </c>
      <c r="E73" s="35">
        <v>0</v>
      </c>
      <c r="F73" s="34"/>
      <c r="G73" s="36"/>
      <c r="H73" s="36"/>
      <c r="I73" s="36"/>
      <c r="J73" s="36">
        <v>0</v>
      </c>
      <c r="K73" s="35"/>
      <c r="L73" s="38"/>
      <c r="M73" s="38"/>
      <c r="N73" s="35"/>
      <c r="O73" s="35"/>
      <c r="P73" s="36"/>
    </row>
  </sheetData>
  <autoFilter ref="C2:D30"/>
  <mergeCells count="2">
    <mergeCell ref="A1:B1"/>
    <mergeCell ref="A44:B44"/>
  </mergeCells>
  <pageMargins left="0.23622047244094491" right="0.23622047244094491" top="0.6692913385826772" bottom="0.74803149606299213" header="0.31496062992125984" footer="0.31496062992125984"/>
  <pageSetup paperSize="9" scale="51" orientation="landscape" r:id="rId1"/>
  <headerFooter>
    <oddHeader>&amp;L&amp;22&amp;A&amp;C&amp;22&amp;UPLANNING FOOD &amp; HEALTH&amp;R&amp;D</oddHeader>
    <oddFooter>&amp;Z&amp;F</oddFooter>
  </headerFooter>
  <ignoredErrors>
    <ignoredError sqref="F39:J39 F35:J35 F36:J36 F37:J37 F38:J38" formulaRange="1"/>
    <ignoredError sqref="A29:B29 A22 A28 A25 B26 A18:B1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E73"/>
  <sheetViews>
    <sheetView tabSelected="1" zoomScale="80" zoomScaleNormal="8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4" sqref="E4"/>
    </sheetView>
  </sheetViews>
  <sheetFormatPr baseColWidth="10" defaultRowHeight="15" x14ac:dyDescent="0.25"/>
  <cols>
    <col min="1" max="1" width="10.42578125" customWidth="1"/>
    <col min="2" max="2" width="8" customWidth="1"/>
    <col min="3" max="3" width="10.28515625" customWidth="1"/>
    <col min="4" max="4" width="22.140625" customWidth="1"/>
    <col min="5" max="5" width="8.28515625" style="6" bestFit="1" customWidth="1"/>
    <col min="6" max="6" width="7.140625" style="6" bestFit="1" customWidth="1"/>
    <col min="7" max="8" width="8.28515625" style="6" bestFit="1" customWidth="1"/>
    <col min="9" max="9" width="7.140625" bestFit="1" customWidth="1"/>
    <col min="10" max="11" width="6.28515625" bestFit="1" customWidth="1"/>
    <col min="12" max="19" width="6.140625" customWidth="1"/>
    <col min="20" max="20" width="7.28515625" style="2" customWidth="1"/>
    <col min="21" max="21" width="6.7109375" style="2" bestFit="1" customWidth="1"/>
    <col min="22" max="22" width="6" customWidth="1"/>
    <col min="23" max="23" width="5.140625" bestFit="1" customWidth="1"/>
    <col min="24" max="24" width="8.7109375" customWidth="1"/>
    <col min="25" max="29" width="7.140625" customWidth="1"/>
    <col min="30" max="30" width="6.28515625" customWidth="1"/>
  </cols>
  <sheetData>
    <row r="1" spans="1:31" ht="21" x14ac:dyDescent="0.35">
      <c r="A1" s="85" t="s">
        <v>48</v>
      </c>
      <c r="B1" s="85"/>
      <c r="C1" s="70" t="s">
        <v>54</v>
      </c>
      <c r="D1" s="71">
        <v>0.8</v>
      </c>
      <c r="E1" s="73"/>
      <c r="F1" s="73"/>
      <c r="G1" s="73"/>
      <c r="H1" s="73"/>
      <c r="I1" s="73"/>
      <c r="J1" s="73"/>
      <c r="K1" s="73"/>
      <c r="Q1" s="17"/>
      <c r="R1" s="17"/>
      <c r="S1" s="13"/>
      <c r="T1" s="16"/>
      <c r="U1" s="16"/>
      <c r="V1" s="13"/>
      <c r="W1" s="13"/>
      <c r="X1" s="14"/>
      <c r="Y1" s="12"/>
      <c r="Z1" s="12"/>
    </row>
    <row r="2" spans="1:31" s="23" customFormat="1" x14ac:dyDescent="0.25">
      <c r="A2" s="29" t="s">
        <v>49</v>
      </c>
      <c r="B2" s="29" t="s">
        <v>50</v>
      </c>
      <c r="C2" s="29" t="s">
        <v>0</v>
      </c>
      <c r="D2" s="39" t="s">
        <v>51</v>
      </c>
      <c r="E2" s="92" t="s">
        <v>36</v>
      </c>
      <c r="F2" s="92" t="s">
        <v>37</v>
      </c>
      <c r="G2" s="92" t="s">
        <v>38</v>
      </c>
      <c r="H2" s="92" t="s">
        <v>39</v>
      </c>
      <c r="I2" s="99" t="s">
        <v>40</v>
      </c>
      <c r="J2" s="100" t="s">
        <v>41</v>
      </c>
      <c r="K2" s="92" t="s">
        <v>42</v>
      </c>
      <c r="L2" s="92" t="s">
        <v>43</v>
      </c>
      <c r="M2" s="92" t="s">
        <v>44</v>
      </c>
      <c r="N2" s="92" t="s">
        <v>45</v>
      </c>
      <c r="O2" s="92" t="s">
        <v>46</v>
      </c>
      <c r="P2" s="92" t="s">
        <v>59</v>
      </c>
      <c r="Q2" s="25"/>
      <c r="R2" s="25"/>
      <c r="S2" s="25"/>
      <c r="T2" s="25"/>
      <c r="U2" s="25"/>
      <c r="V2" s="26"/>
      <c r="W2" s="26"/>
      <c r="X2" s="27"/>
      <c r="Y2" s="24"/>
      <c r="Z2" s="24"/>
    </row>
    <row r="3" spans="1:31" x14ac:dyDescent="0.25">
      <c r="A3" s="28">
        <f>4000*$D$1</f>
        <v>3200</v>
      </c>
      <c r="B3" s="28">
        <f>1600*$D$1</f>
        <v>1280</v>
      </c>
      <c r="C3" t="s">
        <v>1</v>
      </c>
      <c r="D3" s="88" t="s">
        <v>4</v>
      </c>
      <c r="E3" s="94">
        <f>'W24'!F3+'W24'!F46</f>
        <v>56</v>
      </c>
      <c r="F3" s="95"/>
      <c r="G3" s="101"/>
      <c r="H3" s="101"/>
      <c r="I3" s="101"/>
      <c r="J3" s="101"/>
      <c r="K3" s="101"/>
      <c r="L3" s="101"/>
      <c r="M3" s="101"/>
      <c r="N3" s="101"/>
      <c r="O3" s="101"/>
      <c r="P3" s="102"/>
      <c r="Q3" s="13"/>
      <c r="R3" s="13"/>
      <c r="S3" s="13"/>
      <c r="T3" s="19"/>
      <c r="U3" s="19"/>
      <c r="V3" s="14"/>
      <c r="W3" s="14"/>
      <c r="X3" s="21"/>
      <c r="Y3" s="22"/>
      <c r="Z3" s="22"/>
      <c r="AA3" s="3"/>
      <c r="AB3" s="3"/>
      <c r="AC3" s="3"/>
      <c r="AD3" s="3"/>
      <c r="AE3" s="3"/>
    </row>
    <row r="4" spans="1:31" x14ac:dyDescent="0.25">
      <c r="A4" s="28">
        <f>2000*$D$1</f>
        <v>1600</v>
      </c>
      <c r="B4" s="28">
        <f>600*$D$1</f>
        <v>480</v>
      </c>
      <c r="C4" t="s">
        <v>1</v>
      </c>
      <c r="D4" s="89" t="s">
        <v>7</v>
      </c>
      <c r="E4" s="97"/>
      <c r="F4" s="20"/>
      <c r="G4" s="13"/>
      <c r="H4" s="13"/>
      <c r="I4" s="13"/>
      <c r="J4" s="13"/>
      <c r="K4" s="13"/>
      <c r="L4" s="13"/>
      <c r="M4" s="13"/>
      <c r="N4" s="13"/>
      <c r="O4" s="13"/>
      <c r="P4" s="34"/>
      <c r="Q4" s="13"/>
      <c r="R4" s="13"/>
      <c r="S4" s="13"/>
      <c r="T4" s="19"/>
      <c r="U4" s="19"/>
      <c r="V4" s="14"/>
      <c r="W4" s="14"/>
      <c r="X4" s="21"/>
      <c r="Y4" s="22"/>
      <c r="Z4" s="22"/>
      <c r="AA4" s="3"/>
      <c r="AB4" s="3"/>
      <c r="AC4" s="3"/>
      <c r="AD4" s="3"/>
      <c r="AE4" s="3"/>
    </row>
    <row r="5" spans="1:31" s="6" customFormat="1" x14ac:dyDescent="0.25">
      <c r="A5" s="46">
        <f t="shared" ref="A5:B7" si="0">0*$D$1</f>
        <v>0</v>
      </c>
      <c r="B5" s="46">
        <f t="shared" si="0"/>
        <v>0</v>
      </c>
      <c r="C5" s="6" t="s">
        <v>1</v>
      </c>
      <c r="D5" s="89" t="s">
        <v>2</v>
      </c>
      <c r="E5" s="97"/>
      <c r="F5" s="20"/>
      <c r="G5" s="13"/>
      <c r="H5" s="13"/>
      <c r="I5" s="13"/>
      <c r="J5" s="13"/>
      <c r="K5" s="13"/>
      <c r="L5" s="13"/>
      <c r="M5" s="13"/>
      <c r="N5" s="13"/>
      <c r="O5" s="13"/>
      <c r="P5" s="34"/>
      <c r="Q5" s="13"/>
      <c r="R5" s="13"/>
      <c r="S5" s="13"/>
      <c r="T5" s="19"/>
      <c r="U5" s="19"/>
      <c r="V5" s="14"/>
      <c r="W5" s="14"/>
      <c r="X5" s="21"/>
      <c r="Y5" s="22"/>
      <c r="Z5" s="22"/>
      <c r="AA5" s="22"/>
      <c r="AB5" s="22"/>
      <c r="AC5" s="22"/>
      <c r="AD5" s="22"/>
      <c r="AE5" s="22"/>
    </row>
    <row r="6" spans="1:31" s="6" customFormat="1" x14ac:dyDescent="0.25">
      <c r="A6" s="46">
        <f t="shared" si="0"/>
        <v>0</v>
      </c>
      <c r="B6" s="46">
        <f t="shared" si="0"/>
        <v>0</v>
      </c>
      <c r="C6" s="6" t="s">
        <v>1</v>
      </c>
      <c r="D6" s="89" t="s">
        <v>10</v>
      </c>
      <c r="E6" s="97"/>
      <c r="F6" s="20"/>
      <c r="G6" s="13"/>
      <c r="H6" s="13"/>
      <c r="I6" s="13"/>
      <c r="J6" s="13"/>
      <c r="K6" s="13"/>
      <c r="L6" s="13"/>
      <c r="M6" s="13"/>
      <c r="N6" s="13"/>
      <c r="O6" s="13"/>
      <c r="P6" s="34"/>
      <c r="Q6" s="13"/>
      <c r="R6" s="13"/>
      <c r="S6" s="13"/>
      <c r="T6" s="19"/>
      <c r="U6" s="19"/>
      <c r="V6" s="14"/>
      <c r="W6" s="14"/>
      <c r="X6" s="21"/>
      <c r="Y6" s="22"/>
      <c r="Z6" s="22"/>
      <c r="AA6" s="22"/>
      <c r="AB6" s="22"/>
      <c r="AC6" s="22"/>
      <c r="AD6" s="22"/>
      <c r="AE6" s="22"/>
    </row>
    <row r="7" spans="1:31" s="6" customFormat="1" x14ac:dyDescent="0.25">
      <c r="A7" s="74">
        <f t="shared" si="0"/>
        <v>0</v>
      </c>
      <c r="B7" s="74">
        <f t="shared" si="0"/>
        <v>0</v>
      </c>
      <c r="C7" s="23" t="s">
        <v>1</v>
      </c>
      <c r="D7" s="90" t="s">
        <v>53</v>
      </c>
      <c r="E7" s="97"/>
      <c r="F7" s="20"/>
      <c r="G7" s="13"/>
      <c r="H7" s="13"/>
      <c r="I7" s="13"/>
      <c r="J7" s="13"/>
      <c r="K7" s="13"/>
      <c r="L7" s="13"/>
      <c r="M7" s="13"/>
      <c r="N7" s="13"/>
      <c r="O7" s="13"/>
      <c r="P7" s="34"/>
      <c r="Q7" s="13"/>
      <c r="R7" s="13"/>
      <c r="S7" s="13"/>
      <c r="T7" s="19"/>
      <c r="U7" s="19"/>
      <c r="V7" s="14"/>
      <c r="W7" s="14"/>
      <c r="X7" s="21"/>
      <c r="Y7" s="22"/>
      <c r="Z7" s="22"/>
      <c r="AA7" s="22"/>
      <c r="AB7" s="22"/>
      <c r="AC7" s="22"/>
      <c r="AD7" s="22"/>
      <c r="AE7" s="22"/>
    </row>
    <row r="8" spans="1:31" s="6" customFormat="1" x14ac:dyDescent="0.25">
      <c r="A8" s="46">
        <f>1400*$D$1</f>
        <v>1120</v>
      </c>
      <c r="B8" s="46">
        <f>700*$D$1</f>
        <v>560</v>
      </c>
      <c r="C8" s="6" t="s">
        <v>3</v>
      </c>
      <c r="D8" s="89" t="s">
        <v>4</v>
      </c>
      <c r="E8" s="97"/>
      <c r="F8" s="20"/>
      <c r="G8" s="13"/>
      <c r="H8" s="13"/>
      <c r="I8" s="13"/>
      <c r="J8" s="13"/>
      <c r="K8" s="13"/>
      <c r="L8" s="13"/>
      <c r="M8" s="13"/>
      <c r="N8" s="13"/>
      <c r="O8" s="13"/>
      <c r="P8" s="34"/>
      <c r="Q8" s="13"/>
      <c r="R8" s="13"/>
      <c r="S8" s="13"/>
      <c r="T8" s="19"/>
      <c r="U8" s="19"/>
      <c r="V8" s="14"/>
      <c r="W8" s="14"/>
      <c r="X8" s="13"/>
    </row>
    <row r="9" spans="1:31" s="6" customFormat="1" x14ac:dyDescent="0.25">
      <c r="A9" s="46">
        <f>1000*$D$1</f>
        <v>800</v>
      </c>
      <c r="B9" s="46">
        <f>500*$D$1</f>
        <v>400</v>
      </c>
      <c r="C9" s="6" t="s">
        <v>3</v>
      </c>
      <c r="D9" s="89" t="s">
        <v>2</v>
      </c>
      <c r="E9" s="97"/>
      <c r="F9" s="20"/>
      <c r="G9" s="13"/>
      <c r="H9" s="13"/>
      <c r="I9" s="13"/>
      <c r="J9" s="13"/>
      <c r="K9" s="13"/>
      <c r="L9" s="13"/>
      <c r="M9" s="13"/>
      <c r="N9" s="13"/>
      <c r="O9" s="13"/>
      <c r="P9" s="34"/>
      <c r="Q9" s="13"/>
      <c r="R9" s="13"/>
      <c r="S9" s="13"/>
      <c r="T9" s="19"/>
      <c r="U9" s="19"/>
      <c r="V9" s="14"/>
      <c r="W9" s="14"/>
      <c r="X9" s="13"/>
      <c r="AC9" s="22"/>
      <c r="AD9" s="22"/>
      <c r="AE9" s="22"/>
    </row>
    <row r="10" spans="1:31" s="6" customFormat="1" x14ac:dyDescent="0.25">
      <c r="A10" s="46">
        <f>2000*$D$1</f>
        <v>1600</v>
      </c>
      <c r="B10" s="46">
        <f>800*$D$1</f>
        <v>640</v>
      </c>
      <c r="C10" s="6" t="s">
        <v>3</v>
      </c>
      <c r="D10" s="89" t="s">
        <v>10</v>
      </c>
      <c r="E10" s="97"/>
      <c r="F10" s="20"/>
      <c r="G10" s="13"/>
      <c r="H10" s="13"/>
      <c r="I10" s="13"/>
      <c r="J10" s="13"/>
      <c r="K10" s="13"/>
      <c r="L10" s="13"/>
      <c r="M10" s="13"/>
      <c r="N10" s="13"/>
      <c r="O10" s="13"/>
      <c r="P10" s="34"/>
      <c r="Q10" s="13"/>
      <c r="R10" s="13"/>
      <c r="S10" s="13"/>
      <c r="T10" s="19"/>
      <c r="U10" s="19"/>
      <c r="V10" s="14"/>
      <c r="W10" s="14"/>
      <c r="X10" s="13"/>
      <c r="AC10" s="22"/>
      <c r="AD10" s="22"/>
      <c r="AE10" s="22"/>
    </row>
    <row r="11" spans="1:31" s="6" customFormat="1" x14ac:dyDescent="0.25">
      <c r="A11" s="74">
        <f>0*$D$1</f>
        <v>0</v>
      </c>
      <c r="B11" s="74">
        <f>0*$D$1</f>
        <v>0</v>
      </c>
      <c r="C11" s="23" t="s">
        <v>3</v>
      </c>
      <c r="D11" s="90" t="s">
        <v>53</v>
      </c>
      <c r="E11" s="97"/>
      <c r="F11" s="20"/>
      <c r="G11" s="13"/>
      <c r="H11" s="13"/>
      <c r="I11" s="13"/>
      <c r="J11" s="13"/>
      <c r="K11" s="13"/>
      <c r="L11" s="13"/>
      <c r="M11" s="13"/>
      <c r="N11" s="13"/>
      <c r="O11" s="13"/>
      <c r="P11" s="34"/>
      <c r="Q11" s="13"/>
      <c r="R11" s="13"/>
      <c r="S11" s="13"/>
      <c r="T11" s="19"/>
      <c r="U11" s="19"/>
      <c r="V11" s="14"/>
      <c r="W11" s="14"/>
      <c r="X11" s="13"/>
    </row>
    <row r="12" spans="1:31" s="6" customFormat="1" ht="13.5" customHeight="1" x14ac:dyDescent="0.25">
      <c r="A12" s="46">
        <f>1300*$D$1</f>
        <v>1040</v>
      </c>
      <c r="B12" s="46">
        <f>400*$D$1</f>
        <v>320</v>
      </c>
      <c r="C12" s="6" t="s">
        <v>5</v>
      </c>
      <c r="D12" s="89" t="s">
        <v>4</v>
      </c>
      <c r="E12" s="97"/>
      <c r="F12" s="20"/>
      <c r="G12" s="13"/>
      <c r="H12" s="13"/>
      <c r="I12" s="13"/>
      <c r="J12" s="13"/>
      <c r="K12" s="13"/>
      <c r="L12" s="13"/>
      <c r="M12" s="13"/>
      <c r="N12" s="13"/>
      <c r="O12" s="13"/>
      <c r="P12" s="34"/>
      <c r="Q12" s="18"/>
      <c r="R12" s="18"/>
      <c r="S12" s="13"/>
      <c r="T12" s="19"/>
      <c r="U12" s="19"/>
      <c r="V12" s="14"/>
      <c r="W12" s="14"/>
      <c r="X12" s="13"/>
    </row>
    <row r="13" spans="1:31" s="6" customFormat="1" x14ac:dyDescent="0.25">
      <c r="A13" s="46">
        <f>1500*$D$1</f>
        <v>1200</v>
      </c>
      <c r="B13" s="46">
        <f>600*$D$1</f>
        <v>480</v>
      </c>
      <c r="C13" s="6" t="s">
        <v>5</v>
      </c>
      <c r="D13" s="89" t="s">
        <v>7</v>
      </c>
      <c r="E13" s="97"/>
      <c r="F13" s="20"/>
      <c r="G13" s="13"/>
      <c r="H13" s="13"/>
      <c r="I13" s="13"/>
      <c r="J13" s="13"/>
      <c r="K13" s="13"/>
      <c r="L13" s="13"/>
      <c r="M13" s="13"/>
      <c r="N13" s="13"/>
      <c r="O13" s="13"/>
      <c r="P13" s="34"/>
      <c r="Q13" s="13"/>
      <c r="R13" s="13"/>
      <c r="S13" s="13"/>
      <c r="T13" s="19"/>
      <c r="U13" s="19"/>
      <c r="V13" s="14"/>
      <c r="W13" s="14"/>
      <c r="X13" s="21"/>
      <c r="Y13" s="22"/>
      <c r="Z13" s="22"/>
      <c r="AA13" s="22"/>
      <c r="AB13" s="22"/>
      <c r="AC13" s="22"/>
      <c r="AD13" s="22"/>
      <c r="AE13" s="22"/>
    </row>
    <row r="14" spans="1:31" s="6" customFormat="1" x14ac:dyDescent="0.25">
      <c r="A14" s="46">
        <f>800*$D$1</f>
        <v>640</v>
      </c>
      <c r="B14" s="46">
        <f>300*$D$1</f>
        <v>240</v>
      </c>
      <c r="C14" s="6" t="s">
        <v>5</v>
      </c>
      <c r="D14" s="89" t="s">
        <v>26</v>
      </c>
      <c r="E14" s="97"/>
      <c r="F14" s="20"/>
      <c r="G14" s="13"/>
      <c r="H14" s="13"/>
      <c r="I14" s="13"/>
      <c r="J14" s="13"/>
      <c r="K14" s="13"/>
      <c r="L14" s="13"/>
      <c r="M14" s="13"/>
      <c r="N14" s="13"/>
      <c r="O14" s="13"/>
      <c r="P14" s="34"/>
      <c r="Q14" s="13"/>
      <c r="R14" s="13"/>
      <c r="S14" s="13"/>
      <c r="T14" s="19"/>
      <c r="U14" s="19"/>
      <c r="V14" s="14"/>
      <c r="W14" s="14"/>
      <c r="X14" s="13"/>
    </row>
    <row r="15" spans="1:31" s="6" customFormat="1" x14ac:dyDescent="0.25">
      <c r="A15" s="46">
        <f>400*$D$1</f>
        <v>320</v>
      </c>
      <c r="B15" s="46">
        <f>200*$D$1</f>
        <v>160</v>
      </c>
      <c r="C15" s="6" t="s">
        <v>5</v>
      </c>
      <c r="D15" s="89" t="s">
        <v>9</v>
      </c>
      <c r="E15" s="97"/>
      <c r="F15" s="20"/>
      <c r="G15" s="13"/>
      <c r="H15" s="13"/>
      <c r="I15" s="13"/>
      <c r="J15" s="13"/>
      <c r="K15" s="13"/>
      <c r="L15" s="13"/>
      <c r="M15" s="13"/>
      <c r="N15" s="13"/>
      <c r="O15" s="13"/>
      <c r="P15" s="34"/>
      <c r="Q15" s="18"/>
      <c r="R15" s="18"/>
      <c r="S15" s="13"/>
      <c r="T15" s="19"/>
      <c r="U15" s="19"/>
      <c r="V15" s="14"/>
      <c r="W15" s="14"/>
      <c r="X15" s="21"/>
      <c r="Y15" s="22"/>
      <c r="Z15" s="22"/>
      <c r="AA15" s="22"/>
      <c r="AB15" s="22"/>
      <c r="AC15" s="22"/>
      <c r="AD15" s="22"/>
      <c r="AE15" s="22"/>
    </row>
    <row r="16" spans="1:31" s="6" customFormat="1" x14ac:dyDescent="0.25">
      <c r="A16" s="46">
        <f>175*$D$1</f>
        <v>140</v>
      </c>
      <c r="B16" s="46">
        <f>50*$D$1</f>
        <v>40</v>
      </c>
      <c r="C16" s="6" t="s">
        <v>5</v>
      </c>
      <c r="D16" s="89" t="s">
        <v>27</v>
      </c>
      <c r="E16" s="97"/>
      <c r="F16" s="20"/>
      <c r="G16" s="13"/>
      <c r="H16" s="13"/>
      <c r="I16" s="13"/>
      <c r="J16" s="13"/>
      <c r="K16" s="13"/>
      <c r="L16" s="13"/>
      <c r="M16" s="13"/>
      <c r="N16" s="13"/>
      <c r="O16" s="13"/>
      <c r="P16" s="34"/>
      <c r="Q16" s="13"/>
      <c r="R16" s="13"/>
      <c r="S16" s="13"/>
      <c r="T16" s="19"/>
      <c r="U16" s="19"/>
      <c r="V16" s="14"/>
      <c r="W16" s="14"/>
      <c r="X16" s="21"/>
      <c r="Y16" s="22"/>
      <c r="Z16" s="22"/>
      <c r="AA16" s="22"/>
      <c r="AB16" s="22"/>
      <c r="AC16" s="22"/>
    </row>
    <row r="17" spans="1:31" s="6" customFormat="1" x14ac:dyDescent="0.25">
      <c r="A17" s="46">
        <f>0*$D$1</f>
        <v>0</v>
      </c>
      <c r="B17" s="46">
        <f>0*$D$1</f>
        <v>0</v>
      </c>
      <c r="C17" s="6" t="s">
        <v>5</v>
      </c>
      <c r="D17" s="89" t="s">
        <v>56</v>
      </c>
      <c r="E17" s="97"/>
      <c r="F17" s="20"/>
      <c r="G17" s="13"/>
      <c r="H17" s="13"/>
      <c r="I17" s="13"/>
      <c r="J17" s="13"/>
      <c r="K17" s="13"/>
      <c r="L17" s="13"/>
      <c r="M17" s="13"/>
      <c r="N17" s="13"/>
      <c r="O17" s="13"/>
      <c r="P17" s="34"/>
      <c r="Q17" s="13"/>
      <c r="R17" s="13"/>
      <c r="S17" s="13"/>
      <c r="T17" s="19"/>
      <c r="U17" s="19"/>
      <c r="V17" s="14"/>
      <c r="W17" s="14"/>
      <c r="X17" s="21"/>
      <c r="Y17" s="22"/>
      <c r="Z17" s="22"/>
      <c r="AA17" s="22"/>
      <c r="AB17" s="22"/>
      <c r="AC17" s="22"/>
    </row>
    <row r="18" spans="1:31" s="6" customFormat="1" x14ac:dyDescent="0.25">
      <c r="A18" s="46">
        <f>600*$D$1</f>
        <v>480</v>
      </c>
      <c r="B18" s="46">
        <f>250*$D$1</f>
        <v>200</v>
      </c>
      <c r="C18" s="6" t="s">
        <v>5</v>
      </c>
      <c r="D18" s="89" t="s">
        <v>25</v>
      </c>
      <c r="E18" s="97"/>
      <c r="F18" s="20"/>
      <c r="G18" s="13"/>
      <c r="H18" s="13"/>
      <c r="I18" s="13"/>
      <c r="J18" s="13"/>
      <c r="K18" s="13"/>
      <c r="L18" s="13"/>
      <c r="M18" s="13"/>
      <c r="N18" s="13"/>
      <c r="O18" s="13"/>
      <c r="P18" s="34"/>
      <c r="Q18" s="13"/>
      <c r="R18" s="13"/>
      <c r="S18" s="13"/>
      <c r="T18" s="19"/>
      <c r="U18" s="19"/>
      <c r="V18" s="14"/>
      <c r="W18" s="14"/>
      <c r="X18" s="21"/>
      <c r="Y18" s="22"/>
      <c r="Z18" s="22"/>
      <c r="AA18" s="22"/>
      <c r="AB18" s="22"/>
      <c r="AC18" s="22"/>
      <c r="AD18" s="22"/>
      <c r="AE18" s="22"/>
    </row>
    <row r="19" spans="1:31" s="6" customFormat="1" x14ac:dyDescent="0.25">
      <c r="A19" s="46">
        <f>0*$D$1</f>
        <v>0</v>
      </c>
      <c r="B19" s="46">
        <f>0*$D$1</f>
        <v>0</v>
      </c>
      <c r="C19" s="6" t="s">
        <v>5</v>
      </c>
      <c r="D19" s="89" t="s">
        <v>58</v>
      </c>
      <c r="E19" s="97"/>
      <c r="F19" s="20"/>
      <c r="G19" s="13"/>
      <c r="H19" s="13"/>
      <c r="I19" s="13"/>
      <c r="J19" s="13"/>
      <c r="K19" s="13"/>
      <c r="L19" s="13"/>
      <c r="M19" s="13"/>
      <c r="N19" s="13"/>
      <c r="O19" s="13"/>
      <c r="P19" s="34"/>
      <c r="Q19" s="13"/>
      <c r="R19" s="13"/>
      <c r="S19" s="13"/>
      <c r="T19" s="19"/>
      <c r="U19" s="19"/>
      <c r="V19" s="14"/>
      <c r="W19" s="14"/>
      <c r="X19" s="21"/>
      <c r="Y19" s="22"/>
      <c r="Z19" s="22"/>
      <c r="AA19" s="22"/>
      <c r="AB19" s="22"/>
      <c r="AC19" s="22"/>
      <c r="AD19" s="22"/>
      <c r="AE19" s="22"/>
    </row>
    <row r="20" spans="1:31" s="6" customFormat="1" x14ac:dyDescent="0.25">
      <c r="A20" s="74">
        <f>0*$D$1</f>
        <v>0</v>
      </c>
      <c r="B20" s="74">
        <f>0*$D$1</f>
        <v>0</v>
      </c>
      <c r="C20" s="23" t="s">
        <v>5</v>
      </c>
      <c r="D20" s="90" t="s">
        <v>53</v>
      </c>
      <c r="E20" s="97"/>
      <c r="F20" s="20"/>
      <c r="G20" s="13"/>
      <c r="H20" s="13"/>
      <c r="I20" s="13"/>
      <c r="J20" s="13"/>
      <c r="K20" s="13"/>
      <c r="L20" s="13"/>
      <c r="M20" s="13"/>
      <c r="N20" s="13"/>
      <c r="O20" s="13"/>
      <c r="P20" s="34"/>
      <c r="Q20" s="13"/>
      <c r="R20" s="13"/>
      <c r="S20" s="13"/>
      <c r="T20" s="19"/>
      <c r="U20" s="19"/>
      <c r="V20" s="14"/>
      <c r="W20" s="14"/>
      <c r="X20" s="13"/>
      <c r="Y20" s="22"/>
      <c r="Z20" s="22"/>
      <c r="AA20" s="22"/>
      <c r="AB20" s="22"/>
      <c r="AC20" s="22"/>
      <c r="AD20" s="22"/>
      <c r="AE20" s="22"/>
    </row>
    <row r="21" spans="1:31" s="6" customFormat="1" x14ac:dyDescent="0.25">
      <c r="A21" s="46">
        <f>400*$D$1</f>
        <v>320</v>
      </c>
      <c r="B21" s="46">
        <f>200*$D$1</f>
        <v>160</v>
      </c>
      <c r="C21" s="6" t="s">
        <v>34</v>
      </c>
      <c r="D21" s="89" t="s">
        <v>4</v>
      </c>
      <c r="E21" s="97"/>
      <c r="F21" s="20"/>
      <c r="G21" s="13"/>
      <c r="H21" s="13"/>
      <c r="I21" s="13"/>
      <c r="J21" s="13"/>
      <c r="K21" s="13"/>
      <c r="L21" s="13"/>
      <c r="M21" s="13"/>
      <c r="N21" s="13"/>
      <c r="O21" s="13"/>
      <c r="P21" s="34"/>
      <c r="Q21" s="13"/>
      <c r="R21" s="13"/>
      <c r="S21" s="13"/>
      <c r="T21" s="19"/>
      <c r="U21" s="19"/>
      <c r="V21" s="14"/>
      <c r="W21" s="14"/>
      <c r="X21" s="13"/>
    </row>
    <row r="22" spans="1:31" s="6" customFormat="1" x14ac:dyDescent="0.25">
      <c r="A22" s="46">
        <f>3000*$D$1</f>
        <v>2400</v>
      </c>
      <c r="B22" s="46">
        <f>1500*$D$1</f>
        <v>1200</v>
      </c>
      <c r="C22" s="6" t="s">
        <v>34</v>
      </c>
      <c r="D22" s="89" t="s">
        <v>2</v>
      </c>
      <c r="E22" s="97"/>
      <c r="F22" s="20"/>
      <c r="G22" s="13"/>
      <c r="H22" s="13"/>
      <c r="I22" s="13"/>
      <c r="J22" s="13"/>
      <c r="K22" s="13"/>
      <c r="L22" s="13"/>
      <c r="M22" s="13"/>
      <c r="N22" s="13"/>
      <c r="O22" s="13"/>
      <c r="P22" s="34"/>
      <c r="Q22" s="13"/>
      <c r="R22" s="13"/>
      <c r="S22" s="13"/>
      <c r="T22" s="19"/>
      <c r="U22" s="19"/>
      <c r="V22" s="14"/>
      <c r="W22" s="14"/>
      <c r="X22" s="13"/>
    </row>
    <row r="23" spans="1:31" s="6" customFormat="1" x14ac:dyDescent="0.25">
      <c r="A23" s="46">
        <f>400*$D$1</f>
        <v>320</v>
      </c>
      <c r="B23" s="46">
        <f>0*$D$1</f>
        <v>0</v>
      </c>
      <c r="C23" s="6" t="s">
        <v>34</v>
      </c>
      <c r="D23" s="89" t="s">
        <v>8</v>
      </c>
      <c r="E23" s="97"/>
      <c r="F23" s="20"/>
      <c r="G23" s="13"/>
      <c r="H23" s="13"/>
      <c r="I23" s="13"/>
      <c r="J23" s="13"/>
      <c r="K23" s="13"/>
      <c r="L23" s="13"/>
      <c r="M23" s="13"/>
      <c r="N23" s="13"/>
      <c r="O23" s="13"/>
      <c r="P23" s="34"/>
      <c r="Q23" s="13"/>
      <c r="R23" s="13"/>
      <c r="S23" s="13"/>
      <c r="T23" s="19"/>
      <c r="U23" s="19"/>
      <c r="V23" s="14"/>
      <c r="W23" s="14"/>
      <c r="X23" s="13"/>
    </row>
    <row r="24" spans="1:31" s="6" customFormat="1" x14ac:dyDescent="0.25">
      <c r="A24" s="46">
        <f>0*$D$1</f>
        <v>0</v>
      </c>
      <c r="B24" s="46">
        <f>0*$D$1</f>
        <v>0</v>
      </c>
      <c r="C24" s="6" t="s">
        <v>34</v>
      </c>
      <c r="D24" s="89" t="s">
        <v>57</v>
      </c>
      <c r="E24" s="97"/>
      <c r="F24" s="20"/>
      <c r="G24" s="13"/>
      <c r="H24" s="13"/>
      <c r="I24" s="13"/>
      <c r="J24" s="13"/>
      <c r="K24" s="13"/>
      <c r="L24" s="13"/>
      <c r="M24" s="13"/>
      <c r="N24" s="13"/>
      <c r="O24" s="13"/>
      <c r="P24" s="34"/>
      <c r="Q24" s="13"/>
      <c r="R24" s="13"/>
      <c r="S24" s="13"/>
      <c r="T24" s="19"/>
      <c r="U24" s="19"/>
      <c r="V24" s="14"/>
      <c r="W24" s="14"/>
      <c r="X24" s="13"/>
    </row>
    <row r="25" spans="1:31" s="6" customFormat="1" x14ac:dyDescent="0.25">
      <c r="A25" s="74">
        <f>0*$D$1</f>
        <v>0</v>
      </c>
      <c r="B25" s="74">
        <f>0*$D$1</f>
        <v>0</v>
      </c>
      <c r="C25" s="23" t="s">
        <v>34</v>
      </c>
      <c r="D25" s="90" t="s">
        <v>53</v>
      </c>
      <c r="E25" s="97"/>
      <c r="F25" s="20"/>
      <c r="G25" s="13"/>
      <c r="H25" s="13"/>
      <c r="I25" s="13"/>
      <c r="J25" s="13"/>
      <c r="K25" s="13"/>
      <c r="L25" s="13"/>
      <c r="M25" s="13"/>
      <c r="N25" s="13"/>
      <c r="O25" s="13"/>
      <c r="P25" s="34"/>
      <c r="Q25" s="13"/>
      <c r="R25" s="13"/>
      <c r="S25" s="13"/>
      <c r="T25" s="19"/>
      <c r="U25" s="19"/>
      <c r="V25" s="14"/>
      <c r="W25" s="14"/>
      <c r="X25" s="13"/>
    </row>
    <row r="26" spans="1:31" s="6" customFormat="1" x14ac:dyDescent="0.25">
      <c r="A26" s="46">
        <f>400*$D$1</f>
        <v>320</v>
      </c>
      <c r="B26" s="46">
        <f>100*$D$1</f>
        <v>80</v>
      </c>
      <c r="C26" s="6" t="s">
        <v>6</v>
      </c>
      <c r="D26" s="89" t="s">
        <v>4</v>
      </c>
      <c r="E26" s="97"/>
      <c r="F26" s="20"/>
      <c r="G26" s="13"/>
      <c r="H26" s="13"/>
      <c r="I26" s="13"/>
      <c r="J26" s="13"/>
      <c r="K26" s="13"/>
      <c r="L26" s="13"/>
      <c r="M26" s="13"/>
      <c r="N26" s="13"/>
      <c r="O26" s="13"/>
      <c r="P26" s="34"/>
      <c r="Q26" s="13"/>
      <c r="R26" s="13"/>
      <c r="S26" s="13"/>
      <c r="T26" s="19"/>
      <c r="U26" s="19"/>
      <c r="V26" s="14"/>
      <c r="W26" s="14"/>
      <c r="X26" s="13"/>
    </row>
    <row r="27" spans="1:31" s="6" customFormat="1" x14ac:dyDescent="0.25">
      <c r="A27" s="46">
        <f>800*$D$1</f>
        <v>640</v>
      </c>
      <c r="B27" s="46">
        <f>0*$D$1</f>
        <v>0</v>
      </c>
      <c r="C27" s="6" t="s">
        <v>6</v>
      </c>
      <c r="D27" s="89" t="s">
        <v>7</v>
      </c>
      <c r="E27" s="97"/>
      <c r="F27" s="20"/>
      <c r="G27" s="13"/>
      <c r="H27" s="13"/>
      <c r="I27" s="13"/>
      <c r="J27" s="13"/>
      <c r="K27" s="13"/>
      <c r="L27" s="13"/>
      <c r="M27" s="13"/>
      <c r="N27" s="13"/>
      <c r="O27" s="13"/>
      <c r="P27" s="34"/>
      <c r="Q27" s="13"/>
      <c r="R27" s="13"/>
      <c r="S27" s="13"/>
      <c r="T27" s="19"/>
      <c r="U27" s="19"/>
      <c r="V27" s="14"/>
      <c r="W27" s="14"/>
      <c r="X27" s="13"/>
    </row>
    <row r="28" spans="1:31" s="6" customFormat="1" x14ac:dyDescent="0.25">
      <c r="A28" s="46">
        <f>0*$D$1</f>
        <v>0</v>
      </c>
      <c r="B28" s="46">
        <f>0*$D$1</f>
        <v>0</v>
      </c>
      <c r="C28" s="6" t="s">
        <v>6</v>
      </c>
      <c r="D28" s="89" t="s">
        <v>8</v>
      </c>
      <c r="E28" s="97"/>
      <c r="F28" s="20"/>
      <c r="G28" s="13"/>
      <c r="H28" s="13"/>
      <c r="I28" s="13"/>
      <c r="J28" s="13"/>
      <c r="K28" s="13"/>
      <c r="L28" s="13"/>
      <c r="M28" s="13"/>
      <c r="N28" s="13"/>
      <c r="O28" s="13"/>
      <c r="P28" s="34"/>
      <c r="Q28" s="13"/>
      <c r="R28" s="13"/>
      <c r="S28" s="13"/>
      <c r="T28" s="19"/>
      <c r="U28" s="19"/>
      <c r="V28" s="14"/>
      <c r="W28" s="14"/>
      <c r="X28" s="13"/>
    </row>
    <row r="29" spans="1:31" s="6" customFormat="1" x14ac:dyDescent="0.25">
      <c r="A29" s="46">
        <f>800*$D$1</f>
        <v>640</v>
      </c>
      <c r="B29" s="46">
        <f>300*$D$1</f>
        <v>240</v>
      </c>
      <c r="C29" s="6" t="s">
        <v>6</v>
      </c>
      <c r="D29" s="89" t="s">
        <v>47</v>
      </c>
      <c r="E29" s="97"/>
      <c r="F29" s="20"/>
      <c r="G29" s="13"/>
      <c r="H29" s="13"/>
      <c r="I29" s="13"/>
      <c r="J29" s="13"/>
      <c r="K29" s="13"/>
      <c r="L29" s="13"/>
      <c r="M29" s="13"/>
      <c r="N29" s="13"/>
      <c r="O29" s="13"/>
      <c r="P29" s="34"/>
      <c r="Q29" s="13"/>
      <c r="R29" s="13"/>
      <c r="S29" s="13"/>
      <c r="T29" s="19"/>
      <c r="U29" s="19"/>
      <c r="V29" s="14"/>
      <c r="W29" s="14"/>
      <c r="X29" s="13"/>
    </row>
    <row r="30" spans="1:31" s="6" customFormat="1" x14ac:dyDescent="0.25">
      <c r="A30" s="74">
        <f>0*$D$1</f>
        <v>0</v>
      </c>
      <c r="B30" s="74">
        <f>0*$D$1</f>
        <v>0</v>
      </c>
      <c r="C30" s="76" t="s">
        <v>6</v>
      </c>
      <c r="D30" s="91" t="s">
        <v>53</v>
      </c>
      <c r="E30" s="97"/>
      <c r="F30" s="20"/>
      <c r="G30" s="13"/>
      <c r="H30" s="13"/>
      <c r="I30" s="13"/>
      <c r="J30" s="13"/>
      <c r="K30" s="13"/>
      <c r="L30" s="13"/>
      <c r="M30" s="13"/>
      <c r="N30" s="13"/>
      <c r="O30" s="13"/>
      <c r="P30" s="34"/>
      <c r="Q30" s="13"/>
      <c r="R30" s="13"/>
      <c r="S30" s="13"/>
      <c r="T30" s="19"/>
      <c r="U30" s="19"/>
      <c r="V30" s="14"/>
      <c r="W30" s="14"/>
      <c r="X30" s="13"/>
    </row>
    <row r="31" spans="1:31" s="6" customFormat="1" x14ac:dyDescent="0.25">
      <c r="A31" s="46"/>
      <c r="B31" s="46"/>
      <c r="C31" s="20"/>
      <c r="D31" s="20"/>
      <c r="E31" s="102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13"/>
      <c r="R31" s="13"/>
      <c r="S31" s="13"/>
      <c r="T31" s="19"/>
      <c r="U31" s="19"/>
      <c r="V31" s="14"/>
      <c r="W31" s="14"/>
      <c r="X31" s="13"/>
    </row>
    <row r="32" spans="1:31" s="8" customFormat="1" ht="15.75" x14ac:dyDescent="0.25">
      <c r="A32" s="59">
        <f>SUM(A7,A11,A20,A25,A30)</f>
        <v>0</v>
      </c>
      <c r="B32" s="59">
        <f>SUM(B7,B11,B20,B25,B30)</f>
        <v>0</v>
      </c>
      <c r="C32" s="60" t="s">
        <v>53</v>
      </c>
      <c r="D32" s="61"/>
      <c r="E32" s="62">
        <f t="shared" ref="E32:O32" si="1">SUM(E20,E7,E11,E25,E30)</f>
        <v>0</v>
      </c>
      <c r="F32" s="62">
        <f t="shared" si="1"/>
        <v>0</v>
      </c>
      <c r="G32" s="62">
        <f t="shared" si="1"/>
        <v>0</v>
      </c>
      <c r="H32" s="62">
        <f t="shared" si="1"/>
        <v>0</v>
      </c>
      <c r="I32" s="62">
        <f t="shared" si="1"/>
        <v>0</v>
      </c>
      <c r="J32" s="62">
        <f t="shared" si="1"/>
        <v>0</v>
      </c>
      <c r="K32" s="62">
        <f t="shared" si="1"/>
        <v>0</v>
      </c>
      <c r="L32" s="62">
        <f t="shared" si="1"/>
        <v>0</v>
      </c>
      <c r="M32" s="62">
        <f t="shared" si="1"/>
        <v>0</v>
      </c>
      <c r="N32" s="62">
        <f t="shared" si="1"/>
        <v>0</v>
      </c>
      <c r="O32" s="62">
        <f t="shared" si="1"/>
        <v>0</v>
      </c>
      <c r="P32" s="62">
        <f t="shared" ref="P32" si="2">SUM(P20,P7,P11,P25,P30)</f>
        <v>0</v>
      </c>
      <c r="Q32" s="63"/>
      <c r="R32" s="63"/>
      <c r="S32" s="63"/>
      <c r="T32" s="64"/>
      <c r="U32" s="64"/>
      <c r="V32" s="65"/>
      <c r="W32" s="65"/>
      <c r="X32" s="63"/>
      <c r="Y32" s="66"/>
      <c r="Z32" s="66"/>
    </row>
    <row r="33" spans="1:26" s="8" customFormat="1" ht="15.75" x14ac:dyDescent="0.25">
      <c r="A33" s="59">
        <f>SUM(A3:A6,A8:A10,A12:A19,A21:A24,A26:A29)</f>
        <v>16780</v>
      </c>
      <c r="B33" s="59">
        <f>SUM(B3:B6,B8:B10,B12:B19,B21:B24,B26:B29)</f>
        <v>6480</v>
      </c>
      <c r="C33" s="60" t="s">
        <v>55</v>
      </c>
      <c r="D33" s="67"/>
      <c r="E33" s="62">
        <f t="shared" ref="E33:O33" si="3">+SUM(E12:E19,E3:E6,E8:E10,E21:E24,E26:E29)</f>
        <v>56</v>
      </c>
      <c r="F33" s="62">
        <f t="shared" si="3"/>
        <v>0</v>
      </c>
      <c r="G33" s="62">
        <f t="shared" si="3"/>
        <v>0</v>
      </c>
      <c r="H33" s="62">
        <f t="shared" si="3"/>
        <v>0</v>
      </c>
      <c r="I33" s="62">
        <f t="shared" si="3"/>
        <v>0</v>
      </c>
      <c r="J33" s="62">
        <f t="shared" si="3"/>
        <v>0</v>
      </c>
      <c r="K33" s="62">
        <f t="shared" si="3"/>
        <v>0</v>
      </c>
      <c r="L33" s="62">
        <f t="shared" si="3"/>
        <v>0</v>
      </c>
      <c r="M33" s="62">
        <f t="shared" si="3"/>
        <v>0</v>
      </c>
      <c r="N33" s="62">
        <f t="shared" si="3"/>
        <v>0</v>
      </c>
      <c r="O33" s="62">
        <f t="shared" si="3"/>
        <v>0</v>
      </c>
      <c r="P33" s="62">
        <f t="shared" ref="P33" si="4">+SUM(P12:P19,P3:P6,P8:P10,P21:P24,P26:P29)</f>
        <v>0</v>
      </c>
      <c r="Q33" s="63"/>
      <c r="R33" s="63"/>
      <c r="S33" s="63"/>
      <c r="T33" s="64"/>
      <c r="U33" s="64"/>
      <c r="V33" s="65"/>
      <c r="W33" s="65"/>
      <c r="X33" s="63"/>
      <c r="Y33" s="66"/>
      <c r="Z33" s="66"/>
    </row>
    <row r="34" spans="1:26" s="58" customFormat="1" ht="18.75" x14ac:dyDescent="0.3">
      <c r="A34" s="44">
        <f>SUM(A3:A30)</f>
        <v>16780</v>
      </c>
      <c r="B34" s="44">
        <f>SUM(B3:B30)</f>
        <v>6480</v>
      </c>
      <c r="C34" s="42" t="s">
        <v>52</v>
      </c>
      <c r="D34" s="45"/>
      <c r="E34" s="47">
        <f t="shared" ref="E34:O34" si="5">SUM(E3:E30)</f>
        <v>56</v>
      </c>
      <c r="F34" s="43">
        <f t="shared" si="5"/>
        <v>0</v>
      </c>
      <c r="G34" s="43">
        <f t="shared" si="5"/>
        <v>0</v>
      </c>
      <c r="H34" s="47">
        <f t="shared" si="5"/>
        <v>0</v>
      </c>
      <c r="I34" s="43">
        <f t="shared" si="5"/>
        <v>0</v>
      </c>
      <c r="J34" s="43">
        <f t="shared" si="5"/>
        <v>0</v>
      </c>
      <c r="K34" s="43">
        <f t="shared" si="5"/>
        <v>0</v>
      </c>
      <c r="L34" s="47">
        <f t="shared" si="5"/>
        <v>0</v>
      </c>
      <c r="M34" s="43">
        <f t="shared" si="5"/>
        <v>0</v>
      </c>
      <c r="N34" s="47">
        <f t="shared" si="5"/>
        <v>0</v>
      </c>
      <c r="O34" s="43">
        <f t="shared" si="5"/>
        <v>0</v>
      </c>
      <c r="P34" s="43">
        <f t="shared" ref="P34" si="6">SUM(P3:P30)</f>
        <v>0</v>
      </c>
      <c r="Q34" s="56"/>
      <c r="R34" s="56"/>
      <c r="S34" s="56"/>
      <c r="T34" s="57"/>
      <c r="U34" s="57"/>
    </row>
    <row r="35" spans="1:26" x14ac:dyDescent="0.25">
      <c r="A35" s="28">
        <f>SUM(A3:A7)</f>
        <v>4800</v>
      </c>
      <c r="B35" s="28">
        <f>SUM(B3:B7)</f>
        <v>1760</v>
      </c>
      <c r="C35" s="13" t="s">
        <v>1</v>
      </c>
      <c r="D35" s="33"/>
      <c r="E35" s="33">
        <f t="shared" ref="E35:O35" si="7">SUM(E3:E7)</f>
        <v>56</v>
      </c>
      <c r="F35" s="35">
        <f t="shared" si="7"/>
        <v>0</v>
      </c>
      <c r="G35" s="35">
        <f t="shared" si="7"/>
        <v>0</v>
      </c>
      <c r="H35" s="35">
        <f t="shared" si="7"/>
        <v>0</v>
      </c>
      <c r="I35" s="35">
        <f t="shared" si="7"/>
        <v>0</v>
      </c>
      <c r="J35" s="35">
        <f t="shared" si="7"/>
        <v>0</v>
      </c>
      <c r="K35" s="35">
        <f t="shared" si="7"/>
        <v>0</v>
      </c>
      <c r="L35" s="33">
        <f t="shared" si="7"/>
        <v>0</v>
      </c>
      <c r="M35" s="35">
        <f t="shared" si="7"/>
        <v>0</v>
      </c>
      <c r="N35" s="35">
        <f t="shared" si="7"/>
        <v>0</v>
      </c>
      <c r="O35" s="35">
        <f t="shared" si="7"/>
        <v>0</v>
      </c>
      <c r="P35" s="35">
        <f t="shared" ref="P35" si="8">SUM(P3:P7)</f>
        <v>0</v>
      </c>
      <c r="Q35" s="13"/>
      <c r="R35" s="13"/>
      <c r="S35" s="13"/>
      <c r="T35" s="5"/>
      <c r="U35" s="5"/>
      <c r="V35" s="6"/>
      <c r="W35" s="6"/>
      <c r="X35" s="6"/>
      <c r="Y35" s="6"/>
      <c r="Z35" s="6"/>
    </row>
    <row r="36" spans="1:26" x14ac:dyDescent="0.25">
      <c r="A36" s="28">
        <f>SUM(A8:A11)</f>
        <v>3520</v>
      </c>
      <c r="B36" s="28">
        <f>SUM(B8:B11)</f>
        <v>1600</v>
      </c>
      <c r="C36" s="13" t="s">
        <v>3</v>
      </c>
      <c r="D36" s="33"/>
      <c r="E36" s="35">
        <f t="shared" ref="E36:O36" si="9">SUM(E8:E11)</f>
        <v>0</v>
      </c>
      <c r="F36" s="35">
        <f t="shared" si="9"/>
        <v>0</v>
      </c>
      <c r="G36" s="35">
        <f t="shared" si="9"/>
        <v>0</v>
      </c>
      <c r="H36" s="35">
        <f t="shared" si="9"/>
        <v>0</v>
      </c>
      <c r="I36" s="35">
        <f t="shared" si="9"/>
        <v>0</v>
      </c>
      <c r="J36" s="35">
        <f t="shared" si="9"/>
        <v>0</v>
      </c>
      <c r="K36" s="33">
        <f t="shared" si="9"/>
        <v>0</v>
      </c>
      <c r="L36" s="35">
        <f t="shared" si="9"/>
        <v>0</v>
      </c>
      <c r="M36" s="35">
        <f t="shared" si="9"/>
        <v>0</v>
      </c>
      <c r="N36" s="35">
        <f t="shared" si="9"/>
        <v>0</v>
      </c>
      <c r="O36" s="35">
        <f t="shared" si="9"/>
        <v>0</v>
      </c>
      <c r="P36" s="35">
        <f t="shared" ref="P36" si="10">SUM(P8:P11)</f>
        <v>0</v>
      </c>
      <c r="Q36" s="13"/>
      <c r="R36" s="13"/>
      <c r="S36" s="13"/>
      <c r="T36" s="5"/>
      <c r="U36" s="5"/>
      <c r="V36" s="6"/>
      <c r="W36" s="6"/>
      <c r="X36" s="6"/>
      <c r="Y36" s="6"/>
      <c r="Z36" s="6"/>
    </row>
    <row r="37" spans="1:26" x14ac:dyDescent="0.25">
      <c r="A37" s="28">
        <f>SUM(A12:A20)</f>
        <v>3820</v>
      </c>
      <c r="B37" s="28">
        <f>SUM(B12:B20)</f>
        <v>1440</v>
      </c>
      <c r="C37" s="41" t="s">
        <v>5</v>
      </c>
      <c r="D37" s="33"/>
      <c r="E37" s="36">
        <f t="shared" ref="E37:O37" si="11">SUM(E12:E20)</f>
        <v>0</v>
      </c>
      <c r="F37" s="36">
        <f t="shared" si="11"/>
        <v>0</v>
      </c>
      <c r="G37" s="36">
        <f t="shared" si="11"/>
        <v>0</v>
      </c>
      <c r="H37" s="36">
        <f t="shared" si="11"/>
        <v>0</v>
      </c>
      <c r="I37" s="36">
        <f t="shared" si="11"/>
        <v>0</v>
      </c>
      <c r="J37" s="36">
        <f t="shared" si="11"/>
        <v>0</v>
      </c>
      <c r="K37" s="34">
        <f t="shared" si="11"/>
        <v>0</v>
      </c>
      <c r="L37" s="36">
        <f t="shared" si="11"/>
        <v>0</v>
      </c>
      <c r="M37" s="36">
        <f t="shared" si="11"/>
        <v>0</v>
      </c>
      <c r="N37" s="34">
        <f t="shared" si="11"/>
        <v>0</v>
      </c>
      <c r="O37" s="36">
        <f t="shared" si="11"/>
        <v>0</v>
      </c>
      <c r="P37" s="36">
        <f t="shared" ref="P37" si="12">SUM(P12:P20)</f>
        <v>0</v>
      </c>
      <c r="Q37" s="13"/>
      <c r="R37" s="13"/>
      <c r="S37" s="13"/>
      <c r="T37" s="19"/>
      <c r="U37" s="19"/>
      <c r="V37" s="14"/>
      <c r="W37" s="14"/>
      <c r="X37" s="13"/>
      <c r="Y37" s="6"/>
      <c r="Z37" s="6"/>
    </row>
    <row r="38" spans="1:26" x14ac:dyDescent="0.25">
      <c r="A38" s="28">
        <f>SUM(A21:A25)</f>
        <v>3040</v>
      </c>
      <c r="B38" s="28">
        <f>SUM(B21:B25)</f>
        <v>1360</v>
      </c>
      <c r="C38" s="6" t="s">
        <v>34</v>
      </c>
      <c r="D38" s="33"/>
      <c r="E38" s="35">
        <f t="shared" ref="E38:O38" si="13">SUM(E21:E25)</f>
        <v>0</v>
      </c>
      <c r="F38" s="35">
        <f t="shared" si="13"/>
        <v>0</v>
      </c>
      <c r="G38" s="35">
        <f t="shared" si="13"/>
        <v>0</v>
      </c>
      <c r="H38" s="35">
        <f t="shared" si="13"/>
        <v>0</v>
      </c>
      <c r="I38" s="35">
        <f t="shared" si="13"/>
        <v>0</v>
      </c>
      <c r="J38" s="35">
        <f t="shared" si="13"/>
        <v>0</v>
      </c>
      <c r="K38" s="35">
        <f t="shared" si="13"/>
        <v>0</v>
      </c>
      <c r="L38" s="35">
        <f t="shared" si="13"/>
        <v>0</v>
      </c>
      <c r="M38" s="35">
        <f t="shared" si="13"/>
        <v>0</v>
      </c>
      <c r="N38" s="35">
        <f t="shared" si="13"/>
        <v>0</v>
      </c>
      <c r="O38" s="35">
        <f t="shared" si="13"/>
        <v>0</v>
      </c>
      <c r="P38" s="35">
        <f t="shared" ref="P38" si="14">SUM(P21:P25)</f>
        <v>0</v>
      </c>
      <c r="Q38" s="13"/>
      <c r="R38" s="13"/>
      <c r="S38" s="13"/>
      <c r="T38" s="5"/>
      <c r="U38" s="5"/>
      <c r="V38" s="6"/>
      <c r="W38" s="6"/>
      <c r="X38" s="6"/>
      <c r="Y38" s="6"/>
      <c r="Z38" s="6"/>
    </row>
    <row r="39" spans="1:26" x14ac:dyDescent="0.25">
      <c r="A39" s="28">
        <f>SUM(A26:A30)</f>
        <v>1600</v>
      </c>
      <c r="B39" s="28">
        <f>SUM(B26:B30)</f>
        <v>320</v>
      </c>
      <c r="C39" s="13" t="s">
        <v>6</v>
      </c>
      <c r="D39" s="33"/>
      <c r="E39" s="35">
        <f t="shared" ref="E39:O39" si="15">SUM(E26:E30)</f>
        <v>0</v>
      </c>
      <c r="F39" s="35">
        <f t="shared" si="15"/>
        <v>0</v>
      </c>
      <c r="G39" s="35">
        <f t="shared" si="15"/>
        <v>0</v>
      </c>
      <c r="H39" s="35">
        <f t="shared" si="15"/>
        <v>0</v>
      </c>
      <c r="I39" s="35">
        <f t="shared" si="15"/>
        <v>0</v>
      </c>
      <c r="J39" s="35">
        <f t="shared" si="15"/>
        <v>0</v>
      </c>
      <c r="K39" s="35">
        <f t="shared" si="15"/>
        <v>0</v>
      </c>
      <c r="L39" s="35">
        <f t="shared" si="15"/>
        <v>0</v>
      </c>
      <c r="M39" s="35">
        <f t="shared" si="15"/>
        <v>0</v>
      </c>
      <c r="N39" s="35">
        <f t="shared" si="15"/>
        <v>0</v>
      </c>
      <c r="O39" s="35">
        <f t="shared" si="15"/>
        <v>0</v>
      </c>
      <c r="P39" s="35">
        <f t="shared" ref="P39" si="16">SUM(P26:P30)</f>
        <v>0</v>
      </c>
      <c r="Q39" s="6"/>
      <c r="R39" s="6"/>
      <c r="S39" s="6"/>
      <c r="T39" s="5"/>
      <c r="U39" s="5"/>
      <c r="V39" s="6"/>
      <c r="W39" s="6"/>
      <c r="X39" s="6"/>
      <c r="Y39" s="6"/>
      <c r="Z39" s="6"/>
    </row>
    <row r="40" spans="1:26" x14ac:dyDescent="0.25">
      <c r="A40" s="6"/>
      <c r="B40" s="6"/>
      <c r="C40" s="6"/>
      <c r="D40" s="33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6"/>
      <c r="R40" s="6"/>
      <c r="S40" s="6"/>
      <c r="T40" s="5"/>
      <c r="U40" s="5"/>
      <c r="V40" s="6"/>
      <c r="W40" s="6"/>
      <c r="X40" s="6"/>
      <c r="Y40" s="6"/>
      <c r="Z40" s="6"/>
    </row>
    <row r="41" spans="1:26" x14ac:dyDescent="0.25">
      <c r="A41" s="6"/>
      <c r="B41" s="6"/>
      <c r="C41" s="6"/>
      <c r="D41" s="33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6"/>
      <c r="R41" s="6"/>
      <c r="S41" s="6"/>
      <c r="T41" s="5"/>
      <c r="U41" s="5"/>
      <c r="V41" s="6"/>
      <c r="W41" s="6"/>
      <c r="X41" s="6"/>
      <c r="Y41" s="6"/>
      <c r="Z41" s="6"/>
    </row>
    <row r="42" spans="1:26" x14ac:dyDescent="0.25">
      <c r="A42" s="6"/>
      <c r="B42" s="6"/>
      <c r="C42" s="6"/>
      <c r="D42" s="33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6"/>
      <c r="R42" s="6"/>
      <c r="S42" s="6"/>
      <c r="T42" s="5"/>
      <c r="U42" s="5"/>
      <c r="V42" s="6"/>
      <c r="W42" s="6"/>
      <c r="X42" s="6"/>
      <c r="Y42" s="6"/>
      <c r="Z42" s="6"/>
    </row>
    <row r="43" spans="1:26" x14ac:dyDescent="0.25">
      <c r="D43" s="33"/>
      <c r="E43" s="35"/>
      <c r="F43" s="35"/>
      <c r="G43" s="35"/>
      <c r="H43" s="35"/>
      <c r="I43" s="35"/>
      <c r="J43" s="35"/>
      <c r="K43" s="33"/>
      <c r="L43" s="35"/>
      <c r="M43" s="35"/>
      <c r="N43" s="35"/>
      <c r="O43" s="35"/>
      <c r="P43" s="35"/>
    </row>
    <row r="44" spans="1:26" s="1" customFormat="1" ht="21" x14ac:dyDescent="0.35">
      <c r="A44" s="86" t="s">
        <v>20</v>
      </c>
      <c r="B44" s="86"/>
      <c r="C44"/>
      <c r="D44" s="34"/>
      <c r="E44" s="36"/>
      <c r="F44" s="36"/>
      <c r="G44" s="36"/>
      <c r="H44" s="36"/>
      <c r="I44" s="34"/>
      <c r="J44" s="36"/>
      <c r="K44" s="36"/>
      <c r="L44" s="36"/>
      <c r="M44" s="34"/>
      <c r="N44" s="36"/>
      <c r="O44" s="34"/>
      <c r="P44" s="34"/>
      <c r="T44" s="11"/>
      <c r="U44" s="11"/>
    </row>
    <row r="45" spans="1:26" s="30" customFormat="1" x14ac:dyDescent="0.25">
      <c r="A45" s="29"/>
      <c r="B45" s="29"/>
      <c r="C45" s="30" t="s">
        <v>0</v>
      </c>
      <c r="D45" s="39" t="s">
        <v>51</v>
      </c>
      <c r="E45" s="55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W45" s="32"/>
    </row>
    <row r="46" spans="1:26" x14ac:dyDescent="0.25">
      <c r="A46" s="1"/>
      <c r="B46" s="15"/>
      <c r="C46" t="s">
        <v>1</v>
      </c>
      <c r="D46" s="48" t="s">
        <v>4</v>
      </c>
      <c r="E46" s="34"/>
      <c r="F46" s="36"/>
      <c r="G46" s="36"/>
      <c r="H46" s="36">
        <v>2304</v>
      </c>
      <c r="I46" s="36">
        <v>0</v>
      </c>
      <c r="J46" s="50"/>
      <c r="K46" s="51"/>
      <c r="L46" s="38"/>
      <c r="M46" s="35"/>
      <c r="N46" s="50"/>
      <c r="O46" s="35"/>
      <c r="P46" s="35"/>
      <c r="V46" s="4"/>
      <c r="W46" s="31"/>
    </row>
    <row r="47" spans="1:26" s="6" customFormat="1" x14ac:dyDescent="0.25">
      <c r="A47" s="13"/>
      <c r="B47" s="13"/>
      <c r="C47" t="s">
        <v>1</v>
      </c>
      <c r="D47" s="40" t="s">
        <v>7</v>
      </c>
      <c r="E47" s="34"/>
      <c r="F47" s="36"/>
      <c r="G47" s="36"/>
      <c r="H47" s="36"/>
      <c r="I47" s="36">
        <v>0</v>
      </c>
      <c r="J47" s="35"/>
      <c r="K47" s="38"/>
      <c r="L47" s="38"/>
      <c r="M47" s="35"/>
      <c r="N47" s="35"/>
      <c r="O47" s="35"/>
      <c r="P47" s="35"/>
      <c r="T47" s="5"/>
      <c r="U47" s="5"/>
      <c r="V47" s="12"/>
      <c r="W47" s="52"/>
    </row>
    <row r="48" spans="1:26" s="6" customFormat="1" x14ac:dyDescent="0.25">
      <c r="A48" s="13"/>
      <c r="B48" s="13"/>
      <c r="C48" s="6" t="s">
        <v>1</v>
      </c>
      <c r="D48" s="40" t="s">
        <v>2</v>
      </c>
      <c r="E48" s="34"/>
      <c r="F48" s="36"/>
      <c r="G48" s="36"/>
      <c r="H48" s="36"/>
      <c r="I48" s="36">
        <v>0</v>
      </c>
      <c r="J48" s="35"/>
      <c r="K48" s="38"/>
      <c r="L48" s="38"/>
      <c r="M48" s="35"/>
      <c r="N48" s="35"/>
      <c r="O48" s="35"/>
      <c r="P48" s="35"/>
      <c r="T48" s="5"/>
      <c r="U48" s="5"/>
    </row>
    <row r="49" spans="1:22" s="6" customFormat="1" x14ac:dyDescent="0.25">
      <c r="A49" s="13"/>
      <c r="B49" s="53"/>
      <c r="C49" s="6" t="s">
        <v>1</v>
      </c>
      <c r="D49" s="40" t="s">
        <v>10</v>
      </c>
      <c r="E49" s="34"/>
      <c r="F49" s="36"/>
      <c r="G49" s="36"/>
      <c r="H49" s="36"/>
      <c r="I49" s="36">
        <v>0</v>
      </c>
      <c r="J49" s="35"/>
      <c r="K49" s="38"/>
      <c r="L49" s="38"/>
      <c r="M49" s="35"/>
      <c r="N49" s="35"/>
      <c r="O49" s="36"/>
      <c r="P49" s="36"/>
      <c r="T49" s="5"/>
      <c r="U49" s="5"/>
    </row>
    <row r="50" spans="1:22" s="6" customFormat="1" x14ac:dyDescent="0.25">
      <c r="A50" s="78"/>
      <c r="B50" s="79"/>
      <c r="C50" s="23" t="s">
        <v>1</v>
      </c>
      <c r="D50" s="75" t="s">
        <v>53</v>
      </c>
      <c r="E50" s="34"/>
      <c r="F50" s="36"/>
      <c r="G50" s="36"/>
      <c r="H50" s="36"/>
      <c r="I50" s="36">
        <v>0</v>
      </c>
      <c r="J50" s="35"/>
      <c r="K50" s="38"/>
      <c r="L50" s="38"/>
      <c r="M50" s="35"/>
      <c r="N50" s="35"/>
      <c r="O50" s="35"/>
      <c r="P50" s="35"/>
      <c r="T50" s="5"/>
      <c r="U50" s="5"/>
    </row>
    <row r="51" spans="1:22" s="6" customFormat="1" x14ac:dyDescent="0.25">
      <c r="A51" s="13"/>
      <c r="B51" s="53"/>
      <c r="C51" s="6" t="s">
        <v>3</v>
      </c>
      <c r="D51" s="40" t="s">
        <v>4</v>
      </c>
      <c r="E51" s="34"/>
      <c r="F51" s="36"/>
      <c r="G51" s="36"/>
      <c r="H51" s="36"/>
      <c r="I51" s="36">
        <v>931</v>
      </c>
      <c r="J51" s="35"/>
      <c r="K51" s="35"/>
      <c r="L51" s="38"/>
      <c r="M51" s="38"/>
      <c r="N51" s="38"/>
      <c r="O51" s="35"/>
      <c r="P51" s="35"/>
      <c r="T51" s="5"/>
      <c r="U51" s="5"/>
    </row>
    <row r="52" spans="1:22" s="6" customFormat="1" x14ac:dyDescent="0.25">
      <c r="A52" s="13"/>
      <c r="B52" s="13"/>
      <c r="C52" s="6" t="s">
        <v>3</v>
      </c>
      <c r="D52" s="40" t="s">
        <v>2</v>
      </c>
      <c r="E52" s="34"/>
      <c r="F52" s="36"/>
      <c r="G52" s="36"/>
      <c r="H52" s="36"/>
      <c r="I52" s="36">
        <v>0</v>
      </c>
      <c r="J52" s="35"/>
      <c r="K52" s="35"/>
      <c r="L52" s="38"/>
      <c r="M52" s="38"/>
      <c r="N52" s="38"/>
      <c r="O52" s="35"/>
      <c r="P52" s="35"/>
      <c r="T52" s="5"/>
      <c r="U52" s="5"/>
    </row>
    <row r="53" spans="1:22" s="6" customFormat="1" x14ac:dyDescent="0.25">
      <c r="A53" s="13"/>
      <c r="B53" s="53"/>
      <c r="C53" s="6" t="s">
        <v>3</v>
      </c>
      <c r="D53" s="40" t="s">
        <v>10</v>
      </c>
      <c r="E53" s="34"/>
      <c r="F53" s="36"/>
      <c r="G53" s="36"/>
      <c r="H53" s="36"/>
      <c r="I53" s="36">
        <v>744</v>
      </c>
      <c r="J53" s="35"/>
      <c r="K53" s="35"/>
      <c r="L53" s="38"/>
      <c r="M53" s="38"/>
      <c r="N53" s="38"/>
      <c r="O53" s="36"/>
      <c r="P53" s="36"/>
      <c r="T53" s="5"/>
      <c r="U53" s="5"/>
    </row>
    <row r="54" spans="1:22" s="6" customFormat="1" x14ac:dyDescent="0.25">
      <c r="A54" s="78"/>
      <c r="B54" s="78"/>
      <c r="C54" s="23" t="s">
        <v>3</v>
      </c>
      <c r="D54" s="75" t="s">
        <v>53</v>
      </c>
      <c r="E54" s="34"/>
      <c r="F54" s="36"/>
      <c r="G54" s="36"/>
      <c r="H54" s="36"/>
      <c r="I54" s="36">
        <v>0</v>
      </c>
      <c r="J54" s="35"/>
      <c r="K54" s="35"/>
      <c r="L54" s="38"/>
      <c r="M54" s="38"/>
      <c r="N54" s="38"/>
      <c r="O54" s="35"/>
      <c r="P54" s="35"/>
      <c r="T54" s="5"/>
      <c r="U54" s="5"/>
    </row>
    <row r="55" spans="1:22" s="6" customFormat="1" x14ac:dyDescent="0.25">
      <c r="A55" s="13"/>
      <c r="B55" s="13"/>
      <c r="C55" s="6" t="s">
        <v>5</v>
      </c>
      <c r="D55" s="40" t="s">
        <v>4</v>
      </c>
      <c r="E55" s="34"/>
      <c r="F55" s="36"/>
      <c r="G55" s="36"/>
      <c r="H55" s="36"/>
      <c r="I55" s="36">
        <v>0</v>
      </c>
      <c r="J55" s="38"/>
      <c r="K55" s="38"/>
      <c r="L55" s="38"/>
      <c r="M55" s="35"/>
      <c r="N55" s="35"/>
      <c r="O55" s="35"/>
      <c r="P55" s="35"/>
      <c r="T55" s="5"/>
      <c r="U55" s="5"/>
    </row>
    <row r="56" spans="1:22" s="6" customFormat="1" x14ac:dyDescent="0.25">
      <c r="A56" s="13"/>
      <c r="B56" s="53"/>
      <c r="C56" s="6" t="s">
        <v>5</v>
      </c>
      <c r="D56" s="40" t="s">
        <v>7</v>
      </c>
      <c r="E56" s="34"/>
      <c r="F56" s="36"/>
      <c r="G56" s="36"/>
      <c r="H56" s="36"/>
      <c r="I56" s="36">
        <v>167</v>
      </c>
      <c r="J56" s="38"/>
      <c r="K56" s="38"/>
      <c r="L56" s="38"/>
      <c r="M56" s="35"/>
      <c r="N56" s="35"/>
      <c r="O56" s="36"/>
      <c r="P56" s="36"/>
      <c r="T56" s="5"/>
      <c r="U56" s="5"/>
    </row>
    <row r="57" spans="1:22" s="6" customFormat="1" x14ac:dyDescent="0.25">
      <c r="A57" s="13"/>
      <c r="B57" s="53"/>
      <c r="C57" s="6" t="s">
        <v>5</v>
      </c>
      <c r="D57" s="40" t="s">
        <v>26</v>
      </c>
      <c r="E57" s="34"/>
      <c r="F57" s="36"/>
      <c r="G57" s="36"/>
      <c r="H57" s="36"/>
      <c r="I57" s="36">
        <v>298</v>
      </c>
      <c r="J57" s="38"/>
      <c r="K57" s="38"/>
      <c r="L57" s="38"/>
      <c r="M57" s="35"/>
      <c r="N57" s="35"/>
      <c r="O57" s="36"/>
      <c r="P57" s="36"/>
      <c r="T57" s="5"/>
      <c r="U57" s="5"/>
      <c r="V57" s="22"/>
    </row>
    <row r="58" spans="1:22" s="6" customFormat="1" x14ac:dyDescent="0.25">
      <c r="A58" s="13"/>
      <c r="B58" s="13"/>
      <c r="C58" s="6" t="s">
        <v>5</v>
      </c>
      <c r="D58" s="40" t="s">
        <v>9</v>
      </c>
      <c r="E58" s="34"/>
      <c r="F58" s="36"/>
      <c r="G58" s="36"/>
      <c r="H58" s="36"/>
      <c r="I58" s="36">
        <v>40</v>
      </c>
      <c r="J58" s="38"/>
      <c r="K58" s="38"/>
      <c r="L58" s="38"/>
      <c r="M58" s="35"/>
      <c r="N58" s="35"/>
      <c r="O58" s="36"/>
      <c r="P58" s="36"/>
      <c r="T58" s="5"/>
      <c r="U58" s="5"/>
      <c r="V58" s="22"/>
    </row>
    <row r="59" spans="1:22" s="6" customFormat="1" x14ac:dyDescent="0.25">
      <c r="A59" s="54"/>
      <c r="B59" s="13"/>
      <c r="C59" s="6" t="s">
        <v>5</v>
      </c>
      <c r="D59" s="40" t="s">
        <v>27</v>
      </c>
      <c r="E59" s="34"/>
      <c r="F59" s="36"/>
      <c r="G59" s="36"/>
      <c r="H59" s="36"/>
      <c r="I59" s="36">
        <v>60</v>
      </c>
      <c r="J59" s="38"/>
      <c r="K59" s="38"/>
      <c r="L59" s="38"/>
      <c r="M59" s="35"/>
      <c r="N59" s="35"/>
      <c r="O59" s="36"/>
      <c r="P59" s="36"/>
      <c r="T59" s="5"/>
      <c r="U59" s="5"/>
    </row>
    <row r="60" spans="1:22" s="6" customFormat="1" x14ac:dyDescent="0.25">
      <c r="A60" s="13"/>
      <c r="B60" s="13"/>
      <c r="C60" s="6" t="s">
        <v>5</v>
      </c>
      <c r="D60" s="40" t="s">
        <v>56</v>
      </c>
      <c r="E60" s="34"/>
      <c r="F60" s="36"/>
      <c r="G60" s="36"/>
      <c r="H60" s="36"/>
      <c r="I60" s="36">
        <v>0</v>
      </c>
      <c r="J60" s="38"/>
      <c r="K60" s="38"/>
      <c r="L60" s="38"/>
      <c r="M60" s="35"/>
      <c r="N60" s="35"/>
      <c r="O60" s="36"/>
      <c r="P60" s="36"/>
      <c r="T60" s="5"/>
      <c r="U60" s="5"/>
    </row>
    <row r="61" spans="1:22" s="6" customFormat="1" x14ac:dyDescent="0.25">
      <c r="A61" s="13"/>
      <c r="B61" s="13"/>
      <c r="C61" s="6" t="s">
        <v>5</v>
      </c>
      <c r="D61" s="40" t="s">
        <v>25</v>
      </c>
      <c r="E61" s="34"/>
      <c r="F61" s="36"/>
      <c r="G61" s="36"/>
      <c r="H61" s="36"/>
      <c r="I61" s="36">
        <v>232</v>
      </c>
      <c r="J61" s="38"/>
      <c r="K61" s="38"/>
      <c r="L61" s="38"/>
      <c r="M61" s="35"/>
      <c r="N61" s="35"/>
      <c r="O61" s="36"/>
      <c r="P61" s="36"/>
      <c r="T61" s="5"/>
      <c r="U61" s="5"/>
    </row>
    <row r="62" spans="1:22" s="6" customFormat="1" x14ac:dyDescent="0.25">
      <c r="A62" s="13"/>
      <c r="B62" s="13"/>
      <c r="C62" s="6" t="s">
        <v>5</v>
      </c>
      <c r="D62" s="40" t="s">
        <v>58</v>
      </c>
      <c r="E62" s="34"/>
      <c r="F62" s="36"/>
      <c r="G62" s="36"/>
      <c r="H62" s="36"/>
      <c r="I62" s="36"/>
      <c r="J62" s="38"/>
      <c r="K62" s="38"/>
      <c r="L62" s="38"/>
      <c r="M62" s="35"/>
      <c r="N62" s="35"/>
      <c r="O62" s="36"/>
      <c r="P62" s="36"/>
      <c r="T62" s="5"/>
      <c r="U62" s="5"/>
    </row>
    <row r="63" spans="1:22" s="6" customFormat="1" x14ac:dyDescent="0.25">
      <c r="A63" s="80"/>
      <c r="B63" s="78"/>
      <c r="C63" s="23" t="s">
        <v>5</v>
      </c>
      <c r="D63" s="75" t="s">
        <v>53</v>
      </c>
      <c r="E63" s="34"/>
      <c r="F63" s="36"/>
      <c r="G63" s="36"/>
      <c r="H63" s="36"/>
      <c r="I63" s="36">
        <v>0</v>
      </c>
      <c r="J63" s="38"/>
      <c r="K63" s="38"/>
      <c r="L63" s="38"/>
      <c r="M63" s="35"/>
      <c r="N63" s="35"/>
      <c r="O63" s="36"/>
      <c r="P63" s="36"/>
      <c r="T63" s="5"/>
      <c r="U63" s="5"/>
    </row>
    <row r="64" spans="1:22" s="6" customFormat="1" x14ac:dyDescent="0.25">
      <c r="A64" s="13"/>
      <c r="B64" s="13"/>
      <c r="C64" s="6" t="s">
        <v>34</v>
      </c>
      <c r="D64" s="40" t="s">
        <v>4</v>
      </c>
      <c r="E64" s="34"/>
      <c r="F64" s="36"/>
      <c r="G64" s="36"/>
      <c r="H64" s="36"/>
      <c r="I64" s="36">
        <v>190</v>
      </c>
      <c r="J64" s="35"/>
      <c r="K64" s="35"/>
      <c r="L64" s="38"/>
      <c r="M64" s="38"/>
      <c r="N64" s="38"/>
      <c r="O64" s="36"/>
      <c r="P64" s="36"/>
      <c r="T64" s="5"/>
      <c r="U64" s="5"/>
    </row>
    <row r="65" spans="1:21" s="6" customFormat="1" x14ac:dyDescent="0.25">
      <c r="A65" s="13"/>
      <c r="B65" s="13"/>
      <c r="C65" s="6" t="s">
        <v>34</v>
      </c>
      <c r="D65" s="40" t="s">
        <v>2</v>
      </c>
      <c r="E65" s="34"/>
      <c r="F65" s="36"/>
      <c r="G65" s="36"/>
      <c r="H65" s="36"/>
      <c r="I65" s="36">
        <v>874</v>
      </c>
      <c r="J65" s="68"/>
      <c r="K65" s="69"/>
      <c r="L65" s="38"/>
      <c r="M65" s="38"/>
      <c r="N65" s="38"/>
      <c r="O65" s="36"/>
      <c r="P65" s="36"/>
      <c r="T65" s="5"/>
      <c r="U65" s="5"/>
    </row>
    <row r="66" spans="1:21" s="6" customFormat="1" x14ac:dyDescent="0.25">
      <c r="A66" s="13"/>
      <c r="B66" s="13"/>
      <c r="C66" s="6" t="s">
        <v>34</v>
      </c>
      <c r="D66" s="40" t="s">
        <v>8</v>
      </c>
      <c r="E66" s="34"/>
      <c r="F66" s="36"/>
      <c r="G66" s="36"/>
      <c r="H66" s="36"/>
      <c r="I66" s="36">
        <v>25</v>
      </c>
      <c r="J66" s="35"/>
      <c r="K66" s="35"/>
      <c r="L66" s="38"/>
      <c r="M66" s="38"/>
      <c r="N66" s="38"/>
      <c r="O66" s="36"/>
      <c r="P66" s="36"/>
      <c r="T66" s="5"/>
      <c r="U66" s="5"/>
    </row>
    <row r="67" spans="1:21" s="6" customFormat="1" x14ac:dyDescent="0.25">
      <c r="A67" s="13"/>
      <c r="B67" s="13"/>
      <c r="C67" s="6" t="s">
        <v>34</v>
      </c>
      <c r="D67" s="40" t="s">
        <v>57</v>
      </c>
      <c r="E67" s="34"/>
      <c r="F67" s="36"/>
      <c r="G67" s="36"/>
      <c r="H67" s="36"/>
      <c r="I67" s="36">
        <v>0</v>
      </c>
      <c r="J67" s="35"/>
      <c r="K67" s="35"/>
      <c r="L67" s="38"/>
      <c r="M67" s="38"/>
      <c r="N67" s="38"/>
      <c r="O67" s="36"/>
      <c r="P67" s="36"/>
      <c r="T67" s="5"/>
      <c r="U67" s="5"/>
    </row>
    <row r="68" spans="1:21" s="6" customFormat="1" x14ac:dyDescent="0.25">
      <c r="A68" s="23"/>
      <c r="B68" s="23"/>
      <c r="C68" s="23" t="s">
        <v>34</v>
      </c>
      <c r="D68" s="75" t="s">
        <v>53</v>
      </c>
      <c r="E68" s="34"/>
      <c r="F68" s="36"/>
      <c r="G68" s="36"/>
      <c r="H68" s="36"/>
      <c r="I68" s="36">
        <v>0</v>
      </c>
      <c r="J68" s="35"/>
      <c r="K68" s="35"/>
      <c r="L68" s="38"/>
      <c r="M68" s="38"/>
      <c r="N68" s="38"/>
      <c r="O68" s="36"/>
      <c r="P68" s="36"/>
      <c r="T68" s="5"/>
      <c r="U68" s="5"/>
    </row>
    <row r="69" spans="1:21" s="6" customFormat="1" x14ac:dyDescent="0.25">
      <c r="C69" s="6" t="s">
        <v>6</v>
      </c>
      <c r="D69" s="40" t="s">
        <v>4</v>
      </c>
      <c r="E69" s="34"/>
      <c r="F69" s="36"/>
      <c r="G69" s="36"/>
      <c r="H69" s="36"/>
      <c r="I69" s="36">
        <v>0</v>
      </c>
      <c r="J69" s="35"/>
      <c r="K69" s="38"/>
      <c r="L69" s="38"/>
      <c r="M69" s="35"/>
      <c r="N69" s="35"/>
      <c r="O69" s="36"/>
      <c r="P69" s="36"/>
      <c r="T69" s="5"/>
      <c r="U69" s="5"/>
    </row>
    <row r="70" spans="1:21" s="6" customFormat="1" x14ac:dyDescent="0.25">
      <c r="C70" s="6" t="s">
        <v>6</v>
      </c>
      <c r="D70" s="40" t="s">
        <v>7</v>
      </c>
      <c r="E70" s="34"/>
      <c r="F70" s="36"/>
      <c r="G70" s="36"/>
      <c r="H70" s="36"/>
      <c r="I70" s="36">
        <v>950</v>
      </c>
      <c r="J70" s="35"/>
      <c r="K70" s="38"/>
      <c r="L70" s="38"/>
      <c r="M70" s="35"/>
      <c r="N70" s="35"/>
      <c r="O70" s="36"/>
      <c r="P70" s="36"/>
      <c r="T70" s="5"/>
      <c r="U70" s="5"/>
    </row>
    <row r="71" spans="1:21" s="6" customFormat="1" x14ac:dyDescent="0.25">
      <c r="C71" s="6" t="s">
        <v>6</v>
      </c>
      <c r="D71" s="40" t="s">
        <v>8</v>
      </c>
      <c r="E71" s="34"/>
      <c r="F71" s="36"/>
      <c r="G71" s="36"/>
      <c r="H71" s="36"/>
      <c r="I71" s="36">
        <v>207</v>
      </c>
      <c r="J71" s="35"/>
      <c r="K71" s="38"/>
      <c r="L71" s="38"/>
      <c r="M71" s="35"/>
      <c r="N71" s="35"/>
      <c r="O71" s="36"/>
      <c r="P71" s="36"/>
      <c r="T71" s="5"/>
      <c r="U71" s="5"/>
    </row>
    <row r="72" spans="1:21" s="6" customFormat="1" x14ac:dyDescent="0.25">
      <c r="C72" s="6" t="s">
        <v>6</v>
      </c>
      <c r="D72" s="40" t="s">
        <v>47</v>
      </c>
      <c r="E72" s="34"/>
      <c r="F72" s="36"/>
      <c r="G72" s="36"/>
      <c r="H72" s="36"/>
      <c r="I72" s="36">
        <v>450</v>
      </c>
      <c r="J72" s="35"/>
      <c r="K72" s="38"/>
      <c r="L72" s="38"/>
      <c r="M72" s="35"/>
      <c r="N72" s="35"/>
      <c r="O72" s="36"/>
      <c r="P72" s="36"/>
      <c r="T72" s="5"/>
      <c r="U72" s="5"/>
    </row>
    <row r="73" spans="1:21" x14ac:dyDescent="0.25">
      <c r="A73" s="23"/>
      <c r="B73" s="23"/>
      <c r="C73" s="76" t="s">
        <v>6</v>
      </c>
      <c r="D73" s="77" t="s">
        <v>53</v>
      </c>
      <c r="E73" s="34"/>
      <c r="F73" s="36"/>
      <c r="G73" s="36"/>
      <c r="H73" s="36"/>
      <c r="I73" s="36">
        <v>0</v>
      </c>
      <c r="J73" s="35"/>
      <c r="K73" s="38"/>
      <c r="L73" s="38"/>
      <c r="M73" s="35"/>
      <c r="N73" s="35"/>
      <c r="O73" s="36"/>
      <c r="P73" s="36"/>
    </row>
  </sheetData>
  <autoFilter ref="C2:D30"/>
  <mergeCells count="2">
    <mergeCell ref="A1:B1"/>
    <mergeCell ref="A44:B44"/>
  </mergeCells>
  <pageMargins left="0.23622047244094491" right="0.23622047244094491" top="0.6692913385826772" bottom="0.74803149606299213" header="0.31496062992125984" footer="0.31496062992125984"/>
  <pageSetup paperSize="9" scale="51" orientation="landscape" r:id="rId1"/>
  <headerFooter>
    <oddHeader>&amp;L&amp;22&amp;A&amp;C&amp;22&amp;UPLANNING FOOD &amp; HEALTH&amp;R&amp;D</oddHeader>
    <oddFooter>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SOP</vt:lpstr>
      <vt:lpstr>W24</vt:lpstr>
      <vt:lpstr>W25</vt:lpstr>
    </vt:vector>
  </TitlesOfParts>
  <Company>Initial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install</cp:lastModifiedBy>
  <cp:lastPrinted>2017-03-15T10:44:03Z</cp:lastPrinted>
  <dcterms:created xsi:type="dcterms:W3CDTF">2016-02-18T12:29:53Z</dcterms:created>
  <dcterms:modified xsi:type="dcterms:W3CDTF">2017-06-27T12:40:23Z</dcterms:modified>
</cp:coreProperties>
</file>