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7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8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2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3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yril\Downloads\"/>
    </mc:Choice>
  </mc:AlternateContent>
  <bookViews>
    <workbookView xWindow="0" yWindow="0" windowWidth="19155" windowHeight="6945" tabRatio="855" firstSheet="2" activeTab="2"/>
  </bookViews>
  <sheets>
    <sheet name="MdP" sheetId="22" state="hidden" r:id="rId1"/>
    <sheet name="Paramètrage" sheetId="28" state="hidden" r:id="rId2"/>
    <sheet name="Archives réalisé" sheetId="44" r:id="rId3"/>
    <sheet name="KPI" sheetId="2" r:id="rId4"/>
    <sheet name="Données" sheetId="3" r:id="rId5"/>
    <sheet name="23 juin 2017" sheetId="42" r:id="rId6"/>
    <sheet name="22 juin 2017" sheetId="40" r:id="rId7"/>
    <sheet name="21 juin 2017" sheetId="38" r:id="rId8"/>
    <sheet name="20 juin 2017" sheetId="36" r:id="rId9"/>
    <sheet name="19 juin 2017" sheetId="34" r:id="rId10"/>
    <sheet name="16 juin 2017" sheetId="32" r:id="rId11"/>
    <sheet name="15 juin 2017" sheetId="30" r:id="rId12"/>
    <sheet name="14 juin 2017" sheetId="27" r:id="rId13"/>
    <sheet name="13 juin 2017" sheetId="23" r:id="rId14"/>
  </sheets>
  <functionGroups builtInGroupCount="18"/>
  <calcPr calcId="152511"/>
</workbook>
</file>

<file path=xl/calcChain.xml><?xml version="1.0" encoding="utf-8"?>
<calcChain xmlns="http://schemas.openxmlformats.org/spreadsheetml/2006/main">
  <c r="A5" i="3" l="1"/>
  <c r="P28" i="3"/>
  <c r="E3" i="44" l="1"/>
  <c r="E2" i="28" s="1"/>
  <c r="E4" i="28" s="1"/>
  <c r="P28" i="40" l="1"/>
  <c r="O28" i="40"/>
  <c r="P28" i="38"/>
  <c r="O28" i="38"/>
  <c r="P28" i="36"/>
  <c r="O28" i="36"/>
  <c r="P28" i="34"/>
  <c r="O28" i="34"/>
  <c r="P28" i="32"/>
  <c r="O28" i="32"/>
  <c r="P28" i="30"/>
  <c r="O28" i="30"/>
  <c r="P28" i="27"/>
  <c r="O28" i="27"/>
  <c r="P28" i="23"/>
  <c r="O28" i="23"/>
  <c r="P28" i="42"/>
  <c r="O28" i="42"/>
  <c r="H9" i="3" l="1"/>
  <c r="N30" i="3" l="1"/>
  <c r="C7" i="3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6" i="3"/>
  <c r="M30" i="3"/>
  <c r="L30" i="3"/>
  <c r="E7" i="3" l="1"/>
  <c r="E8" i="3" s="1"/>
  <c r="E9" i="3" s="1"/>
  <c r="E10" i="3" s="1"/>
  <c r="E11" i="3" s="1"/>
  <c r="E12" i="3" s="1"/>
  <c r="E13" i="3" s="1"/>
  <c r="E14" i="3" s="1"/>
  <c r="E15" i="3" s="1"/>
  <c r="G5" i="3"/>
  <c r="F5" i="3"/>
  <c r="E16" i="3" l="1"/>
  <c r="E17" i="3" s="1"/>
  <c r="E18" i="3" s="1"/>
  <c r="E19" i="3" s="1"/>
  <c r="E20" i="3" s="1"/>
  <c r="H25" i="3"/>
  <c r="H26" i="3"/>
  <c r="H23" i="3"/>
  <c r="H24" i="3"/>
  <c r="E21" i="3" l="1"/>
  <c r="E22" i="3" s="1"/>
  <c r="E23" i="3" s="1"/>
  <c r="E24" i="3" s="1"/>
  <c r="E25" i="3" s="1"/>
  <c r="E26" i="3" s="1"/>
  <c r="H14" i="3" l="1"/>
  <c r="D6" i="3"/>
  <c r="H15" i="3" l="1"/>
  <c r="H13" i="3" l="1"/>
  <c r="H10" i="3"/>
  <c r="O10" i="3" s="1"/>
  <c r="H12" i="3"/>
  <c r="H8" i="3"/>
  <c r="P8" i="3" s="1"/>
  <c r="H11" i="3"/>
  <c r="F7" i="3"/>
  <c r="G7" i="3"/>
  <c r="D7" i="3"/>
  <c r="H7" i="3"/>
  <c r="P7" i="3" s="1"/>
  <c r="H16" i="3"/>
  <c r="H17" i="3"/>
  <c r="H18" i="3"/>
  <c r="H19" i="3"/>
  <c r="H20" i="3"/>
  <c r="H21" i="3"/>
  <c r="H22" i="3"/>
  <c r="O9" i="3" l="1"/>
  <c r="P9" i="3"/>
  <c r="O8" i="3"/>
  <c r="O7" i="3"/>
  <c r="D8" i="3"/>
  <c r="D9" i="3" s="1"/>
  <c r="G8" i="3"/>
  <c r="F8" i="3"/>
  <c r="G9" i="3"/>
  <c r="F9" i="3"/>
  <c r="A6" i="3" l="1"/>
  <c r="O28" i="3"/>
  <c r="D10" i="3"/>
  <c r="D11" i="3" s="1"/>
  <c r="D12" i="3" s="1"/>
  <c r="D13" i="3" s="1"/>
  <c r="D14" i="3" s="1"/>
  <c r="D15" i="3" s="1"/>
  <c r="D16" i="3" s="1"/>
  <c r="P10" i="3"/>
  <c r="G10" i="3"/>
  <c r="F10" i="3"/>
  <c r="O11" i="3" l="1"/>
  <c r="P11" i="3"/>
  <c r="G11" i="3"/>
  <c r="D17" i="3"/>
  <c r="F11" i="3"/>
  <c r="O12" i="3" l="1"/>
  <c r="P12" i="3"/>
  <c r="G12" i="3"/>
  <c r="D18" i="3"/>
  <c r="D19" i="3" s="1"/>
  <c r="D20" i="3" s="1"/>
  <c r="D21" i="3" s="1"/>
  <c r="D22" i="3" s="1"/>
  <c r="F12" i="3"/>
  <c r="O13" i="3" l="1"/>
  <c r="P13" i="3"/>
  <c r="G13" i="3"/>
  <c r="D23" i="3"/>
  <c r="D24" i="3" s="1"/>
  <c r="D25" i="3" s="1"/>
  <c r="D26" i="3" s="1"/>
  <c r="F13" i="3"/>
  <c r="O14" i="3" l="1"/>
  <c r="P14" i="3"/>
  <c r="G14" i="3"/>
  <c r="F14" i="3"/>
  <c r="P15" i="3" l="1"/>
  <c r="O15" i="3"/>
  <c r="O16" i="3"/>
  <c r="G15" i="3"/>
  <c r="F15" i="3"/>
  <c r="P16" i="3" l="1"/>
  <c r="G16" i="3"/>
  <c r="F16" i="3"/>
  <c r="P17" i="3" l="1"/>
  <c r="O17" i="3"/>
  <c r="G17" i="3"/>
  <c r="F17" i="3"/>
  <c r="P18" i="3" l="1"/>
  <c r="O18" i="3"/>
  <c r="G18" i="3"/>
  <c r="F18" i="3"/>
  <c r="P19" i="3" l="1"/>
  <c r="O19" i="3"/>
  <c r="G19" i="3"/>
  <c r="F19" i="3"/>
  <c r="P20" i="3" l="1"/>
  <c r="O20" i="3"/>
  <c r="G20" i="3"/>
  <c r="F20" i="3"/>
  <c r="P21" i="3" l="1"/>
  <c r="O21" i="3"/>
  <c r="G21" i="3"/>
  <c r="F21" i="3"/>
  <c r="G23" i="3" l="1"/>
  <c r="P22" i="3"/>
  <c r="O22" i="3"/>
  <c r="G22" i="3"/>
  <c r="F22" i="3"/>
  <c r="F23" i="3" l="1"/>
  <c r="P24" i="3"/>
  <c r="P23" i="3"/>
  <c r="O23" i="3"/>
  <c r="O25" i="3" l="1"/>
  <c r="O24" i="3"/>
  <c r="F24" i="3"/>
  <c r="G24" i="3"/>
  <c r="P25" i="3" l="1"/>
  <c r="G25" i="3"/>
  <c r="F25" i="3"/>
  <c r="P26" i="3"/>
  <c r="P3" i="3" l="1"/>
  <c r="F26" i="3"/>
  <c r="O26" i="3"/>
  <c r="O3" i="3" s="1"/>
  <c r="G26" i="3"/>
</calcChain>
</file>

<file path=xl/sharedStrings.xml><?xml version="1.0" encoding="utf-8"?>
<sst xmlns="http://schemas.openxmlformats.org/spreadsheetml/2006/main" count="232" uniqueCount="40">
  <si>
    <t>Reste à faire (En H)</t>
  </si>
  <si>
    <t>Réalisé</t>
  </si>
  <si>
    <t>Cible</t>
  </si>
  <si>
    <t xml:space="preserve"> </t>
  </si>
  <si>
    <t>Nous sommes le :</t>
  </si>
  <si>
    <t>Reste théorique</t>
  </si>
  <si>
    <t>MO Disponible</t>
  </si>
  <si>
    <t>H+ Matin</t>
  </si>
  <si>
    <t>H+ AM</t>
  </si>
  <si>
    <t>-6 min pause</t>
  </si>
  <si>
    <t>-15 min pause</t>
  </si>
  <si>
    <t>Chgt tournée</t>
  </si>
  <si>
    <t>Prise de poste</t>
  </si>
  <si>
    <t>NB d'heures Stock</t>
  </si>
  <si>
    <t>Nb heures Stock (matin)</t>
  </si>
  <si>
    <t>perfo</t>
  </si>
  <si>
    <t>Efficience</t>
  </si>
  <si>
    <t>Cumulée</t>
  </si>
  <si>
    <t>/ tranche horaire</t>
  </si>
  <si>
    <t>14 juin 2017</t>
  </si>
  <si>
    <t>13 juin 2017</t>
  </si>
  <si>
    <t>15 juin 2017</t>
  </si>
  <si>
    <t>Limite Jaune</t>
  </si>
  <si>
    <t>Limite Orange</t>
  </si>
  <si>
    <t>19 juin 2017</t>
  </si>
  <si>
    <t>20 juin 2017</t>
  </si>
  <si>
    <t>21 juin 2017</t>
  </si>
  <si>
    <t>22 juin 2017</t>
  </si>
  <si>
    <t>23 juin 2017</t>
  </si>
  <si>
    <t>26 juin 2017</t>
  </si>
  <si>
    <t>Nb Heures reliquat</t>
  </si>
  <si>
    <t>Reste à faire (En H) avec reliquat</t>
  </si>
  <si>
    <t>Reliquat Matin</t>
  </si>
  <si>
    <t>Suivi réalisé Commandes Stock MVS</t>
  </si>
  <si>
    <t>Date</t>
  </si>
  <si>
    <t>16 juin 2017</t>
  </si>
  <si>
    <t>Réalisé de la veille</t>
  </si>
  <si>
    <t>Ratio réalisation Mini RG</t>
  </si>
  <si>
    <t>27 juin 2017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</si>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</sst>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d\ mmmm\ yyyy;@"/>
  </numFmts>
  <fonts count="11" x14ac:knownFonts="1"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0000FF"/>
      <name val="Calibri"/>
      <family val="2"/>
    </font>
    <font>
      <b/>
      <i/>
      <sz val="11"/>
      <color rgb="FF008000"/>
      <name val="Calibri"/>
      <family val="2"/>
    </font>
    <font>
      <sz val="11"/>
      <color indexed="8"/>
      <name val="Calibri"/>
      <family val="2"/>
      <scheme val="minor"/>
    </font>
    <font>
      <b/>
      <i/>
      <sz val="14"/>
      <color rgb="FFFF0000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8">
    <xf numFmtId="0" fontId="0" fillId="0" borderId="0" xfId="0"/>
    <xf numFmtId="0" fontId="0" fillId="2" borderId="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3" borderId="5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0" fillId="2" borderId="0" xfId="0" applyFill="1" applyProtection="1"/>
    <xf numFmtId="14" fontId="0" fillId="2" borderId="0" xfId="0" applyNumberFormat="1" applyFill="1" applyProtection="1"/>
    <xf numFmtId="0" fontId="0" fillId="3" borderId="3" xfId="0" applyFill="1" applyBorder="1" applyProtection="1"/>
    <xf numFmtId="20" fontId="0" fillId="3" borderId="4" xfId="0" applyNumberFormat="1" applyFill="1" applyBorder="1" applyAlignment="1" applyProtection="1">
      <alignment horizontal="center" vertical="center"/>
    </xf>
    <xf numFmtId="1" fontId="0" fillId="4" borderId="7" xfId="0" applyNumberFormat="1" applyFill="1" applyBorder="1" applyProtection="1"/>
    <xf numFmtId="20" fontId="0" fillId="3" borderId="16" xfId="0" applyNumberFormat="1" applyFill="1" applyBorder="1" applyAlignment="1" applyProtection="1">
      <alignment horizontal="center" vertical="center"/>
    </xf>
    <xf numFmtId="20" fontId="0" fillId="3" borderId="8" xfId="0" applyNumberForma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5" borderId="0" xfId="0" quotePrefix="1" applyFill="1" applyProtection="1"/>
    <xf numFmtId="20" fontId="0" fillId="3" borderId="11" xfId="0" applyNumberFormat="1" applyFill="1" applyBorder="1" applyAlignment="1" applyProtection="1">
      <alignment horizontal="center" vertical="center"/>
    </xf>
    <xf numFmtId="20" fontId="0" fillId="2" borderId="0" xfId="0" applyNumberFormat="1" applyFill="1" applyProtection="1"/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0" xfId="0" applyFill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1" fillId="6" borderId="19" xfId="0" applyFont="1" applyFill="1" applyBorder="1" applyAlignment="1" applyProtection="1">
      <alignment horizontal="center"/>
    </xf>
    <xf numFmtId="0" fontId="0" fillId="2" borderId="21" xfId="0" applyFill="1" applyBorder="1" applyProtection="1">
      <protection locked="0"/>
    </xf>
    <xf numFmtId="2" fontId="0" fillId="2" borderId="20" xfId="0" applyNumberFormat="1" applyFill="1" applyBorder="1" applyAlignment="1" applyProtection="1">
      <alignment horizontal="center" vertical="center"/>
      <protection locked="0"/>
    </xf>
    <xf numFmtId="0" fontId="0" fillId="3" borderId="22" xfId="0" applyFill="1" applyBorder="1" applyProtection="1"/>
    <xf numFmtId="1" fontId="0" fillId="2" borderId="10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0" xfId="0" applyNumberFormat="1" applyFill="1" applyBorder="1" applyAlignment="1" applyProtection="1">
      <alignment horizontal="center" vertical="center"/>
    </xf>
    <xf numFmtId="2" fontId="0" fillId="2" borderId="23" xfId="0" applyNumberFormat="1" applyFill="1" applyBorder="1" applyAlignment="1" applyProtection="1">
      <alignment horizontal="center" vertical="center"/>
      <protection locked="0"/>
    </xf>
    <xf numFmtId="2" fontId="0" fillId="2" borderId="24" xfId="0" applyNumberFormat="1" applyFill="1" applyBorder="1" applyAlignment="1" applyProtection="1">
      <alignment horizontal="center" vertical="center"/>
      <protection locked="0"/>
    </xf>
    <xf numFmtId="2" fontId="0" fillId="2" borderId="25" xfId="0" applyNumberFormat="1" applyFill="1" applyBorder="1" applyAlignment="1" applyProtection="1">
      <alignment horizontal="center" vertical="center"/>
      <protection locked="0"/>
    </xf>
    <xf numFmtId="2" fontId="0" fillId="2" borderId="25" xfId="0" quotePrefix="1" applyNumberFormat="1" applyFill="1" applyBorder="1" applyAlignment="1" applyProtection="1">
      <alignment horizontal="center" vertical="center"/>
      <protection locked="0"/>
    </xf>
    <xf numFmtId="2" fontId="0" fillId="2" borderId="26" xfId="0" applyNumberFormat="1" applyFill="1" applyBorder="1" applyAlignment="1" applyProtection="1">
      <alignment horizontal="center" vertical="center"/>
      <protection locked="0"/>
    </xf>
    <xf numFmtId="165" fontId="2" fillId="6" borderId="15" xfId="0" applyNumberFormat="1" applyFont="1" applyFill="1" applyBorder="1" applyAlignment="1" applyProtection="1">
      <alignment horizontal="center"/>
      <protection hidden="1"/>
    </xf>
    <xf numFmtId="14" fontId="3" fillId="2" borderId="0" xfId="0" applyNumberFormat="1" applyFont="1" applyFill="1" applyAlignment="1" applyProtection="1">
      <alignment horizontal="center"/>
      <protection hidden="1"/>
    </xf>
    <xf numFmtId="2" fontId="0" fillId="4" borderId="17" xfId="0" applyNumberFormat="1" applyFill="1" applyBorder="1" applyAlignment="1" applyProtection="1">
      <alignment horizontal="center" vertical="center"/>
      <protection hidden="1"/>
    </xf>
    <xf numFmtId="0" fontId="0" fillId="4" borderId="6" xfId="0" applyFill="1" applyBorder="1" applyProtection="1">
      <protection hidden="1"/>
    </xf>
    <xf numFmtId="1" fontId="0" fillId="4" borderId="6" xfId="0" applyNumberFormat="1" applyFill="1" applyBorder="1" applyProtection="1">
      <protection hidden="1"/>
    </xf>
    <xf numFmtId="1" fontId="0" fillId="4" borderId="7" xfId="0" applyNumberFormat="1" applyFill="1" applyBorder="1" applyProtection="1">
      <protection hidden="1"/>
    </xf>
    <xf numFmtId="164" fontId="0" fillId="4" borderId="18" xfId="0" applyNumberFormat="1" applyFill="1" applyBorder="1" applyAlignment="1" applyProtection="1">
      <alignment horizontal="center"/>
      <protection hidden="1"/>
    </xf>
    <xf numFmtId="1" fontId="0" fillId="4" borderId="18" xfId="0" applyNumberFormat="1" applyFill="1" applyBorder="1" applyProtection="1">
      <protection hidden="1"/>
    </xf>
    <xf numFmtId="1" fontId="0" fillId="4" borderId="9" xfId="0" applyNumberFormat="1" applyFill="1" applyBorder="1" applyProtection="1">
      <protection hidden="1"/>
    </xf>
    <xf numFmtId="1" fontId="0" fillId="4" borderId="10" xfId="0" applyNumberFormat="1" applyFill="1" applyBorder="1" applyProtection="1">
      <protection hidden="1"/>
    </xf>
    <xf numFmtId="164" fontId="0" fillId="4" borderId="9" xfId="0" applyNumberFormat="1" applyFill="1" applyBorder="1" applyAlignment="1" applyProtection="1">
      <alignment horizontal="center" vertical="center"/>
      <protection hidden="1"/>
    </xf>
    <xf numFmtId="2" fontId="0" fillId="4" borderId="12" xfId="0" applyNumberFormat="1" applyFill="1" applyBorder="1" applyAlignment="1" applyProtection="1">
      <alignment horizontal="center" vertical="center"/>
      <protection hidden="1"/>
    </xf>
    <xf numFmtId="164" fontId="0" fillId="4" borderId="13" xfId="0" applyNumberFormat="1" applyFill="1" applyBorder="1" applyAlignment="1" applyProtection="1">
      <alignment horizontal="center" vertical="center"/>
      <protection hidden="1"/>
    </xf>
    <xf numFmtId="1" fontId="0" fillId="4" borderId="13" xfId="0" applyNumberFormat="1" applyFill="1" applyBorder="1" applyProtection="1">
      <protection hidden="1"/>
    </xf>
    <xf numFmtId="1" fontId="0" fillId="4" borderId="14" xfId="0" applyNumberFormat="1" applyFill="1" applyBorder="1" applyProtection="1">
      <protection hidden="1"/>
    </xf>
    <xf numFmtId="0" fontId="0" fillId="2" borderId="0" xfId="0" quotePrefix="1" applyFill="1" applyProtection="1"/>
    <xf numFmtId="0" fontId="0" fillId="4" borderId="6" xfId="0" applyFill="1" applyBorder="1" applyProtection="1">
      <protection locked="0"/>
    </xf>
    <xf numFmtId="0" fontId="0" fillId="3" borderId="2" xfId="0" applyFill="1" applyBorder="1" applyAlignment="1" applyProtection="1">
      <alignment horizontal="center"/>
    </xf>
    <xf numFmtId="9" fontId="0" fillId="3" borderId="2" xfId="0" applyNumberFormat="1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9" fontId="0" fillId="4" borderId="21" xfId="1" applyFont="1" applyFill="1" applyBorder="1" applyProtection="1">
      <protection hidden="1"/>
    </xf>
    <xf numFmtId="9" fontId="0" fillId="4" borderId="10" xfId="1" applyFont="1" applyFill="1" applyBorder="1" applyProtection="1">
      <protection hidden="1"/>
    </xf>
    <xf numFmtId="9" fontId="0" fillId="4" borderId="27" xfId="1" applyFont="1" applyFill="1" applyBorder="1" applyProtection="1">
      <protection hidden="1"/>
    </xf>
    <xf numFmtId="9" fontId="0" fillId="4" borderId="12" xfId="1" applyFont="1" applyFill="1" applyBorder="1" applyProtection="1">
      <protection hidden="1"/>
    </xf>
    <xf numFmtId="9" fontId="0" fillId="4" borderId="14" xfId="1" applyFont="1" applyFill="1" applyBorder="1" applyProtection="1">
      <protection hidden="1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7" borderId="27" xfId="0" applyFill="1" applyBorder="1" applyProtection="1"/>
    <xf numFmtId="9" fontId="0" fillId="2" borderId="27" xfId="0" applyNumberFormat="1" applyFill="1" applyBorder="1" applyProtection="1"/>
    <xf numFmtId="0" fontId="0" fillId="2" borderId="0" xfId="0" applyFill="1" applyProtection="1">
      <protection locked="0"/>
    </xf>
    <xf numFmtId="9" fontId="0" fillId="2" borderId="27" xfId="1" applyFont="1" applyFill="1" applyBorder="1" applyProtection="1"/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0" fillId="2" borderId="18" xfId="0" applyFill="1" applyBorder="1" applyProtection="1">
      <protection locked="0"/>
    </xf>
    <xf numFmtId="165" fontId="2" fillId="6" borderId="15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9" fontId="0" fillId="3" borderId="2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3" xfId="0" applyFill="1" applyBorder="1" applyProtection="1">
      <protection hidden="1"/>
    </xf>
    <xf numFmtId="164" fontId="8" fillId="2" borderId="27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Protection="1">
      <protection hidden="1"/>
    </xf>
    <xf numFmtId="164" fontId="8" fillId="2" borderId="27" xfId="0" applyNumberFormat="1" applyFont="1" applyFill="1" applyBorder="1" applyAlignment="1" applyProtection="1">
      <alignment horizontal="center"/>
      <protection locked="0" hidden="1"/>
    </xf>
    <xf numFmtId="14" fontId="9" fillId="2" borderId="0" xfId="0" applyNumberFormat="1" applyFont="1" applyFill="1" applyAlignment="1" applyProtection="1">
      <alignment horizontal="center"/>
      <protection hidden="1"/>
    </xf>
    <xf numFmtId="9" fontId="9" fillId="2" borderId="0" xfId="1" applyFont="1" applyFill="1" applyProtection="1">
      <protection hidden="1"/>
    </xf>
    <xf numFmtId="9" fontId="0" fillId="0" borderId="0" xfId="1" applyFont="1"/>
    <xf numFmtId="9" fontId="0" fillId="0" borderId="27" xfId="1" applyFont="1" applyBorder="1"/>
    <xf numFmtId="0" fontId="0" fillId="8" borderId="27" xfId="0" applyFill="1" applyBorder="1"/>
    <xf numFmtId="0" fontId="0" fillId="0" borderId="20" xfId="0" applyBorder="1" applyAlignment="1">
      <alignment horizontal="center"/>
    </xf>
    <xf numFmtId="9" fontId="0" fillId="0" borderId="10" xfId="1" applyFont="1" applyBorder="1" applyAlignment="1">
      <alignment horizontal="center"/>
    </xf>
    <xf numFmtId="14" fontId="9" fillId="2" borderId="20" xfId="0" applyNumberFormat="1" applyFont="1" applyFill="1" applyBorder="1" applyAlignment="1" applyProtection="1">
      <alignment horizontal="center"/>
      <protection hidden="1"/>
    </xf>
    <xf numFmtId="9" fontId="9" fillId="2" borderId="10" xfId="1" applyFont="1" applyFill="1" applyBorder="1" applyAlignment="1" applyProtection="1">
      <alignment horizontal="center"/>
      <protection hidden="1"/>
    </xf>
    <xf numFmtId="0" fontId="0" fillId="0" borderId="12" xfId="0" applyBorder="1" applyAlignment="1">
      <alignment horizontal="center"/>
    </xf>
    <xf numFmtId="9" fontId="0" fillId="0" borderId="14" xfId="1" applyFont="1" applyBorder="1" applyAlignment="1">
      <alignment horizontal="center"/>
    </xf>
    <xf numFmtId="0" fontId="0" fillId="0" borderId="17" xfId="0" applyBorder="1" applyAlignment="1">
      <alignment horizontal="center"/>
    </xf>
    <xf numFmtId="9" fontId="0" fillId="0" borderId="28" xfId="1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Protection="1">
      <protection hidden="1"/>
    </xf>
    <xf numFmtId="9" fontId="0" fillId="8" borderId="11" xfId="0" applyNumberFormat="1" applyFill="1" applyBorder="1" applyAlignment="1" applyProtection="1">
      <alignment horizontal="center"/>
      <protection hidden="1"/>
    </xf>
    <xf numFmtId="9" fontId="0" fillId="8" borderId="27" xfId="1" applyFont="1" applyFill="1" applyBorder="1" applyAlignment="1">
      <alignment horizontal="center"/>
    </xf>
    <xf numFmtId="0" fontId="0" fillId="9" borderId="0" xfId="0" applyFill="1"/>
    <xf numFmtId="0" fontId="0" fillId="0" borderId="0" xfId="0" applyAlignment="1">
      <alignment horizontal="center" wrapText="1"/>
    </xf>
    <xf numFmtId="0" fontId="0" fillId="2" borderId="0" xfId="0" applyFill="1" applyAlignment="1" applyProtection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20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Suivi réalisé Commandes Stock MVS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0349199305806663E-2"/>
          <c:y val="8.4164794007490648E-2"/>
          <c:w val="0.89358650936692219"/>
          <c:h val="0.74024430092305882"/>
        </c:manualLayout>
      </c:layout>
      <c:areaChart>
        <c:grouping val="standard"/>
        <c:varyColors val="0"/>
        <c:ser>
          <c:idx val="0"/>
          <c:order val="1"/>
          <c:tx>
            <c:v>Jaune</c:v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Données!$E$6:$E$26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23.850750000000001</c:v>
                </c:pt>
                <c:pt idx="3">
                  <c:v>57.92325000000001</c:v>
                </c:pt>
                <c:pt idx="4">
                  <c:v>83.477625000000018</c:v>
                </c:pt>
                <c:pt idx="5">
                  <c:v>117.55012500000002</c:v>
                </c:pt>
                <c:pt idx="6">
                  <c:v>148.21537500000002</c:v>
                </c:pt>
                <c:pt idx="7">
                  <c:v>182.28787500000004</c:v>
                </c:pt>
                <c:pt idx="8">
                  <c:v>216.36037500000003</c:v>
                </c:pt>
                <c:pt idx="9">
                  <c:v>231.69300000000004</c:v>
                </c:pt>
                <c:pt idx="10">
                  <c:v>244.20900000000003</c:v>
                </c:pt>
                <c:pt idx="11">
                  <c:v>256.72500000000002</c:v>
                </c:pt>
                <c:pt idx="12">
                  <c:v>267.98940000000005</c:v>
                </c:pt>
                <c:pt idx="13">
                  <c:v>280.50540000000007</c:v>
                </c:pt>
                <c:pt idx="14">
                  <c:v>289.89240000000007</c:v>
                </c:pt>
                <c:pt idx="15">
                  <c:v>302.40840000000009</c:v>
                </c:pt>
                <c:pt idx="16">
                  <c:v>314.92440000000011</c:v>
                </c:pt>
                <c:pt idx="17">
                  <c:v>327.44040000000012</c:v>
                </c:pt>
                <c:pt idx="18">
                  <c:v>327.44040000000012</c:v>
                </c:pt>
                <c:pt idx="19">
                  <c:v>327.44040000000012</c:v>
                </c:pt>
                <c:pt idx="20">
                  <c:v>327.44040000000012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04E4-43D6-B95A-5F0608083991}"/>
            </c:ext>
          </c:extLst>
        </c:ser>
        <c:ser>
          <c:idx val="3"/>
          <c:order val="2"/>
          <c:tx>
            <c:v>Orange</c:v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Données!$F$6:$F$26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22.658212500000001</c:v>
                </c:pt>
                <c:pt idx="3">
                  <c:v>55.027087500000007</c:v>
                </c:pt>
                <c:pt idx="4">
                  <c:v>79.303743750000024</c:v>
                </c:pt>
                <c:pt idx="5">
                  <c:v>111.67261875000003</c:v>
                </c:pt>
                <c:pt idx="6">
                  <c:v>140.80460625000003</c:v>
                </c:pt>
                <c:pt idx="7">
                  <c:v>173.17348125000004</c:v>
                </c:pt>
                <c:pt idx="8">
                  <c:v>205.54235625000004</c:v>
                </c:pt>
                <c:pt idx="9">
                  <c:v>220.10835000000003</c:v>
                </c:pt>
                <c:pt idx="10">
                  <c:v>231.99855000000002</c:v>
                </c:pt>
                <c:pt idx="11">
                  <c:v>243.88875000000002</c:v>
                </c:pt>
                <c:pt idx="12">
                  <c:v>254.58993000000004</c:v>
                </c:pt>
                <c:pt idx="13">
                  <c:v>266.48013000000009</c:v>
                </c:pt>
                <c:pt idx="14">
                  <c:v>275.39778000000007</c:v>
                </c:pt>
                <c:pt idx="15">
                  <c:v>287.28798000000006</c:v>
                </c:pt>
                <c:pt idx="16">
                  <c:v>299.17818000000011</c:v>
                </c:pt>
                <c:pt idx="17">
                  <c:v>311.0683800000001</c:v>
                </c:pt>
                <c:pt idx="18">
                  <c:v>311.0683800000001</c:v>
                </c:pt>
                <c:pt idx="19">
                  <c:v>311.0683800000001</c:v>
                </c:pt>
                <c:pt idx="20">
                  <c:v>311.0683800000001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87A-4DC0-BAE6-986DE0D3A249}"/>
            </c:ext>
          </c:extLst>
        </c:ser>
        <c:ser>
          <c:idx val="1"/>
          <c:order val="3"/>
          <c:tx>
            <c:v>Rouge</c:v>
          </c:tx>
          <c:spPr>
            <a:solidFill>
              <a:srgbClr val="FF0000"/>
            </a:solidFill>
            <a:ln>
              <a:noFill/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Données!$G$6:$G$26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20.273137500000001</c:v>
                </c:pt>
                <c:pt idx="3">
                  <c:v>49.234762500000009</c:v>
                </c:pt>
                <c:pt idx="4">
                  <c:v>70.955981250000008</c:v>
                </c:pt>
                <c:pt idx="5">
                  <c:v>99.91760625000002</c:v>
                </c:pt>
                <c:pt idx="6">
                  <c:v>125.98306875000002</c:v>
                </c:pt>
                <c:pt idx="7">
                  <c:v>154.94469375000003</c:v>
                </c:pt>
                <c:pt idx="8">
                  <c:v>183.90631875000003</c:v>
                </c:pt>
                <c:pt idx="9">
                  <c:v>196.93905000000004</c:v>
                </c:pt>
                <c:pt idx="10">
                  <c:v>207.57765000000003</c:v>
                </c:pt>
                <c:pt idx="11">
                  <c:v>218.21625000000003</c:v>
                </c:pt>
                <c:pt idx="12">
                  <c:v>227.79099000000005</c:v>
                </c:pt>
                <c:pt idx="13">
                  <c:v>238.42959000000005</c:v>
                </c:pt>
                <c:pt idx="14">
                  <c:v>246.40854000000007</c:v>
                </c:pt>
                <c:pt idx="15">
                  <c:v>257.04714000000007</c:v>
                </c:pt>
                <c:pt idx="16">
                  <c:v>267.68574000000007</c:v>
                </c:pt>
                <c:pt idx="17">
                  <c:v>278.32434000000012</c:v>
                </c:pt>
                <c:pt idx="18">
                  <c:v>278.32434000000012</c:v>
                </c:pt>
                <c:pt idx="19">
                  <c:v>278.32434000000012</c:v>
                </c:pt>
                <c:pt idx="20">
                  <c:v>278.32434000000012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C75-445D-B89A-68C65F0A8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17264352"/>
        <c:axId val="-417267072"/>
      </c:areaChart>
      <c:lineChart>
        <c:grouping val="standard"/>
        <c:varyColors val="0"/>
        <c:ser>
          <c:idx val="4"/>
          <c:order val="0"/>
          <c:tx>
            <c:strRef>
              <c:f>Données!$H$5</c:f>
              <c:strCache>
                <c:ptCount val="1"/>
                <c:pt idx="0">
                  <c:v>Réalisé</c:v>
                </c:pt>
              </c:strCache>
            </c:strRef>
          </c:tx>
          <c:spPr>
            <a:ln w="158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x"/>
            <c:size val="11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dPt>
            <c:idx val="8"/>
            <c:marker>
              <c:symbol val="x"/>
              <c:size val="11"/>
              <c:spPr>
                <a:noFill/>
                <a:ln w="25400">
                  <a:solidFill>
                    <a:schemeClr val="tx1"/>
                  </a:solidFill>
                </a:ln>
                <a:effectLst/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04E4-43D6-B95A-5F0608083991}"/>
              </c:ext>
            </c:extLst>
          </c:dPt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Données!$H$6:$H$26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93.842166666666685</c:v>
                </c:pt>
                <c:pt idx="5">
                  <c:v>117.6251666666667</c:v>
                </c:pt>
                <c:pt idx="6">
                  <c:v>154.6251666666667</c:v>
                </c:pt>
                <c:pt idx="7">
                  <c:v>174.6251666666667</c:v>
                </c:pt>
                <c:pt idx="8">
                  <c:v>238.6251666666667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04E4-43D6-B95A-5F0608083991}"/>
            </c:ext>
          </c:extLst>
        </c:ser>
        <c:ser>
          <c:idx val="2"/>
          <c:order val="4"/>
          <c:tx>
            <c:v>Portefeuille Stock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Données!$C$6:$C$26</c:f>
              <c:numCache>
                <c:formatCode>0.00</c:formatCode>
                <c:ptCount val="21"/>
                <c:pt idx="0">
                  <c:v>403.84216666666669</c:v>
                </c:pt>
                <c:pt idx="1">
                  <c:v>403.84216666666669</c:v>
                </c:pt>
                <c:pt idx="2">
                  <c:v>403.84216666666669</c:v>
                </c:pt>
                <c:pt idx="3">
                  <c:v>403.84216666666669</c:v>
                </c:pt>
                <c:pt idx="4">
                  <c:v>403.84216666666669</c:v>
                </c:pt>
                <c:pt idx="5">
                  <c:v>405.6251666666667</c:v>
                </c:pt>
                <c:pt idx="6">
                  <c:v>405.6251666666667</c:v>
                </c:pt>
                <c:pt idx="7">
                  <c:v>405.6251666666667</c:v>
                </c:pt>
                <c:pt idx="8">
                  <c:v>405.6251666666667</c:v>
                </c:pt>
                <c:pt idx="9">
                  <c:v>405.6251666666667</c:v>
                </c:pt>
                <c:pt idx="10">
                  <c:v>405.6251666666667</c:v>
                </c:pt>
                <c:pt idx="11">
                  <c:v>405.6251666666667</c:v>
                </c:pt>
                <c:pt idx="12">
                  <c:v>405.6251666666667</c:v>
                </c:pt>
                <c:pt idx="13">
                  <c:v>405.6251666666667</c:v>
                </c:pt>
                <c:pt idx="14">
                  <c:v>405.6251666666667</c:v>
                </c:pt>
                <c:pt idx="15">
                  <c:v>405.6251666666667</c:v>
                </c:pt>
                <c:pt idx="16">
                  <c:v>405.6251666666667</c:v>
                </c:pt>
                <c:pt idx="17">
                  <c:v>405.6251666666667</c:v>
                </c:pt>
                <c:pt idx="18">
                  <c:v>405.6251666666667</c:v>
                </c:pt>
                <c:pt idx="19">
                  <c:v>405.6251666666667</c:v>
                </c:pt>
                <c:pt idx="20">
                  <c:v>405.6251666666667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4E4-4CCD-8748-CB73DBA2D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17264352"/>
        <c:axId val="-417267072"/>
      </c:lineChart>
      <c:catAx>
        <c:axId val="-417264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Plages horaires</a:t>
                </a:r>
              </a:p>
            </c:rich>
          </c:tx>
          <c:layout>
            <c:manualLayout>
              <c:xMode val="edge"/>
              <c:yMode val="edge"/>
              <c:x val="0.43252905739441705"/>
              <c:y val="0.925703940472787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17267072"/>
        <c:crosses val="autoZero"/>
        <c:auto val="1"/>
        <c:lblAlgn val="ctr"/>
        <c:lblOffset val="100"/>
        <c:noMultiLvlLbl val="0"/>
      </c:catAx>
      <c:valAx>
        <c:axId val="-4172670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/>
                  <a:t>Nombre d'heures</a:t>
                </a:r>
              </a:p>
            </c:rich>
          </c:tx>
          <c:layout>
            <c:manualLayout>
              <c:xMode val="edge"/>
              <c:yMode val="edge"/>
              <c:x val="8.1164365917315989E-3"/>
              <c:y val="0.352466238749859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17264352"/>
        <c:crosses val="autoZero"/>
        <c:crossBetween val="between"/>
      </c:valAx>
      <c:spPr>
        <a:solidFill>
          <a:srgbClr val="92D050"/>
        </a:solidFill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0081792720461475"/>
          <c:y val="0.69990575435496305"/>
          <c:w val="0.15330563123827862"/>
          <c:h val="9.0224613012482344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Suivi réalisé Commandes Stock MVS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349199305806663E-2"/>
          <c:y val="8.4164794007490648E-2"/>
          <c:w val="0.89358650936692219"/>
          <c:h val="0.74024430092305882"/>
        </c:manualLayout>
      </c:layout>
      <c:areaChart>
        <c:grouping val="standard"/>
        <c:varyColors val="0"/>
        <c:ser>
          <c:idx val="0"/>
          <c:order val="1"/>
          <c:tx>
            <c:v>Jaune</c:v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2017'!$E$6:$E$26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22.869000000000003</c:v>
                </c:pt>
                <c:pt idx="3">
                  <c:v>55.539000000000001</c:v>
                </c:pt>
                <c:pt idx="4">
                  <c:v>80.041499999999999</c:v>
                </c:pt>
                <c:pt idx="5">
                  <c:v>112.7115</c:v>
                </c:pt>
                <c:pt idx="6">
                  <c:v>142.11449999999999</c:v>
                </c:pt>
                <c:pt idx="7">
                  <c:v>174.78449999999998</c:v>
                </c:pt>
                <c:pt idx="8">
                  <c:v>207.4545</c:v>
                </c:pt>
                <c:pt idx="9">
                  <c:v>222.15600000000001</c:v>
                </c:pt>
                <c:pt idx="10">
                  <c:v>231.916</c:v>
                </c:pt>
                <c:pt idx="11">
                  <c:v>241.67599999999999</c:v>
                </c:pt>
                <c:pt idx="12">
                  <c:v>250.45999999999998</c:v>
                </c:pt>
                <c:pt idx="13">
                  <c:v>260.21999999999997</c:v>
                </c:pt>
                <c:pt idx="14">
                  <c:v>267.53999999999996</c:v>
                </c:pt>
                <c:pt idx="15">
                  <c:v>277.29999999999995</c:v>
                </c:pt>
                <c:pt idx="16">
                  <c:v>287.05999999999995</c:v>
                </c:pt>
                <c:pt idx="17">
                  <c:v>296.81999999999994</c:v>
                </c:pt>
                <c:pt idx="18">
                  <c:v>296.81999999999994</c:v>
                </c:pt>
                <c:pt idx="19">
                  <c:v>296.81999999999994</c:v>
                </c:pt>
                <c:pt idx="20">
                  <c:v>296.81999999999994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04E4-43D6-B95A-5F0608083991}"/>
            </c:ext>
          </c:extLst>
        </c:ser>
        <c:ser>
          <c:idx val="3"/>
          <c:order val="2"/>
          <c:tx>
            <c:v>Orange</c:v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'13 juin 2017'!$F$6:$F$26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21.725550000000002</c:v>
                </c:pt>
                <c:pt idx="3">
                  <c:v>52.762050000000002</c:v>
                </c:pt>
                <c:pt idx="4">
                  <c:v>76.039424999999994</c:v>
                </c:pt>
                <c:pt idx="5">
                  <c:v>107.075925</c:v>
                </c:pt>
                <c:pt idx="6">
                  <c:v>135.00877499999999</c:v>
                </c:pt>
                <c:pt idx="7">
                  <c:v>166.04527499999998</c:v>
                </c:pt>
                <c:pt idx="8">
                  <c:v>197.08177499999999</c:v>
                </c:pt>
                <c:pt idx="9">
                  <c:v>211.04820000000001</c:v>
                </c:pt>
                <c:pt idx="10">
                  <c:v>220.3202</c:v>
                </c:pt>
                <c:pt idx="11">
                  <c:v>229.59219999999999</c:v>
                </c:pt>
                <c:pt idx="12">
                  <c:v>237.93699999999998</c:v>
                </c:pt>
                <c:pt idx="13">
                  <c:v>247.20899999999997</c:v>
                </c:pt>
                <c:pt idx="14">
                  <c:v>254.16299999999995</c:v>
                </c:pt>
                <c:pt idx="15">
                  <c:v>263.43499999999995</c:v>
                </c:pt>
                <c:pt idx="16">
                  <c:v>272.70699999999994</c:v>
                </c:pt>
                <c:pt idx="17">
                  <c:v>281.97899999999993</c:v>
                </c:pt>
                <c:pt idx="18">
                  <c:v>281.97899999999993</c:v>
                </c:pt>
                <c:pt idx="19">
                  <c:v>281.97899999999993</c:v>
                </c:pt>
                <c:pt idx="20">
                  <c:v>281.97899999999993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87A-4DC0-BAE6-986DE0D3A249}"/>
            </c:ext>
          </c:extLst>
        </c:ser>
        <c:ser>
          <c:idx val="1"/>
          <c:order val="3"/>
          <c:tx>
            <c:v>Rouge</c:v>
          </c:tx>
          <c:spPr>
            <a:solidFill>
              <a:srgbClr val="FF0000"/>
            </a:solidFill>
            <a:ln>
              <a:noFill/>
            </a:ln>
            <a:effectLst/>
          </c:spPr>
          <c:cat>
            <c:numRef>
              <c:f>Données!$B$6:$B$26</c:f>
              <c:numCache>
                <c:formatCode>h:mm</c:formatCode>
                <c:ptCount val="21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2017'!$G$6:$G$26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19.438650000000003</c:v>
                </c:pt>
                <c:pt idx="3">
                  <c:v>47.208150000000003</c:v>
                </c:pt>
                <c:pt idx="4">
                  <c:v>68.035274999999999</c:v>
                </c:pt>
                <c:pt idx="5">
                  <c:v>95.804775000000006</c:v>
                </c:pt>
                <c:pt idx="6">
                  <c:v>120.797325</c:v>
                </c:pt>
                <c:pt idx="7">
                  <c:v>148.56682499999999</c:v>
                </c:pt>
                <c:pt idx="8">
                  <c:v>176.33632499999999</c:v>
                </c:pt>
                <c:pt idx="9">
                  <c:v>188.83260000000001</c:v>
                </c:pt>
                <c:pt idx="10">
                  <c:v>197.12860000000001</c:v>
                </c:pt>
                <c:pt idx="11">
                  <c:v>205.4246</c:v>
                </c:pt>
                <c:pt idx="12">
                  <c:v>212.89099999999999</c:v>
                </c:pt>
                <c:pt idx="13">
                  <c:v>221.18699999999998</c:v>
                </c:pt>
                <c:pt idx="14">
                  <c:v>227.40899999999996</c:v>
                </c:pt>
                <c:pt idx="15">
                  <c:v>235.70499999999996</c:v>
                </c:pt>
                <c:pt idx="16">
                  <c:v>244.00099999999995</c:v>
                </c:pt>
                <c:pt idx="17">
                  <c:v>252.29699999999994</c:v>
                </c:pt>
                <c:pt idx="18">
                  <c:v>252.29699999999994</c:v>
                </c:pt>
                <c:pt idx="19">
                  <c:v>252.29699999999994</c:v>
                </c:pt>
                <c:pt idx="20">
                  <c:v>252.29699999999994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C75-445D-B89A-68C65F0A8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96771408"/>
        <c:axId val="-296768688"/>
      </c:areaChart>
      <c:lineChart>
        <c:grouping val="standard"/>
        <c:varyColors val="0"/>
        <c:ser>
          <c:idx val="4"/>
          <c:order val="0"/>
          <c:tx>
            <c:strRef>
              <c:f>'13 juin 2017'!$H$5</c:f>
              <c:strCache>
                <c:ptCount val="1"/>
                <c:pt idx="0">
                  <c:v>Réalisé</c:v>
                </c:pt>
              </c:strCache>
            </c:strRef>
          </c:tx>
          <c:spPr>
            <a:ln w="158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x"/>
            <c:size val="11"/>
            <c:spPr>
              <a:noFill/>
              <a:ln w="25400">
                <a:solidFill>
                  <a:schemeClr val="tx1"/>
                </a:solidFill>
              </a:ln>
              <a:effectLst/>
            </c:spPr>
          </c:marker>
          <c:dPt>
            <c:idx val="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9-04E4-43D6-B95A-5F0608083991}"/>
              </c:ext>
            </c:extLst>
          </c:dPt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2017'!$H$6:$H$26</c:f>
              <c:numCache>
                <c:formatCode>0</c:formatCode>
                <c:ptCount val="2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114</c:v>
                </c:pt>
                <c:pt idx="5">
                  <c:v>141</c:v>
                </c:pt>
                <c:pt idx="6">
                  <c:v>170</c:v>
                </c:pt>
                <c:pt idx="7">
                  <c:v>184</c:v>
                </c:pt>
                <c:pt idx="8">
                  <c:v>194</c:v>
                </c:pt>
                <c:pt idx="9">
                  <c:v>197</c:v>
                </c:pt>
                <c:pt idx="10">
                  <c:v>215</c:v>
                </c:pt>
                <c:pt idx="11">
                  <c:v>229</c:v>
                </c:pt>
                <c:pt idx="12">
                  <c:v>234</c:v>
                </c:pt>
                <c:pt idx="13">
                  <c:v>242</c:v>
                </c:pt>
                <c:pt idx="14">
                  <c:v>251</c:v>
                </c:pt>
                <c:pt idx="15">
                  <c:v>257</c:v>
                </c:pt>
                <c:pt idx="16">
                  <c:v>268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04E4-43D6-B95A-5F0608083991}"/>
            </c:ext>
          </c:extLst>
        </c:ser>
        <c:ser>
          <c:idx val="2"/>
          <c:order val="4"/>
          <c:tx>
            <c:v>Portefeuille Stock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Données!$B$6:$B$27</c:f>
              <c:numCache>
                <c:formatCode>h:mm</c:formatCode>
                <c:ptCount val="22"/>
                <c:pt idx="0">
                  <c:v>0.17361111111111113</c:v>
                </c:pt>
                <c:pt idx="1">
                  <c:v>0.21527777777777779</c:v>
                </c:pt>
                <c:pt idx="2">
                  <c:v>0.25</c:v>
                </c:pt>
                <c:pt idx="3">
                  <c:v>0.29166666666666702</c:v>
                </c:pt>
                <c:pt idx="4">
                  <c:v>0.33333333333333298</c:v>
                </c:pt>
                <c:pt idx="5">
                  <c:v>0.375</c:v>
                </c:pt>
                <c:pt idx="6">
                  <c:v>0.41666666666666702</c:v>
                </c:pt>
                <c:pt idx="7">
                  <c:v>0.45833333333333298</c:v>
                </c:pt>
                <c:pt idx="8">
                  <c:v>0.5</c:v>
                </c:pt>
                <c:pt idx="9">
                  <c:v>0.54166666666666696</c:v>
                </c:pt>
                <c:pt idx="10">
                  <c:v>0.58333333333333304</c:v>
                </c:pt>
                <c:pt idx="11">
                  <c:v>0.625</c:v>
                </c:pt>
                <c:pt idx="12">
                  <c:v>0.66666666666666696</c:v>
                </c:pt>
                <c:pt idx="13">
                  <c:v>0.70833333333333304</c:v>
                </c:pt>
                <c:pt idx="14">
                  <c:v>0.75</c:v>
                </c:pt>
                <c:pt idx="15">
                  <c:v>0.79166666666666696</c:v>
                </c:pt>
                <c:pt idx="16">
                  <c:v>0.83333333333333304</c:v>
                </c:pt>
                <c:pt idx="17">
                  <c:v>0.874999999999999</c:v>
                </c:pt>
                <c:pt idx="18">
                  <c:v>0.91666666666666496</c:v>
                </c:pt>
                <c:pt idx="19">
                  <c:v>0.95833333333333104</c:v>
                </c:pt>
                <c:pt idx="20">
                  <c:v>0.999999999999997</c:v>
                </c:pt>
              </c:numCache>
            </c:numRef>
          </c:cat>
          <c:val>
            <c:numRef>
              <c:f>'13 juin 2017'!$C$6:$C$26</c:f>
              <c:numCache>
                <c:formatCode>0.00</c:formatCode>
                <c:ptCount val="21"/>
                <c:pt idx="0">
                  <c:v>342</c:v>
                </c:pt>
                <c:pt idx="1">
                  <c:v>342</c:v>
                </c:pt>
                <c:pt idx="2">
                  <c:v>342</c:v>
                </c:pt>
                <c:pt idx="3">
                  <c:v>342</c:v>
                </c:pt>
                <c:pt idx="4">
                  <c:v>342</c:v>
                </c:pt>
                <c:pt idx="5">
                  <c:v>342</c:v>
                </c:pt>
                <c:pt idx="6">
                  <c:v>342</c:v>
                </c:pt>
                <c:pt idx="7">
                  <c:v>342</c:v>
                </c:pt>
                <c:pt idx="8">
                  <c:v>354</c:v>
                </c:pt>
                <c:pt idx="9">
                  <c:v>354</c:v>
                </c:pt>
                <c:pt idx="10">
                  <c:v>354</c:v>
                </c:pt>
                <c:pt idx="11">
                  <c:v>354</c:v>
                </c:pt>
                <c:pt idx="12">
                  <c:v>354</c:v>
                </c:pt>
                <c:pt idx="13">
                  <c:v>354</c:v>
                </c:pt>
                <c:pt idx="14">
                  <c:v>354</c:v>
                </c:pt>
                <c:pt idx="15">
                  <c:v>354</c:v>
                </c:pt>
                <c:pt idx="16">
                  <c:v>354</c:v>
                </c:pt>
                <c:pt idx="17">
                  <c:v>354</c:v>
                </c:pt>
                <c:pt idx="18">
                  <c:v>354</c:v>
                </c:pt>
                <c:pt idx="19">
                  <c:v>354</c:v>
                </c:pt>
                <c:pt idx="20">
                  <c:v>354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4E4-4CCD-8748-CB73DBA2D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96771408"/>
        <c:axId val="-296768688"/>
      </c:lineChart>
      <c:catAx>
        <c:axId val="-2967714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 b="1"/>
                  <a:t>Plages horaires</a:t>
                </a:r>
              </a:p>
            </c:rich>
          </c:tx>
          <c:layout>
            <c:manualLayout>
              <c:xMode val="edge"/>
              <c:yMode val="edge"/>
              <c:x val="0.43252905739441705"/>
              <c:y val="0.9257039404727874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96768688"/>
        <c:crosses val="autoZero"/>
        <c:auto val="1"/>
        <c:lblAlgn val="ctr"/>
        <c:lblOffset val="100"/>
        <c:noMultiLvlLbl val="0"/>
      </c:catAx>
      <c:valAx>
        <c:axId val="-29676868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/>
                  <a:t>Nombre d'heures</a:t>
                </a:r>
              </a:p>
            </c:rich>
          </c:tx>
          <c:layout>
            <c:manualLayout>
              <c:xMode val="edge"/>
              <c:yMode val="edge"/>
              <c:x val="8.1164365917315989E-3"/>
              <c:y val="0.3524662387498592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96771408"/>
        <c:crosses val="autoZero"/>
        <c:crossBetween val="between"/>
      </c:valAx>
      <c:spPr>
        <a:solidFill>
          <a:srgbClr val="92D050"/>
        </a:solidFill>
        <a:ln>
          <a:noFill/>
        </a:ln>
        <a:effectLst/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0081792720461475"/>
          <c:y val="0.69990575435496305"/>
          <c:w val="0.15330563123827862"/>
          <c:h val="9.0224613012482344E-2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</xdr:row>
          <xdr:rowOff>28575</xdr:rowOff>
        </xdr:from>
        <xdr:to>
          <xdr:col>7</xdr:col>
          <xdr:colOff>704850</xdr:colOff>
          <xdr:row>4</xdr:row>
          <xdr:rowOff>76200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onglet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3</xdr:row>
      <xdr:rowOff>95250</xdr:rowOff>
    </xdr:from>
    <xdr:to>
      <xdr:col>3</xdr:col>
      <xdr:colOff>752475</xdr:colOff>
      <xdr:row>3</xdr:row>
      <xdr:rowOff>95251</xdr:rowOff>
    </xdr:to>
    <xdr:cxnSp macro="">
      <xdr:nvCxnSpPr>
        <xdr:cNvPr id="3" name="Connecteur droit avec flèche 2"/>
        <xdr:cNvCxnSpPr/>
      </xdr:nvCxnSpPr>
      <xdr:spPr>
        <a:xfrm flipV="1">
          <a:off x="2724150" y="685800"/>
          <a:ext cx="752475" cy="1"/>
        </a:xfrm>
        <a:prstGeom prst="straightConnector1">
          <a:avLst/>
        </a:prstGeom>
        <a:ln w="28575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0</xdr:rowOff>
    </xdr:from>
    <xdr:to>
      <xdr:col>4</xdr:col>
      <xdr:colOff>609601</xdr:colOff>
      <xdr:row>2</xdr:row>
      <xdr:rowOff>190500</xdr:rowOff>
    </xdr:to>
    <xdr:cxnSp macro="">
      <xdr:nvCxnSpPr>
        <xdr:cNvPr id="6" name="Connecteur droit avec flèche 5"/>
        <xdr:cNvCxnSpPr/>
      </xdr:nvCxnSpPr>
      <xdr:spPr>
        <a:xfrm flipH="1">
          <a:off x="4095750" y="390525"/>
          <a:ext cx="1" cy="190500"/>
        </a:xfrm>
        <a:prstGeom prst="straightConnector1">
          <a:avLst/>
        </a:prstGeom>
        <a:ln w="28575"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57150</xdr:rowOff>
        </xdr:from>
        <xdr:to>
          <xdr:col>4</xdr:col>
          <xdr:colOff>1085850</xdr:colOff>
          <xdr:row>10</xdr:row>
          <xdr:rowOff>123825</xdr:rowOff>
        </xdr:to>
        <xdr:sp macro="" textlink="">
          <xdr:nvSpPr>
            <xdr:cNvPr id="108545" name="Button 1" hidden="1">
              <a:extLst>
                <a:ext uri="{63B3BB69-23CF-44E3-9099-C40C66FF867C}">
                  <a14:compatExt spid="_x0000_s108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86285</xdr:colOff>
      <xdr:row>0</xdr:row>
      <xdr:rowOff>82923</xdr:rowOff>
    </xdr:from>
    <xdr:to>
      <xdr:col>14</xdr:col>
      <xdr:colOff>89647</xdr:colOff>
      <xdr:row>30</xdr:row>
      <xdr:rowOff>140073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0.58281</cdr:x>
      <cdr:y>0.735</cdr:y>
    </cdr:from>
    <cdr:to>
      <cdr:x>0.67128</cdr:x>
      <cdr:y>0.80295</cdr:y>
    </cdr:to>
    <cdr:sp macro="" textlink="Données!$P$3">
      <cdr:nvSpPr>
        <cdr:cNvPr id="2" name="Rectangle 1"/>
        <cdr:cNvSpPr/>
      </cdr:nvSpPr>
      <cdr:spPr>
        <a:xfrm xmlns:a="http://schemas.openxmlformats.org/drawingml/2006/main">
          <a:off x="6278149" y="4242538"/>
          <a:ext cx="953018" cy="39221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/>
        <a:p xmlns:a="http://schemas.openxmlformats.org/drawingml/2006/main">
          <a:pPr algn="ctr"/>
          <a:fld id="{E03E8D9E-3649-4409-99D8-09C48E1087D0}" type="TxLink">
            <a:rPr lang="en-US" sz="24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pPr algn="ctr"/>
            <a:t>110%</a:t>
          </a:fld>
          <a:endParaRPr lang="fr-FR" sz="2400" b="1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0.45573</cdr:x>
      <cdr:y>0.735</cdr:y>
    </cdr:from>
    <cdr:to>
      <cdr:x>0.5796</cdr:x>
      <cdr:y>0.80295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4909216" y="4242538"/>
          <a:ext cx="1334354" cy="39221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Performance</a:t>
          </a:r>
          <a:r>
            <a:rPr lang="en-US" sz="1100" b="1" i="0" u="none" strike="noStrike" baseline="0">
              <a:solidFill>
                <a:sysClr val="windowText" lastClr="000000"/>
              </a:solidFill>
              <a:latin typeface="Calibri"/>
              <a:cs typeface="Calibri"/>
            </a:rPr>
            <a:t> collective</a:t>
          </a:r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 cumulée</a:t>
          </a:r>
        </a:p>
      </cdr:txBody>
    </cdr:sp>
  </cdr:relSizeAnchor>
  <cdr:relSizeAnchor xmlns:cdr="http://schemas.openxmlformats.org/drawingml/2006/chartDrawing">
    <cdr:from>
      <cdr:x>0.58251</cdr:x>
      <cdr:y>0.66304</cdr:y>
    </cdr:from>
    <cdr:to>
      <cdr:x>0.69416</cdr:x>
      <cdr:y>0.72917</cdr:y>
    </cdr:to>
    <cdr:sp macro="" textlink="Données!$O$3">
      <cdr:nvSpPr>
        <cdr:cNvPr id="4" name="Rectangle 3"/>
        <cdr:cNvSpPr/>
      </cdr:nvSpPr>
      <cdr:spPr>
        <a:xfrm xmlns:a="http://schemas.openxmlformats.org/drawingml/2006/main">
          <a:off x="6274939" y="3827194"/>
          <a:ext cx="1202746" cy="38171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7A9353C-F4E4-49BF-82DA-48A315E8B237}" type="TxLink">
            <a:rPr lang="en-US" sz="2400" b="1" i="0" u="none" strike="noStrike">
              <a:solidFill>
                <a:sysClr val="windowText" lastClr="000000"/>
              </a:solidFill>
              <a:latin typeface="Calibri"/>
              <a:ea typeface="+mn-ea"/>
              <a:cs typeface="Calibri"/>
            </a:rPr>
            <a:pPr marL="0" indent="0" algn="ctr"/>
            <a:t>188%</a:t>
          </a:fld>
          <a:endParaRPr lang="fr-FR" sz="2400" b="1" i="0" u="none" strike="noStrike">
            <a:solidFill>
              <a:sysClr val="windowText" lastClr="000000"/>
            </a:solidFill>
            <a:latin typeface="Calibri"/>
            <a:ea typeface="+mn-ea"/>
            <a:cs typeface="Calibri"/>
          </a:endParaRPr>
        </a:p>
      </cdr:txBody>
    </cdr:sp>
  </cdr:relSizeAnchor>
  <cdr:relSizeAnchor xmlns:cdr="http://schemas.openxmlformats.org/drawingml/2006/chartDrawing">
    <cdr:from>
      <cdr:x>0.41375</cdr:x>
      <cdr:y>0.66304</cdr:y>
    </cdr:from>
    <cdr:to>
      <cdr:x>0.58033</cdr:x>
      <cdr:y>0.72917</cdr:y>
    </cdr:to>
    <cdr:sp macro="" textlink="">
      <cdr:nvSpPr>
        <cdr:cNvPr id="5" name="Rectangle 4"/>
        <cdr:cNvSpPr/>
      </cdr:nvSpPr>
      <cdr:spPr>
        <a:xfrm xmlns:a="http://schemas.openxmlformats.org/drawingml/2006/main">
          <a:off x="4457020" y="3827194"/>
          <a:ext cx="1794436" cy="38171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anchor="ctr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Performance</a:t>
          </a:r>
          <a:r>
            <a:rPr lang="en-US" sz="1100" b="1" i="0" u="none" strike="noStrike" baseline="0">
              <a:solidFill>
                <a:sysClr val="windowText" lastClr="000000"/>
              </a:solidFill>
              <a:latin typeface="Calibri"/>
              <a:cs typeface="Calibri"/>
            </a:rPr>
            <a:t> collective </a:t>
          </a:r>
          <a:r>
            <a:rPr lang="en-US" sz="1100" b="1" i="0" u="none" strike="noStrike">
              <a:solidFill>
                <a:sysClr val="windowText" lastClr="000000"/>
              </a:solidFill>
              <a:latin typeface="Calibri"/>
              <a:cs typeface="Calibri"/>
            </a:rPr>
            <a:t>dernière heure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1</xdr:row>
          <xdr:rowOff>9525</xdr:rowOff>
        </xdr:from>
        <xdr:to>
          <xdr:col>5</xdr:col>
          <xdr:colOff>228600</xdr:colOff>
          <xdr:row>3</xdr:row>
          <xdr:rowOff>76200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99330" name="Button 2" hidden="1">
              <a:extLst>
                <a:ext uri="{63B3BB69-23CF-44E3-9099-C40C66FF867C}">
                  <a14:compatExt spid="_x0000_s99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99331" name="Button 3" hidden="1">
              <a:extLst>
                <a:ext uri="{63B3BB69-23CF-44E3-9099-C40C66FF867C}">
                  <a14:compatExt spid="_x0000_s99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81921" name="Button 1" hidden="1">
              <a:extLst>
                <a:ext uri="{63B3BB69-23CF-44E3-9099-C40C66FF867C}">
                  <a14:compatExt spid="_x0000_s81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81922" name="Button 2" hidden="1">
              <a:extLst>
                <a:ext uri="{63B3BB69-23CF-44E3-9099-C40C66FF867C}">
                  <a14:compatExt spid="_x0000_s81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81923" name="Button 3" hidden="1">
              <a:extLst>
                <a:ext uri="{63B3BB69-23CF-44E3-9099-C40C66FF867C}">
                  <a14:compatExt spid="_x0000_s81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66562" name="Button 2" hidden="1">
              <a:extLst>
                <a:ext uri="{63B3BB69-23CF-44E3-9099-C40C66FF867C}">
                  <a14:compatExt spid="_x0000_s66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66563" name="Button 3" hidden="1">
              <a:extLst>
                <a:ext uri="{63B3BB69-23CF-44E3-9099-C40C66FF867C}">
                  <a14:compatExt spid="_x0000_s66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52226" name="Butto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52227" name="Button 3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40963" name="Button 3" hidden="1">
              <a:extLst>
                <a:ext uri="{63B3BB69-23CF-44E3-9099-C40C66FF867C}">
                  <a14:compatExt spid="_x0000_s40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31746" name="Button 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31747" name="Button 3" hidden="1">
              <a:extLst>
                <a:ext uri="{63B3BB69-23CF-44E3-9099-C40C66FF867C}">
                  <a14:compatExt spid="_x0000_s3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47625</xdr:rowOff>
        </xdr:from>
        <xdr:to>
          <xdr:col>4</xdr:col>
          <xdr:colOff>57150</xdr:colOff>
          <xdr:row>3</xdr:row>
          <xdr:rowOff>114300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Accès RG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1</xdr:row>
          <xdr:rowOff>57150</xdr:rowOff>
        </xdr:from>
        <xdr:to>
          <xdr:col>11</xdr:col>
          <xdr:colOff>1209675</xdr:colOff>
          <xdr:row>3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Archivage journée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19050</xdr:rowOff>
        </xdr:from>
        <xdr:to>
          <xdr:col>13</xdr:col>
          <xdr:colOff>1209675</xdr:colOff>
          <xdr:row>3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Récupération données du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381000</xdr:colOff>
      <xdr:row>27</xdr:row>
      <xdr:rowOff>134471</xdr:rowOff>
    </xdr:from>
    <xdr:to>
      <xdr:col>13</xdr:col>
      <xdr:colOff>1258421</xdr:colOff>
      <xdr:row>58</xdr:row>
      <xdr:rowOff>1121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6.xml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19" sqref="B19"/>
    </sheetView>
  </sheetViews>
  <sheetFormatPr baseColWidth="10" defaultRowHeight="15" x14ac:dyDescent="0.25"/>
  <sheetData>
    <row r="1" spans="1:1" x14ac:dyDescent="0.25">
      <c r="A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E9"/>
  <sheetViews>
    <sheetView workbookViewId="0">
      <selection activeCell="H5" sqref="H5"/>
    </sheetView>
  </sheetViews>
  <sheetFormatPr baseColWidth="10" defaultRowHeight="15" x14ac:dyDescent="0.25"/>
  <cols>
    <col min="1" max="1" width="3.28515625" style="19" customWidth="1"/>
    <col min="2" max="2" width="29.5703125" style="19" customWidth="1"/>
    <col min="3" max="3" width="8" style="19" customWidth="1"/>
    <col min="4" max="4" width="11.42578125" style="19"/>
    <col min="5" max="5" width="18.28515625" style="19" customWidth="1"/>
    <col min="6" max="16384" width="11.42578125" style="19"/>
  </cols>
  <sheetData>
    <row r="1" spans="2:5" x14ac:dyDescent="0.25">
      <c r="E1" s="101" t="s">
        <v>36</v>
      </c>
    </row>
    <row r="2" spans="2:5" ht="15.75" thickBot="1" x14ac:dyDescent="0.3">
      <c r="E2" s="102">
        <f>'Archives réalisé'!E3</f>
        <v>1.102906050457098</v>
      </c>
    </row>
    <row r="3" spans="2:5" ht="15.75" thickBot="1" x14ac:dyDescent="0.3">
      <c r="B3" s="63"/>
      <c r="C3" s="63"/>
    </row>
    <row r="4" spans="2:5" ht="15.75" thickBot="1" x14ac:dyDescent="0.3">
      <c r="B4" s="61" t="s">
        <v>37</v>
      </c>
      <c r="C4" s="62">
        <v>1.05</v>
      </c>
      <c r="E4" s="103">
        <f>IF(E2&gt;C4,E2,C4)</f>
        <v>1.102906050457098</v>
      </c>
    </row>
    <row r="6" spans="2:5" ht="15.75" thickBot="1" x14ac:dyDescent="0.3"/>
    <row r="7" spans="2:5" ht="15.75" thickBot="1" x14ac:dyDescent="0.3">
      <c r="B7" s="61" t="s">
        <v>22</v>
      </c>
      <c r="C7" s="64">
        <v>-0.05</v>
      </c>
    </row>
    <row r="8" spans="2:5" ht="15.75" thickBot="1" x14ac:dyDescent="0.3">
      <c r="B8" s="63"/>
      <c r="C8" s="63"/>
    </row>
    <row r="9" spans="2:5" ht="15.75" thickBot="1" x14ac:dyDescent="0.3">
      <c r="B9" s="61" t="s">
        <v>23</v>
      </c>
      <c r="C9" s="62">
        <v>-0.15</v>
      </c>
    </row>
  </sheetData>
  <sheetProtection password="C724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squageprotect">
                <anchor moveWithCells="1" sizeWithCells="1">
                  <from>
                    <xdr:col>6</xdr:col>
                    <xdr:colOff>200025</xdr:colOff>
                    <xdr:row>1</xdr:row>
                    <xdr:rowOff>28575</xdr:rowOff>
                  </from>
                  <to>
                    <xdr:col>7</xdr:col>
                    <xdr:colOff>704850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B1:E2015"/>
  <sheetViews>
    <sheetView tabSelected="1" workbookViewId="0">
      <selection activeCell="B2" sqref="B2"/>
    </sheetView>
  </sheetViews>
  <sheetFormatPr baseColWidth="10" defaultRowHeight="15" x14ac:dyDescent="0.25"/>
  <cols>
    <col min="1" max="1" width="1.7109375" customWidth="1"/>
    <col min="2" max="2" width="15.85546875" customWidth="1"/>
    <col min="3" max="3" width="17.42578125" style="88" customWidth="1"/>
    <col min="5" max="5" width="17.7109375" bestFit="1" customWidth="1"/>
    <col min="9" max="9" width="28.7109375" bestFit="1" customWidth="1"/>
    <col min="10" max="10" width="19.42578125" bestFit="1" customWidth="1"/>
    <col min="11" max="11" width="12" bestFit="1" customWidth="1"/>
  </cols>
  <sheetData>
    <row r="1" spans="2:5" ht="15.75" thickBot="1" x14ac:dyDescent="0.3">
      <c r="B1" s="105" t="s">
        <v>33</v>
      </c>
      <c r="C1" s="105"/>
    </row>
    <row r="2" spans="2:5" ht="15.75" thickBot="1" x14ac:dyDescent="0.3">
      <c r="B2" s="107" t="s">
        <v>39</v>
      </c>
      <c r="C2"/>
      <c r="E2" s="90" t="s">
        <v>36</v>
      </c>
    </row>
    <row r="3" spans="2:5" ht="15.75" thickBot="1" x14ac:dyDescent="0.3">
      <c r="B3" s="99" t="s">
        <v>34</v>
      </c>
      <c r="C3" s="100" t="s">
        <v>1</v>
      </c>
      <c r="E3" s="89">
        <f>LOOKUP(9^90,C4:C2015)</f>
        <v>1.102906050457098</v>
      </c>
    </row>
    <row r="4" spans="2:5" x14ac:dyDescent="0.25">
      <c r="B4" s="97" t="s">
        <v>20</v>
      </c>
      <c r="C4" s="98">
        <v>0.93360273113634795</v>
      </c>
    </row>
    <row r="5" spans="2:5" x14ac:dyDescent="0.25">
      <c r="B5" s="93" t="s">
        <v>19</v>
      </c>
      <c r="C5" s="94">
        <v>1.1026091220169942</v>
      </c>
    </row>
    <row r="6" spans="2:5" x14ac:dyDescent="0.25">
      <c r="B6" s="91" t="s">
        <v>21</v>
      </c>
      <c r="C6" s="92">
        <v>0.90779219824052226</v>
      </c>
    </row>
    <row r="7" spans="2:5" x14ac:dyDescent="0.25">
      <c r="B7" s="91" t="s">
        <v>35</v>
      </c>
      <c r="C7" s="92">
        <v>1.0234564124642642</v>
      </c>
    </row>
    <row r="8" spans="2:5" x14ac:dyDescent="0.25">
      <c r="B8" s="91" t="s">
        <v>24</v>
      </c>
      <c r="C8" s="92">
        <v>0.80675444154990728</v>
      </c>
    </row>
    <row r="9" spans="2:5" x14ac:dyDescent="0.25">
      <c r="B9" s="91" t="s">
        <v>25</v>
      </c>
      <c r="C9" s="92">
        <v>0.9295279630902028</v>
      </c>
    </row>
    <row r="10" spans="2:5" x14ac:dyDescent="0.25">
      <c r="B10" s="91" t="s">
        <v>26</v>
      </c>
      <c r="C10" s="92">
        <v>1.0209013824997575</v>
      </c>
      <c r="E10" s="104"/>
    </row>
    <row r="11" spans="2:5" x14ac:dyDescent="0.25">
      <c r="B11" s="91" t="s">
        <v>27</v>
      </c>
      <c r="C11" s="92">
        <v>1.0044979592254188</v>
      </c>
      <c r="E11" s="104"/>
    </row>
    <row r="12" spans="2:5" x14ac:dyDescent="0.25">
      <c r="B12" s="91" t="s">
        <v>28</v>
      </c>
      <c r="C12" s="92">
        <v>0.97977066054821815</v>
      </c>
    </row>
    <row r="13" spans="2:5" x14ac:dyDescent="0.25">
      <c r="B13" s="91" t="s">
        <v>29</v>
      </c>
      <c r="C13" s="92">
        <v>1.102906050457098</v>
      </c>
    </row>
    <row r="14" spans="2:5" x14ac:dyDescent="0.25">
      <c r="B14" s="91" t="s">
        <v>38</v>
      </c>
      <c r="C14" s="92">
        <v>1.102906050457098</v>
      </c>
    </row>
    <row r="15" spans="2:5" x14ac:dyDescent="0.25">
      <c r="B15" s="91"/>
      <c r="C15" s="92"/>
    </row>
    <row r="16" spans="2:5" x14ac:dyDescent="0.25">
      <c r="B16" s="91"/>
      <c r="C16" s="92"/>
    </row>
    <row r="17" spans="2:3" x14ac:dyDescent="0.25">
      <c r="B17" s="91"/>
      <c r="C17" s="92"/>
    </row>
    <row r="18" spans="2:3" x14ac:dyDescent="0.25">
      <c r="B18" s="91"/>
      <c r="C18" s="92"/>
    </row>
    <row r="19" spans="2:3" x14ac:dyDescent="0.25">
      <c r="B19" s="91"/>
      <c r="C19" s="92"/>
    </row>
    <row r="20" spans="2:3" x14ac:dyDescent="0.25">
      <c r="B20" s="91"/>
      <c r="C20" s="92"/>
    </row>
    <row r="21" spans="2:3" x14ac:dyDescent="0.25">
      <c r="B21" s="91"/>
      <c r="C21" s="92"/>
    </row>
    <row r="22" spans="2:3" x14ac:dyDescent="0.25">
      <c r="B22" s="91"/>
      <c r="C22" s="92"/>
    </row>
    <row r="23" spans="2:3" x14ac:dyDescent="0.25">
      <c r="B23" s="91"/>
      <c r="C23" s="92"/>
    </row>
    <row r="24" spans="2:3" x14ac:dyDescent="0.25">
      <c r="B24" s="91"/>
      <c r="C24" s="92"/>
    </row>
    <row r="25" spans="2:3" x14ac:dyDescent="0.25">
      <c r="B25" s="91"/>
      <c r="C25" s="92"/>
    </row>
    <row r="26" spans="2:3" x14ac:dyDescent="0.25">
      <c r="B26" s="91"/>
      <c r="C26" s="92"/>
    </row>
    <row r="27" spans="2:3" x14ac:dyDescent="0.25">
      <c r="B27" s="91"/>
      <c r="C27" s="92"/>
    </row>
    <row r="28" spans="2:3" x14ac:dyDescent="0.25">
      <c r="B28" s="91"/>
      <c r="C28" s="92"/>
    </row>
    <row r="29" spans="2:3" x14ac:dyDescent="0.25">
      <c r="B29" s="91"/>
      <c r="C29" s="92"/>
    </row>
    <row r="30" spans="2:3" x14ac:dyDescent="0.25">
      <c r="B30" s="91"/>
      <c r="C30" s="92"/>
    </row>
    <row r="31" spans="2:3" x14ac:dyDescent="0.25">
      <c r="B31" s="91"/>
      <c r="C31" s="92"/>
    </row>
    <row r="32" spans="2:3" x14ac:dyDescent="0.25">
      <c r="B32" s="91"/>
      <c r="C32" s="92"/>
    </row>
    <row r="33" spans="2:3" x14ac:dyDescent="0.25">
      <c r="B33" s="91"/>
      <c r="C33" s="92"/>
    </row>
    <row r="34" spans="2:3" x14ac:dyDescent="0.25">
      <c r="B34" s="91"/>
      <c r="C34" s="92"/>
    </row>
    <row r="35" spans="2:3" x14ac:dyDescent="0.25">
      <c r="B35" s="91"/>
      <c r="C35" s="92"/>
    </row>
    <row r="36" spans="2:3" x14ac:dyDescent="0.25">
      <c r="B36" s="91"/>
      <c r="C36" s="92"/>
    </row>
    <row r="37" spans="2:3" x14ac:dyDescent="0.25">
      <c r="B37" s="91"/>
      <c r="C37" s="92"/>
    </row>
    <row r="38" spans="2:3" x14ac:dyDescent="0.25">
      <c r="B38" s="91"/>
      <c r="C38" s="92"/>
    </row>
    <row r="39" spans="2:3" x14ac:dyDescent="0.25">
      <c r="B39" s="91"/>
      <c r="C39" s="92"/>
    </row>
    <row r="40" spans="2:3" x14ac:dyDescent="0.25">
      <c r="B40" s="91"/>
      <c r="C40" s="92"/>
    </row>
    <row r="41" spans="2:3" x14ac:dyDescent="0.25">
      <c r="B41" s="91"/>
      <c r="C41" s="92"/>
    </row>
    <row r="42" spans="2:3" x14ac:dyDescent="0.25">
      <c r="B42" s="91"/>
      <c r="C42" s="92"/>
    </row>
    <row r="43" spans="2:3" x14ac:dyDescent="0.25">
      <c r="B43" s="91"/>
      <c r="C43" s="92"/>
    </row>
    <row r="44" spans="2:3" x14ac:dyDescent="0.25">
      <c r="B44" s="91"/>
      <c r="C44" s="92"/>
    </row>
    <row r="45" spans="2:3" x14ac:dyDescent="0.25">
      <c r="B45" s="91"/>
      <c r="C45" s="92"/>
    </row>
    <row r="46" spans="2:3" x14ac:dyDescent="0.25">
      <c r="B46" s="91"/>
      <c r="C46" s="92"/>
    </row>
    <row r="47" spans="2:3" x14ac:dyDescent="0.25">
      <c r="B47" s="91"/>
      <c r="C47" s="92"/>
    </row>
    <row r="48" spans="2:3" x14ac:dyDescent="0.25">
      <c r="B48" s="91"/>
      <c r="C48" s="92"/>
    </row>
    <row r="49" spans="2:3" x14ac:dyDescent="0.25">
      <c r="B49" s="91"/>
      <c r="C49" s="92"/>
    </row>
    <row r="50" spans="2:3" x14ac:dyDescent="0.25">
      <c r="B50" s="91"/>
      <c r="C50" s="92"/>
    </row>
    <row r="51" spans="2:3" x14ac:dyDescent="0.25">
      <c r="B51" s="91"/>
      <c r="C51" s="92"/>
    </row>
    <row r="52" spans="2:3" x14ac:dyDescent="0.25">
      <c r="B52" s="91"/>
      <c r="C52" s="92"/>
    </row>
    <row r="53" spans="2:3" x14ac:dyDescent="0.25">
      <c r="B53" s="91"/>
      <c r="C53" s="92"/>
    </row>
    <row r="54" spans="2:3" x14ac:dyDescent="0.25">
      <c r="B54" s="91"/>
      <c r="C54" s="92"/>
    </row>
    <row r="55" spans="2:3" x14ac:dyDescent="0.25">
      <c r="B55" s="91"/>
      <c r="C55" s="92"/>
    </row>
    <row r="56" spans="2:3" x14ac:dyDescent="0.25">
      <c r="B56" s="91"/>
      <c r="C56" s="92"/>
    </row>
    <row r="57" spans="2:3" x14ac:dyDescent="0.25">
      <c r="B57" s="91"/>
      <c r="C57" s="92"/>
    </row>
    <row r="58" spans="2:3" x14ac:dyDescent="0.25">
      <c r="B58" s="91"/>
      <c r="C58" s="92"/>
    </row>
    <row r="59" spans="2:3" x14ac:dyDescent="0.25">
      <c r="B59" s="91"/>
      <c r="C59" s="92"/>
    </row>
    <row r="60" spans="2:3" x14ac:dyDescent="0.25">
      <c r="B60" s="91"/>
      <c r="C60" s="92"/>
    </row>
    <row r="61" spans="2:3" x14ac:dyDescent="0.25">
      <c r="B61" s="91"/>
      <c r="C61" s="92"/>
    </row>
    <row r="62" spans="2:3" x14ac:dyDescent="0.25">
      <c r="B62" s="91"/>
      <c r="C62" s="92"/>
    </row>
    <row r="63" spans="2:3" x14ac:dyDescent="0.25">
      <c r="B63" s="91"/>
      <c r="C63" s="92"/>
    </row>
    <row r="64" spans="2:3" x14ac:dyDescent="0.25">
      <c r="B64" s="91"/>
      <c r="C64" s="92"/>
    </row>
    <row r="65" spans="2:3" x14ac:dyDescent="0.25">
      <c r="B65" s="91"/>
      <c r="C65" s="92"/>
    </row>
    <row r="66" spans="2:3" x14ac:dyDescent="0.25">
      <c r="B66" s="91"/>
      <c r="C66" s="92"/>
    </row>
    <row r="67" spans="2:3" x14ac:dyDescent="0.25">
      <c r="B67" s="91"/>
      <c r="C67" s="92"/>
    </row>
    <row r="68" spans="2:3" x14ac:dyDescent="0.25">
      <c r="B68" s="91"/>
      <c r="C68" s="92"/>
    </row>
    <row r="69" spans="2:3" x14ac:dyDescent="0.25">
      <c r="B69" s="91"/>
      <c r="C69" s="92"/>
    </row>
    <row r="70" spans="2:3" x14ac:dyDescent="0.25">
      <c r="B70" s="91"/>
      <c r="C70" s="92"/>
    </row>
    <row r="71" spans="2:3" x14ac:dyDescent="0.25">
      <c r="B71" s="91"/>
      <c r="C71" s="92"/>
    </row>
    <row r="72" spans="2:3" x14ac:dyDescent="0.25">
      <c r="B72" s="91"/>
      <c r="C72" s="92"/>
    </row>
    <row r="73" spans="2:3" x14ac:dyDescent="0.25">
      <c r="B73" s="91"/>
      <c r="C73" s="92"/>
    </row>
    <row r="74" spans="2:3" x14ac:dyDescent="0.25">
      <c r="B74" s="91"/>
      <c r="C74" s="92"/>
    </row>
    <row r="75" spans="2:3" x14ac:dyDescent="0.25">
      <c r="B75" s="91"/>
      <c r="C75" s="92"/>
    </row>
    <row r="76" spans="2:3" x14ac:dyDescent="0.25">
      <c r="B76" s="91"/>
      <c r="C76" s="92"/>
    </row>
    <row r="77" spans="2:3" x14ac:dyDescent="0.25">
      <c r="B77" s="91"/>
      <c r="C77" s="92"/>
    </row>
    <row r="78" spans="2:3" x14ac:dyDescent="0.25">
      <c r="B78" s="91"/>
      <c r="C78" s="92"/>
    </row>
    <row r="79" spans="2:3" x14ac:dyDescent="0.25">
      <c r="B79" s="91"/>
      <c r="C79" s="92"/>
    </row>
    <row r="80" spans="2:3" x14ac:dyDescent="0.25">
      <c r="B80" s="91"/>
      <c r="C80" s="92"/>
    </row>
    <row r="81" spans="2:3" x14ac:dyDescent="0.25">
      <c r="B81" s="91"/>
      <c r="C81" s="92"/>
    </row>
    <row r="82" spans="2:3" x14ac:dyDescent="0.25">
      <c r="B82" s="91"/>
      <c r="C82" s="92"/>
    </row>
    <row r="83" spans="2:3" x14ac:dyDescent="0.25">
      <c r="B83" s="91"/>
      <c r="C83" s="92"/>
    </row>
    <row r="84" spans="2:3" x14ac:dyDescent="0.25">
      <c r="B84" s="91"/>
      <c r="C84" s="92"/>
    </row>
    <row r="85" spans="2:3" x14ac:dyDescent="0.25">
      <c r="B85" s="91"/>
      <c r="C85" s="92"/>
    </row>
    <row r="86" spans="2:3" x14ac:dyDescent="0.25">
      <c r="B86" s="91"/>
      <c r="C86" s="92"/>
    </row>
    <row r="87" spans="2:3" x14ac:dyDescent="0.25">
      <c r="B87" s="91"/>
      <c r="C87" s="92"/>
    </row>
    <row r="88" spans="2:3" x14ac:dyDescent="0.25">
      <c r="B88" s="91"/>
      <c r="C88" s="92"/>
    </row>
    <row r="89" spans="2:3" x14ac:dyDescent="0.25">
      <c r="B89" s="91"/>
      <c r="C89" s="92"/>
    </row>
    <row r="90" spans="2:3" x14ac:dyDescent="0.25">
      <c r="B90" s="91"/>
      <c r="C90" s="92"/>
    </row>
    <row r="91" spans="2:3" x14ac:dyDescent="0.25">
      <c r="B91" s="91"/>
      <c r="C91" s="92"/>
    </row>
    <row r="92" spans="2:3" x14ac:dyDescent="0.25">
      <c r="B92" s="91"/>
      <c r="C92" s="92"/>
    </row>
    <row r="93" spans="2:3" x14ac:dyDescent="0.25">
      <c r="B93" s="91"/>
      <c r="C93" s="92"/>
    </row>
    <row r="94" spans="2:3" x14ac:dyDescent="0.25">
      <c r="B94" s="91"/>
      <c r="C94" s="92"/>
    </row>
    <row r="95" spans="2:3" x14ac:dyDescent="0.25">
      <c r="B95" s="91"/>
      <c r="C95" s="92"/>
    </row>
    <row r="96" spans="2:3" x14ac:dyDescent="0.25">
      <c r="B96" s="91"/>
      <c r="C96" s="92"/>
    </row>
    <row r="97" spans="2:3" x14ac:dyDescent="0.25">
      <c r="B97" s="91"/>
      <c r="C97" s="92"/>
    </row>
    <row r="98" spans="2:3" x14ac:dyDescent="0.25">
      <c r="B98" s="91"/>
      <c r="C98" s="92"/>
    </row>
    <row r="99" spans="2:3" x14ac:dyDescent="0.25">
      <c r="B99" s="91"/>
      <c r="C99" s="92"/>
    </row>
    <row r="100" spans="2:3" x14ac:dyDescent="0.25">
      <c r="B100" s="91"/>
      <c r="C100" s="92"/>
    </row>
    <row r="101" spans="2:3" x14ac:dyDescent="0.25">
      <c r="B101" s="91"/>
      <c r="C101" s="92"/>
    </row>
    <row r="102" spans="2:3" x14ac:dyDescent="0.25">
      <c r="B102" s="91"/>
      <c r="C102" s="92"/>
    </row>
    <row r="103" spans="2:3" x14ac:dyDescent="0.25">
      <c r="B103" s="91"/>
      <c r="C103" s="92"/>
    </row>
    <row r="104" spans="2:3" x14ac:dyDescent="0.25">
      <c r="B104" s="91"/>
      <c r="C104" s="92"/>
    </row>
    <row r="105" spans="2:3" x14ac:dyDescent="0.25">
      <c r="B105" s="91"/>
      <c r="C105" s="92"/>
    </row>
    <row r="106" spans="2:3" x14ac:dyDescent="0.25">
      <c r="B106" s="91"/>
      <c r="C106" s="92"/>
    </row>
    <row r="107" spans="2:3" x14ac:dyDescent="0.25">
      <c r="B107" s="91"/>
      <c r="C107" s="92"/>
    </row>
    <row r="108" spans="2:3" x14ac:dyDescent="0.25">
      <c r="B108" s="91"/>
      <c r="C108" s="92"/>
    </row>
    <row r="109" spans="2:3" x14ac:dyDescent="0.25">
      <c r="B109" s="91"/>
      <c r="C109" s="92"/>
    </row>
    <row r="110" spans="2:3" x14ac:dyDescent="0.25">
      <c r="B110" s="91"/>
      <c r="C110" s="92"/>
    </row>
    <row r="111" spans="2:3" x14ac:dyDescent="0.25">
      <c r="B111" s="91"/>
      <c r="C111" s="92"/>
    </row>
    <row r="112" spans="2:3" x14ac:dyDescent="0.25">
      <c r="B112" s="91"/>
      <c r="C112" s="92"/>
    </row>
    <row r="113" spans="2:3" x14ac:dyDescent="0.25">
      <c r="B113" s="91"/>
      <c r="C113" s="92"/>
    </row>
    <row r="114" spans="2:3" x14ac:dyDescent="0.25">
      <c r="B114" s="91"/>
      <c r="C114" s="92"/>
    </row>
    <row r="115" spans="2:3" x14ac:dyDescent="0.25">
      <c r="B115" s="91"/>
      <c r="C115" s="92"/>
    </row>
    <row r="116" spans="2:3" x14ac:dyDescent="0.25">
      <c r="B116" s="91"/>
      <c r="C116" s="92"/>
    </row>
    <row r="117" spans="2:3" x14ac:dyDescent="0.25">
      <c r="B117" s="91"/>
      <c r="C117" s="92"/>
    </row>
    <row r="118" spans="2:3" x14ac:dyDescent="0.25">
      <c r="B118" s="91"/>
      <c r="C118" s="92"/>
    </row>
    <row r="119" spans="2:3" x14ac:dyDescent="0.25">
      <c r="B119" s="91"/>
      <c r="C119" s="92"/>
    </row>
    <row r="120" spans="2:3" x14ac:dyDescent="0.25">
      <c r="B120" s="91"/>
      <c r="C120" s="92"/>
    </row>
    <row r="121" spans="2:3" x14ac:dyDescent="0.25">
      <c r="B121" s="91"/>
      <c r="C121" s="92"/>
    </row>
    <row r="122" spans="2:3" x14ac:dyDescent="0.25">
      <c r="B122" s="91"/>
      <c r="C122" s="92"/>
    </row>
    <row r="123" spans="2:3" x14ac:dyDescent="0.25">
      <c r="B123" s="91"/>
      <c r="C123" s="92"/>
    </row>
    <row r="124" spans="2:3" x14ac:dyDescent="0.25">
      <c r="B124" s="91"/>
      <c r="C124" s="92"/>
    </row>
    <row r="125" spans="2:3" x14ac:dyDescent="0.25">
      <c r="B125" s="91"/>
      <c r="C125" s="92"/>
    </row>
    <row r="126" spans="2:3" x14ac:dyDescent="0.25">
      <c r="B126" s="91"/>
      <c r="C126" s="92"/>
    </row>
    <row r="127" spans="2:3" x14ac:dyDescent="0.25">
      <c r="B127" s="91"/>
      <c r="C127" s="92"/>
    </row>
    <row r="128" spans="2:3" x14ac:dyDescent="0.25">
      <c r="B128" s="91"/>
      <c r="C128" s="92"/>
    </row>
    <row r="129" spans="2:3" x14ac:dyDescent="0.25">
      <c r="B129" s="91"/>
      <c r="C129" s="92"/>
    </row>
    <row r="130" spans="2:3" x14ac:dyDescent="0.25">
      <c r="B130" s="91"/>
      <c r="C130" s="92"/>
    </row>
    <row r="131" spans="2:3" x14ac:dyDescent="0.25">
      <c r="B131" s="91"/>
      <c r="C131" s="92"/>
    </row>
    <row r="132" spans="2:3" x14ac:dyDescent="0.25">
      <c r="B132" s="91"/>
      <c r="C132" s="92"/>
    </row>
    <row r="133" spans="2:3" x14ac:dyDescent="0.25">
      <c r="B133" s="91"/>
      <c r="C133" s="92"/>
    </row>
    <row r="134" spans="2:3" x14ac:dyDescent="0.25">
      <c r="B134" s="91"/>
      <c r="C134" s="92"/>
    </row>
    <row r="135" spans="2:3" x14ac:dyDescent="0.25">
      <c r="B135" s="91"/>
      <c r="C135" s="92"/>
    </row>
    <row r="136" spans="2:3" x14ac:dyDescent="0.25">
      <c r="B136" s="91"/>
      <c r="C136" s="92"/>
    </row>
    <row r="137" spans="2:3" x14ac:dyDescent="0.25">
      <c r="B137" s="91"/>
      <c r="C137" s="92"/>
    </row>
    <row r="138" spans="2:3" x14ac:dyDescent="0.25">
      <c r="B138" s="91"/>
      <c r="C138" s="92"/>
    </row>
    <row r="139" spans="2:3" x14ac:dyDescent="0.25">
      <c r="B139" s="91"/>
      <c r="C139" s="92"/>
    </row>
    <row r="140" spans="2:3" x14ac:dyDescent="0.25">
      <c r="B140" s="91"/>
      <c r="C140" s="92"/>
    </row>
    <row r="141" spans="2:3" x14ac:dyDescent="0.25">
      <c r="B141" s="91"/>
      <c r="C141" s="92"/>
    </row>
    <row r="142" spans="2:3" x14ac:dyDescent="0.25">
      <c r="B142" s="91"/>
      <c r="C142" s="92"/>
    </row>
    <row r="143" spans="2:3" x14ac:dyDescent="0.25">
      <c r="B143" s="91"/>
      <c r="C143" s="92"/>
    </row>
    <row r="144" spans="2:3" x14ac:dyDescent="0.25">
      <c r="B144" s="91"/>
      <c r="C144" s="92"/>
    </row>
    <row r="145" spans="2:3" x14ac:dyDescent="0.25">
      <c r="B145" s="91"/>
      <c r="C145" s="92"/>
    </row>
    <row r="146" spans="2:3" x14ac:dyDescent="0.25">
      <c r="B146" s="91"/>
      <c r="C146" s="92"/>
    </row>
    <row r="147" spans="2:3" x14ac:dyDescent="0.25">
      <c r="B147" s="91"/>
      <c r="C147" s="92"/>
    </row>
    <row r="148" spans="2:3" x14ac:dyDescent="0.25">
      <c r="B148" s="91"/>
      <c r="C148" s="92"/>
    </row>
    <row r="149" spans="2:3" x14ac:dyDescent="0.25">
      <c r="B149" s="91"/>
      <c r="C149" s="92"/>
    </row>
    <row r="150" spans="2:3" x14ac:dyDescent="0.25">
      <c r="B150" s="91"/>
      <c r="C150" s="92"/>
    </row>
    <row r="151" spans="2:3" x14ac:dyDescent="0.25">
      <c r="B151" s="91"/>
      <c r="C151" s="92"/>
    </row>
    <row r="152" spans="2:3" x14ac:dyDescent="0.25">
      <c r="B152" s="91"/>
      <c r="C152" s="92"/>
    </row>
    <row r="153" spans="2:3" x14ac:dyDescent="0.25">
      <c r="B153" s="91"/>
      <c r="C153" s="92"/>
    </row>
    <row r="154" spans="2:3" x14ac:dyDescent="0.25">
      <c r="B154" s="91"/>
      <c r="C154" s="92"/>
    </row>
    <row r="155" spans="2:3" x14ac:dyDescent="0.25">
      <c r="B155" s="91"/>
      <c r="C155" s="92"/>
    </row>
    <row r="156" spans="2:3" x14ac:dyDescent="0.25">
      <c r="B156" s="91"/>
      <c r="C156" s="92"/>
    </row>
    <row r="157" spans="2:3" x14ac:dyDescent="0.25">
      <c r="B157" s="91"/>
      <c r="C157" s="92"/>
    </row>
    <row r="158" spans="2:3" x14ac:dyDescent="0.25">
      <c r="B158" s="91"/>
      <c r="C158" s="92"/>
    </row>
    <row r="159" spans="2:3" x14ac:dyDescent="0.25">
      <c r="B159" s="91"/>
      <c r="C159" s="92"/>
    </row>
    <row r="160" spans="2:3" x14ac:dyDescent="0.25">
      <c r="B160" s="91"/>
      <c r="C160" s="92"/>
    </row>
    <row r="161" spans="2:3" x14ac:dyDescent="0.25">
      <c r="B161" s="91"/>
      <c r="C161" s="92"/>
    </row>
    <row r="162" spans="2:3" x14ac:dyDescent="0.25">
      <c r="B162" s="91"/>
      <c r="C162" s="92"/>
    </row>
    <row r="163" spans="2:3" x14ac:dyDescent="0.25">
      <c r="B163" s="91"/>
      <c r="C163" s="92"/>
    </row>
    <row r="164" spans="2:3" x14ac:dyDescent="0.25">
      <c r="B164" s="91"/>
      <c r="C164" s="92"/>
    </row>
    <row r="165" spans="2:3" x14ac:dyDescent="0.25">
      <c r="B165" s="91"/>
      <c r="C165" s="92"/>
    </row>
    <row r="166" spans="2:3" x14ac:dyDescent="0.25">
      <c r="B166" s="91"/>
      <c r="C166" s="92"/>
    </row>
    <row r="167" spans="2:3" x14ac:dyDescent="0.25">
      <c r="B167" s="91"/>
      <c r="C167" s="92"/>
    </row>
    <row r="168" spans="2:3" x14ac:dyDescent="0.25">
      <c r="B168" s="91"/>
      <c r="C168" s="92"/>
    </row>
    <row r="169" spans="2:3" x14ac:dyDescent="0.25">
      <c r="B169" s="91"/>
      <c r="C169" s="92"/>
    </row>
    <row r="170" spans="2:3" x14ac:dyDescent="0.25">
      <c r="B170" s="91"/>
      <c r="C170" s="92"/>
    </row>
    <row r="171" spans="2:3" x14ac:dyDescent="0.25">
      <c r="B171" s="91"/>
      <c r="C171" s="92"/>
    </row>
    <row r="172" spans="2:3" x14ac:dyDescent="0.25">
      <c r="B172" s="91"/>
      <c r="C172" s="92"/>
    </row>
    <row r="173" spans="2:3" x14ac:dyDescent="0.25">
      <c r="B173" s="91"/>
      <c r="C173" s="92"/>
    </row>
    <row r="174" spans="2:3" x14ac:dyDescent="0.25">
      <c r="B174" s="91"/>
      <c r="C174" s="92"/>
    </row>
    <row r="175" spans="2:3" x14ac:dyDescent="0.25">
      <c r="B175" s="91"/>
      <c r="C175" s="92"/>
    </row>
    <row r="176" spans="2:3" x14ac:dyDescent="0.25">
      <c r="B176" s="91"/>
      <c r="C176" s="92"/>
    </row>
    <row r="177" spans="2:3" x14ac:dyDescent="0.25">
      <c r="B177" s="91"/>
      <c r="C177" s="92"/>
    </row>
    <row r="178" spans="2:3" x14ac:dyDescent="0.25">
      <c r="B178" s="91"/>
      <c r="C178" s="92"/>
    </row>
    <row r="179" spans="2:3" x14ac:dyDescent="0.25">
      <c r="B179" s="91"/>
      <c r="C179" s="92"/>
    </row>
    <row r="180" spans="2:3" x14ac:dyDescent="0.25">
      <c r="B180" s="91"/>
      <c r="C180" s="92"/>
    </row>
    <row r="181" spans="2:3" x14ac:dyDescent="0.25">
      <c r="B181" s="91"/>
      <c r="C181" s="92"/>
    </row>
    <row r="182" spans="2:3" x14ac:dyDescent="0.25">
      <c r="B182" s="91"/>
      <c r="C182" s="92"/>
    </row>
    <row r="183" spans="2:3" x14ac:dyDescent="0.25">
      <c r="B183" s="91"/>
      <c r="C183" s="92"/>
    </row>
    <row r="184" spans="2:3" x14ac:dyDescent="0.25">
      <c r="B184" s="91"/>
      <c r="C184" s="92"/>
    </row>
    <row r="185" spans="2:3" x14ac:dyDescent="0.25">
      <c r="B185" s="91"/>
      <c r="C185" s="92"/>
    </row>
    <row r="186" spans="2:3" x14ac:dyDescent="0.25">
      <c r="B186" s="91"/>
      <c r="C186" s="92"/>
    </row>
    <row r="187" spans="2:3" x14ac:dyDescent="0.25">
      <c r="B187" s="91"/>
      <c r="C187" s="92"/>
    </row>
    <row r="188" spans="2:3" x14ac:dyDescent="0.25">
      <c r="B188" s="91"/>
      <c r="C188" s="92"/>
    </row>
    <row r="189" spans="2:3" x14ac:dyDescent="0.25">
      <c r="B189" s="91"/>
      <c r="C189" s="92"/>
    </row>
    <row r="190" spans="2:3" x14ac:dyDescent="0.25">
      <c r="B190" s="91"/>
      <c r="C190" s="92"/>
    </row>
    <row r="191" spans="2:3" x14ac:dyDescent="0.25">
      <c r="B191" s="91"/>
      <c r="C191" s="92"/>
    </row>
    <row r="192" spans="2:3" x14ac:dyDescent="0.25">
      <c r="B192" s="91"/>
      <c r="C192" s="92"/>
    </row>
    <row r="193" spans="2:3" x14ac:dyDescent="0.25">
      <c r="B193" s="91"/>
      <c r="C193" s="92"/>
    </row>
    <row r="194" spans="2:3" x14ac:dyDescent="0.25">
      <c r="B194" s="91"/>
      <c r="C194" s="92"/>
    </row>
    <row r="195" spans="2:3" x14ac:dyDescent="0.25">
      <c r="B195" s="91"/>
      <c r="C195" s="92"/>
    </row>
    <row r="196" spans="2:3" x14ac:dyDescent="0.25">
      <c r="B196" s="91"/>
      <c r="C196" s="92"/>
    </row>
    <row r="197" spans="2:3" x14ac:dyDescent="0.25">
      <c r="B197" s="91"/>
      <c r="C197" s="92"/>
    </row>
    <row r="198" spans="2:3" x14ac:dyDescent="0.25">
      <c r="B198" s="91"/>
      <c r="C198" s="92"/>
    </row>
    <row r="199" spans="2:3" x14ac:dyDescent="0.25">
      <c r="B199" s="91"/>
      <c r="C199" s="92"/>
    </row>
    <row r="200" spans="2:3" x14ac:dyDescent="0.25">
      <c r="B200" s="91"/>
      <c r="C200" s="92"/>
    </row>
    <row r="201" spans="2:3" x14ac:dyDescent="0.25">
      <c r="B201" s="91"/>
      <c r="C201" s="92"/>
    </row>
    <row r="202" spans="2:3" x14ac:dyDescent="0.25">
      <c r="B202" s="91"/>
      <c r="C202" s="92"/>
    </row>
    <row r="203" spans="2:3" x14ac:dyDescent="0.25">
      <c r="B203" s="91"/>
      <c r="C203" s="92"/>
    </row>
    <row r="204" spans="2:3" x14ac:dyDescent="0.25">
      <c r="B204" s="91"/>
      <c r="C204" s="92"/>
    </row>
    <row r="205" spans="2:3" x14ac:dyDescent="0.25">
      <c r="B205" s="91"/>
      <c r="C205" s="92"/>
    </row>
    <row r="206" spans="2:3" x14ac:dyDescent="0.25">
      <c r="B206" s="91"/>
      <c r="C206" s="92"/>
    </row>
    <row r="207" spans="2:3" x14ac:dyDescent="0.25">
      <c r="B207" s="91"/>
      <c r="C207" s="92"/>
    </row>
    <row r="208" spans="2:3" x14ac:dyDescent="0.25">
      <c r="B208" s="91"/>
      <c r="C208" s="92"/>
    </row>
    <row r="209" spans="2:3" x14ac:dyDescent="0.25">
      <c r="B209" s="91"/>
      <c r="C209" s="92"/>
    </row>
    <row r="210" spans="2:3" x14ac:dyDescent="0.25">
      <c r="B210" s="91"/>
      <c r="C210" s="92"/>
    </row>
    <row r="211" spans="2:3" x14ac:dyDescent="0.25">
      <c r="B211" s="91"/>
      <c r="C211" s="92"/>
    </row>
    <row r="212" spans="2:3" x14ac:dyDescent="0.25">
      <c r="B212" s="91"/>
      <c r="C212" s="92"/>
    </row>
    <row r="213" spans="2:3" x14ac:dyDescent="0.25">
      <c r="B213" s="91"/>
      <c r="C213" s="92"/>
    </row>
    <row r="214" spans="2:3" x14ac:dyDescent="0.25">
      <c r="B214" s="91"/>
      <c r="C214" s="92"/>
    </row>
    <row r="215" spans="2:3" x14ac:dyDescent="0.25">
      <c r="B215" s="91"/>
      <c r="C215" s="92"/>
    </row>
    <row r="216" spans="2:3" x14ac:dyDescent="0.25">
      <c r="B216" s="91"/>
      <c r="C216" s="92"/>
    </row>
    <row r="217" spans="2:3" x14ac:dyDescent="0.25">
      <c r="B217" s="91"/>
      <c r="C217" s="92"/>
    </row>
    <row r="218" spans="2:3" x14ac:dyDescent="0.25">
      <c r="B218" s="91"/>
      <c r="C218" s="92"/>
    </row>
    <row r="219" spans="2:3" x14ac:dyDescent="0.25">
      <c r="B219" s="91"/>
      <c r="C219" s="92"/>
    </row>
    <row r="220" spans="2:3" x14ac:dyDescent="0.25">
      <c r="B220" s="91"/>
      <c r="C220" s="92"/>
    </row>
    <row r="221" spans="2:3" x14ac:dyDescent="0.25">
      <c r="B221" s="91"/>
      <c r="C221" s="92"/>
    </row>
    <row r="222" spans="2:3" x14ac:dyDescent="0.25">
      <c r="B222" s="91"/>
      <c r="C222" s="92"/>
    </row>
    <row r="223" spans="2:3" x14ac:dyDescent="0.25">
      <c r="B223" s="91"/>
      <c r="C223" s="92"/>
    </row>
    <row r="224" spans="2:3" x14ac:dyDescent="0.25">
      <c r="B224" s="91"/>
      <c r="C224" s="92"/>
    </row>
    <row r="225" spans="2:3" x14ac:dyDescent="0.25">
      <c r="B225" s="91"/>
      <c r="C225" s="92"/>
    </row>
    <row r="226" spans="2:3" x14ac:dyDescent="0.25">
      <c r="B226" s="91"/>
      <c r="C226" s="92"/>
    </row>
    <row r="227" spans="2:3" x14ac:dyDescent="0.25">
      <c r="B227" s="91"/>
      <c r="C227" s="92"/>
    </row>
    <row r="228" spans="2:3" x14ac:dyDescent="0.25">
      <c r="B228" s="91"/>
      <c r="C228" s="92"/>
    </row>
    <row r="229" spans="2:3" x14ac:dyDescent="0.25">
      <c r="B229" s="91"/>
      <c r="C229" s="92"/>
    </row>
    <row r="230" spans="2:3" x14ac:dyDescent="0.25">
      <c r="B230" s="91"/>
      <c r="C230" s="92"/>
    </row>
    <row r="231" spans="2:3" x14ac:dyDescent="0.25">
      <c r="B231" s="91"/>
      <c r="C231" s="92"/>
    </row>
    <row r="232" spans="2:3" x14ac:dyDescent="0.25">
      <c r="B232" s="91"/>
      <c r="C232" s="92"/>
    </row>
    <row r="233" spans="2:3" x14ac:dyDescent="0.25">
      <c r="B233" s="91"/>
      <c r="C233" s="92"/>
    </row>
    <row r="234" spans="2:3" x14ac:dyDescent="0.25">
      <c r="B234" s="91"/>
      <c r="C234" s="92"/>
    </row>
    <row r="235" spans="2:3" x14ac:dyDescent="0.25">
      <c r="B235" s="91"/>
      <c r="C235" s="92"/>
    </row>
    <row r="236" spans="2:3" x14ac:dyDescent="0.25">
      <c r="B236" s="91"/>
      <c r="C236" s="92"/>
    </row>
    <row r="237" spans="2:3" x14ac:dyDescent="0.25">
      <c r="B237" s="91"/>
      <c r="C237" s="92"/>
    </row>
    <row r="238" spans="2:3" x14ac:dyDescent="0.25">
      <c r="B238" s="91"/>
      <c r="C238" s="92"/>
    </row>
    <row r="239" spans="2:3" x14ac:dyDescent="0.25">
      <c r="B239" s="91"/>
      <c r="C239" s="92"/>
    </row>
    <row r="240" spans="2:3" x14ac:dyDescent="0.25">
      <c r="B240" s="91"/>
      <c r="C240" s="92"/>
    </row>
    <row r="241" spans="2:3" x14ac:dyDescent="0.25">
      <c r="B241" s="91"/>
      <c r="C241" s="92"/>
    </row>
    <row r="242" spans="2:3" x14ac:dyDescent="0.25">
      <c r="B242" s="91"/>
      <c r="C242" s="92"/>
    </row>
    <row r="243" spans="2:3" x14ac:dyDescent="0.25">
      <c r="B243" s="91"/>
      <c r="C243" s="92"/>
    </row>
    <row r="244" spans="2:3" x14ac:dyDescent="0.25">
      <c r="B244" s="91"/>
      <c r="C244" s="92"/>
    </row>
    <row r="245" spans="2:3" x14ac:dyDescent="0.25">
      <c r="B245" s="91"/>
      <c r="C245" s="92"/>
    </row>
    <row r="246" spans="2:3" x14ac:dyDescent="0.25">
      <c r="B246" s="91"/>
      <c r="C246" s="92"/>
    </row>
    <row r="247" spans="2:3" x14ac:dyDescent="0.25">
      <c r="B247" s="91"/>
      <c r="C247" s="92"/>
    </row>
    <row r="248" spans="2:3" x14ac:dyDescent="0.25">
      <c r="B248" s="91"/>
      <c r="C248" s="92"/>
    </row>
    <row r="249" spans="2:3" x14ac:dyDescent="0.25">
      <c r="B249" s="91"/>
      <c r="C249" s="92"/>
    </row>
    <row r="250" spans="2:3" x14ac:dyDescent="0.25">
      <c r="B250" s="91"/>
      <c r="C250" s="92"/>
    </row>
    <row r="251" spans="2:3" x14ac:dyDescent="0.25">
      <c r="B251" s="91"/>
      <c r="C251" s="92"/>
    </row>
    <row r="252" spans="2:3" x14ac:dyDescent="0.25">
      <c r="B252" s="91"/>
      <c r="C252" s="92"/>
    </row>
    <row r="253" spans="2:3" x14ac:dyDescent="0.25">
      <c r="B253" s="91"/>
      <c r="C253" s="92"/>
    </row>
    <row r="254" spans="2:3" x14ac:dyDescent="0.25">
      <c r="B254" s="91"/>
      <c r="C254" s="92"/>
    </row>
    <row r="255" spans="2:3" x14ac:dyDescent="0.25">
      <c r="B255" s="91"/>
      <c r="C255" s="92"/>
    </row>
    <row r="256" spans="2:3" x14ac:dyDescent="0.25">
      <c r="B256" s="91"/>
      <c r="C256" s="92"/>
    </row>
    <row r="257" spans="2:3" x14ac:dyDescent="0.25">
      <c r="B257" s="91"/>
      <c r="C257" s="92"/>
    </row>
    <row r="258" spans="2:3" x14ac:dyDescent="0.25">
      <c r="B258" s="91"/>
      <c r="C258" s="92"/>
    </row>
    <row r="259" spans="2:3" x14ac:dyDescent="0.25">
      <c r="B259" s="91"/>
      <c r="C259" s="92"/>
    </row>
    <row r="260" spans="2:3" x14ac:dyDescent="0.25">
      <c r="B260" s="91"/>
      <c r="C260" s="92"/>
    </row>
    <row r="261" spans="2:3" x14ac:dyDescent="0.25">
      <c r="B261" s="91"/>
      <c r="C261" s="92"/>
    </row>
    <row r="262" spans="2:3" x14ac:dyDescent="0.25">
      <c r="B262" s="91"/>
      <c r="C262" s="92"/>
    </row>
    <row r="263" spans="2:3" x14ac:dyDescent="0.25">
      <c r="B263" s="91"/>
      <c r="C263" s="92"/>
    </row>
    <row r="264" spans="2:3" x14ac:dyDescent="0.25">
      <c r="B264" s="91"/>
      <c r="C264" s="92"/>
    </row>
    <row r="265" spans="2:3" x14ac:dyDescent="0.25">
      <c r="B265" s="91"/>
      <c r="C265" s="92"/>
    </row>
    <row r="266" spans="2:3" x14ac:dyDescent="0.25">
      <c r="B266" s="91"/>
      <c r="C266" s="92"/>
    </row>
    <row r="267" spans="2:3" x14ac:dyDescent="0.25">
      <c r="B267" s="91"/>
      <c r="C267" s="92"/>
    </row>
    <row r="268" spans="2:3" x14ac:dyDescent="0.25">
      <c r="B268" s="91"/>
      <c r="C268" s="92"/>
    </row>
    <row r="269" spans="2:3" x14ac:dyDescent="0.25">
      <c r="B269" s="91"/>
      <c r="C269" s="92"/>
    </row>
    <row r="270" spans="2:3" x14ac:dyDescent="0.25">
      <c r="B270" s="91"/>
      <c r="C270" s="92"/>
    </row>
    <row r="271" spans="2:3" x14ac:dyDescent="0.25">
      <c r="B271" s="91"/>
      <c r="C271" s="92"/>
    </row>
    <row r="272" spans="2:3" x14ac:dyDescent="0.25">
      <c r="B272" s="91"/>
      <c r="C272" s="92"/>
    </row>
    <row r="273" spans="2:3" x14ac:dyDescent="0.25">
      <c r="B273" s="91"/>
      <c r="C273" s="92"/>
    </row>
    <row r="274" spans="2:3" x14ac:dyDescent="0.25">
      <c r="B274" s="91"/>
      <c r="C274" s="92"/>
    </row>
    <row r="275" spans="2:3" x14ac:dyDescent="0.25">
      <c r="B275" s="91"/>
      <c r="C275" s="92"/>
    </row>
    <row r="276" spans="2:3" x14ac:dyDescent="0.25">
      <c r="B276" s="91"/>
      <c r="C276" s="92"/>
    </row>
    <row r="277" spans="2:3" x14ac:dyDescent="0.25">
      <c r="B277" s="91"/>
      <c r="C277" s="92"/>
    </row>
    <row r="278" spans="2:3" x14ac:dyDescent="0.25">
      <c r="B278" s="91"/>
      <c r="C278" s="92"/>
    </row>
    <row r="279" spans="2:3" x14ac:dyDescent="0.25">
      <c r="B279" s="91"/>
      <c r="C279" s="92"/>
    </row>
    <row r="280" spans="2:3" x14ac:dyDescent="0.25">
      <c r="B280" s="91"/>
      <c r="C280" s="92"/>
    </row>
    <row r="281" spans="2:3" x14ac:dyDescent="0.25">
      <c r="B281" s="91"/>
      <c r="C281" s="92"/>
    </row>
    <row r="282" spans="2:3" x14ac:dyDescent="0.25">
      <c r="B282" s="91"/>
      <c r="C282" s="92"/>
    </row>
    <row r="283" spans="2:3" x14ac:dyDescent="0.25">
      <c r="B283" s="91"/>
      <c r="C283" s="92"/>
    </row>
    <row r="284" spans="2:3" x14ac:dyDescent="0.25">
      <c r="B284" s="91"/>
      <c r="C284" s="92"/>
    </row>
    <row r="285" spans="2:3" x14ac:dyDescent="0.25">
      <c r="B285" s="91"/>
      <c r="C285" s="92"/>
    </row>
    <row r="286" spans="2:3" x14ac:dyDescent="0.25">
      <c r="B286" s="91"/>
      <c r="C286" s="92"/>
    </row>
    <row r="287" spans="2:3" x14ac:dyDescent="0.25">
      <c r="B287" s="91"/>
      <c r="C287" s="92"/>
    </row>
    <row r="288" spans="2:3" x14ac:dyDescent="0.25">
      <c r="B288" s="91"/>
      <c r="C288" s="92"/>
    </row>
    <row r="289" spans="2:3" x14ac:dyDescent="0.25">
      <c r="B289" s="91"/>
      <c r="C289" s="92"/>
    </row>
    <row r="290" spans="2:3" x14ac:dyDescent="0.25">
      <c r="B290" s="91"/>
      <c r="C290" s="92"/>
    </row>
    <row r="291" spans="2:3" x14ac:dyDescent="0.25">
      <c r="B291" s="91"/>
      <c r="C291" s="92"/>
    </row>
    <row r="292" spans="2:3" x14ac:dyDescent="0.25">
      <c r="B292" s="91"/>
      <c r="C292" s="92"/>
    </row>
    <row r="293" spans="2:3" x14ac:dyDescent="0.25">
      <c r="B293" s="91"/>
      <c r="C293" s="92"/>
    </row>
    <row r="294" spans="2:3" x14ac:dyDescent="0.25">
      <c r="B294" s="91"/>
      <c r="C294" s="92"/>
    </row>
    <row r="295" spans="2:3" x14ac:dyDescent="0.25">
      <c r="B295" s="91"/>
      <c r="C295" s="92"/>
    </row>
    <row r="296" spans="2:3" x14ac:dyDescent="0.25">
      <c r="B296" s="91"/>
      <c r="C296" s="92"/>
    </row>
    <row r="297" spans="2:3" x14ac:dyDescent="0.25">
      <c r="B297" s="91"/>
      <c r="C297" s="92"/>
    </row>
    <row r="298" spans="2:3" x14ac:dyDescent="0.25">
      <c r="B298" s="91"/>
      <c r="C298" s="92"/>
    </row>
    <row r="299" spans="2:3" x14ac:dyDescent="0.25">
      <c r="B299" s="91"/>
      <c r="C299" s="92"/>
    </row>
    <row r="300" spans="2:3" x14ac:dyDescent="0.25">
      <c r="B300" s="91"/>
      <c r="C300" s="92"/>
    </row>
    <row r="301" spans="2:3" x14ac:dyDescent="0.25">
      <c r="B301" s="91"/>
      <c r="C301" s="92"/>
    </row>
    <row r="302" spans="2:3" x14ac:dyDescent="0.25">
      <c r="B302" s="91"/>
      <c r="C302" s="92"/>
    </row>
    <row r="303" spans="2:3" x14ac:dyDescent="0.25">
      <c r="B303" s="91"/>
      <c r="C303" s="92"/>
    </row>
    <row r="304" spans="2:3" x14ac:dyDescent="0.25">
      <c r="B304" s="91"/>
      <c r="C304" s="92"/>
    </row>
    <row r="305" spans="2:3" x14ac:dyDescent="0.25">
      <c r="B305" s="91"/>
      <c r="C305" s="92"/>
    </row>
    <row r="306" spans="2:3" x14ac:dyDescent="0.25">
      <c r="B306" s="91"/>
      <c r="C306" s="92"/>
    </row>
    <row r="307" spans="2:3" x14ac:dyDescent="0.25">
      <c r="B307" s="91"/>
      <c r="C307" s="92"/>
    </row>
    <row r="308" spans="2:3" x14ac:dyDescent="0.25">
      <c r="B308" s="91"/>
      <c r="C308" s="92"/>
    </row>
    <row r="309" spans="2:3" x14ac:dyDescent="0.25">
      <c r="B309" s="91"/>
      <c r="C309" s="92"/>
    </row>
    <row r="310" spans="2:3" x14ac:dyDescent="0.25">
      <c r="B310" s="91"/>
      <c r="C310" s="92"/>
    </row>
    <row r="311" spans="2:3" x14ac:dyDescent="0.25">
      <c r="B311" s="91"/>
      <c r="C311" s="92"/>
    </row>
    <row r="312" spans="2:3" x14ac:dyDescent="0.25">
      <c r="B312" s="91"/>
      <c r="C312" s="92"/>
    </row>
    <row r="313" spans="2:3" x14ac:dyDescent="0.25">
      <c r="B313" s="91"/>
      <c r="C313" s="92"/>
    </row>
    <row r="314" spans="2:3" x14ac:dyDescent="0.25">
      <c r="B314" s="91"/>
      <c r="C314" s="92"/>
    </row>
    <row r="315" spans="2:3" x14ac:dyDescent="0.25">
      <c r="B315" s="91"/>
      <c r="C315" s="92"/>
    </row>
    <row r="316" spans="2:3" x14ac:dyDescent="0.25">
      <c r="B316" s="91"/>
      <c r="C316" s="92"/>
    </row>
    <row r="317" spans="2:3" x14ac:dyDescent="0.25">
      <c r="B317" s="91"/>
      <c r="C317" s="92"/>
    </row>
    <row r="318" spans="2:3" x14ac:dyDescent="0.25">
      <c r="B318" s="91"/>
      <c r="C318" s="92"/>
    </row>
    <row r="319" spans="2:3" x14ac:dyDescent="0.25">
      <c r="B319" s="91"/>
      <c r="C319" s="92"/>
    </row>
    <row r="320" spans="2:3" x14ac:dyDescent="0.25">
      <c r="B320" s="91"/>
      <c r="C320" s="92"/>
    </row>
    <row r="321" spans="2:3" x14ac:dyDescent="0.25">
      <c r="B321" s="91"/>
      <c r="C321" s="92"/>
    </row>
    <row r="322" spans="2:3" x14ac:dyDescent="0.25">
      <c r="B322" s="91"/>
      <c r="C322" s="92"/>
    </row>
    <row r="323" spans="2:3" x14ac:dyDescent="0.25">
      <c r="B323" s="91"/>
      <c r="C323" s="92"/>
    </row>
    <row r="324" spans="2:3" x14ac:dyDescent="0.25">
      <c r="B324" s="91"/>
      <c r="C324" s="92"/>
    </row>
    <row r="325" spans="2:3" x14ac:dyDescent="0.25">
      <c r="B325" s="91"/>
      <c r="C325" s="92"/>
    </row>
    <row r="326" spans="2:3" x14ac:dyDescent="0.25">
      <c r="B326" s="91"/>
      <c r="C326" s="92"/>
    </row>
    <row r="327" spans="2:3" x14ac:dyDescent="0.25">
      <c r="B327" s="91"/>
      <c r="C327" s="92"/>
    </row>
    <row r="328" spans="2:3" x14ac:dyDescent="0.25">
      <c r="B328" s="91"/>
      <c r="C328" s="92"/>
    </row>
    <row r="329" spans="2:3" x14ac:dyDescent="0.25">
      <c r="B329" s="91"/>
      <c r="C329" s="92"/>
    </row>
    <row r="330" spans="2:3" x14ac:dyDescent="0.25">
      <c r="B330" s="91"/>
      <c r="C330" s="92"/>
    </row>
    <row r="331" spans="2:3" x14ac:dyDescent="0.25">
      <c r="B331" s="91"/>
      <c r="C331" s="92"/>
    </row>
    <row r="332" spans="2:3" x14ac:dyDescent="0.25">
      <c r="B332" s="91"/>
      <c r="C332" s="92"/>
    </row>
    <row r="333" spans="2:3" x14ac:dyDescent="0.25">
      <c r="B333" s="91"/>
      <c r="C333" s="92"/>
    </row>
    <row r="334" spans="2:3" x14ac:dyDescent="0.25">
      <c r="B334" s="91"/>
      <c r="C334" s="92"/>
    </row>
    <row r="335" spans="2:3" x14ac:dyDescent="0.25">
      <c r="B335" s="91"/>
      <c r="C335" s="92"/>
    </row>
    <row r="336" spans="2:3" x14ac:dyDescent="0.25">
      <c r="B336" s="91"/>
      <c r="C336" s="92"/>
    </row>
    <row r="337" spans="2:3" x14ac:dyDescent="0.25">
      <c r="B337" s="91"/>
      <c r="C337" s="92"/>
    </row>
    <row r="338" spans="2:3" x14ac:dyDescent="0.25">
      <c r="B338" s="91"/>
      <c r="C338" s="92"/>
    </row>
    <row r="339" spans="2:3" x14ac:dyDescent="0.25">
      <c r="B339" s="91"/>
      <c r="C339" s="92"/>
    </row>
    <row r="340" spans="2:3" x14ac:dyDescent="0.25">
      <c r="B340" s="91"/>
      <c r="C340" s="92"/>
    </row>
    <row r="341" spans="2:3" x14ac:dyDescent="0.25">
      <c r="B341" s="91"/>
      <c r="C341" s="92"/>
    </row>
    <row r="342" spans="2:3" x14ac:dyDescent="0.25">
      <c r="B342" s="91"/>
      <c r="C342" s="92"/>
    </row>
    <row r="343" spans="2:3" x14ac:dyDescent="0.25">
      <c r="B343" s="91"/>
      <c r="C343" s="92"/>
    </row>
    <row r="344" spans="2:3" x14ac:dyDescent="0.25">
      <c r="B344" s="91"/>
      <c r="C344" s="92"/>
    </row>
    <row r="345" spans="2:3" x14ac:dyDescent="0.25">
      <c r="B345" s="91"/>
      <c r="C345" s="92"/>
    </row>
    <row r="346" spans="2:3" x14ac:dyDescent="0.25">
      <c r="B346" s="91"/>
      <c r="C346" s="92"/>
    </row>
    <row r="347" spans="2:3" x14ac:dyDescent="0.25">
      <c r="B347" s="91"/>
      <c r="C347" s="92"/>
    </row>
    <row r="348" spans="2:3" x14ac:dyDescent="0.25">
      <c r="B348" s="91"/>
      <c r="C348" s="92"/>
    </row>
    <row r="349" spans="2:3" x14ac:dyDescent="0.25">
      <c r="B349" s="91"/>
      <c r="C349" s="92"/>
    </row>
    <row r="350" spans="2:3" x14ac:dyDescent="0.25">
      <c r="B350" s="91"/>
      <c r="C350" s="92"/>
    </row>
    <row r="351" spans="2:3" x14ac:dyDescent="0.25">
      <c r="B351" s="91"/>
      <c r="C351" s="92"/>
    </row>
    <row r="352" spans="2:3" x14ac:dyDescent="0.25">
      <c r="B352" s="91"/>
      <c r="C352" s="92"/>
    </row>
    <row r="353" spans="2:3" x14ac:dyDescent="0.25">
      <c r="B353" s="91"/>
      <c r="C353" s="92"/>
    </row>
    <row r="354" spans="2:3" x14ac:dyDescent="0.25">
      <c r="B354" s="91"/>
      <c r="C354" s="92"/>
    </row>
    <row r="355" spans="2:3" x14ac:dyDescent="0.25">
      <c r="B355" s="91"/>
      <c r="C355" s="92"/>
    </row>
    <row r="356" spans="2:3" x14ac:dyDescent="0.25">
      <c r="B356" s="91"/>
      <c r="C356" s="92"/>
    </row>
    <row r="357" spans="2:3" x14ac:dyDescent="0.25">
      <c r="B357" s="91"/>
      <c r="C357" s="92"/>
    </row>
    <row r="358" spans="2:3" x14ac:dyDescent="0.25">
      <c r="B358" s="91"/>
      <c r="C358" s="92"/>
    </row>
    <row r="359" spans="2:3" x14ac:dyDescent="0.25">
      <c r="B359" s="91"/>
      <c r="C359" s="92"/>
    </row>
    <row r="360" spans="2:3" x14ac:dyDescent="0.25">
      <c r="B360" s="91"/>
      <c r="C360" s="92"/>
    </row>
    <row r="361" spans="2:3" x14ac:dyDescent="0.25">
      <c r="B361" s="91"/>
      <c r="C361" s="92"/>
    </row>
    <row r="362" spans="2:3" x14ac:dyDescent="0.25">
      <c r="B362" s="91"/>
      <c r="C362" s="92"/>
    </row>
    <row r="363" spans="2:3" x14ac:dyDescent="0.25">
      <c r="B363" s="91"/>
      <c r="C363" s="92"/>
    </row>
    <row r="364" spans="2:3" x14ac:dyDescent="0.25">
      <c r="B364" s="91"/>
      <c r="C364" s="92"/>
    </row>
    <row r="365" spans="2:3" x14ac:dyDescent="0.25">
      <c r="B365" s="91"/>
      <c r="C365" s="92"/>
    </row>
    <row r="366" spans="2:3" x14ac:dyDescent="0.25">
      <c r="B366" s="91"/>
      <c r="C366" s="92"/>
    </row>
    <row r="367" spans="2:3" x14ac:dyDescent="0.25">
      <c r="B367" s="91"/>
      <c r="C367" s="92"/>
    </row>
    <row r="368" spans="2:3" x14ac:dyDescent="0.25">
      <c r="B368" s="91"/>
      <c r="C368" s="92"/>
    </row>
    <row r="369" spans="2:3" x14ac:dyDescent="0.25">
      <c r="B369" s="91"/>
      <c r="C369" s="92"/>
    </row>
    <row r="370" spans="2:3" x14ac:dyDescent="0.25">
      <c r="B370" s="91"/>
      <c r="C370" s="92"/>
    </row>
    <row r="371" spans="2:3" x14ac:dyDescent="0.25">
      <c r="B371" s="91"/>
      <c r="C371" s="92"/>
    </row>
    <row r="372" spans="2:3" x14ac:dyDescent="0.25">
      <c r="B372" s="91"/>
      <c r="C372" s="92"/>
    </row>
    <row r="373" spans="2:3" x14ac:dyDescent="0.25">
      <c r="B373" s="91"/>
      <c r="C373" s="92"/>
    </row>
    <row r="374" spans="2:3" x14ac:dyDescent="0.25">
      <c r="B374" s="91"/>
      <c r="C374" s="92"/>
    </row>
    <row r="375" spans="2:3" x14ac:dyDescent="0.25">
      <c r="B375" s="91"/>
      <c r="C375" s="92"/>
    </row>
    <row r="376" spans="2:3" x14ac:dyDescent="0.25">
      <c r="B376" s="91"/>
      <c r="C376" s="92"/>
    </row>
    <row r="377" spans="2:3" x14ac:dyDescent="0.25">
      <c r="B377" s="91"/>
      <c r="C377" s="92"/>
    </row>
    <row r="378" spans="2:3" x14ac:dyDescent="0.25">
      <c r="B378" s="91"/>
      <c r="C378" s="92"/>
    </row>
    <row r="379" spans="2:3" x14ac:dyDescent="0.25">
      <c r="B379" s="91"/>
      <c r="C379" s="92"/>
    </row>
    <row r="380" spans="2:3" x14ac:dyDescent="0.25">
      <c r="B380" s="91"/>
      <c r="C380" s="92"/>
    </row>
    <row r="381" spans="2:3" x14ac:dyDescent="0.25">
      <c r="B381" s="91"/>
      <c r="C381" s="92"/>
    </row>
    <row r="382" spans="2:3" x14ac:dyDescent="0.25">
      <c r="B382" s="91"/>
      <c r="C382" s="92"/>
    </row>
    <row r="383" spans="2:3" x14ac:dyDescent="0.25">
      <c r="B383" s="91"/>
      <c r="C383" s="92"/>
    </row>
    <row r="384" spans="2:3" x14ac:dyDescent="0.25">
      <c r="B384" s="91"/>
      <c r="C384" s="92"/>
    </row>
    <row r="385" spans="2:3" x14ac:dyDescent="0.25">
      <c r="B385" s="91"/>
      <c r="C385" s="92"/>
    </row>
    <row r="386" spans="2:3" x14ac:dyDescent="0.25">
      <c r="B386" s="91"/>
      <c r="C386" s="92"/>
    </row>
    <row r="387" spans="2:3" x14ac:dyDescent="0.25">
      <c r="B387" s="91"/>
      <c r="C387" s="92"/>
    </row>
    <row r="388" spans="2:3" x14ac:dyDescent="0.25">
      <c r="B388" s="91"/>
      <c r="C388" s="92"/>
    </row>
    <row r="389" spans="2:3" x14ac:dyDescent="0.25">
      <c r="B389" s="91"/>
      <c r="C389" s="92"/>
    </row>
    <row r="390" spans="2:3" x14ac:dyDescent="0.25">
      <c r="B390" s="91"/>
      <c r="C390" s="92"/>
    </row>
    <row r="391" spans="2:3" x14ac:dyDescent="0.25">
      <c r="B391" s="91"/>
      <c r="C391" s="92"/>
    </row>
    <row r="392" spans="2:3" x14ac:dyDescent="0.25">
      <c r="B392" s="91"/>
      <c r="C392" s="92"/>
    </row>
    <row r="393" spans="2:3" x14ac:dyDescent="0.25">
      <c r="B393" s="91"/>
      <c r="C393" s="92"/>
    </row>
    <row r="394" spans="2:3" x14ac:dyDescent="0.25">
      <c r="B394" s="91"/>
      <c r="C394" s="92"/>
    </row>
    <row r="395" spans="2:3" x14ac:dyDescent="0.25">
      <c r="B395" s="91"/>
      <c r="C395" s="92"/>
    </row>
    <row r="396" spans="2:3" x14ac:dyDescent="0.25">
      <c r="B396" s="91"/>
      <c r="C396" s="92"/>
    </row>
    <row r="397" spans="2:3" x14ac:dyDescent="0.25">
      <c r="B397" s="91"/>
      <c r="C397" s="92"/>
    </row>
    <row r="398" spans="2:3" x14ac:dyDescent="0.25">
      <c r="B398" s="91"/>
      <c r="C398" s="92"/>
    </row>
    <row r="399" spans="2:3" x14ac:dyDescent="0.25">
      <c r="B399" s="91"/>
      <c r="C399" s="92"/>
    </row>
    <row r="400" spans="2:3" x14ac:dyDescent="0.25">
      <c r="B400" s="91"/>
      <c r="C400" s="92"/>
    </row>
    <row r="401" spans="2:3" x14ac:dyDescent="0.25">
      <c r="B401" s="91"/>
      <c r="C401" s="92"/>
    </row>
    <row r="402" spans="2:3" x14ac:dyDescent="0.25">
      <c r="B402" s="91"/>
      <c r="C402" s="92"/>
    </row>
    <row r="403" spans="2:3" x14ac:dyDescent="0.25">
      <c r="B403" s="91"/>
      <c r="C403" s="92"/>
    </row>
    <row r="404" spans="2:3" x14ac:dyDescent="0.25">
      <c r="B404" s="91"/>
      <c r="C404" s="92"/>
    </row>
    <row r="405" spans="2:3" x14ac:dyDescent="0.25">
      <c r="B405" s="91"/>
      <c r="C405" s="92"/>
    </row>
    <row r="406" spans="2:3" x14ac:dyDescent="0.25">
      <c r="B406" s="91"/>
      <c r="C406" s="92"/>
    </row>
    <row r="407" spans="2:3" x14ac:dyDescent="0.25">
      <c r="B407" s="91"/>
      <c r="C407" s="92"/>
    </row>
    <row r="408" spans="2:3" x14ac:dyDescent="0.25">
      <c r="B408" s="91"/>
      <c r="C408" s="92"/>
    </row>
    <row r="409" spans="2:3" x14ac:dyDescent="0.25">
      <c r="B409" s="91"/>
      <c r="C409" s="92"/>
    </row>
    <row r="410" spans="2:3" x14ac:dyDescent="0.25">
      <c r="B410" s="91"/>
      <c r="C410" s="92"/>
    </row>
    <row r="411" spans="2:3" x14ac:dyDescent="0.25">
      <c r="B411" s="91"/>
      <c r="C411" s="92"/>
    </row>
    <row r="412" spans="2:3" x14ac:dyDescent="0.25">
      <c r="B412" s="91"/>
      <c r="C412" s="92"/>
    </row>
    <row r="413" spans="2:3" x14ac:dyDescent="0.25">
      <c r="B413" s="91"/>
      <c r="C413" s="92"/>
    </row>
    <row r="414" spans="2:3" x14ac:dyDescent="0.25">
      <c r="B414" s="91"/>
      <c r="C414" s="92"/>
    </row>
    <row r="415" spans="2:3" x14ac:dyDescent="0.25">
      <c r="B415" s="91"/>
      <c r="C415" s="92"/>
    </row>
    <row r="416" spans="2:3" x14ac:dyDescent="0.25">
      <c r="B416" s="91"/>
      <c r="C416" s="92"/>
    </row>
    <row r="417" spans="2:3" x14ac:dyDescent="0.25">
      <c r="B417" s="91"/>
      <c r="C417" s="92"/>
    </row>
    <row r="418" spans="2:3" x14ac:dyDescent="0.25">
      <c r="B418" s="91"/>
      <c r="C418" s="92"/>
    </row>
    <row r="419" spans="2:3" x14ac:dyDescent="0.25">
      <c r="B419" s="91"/>
      <c r="C419" s="92"/>
    </row>
    <row r="420" spans="2:3" x14ac:dyDescent="0.25">
      <c r="B420" s="91"/>
      <c r="C420" s="92"/>
    </row>
    <row r="421" spans="2:3" x14ac:dyDescent="0.25">
      <c r="B421" s="91"/>
      <c r="C421" s="92"/>
    </row>
    <row r="422" spans="2:3" x14ac:dyDescent="0.25">
      <c r="B422" s="91"/>
      <c r="C422" s="92"/>
    </row>
    <row r="423" spans="2:3" x14ac:dyDescent="0.25">
      <c r="B423" s="91"/>
      <c r="C423" s="92"/>
    </row>
    <row r="424" spans="2:3" x14ac:dyDescent="0.25">
      <c r="B424" s="91"/>
      <c r="C424" s="92"/>
    </row>
    <row r="425" spans="2:3" x14ac:dyDescent="0.25">
      <c r="B425" s="91"/>
      <c r="C425" s="92"/>
    </row>
    <row r="426" spans="2:3" x14ac:dyDescent="0.25">
      <c r="B426" s="91"/>
      <c r="C426" s="92"/>
    </row>
    <row r="427" spans="2:3" x14ac:dyDescent="0.25">
      <c r="B427" s="91"/>
      <c r="C427" s="92"/>
    </row>
    <row r="428" spans="2:3" x14ac:dyDescent="0.25">
      <c r="B428" s="91"/>
      <c r="C428" s="92"/>
    </row>
    <row r="429" spans="2:3" x14ac:dyDescent="0.25">
      <c r="B429" s="91"/>
      <c r="C429" s="92"/>
    </row>
    <row r="430" spans="2:3" x14ac:dyDescent="0.25">
      <c r="B430" s="91"/>
      <c r="C430" s="92"/>
    </row>
    <row r="431" spans="2:3" x14ac:dyDescent="0.25">
      <c r="B431" s="91"/>
      <c r="C431" s="92"/>
    </row>
    <row r="432" spans="2:3" x14ac:dyDescent="0.25">
      <c r="B432" s="91"/>
      <c r="C432" s="92"/>
    </row>
    <row r="433" spans="2:3" x14ac:dyDescent="0.25">
      <c r="B433" s="91"/>
      <c r="C433" s="92"/>
    </row>
    <row r="434" spans="2:3" x14ac:dyDescent="0.25">
      <c r="B434" s="91"/>
      <c r="C434" s="92"/>
    </row>
    <row r="435" spans="2:3" x14ac:dyDescent="0.25">
      <c r="B435" s="91"/>
      <c r="C435" s="92"/>
    </row>
    <row r="436" spans="2:3" x14ac:dyDescent="0.25">
      <c r="B436" s="91"/>
      <c r="C436" s="92"/>
    </row>
    <row r="437" spans="2:3" x14ac:dyDescent="0.25">
      <c r="B437" s="91"/>
      <c r="C437" s="92"/>
    </row>
    <row r="438" spans="2:3" x14ac:dyDescent="0.25">
      <c r="B438" s="91"/>
      <c r="C438" s="92"/>
    </row>
    <row r="439" spans="2:3" x14ac:dyDescent="0.25">
      <c r="B439" s="91"/>
      <c r="C439" s="92"/>
    </row>
    <row r="440" spans="2:3" x14ac:dyDescent="0.25">
      <c r="B440" s="91"/>
      <c r="C440" s="92"/>
    </row>
    <row r="441" spans="2:3" x14ac:dyDescent="0.25">
      <c r="B441" s="91"/>
      <c r="C441" s="92"/>
    </row>
    <row r="442" spans="2:3" x14ac:dyDescent="0.25">
      <c r="B442" s="91"/>
      <c r="C442" s="92"/>
    </row>
    <row r="443" spans="2:3" x14ac:dyDescent="0.25">
      <c r="B443" s="91"/>
      <c r="C443" s="92"/>
    </row>
    <row r="444" spans="2:3" x14ac:dyDescent="0.25">
      <c r="B444" s="91"/>
      <c r="C444" s="92"/>
    </row>
    <row r="445" spans="2:3" x14ac:dyDescent="0.25">
      <c r="B445" s="91"/>
      <c r="C445" s="92"/>
    </row>
    <row r="446" spans="2:3" x14ac:dyDescent="0.25">
      <c r="B446" s="91"/>
      <c r="C446" s="92"/>
    </row>
    <row r="447" spans="2:3" x14ac:dyDescent="0.25">
      <c r="B447" s="91"/>
      <c r="C447" s="92"/>
    </row>
    <row r="448" spans="2:3" x14ac:dyDescent="0.25">
      <c r="B448" s="91"/>
      <c r="C448" s="92"/>
    </row>
    <row r="449" spans="2:3" x14ac:dyDescent="0.25">
      <c r="B449" s="91"/>
      <c r="C449" s="92"/>
    </row>
    <row r="450" spans="2:3" x14ac:dyDescent="0.25">
      <c r="B450" s="91"/>
      <c r="C450" s="92"/>
    </row>
    <row r="451" spans="2:3" x14ac:dyDescent="0.25">
      <c r="B451" s="91"/>
      <c r="C451" s="92"/>
    </row>
    <row r="452" spans="2:3" x14ac:dyDescent="0.25">
      <c r="B452" s="91"/>
      <c r="C452" s="92"/>
    </row>
    <row r="453" spans="2:3" x14ac:dyDescent="0.25">
      <c r="B453" s="91"/>
      <c r="C453" s="92"/>
    </row>
    <row r="454" spans="2:3" x14ac:dyDescent="0.25">
      <c r="B454" s="91"/>
      <c r="C454" s="92"/>
    </row>
    <row r="455" spans="2:3" x14ac:dyDescent="0.25">
      <c r="B455" s="91"/>
      <c r="C455" s="92"/>
    </row>
    <row r="456" spans="2:3" x14ac:dyDescent="0.25">
      <c r="B456" s="91"/>
      <c r="C456" s="92"/>
    </row>
    <row r="457" spans="2:3" x14ac:dyDescent="0.25">
      <c r="B457" s="91"/>
      <c r="C457" s="92"/>
    </row>
    <row r="458" spans="2:3" x14ac:dyDescent="0.25">
      <c r="B458" s="91"/>
      <c r="C458" s="92"/>
    </row>
    <row r="459" spans="2:3" x14ac:dyDescent="0.25">
      <c r="B459" s="91"/>
      <c r="C459" s="92"/>
    </row>
    <row r="460" spans="2:3" x14ac:dyDescent="0.25">
      <c r="B460" s="91"/>
      <c r="C460" s="92"/>
    </row>
    <row r="461" spans="2:3" x14ac:dyDescent="0.25">
      <c r="B461" s="91"/>
      <c r="C461" s="92"/>
    </row>
    <row r="462" spans="2:3" x14ac:dyDescent="0.25">
      <c r="B462" s="91"/>
      <c r="C462" s="92"/>
    </row>
    <row r="463" spans="2:3" x14ac:dyDescent="0.25">
      <c r="B463" s="91"/>
      <c r="C463" s="92"/>
    </row>
    <row r="464" spans="2:3" x14ac:dyDescent="0.25">
      <c r="B464" s="91"/>
      <c r="C464" s="92"/>
    </row>
    <row r="465" spans="2:3" x14ac:dyDescent="0.25">
      <c r="B465" s="91"/>
      <c r="C465" s="92"/>
    </row>
    <row r="466" spans="2:3" x14ac:dyDescent="0.25">
      <c r="B466" s="91"/>
      <c r="C466" s="92"/>
    </row>
    <row r="467" spans="2:3" x14ac:dyDescent="0.25">
      <c r="B467" s="91"/>
      <c r="C467" s="92"/>
    </row>
    <row r="468" spans="2:3" x14ac:dyDescent="0.25">
      <c r="B468" s="91"/>
      <c r="C468" s="92"/>
    </row>
    <row r="469" spans="2:3" x14ac:dyDescent="0.25">
      <c r="B469" s="91"/>
      <c r="C469" s="92"/>
    </row>
    <row r="470" spans="2:3" x14ac:dyDescent="0.25">
      <c r="B470" s="91"/>
      <c r="C470" s="92"/>
    </row>
    <row r="471" spans="2:3" x14ac:dyDescent="0.25">
      <c r="B471" s="91"/>
      <c r="C471" s="92"/>
    </row>
    <row r="472" spans="2:3" x14ac:dyDescent="0.25">
      <c r="B472" s="91"/>
      <c r="C472" s="92"/>
    </row>
    <row r="473" spans="2:3" x14ac:dyDescent="0.25">
      <c r="B473" s="91"/>
      <c r="C473" s="92"/>
    </row>
    <row r="474" spans="2:3" x14ac:dyDescent="0.25">
      <c r="B474" s="91"/>
      <c r="C474" s="92"/>
    </row>
    <row r="475" spans="2:3" x14ac:dyDescent="0.25">
      <c r="B475" s="91"/>
      <c r="C475" s="92"/>
    </row>
    <row r="476" spans="2:3" x14ac:dyDescent="0.25">
      <c r="B476" s="91"/>
      <c r="C476" s="92"/>
    </row>
    <row r="477" spans="2:3" x14ac:dyDescent="0.25">
      <c r="B477" s="91"/>
      <c r="C477" s="92"/>
    </row>
    <row r="478" spans="2:3" x14ac:dyDescent="0.25">
      <c r="B478" s="91"/>
      <c r="C478" s="92"/>
    </row>
    <row r="479" spans="2:3" x14ac:dyDescent="0.25">
      <c r="B479" s="91"/>
      <c r="C479" s="92"/>
    </row>
    <row r="480" spans="2:3" x14ac:dyDescent="0.25">
      <c r="B480" s="91"/>
      <c r="C480" s="92"/>
    </row>
    <row r="481" spans="2:3" x14ac:dyDescent="0.25">
      <c r="B481" s="91"/>
      <c r="C481" s="92"/>
    </row>
    <row r="482" spans="2:3" x14ac:dyDescent="0.25">
      <c r="B482" s="91"/>
      <c r="C482" s="92"/>
    </row>
    <row r="483" spans="2:3" x14ac:dyDescent="0.25">
      <c r="B483" s="91"/>
      <c r="C483" s="92"/>
    </row>
    <row r="484" spans="2:3" x14ac:dyDescent="0.25">
      <c r="B484" s="91"/>
      <c r="C484" s="92"/>
    </row>
    <row r="485" spans="2:3" x14ac:dyDescent="0.25">
      <c r="B485" s="91"/>
      <c r="C485" s="92"/>
    </row>
    <row r="486" spans="2:3" x14ac:dyDescent="0.25">
      <c r="B486" s="91"/>
      <c r="C486" s="92"/>
    </row>
    <row r="487" spans="2:3" x14ac:dyDescent="0.25">
      <c r="B487" s="91"/>
      <c r="C487" s="92"/>
    </row>
    <row r="488" spans="2:3" x14ac:dyDescent="0.25">
      <c r="B488" s="91"/>
      <c r="C488" s="92"/>
    </row>
    <row r="489" spans="2:3" x14ac:dyDescent="0.25">
      <c r="B489" s="91"/>
      <c r="C489" s="92"/>
    </row>
    <row r="490" spans="2:3" x14ac:dyDescent="0.25">
      <c r="B490" s="91"/>
      <c r="C490" s="92"/>
    </row>
    <row r="491" spans="2:3" x14ac:dyDescent="0.25">
      <c r="B491" s="91"/>
      <c r="C491" s="92"/>
    </row>
    <row r="492" spans="2:3" x14ac:dyDescent="0.25">
      <c r="B492" s="91"/>
      <c r="C492" s="92"/>
    </row>
    <row r="493" spans="2:3" x14ac:dyDescent="0.25">
      <c r="B493" s="91"/>
      <c r="C493" s="92"/>
    </row>
    <row r="494" spans="2:3" x14ac:dyDescent="0.25">
      <c r="B494" s="91"/>
      <c r="C494" s="92"/>
    </row>
    <row r="495" spans="2:3" x14ac:dyDescent="0.25">
      <c r="B495" s="91"/>
      <c r="C495" s="92"/>
    </row>
    <row r="496" spans="2:3" x14ac:dyDescent="0.25">
      <c r="B496" s="91"/>
      <c r="C496" s="92"/>
    </row>
    <row r="497" spans="2:3" x14ac:dyDescent="0.25">
      <c r="B497" s="91"/>
      <c r="C497" s="92"/>
    </row>
    <row r="498" spans="2:3" x14ac:dyDescent="0.25">
      <c r="B498" s="91"/>
      <c r="C498" s="92"/>
    </row>
    <row r="499" spans="2:3" x14ac:dyDescent="0.25">
      <c r="B499" s="91"/>
      <c r="C499" s="92"/>
    </row>
    <row r="500" spans="2:3" x14ac:dyDescent="0.25">
      <c r="B500" s="91"/>
      <c r="C500" s="92"/>
    </row>
    <row r="501" spans="2:3" x14ac:dyDescent="0.25">
      <c r="B501" s="91"/>
      <c r="C501" s="92"/>
    </row>
    <row r="502" spans="2:3" x14ac:dyDescent="0.25">
      <c r="B502" s="91"/>
      <c r="C502" s="92"/>
    </row>
    <row r="503" spans="2:3" x14ac:dyDescent="0.25">
      <c r="B503" s="91"/>
      <c r="C503" s="92"/>
    </row>
    <row r="504" spans="2:3" x14ac:dyDescent="0.25">
      <c r="B504" s="91"/>
      <c r="C504" s="92"/>
    </row>
    <row r="505" spans="2:3" x14ac:dyDescent="0.25">
      <c r="B505" s="91"/>
      <c r="C505" s="92"/>
    </row>
    <row r="506" spans="2:3" x14ac:dyDescent="0.25">
      <c r="B506" s="91"/>
      <c r="C506" s="92"/>
    </row>
    <row r="507" spans="2:3" x14ac:dyDescent="0.25">
      <c r="B507" s="91"/>
      <c r="C507" s="92"/>
    </row>
    <row r="508" spans="2:3" x14ac:dyDescent="0.25">
      <c r="B508" s="91"/>
      <c r="C508" s="92"/>
    </row>
    <row r="509" spans="2:3" x14ac:dyDescent="0.25">
      <c r="B509" s="91"/>
      <c r="C509" s="92"/>
    </row>
    <row r="510" spans="2:3" x14ac:dyDescent="0.25">
      <c r="B510" s="91"/>
      <c r="C510" s="92"/>
    </row>
    <row r="511" spans="2:3" x14ac:dyDescent="0.25">
      <c r="B511" s="91"/>
      <c r="C511" s="92"/>
    </row>
    <row r="512" spans="2:3" x14ac:dyDescent="0.25">
      <c r="B512" s="91"/>
      <c r="C512" s="92"/>
    </row>
    <row r="513" spans="2:3" x14ac:dyDescent="0.25">
      <c r="B513" s="91"/>
      <c r="C513" s="92"/>
    </row>
    <row r="514" spans="2:3" x14ac:dyDescent="0.25">
      <c r="B514" s="91"/>
      <c r="C514" s="92"/>
    </row>
    <row r="515" spans="2:3" x14ac:dyDescent="0.25">
      <c r="B515" s="91"/>
      <c r="C515" s="92"/>
    </row>
    <row r="516" spans="2:3" x14ac:dyDescent="0.25">
      <c r="B516" s="91"/>
      <c r="C516" s="92"/>
    </row>
    <row r="517" spans="2:3" x14ac:dyDescent="0.25">
      <c r="B517" s="91"/>
      <c r="C517" s="92"/>
    </row>
    <row r="518" spans="2:3" x14ac:dyDescent="0.25">
      <c r="B518" s="91"/>
      <c r="C518" s="92"/>
    </row>
    <row r="519" spans="2:3" x14ac:dyDescent="0.25">
      <c r="B519" s="91"/>
      <c r="C519" s="92"/>
    </row>
    <row r="520" spans="2:3" x14ac:dyDescent="0.25">
      <c r="B520" s="91"/>
      <c r="C520" s="92"/>
    </row>
    <row r="521" spans="2:3" x14ac:dyDescent="0.25">
      <c r="B521" s="91"/>
      <c r="C521" s="92"/>
    </row>
    <row r="522" spans="2:3" x14ac:dyDescent="0.25">
      <c r="B522" s="91"/>
      <c r="C522" s="92"/>
    </row>
    <row r="523" spans="2:3" x14ac:dyDescent="0.25">
      <c r="B523" s="91"/>
      <c r="C523" s="92"/>
    </row>
    <row r="524" spans="2:3" x14ac:dyDescent="0.25">
      <c r="B524" s="91"/>
      <c r="C524" s="92"/>
    </row>
    <row r="525" spans="2:3" x14ac:dyDescent="0.25">
      <c r="B525" s="91"/>
      <c r="C525" s="92"/>
    </row>
    <row r="526" spans="2:3" x14ac:dyDescent="0.25">
      <c r="B526" s="91"/>
      <c r="C526" s="92"/>
    </row>
    <row r="527" spans="2:3" x14ac:dyDescent="0.25">
      <c r="B527" s="91"/>
      <c r="C527" s="92"/>
    </row>
    <row r="528" spans="2:3" x14ac:dyDescent="0.25">
      <c r="B528" s="91"/>
      <c r="C528" s="92"/>
    </row>
    <row r="529" spans="2:3" x14ac:dyDescent="0.25">
      <c r="B529" s="91"/>
      <c r="C529" s="92"/>
    </row>
    <row r="530" spans="2:3" x14ac:dyDescent="0.25">
      <c r="B530" s="91"/>
      <c r="C530" s="92"/>
    </row>
    <row r="531" spans="2:3" x14ac:dyDescent="0.25">
      <c r="B531" s="91"/>
      <c r="C531" s="92"/>
    </row>
    <row r="532" spans="2:3" x14ac:dyDescent="0.25">
      <c r="B532" s="91"/>
      <c r="C532" s="92"/>
    </row>
    <row r="533" spans="2:3" x14ac:dyDescent="0.25">
      <c r="B533" s="91"/>
      <c r="C533" s="92"/>
    </row>
    <row r="534" spans="2:3" x14ac:dyDescent="0.25">
      <c r="B534" s="91"/>
      <c r="C534" s="92"/>
    </row>
    <row r="535" spans="2:3" x14ac:dyDescent="0.25">
      <c r="B535" s="91"/>
      <c r="C535" s="92"/>
    </row>
    <row r="536" spans="2:3" x14ac:dyDescent="0.25">
      <c r="B536" s="91"/>
      <c r="C536" s="92"/>
    </row>
    <row r="537" spans="2:3" x14ac:dyDescent="0.25">
      <c r="B537" s="91"/>
      <c r="C537" s="92"/>
    </row>
    <row r="538" spans="2:3" x14ac:dyDescent="0.25">
      <c r="B538" s="91"/>
      <c r="C538" s="92"/>
    </row>
    <row r="539" spans="2:3" x14ac:dyDescent="0.25">
      <c r="B539" s="91"/>
      <c r="C539" s="92"/>
    </row>
    <row r="540" spans="2:3" x14ac:dyDescent="0.25">
      <c r="B540" s="91"/>
      <c r="C540" s="92"/>
    </row>
    <row r="541" spans="2:3" x14ac:dyDescent="0.25">
      <c r="B541" s="91"/>
      <c r="C541" s="92"/>
    </row>
    <row r="542" spans="2:3" x14ac:dyDescent="0.25">
      <c r="B542" s="91"/>
      <c r="C542" s="92"/>
    </row>
    <row r="543" spans="2:3" x14ac:dyDescent="0.25">
      <c r="B543" s="91"/>
      <c r="C543" s="92"/>
    </row>
    <row r="544" spans="2:3" x14ac:dyDescent="0.25">
      <c r="B544" s="91"/>
      <c r="C544" s="92"/>
    </row>
    <row r="545" spans="2:3" x14ac:dyDescent="0.25">
      <c r="B545" s="91"/>
      <c r="C545" s="92"/>
    </row>
    <row r="546" spans="2:3" x14ac:dyDescent="0.25">
      <c r="B546" s="91"/>
      <c r="C546" s="92"/>
    </row>
    <row r="547" spans="2:3" x14ac:dyDescent="0.25">
      <c r="B547" s="91"/>
      <c r="C547" s="92"/>
    </row>
    <row r="548" spans="2:3" x14ac:dyDescent="0.25">
      <c r="B548" s="91"/>
      <c r="C548" s="92"/>
    </row>
    <row r="549" spans="2:3" x14ac:dyDescent="0.25">
      <c r="B549" s="91"/>
      <c r="C549" s="92"/>
    </row>
    <row r="550" spans="2:3" x14ac:dyDescent="0.25">
      <c r="B550" s="91"/>
      <c r="C550" s="92"/>
    </row>
    <row r="551" spans="2:3" x14ac:dyDescent="0.25">
      <c r="B551" s="91"/>
      <c r="C551" s="92"/>
    </row>
    <row r="552" spans="2:3" x14ac:dyDescent="0.25">
      <c r="B552" s="91"/>
      <c r="C552" s="92"/>
    </row>
    <row r="553" spans="2:3" x14ac:dyDescent="0.25">
      <c r="B553" s="91"/>
      <c r="C553" s="92"/>
    </row>
    <row r="554" spans="2:3" x14ac:dyDescent="0.25">
      <c r="B554" s="91"/>
      <c r="C554" s="92"/>
    </row>
    <row r="555" spans="2:3" x14ac:dyDescent="0.25">
      <c r="B555" s="91"/>
      <c r="C555" s="92"/>
    </row>
    <row r="556" spans="2:3" x14ac:dyDescent="0.25">
      <c r="B556" s="91"/>
      <c r="C556" s="92"/>
    </row>
    <row r="557" spans="2:3" x14ac:dyDescent="0.25">
      <c r="B557" s="91"/>
      <c r="C557" s="92"/>
    </row>
    <row r="558" spans="2:3" x14ac:dyDescent="0.25">
      <c r="B558" s="91"/>
      <c r="C558" s="92"/>
    </row>
    <row r="559" spans="2:3" x14ac:dyDescent="0.25">
      <c r="B559" s="91"/>
      <c r="C559" s="92"/>
    </row>
    <row r="560" spans="2:3" x14ac:dyDescent="0.25">
      <c r="B560" s="91"/>
      <c r="C560" s="92"/>
    </row>
    <row r="561" spans="2:3" x14ac:dyDescent="0.25">
      <c r="B561" s="91"/>
      <c r="C561" s="92"/>
    </row>
    <row r="562" spans="2:3" x14ac:dyDescent="0.25">
      <c r="B562" s="91"/>
      <c r="C562" s="92"/>
    </row>
    <row r="563" spans="2:3" x14ac:dyDescent="0.25">
      <c r="B563" s="91"/>
      <c r="C563" s="92"/>
    </row>
    <row r="564" spans="2:3" x14ac:dyDescent="0.25">
      <c r="B564" s="91"/>
      <c r="C564" s="92"/>
    </row>
    <row r="565" spans="2:3" x14ac:dyDescent="0.25">
      <c r="B565" s="91"/>
      <c r="C565" s="92"/>
    </row>
    <row r="566" spans="2:3" x14ac:dyDescent="0.25">
      <c r="B566" s="91"/>
      <c r="C566" s="92"/>
    </row>
    <row r="567" spans="2:3" x14ac:dyDescent="0.25">
      <c r="B567" s="91"/>
      <c r="C567" s="92"/>
    </row>
    <row r="568" spans="2:3" x14ac:dyDescent="0.25">
      <c r="B568" s="91"/>
      <c r="C568" s="92"/>
    </row>
    <row r="569" spans="2:3" x14ac:dyDescent="0.25">
      <c r="B569" s="91"/>
      <c r="C569" s="92"/>
    </row>
    <row r="570" spans="2:3" x14ac:dyDescent="0.25">
      <c r="B570" s="91"/>
      <c r="C570" s="92"/>
    </row>
    <row r="571" spans="2:3" x14ac:dyDescent="0.25">
      <c r="B571" s="91"/>
      <c r="C571" s="92"/>
    </row>
    <row r="572" spans="2:3" x14ac:dyDescent="0.25">
      <c r="B572" s="91"/>
      <c r="C572" s="92"/>
    </row>
    <row r="573" spans="2:3" x14ac:dyDescent="0.25">
      <c r="B573" s="91"/>
      <c r="C573" s="92"/>
    </row>
    <row r="574" spans="2:3" x14ac:dyDescent="0.25">
      <c r="B574" s="91"/>
      <c r="C574" s="92"/>
    </row>
    <row r="575" spans="2:3" x14ac:dyDescent="0.25">
      <c r="B575" s="91"/>
      <c r="C575" s="92"/>
    </row>
    <row r="576" spans="2:3" x14ac:dyDescent="0.25">
      <c r="B576" s="91"/>
      <c r="C576" s="92"/>
    </row>
    <row r="577" spans="2:3" x14ac:dyDescent="0.25">
      <c r="B577" s="91"/>
      <c r="C577" s="92"/>
    </row>
    <row r="578" spans="2:3" x14ac:dyDescent="0.25">
      <c r="B578" s="91"/>
      <c r="C578" s="92"/>
    </row>
    <row r="579" spans="2:3" x14ac:dyDescent="0.25">
      <c r="B579" s="91"/>
      <c r="C579" s="92"/>
    </row>
    <row r="580" spans="2:3" x14ac:dyDescent="0.25">
      <c r="B580" s="91"/>
      <c r="C580" s="92"/>
    </row>
    <row r="581" spans="2:3" x14ac:dyDescent="0.25">
      <c r="B581" s="91"/>
      <c r="C581" s="92"/>
    </row>
    <row r="582" spans="2:3" x14ac:dyDescent="0.25">
      <c r="B582" s="91"/>
      <c r="C582" s="92"/>
    </row>
    <row r="583" spans="2:3" x14ac:dyDescent="0.25">
      <c r="B583" s="91"/>
      <c r="C583" s="92"/>
    </row>
    <row r="584" spans="2:3" x14ac:dyDescent="0.25">
      <c r="B584" s="91"/>
      <c r="C584" s="92"/>
    </row>
    <row r="585" spans="2:3" x14ac:dyDescent="0.25">
      <c r="B585" s="91"/>
      <c r="C585" s="92"/>
    </row>
    <row r="586" spans="2:3" x14ac:dyDescent="0.25">
      <c r="B586" s="91"/>
      <c r="C586" s="92"/>
    </row>
    <row r="587" spans="2:3" x14ac:dyDescent="0.25">
      <c r="B587" s="91"/>
      <c r="C587" s="92"/>
    </row>
    <row r="588" spans="2:3" x14ac:dyDescent="0.25">
      <c r="B588" s="91"/>
      <c r="C588" s="92"/>
    </row>
    <row r="589" spans="2:3" x14ac:dyDescent="0.25">
      <c r="B589" s="91"/>
      <c r="C589" s="92"/>
    </row>
    <row r="590" spans="2:3" x14ac:dyDescent="0.25">
      <c r="B590" s="91"/>
      <c r="C590" s="92"/>
    </row>
    <row r="591" spans="2:3" x14ac:dyDescent="0.25">
      <c r="B591" s="91"/>
      <c r="C591" s="92"/>
    </row>
    <row r="592" spans="2:3" x14ac:dyDescent="0.25">
      <c r="B592" s="91"/>
      <c r="C592" s="92"/>
    </row>
    <row r="593" spans="2:3" x14ac:dyDescent="0.25">
      <c r="B593" s="91"/>
      <c r="C593" s="92"/>
    </row>
    <row r="594" spans="2:3" x14ac:dyDescent="0.25">
      <c r="B594" s="91"/>
      <c r="C594" s="92"/>
    </row>
    <row r="595" spans="2:3" x14ac:dyDescent="0.25">
      <c r="B595" s="91"/>
      <c r="C595" s="92"/>
    </row>
    <row r="596" spans="2:3" x14ac:dyDescent="0.25">
      <c r="B596" s="91"/>
      <c r="C596" s="92"/>
    </row>
    <row r="597" spans="2:3" x14ac:dyDescent="0.25">
      <c r="B597" s="91"/>
      <c r="C597" s="92"/>
    </row>
    <row r="598" spans="2:3" x14ac:dyDescent="0.25">
      <c r="B598" s="91"/>
      <c r="C598" s="92"/>
    </row>
    <row r="599" spans="2:3" x14ac:dyDescent="0.25">
      <c r="B599" s="91"/>
      <c r="C599" s="92"/>
    </row>
    <row r="600" spans="2:3" x14ac:dyDescent="0.25">
      <c r="B600" s="91"/>
      <c r="C600" s="92"/>
    </row>
    <row r="601" spans="2:3" x14ac:dyDescent="0.25">
      <c r="B601" s="91"/>
      <c r="C601" s="92"/>
    </row>
    <row r="602" spans="2:3" x14ac:dyDescent="0.25">
      <c r="B602" s="91"/>
      <c r="C602" s="92"/>
    </row>
    <row r="603" spans="2:3" x14ac:dyDescent="0.25">
      <c r="B603" s="91"/>
      <c r="C603" s="92"/>
    </row>
    <row r="604" spans="2:3" x14ac:dyDescent="0.25">
      <c r="B604" s="91"/>
      <c r="C604" s="92"/>
    </row>
    <row r="605" spans="2:3" x14ac:dyDescent="0.25">
      <c r="B605" s="91"/>
      <c r="C605" s="92"/>
    </row>
    <row r="606" spans="2:3" x14ac:dyDescent="0.25">
      <c r="B606" s="91"/>
      <c r="C606" s="92"/>
    </row>
    <row r="607" spans="2:3" x14ac:dyDescent="0.25">
      <c r="B607" s="91"/>
      <c r="C607" s="92"/>
    </row>
    <row r="608" spans="2:3" x14ac:dyDescent="0.25">
      <c r="B608" s="91"/>
      <c r="C608" s="92"/>
    </row>
    <row r="609" spans="2:3" x14ac:dyDescent="0.25">
      <c r="B609" s="91"/>
      <c r="C609" s="92"/>
    </row>
    <row r="610" spans="2:3" x14ac:dyDescent="0.25">
      <c r="B610" s="91"/>
      <c r="C610" s="92"/>
    </row>
    <row r="611" spans="2:3" x14ac:dyDescent="0.25">
      <c r="B611" s="91"/>
      <c r="C611" s="92"/>
    </row>
    <row r="612" spans="2:3" x14ac:dyDescent="0.25">
      <c r="B612" s="91"/>
      <c r="C612" s="92"/>
    </row>
    <row r="613" spans="2:3" x14ac:dyDescent="0.25">
      <c r="B613" s="91"/>
      <c r="C613" s="92"/>
    </row>
    <row r="614" spans="2:3" x14ac:dyDescent="0.25">
      <c r="B614" s="91"/>
      <c r="C614" s="92"/>
    </row>
    <row r="615" spans="2:3" x14ac:dyDescent="0.25">
      <c r="B615" s="91"/>
      <c r="C615" s="92"/>
    </row>
    <row r="616" spans="2:3" x14ac:dyDescent="0.25">
      <c r="B616" s="91"/>
      <c r="C616" s="92"/>
    </row>
    <row r="617" spans="2:3" x14ac:dyDescent="0.25">
      <c r="B617" s="91"/>
      <c r="C617" s="92"/>
    </row>
    <row r="618" spans="2:3" x14ac:dyDescent="0.25">
      <c r="B618" s="91"/>
      <c r="C618" s="92"/>
    </row>
    <row r="619" spans="2:3" x14ac:dyDescent="0.25">
      <c r="B619" s="91"/>
      <c r="C619" s="92"/>
    </row>
    <row r="620" spans="2:3" x14ac:dyDescent="0.25">
      <c r="B620" s="91"/>
      <c r="C620" s="92"/>
    </row>
    <row r="621" spans="2:3" x14ac:dyDescent="0.25">
      <c r="B621" s="91"/>
      <c r="C621" s="92"/>
    </row>
    <row r="622" spans="2:3" x14ac:dyDescent="0.25">
      <c r="B622" s="91"/>
      <c r="C622" s="92"/>
    </row>
    <row r="623" spans="2:3" x14ac:dyDescent="0.25">
      <c r="B623" s="91"/>
      <c r="C623" s="92"/>
    </row>
    <row r="624" spans="2:3" x14ac:dyDescent="0.25">
      <c r="B624" s="91"/>
      <c r="C624" s="92"/>
    </row>
    <row r="625" spans="2:3" x14ac:dyDescent="0.25">
      <c r="B625" s="91"/>
      <c r="C625" s="92"/>
    </row>
    <row r="626" spans="2:3" x14ac:dyDescent="0.25">
      <c r="B626" s="91"/>
      <c r="C626" s="92"/>
    </row>
    <row r="627" spans="2:3" x14ac:dyDescent="0.25">
      <c r="B627" s="91"/>
      <c r="C627" s="92"/>
    </row>
    <row r="628" spans="2:3" x14ac:dyDescent="0.25">
      <c r="B628" s="91"/>
      <c r="C628" s="92"/>
    </row>
    <row r="629" spans="2:3" x14ac:dyDescent="0.25">
      <c r="B629" s="91"/>
      <c r="C629" s="92"/>
    </row>
    <row r="630" spans="2:3" x14ac:dyDescent="0.25">
      <c r="B630" s="91"/>
      <c r="C630" s="92"/>
    </row>
    <row r="631" spans="2:3" x14ac:dyDescent="0.25">
      <c r="B631" s="91"/>
      <c r="C631" s="92"/>
    </row>
    <row r="632" spans="2:3" x14ac:dyDescent="0.25">
      <c r="B632" s="91"/>
      <c r="C632" s="92"/>
    </row>
    <row r="633" spans="2:3" x14ac:dyDescent="0.25">
      <c r="B633" s="91"/>
      <c r="C633" s="92"/>
    </row>
    <row r="634" spans="2:3" x14ac:dyDescent="0.25">
      <c r="B634" s="91"/>
      <c r="C634" s="92"/>
    </row>
    <row r="635" spans="2:3" x14ac:dyDescent="0.25">
      <c r="B635" s="91"/>
      <c r="C635" s="92"/>
    </row>
    <row r="636" spans="2:3" x14ac:dyDescent="0.25">
      <c r="B636" s="91"/>
      <c r="C636" s="92"/>
    </row>
    <row r="637" spans="2:3" x14ac:dyDescent="0.25">
      <c r="B637" s="91"/>
      <c r="C637" s="92"/>
    </row>
    <row r="638" spans="2:3" x14ac:dyDescent="0.25">
      <c r="B638" s="91"/>
      <c r="C638" s="92"/>
    </row>
    <row r="639" spans="2:3" x14ac:dyDescent="0.25">
      <c r="B639" s="91"/>
      <c r="C639" s="92"/>
    </row>
    <row r="640" spans="2:3" x14ac:dyDescent="0.25">
      <c r="B640" s="91"/>
      <c r="C640" s="92"/>
    </row>
    <row r="641" spans="2:3" x14ac:dyDescent="0.25">
      <c r="B641" s="91"/>
      <c r="C641" s="92"/>
    </row>
    <row r="642" spans="2:3" x14ac:dyDescent="0.25">
      <c r="B642" s="91"/>
      <c r="C642" s="92"/>
    </row>
    <row r="643" spans="2:3" x14ac:dyDescent="0.25">
      <c r="B643" s="91"/>
      <c r="C643" s="92"/>
    </row>
    <row r="644" spans="2:3" x14ac:dyDescent="0.25">
      <c r="B644" s="91"/>
      <c r="C644" s="92"/>
    </row>
    <row r="645" spans="2:3" x14ac:dyDescent="0.25">
      <c r="B645" s="91"/>
      <c r="C645" s="92"/>
    </row>
    <row r="646" spans="2:3" x14ac:dyDescent="0.25">
      <c r="B646" s="91"/>
      <c r="C646" s="92"/>
    </row>
    <row r="647" spans="2:3" x14ac:dyDescent="0.25">
      <c r="B647" s="91"/>
      <c r="C647" s="92"/>
    </row>
    <row r="648" spans="2:3" x14ac:dyDescent="0.25">
      <c r="B648" s="91"/>
      <c r="C648" s="92"/>
    </row>
    <row r="649" spans="2:3" x14ac:dyDescent="0.25">
      <c r="B649" s="91"/>
      <c r="C649" s="92"/>
    </row>
    <row r="650" spans="2:3" x14ac:dyDescent="0.25">
      <c r="B650" s="91"/>
      <c r="C650" s="92"/>
    </row>
    <row r="651" spans="2:3" x14ac:dyDescent="0.25">
      <c r="B651" s="91"/>
      <c r="C651" s="92"/>
    </row>
    <row r="652" spans="2:3" x14ac:dyDescent="0.25">
      <c r="B652" s="91"/>
      <c r="C652" s="92"/>
    </row>
    <row r="653" spans="2:3" x14ac:dyDescent="0.25">
      <c r="B653" s="91"/>
      <c r="C653" s="92"/>
    </row>
    <row r="654" spans="2:3" x14ac:dyDescent="0.25">
      <c r="B654" s="91"/>
      <c r="C654" s="92"/>
    </row>
    <row r="655" spans="2:3" x14ac:dyDescent="0.25">
      <c r="B655" s="91"/>
      <c r="C655" s="92"/>
    </row>
    <row r="656" spans="2:3" x14ac:dyDescent="0.25">
      <c r="B656" s="91"/>
      <c r="C656" s="92"/>
    </row>
    <row r="657" spans="2:3" x14ac:dyDescent="0.25">
      <c r="B657" s="91"/>
      <c r="C657" s="92"/>
    </row>
    <row r="658" spans="2:3" x14ac:dyDescent="0.25">
      <c r="B658" s="91"/>
      <c r="C658" s="92"/>
    </row>
    <row r="659" spans="2:3" x14ac:dyDescent="0.25">
      <c r="B659" s="91"/>
      <c r="C659" s="92"/>
    </row>
    <row r="660" spans="2:3" x14ac:dyDescent="0.25">
      <c r="B660" s="91"/>
      <c r="C660" s="92"/>
    </row>
    <row r="661" spans="2:3" x14ac:dyDescent="0.25">
      <c r="B661" s="91"/>
      <c r="C661" s="92"/>
    </row>
    <row r="662" spans="2:3" x14ac:dyDescent="0.25">
      <c r="B662" s="91"/>
      <c r="C662" s="92"/>
    </row>
    <row r="663" spans="2:3" x14ac:dyDescent="0.25">
      <c r="B663" s="91"/>
      <c r="C663" s="92"/>
    </row>
    <row r="664" spans="2:3" x14ac:dyDescent="0.25">
      <c r="B664" s="91"/>
      <c r="C664" s="92"/>
    </row>
    <row r="665" spans="2:3" x14ac:dyDescent="0.25">
      <c r="B665" s="91"/>
      <c r="C665" s="92"/>
    </row>
    <row r="666" spans="2:3" x14ac:dyDescent="0.25">
      <c r="B666" s="91"/>
      <c r="C666" s="92"/>
    </row>
    <row r="667" spans="2:3" x14ac:dyDescent="0.25">
      <c r="B667" s="91"/>
      <c r="C667" s="92"/>
    </row>
    <row r="668" spans="2:3" x14ac:dyDescent="0.25">
      <c r="B668" s="91"/>
      <c r="C668" s="92"/>
    </row>
    <row r="669" spans="2:3" x14ac:dyDescent="0.25">
      <c r="B669" s="91"/>
      <c r="C669" s="92"/>
    </row>
    <row r="670" spans="2:3" x14ac:dyDescent="0.25">
      <c r="B670" s="91"/>
      <c r="C670" s="92"/>
    </row>
    <row r="671" spans="2:3" x14ac:dyDescent="0.25">
      <c r="B671" s="91"/>
      <c r="C671" s="92"/>
    </row>
    <row r="672" spans="2:3" x14ac:dyDescent="0.25">
      <c r="B672" s="91"/>
      <c r="C672" s="92"/>
    </row>
    <row r="673" spans="2:3" x14ac:dyDescent="0.25">
      <c r="B673" s="91"/>
      <c r="C673" s="92"/>
    </row>
    <row r="674" spans="2:3" x14ac:dyDescent="0.25">
      <c r="B674" s="91"/>
      <c r="C674" s="92"/>
    </row>
    <row r="675" spans="2:3" x14ac:dyDescent="0.25">
      <c r="B675" s="91"/>
      <c r="C675" s="92"/>
    </row>
    <row r="676" spans="2:3" x14ac:dyDescent="0.25">
      <c r="B676" s="91"/>
      <c r="C676" s="92"/>
    </row>
    <row r="677" spans="2:3" x14ac:dyDescent="0.25">
      <c r="B677" s="91"/>
      <c r="C677" s="92"/>
    </row>
    <row r="678" spans="2:3" x14ac:dyDescent="0.25">
      <c r="B678" s="91"/>
      <c r="C678" s="92"/>
    </row>
    <row r="679" spans="2:3" x14ac:dyDescent="0.25">
      <c r="B679" s="91"/>
      <c r="C679" s="92"/>
    </row>
    <row r="680" spans="2:3" x14ac:dyDescent="0.25">
      <c r="B680" s="91"/>
      <c r="C680" s="92"/>
    </row>
    <row r="681" spans="2:3" x14ac:dyDescent="0.25">
      <c r="B681" s="91"/>
      <c r="C681" s="92"/>
    </row>
    <row r="682" spans="2:3" x14ac:dyDescent="0.25">
      <c r="B682" s="91"/>
      <c r="C682" s="92"/>
    </row>
    <row r="683" spans="2:3" x14ac:dyDescent="0.25">
      <c r="B683" s="91"/>
      <c r="C683" s="92"/>
    </row>
    <row r="684" spans="2:3" x14ac:dyDescent="0.25">
      <c r="B684" s="91"/>
      <c r="C684" s="92"/>
    </row>
    <row r="685" spans="2:3" x14ac:dyDescent="0.25">
      <c r="B685" s="91"/>
      <c r="C685" s="92"/>
    </row>
    <row r="686" spans="2:3" x14ac:dyDescent="0.25">
      <c r="B686" s="91"/>
      <c r="C686" s="92"/>
    </row>
    <row r="687" spans="2:3" x14ac:dyDescent="0.25">
      <c r="B687" s="91"/>
      <c r="C687" s="92"/>
    </row>
    <row r="688" spans="2:3" x14ac:dyDescent="0.25">
      <c r="B688" s="91"/>
      <c r="C688" s="92"/>
    </row>
    <row r="689" spans="2:3" x14ac:dyDescent="0.25">
      <c r="B689" s="91"/>
      <c r="C689" s="92"/>
    </row>
    <row r="690" spans="2:3" x14ac:dyDescent="0.25">
      <c r="B690" s="91"/>
      <c r="C690" s="92"/>
    </row>
    <row r="691" spans="2:3" x14ac:dyDescent="0.25">
      <c r="B691" s="91"/>
      <c r="C691" s="92"/>
    </row>
    <row r="692" spans="2:3" x14ac:dyDescent="0.25">
      <c r="B692" s="91"/>
      <c r="C692" s="92"/>
    </row>
    <row r="693" spans="2:3" x14ac:dyDescent="0.25">
      <c r="B693" s="91"/>
      <c r="C693" s="92"/>
    </row>
    <row r="694" spans="2:3" x14ac:dyDescent="0.25">
      <c r="B694" s="91"/>
      <c r="C694" s="92"/>
    </row>
    <row r="695" spans="2:3" x14ac:dyDescent="0.25">
      <c r="B695" s="91"/>
      <c r="C695" s="92"/>
    </row>
    <row r="696" spans="2:3" x14ac:dyDescent="0.25">
      <c r="B696" s="91"/>
      <c r="C696" s="92"/>
    </row>
    <row r="697" spans="2:3" x14ac:dyDescent="0.25">
      <c r="B697" s="91"/>
      <c r="C697" s="92"/>
    </row>
    <row r="698" spans="2:3" x14ac:dyDescent="0.25">
      <c r="B698" s="91"/>
      <c r="C698" s="92"/>
    </row>
    <row r="699" spans="2:3" x14ac:dyDescent="0.25">
      <c r="B699" s="91"/>
      <c r="C699" s="92"/>
    </row>
    <row r="700" spans="2:3" x14ac:dyDescent="0.25">
      <c r="B700" s="91"/>
      <c r="C700" s="92"/>
    </row>
    <row r="701" spans="2:3" x14ac:dyDescent="0.25">
      <c r="B701" s="91"/>
      <c r="C701" s="92"/>
    </row>
    <row r="702" spans="2:3" x14ac:dyDescent="0.25">
      <c r="B702" s="91"/>
      <c r="C702" s="92"/>
    </row>
    <row r="703" spans="2:3" x14ac:dyDescent="0.25">
      <c r="B703" s="91"/>
      <c r="C703" s="92"/>
    </row>
    <row r="704" spans="2:3" x14ac:dyDescent="0.25">
      <c r="B704" s="91"/>
      <c r="C704" s="92"/>
    </row>
    <row r="705" spans="2:3" x14ac:dyDescent="0.25">
      <c r="B705" s="91"/>
      <c r="C705" s="92"/>
    </row>
    <row r="706" spans="2:3" x14ac:dyDescent="0.25">
      <c r="B706" s="91"/>
      <c r="C706" s="92"/>
    </row>
    <row r="707" spans="2:3" x14ac:dyDescent="0.25">
      <c r="B707" s="91"/>
      <c r="C707" s="92"/>
    </row>
    <row r="708" spans="2:3" x14ac:dyDescent="0.25">
      <c r="B708" s="91"/>
      <c r="C708" s="92"/>
    </row>
    <row r="709" spans="2:3" x14ac:dyDescent="0.25">
      <c r="B709" s="91"/>
      <c r="C709" s="92"/>
    </row>
    <row r="710" spans="2:3" x14ac:dyDescent="0.25">
      <c r="B710" s="91"/>
      <c r="C710" s="92"/>
    </row>
    <row r="711" spans="2:3" x14ac:dyDescent="0.25">
      <c r="B711" s="91"/>
      <c r="C711" s="92"/>
    </row>
    <row r="712" spans="2:3" x14ac:dyDescent="0.25">
      <c r="B712" s="91"/>
      <c r="C712" s="92"/>
    </row>
    <row r="713" spans="2:3" x14ac:dyDescent="0.25">
      <c r="B713" s="91"/>
      <c r="C713" s="92"/>
    </row>
    <row r="714" spans="2:3" x14ac:dyDescent="0.25">
      <c r="B714" s="91"/>
      <c r="C714" s="92"/>
    </row>
    <row r="715" spans="2:3" x14ac:dyDescent="0.25">
      <c r="B715" s="91"/>
      <c r="C715" s="92"/>
    </row>
    <row r="716" spans="2:3" x14ac:dyDescent="0.25">
      <c r="B716" s="91"/>
      <c r="C716" s="92"/>
    </row>
    <row r="717" spans="2:3" x14ac:dyDescent="0.25">
      <c r="B717" s="91"/>
      <c r="C717" s="92"/>
    </row>
    <row r="718" spans="2:3" x14ac:dyDescent="0.25">
      <c r="B718" s="91"/>
      <c r="C718" s="92"/>
    </row>
    <row r="719" spans="2:3" x14ac:dyDescent="0.25">
      <c r="B719" s="91"/>
      <c r="C719" s="92"/>
    </row>
    <row r="720" spans="2:3" x14ac:dyDescent="0.25">
      <c r="B720" s="91"/>
      <c r="C720" s="92"/>
    </row>
    <row r="721" spans="2:3" x14ac:dyDescent="0.25">
      <c r="B721" s="91"/>
      <c r="C721" s="92"/>
    </row>
    <row r="722" spans="2:3" x14ac:dyDescent="0.25">
      <c r="B722" s="91"/>
      <c r="C722" s="92"/>
    </row>
    <row r="723" spans="2:3" x14ac:dyDescent="0.25">
      <c r="B723" s="91"/>
      <c r="C723" s="92"/>
    </row>
    <row r="724" spans="2:3" x14ac:dyDescent="0.25">
      <c r="B724" s="91"/>
      <c r="C724" s="92"/>
    </row>
    <row r="725" spans="2:3" x14ac:dyDescent="0.25">
      <c r="B725" s="91"/>
      <c r="C725" s="92"/>
    </row>
    <row r="726" spans="2:3" x14ac:dyDescent="0.25">
      <c r="B726" s="91"/>
      <c r="C726" s="92"/>
    </row>
    <row r="727" spans="2:3" x14ac:dyDescent="0.25">
      <c r="B727" s="91"/>
      <c r="C727" s="92"/>
    </row>
    <row r="728" spans="2:3" x14ac:dyDescent="0.25">
      <c r="B728" s="91"/>
      <c r="C728" s="92"/>
    </row>
    <row r="729" spans="2:3" x14ac:dyDescent="0.25">
      <c r="B729" s="91"/>
      <c r="C729" s="92"/>
    </row>
    <row r="730" spans="2:3" x14ac:dyDescent="0.25">
      <c r="B730" s="91"/>
      <c r="C730" s="92"/>
    </row>
    <row r="731" spans="2:3" x14ac:dyDescent="0.25">
      <c r="B731" s="91"/>
      <c r="C731" s="92"/>
    </row>
    <row r="732" spans="2:3" x14ac:dyDescent="0.25">
      <c r="B732" s="91"/>
      <c r="C732" s="92"/>
    </row>
    <row r="733" spans="2:3" x14ac:dyDescent="0.25">
      <c r="B733" s="91"/>
      <c r="C733" s="92"/>
    </row>
    <row r="734" spans="2:3" x14ac:dyDescent="0.25">
      <c r="B734" s="91"/>
      <c r="C734" s="92"/>
    </row>
    <row r="735" spans="2:3" x14ac:dyDescent="0.25">
      <c r="B735" s="91"/>
      <c r="C735" s="92"/>
    </row>
    <row r="736" spans="2:3" x14ac:dyDescent="0.25">
      <c r="B736" s="91"/>
      <c r="C736" s="92"/>
    </row>
    <row r="737" spans="2:3" x14ac:dyDescent="0.25">
      <c r="B737" s="91"/>
      <c r="C737" s="92"/>
    </row>
    <row r="738" spans="2:3" x14ac:dyDescent="0.25">
      <c r="B738" s="91"/>
      <c r="C738" s="92"/>
    </row>
    <row r="739" spans="2:3" x14ac:dyDescent="0.25">
      <c r="B739" s="91"/>
      <c r="C739" s="92"/>
    </row>
    <row r="740" spans="2:3" x14ac:dyDescent="0.25">
      <c r="B740" s="91"/>
      <c r="C740" s="92"/>
    </row>
    <row r="741" spans="2:3" x14ac:dyDescent="0.25">
      <c r="B741" s="91"/>
      <c r="C741" s="92"/>
    </row>
    <row r="742" spans="2:3" x14ac:dyDescent="0.25">
      <c r="B742" s="91"/>
      <c r="C742" s="92"/>
    </row>
    <row r="743" spans="2:3" x14ac:dyDescent="0.25">
      <c r="B743" s="91"/>
      <c r="C743" s="92"/>
    </row>
    <row r="744" spans="2:3" x14ac:dyDescent="0.25">
      <c r="B744" s="91"/>
      <c r="C744" s="92"/>
    </row>
    <row r="745" spans="2:3" x14ac:dyDescent="0.25">
      <c r="B745" s="91"/>
      <c r="C745" s="92"/>
    </row>
    <row r="746" spans="2:3" x14ac:dyDescent="0.25">
      <c r="B746" s="91"/>
      <c r="C746" s="92"/>
    </row>
    <row r="747" spans="2:3" x14ac:dyDescent="0.25">
      <c r="B747" s="91"/>
      <c r="C747" s="92"/>
    </row>
    <row r="748" spans="2:3" x14ac:dyDescent="0.25">
      <c r="B748" s="91"/>
      <c r="C748" s="92"/>
    </row>
    <row r="749" spans="2:3" x14ac:dyDescent="0.25">
      <c r="B749" s="91"/>
      <c r="C749" s="92"/>
    </row>
    <row r="750" spans="2:3" x14ac:dyDescent="0.25">
      <c r="B750" s="91"/>
      <c r="C750" s="92"/>
    </row>
    <row r="751" spans="2:3" x14ac:dyDescent="0.25">
      <c r="B751" s="91"/>
      <c r="C751" s="92"/>
    </row>
    <row r="752" spans="2:3" x14ac:dyDescent="0.25">
      <c r="B752" s="91"/>
      <c r="C752" s="92"/>
    </row>
    <row r="753" spans="2:3" x14ac:dyDescent="0.25">
      <c r="B753" s="91"/>
      <c r="C753" s="92"/>
    </row>
    <row r="754" spans="2:3" x14ac:dyDescent="0.25">
      <c r="B754" s="91"/>
      <c r="C754" s="92"/>
    </row>
    <row r="755" spans="2:3" x14ac:dyDescent="0.25">
      <c r="B755" s="91"/>
      <c r="C755" s="92"/>
    </row>
    <row r="756" spans="2:3" x14ac:dyDescent="0.25">
      <c r="B756" s="91"/>
      <c r="C756" s="92"/>
    </row>
    <row r="757" spans="2:3" x14ac:dyDescent="0.25">
      <c r="B757" s="91"/>
      <c r="C757" s="92"/>
    </row>
    <row r="758" spans="2:3" x14ac:dyDescent="0.25">
      <c r="B758" s="91"/>
      <c r="C758" s="92"/>
    </row>
    <row r="759" spans="2:3" x14ac:dyDescent="0.25">
      <c r="B759" s="91"/>
      <c r="C759" s="92"/>
    </row>
    <row r="760" spans="2:3" x14ac:dyDescent="0.25">
      <c r="B760" s="91"/>
      <c r="C760" s="92"/>
    </row>
    <row r="761" spans="2:3" x14ac:dyDescent="0.25">
      <c r="B761" s="91"/>
      <c r="C761" s="92"/>
    </row>
    <row r="762" spans="2:3" x14ac:dyDescent="0.25">
      <c r="B762" s="91"/>
      <c r="C762" s="92"/>
    </row>
    <row r="763" spans="2:3" x14ac:dyDescent="0.25">
      <c r="B763" s="91"/>
      <c r="C763" s="92"/>
    </row>
    <row r="764" spans="2:3" x14ac:dyDescent="0.25">
      <c r="B764" s="91"/>
      <c r="C764" s="92"/>
    </row>
    <row r="765" spans="2:3" x14ac:dyDescent="0.25">
      <c r="B765" s="91"/>
      <c r="C765" s="92"/>
    </row>
    <row r="766" spans="2:3" x14ac:dyDescent="0.25">
      <c r="B766" s="91"/>
      <c r="C766" s="92"/>
    </row>
    <row r="767" spans="2:3" x14ac:dyDescent="0.25">
      <c r="B767" s="91"/>
      <c r="C767" s="92"/>
    </row>
    <row r="768" spans="2:3" x14ac:dyDescent="0.25">
      <c r="B768" s="91"/>
      <c r="C768" s="92"/>
    </row>
    <row r="769" spans="2:3" x14ac:dyDescent="0.25">
      <c r="B769" s="91"/>
      <c r="C769" s="92"/>
    </row>
    <row r="770" spans="2:3" x14ac:dyDescent="0.25">
      <c r="B770" s="91"/>
      <c r="C770" s="92"/>
    </row>
    <row r="771" spans="2:3" x14ac:dyDescent="0.25">
      <c r="B771" s="91"/>
      <c r="C771" s="92"/>
    </row>
    <row r="772" spans="2:3" x14ac:dyDescent="0.25">
      <c r="B772" s="91"/>
      <c r="C772" s="92"/>
    </row>
    <row r="773" spans="2:3" x14ac:dyDescent="0.25">
      <c r="B773" s="91"/>
      <c r="C773" s="92"/>
    </row>
    <row r="774" spans="2:3" x14ac:dyDescent="0.25">
      <c r="B774" s="91"/>
      <c r="C774" s="92"/>
    </row>
    <row r="775" spans="2:3" x14ac:dyDescent="0.25">
      <c r="B775" s="91"/>
      <c r="C775" s="92"/>
    </row>
    <row r="776" spans="2:3" x14ac:dyDescent="0.25">
      <c r="B776" s="91"/>
      <c r="C776" s="92"/>
    </row>
    <row r="777" spans="2:3" x14ac:dyDescent="0.25">
      <c r="B777" s="91"/>
      <c r="C777" s="92"/>
    </row>
    <row r="778" spans="2:3" x14ac:dyDescent="0.25">
      <c r="B778" s="91"/>
      <c r="C778" s="92"/>
    </row>
    <row r="779" spans="2:3" x14ac:dyDescent="0.25">
      <c r="B779" s="91"/>
      <c r="C779" s="92"/>
    </row>
    <row r="780" spans="2:3" x14ac:dyDescent="0.25">
      <c r="B780" s="91"/>
      <c r="C780" s="92"/>
    </row>
    <row r="781" spans="2:3" x14ac:dyDescent="0.25">
      <c r="B781" s="91"/>
      <c r="C781" s="92"/>
    </row>
    <row r="782" spans="2:3" x14ac:dyDescent="0.25">
      <c r="B782" s="91"/>
      <c r="C782" s="92"/>
    </row>
    <row r="783" spans="2:3" x14ac:dyDescent="0.25">
      <c r="B783" s="91"/>
      <c r="C783" s="92"/>
    </row>
    <row r="784" spans="2:3" x14ac:dyDescent="0.25">
      <c r="B784" s="91"/>
      <c r="C784" s="92"/>
    </row>
    <row r="785" spans="2:3" x14ac:dyDescent="0.25">
      <c r="B785" s="91"/>
      <c r="C785" s="92"/>
    </row>
    <row r="786" spans="2:3" x14ac:dyDescent="0.25">
      <c r="B786" s="91"/>
      <c r="C786" s="92"/>
    </row>
    <row r="787" spans="2:3" x14ac:dyDescent="0.25">
      <c r="B787" s="91"/>
      <c r="C787" s="92"/>
    </row>
    <row r="788" spans="2:3" x14ac:dyDescent="0.25">
      <c r="B788" s="91"/>
      <c r="C788" s="92"/>
    </row>
    <row r="789" spans="2:3" x14ac:dyDescent="0.25">
      <c r="B789" s="91"/>
      <c r="C789" s="92"/>
    </row>
    <row r="790" spans="2:3" x14ac:dyDescent="0.25">
      <c r="B790" s="91"/>
      <c r="C790" s="92"/>
    </row>
    <row r="791" spans="2:3" x14ac:dyDescent="0.25">
      <c r="B791" s="91"/>
      <c r="C791" s="92"/>
    </row>
    <row r="792" spans="2:3" x14ac:dyDescent="0.25">
      <c r="B792" s="91"/>
      <c r="C792" s="92"/>
    </row>
    <row r="793" spans="2:3" x14ac:dyDescent="0.25">
      <c r="B793" s="91"/>
      <c r="C793" s="92"/>
    </row>
    <row r="794" spans="2:3" x14ac:dyDescent="0.25">
      <c r="B794" s="91"/>
      <c r="C794" s="92"/>
    </row>
    <row r="795" spans="2:3" x14ac:dyDescent="0.25">
      <c r="B795" s="91"/>
      <c r="C795" s="92"/>
    </row>
    <row r="796" spans="2:3" x14ac:dyDescent="0.25">
      <c r="B796" s="91"/>
      <c r="C796" s="92"/>
    </row>
    <row r="797" spans="2:3" x14ac:dyDescent="0.25">
      <c r="B797" s="91"/>
      <c r="C797" s="92"/>
    </row>
    <row r="798" spans="2:3" x14ac:dyDescent="0.25">
      <c r="B798" s="91"/>
      <c r="C798" s="92"/>
    </row>
    <row r="799" spans="2:3" x14ac:dyDescent="0.25">
      <c r="B799" s="91"/>
      <c r="C799" s="92"/>
    </row>
    <row r="800" spans="2:3" x14ac:dyDescent="0.25">
      <c r="B800" s="91"/>
      <c r="C800" s="92"/>
    </row>
    <row r="801" spans="2:3" x14ac:dyDescent="0.25">
      <c r="B801" s="91"/>
      <c r="C801" s="92"/>
    </row>
    <row r="802" spans="2:3" x14ac:dyDescent="0.25">
      <c r="B802" s="91"/>
      <c r="C802" s="92"/>
    </row>
    <row r="803" spans="2:3" x14ac:dyDescent="0.25">
      <c r="B803" s="91"/>
      <c r="C803" s="92"/>
    </row>
    <row r="804" spans="2:3" x14ac:dyDescent="0.25">
      <c r="B804" s="91"/>
      <c r="C804" s="92"/>
    </row>
    <row r="805" spans="2:3" x14ac:dyDescent="0.25">
      <c r="B805" s="91"/>
      <c r="C805" s="92"/>
    </row>
    <row r="806" spans="2:3" x14ac:dyDescent="0.25">
      <c r="B806" s="91"/>
      <c r="C806" s="92"/>
    </row>
    <row r="807" spans="2:3" x14ac:dyDescent="0.25">
      <c r="B807" s="91"/>
      <c r="C807" s="92"/>
    </row>
    <row r="808" spans="2:3" x14ac:dyDescent="0.25">
      <c r="B808" s="91"/>
      <c r="C808" s="92"/>
    </row>
    <row r="809" spans="2:3" x14ac:dyDescent="0.25">
      <c r="B809" s="91"/>
      <c r="C809" s="92"/>
    </row>
    <row r="810" spans="2:3" x14ac:dyDescent="0.25">
      <c r="B810" s="91"/>
      <c r="C810" s="92"/>
    </row>
    <row r="811" spans="2:3" x14ac:dyDescent="0.25">
      <c r="B811" s="91"/>
      <c r="C811" s="92"/>
    </row>
    <row r="812" spans="2:3" x14ac:dyDescent="0.25">
      <c r="B812" s="91"/>
      <c r="C812" s="92"/>
    </row>
    <row r="813" spans="2:3" x14ac:dyDescent="0.25">
      <c r="B813" s="91"/>
      <c r="C813" s="92"/>
    </row>
    <row r="814" spans="2:3" x14ac:dyDescent="0.25">
      <c r="B814" s="91"/>
      <c r="C814" s="92"/>
    </row>
    <row r="815" spans="2:3" x14ac:dyDescent="0.25">
      <c r="B815" s="91"/>
      <c r="C815" s="92"/>
    </row>
    <row r="816" spans="2:3" x14ac:dyDescent="0.25">
      <c r="B816" s="91"/>
      <c r="C816" s="92"/>
    </row>
    <row r="817" spans="2:3" x14ac:dyDescent="0.25">
      <c r="B817" s="91"/>
      <c r="C817" s="92"/>
    </row>
    <row r="818" spans="2:3" x14ac:dyDescent="0.25">
      <c r="B818" s="91"/>
      <c r="C818" s="92"/>
    </row>
    <row r="819" spans="2:3" x14ac:dyDescent="0.25">
      <c r="B819" s="91"/>
      <c r="C819" s="92"/>
    </row>
    <row r="820" spans="2:3" x14ac:dyDescent="0.25">
      <c r="B820" s="91"/>
      <c r="C820" s="92"/>
    </row>
    <row r="821" spans="2:3" x14ac:dyDescent="0.25">
      <c r="B821" s="91"/>
      <c r="C821" s="92"/>
    </row>
    <row r="822" spans="2:3" x14ac:dyDescent="0.25">
      <c r="B822" s="91"/>
      <c r="C822" s="92"/>
    </row>
    <row r="823" spans="2:3" x14ac:dyDescent="0.25">
      <c r="B823" s="91"/>
      <c r="C823" s="92"/>
    </row>
    <row r="824" spans="2:3" x14ac:dyDescent="0.25">
      <c r="B824" s="91"/>
      <c r="C824" s="92"/>
    </row>
    <row r="825" spans="2:3" x14ac:dyDescent="0.25">
      <c r="B825" s="91"/>
      <c r="C825" s="92"/>
    </row>
    <row r="826" spans="2:3" x14ac:dyDescent="0.25">
      <c r="B826" s="91"/>
      <c r="C826" s="92"/>
    </row>
    <row r="827" spans="2:3" x14ac:dyDescent="0.25">
      <c r="B827" s="91"/>
      <c r="C827" s="92"/>
    </row>
    <row r="828" spans="2:3" x14ac:dyDescent="0.25">
      <c r="B828" s="91"/>
      <c r="C828" s="92"/>
    </row>
    <row r="829" spans="2:3" x14ac:dyDescent="0.25">
      <c r="B829" s="91"/>
      <c r="C829" s="92"/>
    </row>
    <row r="830" spans="2:3" x14ac:dyDescent="0.25">
      <c r="B830" s="91"/>
      <c r="C830" s="92"/>
    </row>
    <row r="831" spans="2:3" x14ac:dyDescent="0.25">
      <c r="B831" s="91"/>
      <c r="C831" s="92"/>
    </row>
    <row r="832" spans="2:3" x14ac:dyDescent="0.25">
      <c r="B832" s="91"/>
      <c r="C832" s="92"/>
    </row>
    <row r="833" spans="2:3" x14ac:dyDescent="0.25">
      <c r="B833" s="91"/>
      <c r="C833" s="92"/>
    </row>
    <row r="834" spans="2:3" x14ac:dyDescent="0.25">
      <c r="B834" s="91"/>
      <c r="C834" s="92"/>
    </row>
    <row r="835" spans="2:3" x14ac:dyDescent="0.25">
      <c r="B835" s="91"/>
      <c r="C835" s="92"/>
    </row>
    <row r="836" spans="2:3" x14ac:dyDescent="0.25">
      <c r="B836" s="91"/>
      <c r="C836" s="92"/>
    </row>
    <row r="837" spans="2:3" x14ac:dyDescent="0.25">
      <c r="B837" s="91"/>
      <c r="C837" s="92"/>
    </row>
    <row r="838" spans="2:3" x14ac:dyDescent="0.25">
      <c r="B838" s="91"/>
      <c r="C838" s="92"/>
    </row>
    <row r="839" spans="2:3" x14ac:dyDescent="0.25">
      <c r="B839" s="91"/>
      <c r="C839" s="92"/>
    </row>
    <row r="840" spans="2:3" x14ac:dyDescent="0.25">
      <c r="B840" s="91"/>
      <c r="C840" s="92"/>
    </row>
    <row r="841" spans="2:3" x14ac:dyDescent="0.25">
      <c r="B841" s="91"/>
      <c r="C841" s="92"/>
    </row>
    <row r="842" spans="2:3" x14ac:dyDescent="0.25">
      <c r="B842" s="91"/>
      <c r="C842" s="92"/>
    </row>
    <row r="843" spans="2:3" x14ac:dyDescent="0.25">
      <c r="B843" s="91"/>
      <c r="C843" s="92"/>
    </row>
    <row r="844" spans="2:3" x14ac:dyDescent="0.25">
      <c r="B844" s="91"/>
      <c r="C844" s="92"/>
    </row>
    <row r="845" spans="2:3" x14ac:dyDescent="0.25">
      <c r="B845" s="91"/>
      <c r="C845" s="92"/>
    </row>
    <row r="846" spans="2:3" x14ac:dyDescent="0.25">
      <c r="B846" s="91"/>
      <c r="C846" s="92"/>
    </row>
    <row r="847" spans="2:3" x14ac:dyDescent="0.25">
      <c r="B847" s="91"/>
      <c r="C847" s="92"/>
    </row>
    <row r="848" spans="2:3" x14ac:dyDescent="0.25">
      <c r="B848" s="91"/>
      <c r="C848" s="92"/>
    </row>
    <row r="849" spans="2:3" x14ac:dyDescent="0.25">
      <c r="B849" s="91"/>
      <c r="C849" s="92"/>
    </row>
    <row r="850" spans="2:3" x14ac:dyDescent="0.25">
      <c r="B850" s="91"/>
      <c r="C850" s="92"/>
    </row>
    <row r="851" spans="2:3" x14ac:dyDescent="0.25">
      <c r="B851" s="91"/>
      <c r="C851" s="92"/>
    </row>
    <row r="852" spans="2:3" x14ac:dyDescent="0.25">
      <c r="B852" s="91"/>
      <c r="C852" s="92"/>
    </row>
    <row r="853" spans="2:3" x14ac:dyDescent="0.25">
      <c r="B853" s="91"/>
      <c r="C853" s="92"/>
    </row>
    <row r="854" spans="2:3" x14ac:dyDescent="0.25">
      <c r="B854" s="91"/>
      <c r="C854" s="92"/>
    </row>
    <row r="855" spans="2:3" x14ac:dyDescent="0.25">
      <c r="B855" s="91"/>
      <c r="C855" s="92"/>
    </row>
    <row r="856" spans="2:3" x14ac:dyDescent="0.25">
      <c r="B856" s="91"/>
      <c r="C856" s="92"/>
    </row>
    <row r="857" spans="2:3" x14ac:dyDescent="0.25">
      <c r="B857" s="91"/>
      <c r="C857" s="92"/>
    </row>
    <row r="858" spans="2:3" x14ac:dyDescent="0.25">
      <c r="B858" s="91"/>
      <c r="C858" s="92"/>
    </row>
    <row r="859" spans="2:3" x14ac:dyDescent="0.25">
      <c r="B859" s="91"/>
      <c r="C859" s="92"/>
    </row>
    <row r="860" spans="2:3" x14ac:dyDescent="0.25">
      <c r="B860" s="91"/>
      <c r="C860" s="92"/>
    </row>
    <row r="861" spans="2:3" x14ac:dyDescent="0.25">
      <c r="B861" s="91"/>
      <c r="C861" s="92"/>
    </row>
    <row r="862" spans="2:3" x14ac:dyDescent="0.25">
      <c r="B862" s="91"/>
      <c r="C862" s="92"/>
    </row>
    <row r="863" spans="2:3" x14ac:dyDescent="0.25">
      <c r="B863" s="91"/>
      <c r="C863" s="92"/>
    </row>
    <row r="864" spans="2:3" x14ac:dyDescent="0.25">
      <c r="B864" s="91"/>
      <c r="C864" s="92"/>
    </row>
    <row r="865" spans="2:3" x14ac:dyDescent="0.25">
      <c r="B865" s="91"/>
      <c r="C865" s="92"/>
    </row>
    <row r="866" spans="2:3" x14ac:dyDescent="0.25">
      <c r="B866" s="91"/>
      <c r="C866" s="92"/>
    </row>
    <row r="867" spans="2:3" x14ac:dyDescent="0.25">
      <c r="B867" s="91"/>
      <c r="C867" s="92"/>
    </row>
    <row r="868" spans="2:3" x14ac:dyDescent="0.25">
      <c r="B868" s="91"/>
      <c r="C868" s="92"/>
    </row>
    <row r="869" spans="2:3" x14ac:dyDescent="0.25">
      <c r="B869" s="91"/>
      <c r="C869" s="92"/>
    </row>
    <row r="870" spans="2:3" x14ac:dyDescent="0.25">
      <c r="B870" s="91"/>
      <c r="C870" s="92"/>
    </row>
    <row r="871" spans="2:3" x14ac:dyDescent="0.25">
      <c r="B871" s="91"/>
      <c r="C871" s="92"/>
    </row>
    <row r="872" spans="2:3" x14ac:dyDescent="0.25">
      <c r="B872" s="91"/>
      <c r="C872" s="92"/>
    </row>
    <row r="873" spans="2:3" x14ac:dyDescent="0.25">
      <c r="B873" s="91"/>
      <c r="C873" s="92"/>
    </row>
    <row r="874" spans="2:3" x14ac:dyDescent="0.25">
      <c r="B874" s="91"/>
      <c r="C874" s="92"/>
    </row>
    <row r="875" spans="2:3" x14ac:dyDescent="0.25">
      <c r="B875" s="91"/>
      <c r="C875" s="92"/>
    </row>
    <row r="876" spans="2:3" x14ac:dyDescent="0.25">
      <c r="B876" s="91"/>
      <c r="C876" s="92"/>
    </row>
    <row r="877" spans="2:3" x14ac:dyDescent="0.25">
      <c r="B877" s="91"/>
      <c r="C877" s="92"/>
    </row>
    <row r="878" spans="2:3" x14ac:dyDescent="0.25">
      <c r="B878" s="91"/>
      <c r="C878" s="92"/>
    </row>
    <row r="879" spans="2:3" x14ac:dyDescent="0.25">
      <c r="B879" s="91"/>
      <c r="C879" s="92"/>
    </row>
    <row r="880" spans="2:3" x14ac:dyDescent="0.25">
      <c r="B880" s="91"/>
      <c r="C880" s="92"/>
    </row>
    <row r="881" spans="2:3" x14ac:dyDescent="0.25">
      <c r="B881" s="91"/>
      <c r="C881" s="92"/>
    </row>
    <row r="882" spans="2:3" x14ac:dyDescent="0.25">
      <c r="B882" s="91"/>
      <c r="C882" s="92"/>
    </row>
    <row r="883" spans="2:3" x14ac:dyDescent="0.25">
      <c r="B883" s="91"/>
      <c r="C883" s="92"/>
    </row>
    <row r="884" spans="2:3" x14ac:dyDescent="0.25">
      <c r="B884" s="91"/>
      <c r="C884" s="92"/>
    </row>
    <row r="885" spans="2:3" x14ac:dyDescent="0.25">
      <c r="B885" s="91"/>
      <c r="C885" s="92"/>
    </row>
    <row r="886" spans="2:3" x14ac:dyDescent="0.25">
      <c r="B886" s="91"/>
      <c r="C886" s="92"/>
    </row>
    <row r="887" spans="2:3" x14ac:dyDescent="0.25">
      <c r="B887" s="91"/>
      <c r="C887" s="92"/>
    </row>
    <row r="888" spans="2:3" x14ac:dyDescent="0.25">
      <c r="B888" s="91"/>
      <c r="C888" s="92"/>
    </row>
    <row r="889" spans="2:3" x14ac:dyDescent="0.25">
      <c r="B889" s="91"/>
      <c r="C889" s="92"/>
    </row>
    <row r="890" spans="2:3" x14ac:dyDescent="0.25">
      <c r="B890" s="91"/>
      <c r="C890" s="92"/>
    </row>
    <row r="891" spans="2:3" x14ac:dyDescent="0.25">
      <c r="B891" s="91"/>
      <c r="C891" s="92"/>
    </row>
    <row r="892" spans="2:3" x14ac:dyDescent="0.25">
      <c r="B892" s="91"/>
      <c r="C892" s="92"/>
    </row>
    <row r="893" spans="2:3" x14ac:dyDescent="0.25">
      <c r="B893" s="91"/>
      <c r="C893" s="92"/>
    </row>
    <row r="894" spans="2:3" x14ac:dyDescent="0.25">
      <c r="B894" s="91"/>
      <c r="C894" s="92"/>
    </row>
    <row r="895" spans="2:3" x14ac:dyDescent="0.25">
      <c r="B895" s="91"/>
      <c r="C895" s="92"/>
    </row>
    <row r="896" spans="2:3" x14ac:dyDescent="0.25">
      <c r="B896" s="91"/>
      <c r="C896" s="92"/>
    </row>
    <row r="897" spans="2:3" x14ac:dyDescent="0.25">
      <c r="B897" s="91"/>
      <c r="C897" s="92"/>
    </row>
    <row r="898" spans="2:3" x14ac:dyDescent="0.25">
      <c r="B898" s="91"/>
      <c r="C898" s="92"/>
    </row>
    <row r="899" spans="2:3" x14ac:dyDescent="0.25">
      <c r="B899" s="91"/>
      <c r="C899" s="92"/>
    </row>
    <row r="900" spans="2:3" x14ac:dyDescent="0.25">
      <c r="B900" s="91"/>
      <c r="C900" s="92"/>
    </row>
    <row r="901" spans="2:3" x14ac:dyDescent="0.25">
      <c r="B901" s="91"/>
      <c r="C901" s="92"/>
    </row>
    <row r="902" spans="2:3" x14ac:dyDescent="0.25">
      <c r="B902" s="91"/>
      <c r="C902" s="92"/>
    </row>
    <row r="903" spans="2:3" x14ac:dyDescent="0.25">
      <c r="B903" s="91"/>
      <c r="C903" s="92"/>
    </row>
    <row r="904" spans="2:3" x14ac:dyDescent="0.25">
      <c r="B904" s="91"/>
      <c r="C904" s="92"/>
    </row>
    <row r="905" spans="2:3" x14ac:dyDescent="0.25">
      <c r="B905" s="91"/>
      <c r="C905" s="92"/>
    </row>
    <row r="906" spans="2:3" x14ac:dyDescent="0.25">
      <c r="B906" s="91"/>
      <c r="C906" s="92"/>
    </row>
    <row r="907" spans="2:3" x14ac:dyDescent="0.25">
      <c r="B907" s="91"/>
      <c r="C907" s="92"/>
    </row>
    <row r="908" spans="2:3" x14ac:dyDescent="0.25">
      <c r="B908" s="91"/>
      <c r="C908" s="92"/>
    </row>
    <row r="909" spans="2:3" x14ac:dyDescent="0.25">
      <c r="B909" s="91"/>
      <c r="C909" s="92"/>
    </row>
    <row r="910" spans="2:3" x14ac:dyDescent="0.25">
      <c r="B910" s="91"/>
      <c r="C910" s="92"/>
    </row>
    <row r="911" spans="2:3" x14ac:dyDescent="0.25">
      <c r="B911" s="91"/>
      <c r="C911" s="92"/>
    </row>
    <row r="912" spans="2:3" x14ac:dyDescent="0.25">
      <c r="B912" s="91"/>
      <c r="C912" s="92"/>
    </row>
    <row r="913" spans="2:3" x14ac:dyDescent="0.25">
      <c r="B913" s="91"/>
      <c r="C913" s="92"/>
    </row>
    <row r="914" spans="2:3" x14ac:dyDescent="0.25">
      <c r="B914" s="91"/>
      <c r="C914" s="92"/>
    </row>
    <row r="915" spans="2:3" x14ac:dyDescent="0.25">
      <c r="B915" s="91"/>
      <c r="C915" s="92"/>
    </row>
    <row r="916" spans="2:3" x14ac:dyDescent="0.25">
      <c r="B916" s="91"/>
      <c r="C916" s="92"/>
    </row>
    <row r="917" spans="2:3" x14ac:dyDescent="0.25">
      <c r="B917" s="91"/>
      <c r="C917" s="92"/>
    </row>
    <row r="918" spans="2:3" x14ac:dyDescent="0.25">
      <c r="B918" s="91"/>
      <c r="C918" s="92"/>
    </row>
    <row r="919" spans="2:3" x14ac:dyDescent="0.25">
      <c r="B919" s="91"/>
      <c r="C919" s="92"/>
    </row>
    <row r="920" spans="2:3" x14ac:dyDescent="0.25">
      <c r="B920" s="91"/>
      <c r="C920" s="92"/>
    </row>
    <row r="921" spans="2:3" x14ac:dyDescent="0.25">
      <c r="B921" s="91"/>
      <c r="C921" s="92"/>
    </row>
    <row r="922" spans="2:3" x14ac:dyDescent="0.25">
      <c r="B922" s="91"/>
      <c r="C922" s="92"/>
    </row>
    <row r="923" spans="2:3" x14ac:dyDescent="0.25">
      <c r="B923" s="91"/>
      <c r="C923" s="92"/>
    </row>
    <row r="924" spans="2:3" x14ac:dyDescent="0.25">
      <c r="B924" s="91"/>
      <c r="C924" s="92"/>
    </row>
    <row r="925" spans="2:3" x14ac:dyDescent="0.25">
      <c r="B925" s="91"/>
      <c r="C925" s="92"/>
    </row>
    <row r="926" spans="2:3" x14ac:dyDescent="0.25">
      <c r="B926" s="91"/>
      <c r="C926" s="92"/>
    </row>
    <row r="927" spans="2:3" x14ac:dyDescent="0.25">
      <c r="B927" s="91"/>
      <c r="C927" s="92"/>
    </row>
    <row r="928" spans="2:3" x14ac:dyDescent="0.25">
      <c r="B928" s="91"/>
      <c r="C928" s="92"/>
    </row>
    <row r="929" spans="2:3" x14ac:dyDescent="0.25">
      <c r="B929" s="91"/>
      <c r="C929" s="92"/>
    </row>
    <row r="930" spans="2:3" x14ac:dyDescent="0.25">
      <c r="B930" s="91"/>
      <c r="C930" s="92"/>
    </row>
    <row r="931" spans="2:3" x14ac:dyDescent="0.25">
      <c r="B931" s="91"/>
      <c r="C931" s="92"/>
    </row>
    <row r="932" spans="2:3" x14ac:dyDescent="0.25">
      <c r="B932" s="91"/>
      <c r="C932" s="92"/>
    </row>
    <row r="933" spans="2:3" x14ac:dyDescent="0.25">
      <c r="B933" s="91"/>
      <c r="C933" s="92"/>
    </row>
    <row r="934" spans="2:3" x14ac:dyDescent="0.25">
      <c r="B934" s="91"/>
      <c r="C934" s="92"/>
    </row>
    <row r="935" spans="2:3" x14ac:dyDescent="0.25">
      <c r="B935" s="91"/>
      <c r="C935" s="92"/>
    </row>
    <row r="936" spans="2:3" x14ac:dyDescent="0.25">
      <c r="B936" s="91"/>
      <c r="C936" s="92"/>
    </row>
    <row r="937" spans="2:3" x14ac:dyDescent="0.25">
      <c r="B937" s="91"/>
      <c r="C937" s="92"/>
    </row>
    <row r="938" spans="2:3" x14ac:dyDescent="0.25">
      <c r="B938" s="91"/>
      <c r="C938" s="92"/>
    </row>
    <row r="939" spans="2:3" x14ac:dyDescent="0.25">
      <c r="B939" s="91"/>
      <c r="C939" s="92"/>
    </row>
    <row r="940" spans="2:3" x14ac:dyDescent="0.25">
      <c r="B940" s="91"/>
      <c r="C940" s="92"/>
    </row>
    <row r="941" spans="2:3" x14ac:dyDescent="0.25">
      <c r="B941" s="91"/>
      <c r="C941" s="92"/>
    </row>
    <row r="942" spans="2:3" x14ac:dyDescent="0.25">
      <c r="B942" s="91"/>
      <c r="C942" s="92"/>
    </row>
    <row r="943" spans="2:3" x14ac:dyDescent="0.25">
      <c r="B943" s="91"/>
      <c r="C943" s="92"/>
    </row>
    <row r="944" spans="2:3" x14ac:dyDescent="0.25">
      <c r="B944" s="91"/>
      <c r="C944" s="92"/>
    </row>
    <row r="945" spans="2:3" x14ac:dyDescent="0.25">
      <c r="B945" s="91"/>
      <c r="C945" s="92"/>
    </row>
    <row r="946" spans="2:3" x14ac:dyDescent="0.25">
      <c r="B946" s="91"/>
      <c r="C946" s="92"/>
    </row>
    <row r="947" spans="2:3" x14ac:dyDescent="0.25">
      <c r="B947" s="91"/>
      <c r="C947" s="92"/>
    </row>
    <row r="948" spans="2:3" x14ac:dyDescent="0.25">
      <c r="B948" s="91"/>
      <c r="C948" s="92"/>
    </row>
    <row r="949" spans="2:3" x14ac:dyDescent="0.25">
      <c r="B949" s="91"/>
      <c r="C949" s="92"/>
    </row>
    <row r="950" spans="2:3" x14ac:dyDescent="0.25">
      <c r="B950" s="91"/>
      <c r="C950" s="92"/>
    </row>
    <row r="951" spans="2:3" x14ac:dyDescent="0.25">
      <c r="B951" s="91"/>
      <c r="C951" s="92"/>
    </row>
    <row r="952" spans="2:3" x14ac:dyDescent="0.25">
      <c r="B952" s="91"/>
      <c r="C952" s="92"/>
    </row>
    <row r="953" spans="2:3" x14ac:dyDescent="0.25">
      <c r="B953" s="91"/>
      <c r="C953" s="92"/>
    </row>
    <row r="954" spans="2:3" x14ac:dyDescent="0.25">
      <c r="B954" s="91"/>
      <c r="C954" s="92"/>
    </row>
    <row r="955" spans="2:3" x14ac:dyDescent="0.25">
      <c r="B955" s="91"/>
      <c r="C955" s="92"/>
    </row>
    <row r="956" spans="2:3" x14ac:dyDescent="0.25">
      <c r="B956" s="91"/>
      <c r="C956" s="92"/>
    </row>
    <row r="957" spans="2:3" x14ac:dyDescent="0.25">
      <c r="B957" s="91"/>
      <c r="C957" s="92"/>
    </row>
    <row r="958" spans="2:3" x14ac:dyDescent="0.25">
      <c r="B958" s="91"/>
      <c r="C958" s="92"/>
    </row>
    <row r="959" spans="2:3" x14ac:dyDescent="0.25">
      <c r="B959" s="91"/>
      <c r="C959" s="92"/>
    </row>
    <row r="960" spans="2:3" x14ac:dyDescent="0.25">
      <c r="B960" s="91"/>
      <c r="C960" s="92"/>
    </row>
    <row r="961" spans="2:3" x14ac:dyDescent="0.25">
      <c r="B961" s="91"/>
      <c r="C961" s="92"/>
    </row>
    <row r="962" spans="2:3" x14ac:dyDescent="0.25">
      <c r="B962" s="91"/>
      <c r="C962" s="92"/>
    </row>
    <row r="963" spans="2:3" x14ac:dyDescent="0.25">
      <c r="B963" s="91"/>
      <c r="C963" s="92"/>
    </row>
    <row r="964" spans="2:3" x14ac:dyDescent="0.25">
      <c r="B964" s="91"/>
      <c r="C964" s="92"/>
    </row>
    <row r="965" spans="2:3" x14ac:dyDescent="0.25">
      <c r="B965" s="91"/>
      <c r="C965" s="92"/>
    </row>
    <row r="966" spans="2:3" x14ac:dyDescent="0.25">
      <c r="B966" s="91"/>
      <c r="C966" s="92"/>
    </row>
    <row r="967" spans="2:3" x14ac:dyDescent="0.25">
      <c r="B967" s="91"/>
      <c r="C967" s="92"/>
    </row>
    <row r="968" spans="2:3" x14ac:dyDescent="0.25">
      <c r="B968" s="91"/>
      <c r="C968" s="92"/>
    </row>
    <row r="969" spans="2:3" x14ac:dyDescent="0.25">
      <c r="B969" s="91"/>
      <c r="C969" s="92"/>
    </row>
    <row r="970" spans="2:3" x14ac:dyDescent="0.25">
      <c r="B970" s="91"/>
      <c r="C970" s="92"/>
    </row>
    <row r="971" spans="2:3" x14ac:dyDescent="0.25">
      <c r="B971" s="91"/>
      <c r="C971" s="92"/>
    </row>
    <row r="972" spans="2:3" x14ac:dyDescent="0.25">
      <c r="B972" s="91"/>
      <c r="C972" s="92"/>
    </row>
    <row r="973" spans="2:3" x14ac:dyDescent="0.25">
      <c r="B973" s="91"/>
      <c r="C973" s="92"/>
    </row>
    <row r="974" spans="2:3" x14ac:dyDescent="0.25">
      <c r="B974" s="91"/>
      <c r="C974" s="92"/>
    </row>
    <row r="975" spans="2:3" x14ac:dyDescent="0.25">
      <c r="B975" s="91"/>
      <c r="C975" s="92"/>
    </row>
    <row r="976" spans="2:3" x14ac:dyDescent="0.25">
      <c r="B976" s="91"/>
      <c r="C976" s="92"/>
    </row>
    <row r="977" spans="2:3" x14ac:dyDescent="0.25">
      <c r="B977" s="91"/>
      <c r="C977" s="92"/>
    </row>
    <row r="978" spans="2:3" x14ac:dyDescent="0.25">
      <c r="B978" s="91"/>
      <c r="C978" s="92"/>
    </row>
    <row r="979" spans="2:3" x14ac:dyDescent="0.25">
      <c r="B979" s="91"/>
      <c r="C979" s="92"/>
    </row>
    <row r="980" spans="2:3" x14ac:dyDescent="0.25">
      <c r="B980" s="91"/>
      <c r="C980" s="92"/>
    </row>
    <row r="981" spans="2:3" x14ac:dyDescent="0.25">
      <c r="B981" s="91"/>
      <c r="C981" s="92"/>
    </row>
    <row r="982" spans="2:3" x14ac:dyDescent="0.25">
      <c r="B982" s="91"/>
      <c r="C982" s="92"/>
    </row>
    <row r="983" spans="2:3" x14ac:dyDescent="0.25">
      <c r="B983" s="91"/>
      <c r="C983" s="92"/>
    </row>
    <row r="984" spans="2:3" x14ac:dyDescent="0.25">
      <c r="B984" s="91"/>
      <c r="C984" s="92"/>
    </row>
    <row r="985" spans="2:3" x14ac:dyDescent="0.25">
      <c r="B985" s="91"/>
      <c r="C985" s="92"/>
    </row>
    <row r="986" spans="2:3" x14ac:dyDescent="0.25">
      <c r="B986" s="91"/>
      <c r="C986" s="92"/>
    </row>
    <row r="987" spans="2:3" x14ac:dyDescent="0.25">
      <c r="B987" s="91"/>
      <c r="C987" s="92"/>
    </row>
    <row r="988" spans="2:3" x14ac:dyDescent="0.25">
      <c r="B988" s="91"/>
      <c r="C988" s="92"/>
    </row>
    <row r="989" spans="2:3" x14ac:dyDescent="0.25">
      <c r="B989" s="91"/>
      <c r="C989" s="92"/>
    </row>
    <row r="990" spans="2:3" x14ac:dyDescent="0.25">
      <c r="B990" s="91"/>
      <c r="C990" s="92"/>
    </row>
    <row r="991" spans="2:3" x14ac:dyDescent="0.25">
      <c r="B991" s="91"/>
      <c r="C991" s="92"/>
    </row>
    <row r="992" spans="2:3" x14ac:dyDescent="0.25">
      <c r="B992" s="91"/>
      <c r="C992" s="92"/>
    </row>
    <row r="993" spans="2:3" x14ac:dyDescent="0.25">
      <c r="B993" s="91"/>
      <c r="C993" s="92"/>
    </row>
    <row r="994" spans="2:3" x14ac:dyDescent="0.25">
      <c r="B994" s="91"/>
      <c r="C994" s="92"/>
    </row>
    <row r="995" spans="2:3" x14ac:dyDescent="0.25">
      <c r="B995" s="91"/>
      <c r="C995" s="92"/>
    </row>
    <row r="996" spans="2:3" x14ac:dyDescent="0.25">
      <c r="B996" s="91"/>
      <c r="C996" s="92"/>
    </row>
    <row r="997" spans="2:3" x14ac:dyDescent="0.25">
      <c r="B997" s="91"/>
      <c r="C997" s="92"/>
    </row>
    <row r="998" spans="2:3" x14ac:dyDescent="0.25">
      <c r="B998" s="91"/>
      <c r="C998" s="92"/>
    </row>
    <row r="999" spans="2:3" x14ac:dyDescent="0.25">
      <c r="B999" s="91"/>
      <c r="C999" s="92"/>
    </row>
    <row r="1000" spans="2:3" x14ac:dyDescent="0.25">
      <c r="B1000" s="91"/>
      <c r="C1000" s="92"/>
    </row>
    <row r="1001" spans="2:3" x14ac:dyDescent="0.25">
      <c r="B1001" s="91"/>
      <c r="C1001" s="92"/>
    </row>
    <row r="1002" spans="2:3" x14ac:dyDescent="0.25">
      <c r="B1002" s="91"/>
      <c r="C1002" s="92"/>
    </row>
    <row r="1003" spans="2:3" x14ac:dyDescent="0.25">
      <c r="B1003" s="91"/>
      <c r="C1003" s="92"/>
    </row>
    <row r="1004" spans="2:3" x14ac:dyDescent="0.25">
      <c r="B1004" s="91"/>
      <c r="C1004" s="92"/>
    </row>
    <row r="1005" spans="2:3" x14ac:dyDescent="0.25">
      <c r="B1005" s="91"/>
      <c r="C1005" s="92"/>
    </row>
    <row r="1006" spans="2:3" x14ac:dyDescent="0.25">
      <c r="B1006" s="91"/>
      <c r="C1006" s="92"/>
    </row>
    <row r="1007" spans="2:3" x14ac:dyDescent="0.25">
      <c r="B1007" s="91"/>
      <c r="C1007" s="92"/>
    </row>
    <row r="1008" spans="2:3" x14ac:dyDescent="0.25">
      <c r="B1008" s="91"/>
      <c r="C1008" s="92"/>
    </row>
    <row r="1009" spans="2:3" x14ac:dyDescent="0.25">
      <c r="B1009" s="91"/>
      <c r="C1009" s="92"/>
    </row>
    <row r="1010" spans="2:3" x14ac:dyDescent="0.25">
      <c r="B1010" s="91"/>
      <c r="C1010" s="92"/>
    </row>
    <row r="1011" spans="2:3" x14ac:dyDescent="0.25">
      <c r="B1011" s="91"/>
      <c r="C1011" s="92"/>
    </row>
    <row r="1012" spans="2:3" x14ac:dyDescent="0.25">
      <c r="B1012" s="91"/>
      <c r="C1012" s="92"/>
    </row>
    <row r="1013" spans="2:3" x14ac:dyDescent="0.25">
      <c r="B1013" s="91"/>
      <c r="C1013" s="92"/>
    </row>
    <row r="1014" spans="2:3" x14ac:dyDescent="0.25">
      <c r="B1014" s="91"/>
      <c r="C1014" s="92"/>
    </row>
    <row r="1015" spans="2:3" x14ac:dyDescent="0.25">
      <c r="B1015" s="91"/>
      <c r="C1015" s="92"/>
    </row>
    <row r="1016" spans="2:3" x14ac:dyDescent="0.25">
      <c r="B1016" s="91"/>
      <c r="C1016" s="92"/>
    </row>
    <row r="1017" spans="2:3" x14ac:dyDescent="0.25">
      <c r="B1017" s="91"/>
      <c r="C1017" s="92"/>
    </row>
    <row r="1018" spans="2:3" x14ac:dyDescent="0.25">
      <c r="B1018" s="91"/>
      <c r="C1018" s="92"/>
    </row>
    <row r="1019" spans="2:3" x14ac:dyDescent="0.25">
      <c r="B1019" s="91"/>
      <c r="C1019" s="92"/>
    </row>
    <row r="1020" spans="2:3" x14ac:dyDescent="0.25">
      <c r="B1020" s="91"/>
      <c r="C1020" s="92"/>
    </row>
    <row r="1021" spans="2:3" x14ac:dyDescent="0.25">
      <c r="B1021" s="91"/>
      <c r="C1021" s="92"/>
    </row>
    <row r="1022" spans="2:3" x14ac:dyDescent="0.25">
      <c r="B1022" s="91"/>
      <c r="C1022" s="92"/>
    </row>
    <row r="1023" spans="2:3" x14ac:dyDescent="0.25">
      <c r="B1023" s="91"/>
      <c r="C1023" s="92"/>
    </row>
    <row r="1024" spans="2:3" x14ac:dyDescent="0.25">
      <c r="B1024" s="91"/>
      <c r="C1024" s="92"/>
    </row>
    <row r="1025" spans="2:3" x14ac:dyDescent="0.25">
      <c r="B1025" s="91"/>
      <c r="C1025" s="92"/>
    </row>
    <row r="1026" spans="2:3" x14ac:dyDescent="0.25">
      <c r="B1026" s="91"/>
      <c r="C1026" s="92"/>
    </row>
    <row r="1027" spans="2:3" x14ac:dyDescent="0.25">
      <c r="B1027" s="91"/>
      <c r="C1027" s="92"/>
    </row>
    <row r="1028" spans="2:3" x14ac:dyDescent="0.25">
      <c r="B1028" s="91"/>
      <c r="C1028" s="92"/>
    </row>
    <row r="1029" spans="2:3" x14ac:dyDescent="0.25">
      <c r="B1029" s="91"/>
      <c r="C1029" s="92"/>
    </row>
    <row r="1030" spans="2:3" x14ac:dyDescent="0.25">
      <c r="B1030" s="91"/>
      <c r="C1030" s="92"/>
    </row>
    <row r="1031" spans="2:3" x14ac:dyDescent="0.25">
      <c r="B1031" s="91"/>
      <c r="C1031" s="92"/>
    </row>
    <row r="1032" spans="2:3" x14ac:dyDescent="0.25">
      <c r="B1032" s="91"/>
      <c r="C1032" s="92"/>
    </row>
    <row r="1033" spans="2:3" x14ac:dyDescent="0.25">
      <c r="B1033" s="91"/>
      <c r="C1033" s="92"/>
    </row>
    <row r="1034" spans="2:3" x14ac:dyDescent="0.25">
      <c r="B1034" s="91"/>
      <c r="C1034" s="92"/>
    </row>
    <row r="1035" spans="2:3" x14ac:dyDescent="0.25">
      <c r="B1035" s="91"/>
      <c r="C1035" s="92"/>
    </row>
    <row r="1036" spans="2:3" x14ac:dyDescent="0.25">
      <c r="B1036" s="91"/>
      <c r="C1036" s="92"/>
    </row>
    <row r="1037" spans="2:3" x14ac:dyDescent="0.25">
      <c r="B1037" s="91"/>
      <c r="C1037" s="92"/>
    </row>
    <row r="1038" spans="2:3" x14ac:dyDescent="0.25">
      <c r="B1038" s="91"/>
      <c r="C1038" s="92"/>
    </row>
    <row r="1039" spans="2:3" x14ac:dyDescent="0.25">
      <c r="B1039" s="91"/>
      <c r="C1039" s="92"/>
    </row>
    <row r="1040" spans="2:3" x14ac:dyDescent="0.25">
      <c r="B1040" s="91"/>
      <c r="C1040" s="92"/>
    </row>
    <row r="1041" spans="2:3" x14ac:dyDescent="0.25">
      <c r="B1041" s="91"/>
      <c r="C1041" s="92"/>
    </row>
    <row r="1042" spans="2:3" x14ac:dyDescent="0.25">
      <c r="B1042" s="91"/>
      <c r="C1042" s="92"/>
    </row>
    <row r="1043" spans="2:3" x14ac:dyDescent="0.25">
      <c r="B1043" s="91"/>
      <c r="C1043" s="92"/>
    </row>
    <row r="1044" spans="2:3" x14ac:dyDescent="0.25">
      <c r="B1044" s="91"/>
      <c r="C1044" s="92"/>
    </row>
    <row r="1045" spans="2:3" x14ac:dyDescent="0.25">
      <c r="B1045" s="91"/>
      <c r="C1045" s="92"/>
    </row>
    <row r="1046" spans="2:3" x14ac:dyDescent="0.25">
      <c r="B1046" s="91"/>
      <c r="C1046" s="92"/>
    </row>
    <row r="1047" spans="2:3" x14ac:dyDescent="0.25">
      <c r="B1047" s="91"/>
      <c r="C1047" s="92"/>
    </row>
    <row r="1048" spans="2:3" x14ac:dyDescent="0.25">
      <c r="B1048" s="91"/>
      <c r="C1048" s="92"/>
    </row>
    <row r="1049" spans="2:3" x14ac:dyDescent="0.25">
      <c r="B1049" s="91"/>
      <c r="C1049" s="92"/>
    </row>
    <row r="1050" spans="2:3" x14ac:dyDescent="0.25">
      <c r="B1050" s="91"/>
      <c r="C1050" s="92"/>
    </row>
    <row r="1051" spans="2:3" x14ac:dyDescent="0.25">
      <c r="B1051" s="91"/>
      <c r="C1051" s="92"/>
    </row>
    <row r="1052" spans="2:3" x14ac:dyDescent="0.25">
      <c r="B1052" s="91"/>
      <c r="C1052" s="92"/>
    </row>
    <row r="1053" spans="2:3" x14ac:dyDescent="0.25">
      <c r="B1053" s="91"/>
      <c r="C1053" s="92"/>
    </row>
    <row r="1054" spans="2:3" x14ac:dyDescent="0.25">
      <c r="B1054" s="91"/>
      <c r="C1054" s="92"/>
    </row>
    <row r="1055" spans="2:3" x14ac:dyDescent="0.25">
      <c r="B1055" s="91"/>
      <c r="C1055" s="92"/>
    </row>
    <row r="1056" spans="2:3" x14ac:dyDescent="0.25">
      <c r="B1056" s="91"/>
      <c r="C1056" s="92"/>
    </row>
    <row r="1057" spans="2:3" x14ac:dyDescent="0.25">
      <c r="B1057" s="91"/>
      <c r="C1057" s="92"/>
    </row>
    <row r="1058" spans="2:3" x14ac:dyDescent="0.25">
      <c r="B1058" s="91"/>
      <c r="C1058" s="92"/>
    </row>
    <row r="1059" spans="2:3" x14ac:dyDescent="0.25">
      <c r="B1059" s="91"/>
      <c r="C1059" s="92"/>
    </row>
    <row r="1060" spans="2:3" x14ac:dyDescent="0.25">
      <c r="B1060" s="91"/>
      <c r="C1060" s="92"/>
    </row>
    <row r="1061" spans="2:3" x14ac:dyDescent="0.25">
      <c r="B1061" s="91"/>
      <c r="C1061" s="92"/>
    </row>
    <row r="1062" spans="2:3" x14ac:dyDescent="0.25">
      <c r="B1062" s="91"/>
      <c r="C1062" s="92"/>
    </row>
    <row r="1063" spans="2:3" x14ac:dyDescent="0.25">
      <c r="B1063" s="91"/>
      <c r="C1063" s="92"/>
    </row>
    <row r="1064" spans="2:3" x14ac:dyDescent="0.25">
      <c r="B1064" s="91"/>
      <c r="C1064" s="92"/>
    </row>
    <row r="1065" spans="2:3" x14ac:dyDescent="0.25">
      <c r="B1065" s="91"/>
      <c r="C1065" s="92"/>
    </row>
    <row r="1066" spans="2:3" x14ac:dyDescent="0.25">
      <c r="B1066" s="91"/>
      <c r="C1066" s="92"/>
    </row>
    <row r="1067" spans="2:3" x14ac:dyDescent="0.25">
      <c r="B1067" s="91"/>
      <c r="C1067" s="92"/>
    </row>
    <row r="1068" spans="2:3" x14ac:dyDescent="0.25">
      <c r="B1068" s="91"/>
      <c r="C1068" s="92"/>
    </row>
    <row r="1069" spans="2:3" x14ac:dyDescent="0.25">
      <c r="B1069" s="91"/>
      <c r="C1069" s="92"/>
    </row>
    <row r="1070" spans="2:3" x14ac:dyDescent="0.25">
      <c r="B1070" s="91"/>
      <c r="C1070" s="92"/>
    </row>
    <row r="1071" spans="2:3" x14ac:dyDescent="0.25">
      <c r="B1071" s="91"/>
      <c r="C1071" s="92"/>
    </row>
    <row r="1072" spans="2:3" x14ac:dyDescent="0.25">
      <c r="B1072" s="91"/>
      <c r="C1072" s="92"/>
    </row>
    <row r="1073" spans="2:3" x14ac:dyDescent="0.25">
      <c r="B1073" s="91"/>
      <c r="C1073" s="92"/>
    </row>
    <row r="1074" spans="2:3" x14ac:dyDescent="0.25">
      <c r="B1074" s="91"/>
      <c r="C1074" s="92"/>
    </row>
    <row r="1075" spans="2:3" x14ac:dyDescent="0.25">
      <c r="B1075" s="91"/>
      <c r="C1075" s="92"/>
    </row>
    <row r="1076" spans="2:3" x14ac:dyDescent="0.25">
      <c r="B1076" s="91"/>
      <c r="C1076" s="92"/>
    </row>
    <row r="1077" spans="2:3" x14ac:dyDescent="0.25">
      <c r="B1077" s="91"/>
      <c r="C1077" s="92"/>
    </row>
    <row r="1078" spans="2:3" x14ac:dyDescent="0.25">
      <c r="B1078" s="91"/>
      <c r="C1078" s="92"/>
    </row>
    <row r="1079" spans="2:3" x14ac:dyDescent="0.25">
      <c r="B1079" s="91"/>
      <c r="C1079" s="92"/>
    </row>
    <row r="1080" spans="2:3" x14ac:dyDescent="0.25">
      <c r="B1080" s="91"/>
      <c r="C1080" s="92"/>
    </row>
    <row r="1081" spans="2:3" x14ac:dyDescent="0.25">
      <c r="B1081" s="91"/>
      <c r="C1081" s="92"/>
    </row>
    <row r="1082" spans="2:3" x14ac:dyDescent="0.25">
      <c r="B1082" s="91"/>
      <c r="C1082" s="92"/>
    </row>
    <row r="1083" spans="2:3" x14ac:dyDescent="0.25">
      <c r="B1083" s="91"/>
      <c r="C1083" s="92"/>
    </row>
    <row r="1084" spans="2:3" x14ac:dyDescent="0.25">
      <c r="B1084" s="91"/>
      <c r="C1084" s="92"/>
    </row>
    <row r="1085" spans="2:3" x14ac:dyDescent="0.25">
      <c r="B1085" s="91"/>
      <c r="C1085" s="92"/>
    </row>
    <row r="1086" spans="2:3" x14ac:dyDescent="0.25">
      <c r="B1086" s="91"/>
      <c r="C1086" s="92"/>
    </row>
    <row r="1087" spans="2:3" x14ac:dyDescent="0.25">
      <c r="B1087" s="91"/>
      <c r="C1087" s="92"/>
    </row>
    <row r="1088" spans="2:3" x14ac:dyDescent="0.25">
      <c r="B1088" s="91"/>
      <c r="C1088" s="92"/>
    </row>
    <row r="1089" spans="2:3" x14ac:dyDescent="0.25">
      <c r="B1089" s="91"/>
      <c r="C1089" s="92"/>
    </row>
    <row r="1090" spans="2:3" x14ac:dyDescent="0.25">
      <c r="B1090" s="91"/>
      <c r="C1090" s="92"/>
    </row>
    <row r="1091" spans="2:3" x14ac:dyDescent="0.25">
      <c r="B1091" s="91"/>
      <c r="C1091" s="92"/>
    </row>
    <row r="1092" spans="2:3" x14ac:dyDescent="0.25">
      <c r="B1092" s="91"/>
      <c r="C1092" s="92"/>
    </row>
    <row r="1093" spans="2:3" x14ac:dyDescent="0.25">
      <c r="B1093" s="91"/>
      <c r="C1093" s="92"/>
    </row>
    <row r="1094" spans="2:3" x14ac:dyDescent="0.25">
      <c r="B1094" s="91"/>
      <c r="C1094" s="92"/>
    </row>
    <row r="1095" spans="2:3" x14ac:dyDescent="0.25">
      <c r="B1095" s="91"/>
      <c r="C1095" s="92"/>
    </row>
    <row r="1096" spans="2:3" x14ac:dyDescent="0.25">
      <c r="B1096" s="91"/>
      <c r="C1096" s="92"/>
    </row>
    <row r="1097" spans="2:3" x14ac:dyDescent="0.25">
      <c r="B1097" s="91"/>
      <c r="C1097" s="92"/>
    </row>
    <row r="1098" spans="2:3" x14ac:dyDescent="0.25">
      <c r="B1098" s="91"/>
      <c r="C1098" s="92"/>
    </row>
    <row r="1099" spans="2:3" x14ac:dyDescent="0.25">
      <c r="B1099" s="91"/>
      <c r="C1099" s="92"/>
    </row>
    <row r="1100" spans="2:3" x14ac:dyDescent="0.25">
      <c r="B1100" s="91"/>
      <c r="C1100" s="92"/>
    </row>
    <row r="1101" spans="2:3" x14ac:dyDescent="0.25">
      <c r="B1101" s="91"/>
      <c r="C1101" s="92"/>
    </row>
    <row r="1102" spans="2:3" x14ac:dyDescent="0.25">
      <c r="B1102" s="91"/>
      <c r="C1102" s="92"/>
    </row>
    <row r="1103" spans="2:3" x14ac:dyDescent="0.25">
      <c r="B1103" s="91"/>
      <c r="C1103" s="92"/>
    </row>
    <row r="1104" spans="2:3" x14ac:dyDescent="0.25">
      <c r="B1104" s="91"/>
      <c r="C1104" s="92"/>
    </row>
    <row r="1105" spans="2:3" x14ac:dyDescent="0.25">
      <c r="B1105" s="91"/>
      <c r="C1105" s="92"/>
    </row>
    <row r="1106" spans="2:3" x14ac:dyDescent="0.25">
      <c r="B1106" s="91"/>
      <c r="C1106" s="92"/>
    </row>
    <row r="1107" spans="2:3" x14ac:dyDescent="0.25">
      <c r="B1107" s="91"/>
      <c r="C1107" s="92"/>
    </row>
    <row r="1108" spans="2:3" x14ac:dyDescent="0.25">
      <c r="B1108" s="91"/>
      <c r="C1108" s="92"/>
    </row>
    <row r="1109" spans="2:3" x14ac:dyDescent="0.25">
      <c r="B1109" s="91"/>
      <c r="C1109" s="92"/>
    </row>
    <row r="1110" spans="2:3" x14ac:dyDescent="0.25">
      <c r="B1110" s="91"/>
      <c r="C1110" s="92"/>
    </row>
    <row r="1111" spans="2:3" x14ac:dyDescent="0.25">
      <c r="B1111" s="91"/>
      <c r="C1111" s="92"/>
    </row>
    <row r="1112" spans="2:3" x14ac:dyDescent="0.25">
      <c r="B1112" s="91"/>
      <c r="C1112" s="92"/>
    </row>
    <row r="1113" spans="2:3" x14ac:dyDescent="0.25">
      <c r="B1113" s="91"/>
      <c r="C1113" s="92"/>
    </row>
    <row r="1114" spans="2:3" x14ac:dyDescent="0.25">
      <c r="B1114" s="91"/>
      <c r="C1114" s="92"/>
    </row>
    <row r="1115" spans="2:3" x14ac:dyDescent="0.25">
      <c r="B1115" s="91"/>
      <c r="C1115" s="92"/>
    </row>
    <row r="1116" spans="2:3" x14ac:dyDescent="0.25">
      <c r="B1116" s="91"/>
      <c r="C1116" s="92"/>
    </row>
    <row r="1117" spans="2:3" x14ac:dyDescent="0.25">
      <c r="B1117" s="91"/>
      <c r="C1117" s="92"/>
    </row>
    <row r="1118" spans="2:3" x14ac:dyDescent="0.25">
      <c r="B1118" s="91"/>
      <c r="C1118" s="92"/>
    </row>
    <row r="1119" spans="2:3" x14ac:dyDescent="0.25">
      <c r="B1119" s="91"/>
      <c r="C1119" s="92"/>
    </row>
    <row r="1120" spans="2:3" x14ac:dyDescent="0.25">
      <c r="B1120" s="91"/>
      <c r="C1120" s="92"/>
    </row>
    <row r="1121" spans="2:3" x14ac:dyDescent="0.25">
      <c r="B1121" s="91"/>
      <c r="C1121" s="92"/>
    </row>
    <row r="1122" spans="2:3" x14ac:dyDescent="0.25">
      <c r="B1122" s="91"/>
      <c r="C1122" s="92"/>
    </row>
    <row r="1123" spans="2:3" x14ac:dyDescent="0.25">
      <c r="B1123" s="91"/>
      <c r="C1123" s="92"/>
    </row>
    <row r="1124" spans="2:3" x14ac:dyDescent="0.25">
      <c r="B1124" s="91"/>
      <c r="C1124" s="92"/>
    </row>
    <row r="1125" spans="2:3" x14ac:dyDescent="0.25">
      <c r="B1125" s="91"/>
      <c r="C1125" s="92"/>
    </row>
    <row r="1126" spans="2:3" x14ac:dyDescent="0.25">
      <c r="B1126" s="91"/>
      <c r="C1126" s="92"/>
    </row>
    <row r="1127" spans="2:3" x14ac:dyDescent="0.25">
      <c r="B1127" s="91"/>
      <c r="C1127" s="92"/>
    </row>
    <row r="1128" spans="2:3" x14ac:dyDescent="0.25">
      <c r="B1128" s="91"/>
      <c r="C1128" s="92"/>
    </row>
    <row r="1129" spans="2:3" x14ac:dyDescent="0.25">
      <c r="B1129" s="91"/>
      <c r="C1129" s="92"/>
    </row>
    <row r="1130" spans="2:3" x14ac:dyDescent="0.25">
      <c r="B1130" s="91"/>
      <c r="C1130" s="92"/>
    </row>
    <row r="1131" spans="2:3" x14ac:dyDescent="0.25">
      <c r="B1131" s="91"/>
      <c r="C1131" s="92"/>
    </row>
    <row r="1132" spans="2:3" x14ac:dyDescent="0.25">
      <c r="B1132" s="91"/>
      <c r="C1132" s="92"/>
    </row>
    <row r="1133" spans="2:3" x14ac:dyDescent="0.25">
      <c r="B1133" s="91"/>
      <c r="C1133" s="92"/>
    </row>
    <row r="1134" spans="2:3" x14ac:dyDescent="0.25">
      <c r="B1134" s="91"/>
      <c r="C1134" s="92"/>
    </row>
    <row r="1135" spans="2:3" x14ac:dyDescent="0.25">
      <c r="B1135" s="91"/>
      <c r="C1135" s="92"/>
    </row>
    <row r="1136" spans="2:3" x14ac:dyDescent="0.25">
      <c r="B1136" s="91"/>
      <c r="C1136" s="92"/>
    </row>
    <row r="1137" spans="2:3" x14ac:dyDescent="0.25">
      <c r="B1137" s="91"/>
      <c r="C1137" s="92"/>
    </row>
    <row r="1138" spans="2:3" x14ac:dyDescent="0.25">
      <c r="B1138" s="91"/>
      <c r="C1138" s="92"/>
    </row>
    <row r="1139" spans="2:3" x14ac:dyDescent="0.25">
      <c r="B1139" s="91"/>
      <c r="C1139" s="92"/>
    </row>
    <row r="1140" spans="2:3" x14ac:dyDescent="0.25">
      <c r="B1140" s="91"/>
      <c r="C1140" s="92"/>
    </row>
    <row r="1141" spans="2:3" x14ac:dyDescent="0.25">
      <c r="B1141" s="91"/>
      <c r="C1141" s="92"/>
    </row>
    <row r="1142" spans="2:3" x14ac:dyDescent="0.25">
      <c r="B1142" s="91"/>
      <c r="C1142" s="92"/>
    </row>
    <row r="1143" spans="2:3" x14ac:dyDescent="0.25">
      <c r="B1143" s="91"/>
      <c r="C1143" s="92"/>
    </row>
    <row r="1144" spans="2:3" x14ac:dyDescent="0.25">
      <c r="B1144" s="91"/>
      <c r="C1144" s="92"/>
    </row>
    <row r="1145" spans="2:3" x14ac:dyDescent="0.25">
      <c r="B1145" s="91"/>
      <c r="C1145" s="92"/>
    </row>
    <row r="1146" spans="2:3" x14ac:dyDescent="0.25">
      <c r="B1146" s="91"/>
      <c r="C1146" s="92"/>
    </row>
    <row r="1147" spans="2:3" x14ac:dyDescent="0.25">
      <c r="B1147" s="91"/>
      <c r="C1147" s="92"/>
    </row>
    <row r="1148" spans="2:3" x14ac:dyDescent="0.25">
      <c r="B1148" s="91"/>
      <c r="C1148" s="92"/>
    </row>
    <row r="1149" spans="2:3" x14ac:dyDescent="0.25">
      <c r="B1149" s="91"/>
      <c r="C1149" s="92"/>
    </row>
    <row r="1150" spans="2:3" x14ac:dyDescent="0.25">
      <c r="B1150" s="91"/>
      <c r="C1150" s="92"/>
    </row>
    <row r="1151" spans="2:3" x14ac:dyDescent="0.25">
      <c r="B1151" s="91"/>
      <c r="C1151" s="92"/>
    </row>
    <row r="1152" spans="2:3" x14ac:dyDescent="0.25">
      <c r="B1152" s="91"/>
      <c r="C1152" s="92"/>
    </row>
    <row r="1153" spans="2:3" x14ac:dyDescent="0.25">
      <c r="B1153" s="91"/>
      <c r="C1153" s="92"/>
    </row>
    <row r="1154" spans="2:3" x14ac:dyDescent="0.25">
      <c r="B1154" s="91"/>
      <c r="C1154" s="92"/>
    </row>
    <row r="1155" spans="2:3" x14ac:dyDescent="0.25">
      <c r="B1155" s="91"/>
      <c r="C1155" s="92"/>
    </row>
    <row r="1156" spans="2:3" x14ac:dyDescent="0.25">
      <c r="B1156" s="91"/>
      <c r="C1156" s="92"/>
    </row>
    <row r="1157" spans="2:3" x14ac:dyDescent="0.25">
      <c r="B1157" s="91"/>
      <c r="C1157" s="92"/>
    </row>
    <row r="1158" spans="2:3" x14ac:dyDescent="0.25">
      <c r="B1158" s="91"/>
      <c r="C1158" s="92"/>
    </row>
    <row r="1159" spans="2:3" x14ac:dyDescent="0.25">
      <c r="B1159" s="91"/>
      <c r="C1159" s="92"/>
    </row>
    <row r="1160" spans="2:3" x14ac:dyDescent="0.25">
      <c r="B1160" s="91"/>
      <c r="C1160" s="92"/>
    </row>
    <row r="1161" spans="2:3" x14ac:dyDescent="0.25">
      <c r="B1161" s="91"/>
      <c r="C1161" s="92"/>
    </row>
    <row r="1162" spans="2:3" x14ac:dyDescent="0.25">
      <c r="B1162" s="91"/>
      <c r="C1162" s="92"/>
    </row>
    <row r="1163" spans="2:3" x14ac:dyDescent="0.25">
      <c r="B1163" s="91"/>
      <c r="C1163" s="92"/>
    </row>
    <row r="1164" spans="2:3" x14ac:dyDescent="0.25">
      <c r="B1164" s="91"/>
      <c r="C1164" s="92"/>
    </row>
    <row r="1165" spans="2:3" x14ac:dyDescent="0.25">
      <c r="B1165" s="91"/>
      <c r="C1165" s="92"/>
    </row>
    <row r="1166" spans="2:3" x14ac:dyDescent="0.25">
      <c r="B1166" s="91"/>
      <c r="C1166" s="92"/>
    </row>
    <row r="1167" spans="2:3" x14ac:dyDescent="0.25">
      <c r="B1167" s="91"/>
      <c r="C1167" s="92"/>
    </row>
    <row r="1168" spans="2:3" x14ac:dyDescent="0.25">
      <c r="B1168" s="91"/>
      <c r="C1168" s="92"/>
    </row>
    <row r="1169" spans="2:3" x14ac:dyDescent="0.25">
      <c r="B1169" s="91"/>
      <c r="C1169" s="92"/>
    </row>
    <row r="1170" spans="2:3" x14ac:dyDescent="0.25">
      <c r="B1170" s="91"/>
      <c r="C1170" s="92"/>
    </row>
    <row r="1171" spans="2:3" x14ac:dyDescent="0.25">
      <c r="B1171" s="91"/>
      <c r="C1171" s="92"/>
    </row>
    <row r="1172" spans="2:3" x14ac:dyDescent="0.25">
      <c r="B1172" s="91"/>
      <c r="C1172" s="92"/>
    </row>
    <row r="1173" spans="2:3" x14ac:dyDescent="0.25">
      <c r="B1173" s="91"/>
      <c r="C1173" s="92"/>
    </row>
    <row r="1174" spans="2:3" x14ac:dyDescent="0.25">
      <c r="B1174" s="91"/>
      <c r="C1174" s="92"/>
    </row>
    <row r="1175" spans="2:3" x14ac:dyDescent="0.25">
      <c r="B1175" s="91"/>
      <c r="C1175" s="92"/>
    </row>
    <row r="1176" spans="2:3" x14ac:dyDescent="0.25">
      <c r="B1176" s="91"/>
      <c r="C1176" s="92"/>
    </row>
    <row r="1177" spans="2:3" x14ac:dyDescent="0.25">
      <c r="B1177" s="91"/>
      <c r="C1177" s="92"/>
    </row>
    <row r="1178" spans="2:3" x14ac:dyDescent="0.25">
      <c r="B1178" s="91"/>
      <c r="C1178" s="92"/>
    </row>
    <row r="1179" spans="2:3" x14ac:dyDescent="0.25">
      <c r="B1179" s="91"/>
      <c r="C1179" s="92"/>
    </row>
    <row r="1180" spans="2:3" x14ac:dyDescent="0.25">
      <c r="B1180" s="91"/>
      <c r="C1180" s="92"/>
    </row>
    <row r="1181" spans="2:3" x14ac:dyDescent="0.25">
      <c r="B1181" s="91"/>
      <c r="C1181" s="92"/>
    </row>
    <row r="1182" spans="2:3" x14ac:dyDescent="0.25">
      <c r="B1182" s="91"/>
      <c r="C1182" s="92"/>
    </row>
    <row r="1183" spans="2:3" x14ac:dyDescent="0.25">
      <c r="B1183" s="91"/>
      <c r="C1183" s="92"/>
    </row>
    <row r="1184" spans="2:3" x14ac:dyDescent="0.25">
      <c r="B1184" s="91"/>
      <c r="C1184" s="92"/>
    </row>
    <row r="1185" spans="2:3" x14ac:dyDescent="0.25">
      <c r="B1185" s="91"/>
      <c r="C1185" s="92"/>
    </row>
    <row r="1186" spans="2:3" x14ac:dyDescent="0.25">
      <c r="B1186" s="91"/>
      <c r="C1186" s="92"/>
    </row>
    <row r="1187" spans="2:3" x14ac:dyDescent="0.25">
      <c r="B1187" s="91"/>
      <c r="C1187" s="92"/>
    </row>
    <row r="1188" spans="2:3" x14ac:dyDescent="0.25">
      <c r="B1188" s="91"/>
      <c r="C1188" s="92"/>
    </row>
    <row r="1189" spans="2:3" x14ac:dyDescent="0.25">
      <c r="B1189" s="91"/>
      <c r="C1189" s="92"/>
    </row>
    <row r="1190" spans="2:3" x14ac:dyDescent="0.25">
      <c r="B1190" s="91"/>
      <c r="C1190" s="92"/>
    </row>
    <row r="1191" spans="2:3" x14ac:dyDescent="0.25">
      <c r="B1191" s="91"/>
      <c r="C1191" s="92"/>
    </row>
    <row r="1192" spans="2:3" x14ac:dyDescent="0.25">
      <c r="B1192" s="91"/>
      <c r="C1192" s="92"/>
    </row>
    <row r="1193" spans="2:3" x14ac:dyDescent="0.25">
      <c r="B1193" s="91"/>
      <c r="C1193" s="92"/>
    </row>
    <row r="1194" spans="2:3" x14ac:dyDescent="0.25">
      <c r="B1194" s="91"/>
      <c r="C1194" s="92"/>
    </row>
    <row r="1195" spans="2:3" x14ac:dyDescent="0.25">
      <c r="B1195" s="91"/>
      <c r="C1195" s="92"/>
    </row>
    <row r="1196" spans="2:3" x14ac:dyDescent="0.25">
      <c r="B1196" s="91"/>
      <c r="C1196" s="92"/>
    </row>
    <row r="1197" spans="2:3" x14ac:dyDescent="0.25">
      <c r="B1197" s="91"/>
      <c r="C1197" s="92"/>
    </row>
    <row r="1198" spans="2:3" x14ac:dyDescent="0.25">
      <c r="B1198" s="91"/>
      <c r="C1198" s="92"/>
    </row>
    <row r="1199" spans="2:3" x14ac:dyDescent="0.25">
      <c r="B1199" s="91"/>
      <c r="C1199" s="92"/>
    </row>
    <row r="1200" spans="2:3" x14ac:dyDescent="0.25">
      <c r="B1200" s="91"/>
      <c r="C1200" s="92"/>
    </row>
    <row r="1201" spans="2:3" x14ac:dyDescent="0.25">
      <c r="B1201" s="91"/>
      <c r="C1201" s="92"/>
    </row>
    <row r="1202" spans="2:3" x14ac:dyDescent="0.25">
      <c r="B1202" s="91"/>
      <c r="C1202" s="92"/>
    </row>
    <row r="1203" spans="2:3" x14ac:dyDescent="0.25">
      <c r="B1203" s="91"/>
      <c r="C1203" s="92"/>
    </row>
    <row r="1204" spans="2:3" x14ac:dyDescent="0.25">
      <c r="B1204" s="91"/>
      <c r="C1204" s="92"/>
    </row>
    <row r="1205" spans="2:3" x14ac:dyDescent="0.25">
      <c r="B1205" s="91"/>
      <c r="C1205" s="92"/>
    </row>
    <row r="1206" spans="2:3" x14ac:dyDescent="0.25">
      <c r="B1206" s="91"/>
      <c r="C1206" s="92"/>
    </row>
    <row r="1207" spans="2:3" x14ac:dyDescent="0.25">
      <c r="B1207" s="91"/>
      <c r="C1207" s="92"/>
    </row>
    <row r="1208" spans="2:3" x14ac:dyDescent="0.25">
      <c r="B1208" s="91"/>
      <c r="C1208" s="92"/>
    </row>
    <row r="1209" spans="2:3" x14ac:dyDescent="0.25">
      <c r="B1209" s="91"/>
      <c r="C1209" s="92"/>
    </row>
    <row r="1210" spans="2:3" x14ac:dyDescent="0.25">
      <c r="B1210" s="91"/>
      <c r="C1210" s="92"/>
    </row>
    <row r="1211" spans="2:3" x14ac:dyDescent="0.25">
      <c r="B1211" s="91"/>
      <c r="C1211" s="92"/>
    </row>
    <row r="1212" spans="2:3" x14ac:dyDescent="0.25">
      <c r="B1212" s="91"/>
      <c r="C1212" s="92"/>
    </row>
    <row r="1213" spans="2:3" x14ac:dyDescent="0.25">
      <c r="B1213" s="91"/>
      <c r="C1213" s="92"/>
    </row>
    <row r="1214" spans="2:3" x14ac:dyDescent="0.25">
      <c r="B1214" s="91"/>
      <c r="C1214" s="92"/>
    </row>
    <row r="1215" spans="2:3" x14ac:dyDescent="0.25">
      <c r="B1215" s="91"/>
      <c r="C1215" s="92"/>
    </row>
    <row r="1216" spans="2:3" x14ac:dyDescent="0.25">
      <c r="B1216" s="91"/>
      <c r="C1216" s="92"/>
    </row>
    <row r="1217" spans="2:3" x14ac:dyDescent="0.25">
      <c r="B1217" s="91"/>
      <c r="C1217" s="92"/>
    </row>
    <row r="1218" spans="2:3" x14ac:dyDescent="0.25">
      <c r="B1218" s="91"/>
      <c r="C1218" s="92"/>
    </row>
    <row r="1219" spans="2:3" x14ac:dyDescent="0.25">
      <c r="B1219" s="91"/>
      <c r="C1219" s="92"/>
    </row>
    <row r="1220" spans="2:3" x14ac:dyDescent="0.25">
      <c r="B1220" s="91"/>
      <c r="C1220" s="92"/>
    </row>
    <row r="1221" spans="2:3" x14ac:dyDescent="0.25">
      <c r="B1221" s="91"/>
      <c r="C1221" s="92"/>
    </row>
    <row r="1222" spans="2:3" x14ac:dyDescent="0.25">
      <c r="B1222" s="91"/>
      <c r="C1222" s="92"/>
    </row>
    <row r="1223" spans="2:3" x14ac:dyDescent="0.25">
      <c r="B1223" s="91"/>
      <c r="C1223" s="92"/>
    </row>
    <row r="1224" spans="2:3" x14ac:dyDescent="0.25">
      <c r="B1224" s="91"/>
      <c r="C1224" s="92"/>
    </row>
    <row r="1225" spans="2:3" x14ac:dyDescent="0.25">
      <c r="B1225" s="91"/>
      <c r="C1225" s="92"/>
    </row>
    <row r="1226" spans="2:3" x14ac:dyDescent="0.25">
      <c r="B1226" s="91"/>
      <c r="C1226" s="92"/>
    </row>
    <row r="1227" spans="2:3" x14ac:dyDescent="0.25">
      <c r="B1227" s="91"/>
      <c r="C1227" s="92"/>
    </row>
    <row r="1228" spans="2:3" x14ac:dyDescent="0.25">
      <c r="B1228" s="91"/>
      <c r="C1228" s="92"/>
    </row>
    <row r="1229" spans="2:3" x14ac:dyDescent="0.25">
      <c r="B1229" s="91"/>
      <c r="C1229" s="92"/>
    </row>
    <row r="1230" spans="2:3" x14ac:dyDescent="0.25">
      <c r="B1230" s="91"/>
      <c r="C1230" s="92"/>
    </row>
    <row r="1231" spans="2:3" x14ac:dyDescent="0.25">
      <c r="B1231" s="91"/>
      <c r="C1231" s="92"/>
    </row>
    <row r="1232" spans="2:3" x14ac:dyDescent="0.25">
      <c r="B1232" s="91"/>
      <c r="C1232" s="92"/>
    </row>
    <row r="1233" spans="2:3" x14ac:dyDescent="0.25">
      <c r="B1233" s="91"/>
      <c r="C1233" s="92"/>
    </row>
    <row r="1234" spans="2:3" x14ac:dyDescent="0.25">
      <c r="B1234" s="91"/>
      <c r="C1234" s="92"/>
    </row>
    <row r="1235" spans="2:3" x14ac:dyDescent="0.25">
      <c r="B1235" s="91"/>
      <c r="C1235" s="92"/>
    </row>
    <row r="1236" spans="2:3" x14ac:dyDescent="0.25">
      <c r="B1236" s="91"/>
      <c r="C1236" s="92"/>
    </row>
    <row r="1237" spans="2:3" x14ac:dyDescent="0.25">
      <c r="B1237" s="91"/>
      <c r="C1237" s="92"/>
    </row>
    <row r="1238" spans="2:3" x14ac:dyDescent="0.25">
      <c r="B1238" s="91"/>
      <c r="C1238" s="92"/>
    </row>
    <row r="1239" spans="2:3" x14ac:dyDescent="0.25">
      <c r="B1239" s="91"/>
      <c r="C1239" s="92"/>
    </row>
    <row r="1240" spans="2:3" x14ac:dyDescent="0.25">
      <c r="B1240" s="91"/>
      <c r="C1240" s="92"/>
    </row>
    <row r="1241" spans="2:3" x14ac:dyDescent="0.25">
      <c r="B1241" s="91"/>
      <c r="C1241" s="92"/>
    </row>
    <row r="1242" spans="2:3" x14ac:dyDescent="0.25">
      <c r="B1242" s="91"/>
      <c r="C1242" s="92"/>
    </row>
    <row r="1243" spans="2:3" x14ac:dyDescent="0.25">
      <c r="B1243" s="91"/>
      <c r="C1243" s="92"/>
    </row>
    <row r="1244" spans="2:3" x14ac:dyDescent="0.25">
      <c r="B1244" s="91"/>
      <c r="C1244" s="92"/>
    </row>
    <row r="1245" spans="2:3" x14ac:dyDescent="0.25">
      <c r="B1245" s="91"/>
      <c r="C1245" s="92"/>
    </row>
    <row r="1246" spans="2:3" x14ac:dyDescent="0.25">
      <c r="B1246" s="91"/>
      <c r="C1246" s="92"/>
    </row>
    <row r="1247" spans="2:3" x14ac:dyDescent="0.25">
      <c r="B1247" s="91"/>
      <c r="C1247" s="92"/>
    </row>
    <row r="1248" spans="2:3" x14ac:dyDescent="0.25">
      <c r="B1248" s="91"/>
      <c r="C1248" s="92"/>
    </row>
    <row r="1249" spans="2:3" x14ac:dyDescent="0.25">
      <c r="B1249" s="91"/>
      <c r="C1249" s="92"/>
    </row>
    <row r="1250" spans="2:3" x14ac:dyDescent="0.25">
      <c r="B1250" s="91"/>
      <c r="C1250" s="92"/>
    </row>
    <row r="1251" spans="2:3" x14ac:dyDescent="0.25">
      <c r="B1251" s="91"/>
      <c r="C1251" s="92"/>
    </row>
    <row r="1252" spans="2:3" x14ac:dyDescent="0.25">
      <c r="B1252" s="91"/>
      <c r="C1252" s="92"/>
    </row>
    <row r="1253" spans="2:3" x14ac:dyDescent="0.25">
      <c r="B1253" s="91"/>
      <c r="C1253" s="92"/>
    </row>
    <row r="1254" spans="2:3" x14ac:dyDescent="0.25">
      <c r="B1254" s="91"/>
      <c r="C1254" s="92"/>
    </row>
    <row r="1255" spans="2:3" x14ac:dyDescent="0.25">
      <c r="B1255" s="91"/>
      <c r="C1255" s="92"/>
    </row>
    <row r="1256" spans="2:3" x14ac:dyDescent="0.25">
      <c r="B1256" s="91"/>
      <c r="C1256" s="92"/>
    </row>
    <row r="1257" spans="2:3" x14ac:dyDescent="0.25">
      <c r="B1257" s="91"/>
      <c r="C1257" s="92"/>
    </row>
    <row r="1258" spans="2:3" x14ac:dyDescent="0.25">
      <c r="B1258" s="91"/>
      <c r="C1258" s="92"/>
    </row>
    <row r="1259" spans="2:3" x14ac:dyDescent="0.25">
      <c r="B1259" s="91"/>
      <c r="C1259" s="92"/>
    </row>
    <row r="1260" spans="2:3" x14ac:dyDescent="0.25">
      <c r="B1260" s="91"/>
      <c r="C1260" s="92"/>
    </row>
    <row r="1261" spans="2:3" x14ac:dyDescent="0.25">
      <c r="B1261" s="91"/>
      <c r="C1261" s="92"/>
    </row>
    <row r="1262" spans="2:3" x14ac:dyDescent="0.25">
      <c r="B1262" s="91"/>
      <c r="C1262" s="92"/>
    </row>
    <row r="1263" spans="2:3" x14ac:dyDescent="0.25">
      <c r="B1263" s="91"/>
      <c r="C1263" s="92"/>
    </row>
    <row r="1264" spans="2:3" x14ac:dyDescent="0.25">
      <c r="B1264" s="91"/>
      <c r="C1264" s="92"/>
    </row>
    <row r="1265" spans="2:3" x14ac:dyDescent="0.25">
      <c r="B1265" s="91"/>
      <c r="C1265" s="92"/>
    </row>
    <row r="1266" spans="2:3" x14ac:dyDescent="0.25">
      <c r="B1266" s="91"/>
      <c r="C1266" s="92"/>
    </row>
    <row r="1267" spans="2:3" x14ac:dyDescent="0.25">
      <c r="B1267" s="91"/>
      <c r="C1267" s="92"/>
    </row>
    <row r="1268" spans="2:3" x14ac:dyDescent="0.25">
      <c r="B1268" s="91"/>
      <c r="C1268" s="92"/>
    </row>
    <row r="1269" spans="2:3" x14ac:dyDescent="0.25">
      <c r="B1269" s="91"/>
      <c r="C1269" s="92"/>
    </row>
    <row r="1270" spans="2:3" x14ac:dyDescent="0.25">
      <c r="B1270" s="91"/>
      <c r="C1270" s="92"/>
    </row>
    <row r="1271" spans="2:3" x14ac:dyDescent="0.25">
      <c r="B1271" s="91"/>
      <c r="C1271" s="92"/>
    </row>
    <row r="1272" spans="2:3" x14ac:dyDescent="0.25">
      <c r="B1272" s="91"/>
      <c r="C1272" s="92"/>
    </row>
    <row r="1273" spans="2:3" x14ac:dyDescent="0.25">
      <c r="B1273" s="91"/>
      <c r="C1273" s="92"/>
    </row>
    <row r="1274" spans="2:3" x14ac:dyDescent="0.25">
      <c r="B1274" s="91"/>
      <c r="C1274" s="92"/>
    </row>
    <row r="1275" spans="2:3" x14ac:dyDescent="0.25">
      <c r="B1275" s="91"/>
      <c r="C1275" s="92"/>
    </row>
    <row r="1276" spans="2:3" x14ac:dyDescent="0.25">
      <c r="B1276" s="91"/>
      <c r="C1276" s="92"/>
    </row>
    <row r="1277" spans="2:3" x14ac:dyDescent="0.25">
      <c r="B1277" s="91"/>
      <c r="C1277" s="92"/>
    </row>
    <row r="1278" spans="2:3" x14ac:dyDescent="0.25">
      <c r="B1278" s="91"/>
      <c r="C1278" s="92"/>
    </row>
    <row r="1279" spans="2:3" x14ac:dyDescent="0.25">
      <c r="B1279" s="91"/>
      <c r="C1279" s="92"/>
    </row>
    <row r="1280" spans="2:3" x14ac:dyDescent="0.25">
      <c r="B1280" s="91"/>
      <c r="C1280" s="92"/>
    </row>
    <row r="1281" spans="2:3" x14ac:dyDescent="0.25">
      <c r="B1281" s="91"/>
      <c r="C1281" s="92"/>
    </row>
    <row r="1282" spans="2:3" x14ac:dyDescent="0.25">
      <c r="B1282" s="91"/>
      <c r="C1282" s="92"/>
    </row>
    <row r="1283" spans="2:3" x14ac:dyDescent="0.25">
      <c r="B1283" s="91"/>
      <c r="C1283" s="92"/>
    </row>
    <row r="1284" spans="2:3" x14ac:dyDescent="0.25">
      <c r="B1284" s="91"/>
      <c r="C1284" s="92"/>
    </row>
    <row r="1285" spans="2:3" x14ac:dyDescent="0.25">
      <c r="B1285" s="91"/>
      <c r="C1285" s="92"/>
    </row>
    <row r="1286" spans="2:3" x14ac:dyDescent="0.25">
      <c r="B1286" s="91"/>
      <c r="C1286" s="92"/>
    </row>
    <row r="1287" spans="2:3" x14ac:dyDescent="0.25">
      <c r="B1287" s="91"/>
      <c r="C1287" s="92"/>
    </row>
    <row r="1288" spans="2:3" x14ac:dyDescent="0.25">
      <c r="B1288" s="91"/>
      <c r="C1288" s="92"/>
    </row>
    <row r="1289" spans="2:3" x14ac:dyDescent="0.25">
      <c r="B1289" s="91"/>
      <c r="C1289" s="92"/>
    </row>
    <row r="1290" spans="2:3" x14ac:dyDescent="0.25">
      <c r="B1290" s="91"/>
      <c r="C1290" s="92"/>
    </row>
    <row r="1291" spans="2:3" x14ac:dyDescent="0.25">
      <c r="B1291" s="91"/>
      <c r="C1291" s="92"/>
    </row>
    <row r="1292" spans="2:3" x14ac:dyDescent="0.25">
      <c r="B1292" s="91"/>
      <c r="C1292" s="92"/>
    </row>
    <row r="1293" spans="2:3" x14ac:dyDescent="0.25">
      <c r="B1293" s="91"/>
      <c r="C1293" s="92"/>
    </row>
    <row r="1294" spans="2:3" x14ac:dyDescent="0.25">
      <c r="B1294" s="91"/>
      <c r="C1294" s="92"/>
    </row>
    <row r="1295" spans="2:3" x14ac:dyDescent="0.25">
      <c r="B1295" s="91"/>
      <c r="C1295" s="92"/>
    </row>
    <row r="1296" spans="2:3" x14ac:dyDescent="0.25">
      <c r="B1296" s="91"/>
      <c r="C1296" s="92"/>
    </row>
    <row r="1297" spans="2:3" x14ac:dyDescent="0.25">
      <c r="B1297" s="91"/>
      <c r="C1297" s="92"/>
    </row>
    <row r="1298" spans="2:3" x14ac:dyDescent="0.25">
      <c r="B1298" s="91"/>
      <c r="C1298" s="92"/>
    </row>
    <row r="1299" spans="2:3" x14ac:dyDescent="0.25">
      <c r="B1299" s="91"/>
      <c r="C1299" s="92"/>
    </row>
    <row r="1300" spans="2:3" x14ac:dyDescent="0.25">
      <c r="B1300" s="91"/>
      <c r="C1300" s="92"/>
    </row>
    <row r="1301" spans="2:3" x14ac:dyDescent="0.25">
      <c r="B1301" s="91"/>
      <c r="C1301" s="92"/>
    </row>
    <row r="1302" spans="2:3" x14ac:dyDescent="0.25">
      <c r="B1302" s="91"/>
      <c r="C1302" s="92"/>
    </row>
    <row r="1303" spans="2:3" x14ac:dyDescent="0.25">
      <c r="B1303" s="91"/>
      <c r="C1303" s="92"/>
    </row>
    <row r="1304" spans="2:3" x14ac:dyDescent="0.25">
      <c r="B1304" s="91"/>
      <c r="C1304" s="92"/>
    </row>
    <row r="1305" spans="2:3" x14ac:dyDescent="0.25">
      <c r="B1305" s="91"/>
      <c r="C1305" s="92"/>
    </row>
    <row r="1306" spans="2:3" x14ac:dyDescent="0.25">
      <c r="B1306" s="91"/>
      <c r="C1306" s="92"/>
    </row>
    <row r="1307" spans="2:3" x14ac:dyDescent="0.25">
      <c r="B1307" s="91"/>
      <c r="C1307" s="92"/>
    </row>
    <row r="1308" spans="2:3" x14ac:dyDescent="0.25">
      <c r="B1308" s="91"/>
      <c r="C1308" s="92"/>
    </row>
    <row r="1309" spans="2:3" x14ac:dyDescent="0.25">
      <c r="B1309" s="91"/>
      <c r="C1309" s="92"/>
    </row>
    <row r="1310" spans="2:3" x14ac:dyDescent="0.25">
      <c r="B1310" s="91"/>
      <c r="C1310" s="92"/>
    </row>
    <row r="1311" spans="2:3" x14ac:dyDescent="0.25">
      <c r="B1311" s="91"/>
      <c r="C1311" s="92"/>
    </row>
    <row r="1312" spans="2:3" x14ac:dyDescent="0.25">
      <c r="B1312" s="91"/>
      <c r="C1312" s="92"/>
    </row>
    <row r="1313" spans="2:3" x14ac:dyDescent="0.25">
      <c r="B1313" s="91"/>
      <c r="C1313" s="92"/>
    </row>
    <row r="1314" spans="2:3" x14ac:dyDescent="0.25">
      <c r="B1314" s="91"/>
      <c r="C1314" s="92"/>
    </row>
    <row r="1315" spans="2:3" x14ac:dyDescent="0.25">
      <c r="B1315" s="91"/>
      <c r="C1315" s="92"/>
    </row>
    <row r="1316" spans="2:3" x14ac:dyDescent="0.25">
      <c r="B1316" s="91"/>
      <c r="C1316" s="92"/>
    </row>
    <row r="1317" spans="2:3" x14ac:dyDescent="0.25">
      <c r="B1317" s="91"/>
      <c r="C1317" s="92"/>
    </row>
    <row r="1318" spans="2:3" x14ac:dyDescent="0.25">
      <c r="B1318" s="91"/>
      <c r="C1318" s="92"/>
    </row>
    <row r="1319" spans="2:3" x14ac:dyDescent="0.25">
      <c r="B1319" s="91"/>
      <c r="C1319" s="92"/>
    </row>
    <row r="1320" spans="2:3" x14ac:dyDescent="0.25">
      <c r="B1320" s="91"/>
      <c r="C1320" s="92"/>
    </row>
    <row r="1321" spans="2:3" x14ac:dyDescent="0.25">
      <c r="B1321" s="91"/>
      <c r="C1321" s="92"/>
    </row>
    <row r="1322" spans="2:3" x14ac:dyDescent="0.25">
      <c r="B1322" s="91"/>
      <c r="C1322" s="92"/>
    </row>
    <row r="1323" spans="2:3" x14ac:dyDescent="0.25">
      <c r="B1323" s="91"/>
      <c r="C1323" s="92"/>
    </row>
    <row r="1324" spans="2:3" x14ac:dyDescent="0.25">
      <c r="B1324" s="91"/>
      <c r="C1324" s="92"/>
    </row>
    <row r="1325" spans="2:3" x14ac:dyDescent="0.25">
      <c r="B1325" s="91"/>
      <c r="C1325" s="92"/>
    </row>
    <row r="1326" spans="2:3" x14ac:dyDescent="0.25">
      <c r="B1326" s="91"/>
      <c r="C1326" s="92"/>
    </row>
    <row r="1327" spans="2:3" x14ac:dyDescent="0.25">
      <c r="B1327" s="91"/>
      <c r="C1327" s="92"/>
    </row>
    <row r="1328" spans="2:3" x14ac:dyDescent="0.25">
      <c r="B1328" s="91"/>
      <c r="C1328" s="92"/>
    </row>
    <row r="1329" spans="2:3" x14ac:dyDescent="0.25">
      <c r="B1329" s="91"/>
      <c r="C1329" s="92"/>
    </row>
    <row r="1330" spans="2:3" x14ac:dyDescent="0.25">
      <c r="B1330" s="91"/>
      <c r="C1330" s="92"/>
    </row>
    <row r="1331" spans="2:3" x14ac:dyDescent="0.25">
      <c r="B1331" s="91"/>
      <c r="C1331" s="92"/>
    </row>
    <row r="1332" spans="2:3" x14ac:dyDescent="0.25">
      <c r="B1332" s="91"/>
      <c r="C1332" s="92"/>
    </row>
    <row r="1333" spans="2:3" x14ac:dyDescent="0.25">
      <c r="B1333" s="91"/>
      <c r="C1333" s="92"/>
    </row>
    <row r="1334" spans="2:3" x14ac:dyDescent="0.25">
      <c r="B1334" s="91"/>
      <c r="C1334" s="92"/>
    </row>
    <row r="1335" spans="2:3" x14ac:dyDescent="0.25">
      <c r="B1335" s="91"/>
      <c r="C1335" s="92"/>
    </row>
    <row r="1336" spans="2:3" x14ac:dyDescent="0.25">
      <c r="B1336" s="91"/>
      <c r="C1336" s="92"/>
    </row>
    <row r="1337" spans="2:3" x14ac:dyDescent="0.25">
      <c r="B1337" s="91"/>
      <c r="C1337" s="92"/>
    </row>
    <row r="1338" spans="2:3" x14ac:dyDescent="0.25">
      <c r="B1338" s="91"/>
      <c r="C1338" s="92"/>
    </row>
    <row r="1339" spans="2:3" x14ac:dyDescent="0.25">
      <c r="B1339" s="91"/>
      <c r="C1339" s="92"/>
    </row>
    <row r="1340" spans="2:3" x14ac:dyDescent="0.25">
      <c r="B1340" s="91"/>
      <c r="C1340" s="92"/>
    </row>
    <row r="1341" spans="2:3" x14ac:dyDescent="0.25">
      <c r="B1341" s="91"/>
      <c r="C1341" s="92"/>
    </row>
    <row r="1342" spans="2:3" x14ac:dyDescent="0.25">
      <c r="B1342" s="91"/>
      <c r="C1342" s="92"/>
    </row>
    <row r="1343" spans="2:3" x14ac:dyDescent="0.25">
      <c r="B1343" s="91"/>
      <c r="C1343" s="92"/>
    </row>
    <row r="1344" spans="2:3" x14ac:dyDescent="0.25">
      <c r="B1344" s="91"/>
      <c r="C1344" s="92"/>
    </row>
    <row r="1345" spans="2:3" x14ac:dyDescent="0.25">
      <c r="B1345" s="91"/>
      <c r="C1345" s="92"/>
    </row>
    <row r="1346" spans="2:3" x14ac:dyDescent="0.25">
      <c r="B1346" s="91"/>
      <c r="C1346" s="92"/>
    </row>
    <row r="1347" spans="2:3" x14ac:dyDescent="0.25">
      <c r="B1347" s="91"/>
      <c r="C1347" s="92"/>
    </row>
    <row r="1348" spans="2:3" x14ac:dyDescent="0.25">
      <c r="B1348" s="91"/>
      <c r="C1348" s="92"/>
    </row>
    <row r="1349" spans="2:3" x14ac:dyDescent="0.25">
      <c r="B1349" s="91"/>
      <c r="C1349" s="92"/>
    </row>
    <row r="1350" spans="2:3" x14ac:dyDescent="0.25">
      <c r="B1350" s="91"/>
      <c r="C1350" s="92"/>
    </row>
    <row r="1351" spans="2:3" x14ac:dyDescent="0.25">
      <c r="B1351" s="91"/>
      <c r="C1351" s="92"/>
    </row>
    <row r="1352" spans="2:3" x14ac:dyDescent="0.25">
      <c r="B1352" s="91"/>
      <c r="C1352" s="92"/>
    </row>
    <row r="1353" spans="2:3" x14ac:dyDescent="0.25">
      <c r="B1353" s="91"/>
      <c r="C1353" s="92"/>
    </row>
    <row r="1354" spans="2:3" x14ac:dyDescent="0.25">
      <c r="B1354" s="91"/>
      <c r="C1354" s="92"/>
    </row>
    <row r="1355" spans="2:3" x14ac:dyDescent="0.25">
      <c r="B1355" s="91"/>
      <c r="C1355" s="92"/>
    </row>
    <row r="1356" spans="2:3" x14ac:dyDescent="0.25">
      <c r="B1356" s="91"/>
      <c r="C1356" s="92"/>
    </row>
    <row r="1357" spans="2:3" x14ac:dyDescent="0.25">
      <c r="B1357" s="91"/>
      <c r="C1357" s="92"/>
    </row>
    <row r="1358" spans="2:3" x14ac:dyDescent="0.25">
      <c r="B1358" s="91"/>
      <c r="C1358" s="92"/>
    </row>
    <row r="1359" spans="2:3" x14ac:dyDescent="0.25">
      <c r="B1359" s="91"/>
      <c r="C1359" s="92"/>
    </row>
    <row r="1360" spans="2:3" x14ac:dyDescent="0.25">
      <c r="B1360" s="91"/>
      <c r="C1360" s="92"/>
    </row>
    <row r="1361" spans="2:3" x14ac:dyDescent="0.25">
      <c r="B1361" s="91"/>
      <c r="C1361" s="92"/>
    </row>
    <row r="1362" spans="2:3" x14ac:dyDescent="0.25">
      <c r="B1362" s="91"/>
      <c r="C1362" s="92"/>
    </row>
    <row r="1363" spans="2:3" x14ac:dyDescent="0.25">
      <c r="B1363" s="91"/>
      <c r="C1363" s="92"/>
    </row>
    <row r="1364" spans="2:3" x14ac:dyDescent="0.25">
      <c r="B1364" s="91"/>
      <c r="C1364" s="92"/>
    </row>
    <row r="1365" spans="2:3" x14ac:dyDescent="0.25">
      <c r="B1365" s="91"/>
      <c r="C1365" s="92"/>
    </row>
    <row r="1366" spans="2:3" x14ac:dyDescent="0.25">
      <c r="B1366" s="91"/>
      <c r="C1366" s="92"/>
    </row>
    <row r="1367" spans="2:3" x14ac:dyDescent="0.25">
      <c r="B1367" s="91"/>
      <c r="C1367" s="92"/>
    </row>
    <row r="1368" spans="2:3" x14ac:dyDescent="0.25">
      <c r="B1368" s="91"/>
      <c r="C1368" s="92"/>
    </row>
    <row r="1369" spans="2:3" x14ac:dyDescent="0.25">
      <c r="B1369" s="91"/>
      <c r="C1369" s="92"/>
    </row>
    <row r="1370" spans="2:3" x14ac:dyDescent="0.25">
      <c r="B1370" s="91"/>
      <c r="C1370" s="92"/>
    </row>
    <row r="1371" spans="2:3" x14ac:dyDescent="0.25">
      <c r="B1371" s="91"/>
      <c r="C1371" s="92"/>
    </row>
    <row r="1372" spans="2:3" x14ac:dyDescent="0.25">
      <c r="B1372" s="91"/>
      <c r="C1372" s="92"/>
    </row>
    <row r="1373" spans="2:3" x14ac:dyDescent="0.25">
      <c r="B1373" s="91"/>
      <c r="C1373" s="92"/>
    </row>
    <row r="1374" spans="2:3" x14ac:dyDescent="0.25">
      <c r="B1374" s="91"/>
      <c r="C1374" s="92"/>
    </row>
    <row r="1375" spans="2:3" x14ac:dyDescent="0.25">
      <c r="B1375" s="91"/>
      <c r="C1375" s="92"/>
    </row>
    <row r="1376" spans="2:3" x14ac:dyDescent="0.25">
      <c r="B1376" s="91"/>
      <c r="C1376" s="92"/>
    </row>
    <row r="1377" spans="2:3" x14ac:dyDescent="0.25">
      <c r="B1377" s="91"/>
      <c r="C1377" s="92"/>
    </row>
    <row r="1378" spans="2:3" x14ac:dyDescent="0.25">
      <c r="B1378" s="91"/>
      <c r="C1378" s="92"/>
    </row>
    <row r="1379" spans="2:3" x14ac:dyDescent="0.25">
      <c r="B1379" s="91"/>
      <c r="C1379" s="92"/>
    </row>
    <row r="1380" spans="2:3" x14ac:dyDescent="0.25">
      <c r="B1380" s="91"/>
      <c r="C1380" s="92"/>
    </row>
    <row r="1381" spans="2:3" x14ac:dyDescent="0.25">
      <c r="B1381" s="91"/>
      <c r="C1381" s="92"/>
    </row>
    <row r="1382" spans="2:3" x14ac:dyDescent="0.25">
      <c r="B1382" s="91"/>
      <c r="C1382" s="92"/>
    </row>
    <row r="1383" spans="2:3" x14ac:dyDescent="0.25">
      <c r="B1383" s="91"/>
      <c r="C1383" s="92"/>
    </row>
    <row r="1384" spans="2:3" x14ac:dyDescent="0.25">
      <c r="B1384" s="91"/>
      <c r="C1384" s="92"/>
    </row>
    <row r="1385" spans="2:3" x14ac:dyDescent="0.25">
      <c r="B1385" s="91"/>
      <c r="C1385" s="92"/>
    </row>
    <row r="1386" spans="2:3" x14ac:dyDescent="0.25">
      <c r="B1386" s="91"/>
      <c r="C1386" s="92"/>
    </row>
    <row r="1387" spans="2:3" x14ac:dyDescent="0.25">
      <c r="B1387" s="91"/>
      <c r="C1387" s="92"/>
    </row>
    <row r="1388" spans="2:3" x14ac:dyDescent="0.25">
      <c r="B1388" s="91"/>
      <c r="C1388" s="92"/>
    </row>
    <row r="1389" spans="2:3" x14ac:dyDescent="0.25">
      <c r="B1389" s="91"/>
      <c r="C1389" s="92"/>
    </row>
    <row r="1390" spans="2:3" x14ac:dyDescent="0.25">
      <c r="B1390" s="91"/>
      <c r="C1390" s="92"/>
    </row>
    <row r="1391" spans="2:3" x14ac:dyDescent="0.25">
      <c r="B1391" s="91"/>
      <c r="C1391" s="92"/>
    </row>
    <row r="1392" spans="2:3" x14ac:dyDescent="0.25">
      <c r="B1392" s="91"/>
      <c r="C1392" s="92"/>
    </row>
    <row r="1393" spans="2:3" x14ac:dyDescent="0.25">
      <c r="B1393" s="91"/>
      <c r="C1393" s="92"/>
    </row>
    <row r="1394" spans="2:3" x14ac:dyDescent="0.25">
      <c r="B1394" s="91"/>
      <c r="C1394" s="92"/>
    </row>
    <row r="1395" spans="2:3" x14ac:dyDescent="0.25">
      <c r="B1395" s="91"/>
      <c r="C1395" s="92"/>
    </row>
    <row r="1396" spans="2:3" x14ac:dyDescent="0.25">
      <c r="B1396" s="91"/>
      <c r="C1396" s="92"/>
    </row>
    <row r="1397" spans="2:3" x14ac:dyDescent="0.25">
      <c r="B1397" s="91"/>
      <c r="C1397" s="92"/>
    </row>
    <row r="1398" spans="2:3" x14ac:dyDescent="0.25">
      <c r="B1398" s="91"/>
      <c r="C1398" s="92"/>
    </row>
    <row r="1399" spans="2:3" x14ac:dyDescent="0.25">
      <c r="B1399" s="91"/>
      <c r="C1399" s="92"/>
    </row>
    <row r="1400" spans="2:3" x14ac:dyDescent="0.25">
      <c r="B1400" s="91"/>
      <c r="C1400" s="92"/>
    </row>
    <row r="1401" spans="2:3" x14ac:dyDescent="0.25">
      <c r="B1401" s="91"/>
      <c r="C1401" s="92"/>
    </row>
    <row r="1402" spans="2:3" x14ac:dyDescent="0.25">
      <c r="B1402" s="91"/>
      <c r="C1402" s="92"/>
    </row>
    <row r="1403" spans="2:3" x14ac:dyDescent="0.25">
      <c r="B1403" s="91"/>
      <c r="C1403" s="92"/>
    </row>
    <row r="1404" spans="2:3" x14ac:dyDescent="0.25">
      <c r="B1404" s="91"/>
      <c r="C1404" s="92"/>
    </row>
    <row r="1405" spans="2:3" x14ac:dyDescent="0.25">
      <c r="B1405" s="91"/>
      <c r="C1405" s="92"/>
    </row>
    <row r="1406" spans="2:3" x14ac:dyDescent="0.25">
      <c r="B1406" s="91"/>
      <c r="C1406" s="92"/>
    </row>
    <row r="1407" spans="2:3" x14ac:dyDescent="0.25">
      <c r="B1407" s="91"/>
      <c r="C1407" s="92"/>
    </row>
    <row r="1408" spans="2:3" x14ac:dyDescent="0.25">
      <c r="B1408" s="91"/>
      <c r="C1408" s="92"/>
    </row>
    <row r="1409" spans="2:3" x14ac:dyDescent="0.25">
      <c r="B1409" s="91"/>
      <c r="C1409" s="92"/>
    </row>
    <row r="1410" spans="2:3" x14ac:dyDescent="0.25">
      <c r="B1410" s="91"/>
      <c r="C1410" s="92"/>
    </row>
    <row r="1411" spans="2:3" x14ac:dyDescent="0.25">
      <c r="B1411" s="91"/>
      <c r="C1411" s="92"/>
    </row>
    <row r="1412" spans="2:3" x14ac:dyDescent="0.25">
      <c r="B1412" s="91"/>
      <c r="C1412" s="92"/>
    </row>
    <row r="1413" spans="2:3" x14ac:dyDescent="0.25">
      <c r="B1413" s="91"/>
      <c r="C1413" s="92"/>
    </row>
    <row r="1414" spans="2:3" x14ac:dyDescent="0.25">
      <c r="B1414" s="91"/>
      <c r="C1414" s="92"/>
    </row>
    <row r="1415" spans="2:3" x14ac:dyDescent="0.25">
      <c r="B1415" s="91"/>
      <c r="C1415" s="92"/>
    </row>
    <row r="1416" spans="2:3" x14ac:dyDescent="0.25">
      <c r="B1416" s="91"/>
      <c r="C1416" s="92"/>
    </row>
    <row r="1417" spans="2:3" x14ac:dyDescent="0.25">
      <c r="B1417" s="91"/>
      <c r="C1417" s="92"/>
    </row>
    <row r="1418" spans="2:3" x14ac:dyDescent="0.25">
      <c r="B1418" s="91"/>
      <c r="C1418" s="92"/>
    </row>
    <row r="1419" spans="2:3" x14ac:dyDescent="0.25">
      <c r="B1419" s="91"/>
      <c r="C1419" s="92"/>
    </row>
    <row r="1420" spans="2:3" x14ac:dyDescent="0.25">
      <c r="B1420" s="91"/>
      <c r="C1420" s="92"/>
    </row>
    <row r="1421" spans="2:3" x14ac:dyDescent="0.25">
      <c r="B1421" s="91"/>
      <c r="C1421" s="92"/>
    </row>
    <row r="1422" spans="2:3" x14ac:dyDescent="0.25">
      <c r="B1422" s="91"/>
      <c r="C1422" s="92"/>
    </row>
    <row r="1423" spans="2:3" x14ac:dyDescent="0.25">
      <c r="B1423" s="91"/>
      <c r="C1423" s="92"/>
    </row>
    <row r="1424" spans="2:3" x14ac:dyDescent="0.25">
      <c r="B1424" s="91"/>
      <c r="C1424" s="92"/>
    </row>
    <row r="1425" spans="2:3" x14ac:dyDescent="0.25">
      <c r="B1425" s="91"/>
      <c r="C1425" s="92"/>
    </row>
    <row r="1426" spans="2:3" x14ac:dyDescent="0.25">
      <c r="B1426" s="91"/>
      <c r="C1426" s="92"/>
    </row>
    <row r="1427" spans="2:3" x14ac:dyDescent="0.25">
      <c r="B1427" s="91"/>
      <c r="C1427" s="92"/>
    </row>
    <row r="1428" spans="2:3" x14ac:dyDescent="0.25">
      <c r="B1428" s="91"/>
      <c r="C1428" s="92"/>
    </row>
    <row r="1429" spans="2:3" x14ac:dyDescent="0.25">
      <c r="B1429" s="91"/>
      <c r="C1429" s="92"/>
    </row>
    <row r="1430" spans="2:3" x14ac:dyDescent="0.25">
      <c r="B1430" s="91"/>
      <c r="C1430" s="92"/>
    </row>
    <row r="1431" spans="2:3" x14ac:dyDescent="0.25">
      <c r="B1431" s="91"/>
      <c r="C1431" s="92"/>
    </row>
    <row r="1432" spans="2:3" x14ac:dyDescent="0.25">
      <c r="B1432" s="91"/>
      <c r="C1432" s="92"/>
    </row>
    <row r="1433" spans="2:3" x14ac:dyDescent="0.25">
      <c r="B1433" s="91"/>
      <c r="C1433" s="92"/>
    </row>
    <row r="1434" spans="2:3" x14ac:dyDescent="0.25">
      <c r="B1434" s="91"/>
      <c r="C1434" s="92"/>
    </row>
    <row r="1435" spans="2:3" x14ac:dyDescent="0.25">
      <c r="B1435" s="91"/>
      <c r="C1435" s="92"/>
    </row>
    <row r="1436" spans="2:3" x14ac:dyDescent="0.25">
      <c r="B1436" s="91"/>
      <c r="C1436" s="92"/>
    </row>
    <row r="1437" spans="2:3" x14ac:dyDescent="0.25">
      <c r="B1437" s="91"/>
      <c r="C1437" s="92"/>
    </row>
    <row r="1438" spans="2:3" x14ac:dyDescent="0.25">
      <c r="B1438" s="91"/>
      <c r="C1438" s="92"/>
    </row>
    <row r="1439" spans="2:3" x14ac:dyDescent="0.25">
      <c r="B1439" s="91"/>
      <c r="C1439" s="92"/>
    </row>
    <row r="1440" spans="2:3" x14ac:dyDescent="0.25">
      <c r="B1440" s="91"/>
      <c r="C1440" s="92"/>
    </row>
    <row r="1441" spans="2:3" x14ac:dyDescent="0.25">
      <c r="B1441" s="91"/>
      <c r="C1441" s="92"/>
    </row>
    <row r="1442" spans="2:3" x14ac:dyDescent="0.25">
      <c r="B1442" s="91"/>
      <c r="C1442" s="92"/>
    </row>
    <row r="1443" spans="2:3" x14ac:dyDescent="0.25">
      <c r="B1443" s="91"/>
      <c r="C1443" s="92"/>
    </row>
    <row r="1444" spans="2:3" x14ac:dyDescent="0.25">
      <c r="B1444" s="91"/>
      <c r="C1444" s="92"/>
    </row>
    <row r="1445" spans="2:3" x14ac:dyDescent="0.25">
      <c r="B1445" s="91"/>
      <c r="C1445" s="92"/>
    </row>
    <row r="1446" spans="2:3" x14ac:dyDescent="0.25">
      <c r="B1446" s="91"/>
      <c r="C1446" s="92"/>
    </row>
    <row r="1447" spans="2:3" x14ac:dyDescent="0.25">
      <c r="B1447" s="91"/>
      <c r="C1447" s="92"/>
    </row>
    <row r="1448" spans="2:3" x14ac:dyDescent="0.25">
      <c r="B1448" s="91"/>
      <c r="C1448" s="92"/>
    </row>
    <row r="1449" spans="2:3" x14ac:dyDescent="0.25">
      <c r="B1449" s="91"/>
      <c r="C1449" s="92"/>
    </row>
    <row r="1450" spans="2:3" x14ac:dyDescent="0.25">
      <c r="B1450" s="91"/>
      <c r="C1450" s="92"/>
    </row>
    <row r="1451" spans="2:3" x14ac:dyDescent="0.25">
      <c r="B1451" s="91"/>
      <c r="C1451" s="92"/>
    </row>
    <row r="1452" spans="2:3" x14ac:dyDescent="0.25">
      <c r="B1452" s="91"/>
      <c r="C1452" s="92"/>
    </row>
    <row r="1453" spans="2:3" x14ac:dyDescent="0.25">
      <c r="B1453" s="91"/>
      <c r="C1453" s="92"/>
    </row>
    <row r="1454" spans="2:3" x14ac:dyDescent="0.25">
      <c r="B1454" s="91"/>
      <c r="C1454" s="92"/>
    </row>
    <row r="1455" spans="2:3" x14ac:dyDescent="0.25">
      <c r="B1455" s="91"/>
      <c r="C1455" s="92"/>
    </row>
    <row r="1456" spans="2:3" x14ac:dyDescent="0.25">
      <c r="B1456" s="91"/>
      <c r="C1456" s="92"/>
    </row>
    <row r="1457" spans="2:3" x14ac:dyDescent="0.25">
      <c r="B1457" s="91"/>
      <c r="C1457" s="92"/>
    </row>
    <row r="1458" spans="2:3" x14ac:dyDescent="0.25">
      <c r="B1458" s="91"/>
      <c r="C1458" s="92"/>
    </row>
    <row r="1459" spans="2:3" x14ac:dyDescent="0.25">
      <c r="B1459" s="91"/>
      <c r="C1459" s="92"/>
    </row>
    <row r="1460" spans="2:3" x14ac:dyDescent="0.25">
      <c r="B1460" s="91"/>
      <c r="C1460" s="92"/>
    </row>
    <row r="1461" spans="2:3" x14ac:dyDescent="0.25">
      <c r="B1461" s="91"/>
      <c r="C1461" s="92"/>
    </row>
    <row r="1462" spans="2:3" x14ac:dyDescent="0.25">
      <c r="B1462" s="91"/>
      <c r="C1462" s="92"/>
    </row>
    <row r="1463" spans="2:3" x14ac:dyDescent="0.25">
      <c r="B1463" s="91"/>
      <c r="C1463" s="92"/>
    </row>
    <row r="1464" spans="2:3" x14ac:dyDescent="0.25">
      <c r="B1464" s="91"/>
      <c r="C1464" s="92"/>
    </row>
    <row r="1465" spans="2:3" x14ac:dyDescent="0.25">
      <c r="B1465" s="91"/>
      <c r="C1465" s="92"/>
    </row>
    <row r="1466" spans="2:3" x14ac:dyDescent="0.25">
      <c r="B1466" s="91"/>
      <c r="C1466" s="92"/>
    </row>
    <row r="1467" spans="2:3" x14ac:dyDescent="0.25">
      <c r="B1467" s="91"/>
      <c r="C1467" s="92"/>
    </row>
    <row r="1468" spans="2:3" x14ac:dyDescent="0.25">
      <c r="B1468" s="91"/>
      <c r="C1468" s="92"/>
    </row>
    <row r="1469" spans="2:3" x14ac:dyDescent="0.25">
      <c r="B1469" s="91"/>
      <c r="C1469" s="92"/>
    </row>
    <row r="1470" spans="2:3" x14ac:dyDescent="0.25">
      <c r="B1470" s="91"/>
      <c r="C1470" s="92"/>
    </row>
    <row r="1471" spans="2:3" x14ac:dyDescent="0.25">
      <c r="B1471" s="91"/>
      <c r="C1471" s="92"/>
    </row>
    <row r="1472" spans="2:3" x14ac:dyDescent="0.25">
      <c r="B1472" s="91"/>
      <c r="C1472" s="92"/>
    </row>
    <row r="1473" spans="2:3" x14ac:dyDescent="0.25">
      <c r="B1473" s="91"/>
      <c r="C1473" s="92"/>
    </row>
    <row r="1474" spans="2:3" x14ac:dyDescent="0.25">
      <c r="B1474" s="91"/>
      <c r="C1474" s="92"/>
    </row>
    <row r="1475" spans="2:3" x14ac:dyDescent="0.25">
      <c r="B1475" s="91"/>
      <c r="C1475" s="92"/>
    </row>
    <row r="1476" spans="2:3" x14ac:dyDescent="0.25">
      <c r="B1476" s="91"/>
      <c r="C1476" s="92"/>
    </row>
    <row r="1477" spans="2:3" x14ac:dyDescent="0.25">
      <c r="B1477" s="91"/>
      <c r="C1477" s="92"/>
    </row>
    <row r="1478" spans="2:3" x14ac:dyDescent="0.25">
      <c r="B1478" s="91"/>
      <c r="C1478" s="92"/>
    </row>
    <row r="1479" spans="2:3" x14ac:dyDescent="0.25">
      <c r="B1479" s="91"/>
      <c r="C1479" s="92"/>
    </row>
    <row r="1480" spans="2:3" x14ac:dyDescent="0.25">
      <c r="B1480" s="91"/>
      <c r="C1480" s="92"/>
    </row>
    <row r="1481" spans="2:3" x14ac:dyDescent="0.25">
      <c r="B1481" s="91"/>
      <c r="C1481" s="92"/>
    </row>
    <row r="1482" spans="2:3" x14ac:dyDescent="0.25">
      <c r="B1482" s="91"/>
      <c r="C1482" s="92"/>
    </row>
    <row r="1483" spans="2:3" x14ac:dyDescent="0.25">
      <c r="B1483" s="91"/>
      <c r="C1483" s="92"/>
    </row>
    <row r="1484" spans="2:3" x14ac:dyDescent="0.25">
      <c r="B1484" s="91"/>
      <c r="C1484" s="92"/>
    </row>
    <row r="1485" spans="2:3" x14ac:dyDescent="0.25">
      <c r="B1485" s="91"/>
      <c r="C1485" s="92"/>
    </row>
    <row r="1486" spans="2:3" x14ac:dyDescent="0.25">
      <c r="B1486" s="91"/>
      <c r="C1486" s="92"/>
    </row>
    <row r="1487" spans="2:3" x14ac:dyDescent="0.25">
      <c r="B1487" s="91"/>
      <c r="C1487" s="92"/>
    </row>
    <row r="1488" spans="2:3" x14ac:dyDescent="0.25">
      <c r="B1488" s="91"/>
      <c r="C1488" s="92"/>
    </row>
    <row r="1489" spans="2:3" x14ac:dyDescent="0.25">
      <c r="B1489" s="91"/>
      <c r="C1489" s="92"/>
    </row>
    <row r="1490" spans="2:3" x14ac:dyDescent="0.25">
      <c r="B1490" s="91"/>
      <c r="C1490" s="92"/>
    </row>
    <row r="1491" spans="2:3" x14ac:dyDescent="0.25">
      <c r="B1491" s="91"/>
      <c r="C1491" s="92"/>
    </row>
    <row r="1492" spans="2:3" x14ac:dyDescent="0.25">
      <c r="B1492" s="91"/>
      <c r="C1492" s="92"/>
    </row>
    <row r="1493" spans="2:3" x14ac:dyDescent="0.25">
      <c r="B1493" s="91"/>
      <c r="C1493" s="92"/>
    </row>
    <row r="1494" spans="2:3" x14ac:dyDescent="0.25">
      <c r="B1494" s="91"/>
      <c r="C1494" s="92"/>
    </row>
    <row r="1495" spans="2:3" x14ac:dyDescent="0.25">
      <c r="B1495" s="91"/>
      <c r="C1495" s="92"/>
    </row>
    <row r="1496" spans="2:3" x14ac:dyDescent="0.25">
      <c r="B1496" s="91"/>
      <c r="C1496" s="92"/>
    </row>
    <row r="1497" spans="2:3" x14ac:dyDescent="0.25">
      <c r="B1497" s="91"/>
      <c r="C1497" s="92"/>
    </row>
    <row r="1498" spans="2:3" x14ac:dyDescent="0.25">
      <c r="B1498" s="91"/>
      <c r="C1498" s="92"/>
    </row>
    <row r="1499" spans="2:3" x14ac:dyDescent="0.25">
      <c r="B1499" s="91"/>
      <c r="C1499" s="92"/>
    </row>
    <row r="1500" spans="2:3" x14ac:dyDescent="0.25">
      <c r="B1500" s="91"/>
      <c r="C1500" s="92"/>
    </row>
    <row r="1501" spans="2:3" x14ac:dyDescent="0.25">
      <c r="B1501" s="91"/>
      <c r="C1501" s="92"/>
    </row>
    <row r="1502" spans="2:3" x14ac:dyDescent="0.25">
      <c r="B1502" s="91"/>
      <c r="C1502" s="92"/>
    </row>
    <row r="1503" spans="2:3" x14ac:dyDescent="0.25">
      <c r="B1503" s="91"/>
      <c r="C1503" s="92"/>
    </row>
    <row r="1504" spans="2:3" x14ac:dyDescent="0.25">
      <c r="B1504" s="91"/>
      <c r="C1504" s="92"/>
    </row>
    <row r="1505" spans="2:3" x14ac:dyDescent="0.25">
      <c r="B1505" s="91"/>
      <c r="C1505" s="92"/>
    </row>
    <row r="1506" spans="2:3" x14ac:dyDescent="0.25">
      <c r="B1506" s="91"/>
      <c r="C1506" s="92"/>
    </row>
    <row r="1507" spans="2:3" x14ac:dyDescent="0.25">
      <c r="B1507" s="91"/>
      <c r="C1507" s="92"/>
    </row>
    <row r="1508" spans="2:3" x14ac:dyDescent="0.25">
      <c r="B1508" s="91"/>
      <c r="C1508" s="92"/>
    </row>
    <row r="1509" spans="2:3" x14ac:dyDescent="0.25">
      <c r="B1509" s="91"/>
      <c r="C1509" s="92"/>
    </row>
    <row r="1510" spans="2:3" x14ac:dyDescent="0.25">
      <c r="B1510" s="91"/>
      <c r="C1510" s="92"/>
    </row>
    <row r="1511" spans="2:3" x14ac:dyDescent="0.25">
      <c r="B1511" s="91"/>
      <c r="C1511" s="92"/>
    </row>
    <row r="1512" spans="2:3" x14ac:dyDescent="0.25">
      <c r="B1512" s="91"/>
      <c r="C1512" s="92"/>
    </row>
    <row r="1513" spans="2:3" x14ac:dyDescent="0.25">
      <c r="B1513" s="91"/>
      <c r="C1513" s="92"/>
    </row>
    <row r="1514" spans="2:3" x14ac:dyDescent="0.25">
      <c r="B1514" s="91"/>
      <c r="C1514" s="92"/>
    </row>
    <row r="1515" spans="2:3" x14ac:dyDescent="0.25">
      <c r="B1515" s="91"/>
      <c r="C1515" s="92"/>
    </row>
    <row r="1516" spans="2:3" x14ac:dyDescent="0.25">
      <c r="B1516" s="91"/>
      <c r="C1516" s="92"/>
    </row>
    <row r="1517" spans="2:3" x14ac:dyDescent="0.25">
      <c r="B1517" s="91"/>
      <c r="C1517" s="92"/>
    </row>
    <row r="1518" spans="2:3" x14ac:dyDescent="0.25">
      <c r="B1518" s="91"/>
      <c r="C1518" s="92"/>
    </row>
    <row r="1519" spans="2:3" x14ac:dyDescent="0.25">
      <c r="B1519" s="91"/>
      <c r="C1519" s="92"/>
    </row>
    <row r="1520" spans="2:3" x14ac:dyDescent="0.25">
      <c r="B1520" s="91"/>
      <c r="C1520" s="92"/>
    </row>
    <row r="1521" spans="2:3" x14ac:dyDescent="0.25">
      <c r="B1521" s="91"/>
      <c r="C1521" s="92"/>
    </row>
    <row r="1522" spans="2:3" x14ac:dyDescent="0.25">
      <c r="B1522" s="91"/>
      <c r="C1522" s="92"/>
    </row>
    <row r="1523" spans="2:3" x14ac:dyDescent="0.25">
      <c r="B1523" s="91"/>
      <c r="C1523" s="92"/>
    </row>
    <row r="1524" spans="2:3" x14ac:dyDescent="0.25">
      <c r="B1524" s="91"/>
      <c r="C1524" s="92"/>
    </row>
    <row r="1525" spans="2:3" x14ac:dyDescent="0.25">
      <c r="B1525" s="91"/>
      <c r="C1525" s="92"/>
    </row>
    <row r="1526" spans="2:3" x14ac:dyDescent="0.25">
      <c r="B1526" s="91"/>
      <c r="C1526" s="92"/>
    </row>
    <row r="1527" spans="2:3" x14ac:dyDescent="0.25">
      <c r="B1527" s="91"/>
      <c r="C1527" s="92"/>
    </row>
    <row r="1528" spans="2:3" x14ac:dyDescent="0.25">
      <c r="B1528" s="91"/>
      <c r="C1528" s="92"/>
    </row>
    <row r="1529" spans="2:3" x14ac:dyDescent="0.25">
      <c r="B1529" s="91"/>
      <c r="C1529" s="92"/>
    </row>
    <row r="1530" spans="2:3" x14ac:dyDescent="0.25">
      <c r="B1530" s="91"/>
      <c r="C1530" s="92"/>
    </row>
    <row r="1531" spans="2:3" x14ac:dyDescent="0.25">
      <c r="B1531" s="91"/>
      <c r="C1531" s="92"/>
    </row>
    <row r="1532" spans="2:3" x14ac:dyDescent="0.25">
      <c r="B1532" s="91"/>
      <c r="C1532" s="92"/>
    </row>
    <row r="1533" spans="2:3" x14ac:dyDescent="0.25">
      <c r="B1533" s="91"/>
      <c r="C1533" s="92"/>
    </row>
    <row r="1534" spans="2:3" x14ac:dyDescent="0.25">
      <c r="B1534" s="91"/>
      <c r="C1534" s="92"/>
    </row>
    <row r="1535" spans="2:3" x14ac:dyDescent="0.25">
      <c r="B1535" s="91"/>
      <c r="C1535" s="92"/>
    </row>
    <row r="1536" spans="2:3" x14ac:dyDescent="0.25">
      <c r="B1536" s="91"/>
      <c r="C1536" s="92"/>
    </row>
    <row r="1537" spans="2:3" x14ac:dyDescent="0.25">
      <c r="B1537" s="91"/>
      <c r="C1537" s="92"/>
    </row>
    <row r="1538" spans="2:3" x14ac:dyDescent="0.25">
      <c r="B1538" s="91"/>
      <c r="C1538" s="92"/>
    </row>
    <row r="1539" spans="2:3" x14ac:dyDescent="0.25">
      <c r="B1539" s="91"/>
      <c r="C1539" s="92"/>
    </row>
    <row r="1540" spans="2:3" x14ac:dyDescent="0.25">
      <c r="B1540" s="91"/>
      <c r="C1540" s="92"/>
    </row>
    <row r="1541" spans="2:3" x14ac:dyDescent="0.25">
      <c r="B1541" s="91"/>
      <c r="C1541" s="92"/>
    </row>
    <row r="1542" spans="2:3" x14ac:dyDescent="0.25">
      <c r="B1542" s="91"/>
      <c r="C1542" s="92"/>
    </row>
    <row r="1543" spans="2:3" x14ac:dyDescent="0.25">
      <c r="B1543" s="91"/>
      <c r="C1543" s="92"/>
    </row>
    <row r="1544" spans="2:3" x14ac:dyDescent="0.25">
      <c r="B1544" s="91"/>
      <c r="C1544" s="92"/>
    </row>
    <row r="1545" spans="2:3" x14ac:dyDescent="0.25">
      <c r="B1545" s="91"/>
      <c r="C1545" s="92"/>
    </row>
    <row r="1546" spans="2:3" x14ac:dyDescent="0.25">
      <c r="B1546" s="91"/>
      <c r="C1546" s="92"/>
    </row>
    <row r="1547" spans="2:3" x14ac:dyDescent="0.25">
      <c r="B1547" s="91"/>
      <c r="C1547" s="92"/>
    </row>
    <row r="1548" spans="2:3" x14ac:dyDescent="0.25">
      <c r="B1548" s="91"/>
      <c r="C1548" s="92"/>
    </row>
    <row r="1549" spans="2:3" x14ac:dyDescent="0.25">
      <c r="B1549" s="91"/>
      <c r="C1549" s="92"/>
    </row>
    <row r="1550" spans="2:3" x14ac:dyDescent="0.25">
      <c r="B1550" s="91"/>
      <c r="C1550" s="92"/>
    </row>
    <row r="1551" spans="2:3" x14ac:dyDescent="0.25">
      <c r="B1551" s="91"/>
      <c r="C1551" s="92"/>
    </row>
    <row r="1552" spans="2:3" x14ac:dyDescent="0.25">
      <c r="B1552" s="91"/>
      <c r="C1552" s="92"/>
    </row>
    <row r="1553" spans="2:3" x14ac:dyDescent="0.25">
      <c r="B1553" s="91"/>
      <c r="C1553" s="92"/>
    </row>
    <row r="1554" spans="2:3" x14ac:dyDescent="0.25">
      <c r="B1554" s="91"/>
      <c r="C1554" s="92"/>
    </row>
    <row r="1555" spans="2:3" x14ac:dyDescent="0.25">
      <c r="B1555" s="91"/>
      <c r="C1555" s="92"/>
    </row>
    <row r="1556" spans="2:3" x14ac:dyDescent="0.25">
      <c r="B1556" s="91"/>
      <c r="C1556" s="92"/>
    </row>
    <row r="1557" spans="2:3" x14ac:dyDescent="0.25">
      <c r="B1557" s="91"/>
      <c r="C1557" s="92"/>
    </row>
    <row r="1558" spans="2:3" x14ac:dyDescent="0.25">
      <c r="B1558" s="91"/>
      <c r="C1558" s="92"/>
    </row>
    <row r="1559" spans="2:3" x14ac:dyDescent="0.25">
      <c r="B1559" s="91"/>
      <c r="C1559" s="92"/>
    </row>
    <row r="1560" spans="2:3" x14ac:dyDescent="0.25">
      <c r="B1560" s="91"/>
      <c r="C1560" s="92"/>
    </row>
    <row r="1561" spans="2:3" x14ac:dyDescent="0.25">
      <c r="B1561" s="91"/>
      <c r="C1561" s="92"/>
    </row>
    <row r="1562" spans="2:3" x14ac:dyDescent="0.25">
      <c r="B1562" s="91"/>
      <c r="C1562" s="92"/>
    </row>
    <row r="1563" spans="2:3" x14ac:dyDescent="0.25">
      <c r="B1563" s="91"/>
      <c r="C1563" s="92"/>
    </row>
    <row r="1564" spans="2:3" x14ac:dyDescent="0.25">
      <c r="B1564" s="91"/>
      <c r="C1564" s="92"/>
    </row>
    <row r="1565" spans="2:3" x14ac:dyDescent="0.25">
      <c r="B1565" s="91"/>
      <c r="C1565" s="92"/>
    </row>
    <row r="1566" spans="2:3" x14ac:dyDescent="0.25">
      <c r="B1566" s="91"/>
      <c r="C1566" s="92"/>
    </row>
    <row r="1567" spans="2:3" x14ac:dyDescent="0.25">
      <c r="B1567" s="91"/>
      <c r="C1567" s="92"/>
    </row>
    <row r="1568" spans="2:3" x14ac:dyDescent="0.25">
      <c r="B1568" s="91"/>
      <c r="C1568" s="92"/>
    </row>
    <row r="1569" spans="2:3" x14ac:dyDescent="0.25">
      <c r="B1569" s="91"/>
      <c r="C1569" s="92"/>
    </row>
    <row r="1570" spans="2:3" x14ac:dyDescent="0.25">
      <c r="B1570" s="91"/>
      <c r="C1570" s="92"/>
    </row>
    <row r="1571" spans="2:3" x14ac:dyDescent="0.25">
      <c r="B1571" s="91"/>
      <c r="C1571" s="92"/>
    </row>
    <row r="1572" spans="2:3" x14ac:dyDescent="0.25">
      <c r="B1572" s="91"/>
      <c r="C1572" s="92"/>
    </row>
    <row r="1573" spans="2:3" x14ac:dyDescent="0.25">
      <c r="B1573" s="91"/>
      <c r="C1573" s="92"/>
    </row>
    <row r="1574" spans="2:3" x14ac:dyDescent="0.25">
      <c r="B1574" s="91"/>
      <c r="C1574" s="92"/>
    </row>
    <row r="1575" spans="2:3" x14ac:dyDescent="0.25">
      <c r="B1575" s="91"/>
      <c r="C1575" s="92"/>
    </row>
    <row r="1576" spans="2:3" x14ac:dyDescent="0.25">
      <c r="B1576" s="91"/>
      <c r="C1576" s="92"/>
    </row>
    <row r="1577" spans="2:3" x14ac:dyDescent="0.25">
      <c r="B1577" s="91"/>
      <c r="C1577" s="92"/>
    </row>
    <row r="1578" spans="2:3" x14ac:dyDescent="0.25">
      <c r="B1578" s="91"/>
      <c r="C1578" s="92"/>
    </row>
    <row r="1579" spans="2:3" x14ac:dyDescent="0.25">
      <c r="B1579" s="91"/>
      <c r="C1579" s="92"/>
    </row>
    <row r="1580" spans="2:3" x14ac:dyDescent="0.25">
      <c r="B1580" s="91"/>
      <c r="C1580" s="92"/>
    </row>
    <row r="1581" spans="2:3" x14ac:dyDescent="0.25">
      <c r="B1581" s="91"/>
      <c r="C1581" s="92"/>
    </row>
    <row r="1582" spans="2:3" x14ac:dyDescent="0.25">
      <c r="B1582" s="91"/>
      <c r="C1582" s="92"/>
    </row>
    <row r="1583" spans="2:3" x14ac:dyDescent="0.25">
      <c r="B1583" s="91"/>
      <c r="C1583" s="92"/>
    </row>
    <row r="1584" spans="2:3" x14ac:dyDescent="0.25">
      <c r="B1584" s="91"/>
      <c r="C1584" s="92"/>
    </row>
    <row r="1585" spans="2:3" x14ac:dyDescent="0.25">
      <c r="B1585" s="91"/>
      <c r="C1585" s="92"/>
    </row>
    <row r="1586" spans="2:3" x14ac:dyDescent="0.25">
      <c r="B1586" s="91"/>
      <c r="C1586" s="92"/>
    </row>
    <row r="1587" spans="2:3" x14ac:dyDescent="0.25">
      <c r="B1587" s="91"/>
      <c r="C1587" s="92"/>
    </row>
    <row r="1588" spans="2:3" x14ac:dyDescent="0.25">
      <c r="B1588" s="91"/>
      <c r="C1588" s="92"/>
    </row>
    <row r="1589" spans="2:3" x14ac:dyDescent="0.25">
      <c r="B1589" s="91"/>
      <c r="C1589" s="92"/>
    </row>
    <row r="1590" spans="2:3" x14ac:dyDescent="0.25">
      <c r="B1590" s="91"/>
      <c r="C1590" s="92"/>
    </row>
    <row r="1591" spans="2:3" x14ac:dyDescent="0.25">
      <c r="B1591" s="91"/>
      <c r="C1591" s="92"/>
    </row>
    <row r="1592" spans="2:3" x14ac:dyDescent="0.25">
      <c r="B1592" s="91"/>
      <c r="C1592" s="92"/>
    </row>
    <row r="1593" spans="2:3" x14ac:dyDescent="0.25">
      <c r="B1593" s="91"/>
      <c r="C1593" s="92"/>
    </row>
    <row r="1594" spans="2:3" x14ac:dyDescent="0.25">
      <c r="B1594" s="91"/>
      <c r="C1594" s="92"/>
    </row>
    <row r="1595" spans="2:3" x14ac:dyDescent="0.25">
      <c r="B1595" s="91"/>
      <c r="C1595" s="92"/>
    </row>
    <row r="1596" spans="2:3" x14ac:dyDescent="0.25">
      <c r="B1596" s="91"/>
      <c r="C1596" s="92"/>
    </row>
    <row r="1597" spans="2:3" x14ac:dyDescent="0.25">
      <c r="B1597" s="91"/>
      <c r="C1597" s="92"/>
    </row>
    <row r="1598" spans="2:3" x14ac:dyDescent="0.25">
      <c r="B1598" s="91"/>
      <c r="C1598" s="92"/>
    </row>
    <row r="1599" spans="2:3" x14ac:dyDescent="0.25">
      <c r="B1599" s="91"/>
      <c r="C1599" s="92"/>
    </row>
    <row r="1600" spans="2:3" x14ac:dyDescent="0.25">
      <c r="B1600" s="91"/>
      <c r="C1600" s="92"/>
    </row>
    <row r="1601" spans="2:3" x14ac:dyDescent="0.25">
      <c r="B1601" s="91"/>
      <c r="C1601" s="92"/>
    </row>
    <row r="1602" spans="2:3" x14ac:dyDescent="0.25">
      <c r="B1602" s="91"/>
      <c r="C1602" s="92"/>
    </row>
    <row r="1603" spans="2:3" x14ac:dyDescent="0.25">
      <c r="B1603" s="91"/>
      <c r="C1603" s="92"/>
    </row>
    <row r="1604" spans="2:3" x14ac:dyDescent="0.25">
      <c r="B1604" s="91"/>
      <c r="C1604" s="92"/>
    </row>
    <row r="1605" spans="2:3" x14ac:dyDescent="0.25">
      <c r="B1605" s="91"/>
      <c r="C1605" s="92"/>
    </row>
    <row r="1606" spans="2:3" x14ac:dyDescent="0.25">
      <c r="B1606" s="91"/>
      <c r="C1606" s="92"/>
    </row>
    <row r="1607" spans="2:3" x14ac:dyDescent="0.25">
      <c r="B1607" s="91"/>
      <c r="C1607" s="92"/>
    </row>
    <row r="1608" spans="2:3" x14ac:dyDescent="0.25">
      <c r="B1608" s="91"/>
      <c r="C1608" s="92"/>
    </row>
    <row r="1609" spans="2:3" x14ac:dyDescent="0.25">
      <c r="B1609" s="91"/>
      <c r="C1609" s="92"/>
    </row>
    <row r="1610" spans="2:3" x14ac:dyDescent="0.25">
      <c r="B1610" s="91"/>
      <c r="C1610" s="92"/>
    </row>
    <row r="1611" spans="2:3" x14ac:dyDescent="0.25">
      <c r="B1611" s="91"/>
      <c r="C1611" s="92"/>
    </row>
    <row r="1612" spans="2:3" x14ac:dyDescent="0.25">
      <c r="B1612" s="91"/>
      <c r="C1612" s="92"/>
    </row>
    <row r="1613" spans="2:3" x14ac:dyDescent="0.25">
      <c r="B1613" s="91"/>
      <c r="C1613" s="92"/>
    </row>
    <row r="1614" spans="2:3" x14ac:dyDescent="0.25">
      <c r="B1614" s="91"/>
      <c r="C1614" s="92"/>
    </row>
    <row r="1615" spans="2:3" x14ac:dyDescent="0.25">
      <c r="B1615" s="91"/>
      <c r="C1615" s="92"/>
    </row>
    <row r="1616" spans="2:3" x14ac:dyDescent="0.25">
      <c r="B1616" s="91"/>
      <c r="C1616" s="92"/>
    </row>
    <row r="1617" spans="2:3" x14ac:dyDescent="0.25">
      <c r="B1617" s="91"/>
      <c r="C1617" s="92"/>
    </row>
    <row r="1618" spans="2:3" x14ac:dyDescent="0.25">
      <c r="B1618" s="91"/>
      <c r="C1618" s="92"/>
    </row>
    <row r="1619" spans="2:3" x14ac:dyDescent="0.25">
      <c r="B1619" s="91"/>
      <c r="C1619" s="92"/>
    </row>
    <row r="1620" spans="2:3" x14ac:dyDescent="0.25">
      <c r="B1620" s="91"/>
      <c r="C1620" s="92"/>
    </row>
    <row r="1621" spans="2:3" x14ac:dyDescent="0.25">
      <c r="B1621" s="91"/>
      <c r="C1621" s="92"/>
    </row>
    <row r="1622" spans="2:3" x14ac:dyDescent="0.25">
      <c r="B1622" s="91"/>
      <c r="C1622" s="92"/>
    </row>
    <row r="1623" spans="2:3" x14ac:dyDescent="0.25">
      <c r="B1623" s="91"/>
      <c r="C1623" s="92"/>
    </row>
    <row r="1624" spans="2:3" x14ac:dyDescent="0.25">
      <c r="B1624" s="91"/>
      <c r="C1624" s="92"/>
    </row>
    <row r="1625" spans="2:3" x14ac:dyDescent="0.25">
      <c r="B1625" s="91"/>
      <c r="C1625" s="92"/>
    </row>
    <row r="1626" spans="2:3" x14ac:dyDescent="0.25">
      <c r="B1626" s="91"/>
      <c r="C1626" s="92"/>
    </row>
    <row r="1627" spans="2:3" x14ac:dyDescent="0.25">
      <c r="B1627" s="91"/>
      <c r="C1627" s="92"/>
    </row>
    <row r="1628" spans="2:3" x14ac:dyDescent="0.25">
      <c r="B1628" s="91"/>
      <c r="C1628" s="92"/>
    </row>
    <row r="1629" spans="2:3" x14ac:dyDescent="0.25">
      <c r="B1629" s="91"/>
      <c r="C1629" s="92"/>
    </row>
    <row r="1630" spans="2:3" x14ac:dyDescent="0.25">
      <c r="B1630" s="91"/>
      <c r="C1630" s="92"/>
    </row>
    <row r="1631" spans="2:3" x14ac:dyDescent="0.25">
      <c r="B1631" s="91"/>
      <c r="C1631" s="92"/>
    </row>
    <row r="1632" spans="2:3" x14ac:dyDescent="0.25">
      <c r="B1632" s="91"/>
      <c r="C1632" s="92"/>
    </row>
    <row r="1633" spans="2:3" x14ac:dyDescent="0.25">
      <c r="B1633" s="91"/>
      <c r="C1633" s="92"/>
    </row>
    <row r="1634" spans="2:3" x14ac:dyDescent="0.25">
      <c r="B1634" s="91"/>
      <c r="C1634" s="92"/>
    </row>
    <row r="1635" spans="2:3" x14ac:dyDescent="0.25">
      <c r="B1635" s="91"/>
      <c r="C1635" s="92"/>
    </row>
    <row r="1636" spans="2:3" x14ac:dyDescent="0.25">
      <c r="B1636" s="91"/>
      <c r="C1636" s="92"/>
    </row>
    <row r="1637" spans="2:3" x14ac:dyDescent="0.25">
      <c r="B1637" s="91"/>
      <c r="C1637" s="92"/>
    </row>
    <row r="1638" spans="2:3" x14ac:dyDescent="0.25">
      <c r="B1638" s="91"/>
      <c r="C1638" s="92"/>
    </row>
    <row r="1639" spans="2:3" x14ac:dyDescent="0.25">
      <c r="B1639" s="91"/>
      <c r="C1639" s="92"/>
    </row>
    <row r="1640" spans="2:3" x14ac:dyDescent="0.25">
      <c r="B1640" s="91"/>
      <c r="C1640" s="92"/>
    </row>
    <row r="1641" spans="2:3" x14ac:dyDescent="0.25">
      <c r="B1641" s="91"/>
      <c r="C1641" s="92"/>
    </row>
    <row r="1642" spans="2:3" x14ac:dyDescent="0.25">
      <c r="B1642" s="91"/>
      <c r="C1642" s="92"/>
    </row>
    <row r="1643" spans="2:3" x14ac:dyDescent="0.25">
      <c r="B1643" s="91"/>
      <c r="C1643" s="92"/>
    </row>
    <row r="1644" spans="2:3" x14ac:dyDescent="0.25">
      <c r="B1644" s="91"/>
      <c r="C1644" s="92"/>
    </row>
    <row r="1645" spans="2:3" x14ac:dyDescent="0.25">
      <c r="B1645" s="91"/>
      <c r="C1645" s="92"/>
    </row>
    <row r="1646" spans="2:3" x14ac:dyDescent="0.25">
      <c r="B1646" s="91"/>
      <c r="C1646" s="92"/>
    </row>
    <row r="1647" spans="2:3" x14ac:dyDescent="0.25">
      <c r="B1647" s="91"/>
      <c r="C1647" s="92"/>
    </row>
    <row r="1648" spans="2:3" x14ac:dyDescent="0.25">
      <c r="B1648" s="91"/>
      <c r="C1648" s="92"/>
    </row>
    <row r="1649" spans="2:3" x14ac:dyDescent="0.25">
      <c r="B1649" s="91"/>
      <c r="C1649" s="92"/>
    </row>
    <row r="1650" spans="2:3" x14ac:dyDescent="0.25">
      <c r="B1650" s="91"/>
      <c r="C1650" s="92"/>
    </row>
    <row r="1651" spans="2:3" x14ac:dyDescent="0.25">
      <c r="B1651" s="91"/>
      <c r="C1651" s="92"/>
    </row>
    <row r="1652" spans="2:3" x14ac:dyDescent="0.25">
      <c r="B1652" s="91"/>
      <c r="C1652" s="92"/>
    </row>
    <row r="1653" spans="2:3" x14ac:dyDescent="0.25">
      <c r="B1653" s="91"/>
      <c r="C1653" s="92"/>
    </row>
    <row r="1654" spans="2:3" x14ac:dyDescent="0.25">
      <c r="B1654" s="91"/>
      <c r="C1654" s="92"/>
    </row>
    <row r="1655" spans="2:3" x14ac:dyDescent="0.25">
      <c r="B1655" s="91"/>
      <c r="C1655" s="92"/>
    </row>
    <row r="1656" spans="2:3" x14ac:dyDescent="0.25">
      <c r="B1656" s="91"/>
      <c r="C1656" s="92"/>
    </row>
    <row r="1657" spans="2:3" x14ac:dyDescent="0.25">
      <c r="B1657" s="91"/>
      <c r="C1657" s="92"/>
    </row>
    <row r="1658" spans="2:3" x14ac:dyDescent="0.25">
      <c r="B1658" s="91"/>
      <c r="C1658" s="92"/>
    </row>
    <row r="1659" spans="2:3" x14ac:dyDescent="0.25">
      <c r="B1659" s="91"/>
      <c r="C1659" s="92"/>
    </row>
    <row r="1660" spans="2:3" x14ac:dyDescent="0.25">
      <c r="B1660" s="91"/>
      <c r="C1660" s="92"/>
    </row>
    <row r="1661" spans="2:3" x14ac:dyDescent="0.25">
      <c r="B1661" s="91"/>
      <c r="C1661" s="92"/>
    </row>
    <row r="1662" spans="2:3" x14ac:dyDescent="0.25">
      <c r="B1662" s="91"/>
      <c r="C1662" s="92"/>
    </row>
    <row r="1663" spans="2:3" x14ac:dyDescent="0.25">
      <c r="B1663" s="91"/>
      <c r="C1663" s="92"/>
    </row>
    <row r="1664" spans="2:3" x14ac:dyDescent="0.25">
      <c r="B1664" s="91"/>
      <c r="C1664" s="92"/>
    </row>
    <row r="1665" spans="2:3" x14ac:dyDescent="0.25">
      <c r="B1665" s="91"/>
      <c r="C1665" s="92"/>
    </row>
    <row r="1666" spans="2:3" x14ac:dyDescent="0.25">
      <c r="B1666" s="91"/>
      <c r="C1666" s="92"/>
    </row>
    <row r="1667" spans="2:3" x14ac:dyDescent="0.25">
      <c r="B1667" s="91"/>
      <c r="C1667" s="92"/>
    </row>
    <row r="1668" spans="2:3" x14ac:dyDescent="0.25">
      <c r="B1668" s="91"/>
      <c r="C1668" s="92"/>
    </row>
    <row r="1669" spans="2:3" x14ac:dyDescent="0.25">
      <c r="B1669" s="91"/>
      <c r="C1669" s="92"/>
    </row>
    <row r="1670" spans="2:3" x14ac:dyDescent="0.25">
      <c r="B1670" s="91"/>
      <c r="C1670" s="92"/>
    </row>
    <row r="1671" spans="2:3" x14ac:dyDescent="0.25">
      <c r="B1671" s="91"/>
      <c r="C1671" s="92"/>
    </row>
    <row r="1672" spans="2:3" x14ac:dyDescent="0.25">
      <c r="B1672" s="91"/>
      <c r="C1672" s="92"/>
    </row>
    <row r="1673" spans="2:3" x14ac:dyDescent="0.25">
      <c r="B1673" s="91"/>
      <c r="C1673" s="92"/>
    </row>
    <row r="1674" spans="2:3" x14ac:dyDescent="0.25">
      <c r="B1674" s="91"/>
      <c r="C1674" s="92"/>
    </row>
    <row r="1675" spans="2:3" x14ac:dyDescent="0.25">
      <c r="B1675" s="91"/>
      <c r="C1675" s="92"/>
    </row>
    <row r="1676" spans="2:3" x14ac:dyDescent="0.25">
      <c r="B1676" s="91"/>
      <c r="C1676" s="92"/>
    </row>
    <row r="1677" spans="2:3" x14ac:dyDescent="0.25">
      <c r="B1677" s="91"/>
      <c r="C1677" s="92"/>
    </row>
    <row r="1678" spans="2:3" x14ac:dyDescent="0.25">
      <c r="B1678" s="91"/>
      <c r="C1678" s="92"/>
    </row>
    <row r="1679" spans="2:3" x14ac:dyDescent="0.25">
      <c r="B1679" s="91"/>
      <c r="C1679" s="92"/>
    </row>
    <row r="1680" spans="2:3" x14ac:dyDescent="0.25">
      <c r="B1680" s="91"/>
      <c r="C1680" s="92"/>
    </row>
    <row r="1681" spans="2:3" x14ac:dyDescent="0.25">
      <c r="B1681" s="91"/>
      <c r="C1681" s="92"/>
    </row>
    <row r="1682" spans="2:3" x14ac:dyDescent="0.25">
      <c r="B1682" s="91"/>
      <c r="C1682" s="92"/>
    </row>
    <row r="1683" spans="2:3" x14ac:dyDescent="0.25">
      <c r="B1683" s="91"/>
      <c r="C1683" s="92"/>
    </row>
    <row r="1684" spans="2:3" x14ac:dyDescent="0.25">
      <c r="B1684" s="91"/>
      <c r="C1684" s="92"/>
    </row>
    <row r="1685" spans="2:3" x14ac:dyDescent="0.25">
      <c r="B1685" s="91"/>
      <c r="C1685" s="92"/>
    </row>
    <row r="1686" spans="2:3" x14ac:dyDescent="0.25">
      <c r="B1686" s="91"/>
      <c r="C1686" s="92"/>
    </row>
    <row r="1687" spans="2:3" x14ac:dyDescent="0.25">
      <c r="B1687" s="91"/>
      <c r="C1687" s="92"/>
    </row>
    <row r="1688" spans="2:3" x14ac:dyDescent="0.25">
      <c r="B1688" s="91"/>
      <c r="C1688" s="92"/>
    </row>
    <row r="1689" spans="2:3" x14ac:dyDescent="0.25">
      <c r="B1689" s="91"/>
      <c r="C1689" s="92"/>
    </row>
    <row r="1690" spans="2:3" x14ac:dyDescent="0.25">
      <c r="B1690" s="91"/>
      <c r="C1690" s="92"/>
    </row>
    <row r="1691" spans="2:3" x14ac:dyDescent="0.25">
      <c r="B1691" s="91"/>
      <c r="C1691" s="92"/>
    </row>
    <row r="1692" spans="2:3" x14ac:dyDescent="0.25">
      <c r="B1692" s="91"/>
      <c r="C1692" s="92"/>
    </row>
    <row r="1693" spans="2:3" x14ac:dyDescent="0.25">
      <c r="B1693" s="91"/>
      <c r="C1693" s="92"/>
    </row>
    <row r="1694" spans="2:3" x14ac:dyDescent="0.25">
      <c r="B1694" s="91"/>
      <c r="C1694" s="92"/>
    </row>
    <row r="1695" spans="2:3" x14ac:dyDescent="0.25">
      <c r="B1695" s="91"/>
      <c r="C1695" s="92"/>
    </row>
    <row r="1696" spans="2:3" x14ac:dyDescent="0.25">
      <c r="B1696" s="91"/>
      <c r="C1696" s="92"/>
    </row>
    <row r="1697" spans="2:3" x14ac:dyDescent="0.25">
      <c r="B1697" s="91"/>
      <c r="C1697" s="92"/>
    </row>
    <row r="1698" spans="2:3" x14ac:dyDescent="0.25">
      <c r="B1698" s="91"/>
      <c r="C1698" s="92"/>
    </row>
    <row r="1699" spans="2:3" x14ac:dyDescent="0.25">
      <c r="B1699" s="91"/>
      <c r="C1699" s="92"/>
    </row>
    <row r="1700" spans="2:3" x14ac:dyDescent="0.25">
      <c r="B1700" s="91"/>
      <c r="C1700" s="92"/>
    </row>
    <row r="1701" spans="2:3" x14ac:dyDescent="0.25">
      <c r="B1701" s="91"/>
      <c r="C1701" s="92"/>
    </row>
    <row r="1702" spans="2:3" x14ac:dyDescent="0.25">
      <c r="B1702" s="91"/>
      <c r="C1702" s="92"/>
    </row>
    <row r="1703" spans="2:3" x14ac:dyDescent="0.25">
      <c r="B1703" s="91"/>
      <c r="C1703" s="92"/>
    </row>
    <row r="1704" spans="2:3" x14ac:dyDescent="0.25">
      <c r="B1704" s="91"/>
      <c r="C1704" s="92"/>
    </row>
    <row r="1705" spans="2:3" x14ac:dyDescent="0.25">
      <c r="B1705" s="91"/>
      <c r="C1705" s="92"/>
    </row>
    <row r="1706" spans="2:3" x14ac:dyDescent="0.25">
      <c r="B1706" s="91"/>
      <c r="C1706" s="92"/>
    </row>
    <row r="1707" spans="2:3" x14ac:dyDescent="0.25">
      <c r="B1707" s="91"/>
      <c r="C1707" s="92"/>
    </row>
    <row r="1708" spans="2:3" x14ac:dyDescent="0.25">
      <c r="B1708" s="91"/>
      <c r="C1708" s="92"/>
    </row>
    <row r="1709" spans="2:3" x14ac:dyDescent="0.25">
      <c r="B1709" s="91"/>
      <c r="C1709" s="92"/>
    </row>
    <row r="1710" spans="2:3" x14ac:dyDescent="0.25">
      <c r="B1710" s="91"/>
      <c r="C1710" s="92"/>
    </row>
    <row r="1711" spans="2:3" x14ac:dyDescent="0.25">
      <c r="B1711" s="91"/>
      <c r="C1711" s="92"/>
    </row>
    <row r="1712" spans="2:3" x14ac:dyDescent="0.25">
      <c r="B1712" s="91"/>
      <c r="C1712" s="92"/>
    </row>
    <row r="1713" spans="2:3" x14ac:dyDescent="0.25">
      <c r="B1713" s="91"/>
      <c r="C1713" s="92"/>
    </row>
    <row r="1714" spans="2:3" x14ac:dyDescent="0.25">
      <c r="B1714" s="91"/>
      <c r="C1714" s="92"/>
    </row>
    <row r="1715" spans="2:3" x14ac:dyDescent="0.25">
      <c r="B1715" s="91"/>
      <c r="C1715" s="92"/>
    </row>
    <row r="1716" spans="2:3" x14ac:dyDescent="0.25">
      <c r="B1716" s="91"/>
      <c r="C1716" s="92"/>
    </row>
    <row r="1717" spans="2:3" x14ac:dyDescent="0.25">
      <c r="B1717" s="91"/>
      <c r="C1717" s="92"/>
    </row>
    <row r="1718" spans="2:3" x14ac:dyDescent="0.25">
      <c r="B1718" s="91"/>
      <c r="C1718" s="92"/>
    </row>
    <row r="1719" spans="2:3" x14ac:dyDescent="0.25">
      <c r="B1719" s="91"/>
      <c r="C1719" s="92"/>
    </row>
    <row r="1720" spans="2:3" x14ac:dyDescent="0.25">
      <c r="B1720" s="91"/>
      <c r="C1720" s="92"/>
    </row>
    <row r="1721" spans="2:3" x14ac:dyDescent="0.25">
      <c r="B1721" s="91"/>
      <c r="C1721" s="92"/>
    </row>
    <row r="1722" spans="2:3" x14ac:dyDescent="0.25">
      <c r="B1722" s="91"/>
      <c r="C1722" s="92"/>
    </row>
    <row r="1723" spans="2:3" x14ac:dyDescent="0.25">
      <c r="B1723" s="91"/>
      <c r="C1723" s="92"/>
    </row>
    <row r="1724" spans="2:3" x14ac:dyDescent="0.25">
      <c r="B1724" s="91"/>
      <c r="C1724" s="92"/>
    </row>
    <row r="1725" spans="2:3" x14ac:dyDescent="0.25">
      <c r="B1725" s="91"/>
      <c r="C1725" s="92"/>
    </row>
    <row r="1726" spans="2:3" x14ac:dyDescent="0.25">
      <c r="B1726" s="91"/>
      <c r="C1726" s="92"/>
    </row>
    <row r="1727" spans="2:3" x14ac:dyDescent="0.25">
      <c r="B1727" s="91"/>
      <c r="C1727" s="92"/>
    </row>
    <row r="1728" spans="2:3" x14ac:dyDescent="0.25">
      <c r="B1728" s="91"/>
      <c r="C1728" s="92"/>
    </row>
    <row r="1729" spans="2:3" x14ac:dyDescent="0.25">
      <c r="B1729" s="91"/>
      <c r="C1729" s="92"/>
    </row>
    <row r="1730" spans="2:3" x14ac:dyDescent="0.25">
      <c r="B1730" s="91"/>
      <c r="C1730" s="92"/>
    </row>
    <row r="1731" spans="2:3" x14ac:dyDescent="0.25">
      <c r="B1731" s="91"/>
      <c r="C1731" s="92"/>
    </row>
    <row r="1732" spans="2:3" x14ac:dyDescent="0.25">
      <c r="B1732" s="91"/>
      <c r="C1732" s="92"/>
    </row>
    <row r="1733" spans="2:3" x14ac:dyDescent="0.25">
      <c r="B1733" s="91"/>
      <c r="C1733" s="92"/>
    </row>
    <row r="1734" spans="2:3" x14ac:dyDescent="0.25">
      <c r="B1734" s="91"/>
      <c r="C1734" s="92"/>
    </row>
    <row r="1735" spans="2:3" x14ac:dyDescent="0.25">
      <c r="B1735" s="91"/>
      <c r="C1735" s="92"/>
    </row>
    <row r="1736" spans="2:3" x14ac:dyDescent="0.25">
      <c r="B1736" s="91"/>
      <c r="C1736" s="92"/>
    </row>
    <row r="1737" spans="2:3" x14ac:dyDescent="0.25">
      <c r="B1737" s="91"/>
      <c r="C1737" s="92"/>
    </row>
    <row r="1738" spans="2:3" x14ac:dyDescent="0.25">
      <c r="B1738" s="91"/>
      <c r="C1738" s="92"/>
    </row>
    <row r="1739" spans="2:3" x14ac:dyDescent="0.25">
      <c r="B1739" s="91"/>
      <c r="C1739" s="92"/>
    </row>
    <row r="1740" spans="2:3" x14ac:dyDescent="0.25">
      <c r="B1740" s="91"/>
      <c r="C1740" s="92"/>
    </row>
    <row r="1741" spans="2:3" x14ac:dyDescent="0.25">
      <c r="B1741" s="91"/>
      <c r="C1741" s="92"/>
    </row>
    <row r="1742" spans="2:3" x14ac:dyDescent="0.25">
      <c r="B1742" s="91"/>
      <c r="C1742" s="92"/>
    </row>
    <row r="1743" spans="2:3" x14ac:dyDescent="0.25">
      <c r="B1743" s="91"/>
      <c r="C1743" s="92"/>
    </row>
    <row r="1744" spans="2:3" x14ac:dyDescent="0.25">
      <c r="B1744" s="91"/>
      <c r="C1744" s="92"/>
    </row>
    <row r="1745" spans="2:3" x14ac:dyDescent="0.25">
      <c r="B1745" s="91"/>
      <c r="C1745" s="92"/>
    </row>
    <row r="1746" spans="2:3" x14ac:dyDescent="0.25">
      <c r="B1746" s="91"/>
      <c r="C1746" s="92"/>
    </row>
    <row r="1747" spans="2:3" x14ac:dyDescent="0.25">
      <c r="B1747" s="91"/>
      <c r="C1747" s="92"/>
    </row>
    <row r="1748" spans="2:3" x14ac:dyDescent="0.25">
      <c r="B1748" s="91"/>
      <c r="C1748" s="92"/>
    </row>
    <row r="1749" spans="2:3" x14ac:dyDescent="0.25">
      <c r="B1749" s="91"/>
      <c r="C1749" s="92"/>
    </row>
    <row r="1750" spans="2:3" x14ac:dyDescent="0.25">
      <c r="B1750" s="91"/>
      <c r="C1750" s="92"/>
    </row>
    <row r="1751" spans="2:3" x14ac:dyDescent="0.25">
      <c r="B1751" s="91"/>
      <c r="C1751" s="92"/>
    </row>
    <row r="1752" spans="2:3" x14ac:dyDescent="0.25">
      <c r="B1752" s="91"/>
      <c r="C1752" s="92"/>
    </row>
    <row r="1753" spans="2:3" x14ac:dyDescent="0.25">
      <c r="B1753" s="91"/>
      <c r="C1753" s="92"/>
    </row>
    <row r="1754" spans="2:3" x14ac:dyDescent="0.25">
      <c r="B1754" s="91"/>
      <c r="C1754" s="92"/>
    </row>
    <row r="1755" spans="2:3" x14ac:dyDescent="0.25">
      <c r="B1755" s="91"/>
      <c r="C1755" s="92"/>
    </row>
    <row r="1756" spans="2:3" x14ac:dyDescent="0.25">
      <c r="B1756" s="91"/>
      <c r="C1756" s="92"/>
    </row>
    <row r="1757" spans="2:3" x14ac:dyDescent="0.25">
      <c r="B1757" s="91"/>
      <c r="C1757" s="92"/>
    </row>
    <row r="1758" spans="2:3" x14ac:dyDescent="0.25">
      <c r="B1758" s="91"/>
      <c r="C1758" s="92"/>
    </row>
    <row r="1759" spans="2:3" x14ac:dyDescent="0.25">
      <c r="B1759" s="91"/>
      <c r="C1759" s="92"/>
    </row>
    <row r="1760" spans="2:3" x14ac:dyDescent="0.25">
      <c r="B1760" s="91"/>
      <c r="C1760" s="92"/>
    </row>
    <row r="1761" spans="2:3" x14ac:dyDescent="0.25">
      <c r="B1761" s="91"/>
      <c r="C1761" s="92"/>
    </row>
    <row r="1762" spans="2:3" x14ac:dyDescent="0.25">
      <c r="B1762" s="91"/>
      <c r="C1762" s="92"/>
    </row>
    <row r="1763" spans="2:3" x14ac:dyDescent="0.25">
      <c r="B1763" s="91"/>
      <c r="C1763" s="92"/>
    </row>
    <row r="1764" spans="2:3" x14ac:dyDescent="0.25">
      <c r="B1764" s="91"/>
      <c r="C1764" s="92"/>
    </row>
    <row r="1765" spans="2:3" x14ac:dyDescent="0.25">
      <c r="B1765" s="91"/>
      <c r="C1765" s="92"/>
    </row>
    <row r="1766" spans="2:3" x14ac:dyDescent="0.25">
      <c r="B1766" s="91"/>
      <c r="C1766" s="92"/>
    </row>
    <row r="1767" spans="2:3" x14ac:dyDescent="0.25">
      <c r="B1767" s="91"/>
      <c r="C1767" s="92"/>
    </row>
    <row r="1768" spans="2:3" x14ac:dyDescent="0.25">
      <c r="B1768" s="91"/>
      <c r="C1768" s="92"/>
    </row>
    <row r="1769" spans="2:3" x14ac:dyDescent="0.25">
      <c r="B1769" s="91"/>
      <c r="C1769" s="92"/>
    </row>
    <row r="1770" spans="2:3" x14ac:dyDescent="0.25">
      <c r="B1770" s="91"/>
      <c r="C1770" s="92"/>
    </row>
    <row r="1771" spans="2:3" x14ac:dyDescent="0.25">
      <c r="B1771" s="91"/>
      <c r="C1771" s="92"/>
    </row>
    <row r="1772" spans="2:3" x14ac:dyDescent="0.25">
      <c r="B1772" s="91"/>
      <c r="C1772" s="92"/>
    </row>
    <row r="1773" spans="2:3" x14ac:dyDescent="0.25">
      <c r="B1773" s="91"/>
      <c r="C1773" s="92"/>
    </row>
    <row r="1774" spans="2:3" x14ac:dyDescent="0.25">
      <c r="B1774" s="91"/>
      <c r="C1774" s="92"/>
    </row>
    <row r="1775" spans="2:3" x14ac:dyDescent="0.25">
      <c r="B1775" s="91"/>
      <c r="C1775" s="92"/>
    </row>
    <row r="1776" spans="2:3" x14ac:dyDescent="0.25">
      <c r="B1776" s="91"/>
      <c r="C1776" s="92"/>
    </row>
    <row r="1777" spans="2:3" x14ac:dyDescent="0.25">
      <c r="B1777" s="91"/>
      <c r="C1777" s="92"/>
    </row>
    <row r="1778" spans="2:3" x14ac:dyDescent="0.25">
      <c r="B1778" s="91"/>
      <c r="C1778" s="92"/>
    </row>
    <row r="1779" spans="2:3" x14ac:dyDescent="0.25">
      <c r="B1779" s="91"/>
      <c r="C1779" s="92"/>
    </row>
    <row r="1780" spans="2:3" x14ac:dyDescent="0.25">
      <c r="B1780" s="91"/>
      <c r="C1780" s="92"/>
    </row>
    <row r="1781" spans="2:3" x14ac:dyDescent="0.25">
      <c r="B1781" s="91"/>
      <c r="C1781" s="92"/>
    </row>
    <row r="1782" spans="2:3" x14ac:dyDescent="0.25">
      <c r="B1782" s="91"/>
      <c r="C1782" s="92"/>
    </row>
    <row r="1783" spans="2:3" x14ac:dyDescent="0.25">
      <c r="B1783" s="91"/>
      <c r="C1783" s="92"/>
    </row>
    <row r="1784" spans="2:3" x14ac:dyDescent="0.25">
      <c r="B1784" s="91"/>
      <c r="C1784" s="92"/>
    </row>
    <row r="1785" spans="2:3" x14ac:dyDescent="0.25">
      <c r="B1785" s="91"/>
      <c r="C1785" s="92"/>
    </row>
    <row r="1786" spans="2:3" x14ac:dyDescent="0.25">
      <c r="B1786" s="91"/>
      <c r="C1786" s="92"/>
    </row>
    <row r="1787" spans="2:3" x14ac:dyDescent="0.25">
      <c r="B1787" s="91"/>
      <c r="C1787" s="92"/>
    </row>
    <row r="1788" spans="2:3" x14ac:dyDescent="0.25">
      <c r="B1788" s="91"/>
      <c r="C1788" s="92"/>
    </row>
    <row r="1789" spans="2:3" x14ac:dyDescent="0.25">
      <c r="B1789" s="91"/>
      <c r="C1789" s="92"/>
    </row>
    <row r="1790" spans="2:3" x14ac:dyDescent="0.25">
      <c r="B1790" s="91"/>
      <c r="C1790" s="92"/>
    </row>
    <row r="1791" spans="2:3" x14ac:dyDescent="0.25">
      <c r="B1791" s="91"/>
      <c r="C1791" s="92"/>
    </row>
    <row r="1792" spans="2:3" x14ac:dyDescent="0.25">
      <c r="B1792" s="91"/>
      <c r="C1792" s="92"/>
    </row>
    <row r="1793" spans="2:3" x14ac:dyDescent="0.25">
      <c r="B1793" s="91"/>
      <c r="C1793" s="92"/>
    </row>
    <row r="1794" spans="2:3" x14ac:dyDescent="0.25">
      <c r="B1794" s="91"/>
      <c r="C1794" s="92"/>
    </row>
    <row r="1795" spans="2:3" x14ac:dyDescent="0.25">
      <c r="B1795" s="91"/>
      <c r="C1795" s="92"/>
    </row>
    <row r="1796" spans="2:3" x14ac:dyDescent="0.25">
      <c r="B1796" s="91"/>
      <c r="C1796" s="92"/>
    </row>
    <row r="1797" spans="2:3" x14ac:dyDescent="0.25">
      <c r="B1797" s="91"/>
      <c r="C1797" s="92"/>
    </row>
    <row r="1798" spans="2:3" x14ac:dyDescent="0.25">
      <c r="B1798" s="91"/>
      <c r="C1798" s="92"/>
    </row>
    <row r="1799" spans="2:3" x14ac:dyDescent="0.25">
      <c r="B1799" s="91"/>
      <c r="C1799" s="92"/>
    </row>
    <row r="1800" spans="2:3" x14ac:dyDescent="0.25">
      <c r="B1800" s="91"/>
      <c r="C1800" s="92"/>
    </row>
    <row r="1801" spans="2:3" x14ac:dyDescent="0.25">
      <c r="B1801" s="91"/>
      <c r="C1801" s="92"/>
    </row>
    <row r="1802" spans="2:3" x14ac:dyDescent="0.25">
      <c r="B1802" s="91"/>
      <c r="C1802" s="92"/>
    </row>
    <row r="1803" spans="2:3" x14ac:dyDescent="0.25">
      <c r="B1803" s="91"/>
      <c r="C1803" s="92"/>
    </row>
    <row r="1804" spans="2:3" x14ac:dyDescent="0.25">
      <c r="B1804" s="91"/>
      <c r="C1804" s="92"/>
    </row>
    <row r="1805" spans="2:3" x14ac:dyDescent="0.25">
      <c r="B1805" s="91"/>
      <c r="C1805" s="92"/>
    </row>
    <row r="1806" spans="2:3" x14ac:dyDescent="0.25">
      <c r="B1806" s="91"/>
      <c r="C1806" s="92"/>
    </row>
    <row r="1807" spans="2:3" x14ac:dyDescent="0.25">
      <c r="B1807" s="91"/>
      <c r="C1807" s="92"/>
    </row>
    <row r="1808" spans="2:3" x14ac:dyDescent="0.25">
      <c r="B1808" s="91"/>
      <c r="C1808" s="92"/>
    </row>
    <row r="1809" spans="2:3" x14ac:dyDescent="0.25">
      <c r="B1809" s="91"/>
      <c r="C1809" s="92"/>
    </row>
    <row r="1810" spans="2:3" x14ac:dyDescent="0.25">
      <c r="B1810" s="91"/>
      <c r="C1810" s="92"/>
    </row>
    <row r="1811" spans="2:3" x14ac:dyDescent="0.25">
      <c r="B1811" s="91"/>
      <c r="C1811" s="92"/>
    </row>
    <row r="1812" spans="2:3" x14ac:dyDescent="0.25">
      <c r="B1812" s="91"/>
      <c r="C1812" s="92"/>
    </row>
    <row r="1813" spans="2:3" x14ac:dyDescent="0.25">
      <c r="B1813" s="91"/>
      <c r="C1813" s="92"/>
    </row>
    <row r="1814" spans="2:3" x14ac:dyDescent="0.25">
      <c r="B1814" s="91"/>
      <c r="C1814" s="92"/>
    </row>
    <row r="1815" spans="2:3" x14ac:dyDescent="0.25">
      <c r="B1815" s="91"/>
      <c r="C1815" s="92"/>
    </row>
    <row r="1816" spans="2:3" x14ac:dyDescent="0.25">
      <c r="B1816" s="91"/>
      <c r="C1816" s="92"/>
    </row>
    <row r="1817" spans="2:3" x14ac:dyDescent="0.25">
      <c r="B1817" s="91"/>
      <c r="C1817" s="92"/>
    </row>
    <row r="1818" spans="2:3" x14ac:dyDescent="0.25">
      <c r="B1818" s="91"/>
      <c r="C1818" s="92"/>
    </row>
    <row r="1819" spans="2:3" x14ac:dyDescent="0.25">
      <c r="B1819" s="91"/>
      <c r="C1819" s="92"/>
    </row>
    <row r="1820" spans="2:3" x14ac:dyDescent="0.25">
      <c r="B1820" s="91"/>
      <c r="C1820" s="92"/>
    </row>
    <row r="1821" spans="2:3" x14ac:dyDescent="0.25">
      <c r="B1821" s="91"/>
      <c r="C1821" s="92"/>
    </row>
    <row r="1822" spans="2:3" x14ac:dyDescent="0.25">
      <c r="B1822" s="91"/>
      <c r="C1822" s="92"/>
    </row>
    <row r="1823" spans="2:3" x14ac:dyDescent="0.25">
      <c r="B1823" s="91"/>
      <c r="C1823" s="92"/>
    </row>
    <row r="1824" spans="2:3" x14ac:dyDescent="0.25">
      <c r="B1824" s="91"/>
      <c r="C1824" s="92"/>
    </row>
    <row r="1825" spans="2:3" x14ac:dyDescent="0.25">
      <c r="B1825" s="91"/>
      <c r="C1825" s="92"/>
    </row>
    <row r="1826" spans="2:3" x14ac:dyDescent="0.25">
      <c r="B1826" s="91"/>
      <c r="C1826" s="92"/>
    </row>
    <row r="1827" spans="2:3" x14ac:dyDescent="0.25">
      <c r="B1827" s="91"/>
      <c r="C1827" s="92"/>
    </row>
    <row r="1828" spans="2:3" x14ac:dyDescent="0.25">
      <c r="B1828" s="91"/>
      <c r="C1828" s="92"/>
    </row>
    <row r="1829" spans="2:3" x14ac:dyDescent="0.25">
      <c r="B1829" s="91"/>
      <c r="C1829" s="92"/>
    </row>
    <row r="1830" spans="2:3" x14ac:dyDescent="0.25">
      <c r="B1830" s="91"/>
      <c r="C1830" s="92"/>
    </row>
    <row r="1831" spans="2:3" x14ac:dyDescent="0.25">
      <c r="B1831" s="91"/>
      <c r="C1831" s="92"/>
    </row>
    <row r="1832" spans="2:3" x14ac:dyDescent="0.25">
      <c r="B1832" s="91"/>
      <c r="C1832" s="92"/>
    </row>
    <row r="1833" spans="2:3" x14ac:dyDescent="0.25">
      <c r="B1833" s="91"/>
      <c r="C1833" s="92"/>
    </row>
    <row r="1834" spans="2:3" x14ac:dyDescent="0.25">
      <c r="B1834" s="91"/>
      <c r="C1834" s="92"/>
    </row>
    <row r="1835" spans="2:3" x14ac:dyDescent="0.25">
      <c r="B1835" s="91"/>
      <c r="C1835" s="92"/>
    </row>
    <row r="1836" spans="2:3" x14ac:dyDescent="0.25">
      <c r="B1836" s="91"/>
      <c r="C1836" s="92"/>
    </row>
    <row r="1837" spans="2:3" x14ac:dyDescent="0.25">
      <c r="B1837" s="91"/>
      <c r="C1837" s="92"/>
    </row>
    <row r="1838" spans="2:3" x14ac:dyDescent="0.25">
      <c r="B1838" s="91"/>
      <c r="C1838" s="92"/>
    </row>
    <row r="1839" spans="2:3" x14ac:dyDescent="0.25">
      <c r="B1839" s="91"/>
      <c r="C1839" s="92"/>
    </row>
    <row r="1840" spans="2:3" x14ac:dyDescent="0.25">
      <c r="B1840" s="91"/>
      <c r="C1840" s="92"/>
    </row>
    <row r="1841" spans="2:3" x14ac:dyDescent="0.25">
      <c r="B1841" s="91"/>
      <c r="C1841" s="92"/>
    </row>
    <row r="1842" spans="2:3" x14ac:dyDescent="0.25">
      <c r="B1842" s="91"/>
      <c r="C1842" s="92"/>
    </row>
    <row r="1843" spans="2:3" x14ac:dyDescent="0.25">
      <c r="B1843" s="91"/>
      <c r="C1843" s="92"/>
    </row>
    <row r="1844" spans="2:3" x14ac:dyDescent="0.25">
      <c r="B1844" s="91"/>
      <c r="C1844" s="92"/>
    </row>
    <row r="1845" spans="2:3" x14ac:dyDescent="0.25">
      <c r="B1845" s="91"/>
      <c r="C1845" s="92"/>
    </row>
    <row r="1846" spans="2:3" x14ac:dyDescent="0.25">
      <c r="B1846" s="91"/>
      <c r="C1846" s="92"/>
    </row>
    <row r="1847" spans="2:3" x14ac:dyDescent="0.25">
      <c r="B1847" s="91"/>
      <c r="C1847" s="92"/>
    </row>
    <row r="1848" spans="2:3" x14ac:dyDescent="0.25">
      <c r="B1848" s="91"/>
      <c r="C1848" s="92"/>
    </row>
    <row r="1849" spans="2:3" x14ac:dyDescent="0.25">
      <c r="B1849" s="91"/>
      <c r="C1849" s="92"/>
    </row>
    <row r="1850" spans="2:3" x14ac:dyDescent="0.25">
      <c r="B1850" s="91"/>
      <c r="C1850" s="92"/>
    </row>
    <row r="1851" spans="2:3" x14ac:dyDescent="0.25">
      <c r="B1851" s="91"/>
      <c r="C1851" s="92"/>
    </row>
    <row r="1852" spans="2:3" x14ac:dyDescent="0.25">
      <c r="B1852" s="91"/>
      <c r="C1852" s="92"/>
    </row>
    <row r="1853" spans="2:3" x14ac:dyDescent="0.25">
      <c r="B1853" s="91"/>
      <c r="C1853" s="92"/>
    </row>
    <row r="1854" spans="2:3" x14ac:dyDescent="0.25">
      <c r="B1854" s="91"/>
      <c r="C1854" s="92"/>
    </row>
    <row r="1855" spans="2:3" x14ac:dyDescent="0.25">
      <c r="B1855" s="91"/>
      <c r="C1855" s="92"/>
    </row>
    <row r="1856" spans="2:3" x14ac:dyDescent="0.25">
      <c r="B1856" s="91"/>
      <c r="C1856" s="92"/>
    </row>
    <row r="1857" spans="2:3" x14ac:dyDescent="0.25">
      <c r="B1857" s="91"/>
      <c r="C1857" s="92"/>
    </row>
    <row r="1858" spans="2:3" x14ac:dyDescent="0.25">
      <c r="B1858" s="91"/>
      <c r="C1858" s="92"/>
    </row>
    <row r="1859" spans="2:3" x14ac:dyDescent="0.25">
      <c r="B1859" s="91"/>
      <c r="C1859" s="92"/>
    </row>
    <row r="1860" spans="2:3" x14ac:dyDescent="0.25">
      <c r="B1860" s="91"/>
      <c r="C1860" s="92"/>
    </row>
    <row r="1861" spans="2:3" x14ac:dyDescent="0.25">
      <c r="B1861" s="91"/>
      <c r="C1861" s="92"/>
    </row>
    <row r="1862" spans="2:3" x14ac:dyDescent="0.25">
      <c r="B1862" s="91"/>
      <c r="C1862" s="92"/>
    </row>
    <row r="1863" spans="2:3" x14ac:dyDescent="0.25">
      <c r="B1863" s="91"/>
      <c r="C1863" s="92"/>
    </row>
    <row r="1864" spans="2:3" x14ac:dyDescent="0.25">
      <c r="B1864" s="91"/>
      <c r="C1864" s="92"/>
    </row>
    <row r="1865" spans="2:3" x14ac:dyDescent="0.25">
      <c r="B1865" s="91"/>
      <c r="C1865" s="92"/>
    </row>
    <row r="1866" spans="2:3" x14ac:dyDescent="0.25">
      <c r="B1866" s="91"/>
      <c r="C1866" s="92"/>
    </row>
    <row r="1867" spans="2:3" x14ac:dyDescent="0.25">
      <c r="B1867" s="91"/>
      <c r="C1867" s="92"/>
    </row>
    <row r="1868" spans="2:3" x14ac:dyDescent="0.25">
      <c r="B1868" s="91"/>
      <c r="C1868" s="92"/>
    </row>
    <row r="1869" spans="2:3" x14ac:dyDescent="0.25">
      <c r="B1869" s="91"/>
      <c r="C1869" s="92"/>
    </row>
    <row r="1870" spans="2:3" x14ac:dyDescent="0.25">
      <c r="B1870" s="91"/>
      <c r="C1870" s="92"/>
    </row>
    <row r="1871" spans="2:3" x14ac:dyDescent="0.25">
      <c r="B1871" s="91"/>
      <c r="C1871" s="92"/>
    </row>
    <row r="1872" spans="2:3" x14ac:dyDescent="0.25">
      <c r="B1872" s="91"/>
      <c r="C1872" s="92"/>
    </row>
    <row r="1873" spans="2:3" x14ac:dyDescent="0.25">
      <c r="B1873" s="91"/>
      <c r="C1873" s="92"/>
    </row>
    <row r="1874" spans="2:3" x14ac:dyDescent="0.25">
      <c r="B1874" s="91"/>
      <c r="C1874" s="92"/>
    </row>
    <row r="1875" spans="2:3" x14ac:dyDescent="0.25">
      <c r="B1875" s="91"/>
      <c r="C1875" s="92"/>
    </row>
    <row r="1876" spans="2:3" x14ac:dyDescent="0.25">
      <c r="B1876" s="91"/>
      <c r="C1876" s="92"/>
    </row>
    <row r="1877" spans="2:3" x14ac:dyDescent="0.25">
      <c r="B1877" s="91"/>
      <c r="C1877" s="92"/>
    </row>
    <row r="1878" spans="2:3" x14ac:dyDescent="0.25">
      <c r="B1878" s="91"/>
      <c r="C1878" s="92"/>
    </row>
    <row r="1879" spans="2:3" x14ac:dyDescent="0.25">
      <c r="B1879" s="91"/>
      <c r="C1879" s="92"/>
    </row>
    <row r="1880" spans="2:3" x14ac:dyDescent="0.25">
      <c r="B1880" s="91"/>
      <c r="C1880" s="92"/>
    </row>
    <row r="1881" spans="2:3" x14ac:dyDescent="0.25">
      <c r="B1881" s="91"/>
      <c r="C1881" s="92"/>
    </row>
    <row r="1882" spans="2:3" x14ac:dyDescent="0.25">
      <c r="B1882" s="91"/>
      <c r="C1882" s="92"/>
    </row>
    <row r="1883" spans="2:3" x14ac:dyDescent="0.25">
      <c r="B1883" s="91"/>
      <c r="C1883" s="92"/>
    </row>
    <row r="1884" spans="2:3" x14ac:dyDescent="0.25">
      <c r="B1884" s="91"/>
      <c r="C1884" s="92"/>
    </row>
    <row r="1885" spans="2:3" x14ac:dyDescent="0.25">
      <c r="B1885" s="91"/>
      <c r="C1885" s="92"/>
    </row>
    <row r="1886" spans="2:3" x14ac:dyDescent="0.25">
      <c r="B1886" s="91"/>
      <c r="C1886" s="92"/>
    </row>
    <row r="1887" spans="2:3" x14ac:dyDescent="0.25">
      <c r="B1887" s="91"/>
      <c r="C1887" s="92"/>
    </row>
    <row r="1888" spans="2:3" x14ac:dyDescent="0.25">
      <c r="B1888" s="91"/>
      <c r="C1888" s="92"/>
    </row>
    <row r="1889" spans="2:3" x14ac:dyDescent="0.25">
      <c r="B1889" s="91"/>
      <c r="C1889" s="92"/>
    </row>
    <row r="1890" spans="2:3" x14ac:dyDescent="0.25">
      <c r="B1890" s="91"/>
      <c r="C1890" s="92"/>
    </row>
    <row r="1891" spans="2:3" x14ac:dyDescent="0.25">
      <c r="B1891" s="91"/>
      <c r="C1891" s="92"/>
    </row>
    <row r="1892" spans="2:3" x14ac:dyDescent="0.25">
      <c r="B1892" s="91"/>
      <c r="C1892" s="92"/>
    </row>
    <row r="1893" spans="2:3" x14ac:dyDescent="0.25">
      <c r="B1893" s="91"/>
      <c r="C1893" s="92"/>
    </row>
    <row r="1894" spans="2:3" x14ac:dyDescent="0.25">
      <c r="B1894" s="91"/>
      <c r="C1894" s="92"/>
    </row>
    <row r="1895" spans="2:3" x14ac:dyDescent="0.25">
      <c r="B1895" s="91"/>
      <c r="C1895" s="92"/>
    </row>
    <row r="1896" spans="2:3" x14ac:dyDescent="0.25">
      <c r="B1896" s="91"/>
      <c r="C1896" s="92"/>
    </row>
    <row r="1897" spans="2:3" x14ac:dyDescent="0.25">
      <c r="B1897" s="91"/>
      <c r="C1897" s="92"/>
    </row>
    <row r="1898" spans="2:3" x14ac:dyDescent="0.25">
      <c r="B1898" s="91"/>
      <c r="C1898" s="92"/>
    </row>
    <row r="1899" spans="2:3" x14ac:dyDescent="0.25">
      <c r="B1899" s="91"/>
      <c r="C1899" s="92"/>
    </row>
    <row r="1900" spans="2:3" x14ac:dyDescent="0.25">
      <c r="B1900" s="91"/>
      <c r="C1900" s="92"/>
    </row>
    <row r="1901" spans="2:3" x14ac:dyDescent="0.25">
      <c r="B1901" s="91"/>
      <c r="C1901" s="92"/>
    </row>
    <row r="1902" spans="2:3" x14ac:dyDescent="0.25">
      <c r="B1902" s="91"/>
      <c r="C1902" s="92"/>
    </row>
    <row r="1903" spans="2:3" x14ac:dyDescent="0.25">
      <c r="B1903" s="91"/>
      <c r="C1903" s="92"/>
    </row>
    <row r="1904" spans="2:3" x14ac:dyDescent="0.25">
      <c r="B1904" s="91"/>
      <c r="C1904" s="92"/>
    </row>
    <row r="1905" spans="2:3" x14ac:dyDescent="0.25">
      <c r="B1905" s="91"/>
      <c r="C1905" s="92"/>
    </row>
    <row r="1906" spans="2:3" x14ac:dyDescent="0.25">
      <c r="B1906" s="91"/>
      <c r="C1906" s="92"/>
    </row>
    <row r="1907" spans="2:3" x14ac:dyDescent="0.25">
      <c r="B1907" s="91"/>
      <c r="C1907" s="92"/>
    </row>
    <row r="1908" spans="2:3" x14ac:dyDescent="0.25">
      <c r="B1908" s="91"/>
      <c r="C1908" s="92"/>
    </row>
    <row r="1909" spans="2:3" x14ac:dyDescent="0.25">
      <c r="B1909" s="91"/>
      <c r="C1909" s="92"/>
    </row>
    <row r="1910" spans="2:3" x14ac:dyDescent="0.25">
      <c r="B1910" s="91"/>
      <c r="C1910" s="92"/>
    </row>
    <row r="1911" spans="2:3" x14ac:dyDescent="0.25">
      <c r="B1911" s="91"/>
      <c r="C1911" s="92"/>
    </row>
    <row r="1912" spans="2:3" x14ac:dyDescent="0.25">
      <c r="B1912" s="91"/>
      <c r="C1912" s="92"/>
    </row>
    <row r="1913" spans="2:3" x14ac:dyDescent="0.25">
      <c r="B1913" s="91"/>
      <c r="C1913" s="92"/>
    </row>
    <row r="1914" spans="2:3" x14ac:dyDescent="0.25">
      <c r="B1914" s="91"/>
      <c r="C1914" s="92"/>
    </row>
    <row r="1915" spans="2:3" x14ac:dyDescent="0.25">
      <c r="B1915" s="91"/>
      <c r="C1915" s="92"/>
    </row>
    <row r="1916" spans="2:3" x14ac:dyDescent="0.25">
      <c r="B1916" s="91"/>
      <c r="C1916" s="92"/>
    </row>
    <row r="1917" spans="2:3" x14ac:dyDescent="0.25">
      <c r="B1917" s="91"/>
      <c r="C1917" s="92"/>
    </row>
    <row r="1918" spans="2:3" x14ac:dyDescent="0.25">
      <c r="B1918" s="91"/>
      <c r="C1918" s="92"/>
    </row>
    <row r="1919" spans="2:3" x14ac:dyDescent="0.25">
      <c r="B1919" s="91"/>
      <c r="C1919" s="92"/>
    </row>
    <row r="1920" spans="2:3" x14ac:dyDescent="0.25">
      <c r="B1920" s="91"/>
      <c r="C1920" s="92"/>
    </row>
    <row r="1921" spans="2:3" x14ac:dyDescent="0.25">
      <c r="B1921" s="91"/>
      <c r="C1921" s="92"/>
    </row>
    <row r="1922" spans="2:3" x14ac:dyDescent="0.25">
      <c r="B1922" s="91"/>
      <c r="C1922" s="92"/>
    </row>
    <row r="1923" spans="2:3" x14ac:dyDescent="0.25">
      <c r="B1923" s="91"/>
      <c r="C1923" s="92"/>
    </row>
    <row r="1924" spans="2:3" x14ac:dyDescent="0.25">
      <c r="B1924" s="91"/>
      <c r="C1924" s="92"/>
    </row>
    <row r="1925" spans="2:3" x14ac:dyDescent="0.25">
      <c r="B1925" s="91"/>
      <c r="C1925" s="92"/>
    </row>
    <row r="1926" spans="2:3" x14ac:dyDescent="0.25">
      <c r="B1926" s="91"/>
      <c r="C1926" s="92"/>
    </row>
    <row r="1927" spans="2:3" x14ac:dyDescent="0.25">
      <c r="B1927" s="91"/>
      <c r="C1927" s="92"/>
    </row>
    <row r="1928" spans="2:3" x14ac:dyDescent="0.25">
      <c r="B1928" s="91"/>
      <c r="C1928" s="92"/>
    </row>
    <row r="1929" spans="2:3" x14ac:dyDescent="0.25">
      <c r="B1929" s="91"/>
      <c r="C1929" s="92"/>
    </row>
    <row r="1930" spans="2:3" x14ac:dyDescent="0.25">
      <c r="B1930" s="91"/>
      <c r="C1930" s="92"/>
    </row>
    <row r="1931" spans="2:3" x14ac:dyDescent="0.25">
      <c r="B1931" s="91"/>
      <c r="C1931" s="92"/>
    </row>
    <row r="1932" spans="2:3" x14ac:dyDescent="0.25">
      <c r="B1932" s="91"/>
      <c r="C1932" s="92"/>
    </row>
    <row r="1933" spans="2:3" x14ac:dyDescent="0.25">
      <c r="B1933" s="91"/>
      <c r="C1933" s="92"/>
    </row>
    <row r="1934" spans="2:3" x14ac:dyDescent="0.25">
      <c r="B1934" s="91"/>
      <c r="C1934" s="92"/>
    </row>
    <row r="1935" spans="2:3" x14ac:dyDescent="0.25">
      <c r="B1935" s="91"/>
      <c r="C1935" s="92"/>
    </row>
    <row r="1936" spans="2:3" x14ac:dyDescent="0.25">
      <c r="B1936" s="91"/>
      <c r="C1936" s="92"/>
    </row>
    <row r="1937" spans="2:3" x14ac:dyDescent="0.25">
      <c r="B1937" s="91"/>
      <c r="C1937" s="92"/>
    </row>
    <row r="1938" spans="2:3" x14ac:dyDescent="0.25">
      <c r="B1938" s="91"/>
      <c r="C1938" s="92"/>
    </row>
    <row r="1939" spans="2:3" x14ac:dyDescent="0.25">
      <c r="B1939" s="91"/>
      <c r="C1939" s="92"/>
    </row>
    <row r="1940" spans="2:3" x14ac:dyDescent="0.25">
      <c r="B1940" s="91"/>
      <c r="C1940" s="92"/>
    </row>
    <row r="1941" spans="2:3" x14ac:dyDescent="0.25">
      <c r="B1941" s="91"/>
      <c r="C1941" s="92"/>
    </row>
    <row r="1942" spans="2:3" x14ac:dyDescent="0.25">
      <c r="B1942" s="91"/>
      <c r="C1942" s="92"/>
    </row>
    <row r="1943" spans="2:3" x14ac:dyDescent="0.25">
      <c r="B1943" s="91"/>
      <c r="C1943" s="92"/>
    </row>
    <row r="1944" spans="2:3" x14ac:dyDescent="0.25">
      <c r="B1944" s="91"/>
      <c r="C1944" s="92"/>
    </row>
    <row r="1945" spans="2:3" x14ac:dyDescent="0.25">
      <c r="B1945" s="91"/>
      <c r="C1945" s="92"/>
    </row>
    <row r="1946" spans="2:3" x14ac:dyDescent="0.25">
      <c r="B1946" s="91"/>
      <c r="C1946" s="92"/>
    </row>
    <row r="1947" spans="2:3" x14ac:dyDescent="0.25">
      <c r="B1947" s="91"/>
      <c r="C1947" s="92"/>
    </row>
    <row r="1948" spans="2:3" x14ac:dyDescent="0.25">
      <c r="B1948" s="91"/>
      <c r="C1948" s="92"/>
    </row>
    <row r="1949" spans="2:3" x14ac:dyDescent="0.25">
      <c r="B1949" s="91"/>
      <c r="C1949" s="92"/>
    </row>
    <row r="1950" spans="2:3" x14ac:dyDescent="0.25">
      <c r="B1950" s="91"/>
      <c r="C1950" s="92"/>
    </row>
    <row r="1951" spans="2:3" x14ac:dyDescent="0.25">
      <c r="B1951" s="91"/>
      <c r="C1951" s="92"/>
    </row>
    <row r="1952" spans="2:3" x14ac:dyDescent="0.25">
      <c r="B1952" s="91"/>
      <c r="C1952" s="92"/>
    </row>
    <row r="1953" spans="2:3" x14ac:dyDescent="0.25">
      <c r="B1953" s="91"/>
      <c r="C1953" s="92"/>
    </row>
    <row r="1954" spans="2:3" x14ac:dyDescent="0.25">
      <c r="B1954" s="91"/>
      <c r="C1954" s="92"/>
    </row>
    <row r="1955" spans="2:3" x14ac:dyDescent="0.25">
      <c r="B1955" s="91"/>
      <c r="C1955" s="92"/>
    </row>
    <row r="1956" spans="2:3" x14ac:dyDescent="0.25">
      <c r="B1956" s="91"/>
      <c r="C1956" s="92"/>
    </row>
    <row r="1957" spans="2:3" x14ac:dyDescent="0.25">
      <c r="B1957" s="91"/>
      <c r="C1957" s="92"/>
    </row>
    <row r="1958" spans="2:3" x14ac:dyDescent="0.25">
      <c r="B1958" s="91"/>
      <c r="C1958" s="92"/>
    </row>
    <row r="1959" spans="2:3" x14ac:dyDescent="0.25">
      <c r="B1959" s="91"/>
      <c r="C1959" s="92"/>
    </row>
    <row r="1960" spans="2:3" x14ac:dyDescent="0.25">
      <c r="B1960" s="91"/>
      <c r="C1960" s="92"/>
    </row>
    <row r="1961" spans="2:3" x14ac:dyDescent="0.25">
      <c r="B1961" s="91"/>
      <c r="C1961" s="92"/>
    </row>
    <row r="1962" spans="2:3" x14ac:dyDescent="0.25">
      <c r="B1962" s="91"/>
      <c r="C1962" s="92"/>
    </row>
    <row r="1963" spans="2:3" x14ac:dyDescent="0.25">
      <c r="B1963" s="91"/>
      <c r="C1963" s="92"/>
    </row>
    <row r="1964" spans="2:3" x14ac:dyDescent="0.25">
      <c r="B1964" s="91"/>
      <c r="C1964" s="92"/>
    </row>
    <row r="1965" spans="2:3" x14ac:dyDescent="0.25">
      <c r="B1965" s="91"/>
      <c r="C1965" s="92"/>
    </row>
    <row r="1966" spans="2:3" x14ac:dyDescent="0.25">
      <c r="B1966" s="91"/>
      <c r="C1966" s="92"/>
    </row>
    <row r="1967" spans="2:3" x14ac:dyDescent="0.25">
      <c r="B1967" s="91"/>
      <c r="C1967" s="92"/>
    </row>
    <row r="1968" spans="2:3" x14ac:dyDescent="0.25">
      <c r="B1968" s="91"/>
      <c r="C1968" s="92"/>
    </row>
    <row r="1969" spans="2:3" x14ac:dyDescent="0.25">
      <c r="B1969" s="91"/>
      <c r="C1969" s="92"/>
    </row>
    <row r="1970" spans="2:3" x14ac:dyDescent="0.25">
      <c r="B1970" s="91"/>
      <c r="C1970" s="92"/>
    </row>
    <row r="1971" spans="2:3" x14ac:dyDescent="0.25">
      <c r="B1971" s="91"/>
      <c r="C1971" s="92"/>
    </row>
    <row r="1972" spans="2:3" x14ac:dyDescent="0.25">
      <c r="B1972" s="91"/>
      <c r="C1972" s="92"/>
    </row>
    <row r="1973" spans="2:3" x14ac:dyDescent="0.25">
      <c r="B1973" s="91"/>
      <c r="C1973" s="92"/>
    </row>
    <row r="1974" spans="2:3" x14ac:dyDescent="0.25">
      <c r="B1974" s="91"/>
      <c r="C1974" s="92"/>
    </row>
    <row r="1975" spans="2:3" x14ac:dyDescent="0.25">
      <c r="B1975" s="91"/>
      <c r="C1975" s="92"/>
    </row>
    <row r="1976" spans="2:3" x14ac:dyDescent="0.25">
      <c r="B1976" s="91"/>
      <c r="C1976" s="92"/>
    </row>
    <row r="1977" spans="2:3" x14ac:dyDescent="0.25">
      <c r="B1977" s="91"/>
      <c r="C1977" s="92"/>
    </row>
    <row r="1978" spans="2:3" x14ac:dyDescent="0.25">
      <c r="B1978" s="91"/>
      <c r="C1978" s="92"/>
    </row>
    <row r="1979" spans="2:3" x14ac:dyDescent="0.25">
      <c r="B1979" s="91"/>
      <c r="C1979" s="92"/>
    </row>
    <row r="1980" spans="2:3" x14ac:dyDescent="0.25">
      <c r="B1980" s="91"/>
      <c r="C1980" s="92"/>
    </row>
    <row r="1981" spans="2:3" x14ac:dyDescent="0.25">
      <c r="B1981" s="91"/>
      <c r="C1981" s="92"/>
    </row>
    <row r="1982" spans="2:3" x14ac:dyDescent="0.25">
      <c r="B1982" s="91"/>
      <c r="C1982" s="92"/>
    </row>
    <row r="1983" spans="2:3" x14ac:dyDescent="0.25">
      <c r="B1983" s="91"/>
      <c r="C1983" s="92"/>
    </row>
    <row r="1984" spans="2:3" x14ac:dyDescent="0.25">
      <c r="B1984" s="91"/>
      <c r="C1984" s="92"/>
    </row>
    <row r="1985" spans="2:3" x14ac:dyDescent="0.25">
      <c r="B1985" s="91"/>
      <c r="C1985" s="92"/>
    </row>
    <row r="1986" spans="2:3" x14ac:dyDescent="0.25">
      <c r="B1986" s="91"/>
      <c r="C1986" s="92"/>
    </row>
    <row r="1987" spans="2:3" x14ac:dyDescent="0.25">
      <c r="B1987" s="91"/>
      <c r="C1987" s="92"/>
    </row>
    <row r="1988" spans="2:3" x14ac:dyDescent="0.25">
      <c r="B1988" s="91"/>
      <c r="C1988" s="92"/>
    </row>
    <row r="1989" spans="2:3" x14ac:dyDescent="0.25">
      <c r="B1989" s="91"/>
      <c r="C1989" s="92"/>
    </row>
    <row r="1990" spans="2:3" x14ac:dyDescent="0.25">
      <c r="B1990" s="91"/>
      <c r="C1990" s="92"/>
    </row>
    <row r="1991" spans="2:3" x14ac:dyDescent="0.25">
      <c r="B1991" s="91"/>
      <c r="C1991" s="92"/>
    </row>
    <row r="1992" spans="2:3" x14ac:dyDescent="0.25">
      <c r="B1992" s="91"/>
      <c r="C1992" s="92"/>
    </row>
    <row r="1993" spans="2:3" x14ac:dyDescent="0.25">
      <c r="B1993" s="91"/>
      <c r="C1993" s="92"/>
    </row>
    <row r="1994" spans="2:3" x14ac:dyDescent="0.25">
      <c r="B1994" s="91"/>
      <c r="C1994" s="92"/>
    </row>
    <row r="1995" spans="2:3" x14ac:dyDescent="0.25">
      <c r="B1995" s="91"/>
      <c r="C1995" s="92"/>
    </row>
    <row r="1996" spans="2:3" x14ac:dyDescent="0.25">
      <c r="B1996" s="91"/>
      <c r="C1996" s="92"/>
    </row>
    <row r="1997" spans="2:3" x14ac:dyDescent="0.25">
      <c r="B1997" s="91"/>
      <c r="C1997" s="92"/>
    </row>
    <row r="1998" spans="2:3" x14ac:dyDescent="0.25">
      <c r="B1998" s="91"/>
      <c r="C1998" s="92"/>
    </row>
    <row r="1999" spans="2:3" x14ac:dyDescent="0.25">
      <c r="B1999" s="91"/>
      <c r="C1999" s="92"/>
    </row>
    <row r="2000" spans="2:3" x14ac:dyDescent="0.25">
      <c r="B2000" s="91"/>
      <c r="C2000" s="92"/>
    </row>
    <row r="2001" spans="2:3" x14ac:dyDescent="0.25">
      <c r="B2001" s="91"/>
      <c r="C2001" s="92"/>
    </row>
    <row r="2002" spans="2:3" x14ac:dyDescent="0.25">
      <c r="B2002" s="91"/>
      <c r="C2002" s="92"/>
    </row>
    <row r="2003" spans="2:3" x14ac:dyDescent="0.25">
      <c r="B2003" s="91"/>
      <c r="C2003" s="92"/>
    </row>
    <row r="2004" spans="2:3" x14ac:dyDescent="0.25">
      <c r="B2004" s="91"/>
      <c r="C2004" s="92"/>
    </row>
    <row r="2005" spans="2:3" x14ac:dyDescent="0.25">
      <c r="B2005" s="91"/>
      <c r="C2005" s="92"/>
    </row>
    <row r="2006" spans="2:3" x14ac:dyDescent="0.25">
      <c r="B2006" s="91"/>
      <c r="C2006" s="92"/>
    </row>
    <row r="2007" spans="2:3" x14ac:dyDescent="0.25">
      <c r="B2007" s="91"/>
      <c r="C2007" s="92"/>
    </row>
    <row r="2008" spans="2:3" x14ac:dyDescent="0.25">
      <c r="B2008" s="91"/>
      <c r="C2008" s="92"/>
    </row>
    <row r="2009" spans="2:3" x14ac:dyDescent="0.25">
      <c r="B2009" s="91"/>
      <c r="C2009" s="92"/>
    </row>
    <row r="2010" spans="2:3" x14ac:dyDescent="0.25">
      <c r="B2010" s="91"/>
      <c r="C2010" s="92"/>
    </row>
    <row r="2011" spans="2:3" x14ac:dyDescent="0.25">
      <c r="B2011" s="91"/>
      <c r="C2011" s="92"/>
    </row>
    <row r="2012" spans="2:3" x14ac:dyDescent="0.25">
      <c r="B2012" s="91"/>
      <c r="C2012" s="92"/>
    </row>
    <row r="2013" spans="2:3" x14ac:dyDescent="0.25">
      <c r="B2013" s="91"/>
      <c r="C2013" s="92"/>
    </row>
    <row r="2014" spans="2:3" x14ac:dyDescent="0.25">
      <c r="B2014" s="91"/>
      <c r="C2014" s="92"/>
    </row>
    <row r="2015" spans="2:3" ht="15.75" thickBot="1" x14ac:dyDescent="0.3">
      <c r="B2015" s="95"/>
      <c r="C2015" s="96"/>
    </row>
  </sheetData>
  <mergeCells count="1">
    <mergeCell ref="B1:C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45" r:id="rId3" name="Button 1">
              <controlPr defaultSize="0" print="0" autoFill="0" autoPict="0" macro="[0]!test2">
                <anchor moveWithCells="1" sizeWithCells="1">
                  <from>
                    <xdr:col>4</xdr:col>
                    <xdr:colOff>57150</xdr:colOff>
                    <xdr:row>9</xdr:row>
                    <xdr:rowOff>57150</xdr:rowOff>
                  </from>
                  <to>
                    <xdr:col>4</xdr:col>
                    <xdr:colOff>1085850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85" zoomScaleNormal="85" workbookViewId="0">
      <selection sqref="A1:XFD1048576"/>
    </sheetView>
  </sheetViews>
  <sheetFormatPr baseColWidth="10" defaultRowHeight="15" x14ac:dyDescent="0.25"/>
  <cols>
    <col min="1" max="1" width="12.85546875" style="19" customWidth="1"/>
    <col min="2" max="16384" width="11.42578125" style="19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1"/>
  <sheetViews>
    <sheetView topLeftCell="A4" zoomScale="85" zoomScaleNormal="85" workbookViewId="0">
      <selection activeCell="A6" sqref="A6"/>
    </sheetView>
  </sheetViews>
  <sheetFormatPr baseColWidth="10" defaultRowHeight="15" x14ac:dyDescent="0.25"/>
  <cols>
    <col min="1" max="1" width="19.140625" style="20" bestFit="1" customWidth="1"/>
    <col min="2" max="2" width="8.5703125" style="6" customWidth="1"/>
    <col min="3" max="3" width="17.5703125" style="20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1.42578125" style="6" customWidth="1"/>
    <col min="11" max="11" width="5.7109375" style="6" bestFit="1" customWidth="1"/>
    <col min="12" max="12" width="23.28515625" style="6" customWidth="1"/>
    <col min="13" max="13" width="18.85546875" style="6" bestFit="1" customWidth="1"/>
    <col min="14" max="14" width="31.7109375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C2" s="80" t="s">
        <v>32</v>
      </c>
      <c r="H2" s="4" t="s">
        <v>7</v>
      </c>
      <c r="I2" s="17"/>
    </row>
    <row r="3" spans="1:16" ht="15.75" thickBot="1" x14ac:dyDescent="0.3">
      <c r="C3" s="85">
        <v>149.34216666666666</v>
      </c>
      <c r="H3" s="5" t="s">
        <v>8</v>
      </c>
      <c r="I3" s="18"/>
      <c r="O3" s="56">
        <f>LOOKUP(9^9,O6:O26)</f>
        <v>1.8783476410595059</v>
      </c>
      <c r="P3" s="56">
        <f>LOOKUP(9^9,P6:P26)</f>
        <v>1.102906050457098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s="78" customFormat="1" ht="15.75" thickBot="1" x14ac:dyDescent="0.3">
      <c r="A5" s="73">
        <f ca="1">TODAY()</f>
        <v>42913</v>
      </c>
      <c r="C5" s="74" t="s">
        <v>13</v>
      </c>
      <c r="D5" s="75" t="s">
        <v>5</v>
      </c>
      <c r="E5" s="75" t="s">
        <v>2</v>
      </c>
      <c r="F5" s="76">
        <f>Paramètrage!$C$7</f>
        <v>-0.05</v>
      </c>
      <c r="G5" s="76">
        <f>Paramètrage!$C$9</f>
        <v>-0.15</v>
      </c>
      <c r="H5" s="77" t="s">
        <v>1</v>
      </c>
      <c r="L5" s="74" t="s">
        <v>14</v>
      </c>
      <c r="M5" s="79" t="s">
        <v>6</v>
      </c>
      <c r="N5" s="77" t="s">
        <v>0</v>
      </c>
      <c r="O5" s="79" t="s">
        <v>18</v>
      </c>
      <c r="P5" s="77" t="s">
        <v>17</v>
      </c>
    </row>
    <row r="6" spans="1:16" x14ac:dyDescent="0.25">
      <c r="A6" s="35" t="str">
        <f ca="1">DAY(A5)&amp;" "&amp;TEXT(A5,"mmm")&amp;" "&amp;YEAR(A5)</f>
        <v>27 juin 2017</v>
      </c>
      <c r="B6" s="9">
        <v>0.17361111111111113</v>
      </c>
      <c r="C6" s="36">
        <f>IF(OR(L6="",L6=" "),L7+$C$3,L6+$C$3)</f>
        <v>403.84216666666669</v>
      </c>
      <c r="D6" s="37" t="e">
        <f>#N/A</f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f>IF(OR(L7="",L7=" "),L6+$C$3,L7+$C$3)</f>
        <v>403.84216666666669</v>
      </c>
      <c r="D7" s="40" t="e">
        <f>IF(OR(I2="",I2=" "),#N/A,C6-M6)</f>
        <v>#N/A</v>
      </c>
      <c r="E7" s="41" t="e">
        <f>IF(OR(I2="",I2=" "),#N/A,M6*Paramètrage!$C$4)</f>
        <v>#N/A</v>
      </c>
      <c r="F7" s="42" t="e">
        <f>IF(OR(I2="",I2=" "),#N/A,E7+(E7*$F$5))</f>
        <v>#N/A</v>
      </c>
      <c r="G7" s="42" t="e">
        <f>IF(OR(I2="",I2=" "),#N/A,E7+(E7*$G$5))</f>
        <v>#N/A</v>
      </c>
      <c r="H7" s="43" t="e">
        <f>IF(OR(I2="",I2=" "),#N/A,C6-N7)</f>
        <v>#N/A</v>
      </c>
      <c r="K7" s="11">
        <v>0.21527777777777779</v>
      </c>
      <c r="L7" s="31">
        <v>254.5</v>
      </c>
      <c r="M7" s="2">
        <v>32.450000000000003</v>
      </c>
      <c r="N7" s="26"/>
      <c r="O7" s="54" t="e">
        <f>IF(ISNA(H6),H7/E7,(H7 -H6)/(E7-E6))</f>
        <v>#N/A</v>
      </c>
      <c r="P7" s="55" t="e">
        <f>IF(ISNA(H6),H7/E7,(H7 -H6)/(E7-E6))</f>
        <v>#N/A</v>
      </c>
    </row>
    <row r="8" spans="1:16" x14ac:dyDescent="0.25">
      <c r="A8" s="13" t="s">
        <v>12</v>
      </c>
      <c r="B8" s="12">
        <v>0.25</v>
      </c>
      <c r="C8" s="36">
        <f>IF(OR(L8="",L8=" "),C7,L8+$C$3)</f>
        <v>403.84216666666669</v>
      </c>
      <c r="D8" s="44">
        <f>IF(OR(I2="",I2=" "),C7-(M7*42/60),D7-(M7*42/60))</f>
        <v>381.12716666666671</v>
      </c>
      <c r="E8" s="42">
        <f>IF(OR(I2="",I2=" "),(M7*42/60)*Paramètrage!$C$4,E7+(M7*42/60)*Paramètrage!$C$4)</f>
        <v>23.850750000000001</v>
      </c>
      <c r="F8" s="42">
        <f t="shared" ref="F8:F22" si="0">+E8+(E8*$F$5)</f>
        <v>22.658212500000001</v>
      </c>
      <c r="G8" s="42">
        <f t="shared" ref="G8:G22" si="1">+E8+(E8*$G$5)</f>
        <v>20.273137500000001</v>
      </c>
      <c r="H8" s="43" t="e">
        <f t="shared" ref="H8:H26" si="2">IF(N8="",#N/A,C8-N8)</f>
        <v>#N/A</v>
      </c>
      <c r="K8" s="12">
        <v>0.25</v>
      </c>
      <c r="L8" s="30"/>
      <c r="M8" s="72">
        <v>32.450000000000003</v>
      </c>
      <c r="N8" s="26"/>
      <c r="O8" s="54" t="e">
        <f>IF(ISNA(H7),H8/E8,(H8 -H7)/(E8-E7))</f>
        <v>#N/A</v>
      </c>
      <c r="P8" s="55" t="e">
        <f>H8/E8</f>
        <v>#N/A</v>
      </c>
    </row>
    <row r="9" spans="1:16" x14ac:dyDescent="0.25">
      <c r="A9" s="6"/>
      <c r="B9" s="12">
        <v>0.29166666666666702</v>
      </c>
      <c r="C9" s="36">
        <f t="shared" ref="C9:C26" si="3">IF(OR(L9="",L9=" "),C8,L9+$C$3)</f>
        <v>403.84216666666669</v>
      </c>
      <c r="D9" s="44">
        <f>D8-M8</f>
        <v>348.67716666666672</v>
      </c>
      <c r="E9" s="42">
        <f>+E8+M8*Paramètrage!$C$4</f>
        <v>57.92325000000001</v>
      </c>
      <c r="F9" s="42">
        <f t="shared" si="0"/>
        <v>55.027087500000007</v>
      </c>
      <c r="G9" s="42">
        <f t="shared" si="1"/>
        <v>49.234762500000009</v>
      </c>
      <c r="H9" s="43" t="e">
        <f>IF(N9="",#N/A,C9-N9)</f>
        <v>#N/A</v>
      </c>
      <c r="K9" s="12">
        <v>0.29166666666666702</v>
      </c>
      <c r="L9" s="31"/>
      <c r="M9" s="72">
        <v>32.450000000000003</v>
      </c>
      <c r="N9" s="26"/>
      <c r="O9" s="54" t="e">
        <f t="shared" ref="O9:O12" si="4">IF(ISNA(H8),H9/E9,(H9 -H8)/(E9-E8))</f>
        <v>#N/A</v>
      </c>
      <c r="P9" s="55" t="e">
        <f t="shared" ref="P9:P13" si="5">H9/E9</f>
        <v>#N/A</v>
      </c>
    </row>
    <row r="10" spans="1:16" x14ac:dyDescent="0.25">
      <c r="A10" s="14" t="s">
        <v>10</v>
      </c>
      <c r="B10" s="12">
        <v>0.33333333333333298</v>
      </c>
      <c r="C10" s="36">
        <f t="shared" si="3"/>
        <v>403.84216666666669</v>
      </c>
      <c r="D10" s="44">
        <f>D9-(M9*3/4)</f>
        <v>324.33966666666674</v>
      </c>
      <c r="E10" s="42">
        <f>E9+(M9*3/4)*Paramètrage!$C$4</f>
        <v>83.477625000000018</v>
      </c>
      <c r="F10" s="42">
        <f t="shared" si="0"/>
        <v>79.303743750000024</v>
      </c>
      <c r="G10" s="42">
        <f t="shared" si="1"/>
        <v>70.955981250000008</v>
      </c>
      <c r="H10" s="43">
        <f t="shared" si="2"/>
        <v>93.842166666666685</v>
      </c>
      <c r="I10" s="49"/>
      <c r="K10" s="12">
        <v>0.33333333333333298</v>
      </c>
      <c r="L10" s="31"/>
      <c r="M10" s="72">
        <v>32.450000000000003</v>
      </c>
      <c r="N10" s="26">
        <v>310</v>
      </c>
      <c r="O10" s="54">
        <f>IF(ISNA(H9),H10/E10,(H10 -H9)/(E10-E9))</f>
        <v>1.1241595177949379</v>
      </c>
      <c r="P10" s="55">
        <f t="shared" si="5"/>
        <v>1.1241595177949379</v>
      </c>
    </row>
    <row r="11" spans="1:16" x14ac:dyDescent="0.25">
      <c r="A11" s="6"/>
      <c r="B11" s="12">
        <v>0.375</v>
      </c>
      <c r="C11" s="36">
        <f t="shared" si="3"/>
        <v>405.6251666666667</v>
      </c>
      <c r="D11" s="44">
        <f>D10-M10</f>
        <v>291.88966666666676</v>
      </c>
      <c r="E11" s="42">
        <f>+E10+M10*Paramètrage!$C$4</f>
        <v>117.55012500000002</v>
      </c>
      <c r="F11" s="42">
        <f t="shared" si="0"/>
        <v>111.67261875000003</v>
      </c>
      <c r="G11" s="42">
        <f t="shared" si="1"/>
        <v>99.91760625000002</v>
      </c>
      <c r="H11" s="43">
        <f t="shared" si="2"/>
        <v>117.6251666666667</v>
      </c>
      <c r="K11" s="12">
        <v>0.375</v>
      </c>
      <c r="L11" s="31">
        <v>256.28300000000002</v>
      </c>
      <c r="M11" s="72">
        <v>32.450000000000003</v>
      </c>
      <c r="N11" s="26">
        <v>288</v>
      </c>
      <c r="O11" s="54">
        <f t="shared" si="4"/>
        <v>0.69801159292684756</v>
      </c>
      <c r="P11" s="55">
        <f t="shared" si="5"/>
        <v>1.0006383801520133</v>
      </c>
    </row>
    <row r="12" spans="1:16" x14ac:dyDescent="0.25">
      <c r="A12" s="14" t="s">
        <v>9</v>
      </c>
      <c r="B12" s="12">
        <v>0.41666666666666702</v>
      </c>
      <c r="C12" s="36">
        <f t="shared" si="3"/>
        <v>405.6251666666667</v>
      </c>
      <c r="D12" s="44">
        <f>D11-(M11*9/10)</f>
        <v>262.68466666666677</v>
      </c>
      <c r="E12" s="42">
        <f>+E11+(M11*0.9)*Paramètrage!$C$4</f>
        <v>148.21537500000002</v>
      </c>
      <c r="F12" s="42">
        <f t="shared" si="0"/>
        <v>140.80460625000003</v>
      </c>
      <c r="G12" s="42">
        <f t="shared" si="1"/>
        <v>125.98306875000002</v>
      </c>
      <c r="H12" s="43">
        <f t="shared" si="2"/>
        <v>154.6251666666667</v>
      </c>
      <c r="I12" s="49"/>
      <c r="K12" s="12">
        <v>0.41666666666666702</v>
      </c>
      <c r="L12" s="31"/>
      <c r="M12" s="72">
        <v>32.450000000000003</v>
      </c>
      <c r="N12" s="26">
        <v>251</v>
      </c>
      <c r="O12" s="54">
        <f t="shared" si="4"/>
        <v>1.2065774777639184</v>
      </c>
      <c r="P12" s="55">
        <f t="shared" si="5"/>
        <v>1.0432464693130972</v>
      </c>
    </row>
    <row r="13" spans="1:16" x14ac:dyDescent="0.25">
      <c r="A13" s="6"/>
      <c r="B13" s="12">
        <v>0.45833333333333298</v>
      </c>
      <c r="C13" s="36">
        <f t="shared" si="3"/>
        <v>405.6251666666667</v>
      </c>
      <c r="D13" s="44">
        <f>D12-M12</f>
        <v>230.23466666666678</v>
      </c>
      <c r="E13" s="42">
        <f>+E12+(M12*Paramètrage!$C$4)</f>
        <v>182.28787500000004</v>
      </c>
      <c r="F13" s="42">
        <f t="shared" si="0"/>
        <v>173.17348125000004</v>
      </c>
      <c r="G13" s="42">
        <f t="shared" si="1"/>
        <v>154.94469375000003</v>
      </c>
      <c r="H13" s="43">
        <f t="shared" si="2"/>
        <v>174.6251666666667</v>
      </c>
      <c r="K13" s="12">
        <v>0.45833333333333298</v>
      </c>
      <c r="L13" s="31"/>
      <c r="M13" s="72">
        <v>32.450000000000003</v>
      </c>
      <c r="N13" s="26">
        <v>231</v>
      </c>
      <c r="O13" s="54">
        <f>IF(ISNA(H12),H13/E13,(H13 -H12)/(E13-E12))</f>
        <v>0.58698363783109508</v>
      </c>
      <c r="P13" s="55">
        <f t="shared" si="5"/>
        <v>0.95796369707347051</v>
      </c>
    </row>
    <row r="14" spans="1:16" x14ac:dyDescent="0.25">
      <c r="A14" s="6"/>
      <c r="B14" s="12">
        <v>0.5</v>
      </c>
      <c r="C14" s="36">
        <f t="shared" si="3"/>
        <v>405.6251666666667</v>
      </c>
      <c r="D14" s="44">
        <f>D13-M13</f>
        <v>197.78466666666679</v>
      </c>
      <c r="E14" s="42">
        <f>+E13+(M13*Paramètrage!$C$4)</f>
        <v>216.36037500000003</v>
      </c>
      <c r="F14" s="42">
        <f t="shared" si="0"/>
        <v>205.54235625000004</v>
      </c>
      <c r="G14" s="42">
        <f t="shared" si="1"/>
        <v>183.90631875000003</v>
      </c>
      <c r="H14" s="43">
        <f t="shared" si="2"/>
        <v>238.6251666666667</v>
      </c>
      <c r="K14" s="12">
        <v>0.5</v>
      </c>
      <c r="L14" s="31"/>
      <c r="M14" s="72">
        <v>32.450000000000003</v>
      </c>
      <c r="N14" s="26">
        <v>167</v>
      </c>
      <c r="O14" s="54">
        <f t="shared" ref="O14:O26" si="6">IF(ISNA(H13),H14/E14,(H14 -H13)/(E14-E13))</f>
        <v>1.8783476410595059</v>
      </c>
      <c r="P14" s="55">
        <f t="shared" ref="P14:P26" si="7">H14/E14</f>
        <v>1.102906050457098</v>
      </c>
    </row>
    <row r="15" spans="1:16" x14ac:dyDescent="0.25">
      <c r="A15" s="13" t="s">
        <v>11</v>
      </c>
      <c r="B15" s="12">
        <v>0.54166666666666696</v>
      </c>
      <c r="C15" s="36">
        <f t="shared" si="3"/>
        <v>405.6251666666667</v>
      </c>
      <c r="D15" s="44">
        <f>D14-(M14*27/60)</f>
        <v>183.1821666666668</v>
      </c>
      <c r="E15" s="42">
        <f>+E14+((M14*27/60)*Paramètrage!$C$4)</f>
        <v>231.69300000000004</v>
      </c>
      <c r="F15" s="42">
        <f t="shared" si="0"/>
        <v>220.10835000000003</v>
      </c>
      <c r="G15" s="42">
        <f t="shared" si="1"/>
        <v>196.93905000000004</v>
      </c>
      <c r="H15" s="43" t="e">
        <f t="shared" si="2"/>
        <v>#N/A</v>
      </c>
      <c r="K15" s="12">
        <v>0.54166666666666696</v>
      </c>
      <c r="L15" s="31"/>
      <c r="M15" s="2">
        <v>11.92</v>
      </c>
      <c r="N15" s="26"/>
      <c r="O15" s="54" t="e">
        <f t="shared" si="6"/>
        <v>#N/A</v>
      </c>
      <c r="P15" s="55" t="e">
        <f t="shared" si="7"/>
        <v>#N/A</v>
      </c>
    </row>
    <row r="16" spans="1:16" x14ac:dyDescent="0.25">
      <c r="A16" s="6"/>
      <c r="B16" s="12">
        <v>0.58333333333333304</v>
      </c>
      <c r="C16" s="36">
        <f t="shared" si="3"/>
        <v>405.6251666666667</v>
      </c>
      <c r="D16" s="44">
        <f>D15-M15</f>
        <v>171.26216666666681</v>
      </c>
      <c r="E16" s="42">
        <f>+E15+M15*Paramètrage!$C$4</f>
        <v>244.20900000000003</v>
      </c>
      <c r="F16" s="42">
        <f t="shared" si="0"/>
        <v>231.99855000000002</v>
      </c>
      <c r="G16" s="42">
        <f t="shared" si="1"/>
        <v>207.57765000000003</v>
      </c>
      <c r="H16" s="43" t="e">
        <f t="shared" si="2"/>
        <v>#N/A</v>
      </c>
      <c r="K16" s="12">
        <v>0.58333333333333304</v>
      </c>
      <c r="L16" s="31"/>
      <c r="M16" s="2">
        <v>11.92</v>
      </c>
      <c r="N16" s="26"/>
      <c r="O16" s="54" t="e">
        <f t="shared" si="6"/>
        <v>#N/A</v>
      </c>
      <c r="P16" s="55" t="e">
        <f t="shared" si="7"/>
        <v>#N/A</v>
      </c>
    </row>
    <row r="17" spans="1:16" x14ac:dyDescent="0.25">
      <c r="A17" s="6"/>
      <c r="B17" s="12">
        <v>0.625</v>
      </c>
      <c r="C17" s="36">
        <f t="shared" si="3"/>
        <v>405.6251666666667</v>
      </c>
      <c r="D17" s="44">
        <f>D16-M16</f>
        <v>159.34216666666683</v>
      </c>
      <c r="E17" s="42">
        <f>+E16+M16*Paramètrage!$C$4</f>
        <v>256.72500000000002</v>
      </c>
      <c r="F17" s="42">
        <f t="shared" si="0"/>
        <v>243.88875000000002</v>
      </c>
      <c r="G17" s="42">
        <f t="shared" si="1"/>
        <v>218.21625000000003</v>
      </c>
      <c r="H17" s="43" t="e">
        <f t="shared" si="2"/>
        <v>#N/A</v>
      </c>
      <c r="K17" s="12">
        <v>0.625</v>
      </c>
      <c r="L17" s="31"/>
      <c r="M17" s="2">
        <v>11.92</v>
      </c>
      <c r="N17" s="26"/>
      <c r="O17" s="54" t="e">
        <f t="shared" si="6"/>
        <v>#N/A</v>
      </c>
      <c r="P17" s="55" t="e">
        <f t="shared" si="7"/>
        <v>#N/A</v>
      </c>
    </row>
    <row r="18" spans="1:16" x14ac:dyDescent="0.25">
      <c r="A18" s="14" t="s">
        <v>9</v>
      </c>
      <c r="B18" s="12">
        <v>0.66666666666666696</v>
      </c>
      <c r="C18" s="36">
        <f t="shared" si="3"/>
        <v>405.6251666666667</v>
      </c>
      <c r="D18" s="44">
        <f>D17-(M17*0.9)</f>
        <v>148.61416666666682</v>
      </c>
      <c r="E18" s="42">
        <f>+E17+(M17*9/10)*Paramètrage!$C$4</f>
        <v>267.98940000000005</v>
      </c>
      <c r="F18" s="42">
        <f t="shared" si="0"/>
        <v>254.58993000000004</v>
      </c>
      <c r="G18" s="42">
        <f t="shared" si="1"/>
        <v>227.79099000000005</v>
      </c>
      <c r="H18" s="43" t="e">
        <f t="shared" si="2"/>
        <v>#N/A</v>
      </c>
      <c r="I18" s="49"/>
      <c r="K18" s="12">
        <v>0.66666666666666696</v>
      </c>
      <c r="L18" s="32"/>
      <c r="M18" s="2">
        <v>11.92</v>
      </c>
      <c r="N18" s="26"/>
      <c r="O18" s="54" t="e">
        <f t="shared" si="6"/>
        <v>#N/A</v>
      </c>
      <c r="P18" s="55" t="e">
        <f t="shared" si="7"/>
        <v>#N/A</v>
      </c>
    </row>
    <row r="19" spans="1:16" x14ac:dyDescent="0.25">
      <c r="A19" s="6"/>
      <c r="B19" s="12">
        <v>0.70833333333333304</v>
      </c>
      <c r="C19" s="36">
        <f t="shared" si="3"/>
        <v>405.6251666666667</v>
      </c>
      <c r="D19" s="44">
        <f>D18-M18</f>
        <v>136.69416666666683</v>
      </c>
      <c r="E19" s="42">
        <f>+E18+M18*Paramètrage!$C$4</f>
        <v>280.50540000000007</v>
      </c>
      <c r="F19" s="42">
        <f t="shared" si="0"/>
        <v>266.48013000000009</v>
      </c>
      <c r="G19" s="42">
        <f t="shared" si="1"/>
        <v>238.42959000000005</v>
      </c>
      <c r="H19" s="43" t="e">
        <f t="shared" si="2"/>
        <v>#N/A</v>
      </c>
      <c r="K19" s="12">
        <v>0.70833333333333304</v>
      </c>
      <c r="L19" s="31"/>
      <c r="M19" s="2">
        <v>11.92</v>
      </c>
      <c r="N19" s="26"/>
      <c r="O19" s="54" t="e">
        <f t="shared" si="6"/>
        <v>#N/A</v>
      </c>
      <c r="P19" s="55" t="e">
        <f t="shared" si="7"/>
        <v>#N/A</v>
      </c>
    </row>
    <row r="20" spans="1:16" x14ac:dyDescent="0.25">
      <c r="A20" s="14" t="s">
        <v>10</v>
      </c>
      <c r="B20" s="12">
        <v>0.75</v>
      </c>
      <c r="C20" s="36">
        <f t="shared" si="3"/>
        <v>405.6251666666667</v>
      </c>
      <c r="D20" s="44">
        <f>D19-(M19*3/4)</f>
        <v>127.75416666666683</v>
      </c>
      <c r="E20" s="42">
        <f>+E19+(M19*3/4)*Paramètrage!$C$4</f>
        <v>289.89240000000007</v>
      </c>
      <c r="F20" s="42">
        <f t="shared" si="0"/>
        <v>275.39778000000007</v>
      </c>
      <c r="G20" s="42">
        <f t="shared" si="1"/>
        <v>246.40854000000007</v>
      </c>
      <c r="H20" s="43" t="e">
        <f t="shared" si="2"/>
        <v>#N/A</v>
      </c>
      <c r="I20" s="49"/>
      <c r="K20" s="12">
        <v>0.75</v>
      </c>
      <c r="L20" s="31"/>
      <c r="M20" s="2">
        <v>11.92</v>
      </c>
      <c r="N20" s="26"/>
      <c r="O20" s="54" t="e">
        <f t="shared" si="6"/>
        <v>#N/A</v>
      </c>
      <c r="P20" s="55" t="e">
        <f t="shared" si="7"/>
        <v>#N/A</v>
      </c>
    </row>
    <row r="21" spans="1:16" x14ac:dyDescent="0.25">
      <c r="B21" s="12">
        <v>0.79166666666666696</v>
      </c>
      <c r="C21" s="36">
        <f t="shared" si="3"/>
        <v>405.6251666666667</v>
      </c>
      <c r="D21" s="44">
        <f t="shared" ref="D21:D26" si="8">D20-M20</f>
        <v>115.83416666666683</v>
      </c>
      <c r="E21" s="42">
        <f>+E20+(M20*Paramètrage!$C$4)</f>
        <v>302.40840000000009</v>
      </c>
      <c r="F21" s="42">
        <f t="shared" si="0"/>
        <v>287.28798000000006</v>
      </c>
      <c r="G21" s="42">
        <f t="shared" si="1"/>
        <v>257.04714000000007</v>
      </c>
      <c r="H21" s="43" t="e">
        <f t="shared" si="2"/>
        <v>#N/A</v>
      </c>
      <c r="K21" s="12">
        <v>0.79166666666666696</v>
      </c>
      <c r="L21" s="31"/>
      <c r="M21" s="2">
        <v>11.92</v>
      </c>
      <c r="N21" s="26"/>
      <c r="O21" s="54" t="e">
        <f t="shared" si="6"/>
        <v>#N/A</v>
      </c>
      <c r="P21" s="55" t="e">
        <f t="shared" si="7"/>
        <v>#N/A</v>
      </c>
    </row>
    <row r="22" spans="1:16" x14ac:dyDescent="0.25">
      <c r="B22" s="12">
        <v>0.83333333333333304</v>
      </c>
      <c r="C22" s="36">
        <f t="shared" si="3"/>
        <v>405.6251666666667</v>
      </c>
      <c r="D22" s="44">
        <f t="shared" si="8"/>
        <v>103.91416666666683</v>
      </c>
      <c r="E22" s="42">
        <f>+E21+(M21*Paramètrage!$C$4)</f>
        <v>314.92440000000011</v>
      </c>
      <c r="F22" s="42">
        <f t="shared" si="0"/>
        <v>299.17818000000011</v>
      </c>
      <c r="G22" s="42">
        <f t="shared" si="1"/>
        <v>267.68574000000007</v>
      </c>
      <c r="H22" s="43" t="e">
        <f t="shared" si="2"/>
        <v>#N/A</v>
      </c>
      <c r="K22" s="12">
        <v>0.83333333333333304</v>
      </c>
      <c r="L22" s="31"/>
      <c r="M22" s="2">
        <v>11.92</v>
      </c>
      <c r="N22" s="26"/>
      <c r="O22" s="54" t="e">
        <f t="shared" si="6"/>
        <v>#N/A</v>
      </c>
      <c r="P22" s="55" t="e">
        <f t="shared" si="7"/>
        <v>#N/A</v>
      </c>
    </row>
    <row r="23" spans="1:16" x14ac:dyDescent="0.25">
      <c r="B23" s="12">
        <v>0.874999999999999</v>
      </c>
      <c r="C23" s="36">
        <f t="shared" si="3"/>
        <v>405.6251666666667</v>
      </c>
      <c r="D23" s="44">
        <f t="shared" si="8"/>
        <v>91.994166666666828</v>
      </c>
      <c r="E23" s="42">
        <f>+E22+M22*Paramètrage!$C$4</f>
        <v>327.44040000000012</v>
      </c>
      <c r="F23" s="42">
        <f t="shared" ref="F23:F24" si="9">+E23+(E23*$F$5)</f>
        <v>311.0683800000001</v>
      </c>
      <c r="G23" s="42">
        <f t="shared" ref="G23:G24" si="10">+E23+(E23*$G$5)</f>
        <v>278.32434000000012</v>
      </c>
      <c r="H23" s="43" t="e">
        <f t="shared" si="2"/>
        <v>#N/A</v>
      </c>
      <c r="K23" s="12">
        <v>0.875</v>
      </c>
      <c r="L23" s="31"/>
      <c r="M23" s="2"/>
      <c r="N23" s="26"/>
      <c r="O23" s="54" t="e">
        <f t="shared" si="6"/>
        <v>#N/A</v>
      </c>
      <c r="P23" s="55" t="e">
        <f t="shared" si="7"/>
        <v>#N/A</v>
      </c>
    </row>
    <row r="24" spans="1:16" x14ac:dyDescent="0.25">
      <c r="B24" s="12">
        <v>0.91666666666666496</v>
      </c>
      <c r="C24" s="36">
        <f t="shared" si="3"/>
        <v>405.6251666666667</v>
      </c>
      <c r="D24" s="44">
        <f t="shared" si="8"/>
        <v>91.994166666666828</v>
      </c>
      <c r="E24" s="42">
        <f>+E23+M23*Paramètrage!$C$4</f>
        <v>327.44040000000012</v>
      </c>
      <c r="F24" s="42">
        <f t="shared" si="9"/>
        <v>311.0683800000001</v>
      </c>
      <c r="G24" s="42">
        <f t="shared" si="10"/>
        <v>278.32434000000012</v>
      </c>
      <c r="H24" s="43" t="e">
        <f t="shared" si="2"/>
        <v>#N/A</v>
      </c>
      <c r="K24" s="12">
        <v>0.91666666666666596</v>
      </c>
      <c r="L24" s="31"/>
      <c r="M24" s="2"/>
      <c r="N24" s="26"/>
      <c r="O24" s="54" t="e">
        <f t="shared" si="6"/>
        <v>#N/A</v>
      </c>
      <c r="P24" s="55" t="e">
        <f t="shared" si="7"/>
        <v>#N/A</v>
      </c>
    </row>
    <row r="25" spans="1:16" x14ac:dyDescent="0.25">
      <c r="B25" s="12">
        <v>0.95833333333333104</v>
      </c>
      <c r="C25" s="36">
        <f t="shared" si="3"/>
        <v>405.6251666666667</v>
      </c>
      <c r="D25" s="44">
        <f t="shared" si="8"/>
        <v>91.994166666666828</v>
      </c>
      <c r="E25" s="42">
        <f>+E24+M24*Paramètrage!$C$4</f>
        <v>327.44040000000012</v>
      </c>
      <c r="F25" s="42">
        <f t="shared" ref="F25:F26" si="11">+E25+(E25*$F$5)</f>
        <v>311.0683800000001</v>
      </c>
      <c r="G25" s="42">
        <f t="shared" ref="G25:G26" si="12">+E25+(E25*$G$5)</f>
        <v>278.32434000000012</v>
      </c>
      <c r="H25" s="43" t="e">
        <f t="shared" si="2"/>
        <v>#N/A</v>
      </c>
      <c r="K25" s="12">
        <v>0.95833333333333304</v>
      </c>
      <c r="L25" s="31"/>
      <c r="M25" s="2"/>
      <c r="N25" s="26"/>
      <c r="O25" s="54" t="e">
        <f t="shared" si="6"/>
        <v>#N/A</v>
      </c>
      <c r="P25" s="55" t="e">
        <f t="shared" si="7"/>
        <v>#N/A</v>
      </c>
    </row>
    <row r="26" spans="1:16" ht="15.75" thickBot="1" x14ac:dyDescent="0.3">
      <c r="B26" s="15">
        <v>0.999999999999997</v>
      </c>
      <c r="C26" s="45">
        <f t="shared" si="3"/>
        <v>405.6251666666667</v>
      </c>
      <c r="D26" s="46">
        <f t="shared" si="8"/>
        <v>91.994166666666828</v>
      </c>
      <c r="E26" s="47">
        <f>+E25+M25*Paramètrage!$C$4</f>
        <v>327.44040000000012</v>
      </c>
      <c r="F26" s="47">
        <f t="shared" si="11"/>
        <v>311.0683800000001</v>
      </c>
      <c r="G26" s="47">
        <f t="shared" si="12"/>
        <v>278.32434000000012</v>
      </c>
      <c r="H26" s="48" t="e">
        <f t="shared" si="2"/>
        <v>#N/A</v>
      </c>
      <c r="K26" s="15">
        <v>1</v>
      </c>
      <c r="L26" s="33"/>
      <c r="M26" s="3"/>
      <c r="N26" s="27"/>
      <c r="O26" s="57" t="e">
        <f t="shared" si="6"/>
        <v>#N/A</v>
      </c>
      <c r="P26" s="58" t="e">
        <f t="shared" si="7"/>
        <v>#N/A</v>
      </c>
    </row>
    <row r="27" spans="1:16" x14ac:dyDescent="0.25">
      <c r="B27" s="16"/>
    </row>
    <row r="28" spans="1:16" ht="15.75" thickBot="1" x14ac:dyDescent="0.3">
      <c r="O28" s="86" t="str">
        <f ca="1">DAY(A5)&amp;" "&amp;TEXT(A5,"mmm")&amp;" "&amp;YEAR(A5)</f>
        <v>27 juin 2017</v>
      </c>
      <c r="P28" s="87">
        <f>LOOKUP(9^90,P6:P26)</f>
        <v>1.102906050457098</v>
      </c>
    </row>
    <row r="29" spans="1:16" ht="15.75" thickBot="1" x14ac:dyDescent="0.3">
      <c r="L29" s="81" t="s">
        <v>14</v>
      </c>
      <c r="M29" s="81" t="s">
        <v>30</v>
      </c>
      <c r="N29" s="82" t="s">
        <v>31</v>
      </c>
    </row>
    <row r="30" spans="1:16" ht="15.75" thickBot="1" x14ac:dyDescent="0.3">
      <c r="L30" s="83">
        <f>$L$31</f>
        <v>256.28300000000002</v>
      </c>
      <c r="M30" s="83">
        <f>M31</f>
        <v>138.80366666666666</v>
      </c>
      <c r="N30" s="83">
        <f>M31+N31</f>
        <v>250.68299999999999</v>
      </c>
    </row>
    <row r="31" spans="1:16" x14ac:dyDescent="0.25">
      <c r="L31" s="84">
        <v>256.28300000000002</v>
      </c>
      <c r="M31" s="84">
        <v>138.80366666666666</v>
      </c>
      <c r="N31" s="84">
        <v>111.87933333333334</v>
      </c>
    </row>
  </sheetData>
  <mergeCells count="1">
    <mergeCell ref="O4:P4"/>
  </mergeCells>
  <conditionalFormatting sqref="N7">
    <cfRule type="expression" dxfId="19" priority="2">
      <formula>OR(I2="",I2=" ")</formula>
    </cfRule>
  </conditionalFormatting>
  <conditionalFormatting sqref="P7">
    <cfRule type="expression" dxfId="18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600075</xdr:colOff>
                    <xdr:row>1</xdr:row>
                    <xdr:rowOff>9525</xdr:rowOff>
                  </from>
                  <to>
                    <xdr:col>5</xdr:col>
                    <xdr:colOff>228600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0070C0"/>
  </sheetPr>
  <dimension ref="A1:Q44"/>
  <sheetViews>
    <sheetView topLeftCell="B4" zoomScale="85" zoomScaleNormal="85" workbookViewId="0">
      <selection activeCell="O28" sqref="O28:P28"/>
    </sheetView>
  </sheetViews>
  <sheetFormatPr baseColWidth="10" defaultRowHeight="15" x14ac:dyDescent="0.25"/>
  <cols>
    <col min="1" max="1" width="19.140625" style="71" bestFit="1" customWidth="1"/>
    <col min="2" max="2" width="8.5703125" style="6" customWidth="1"/>
    <col min="3" max="3" width="17.5703125" style="71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0.68027210884353528</v>
      </c>
      <c r="P3" s="56">
        <v>0.97977066054821815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42909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29</v>
      </c>
      <c r="B6" s="9">
        <v>0.17361111111111113</v>
      </c>
      <c r="C6" s="36">
        <v>553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553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553</v>
      </c>
      <c r="M7" s="23">
        <v>28.56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553</v>
      </c>
      <c r="D8" s="44">
        <v>533.00800000000004</v>
      </c>
      <c r="E8" s="42">
        <v>20.991600000000002</v>
      </c>
      <c r="F8" s="42">
        <v>19.942020000000003</v>
      </c>
      <c r="G8" s="42">
        <v>17.842860000000002</v>
      </c>
      <c r="H8" s="43" t="e">
        <v>#N/A</v>
      </c>
      <c r="K8" s="12">
        <v>0.25</v>
      </c>
      <c r="L8" s="30"/>
      <c r="M8" s="23">
        <v>28.56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553</v>
      </c>
      <c r="D9" s="44">
        <v>504.44800000000004</v>
      </c>
      <c r="E9" s="42">
        <v>50.979600000000005</v>
      </c>
      <c r="F9" s="42">
        <v>48.430620000000005</v>
      </c>
      <c r="G9" s="42">
        <v>43.332660000000004</v>
      </c>
      <c r="H9" s="43" t="e">
        <v>#N/A</v>
      </c>
      <c r="K9" s="12">
        <v>0.29166666666666702</v>
      </c>
      <c r="L9" s="31"/>
      <c r="M9" s="23">
        <v>28.56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553</v>
      </c>
      <c r="D10" s="44">
        <v>483.02800000000002</v>
      </c>
      <c r="E10" s="42">
        <v>73.470600000000005</v>
      </c>
      <c r="F10" s="42">
        <v>69.797070000000005</v>
      </c>
      <c r="G10" s="42">
        <v>62.450010000000006</v>
      </c>
      <c r="H10" s="43">
        <v>71</v>
      </c>
      <c r="I10" s="49"/>
      <c r="K10" s="12">
        <v>0.33333333333333298</v>
      </c>
      <c r="L10" s="31"/>
      <c r="M10" s="23">
        <v>28.56</v>
      </c>
      <c r="N10" s="26">
        <v>482</v>
      </c>
      <c r="O10" s="54">
        <v>0.96637294373531724</v>
      </c>
      <c r="P10" s="55">
        <v>0.96637294373531724</v>
      </c>
    </row>
    <row r="11" spans="1:16" x14ac:dyDescent="0.25">
      <c r="A11" s="6"/>
      <c r="B11" s="12">
        <v>0.375</v>
      </c>
      <c r="C11" s="36">
        <v>553</v>
      </c>
      <c r="D11" s="44">
        <v>454.46800000000002</v>
      </c>
      <c r="E11" s="42">
        <v>103.4586</v>
      </c>
      <c r="F11" s="42">
        <v>98.28567000000001</v>
      </c>
      <c r="G11" s="42">
        <v>87.939810000000008</v>
      </c>
      <c r="H11" s="43">
        <v>93</v>
      </c>
      <c r="K11" s="12">
        <v>0.375</v>
      </c>
      <c r="L11" s="31"/>
      <c r="M11" s="23">
        <v>28.56</v>
      </c>
      <c r="N11" s="26">
        <v>460</v>
      </c>
      <c r="O11" s="54">
        <v>0.73362678404695214</v>
      </c>
      <c r="P11" s="55">
        <v>0.89891028875318235</v>
      </c>
    </row>
    <row r="12" spans="1:16" x14ac:dyDescent="0.25">
      <c r="A12" s="14" t="s">
        <v>9</v>
      </c>
      <c r="B12" s="12">
        <v>0.41666666666666702</v>
      </c>
      <c r="C12" s="36">
        <v>553</v>
      </c>
      <c r="D12" s="44">
        <v>428.76400000000001</v>
      </c>
      <c r="E12" s="42">
        <v>130.4478</v>
      </c>
      <c r="F12" s="42">
        <v>123.92541</v>
      </c>
      <c r="G12" s="42">
        <v>110.88063</v>
      </c>
      <c r="H12" s="43">
        <v>132</v>
      </c>
      <c r="I12" s="49"/>
      <c r="K12" s="12">
        <v>0.41666666666666702</v>
      </c>
      <c r="L12" s="31"/>
      <c r="M12" s="23">
        <v>28.56</v>
      </c>
      <c r="N12" s="26">
        <v>421</v>
      </c>
      <c r="O12" s="54">
        <v>1.4450224534258149</v>
      </c>
      <c r="P12" s="55">
        <v>1.0118990124785547</v>
      </c>
    </row>
    <row r="13" spans="1:16" x14ac:dyDescent="0.25">
      <c r="A13" s="6"/>
      <c r="B13" s="12">
        <v>0.45833333333333298</v>
      </c>
      <c r="C13" s="36">
        <v>558</v>
      </c>
      <c r="D13" s="44">
        <v>400.20400000000001</v>
      </c>
      <c r="E13" s="42">
        <v>160.4358</v>
      </c>
      <c r="F13" s="42">
        <v>152.41400999999999</v>
      </c>
      <c r="G13" s="42">
        <v>136.37043</v>
      </c>
      <c r="H13" s="43">
        <v>158</v>
      </c>
      <c r="K13" s="12">
        <v>0.45833333333333298</v>
      </c>
      <c r="L13" s="31">
        <v>558</v>
      </c>
      <c r="M13" s="23">
        <v>28.56</v>
      </c>
      <c r="N13" s="26">
        <v>400</v>
      </c>
      <c r="O13" s="54">
        <v>0.86701347205548884</v>
      </c>
      <c r="P13" s="55">
        <v>0.98481760305368249</v>
      </c>
    </row>
    <row r="14" spans="1:16" x14ac:dyDescent="0.25">
      <c r="A14" s="6"/>
      <c r="B14" s="12">
        <v>0.5</v>
      </c>
      <c r="C14" s="36">
        <v>558</v>
      </c>
      <c r="D14" s="44">
        <v>371.64400000000001</v>
      </c>
      <c r="E14" s="42">
        <v>190.4238</v>
      </c>
      <c r="F14" s="42">
        <v>180.90261000000001</v>
      </c>
      <c r="G14" s="42">
        <v>161.86023</v>
      </c>
      <c r="H14" s="43">
        <v>189</v>
      </c>
      <c r="K14" s="12">
        <v>0.5</v>
      </c>
      <c r="L14" s="31"/>
      <c r="M14" s="23">
        <v>28.56</v>
      </c>
      <c r="N14" s="26">
        <v>369</v>
      </c>
      <c r="O14" s="54">
        <v>1.0337468320661598</v>
      </c>
      <c r="P14" s="55">
        <v>0.99252299344934825</v>
      </c>
    </row>
    <row r="15" spans="1:16" x14ac:dyDescent="0.25">
      <c r="A15" s="13" t="s">
        <v>11</v>
      </c>
      <c r="B15" s="12">
        <v>0.54166666666666696</v>
      </c>
      <c r="C15" s="36">
        <v>558</v>
      </c>
      <c r="D15" s="44">
        <v>358.79200000000003</v>
      </c>
      <c r="E15" s="42">
        <v>203.91839999999999</v>
      </c>
      <c r="F15" s="42">
        <v>193.72247999999999</v>
      </c>
      <c r="G15" s="42">
        <v>173.33063999999999</v>
      </c>
      <c r="H15" s="43">
        <v>201</v>
      </c>
      <c r="K15" s="12">
        <v>0.54166666666666696</v>
      </c>
      <c r="L15" s="31"/>
      <c r="M15" s="2">
        <v>11</v>
      </c>
      <c r="N15" s="26">
        <v>357</v>
      </c>
      <c r="O15" s="54">
        <v>0.88924458672357887</v>
      </c>
      <c r="P15" s="55">
        <v>0.98568839300426059</v>
      </c>
    </row>
    <row r="16" spans="1:16" x14ac:dyDescent="0.25">
      <c r="A16" s="6"/>
      <c r="B16" s="12">
        <v>0.58333333333333304</v>
      </c>
      <c r="C16" s="36">
        <v>558</v>
      </c>
      <c r="D16" s="44">
        <v>347.79200000000003</v>
      </c>
      <c r="E16" s="42">
        <v>215.4684</v>
      </c>
      <c r="F16" s="42">
        <v>204.69497999999999</v>
      </c>
      <c r="G16" s="42">
        <v>183.14814000000001</v>
      </c>
      <c r="H16" s="43">
        <v>210</v>
      </c>
      <c r="K16" s="12">
        <v>0.58333333333333304</v>
      </c>
      <c r="L16" s="31"/>
      <c r="M16" s="2">
        <v>12</v>
      </c>
      <c r="N16" s="26">
        <v>348</v>
      </c>
      <c r="O16" s="54">
        <v>0.77922077922077848</v>
      </c>
      <c r="P16" s="55">
        <v>0.97462087248060503</v>
      </c>
    </row>
    <row r="17" spans="1:16" x14ac:dyDescent="0.25">
      <c r="A17" s="6"/>
      <c r="B17" s="12">
        <v>0.625</v>
      </c>
      <c r="C17" s="36">
        <v>558</v>
      </c>
      <c r="D17" s="44">
        <v>335.79200000000003</v>
      </c>
      <c r="E17" s="42">
        <v>228.0684</v>
      </c>
      <c r="F17" s="42">
        <v>216.66497999999999</v>
      </c>
      <c r="G17" s="42">
        <v>193.85813999999999</v>
      </c>
      <c r="H17" s="43">
        <v>226</v>
      </c>
      <c r="K17" s="12">
        <v>0.625</v>
      </c>
      <c r="L17" s="31"/>
      <c r="M17" s="2">
        <v>12</v>
      </c>
      <c r="N17" s="26">
        <v>332</v>
      </c>
      <c r="O17" s="54">
        <v>1.2698412698412704</v>
      </c>
      <c r="P17" s="55">
        <v>0.99093079093815717</v>
      </c>
    </row>
    <row r="18" spans="1:16" x14ac:dyDescent="0.25">
      <c r="A18" s="14" t="s">
        <v>9</v>
      </c>
      <c r="B18" s="12">
        <v>0.66666666666666696</v>
      </c>
      <c r="C18" s="36">
        <v>558</v>
      </c>
      <c r="D18" s="44">
        <v>324.99200000000002</v>
      </c>
      <c r="E18" s="42">
        <v>239.4084</v>
      </c>
      <c r="F18" s="42">
        <v>227.43798000000001</v>
      </c>
      <c r="G18" s="42">
        <v>203.49714</v>
      </c>
      <c r="H18" s="43">
        <v>240</v>
      </c>
      <c r="I18" s="49"/>
      <c r="K18" s="12">
        <v>0.66666666666666696</v>
      </c>
      <c r="L18" s="32"/>
      <c r="M18" s="2">
        <v>14</v>
      </c>
      <c r="N18" s="26">
        <v>318</v>
      </c>
      <c r="O18" s="54">
        <v>1.2345679012345676</v>
      </c>
      <c r="P18" s="55">
        <v>1.0024710912399064</v>
      </c>
    </row>
    <row r="19" spans="1:16" x14ac:dyDescent="0.25">
      <c r="A19" s="6"/>
      <c r="B19" s="12">
        <v>0.70833333333333304</v>
      </c>
      <c r="C19" s="36">
        <v>558</v>
      </c>
      <c r="D19" s="44">
        <v>310.99200000000002</v>
      </c>
      <c r="E19" s="42">
        <v>254.10839999999999</v>
      </c>
      <c r="F19" s="42">
        <v>241.40297999999999</v>
      </c>
      <c r="G19" s="42">
        <v>215.99214000000001</v>
      </c>
      <c r="H19" s="43">
        <v>251</v>
      </c>
      <c r="K19" s="12">
        <v>0.70833333333333304</v>
      </c>
      <c r="L19" s="31"/>
      <c r="M19" s="2">
        <v>6</v>
      </c>
      <c r="N19" s="26">
        <v>307</v>
      </c>
      <c r="O19" s="54">
        <v>0.74829931972789177</v>
      </c>
      <c r="P19" s="55">
        <v>0.98776742524056671</v>
      </c>
    </row>
    <row r="20" spans="1:16" x14ac:dyDescent="0.25">
      <c r="A20" s="14" t="s">
        <v>10</v>
      </c>
      <c r="B20" s="12">
        <v>0.75</v>
      </c>
      <c r="C20" s="36">
        <v>558</v>
      </c>
      <c r="D20" s="44">
        <v>306.49200000000002</v>
      </c>
      <c r="E20" s="42">
        <v>258.83339999999998</v>
      </c>
      <c r="F20" s="42">
        <v>245.89173</v>
      </c>
      <c r="G20" s="42">
        <v>220.00838999999999</v>
      </c>
      <c r="H20" s="43">
        <v>259</v>
      </c>
      <c r="I20" s="49"/>
      <c r="K20" s="12">
        <v>0.75</v>
      </c>
      <c r="L20" s="31"/>
      <c r="M20" s="2">
        <v>7</v>
      </c>
      <c r="N20" s="26">
        <v>299</v>
      </c>
      <c r="O20" s="54">
        <v>1.6931216931216952</v>
      </c>
      <c r="P20" s="55">
        <v>1.0006436572714341</v>
      </c>
    </row>
    <row r="21" spans="1:16" x14ac:dyDescent="0.25">
      <c r="B21" s="12">
        <v>0.79166666666666696</v>
      </c>
      <c r="C21" s="36">
        <v>558</v>
      </c>
      <c r="D21" s="44">
        <v>299.49200000000002</v>
      </c>
      <c r="E21" s="42">
        <v>266.18340000000001</v>
      </c>
      <c r="F21" s="42">
        <v>252.87423000000001</v>
      </c>
      <c r="G21" s="42">
        <v>226.25589000000002</v>
      </c>
      <c r="H21" s="43">
        <v>263</v>
      </c>
      <c r="K21" s="12">
        <v>0.79166666666666696</v>
      </c>
      <c r="L21" s="31"/>
      <c r="M21" s="2">
        <v>7</v>
      </c>
      <c r="N21" s="26">
        <v>295</v>
      </c>
      <c r="O21" s="54">
        <v>0.5442176870748282</v>
      </c>
      <c r="P21" s="55">
        <v>0.98804057653482524</v>
      </c>
    </row>
    <row r="22" spans="1:16" x14ac:dyDescent="0.25">
      <c r="B22" s="12">
        <v>0.83333333333333304</v>
      </c>
      <c r="C22" s="36">
        <v>558</v>
      </c>
      <c r="D22" s="44">
        <v>292.49200000000002</v>
      </c>
      <c r="E22" s="42">
        <v>273.53340000000003</v>
      </c>
      <c r="F22" s="42">
        <v>259.85673000000003</v>
      </c>
      <c r="G22" s="42">
        <v>232.50339000000002</v>
      </c>
      <c r="H22" s="43">
        <v>268</v>
      </c>
      <c r="K22" s="12">
        <v>0.83333333333333304</v>
      </c>
      <c r="L22" s="31"/>
      <c r="M22" s="2">
        <v>9</v>
      </c>
      <c r="N22" s="26">
        <v>290</v>
      </c>
      <c r="O22" s="54">
        <v>0.68027210884353528</v>
      </c>
      <c r="P22" s="55">
        <v>0.97977066054821815</v>
      </c>
    </row>
    <row r="23" spans="1:16" x14ac:dyDescent="0.25">
      <c r="B23" s="12">
        <v>0.874999999999999</v>
      </c>
      <c r="C23" s="36">
        <v>558</v>
      </c>
      <c r="D23" s="44">
        <v>283.49200000000002</v>
      </c>
      <c r="E23" s="42">
        <v>282.98340000000002</v>
      </c>
      <c r="F23" s="42">
        <v>268.83422999999999</v>
      </c>
      <c r="G23" s="42">
        <v>240.53589000000002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558</v>
      </c>
      <c r="D24" s="44">
        <v>283.49200000000002</v>
      </c>
      <c r="E24" s="42">
        <v>282.98340000000002</v>
      </c>
      <c r="F24" s="42">
        <v>268.83422999999999</v>
      </c>
      <c r="G24" s="42">
        <v>240.53589000000002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558</v>
      </c>
      <c r="D25" s="44">
        <v>283.49200000000002</v>
      </c>
      <c r="E25" s="42">
        <v>282.98340000000002</v>
      </c>
      <c r="F25" s="42">
        <v>268.83422999999999</v>
      </c>
      <c r="G25" s="42">
        <v>240.53589000000002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558</v>
      </c>
      <c r="D26" s="46">
        <v>283.49200000000002</v>
      </c>
      <c r="E26" s="47">
        <v>282.98340000000002</v>
      </c>
      <c r="F26" s="47">
        <v>268.83422999999999</v>
      </c>
      <c r="G26" s="47">
        <v>240.53589000000002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23 juin 2017</v>
      </c>
      <c r="P28" s="87">
        <f>LOOKUP(9^90,P6:P26)</f>
        <v>0.97977066054821815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7" priority="2">
      <formula>OR(I2="",I2=" ")</formula>
    </cfRule>
  </conditionalFormatting>
  <conditionalFormatting sqref="P7">
    <cfRule type="expression" dxfId="16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0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1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0070C0"/>
  </sheetPr>
  <dimension ref="A1:Q44"/>
  <sheetViews>
    <sheetView topLeftCell="A4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70" bestFit="1" customWidth="1"/>
    <col min="2" max="2" width="8.5703125" style="6" customWidth="1"/>
    <col min="3" max="3" width="17.5703125" style="70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1.0582010582010595</v>
      </c>
      <c r="P3" s="56">
        <v>1.0044979592254188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42908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28</v>
      </c>
      <c r="B6" s="9">
        <v>0.17361111111111113</v>
      </c>
      <c r="C6" s="36">
        <v>437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437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437</v>
      </c>
      <c r="M7" s="23">
        <v>28.49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437</v>
      </c>
      <c r="D8" s="44">
        <v>417.05700000000002</v>
      </c>
      <c r="E8" s="42">
        <v>20.940149999999999</v>
      </c>
      <c r="F8" s="42">
        <v>19.8931425</v>
      </c>
      <c r="G8" s="42">
        <v>17.799127500000001</v>
      </c>
      <c r="H8" s="43" t="e">
        <v>#N/A</v>
      </c>
      <c r="K8" s="12">
        <v>0.25</v>
      </c>
      <c r="L8" s="30"/>
      <c r="M8" s="23">
        <v>28.49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437</v>
      </c>
      <c r="D9" s="44">
        <v>388.56700000000001</v>
      </c>
      <c r="E9" s="42">
        <v>50.854649999999999</v>
      </c>
      <c r="F9" s="42">
        <v>48.3119175</v>
      </c>
      <c r="G9" s="42">
        <v>43.226452500000001</v>
      </c>
      <c r="H9" s="43" t="e">
        <v>#N/A</v>
      </c>
      <c r="K9" s="12">
        <v>0.29166666666666702</v>
      </c>
      <c r="L9" s="31"/>
      <c r="M9" s="23">
        <v>28.49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437</v>
      </c>
      <c r="D10" s="44">
        <v>367.1995</v>
      </c>
      <c r="E10" s="42">
        <v>73.290525000000002</v>
      </c>
      <c r="F10" s="42">
        <v>69.625998750000008</v>
      </c>
      <c r="G10" s="42">
        <v>62.296946250000005</v>
      </c>
      <c r="H10" s="43">
        <v>79</v>
      </c>
      <c r="I10" s="49"/>
      <c r="K10" s="12">
        <v>0.33333333333333298</v>
      </c>
      <c r="L10" s="31"/>
      <c r="M10" s="23">
        <v>28.49</v>
      </c>
      <c r="N10" s="26">
        <v>358</v>
      </c>
      <c r="O10" s="54">
        <v>1.0779019525375211</v>
      </c>
      <c r="P10" s="55">
        <v>1.0779019525375211</v>
      </c>
    </row>
    <row r="11" spans="1:16" x14ac:dyDescent="0.25">
      <c r="A11" s="6"/>
      <c r="B11" s="12">
        <v>0.375</v>
      </c>
      <c r="C11" s="36">
        <v>437</v>
      </c>
      <c r="D11" s="44">
        <v>338.70949999999999</v>
      </c>
      <c r="E11" s="42">
        <v>103.20502500000001</v>
      </c>
      <c r="F11" s="42">
        <v>98.044773750000004</v>
      </c>
      <c r="G11" s="42">
        <v>87.724271250000001</v>
      </c>
      <c r="H11" s="43">
        <v>108</v>
      </c>
      <c r="K11" s="12">
        <v>0.375</v>
      </c>
      <c r="L11" s="31"/>
      <c r="M11" s="23">
        <v>28.49</v>
      </c>
      <c r="N11" s="26">
        <v>329</v>
      </c>
      <c r="O11" s="54">
        <v>0.96942954085811217</v>
      </c>
      <c r="P11" s="55">
        <v>1.0464606737898663</v>
      </c>
    </row>
    <row r="12" spans="1:16" x14ac:dyDescent="0.25">
      <c r="A12" s="14" t="s">
        <v>9</v>
      </c>
      <c r="B12" s="12">
        <v>0.41666666666666702</v>
      </c>
      <c r="C12" s="36">
        <v>441</v>
      </c>
      <c r="D12" s="44">
        <v>313.06849999999997</v>
      </c>
      <c r="E12" s="42">
        <v>130.128075</v>
      </c>
      <c r="F12" s="42">
        <v>123.62167124999999</v>
      </c>
      <c r="G12" s="42">
        <v>110.60886375</v>
      </c>
      <c r="H12" s="43">
        <v>137</v>
      </c>
      <c r="I12" s="49"/>
      <c r="K12" s="12">
        <v>0.41666666666666702</v>
      </c>
      <c r="L12" s="31">
        <v>441</v>
      </c>
      <c r="M12" s="23">
        <v>28.49</v>
      </c>
      <c r="N12" s="26">
        <v>304</v>
      </c>
      <c r="O12" s="54">
        <v>1.0771439342867919</v>
      </c>
      <c r="P12" s="55">
        <v>1.0528089345823337</v>
      </c>
    </row>
    <row r="13" spans="1:16" x14ac:dyDescent="0.25">
      <c r="A13" s="6"/>
      <c r="B13" s="12">
        <v>0.45833333333333298</v>
      </c>
      <c r="C13" s="36">
        <v>441</v>
      </c>
      <c r="D13" s="44">
        <v>284.57849999999996</v>
      </c>
      <c r="E13" s="42">
        <v>160.042575</v>
      </c>
      <c r="F13" s="42">
        <v>152.04044625</v>
      </c>
      <c r="G13" s="42">
        <v>136.03618875000001</v>
      </c>
      <c r="H13" s="43">
        <v>164</v>
      </c>
      <c r="K13" s="12">
        <v>0.45833333333333298</v>
      </c>
      <c r="L13" s="31"/>
      <c r="M13" s="23">
        <v>28.49</v>
      </c>
      <c r="N13" s="26">
        <v>277</v>
      </c>
      <c r="O13" s="54">
        <v>0.90257233114375957</v>
      </c>
      <c r="P13" s="55">
        <v>1.0247273264629739</v>
      </c>
    </row>
    <row r="14" spans="1:16" x14ac:dyDescent="0.25">
      <c r="A14" s="6"/>
      <c r="B14" s="12">
        <v>0.5</v>
      </c>
      <c r="C14" s="36">
        <v>454</v>
      </c>
      <c r="D14" s="44">
        <v>256.08849999999995</v>
      </c>
      <c r="E14" s="42">
        <v>189.957075</v>
      </c>
      <c r="F14" s="42">
        <v>180.45922125000001</v>
      </c>
      <c r="G14" s="42">
        <v>161.46351375</v>
      </c>
      <c r="H14" s="43">
        <v>197</v>
      </c>
      <c r="K14" s="12">
        <v>0.5</v>
      </c>
      <c r="L14" s="31">
        <v>454</v>
      </c>
      <c r="M14" s="23">
        <v>28.49</v>
      </c>
      <c r="N14" s="26">
        <v>257</v>
      </c>
      <c r="O14" s="54">
        <v>1.1031439602868174</v>
      </c>
      <c r="P14" s="55">
        <v>1.0370764026557053</v>
      </c>
    </row>
    <row r="15" spans="1:16" x14ac:dyDescent="0.25">
      <c r="A15" s="13" t="s">
        <v>11</v>
      </c>
      <c r="B15" s="12">
        <v>0.54166666666666696</v>
      </c>
      <c r="C15" s="36">
        <v>454</v>
      </c>
      <c r="D15" s="44">
        <v>243.26799999999994</v>
      </c>
      <c r="E15" s="42">
        <v>203.4186</v>
      </c>
      <c r="F15" s="42">
        <v>193.24767</v>
      </c>
      <c r="G15" s="42">
        <v>172.90581</v>
      </c>
      <c r="H15" s="43">
        <v>209</v>
      </c>
      <c r="K15" s="12">
        <v>0.54166666666666696</v>
      </c>
      <c r="L15" s="31"/>
      <c r="M15" s="2">
        <v>13</v>
      </c>
      <c r="N15" s="26">
        <v>245</v>
      </c>
      <c r="O15" s="54">
        <v>0.89142946285803459</v>
      </c>
      <c r="P15" s="55">
        <v>1.0274380022279181</v>
      </c>
    </row>
    <row r="16" spans="1:16" x14ac:dyDescent="0.25">
      <c r="A16" s="6"/>
      <c r="B16" s="12">
        <v>0.58333333333333304</v>
      </c>
      <c r="C16" s="36">
        <v>454</v>
      </c>
      <c r="D16" s="44">
        <v>230.26799999999994</v>
      </c>
      <c r="E16" s="42">
        <v>217.0686</v>
      </c>
      <c r="F16" s="42">
        <v>206.21517</v>
      </c>
      <c r="G16" s="42">
        <v>184.50830999999999</v>
      </c>
      <c r="H16" s="43">
        <v>218</v>
      </c>
      <c r="K16" s="12">
        <v>0.58333333333333304</v>
      </c>
      <c r="L16" s="31"/>
      <c r="M16" s="2">
        <v>12</v>
      </c>
      <c r="N16" s="26">
        <v>236</v>
      </c>
      <c r="O16" s="54">
        <v>0.65934065934065911</v>
      </c>
      <c r="P16" s="55">
        <v>1.0042908094491787</v>
      </c>
    </row>
    <row r="17" spans="1:16" x14ac:dyDescent="0.25">
      <c r="A17" s="6"/>
      <c r="B17" s="12">
        <v>0.625</v>
      </c>
      <c r="C17" s="36">
        <v>454</v>
      </c>
      <c r="D17" s="44">
        <v>218.26799999999994</v>
      </c>
      <c r="E17" s="42">
        <v>229.6686</v>
      </c>
      <c r="F17" s="42">
        <v>218.18517</v>
      </c>
      <c r="G17" s="42">
        <v>195.21831</v>
      </c>
      <c r="H17" s="43">
        <v>230</v>
      </c>
      <c r="K17" s="12">
        <v>0.625</v>
      </c>
      <c r="L17" s="31"/>
      <c r="M17" s="2">
        <v>10</v>
      </c>
      <c r="N17" s="26">
        <v>224</v>
      </c>
      <c r="O17" s="54">
        <v>0.95238095238095277</v>
      </c>
      <c r="P17" s="55">
        <v>1.0014429486660346</v>
      </c>
    </row>
    <row r="18" spans="1:16" x14ac:dyDescent="0.25">
      <c r="A18" s="14" t="s">
        <v>9</v>
      </c>
      <c r="B18" s="12">
        <v>0.66666666666666696</v>
      </c>
      <c r="C18" s="36">
        <v>454</v>
      </c>
      <c r="D18" s="44">
        <v>209.26799999999994</v>
      </c>
      <c r="E18" s="42">
        <v>239.11859999999999</v>
      </c>
      <c r="F18" s="42">
        <v>227.16266999999999</v>
      </c>
      <c r="G18" s="42">
        <v>203.25081</v>
      </c>
      <c r="H18" s="43">
        <v>237</v>
      </c>
      <c r="I18" s="49"/>
      <c r="K18" s="12">
        <v>0.66666666666666696</v>
      </c>
      <c r="L18" s="32"/>
      <c r="M18" s="2">
        <v>10</v>
      </c>
      <c r="N18" s="26">
        <v>217</v>
      </c>
      <c r="O18" s="54">
        <v>0.74074074074074159</v>
      </c>
      <c r="P18" s="55">
        <v>0.99113996150864059</v>
      </c>
    </row>
    <row r="19" spans="1:16" x14ac:dyDescent="0.25">
      <c r="A19" s="6"/>
      <c r="B19" s="12">
        <v>0.70833333333333304</v>
      </c>
      <c r="C19" s="36">
        <v>454</v>
      </c>
      <c r="D19" s="44">
        <v>199.26799999999994</v>
      </c>
      <c r="E19" s="42">
        <v>249.61859999999999</v>
      </c>
      <c r="F19" s="42">
        <v>237.13766999999999</v>
      </c>
      <c r="G19" s="42">
        <v>212.17580999999998</v>
      </c>
      <c r="H19" s="43">
        <v>251</v>
      </c>
      <c r="K19" s="12">
        <v>0.70833333333333304</v>
      </c>
      <c r="L19" s="31"/>
      <c r="M19" s="2">
        <v>8</v>
      </c>
      <c r="N19" s="26">
        <v>203</v>
      </c>
      <c r="O19" s="54">
        <v>1.3333333333333333</v>
      </c>
      <c r="P19" s="55">
        <v>1.0055340427355974</v>
      </c>
    </row>
    <row r="20" spans="1:16" x14ac:dyDescent="0.25">
      <c r="A20" s="14" t="s">
        <v>10</v>
      </c>
      <c r="B20" s="12">
        <v>0.75</v>
      </c>
      <c r="C20" s="36">
        <v>454</v>
      </c>
      <c r="D20" s="44">
        <v>193.26799999999994</v>
      </c>
      <c r="E20" s="42">
        <v>255.9186</v>
      </c>
      <c r="F20" s="42">
        <v>243.12267</v>
      </c>
      <c r="G20" s="42">
        <v>217.53081</v>
      </c>
      <c r="H20" s="43">
        <v>258</v>
      </c>
      <c r="I20" s="49"/>
      <c r="K20" s="12">
        <v>0.75</v>
      </c>
      <c r="L20" s="31"/>
      <c r="M20" s="2">
        <v>8</v>
      </c>
      <c r="N20" s="26">
        <v>196</v>
      </c>
      <c r="O20" s="54">
        <v>1.1111111111111092</v>
      </c>
      <c r="P20" s="55">
        <v>1.0081330548072707</v>
      </c>
    </row>
    <row r="21" spans="1:16" x14ac:dyDescent="0.25">
      <c r="B21" s="12">
        <v>0.79166666666666696</v>
      </c>
      <c r="C21" s="36">
        <v>454</v>
      </c>
      <c r="D21" s="44">
        <v>185.26799999999994</v>
      </c>
      <c r="E21" s="42">
        <v>264.3186</v>
      </c>
      <c r="F21" s="42">
        <v>251.10266999999999</v>
      </c>
      <c r="G21" s="42">
        <v>224.67081000000002</v>
      </c>
      <c r="H21" s="43">
        <v>265</v>
      </c>
      <c r="K21" s="12">
        <v>0.79166666666666696</v>
      </c>
      <c r="L21" s="31"/>
      <c r="M21" s="2">
        <v>9</v>
      </c>
      <c r="N21" s="26">
        <v>189</v>
      </c>
      <c r="O21" s="54">
        <v>0.83333333333333282</v>
      </c>
      <c r="P21" s="55">
        <v>1.0025779494897447</v>
      </c>
    </row>
    <row r="22" spans="1:16" x14ac:dyDescent="0.25">
      <c r="B22" s="12">
        <v>0.83333333333333304</v>
      </c>
      <c r="C22" s="36">
        <v>454</v>
      </c>
      <c r="D22" s="44">
        <v>176.26799999999994</v>
      </c>
      <c r="E22" s="42">
        <v>273.76859999999999</v>
      </c>
      <c r="F22" s="42">
        <v>260.08017000000001</v>
      </c>
      <c r="G22" s="42">
        <v>232.70330999999999</v>
      </c>
      <c r="H22" s="43">
        <v>275</v>
      </c>
      <c r="K22" s="12">
        <v>0.83333333333333304</v>
      </c>
      <c r="L22" s="31"/>
      <c r="M22" s="2">
        <v>12</v>
      </c>
      <c r="N22" s="26">
        <v>179</v>
      </c>
      <c r="O22" s="54">
        <v>1.0582010582010595</v>
      </c>
      <c r="P22" s="55">
        <v>1.0044979592254188</v>
      </c>
    </row>
    <row r="23" spans="1:16" x14ac:dyDescent="0.25">
      <c r="B23" s="12">
        <v>0.874999999999999</v>
      </c>
      <c r="C23" s="36">
        <v>454</v>
      </c>
      <c r="D23" s="44">
        <v>164.26799999999994</v>
      </c>
      <c r="E23" s="42">
        <v>286.36860000000001</v>
      </c>
      <c r="F23" s="42">
        <v>272.05017000000004</v>
      </c>
      <c r="G23" s="42">
        <v>243.41331000000002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454</v>
      </c>
      <c r="D24" s="44">
        <v>164.26799999999994</v>
      </c>
      <c r="E24" s="42">
        <v>286.36860000000001</v>
      </c>
      <c r="F24" s="42">
        <v>272.05017000000004</v>
      </c>
      <c r="G24" s="42">
        <v>243.41331000000002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454</v>
      </c>
      <c r="D25" s="44">
        <v>164.26799999999994</v>
      </c>
      <c r="E25" s="42">
        <v>286.36860000000001</v>
      </c>
      <c r="F25" s="42">
        <v>272.05017000000004</v>
      </c>
      <c r="G25" s="42">
        <v>243.41331000000002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454</v>
      </c>
      <c r="D26" s="46">
        <v>164.26799999999994</v>
      </c>
      <c r="E26" s="47">
        <v>286.36860000000001</v>
      </c>
      <c r="F26" s="47">
        <v>272.05017000000004</v>
      </c>
      <c r="G26" s="47">
        <v>243.41331000000002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22 juin 2017</v>
      </c>
      <c r="P28" s="87">
        <f>LOOKUP(9^90,P6:P26)</f>
        <v>1.0044979592254188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5" priority="2">
      <formula>OR(I2="",I2=" ")</formula>
    </cfRule>
  </conditionalFormatting>
  <conditionalFormatting sqref="P7">
    <cfRule type="expression" dxfId="14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21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22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23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0070C0"/>
  </sheetPr>
  <dimension ref="A1:Q44"/>
  <sheetViews>
    <sheetView topLeftCell="A4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9" bestFit="1" customWidth="1"/>
    <col min="2" max="2" width="8.5703125" style="6" customWidth="1"/>
    <col min="3" max="3" width="17.5703125" style="69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0.92352092352092408</v>
      </c>
      <c r="P3" s="56">
        <v>1.0209013824997575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42907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27</v>
      </c>
      <c r="B6" s="9">
        <v>0.17361111111111113</v>
      </c>
      <c r="C6" s="36">
        <v>264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264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264</v>
      </c>
      <c r="M7" s="23"/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264</v>
      </c>
      <c r="D8" s="44">
        <v>264</v>
      </c>
      <c r="E8" s="42">
        <v>0</v>
      </c>
      <c r="F8" s="42">
        <v>0</v>
      </c>
      <c r="G8" s="42">
        <v>0</v>
      </c>
      <c r="H8" s="43" t="e">
        <v>#N/A</v>
      </c>
      <c r="K8" s="12">
        <v>0.25</v>
      </c>
      <c r="L8" s="30"/>
      <c r="M8" s="2">
        <v>28.79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264</v>
      </c>
      <c r="D9" s="44">
        <v>235.21</v>
      </c>
      <c r="E9" s="42">
        <v>30.229500000000002</v>
      </c>
      <c r="F9" s="42">
        <v>28.718025000000001</v>
      </c>
      <c r="G9" s="42">
        <v>25.695075000000003</v>
      </c>
      <c r="H9" s="43" t="e">
        <v>#N/A</v>
      </c>
      <c r="K9" s="12">
        <v>0.29166666666666702</v>
      </c>
      <c r="L9" s="31"/>
      <c r="M9" s="2">
        <v>28.79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264</v>
      </c>
      <c r="D10" s="44">
        <v>213.61750000000001</v>
      </c>
      <c r="E10" s="42">
        <v>52.901625000000003</v>
      </c>
      <c r="F10" s="42">
        <v>50.256543750000006</v>
      </c>
      <c r="G10" s="42">
        <v>44.966381250000005</v>
      </c>
      <c r="H10" s="43">
        <v>54</v>
      </c>
      <c r="I10" s="49"/>
      <c r="K10" s="12">
        <v>0.33333333333333298</v>
      </c>
      <c r="L10" s="31"/>
      <c r="M10" s="2">
        <v>28.79</v>
      </c>
      <c r="N10" s="26">
        <v>210</v>
      </c>
      <c r="O10" s="54">
        <v>1.0207625947218066</v>
      </c>
      <c r="P10" s="55">
        <v>1.0207625947218066</v>
      </c>
    </row>
    <row r="11" spans="1:16" x14ac:dyDescent="0.25">
      <c r="A11" s="6"/>
      <c r="B11" s="12">
        <v>0.375</v>
      </c>
      <c r="C11" s="36">
        <v>264</v>
      </c>
      <c r="D11" s="44">
        <v>184.82750000000001</v>
      </c>
      <c r="E11" s="42">
        <v>83.131124999999997</v>
      </c>
      <c r="F11" s="42">
        <v>78.974568750000003</v>
      </c>
      <c r="G11" s="42">
        <v>70.661456250000001</v>
      </c>
      <c r="H11" s="43">
        <v>79</v>
      </c>
      <c r="K11" s="12">
        <v>0.375</v>
      </c>
      <c r="L11" s="31"/>
      <c r="M11" s="2">
        <v>28.79</v>
      </c>
      <c r="N11" s="26">
        <v>185</v>
      </c>
      <c r="O11" s="54">
        <v>0.82700673183479734</v>
      </c>
      <c r="P11" s="55">
        <v>0.95030591730834879</v>
      </c>
    </row>
    <row r="12" spans="1:16" x14ac:dyDescent="0.25">
      <c r="A12" s="14" t="s">
        <v>9</v>
      </c>
      <c r="B12" s="12">
        <v>0.41666666666666702</v>
      </c>
      <c r="C12" s="36">
        <v>264</v>
      </c>
      <c r="D12" s="44">
        <v>158.91650000000001</v>
      </c>
      <c r="E12" s="42">
        <v>110.337675</v>
      </c>
      <c r="F12" s="42">
        <v>104.82079125</v>
      </c>
      <c r="G12" s="42">
        <v>93.787023750000003</v>
      </c>
      <c r="H12" s="43">
        <v>106</v>
      </c>
      <c r="I12" s="49"/>
      <c r="K12" s="12">
        <v>0.41666666666666702</v>
      </c>
      <c r="L12" s="31"/>
      <c r="M12" s="2">
        <v>28.79</v>
      </c>
      <c r="N12" s="26">
        <v>158</v>
      </c>
      <c r="O12" s="54">
        <v>0.99240807820175625</v>
      </c>
      <c r="P12" s="55">
        <v>0.96068727204918891</v>
      </c>
    </row>
    <row r="13" spans="1:16" x14ac:dyDescent="0.25">
      <c r="A13" s="6"/>
      <c r="B13" s="12">
        <v>0.45833333333333298</v>
      </c>
      <c r="C13" s="36">
        <v>264</v>
      </c>
      <c r="D13" s="44">
        <v>130.12650000000002</v>
      </c>
      <c r="E13" s="42">
        <v>125.45242500000001</v>
      </c>
      <c r="F13" s="42">
        <v>119.17980375</v>
      </c>
      <c r="G13" s="42">
        <v>106.63456125</v>
      </c>
      <c r="H13" s="43">
        <v>131</v>
      </c>
      <c r="K13" s="12">
        <v>0.45833333333333298</v>
      </c>
      <c r="L13" s="31"/>
      <c r="M13" s="2">
        <v>28.79</v>
      </c>
      <c r="N13" s="26">
        <v>133</v>
      </c>
      <c r="O13" s="54">
        <v>1.6540134636695942</v>
      </c>
      <c r="P13" s="55">
        <v>1.0442205481480329</v>
      </c>
    </row>
    <row r="14" spans="1:16" x14ac:dyDescent="0.25">
      <c r="A14" s="6"/>
      <c r="B14" s="12">
        <v>0.5</v>
      </c>
      <c r="C14" s="36">
        <v>277</v>
      </c>
      <c r="D14" s="44">
        <v>101.33650000000003</v>
      </c>
      <c r="E14" s="42">
        <v>140.56717500000002</v>
      </c>
      <c r="F14" s="42">
        <v>133.53881625000002</v>
      </c>
      <c r="G14" s="42">
        <v>119.48209875000002</v>
      </c>
      <c r="H14" s="43">
        <v>158</v>
      </c>
      <c r="K14" s="12">
        <v>0.5</v>
      </c>
      <c r="L14" s="31">
        <v>277</v>
      </c>
      <c r="M14" s="2">
        <v>28.79</v>
      </c>
      <c r="N14" s="26">
        <v>119</v>
      </c>
      <c r="O14" s="54">
        <v>1.7863345407631601</v>
      </c>
      <c r="P14" s="55">
        <v>1.124017751655036</v>
      </c>
    </row>
    <row r="15" spans="1:16" x14ac:dyDescent="0.25">
      <c r="A15" s="13" t="s">
        <v>11</v>
      </c>
      <c r="B15" s="12">
        <v>0.54166666666666696</v>
      </c>
      <c r="C15" s="36">
        <v>277</v>
      </c>
      <c r="D15" s="44">
        <v>88.381000000000029</v>
      </c>
      <c r="E15" s="42">
        <v>147.36881250000002</v>
      </c>
      <c r="F15" s="42">
        <v>140.00037187500001</v>
      </c>
      <c r="G15" s="42">
        <v>125.26349062500002</v>
      </c>
      <c r="H15" s="43">
        <v>164</v>
      </c>
      <c r="K15" s="12">
        <v>0.54166666666666696</v>
      </c>
      <c r="L15" s="31"/>
      <c r="M15" s="2">
        <v>14</v>
      </c>
      <c r="N15" s="26">
        <v>113</v>
      </c>
      <c r="O15" s="54">
        <v>0.88214051395711712</v>
      </c>
      <c r="P15" s="55">
        <v>1.1128541868382089</v>
      </c>
    </row>
    <row r="16" spans="1:16" x14ac:dyDescent="0.25">
      <c r="A16" s="6"/>
      <c r="B16" s="12">
        <v>0.58333333333333304</v>
      </c>
      <c r="C16" s="36">
        <v>277</v>
      </c>
      <c r="D16" s="44">
        <v>74.381000000000029</v>
      </c>
      <c r="E16" s="42">
        <v>162.06881250000001</v>
      </c>
      <c r="F16" s="42">
        <v>153.96537187500002</v>
      </c>
      <c r="G16" s="42">
        <v>137.75849062500001</v>
      </c>
      <c r="H16" s="43">
        <v>173</v>
      </c>
      <c r="K16" s="12">
        <v>0.58333333333333304</v>
      </c>
      <c r="L16" s="31"/>
      <c r="M16" s="2">
        <v>13</v>
      </c>
      <c r="N16" s="26">
        <v>104</v>
      </c>
      <c r="O16" s="54">
        <v>0.61224489795918413</v>
      </c>
      <c r="P16" s="55">
        <v>1.0674478163403585</v>
      </c>
    </row>
    <row r="17" spans="1:16" x14ac:dyDescent="0.25">
      <c r="A17" s="6"/>
      <c r="B17" s="12">
        <v>0.625</v>
      </c>
      <c r="C17" s="36">
        <v>277</v>
      </c>
      <c r="D17" s="44">
        <v>61.381000000000029</v>
      </c>
      <c r="E17" s="42">
        <v>175.71881250000001</v>
      </c>
      <c r="F17" s="42">
        <v>166.93287187500002</v>
      </c>
      <c r="G17" s="42">
        <v>149.360990625</v>
      </c>
      <c r="H17" s="43">
        <v>188</v>
      </c>
      <c r="K17" s="12">
        <v>0.625</v>
      </c>
      <c r="L17" s="31"/>
      <c r="M17" s="2">
        <v>13</v>
      </c>
      <c r="N17" s="26">
        <v>89</v>
      </c>
      <c r="O17" s="54">
        <v>1.0989010989010985</v>
      </c>
      <c r="P17" s="55">
        <v>1.0698911364427754</v>
      </c>
    </row>
    <row r="18" spans="1:16" x14ac:dyDescent="0.25">
      <c r="A18" s="14" t="s">
        <v>9</v>
      </c>
      <c r="B18" s="12">
        <v>0.66666666666666696</v>
      </c>
      <c r="C18" s="36">
        <v>277</v>
      </c>
      <c r="D18" s="44">
        <v>49.681000000000026</v>
      </c>
      <c r="E18" s="42">
        <v>188.00381250000001</v>
      </c>
      <c r="F18" s="42">
        <v>178.60362187500002</v>
      </c>
      <c r="G18" s="42">
        <v>159.803240625</v>
      </c>
      <c r="H18" s="43">
        <v>197</v>
      </c>
      <c r="I18" s="49"/>
      <c r="K18" s="12">
        <v>0.66666666666666696</v>
      </c>
      <c r="L18" s="32"/>
      <c r="M18" s="2">
        <v>17</v>
      </c>
      <c r="N18" s="26">
        <v>80</v>
      </c>
      <c r="O18" s="54">
        <v>0.73260073260073277</v>
      </c>
      <c r="P18" s="55">
        <v>1.0478510907857255</v>
      </c>
    </row>
    <row r="19" spans="1:16" x14ac:dyDescent="0.25">
      <c r="A19" s="6"/>
      <c r="B19" s="12">
        <v>0.70833333333333304</v>
      </c>
      <c r="C19" s="36">
        <v>277</v>
      </c>
      <c r="D19" s="44">
        <v>32.681000000000026</v>
      </c>
      <c r="E19" s="42">
        <v>205.8538125</v>
      </c>
      <c r="F19" s="42">
        <v>195.561121875</v>
      </c>
      <c r="G19" s="42">
        <v>174.97574062500001</v>
      </c>
      <c r="H19" s="43">
        <v>211</v>
      </c>
      <c r="K19" s="12">
        <v>0.70833333333333304</v>
      </c>
      <c r="L19" s="31"/>
      <c r="M19" s="2">
        <v>11</v>
      </c>
      <c r="N19" s="26">
        <v>66</v>
      </c>
      <c r="O19" s="54">
        <v>0.78431372549019629</v>
      </c>
      <c r="P19" s="55">
        <v>1.0249992333758695</v>
      </c>
    </row>
    <row r="20" spans="1:16" x14ac:dyDescent="0.25">
      <c r="A20" s="14" t="s">
        <v>10</v>
      </c>
      <c r="B20" s="12">
        <v>0.75</v>
      </c>
      <c r="C20" s="36">
        <v>277</v>
      </c>
      <c r="D20" s="44">
        <v>24.431000000000026</v>
      </c>
      <c r="E20" s="42">
        <v>214.5163125</v>
      </c>
      <c r="F20" s="42">
        <v>203.790496875</v>
      </c>
      <c r="G20" s="42">
        <v>182.33886562499998</v>
      </c>
      <c r="H20" s="43">
        <v>219</v>
      </c>
      <c r="I20" s="49"/>
      <c r="K20" s="12">
        <v>0.75</v>
      </c>
      <c r="L20" s="31"/>
      <c r="M20" s="2">
        <v>10</v>
      </c>
      <c r="N20" s="26">
        <v>58</v>
      </c>
      <c r="O20" s="54">
        <v>0.92352092352092408</v>
      </c>
      <c r="P20" s="55">
        <v>1.0209013824997575</v>
      </c>
    </row>
    <row r="21" spans="1:16" x14ac:dyDescent="0.25">
      <c r="B21" s="12">
        <v>0.79166666666666696</v>
      </c>
      <c r="C21" s="36">
        <v>277</v>
      </c>
      <c r="D21" s="44">
        <v>14.431000000000026</v>
      </c>
      <c r="E21" s="42">
        <v>219.7663125</v>
      </c>
      <c r="F21" s="42">
        <v>208.77799687499999</v>
      </c>
      <c r="G21" s="42">
        <v>186.80136562500002</v>
      </c>
      <c r="H21" s="43" t="e">
        <v>#N/A</v>
      </c>
      <c r="K21" s="12">
        <v>0.79166666666666696</v>
      </c>
      <c r="L21" s="31"/>
      <c r="M21" s="2">
        <v>4.79</v>
      </c>
      <c r="N21" s="26"/>
      <c r="O21" s="54" t="e">
        <v>#N/A</v>
      </c>
      <c r="P21" s="55" t="e">
        <v>#N/A</v>
      </c>
    </row>
    <row r="22" spans="1:16" x14ac:dyDescent="0.25">
      <c r="B22" s="12">
        <v>0.83333333333333304</v>
      </c>
      <c r="C22" s="36">
        <v>277</v>
      </c>
      <c r="D22" s="44">
        <v>9.6410000000000267</v>
      </c>
      <c r="E22" s="42">
        <v>222.28106249999999</v>
      </c>
      <c r="F22" s="42">
        <v>211.16700937499999</v>
      </c>
      <c r="G22" s="42">
        <v>188.938903125</v>
      </c>
      <c r="H22" s="43" t="e">
        <v>#N/A</v>
      </c>
      <c r="K22" s="12">
        <v>0.83333333333333304</v>
      </c>
      <c r="L22" s="31"/>
      <c r="M22" s="2">
        <v>4.79</v>
      </c>
      <c r="N22" s="26"/>
      <c r="O22" s="54" t="e">
        <v>#N/A</v>
      </c>
      <c r="P22" s="55" t="e">
        <v>#N/A</v>
      </c>
    </row>
    <row r="23" spans="1:16" x14ac:dyDescent="0.25">
      <c r="B23" s="12">
        <v>0.874999999999999</v>
      </c>
      <c r="C23" s="36">
        <v>277</v>
      </c>
      <c r="D23" s="44">
        <v>4.8510000000000266</v>
      </c>
      <c r="E23" s="42">
        <v>227.3105625</v>
      </c>
      <c r="F23" s="42">
        <v>215.94503437500001</v>
      </c>
      <c r="G23" s="42">
        <v>193.21397812500001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277</v>
      </c>
      <c r="D24" s="44">
        <v>4.8510000000000266</v>
      </c>
      <c r="E24" s="42">
        <v>227.3105625</v>
      </c>
      <c r="F24" s="42">
        <v>215.94503437500001</v>
      </c>
      <c r="G24" s="42">
        <v>193.21397812500001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277</v>
      </c>
      <c r="D25" s="44">
        <v>4.8510000000000266</v>
      </c>
      <c r="E25" s="42">
        <v>227.3105625</v>
      </c>
      <c r="F25" s="42">
        <v>215.94503437500001</v>
      </c>
      <c r="G25" s="42">
        <v>193.21397812500001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277</v>
      </c>
      <c r="D26" s="46">
        <v>4.8510000000000266</v>
      </c>
      <c r="E26" s="47">
        <v>227.3105625</v>
      </c>
      <c r="F26" s="47">
        <v>215.94503437500001</v>
      </c>
      <c r="G26" s="47">
        <v>193.21397812500001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21 juin 2017</v>
      </c>
      <c r="P28" s="87">
        <f>LOOKUP(9^90,P6:P26)</f>
        <v>1.0209013824997575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3" priority="2">
      <formula>OR(I2="",I2=" ")</formula>
    </cfRule>
  </conditionalFormatting>
  <conditionalFormatting sqref="P7">
    <cfRule type="expression" dxfId="12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2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3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0070C0"/>
  </sheetPr>
  <dimension ref="A1:Q44"/>
  <sheetViews>
    <sheetView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8" bestFit="1" customWidth="1"/>
    <col min="2" max="2" width="8.5703125" style="6" customWidth="1"/>
    <col min="3" max="3" width="17.5703125" style="68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1.3605442176870706</v>
      </c>
      <c r="P3" s="56">
        <v>0.9295279630902028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42906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26</v>
      </c>
      <c r="B6" s="9">
        <v>0.17361111111111113</v>
      </c>
      <c r="C6" s="36">
        <v>318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318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318</v>
      </c>
      <c r="M7" s="23"/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318</v>
      </c>
      <c r="D8" s="44">
        <v>318</v>
      </c>
      <c r="E8" s="42">
        <v>0</v>
      </c>
      <c r="F8" s="42">
        <v>0</v>
      </c>
      <c r="G8" s="42">
        <v>0</v>
      </c>
      <c r="H8" s="43" t="e">
        <v>#N/A</v>
      </c>
      <c r="K8" s="12">
        <v>0.25</v>
      </c>
      <c r="L8" s="30"/>
      <c r="M8" s="2">
        <v>25.28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318</v>
      </c>
      <c r="D9" s="44">
        <v>292.72000000000003</v>
      </c>
      <c r="E9" s="42">
        <v>26.544000000000004</v>
      </c>
      <c r="F9" s="42">
        <v>25.216800000000003</v>
      </c>
      <c r="G9" s="42">
        <v>22.562400000000004</v>
      </c>
      <c r="H9" s="43" t="e">
        <v>#N/A</v>
      </c>
      <c r="K9" s="12">
        <v>0.29166666666666702</v>
      </c>
      <c r="L9" s="31"/>
      <c r="M9" s="2">
        <v>25.28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318</v>
      </c>
      <c r="D10" s="44">
        <v>273.76000000000005</v>
      </c>
      <c r="E10" s="42">
        <v>46.452000000000005</v>
      </c>
      <c r="F10" s="42">
        <v>44.129400000000004</v>
      </c>
      <c r="G10" s="42">
        <v>39.484200000000001</v>
      </c>
      <c r="H10" s="43">
        <v>66</v>
      </c>
      <c r="I10" s="49"/>
      <c r="K10" s="12">
        <v>0.33333333333333298</v>
      </c>
      <c r="L10" s="31"/>
      <c r="M10" s="2">
        <v>25.28</v>
      </c>
      <c r="N10" s="26">
        <v>252</v>
      </c>
      <c r="O10" s="54">
        <v>1.4208214931542236</v>
      </c>
      <c r="P10" s="55">
        <v>1.4208214931542236</v>
      </c>
    </row>
    <row r="11" spans="1:16" x14ac:dyDescent="0.25">
      <c r="A11" s="6"/>
      <c r="B11" s="12">
        <v>0.375</v>
      </c>
      <c r="C11" s="36">
        <v>318</v>
      </c>
      <c r="D11" s="44">
        <v>248.48000000000005</v>
      </c>
      <c r="E11" s="42">
        <v>72.996000000000009</v>
      </c>
      <c r="F11" s="42">
        <v>69.34620000000001</v>
      </c>
      <c r="G11" s="42">
        <v>62.046600000000012</v>
      </c>
      <c r="H11" s="43">
        <v>87</v>
      </c>
      <c r="K11" s="12">
        <v>0.375</v>
      </c>
      <c r="L11" s="31"/>
      <c r="M11" s="2">
        <v>25.28</v>
      </c>
      <c r="N11" s="26">
        <v>231</v>
      </c>
      <c r="O11" s="54">
        <v>0.791139240506329</v>
      </c>
      <c r="P11" s="55">
        <v>1.1918461285549891</v>
      </c>
    </row>
    <row r="12" spans="1:16" x14ac:dyDescent="0.25">
      <c r="A12" s="14" t="s">
        <v>9</v>
      </c>
      <c r="B12" s="12">
        <v>0.41666666666666702</v>
      </c>
      <c r="C12" s="36">
        <v>318</v>
      </c>
      <c r="D12" s="44">
        <v>225.72800000000004</v>
      </c>
      <c r="E12" s="42">
        <v>96.885600000000011</v>
      </c>
      <c r="F12" s="42">
        <v>92.041320000000013</v>
      </c>
      <c r="G12" s="42">
        <v>82.352760000000018</v>
      </c>
      <c r="H12" s="43">
        <v>113</v>
      </c>
      <c r="I12" s="49"/>
      <c r="K12" s="12">
        <v>0.41666666666666702</v>
      </c>
      <c r="L12" s="31"/>
      <c r="M12" s="2">
        <v>25.28</v>
      </c>
      <c r="N12" s="26">
        <v>205</v>
      </c>
      <c r="O12" s="54">
        <v>1.0883396959346325</v>
      </c>
      <c r="P12" s="55">
        <v>1.1663239944842163</v>
      </c>
    </row>
    <row r="13" spans="1:16" x14ac:dyDescent="0.25">
      <c r="A13" s="6"/>
      <c r="B13" s="12">
        <v>0.45833333333333298</v>
      </c>
      <c r="C13" s="36">
        <v>318</v>
      </c>
      <c r="D13" s="44">
        <v>200.44800000000004</v>
      </c>
      <c r="E13" s="42">
        <v>123.42960000000002</v>
      </c>
      <c r="F13" s="42">
        <v>117.25812000000002</v>
      </c>
      <c r="G13" s="42">
        <v>104.91516000000001</v>
      </c>
      <c r="H13" s="43">
        <v>136</v>
      </c>
      <c r="K13" s="12">
        <v>0.45833333333333298</v>
      </c>
      <c r="L13" s="31"/>
      <c r="M13" s="2">
        <v>25.28</v>
      </c>
      <c r="N13" s="26">
        <v>182</v>
      </c>
      <c r="O13" s="54">
        <v>0.86648583484026487</v>
      </c>
      <c r="P13" s="55">
        <v>1.1018426698296031</v>
      </c>
    </row>
    <row r="14" spans="1:16" x14ac:dyDescent="0.25">
      <c r="A14" s="6"/>
      <c r="B14" s="12">
        <v>0.5</v>
      </c>
      <c r="C14" s="36">
        <v>318</v>
      </c>
      <c r="D14" s="44">
        <v>175.16800000000003</v>
      </c>
      <c r="E14" s="42">
        <v>149.97360000000003</v>
      </c>
      <c r="F14" s="42">
        <v>142.47492000000003</v>
      </c>
      <c r="G14" s="42">
        <v>127.47756000000003</v>
      </c>
      <c r="H14" s="43">
        <v>147</v>
      </c>
      <c r="K14" s="12">
        <v>0.5</v>
      </c>
      <c r="L14" s="31"/>
      <c r="M14" s="2">
        <v>25.28</v>
      </c>
      <c r="N14" s="26">
        <v>171</v>
      </c>
      <c r="O14" s="54">
        <v>0.41440626883664838</v>
      </c>
      <c r="P14" s="55">
        <v>0.98017251036182351</v>
      </c>
    </row>
    <row r="15" spans="1:16" x14ac:dyDescent="0.25">
      <c r="A15" s="13" t="s">
        <v>11</v>
      </c>
      <c r="B15" s="12">
        <v>0.54166666666666696</v>
      </c>
      <c r="C15" s="36">
        <v>318</v>
      </c>
      <c r="D15" s="44">
        <v>163.79200000000003</v>
      </c>
      <c r="E15" s="42">
        <v>161.91840000000005</v>
      </c>
      <c r="F15" s="42">
        <v>153.82248000000004</v>
      </c>
      <c r="G15" s="42">
        <v>137.63064000000003</v>
      </c>
      <c r="H15" s="43">
        <v>152</v>
      </c>
      <c r="K15" s="12">
        <v>0.54166666666666696</v>
      </c>
      <c r="L15" s="31"/>
      <c r="M15" s="2">
        <v>16</v>
      </c>
      <c r="N15" s="26">
        <v>166</v>
      </c>
      <c r="O15" s="54">
        <v>0.41859219074408893</v>
      </c>
      <c r="P15" s="55">
        <v>0.93874445399658069</v>
      </c>
    </row>
    <row r="16" spans="1:16" x14ac:dyDescent="0.25">
      <c r="A16" s="6"/>
      <c r="B16" s="12">
        <v>0.58333333333333304</v>
      </c>
      <c r="C16" s="36">
        <v>318</v>
      </c>
      <c r="D16" s="44">
        <v>147.79200000000003</v>
      </c>
      <c r="E16" s="42">
        <v>178.71840000000006</v>
      </c>
      <c r="F16" s="42">
        <v>169.78248000000005</v>
      </c>
      <c r="G16" s="42">
        <v>151.91064000000006</v>
      </c>
      <c r="H16" s="43">
        <v>162</v>
      </c>
      <c r="K16" s="12">
        <v>0.58333333333333304</v>
      </c>
      <c r="L16" s="31"/>
      <c r="M16" s="2">
        <v>16</v>
      </c>
      <c r="N16" s="26">
        <v>156</v>
      </c>
      <c r="O16" s="54">
        <v>0.59523809523809479</v>
      </c>
      <c r="P16" s="55">
        <v>0.90645395213923108</v>
      </c>
    </row>
    <row r="17" spans="1:16" x14ac:dyDescent="0.25">
      <c r="A17" s="6"/>
      <c r="B17" s="12">
        <v>0.625</v>
      </c>
      <c r="C17" s="36">
        <v>318</v>
      </c>
      <c r="D17" s="44">
        <v>131.79200000000003</v>
      </c>
      <c r="E17" s="42">
        <v>195.51840000000007</v>
      </c>
      <c r="F17" s="42">
        <v>185.74248000000006</v>
      </c>
      <c r="G17" s="42">
        <v>166.19064000000006</v>
      </c>
      <c r="H17" s="43">
        <v>179</v>
      </c>
      <c r="K17" s="12">
        <v>0.625</v>
      </c>
      <c r="L17" s="31"/>
      <c r="M17" s="2">
        <v>15</v>
      </c>
      <c r="N17" s="26">
        <v>139</v>
      </c>
      <c r="O17" s="54">
        <v>1.0119047619047612</v>
      </c>
      <c r="P17" s="55">
        <v>0.91551485691372236</v>
      </c>
    </row>
    <row r="18" spans="1:16" x14ac:dyDescent="0.25">
      <c r="A18" s="14" t="s">
        <v>9</v>
      </c>
      <c r="B18" s="12">
        <v>0.66666666666666696</v>
      </c>
      <c r="C18" s="36">
        <v>318</v>
      </c>
      <c r="D18" s="44">
        <v>118.29200000000003</v>
      </c>
      <c r="E18" s="42">
        <v>209.69340000000008</v>
      </c>
      <c r="F18" s="42">
        <v>199.20873000000009</v>
      </c>
      <c r="G18" s="42">
        <v>178.23939000000007</v>
      </c>
      <c r="H18" s="43">
        <v>194</v>
      </c>
      <c r="I18" s="49"/>
      <c r="K18" s="12">
        <v>0.66666666666666696</v>
      </c>
      <c r="L18" s="32"/>
      <c r="M18" s="2">
        <v>14</v>
      </c>
      <c r="N18" s="26">
        <v>124</v>
      </c>
      <c r="O18" s="54">
        <v>1.0582010582010573</v>
      </c>
      <c r="P18" s="55">
        <v>0.92516025778589084</v>
      </c>
    </row>
    <row r="19" spans="1:16" x14ac:dyDescent="0.25">
      <c r="A19" s="6"/>
      <c r="B19" s="12">
        <v>0.70833333333333304</v>
      </c>
      <c r="C19" s="36">
        <v>318</v>
      </c>
      <c r="D19" s="44">
        <v>104.29200000000003</v>
      </c>
      <c r="E19" s="42">
        <v>224.39340000000007</v>
      </c>
      <c r="F19" s="42">
        <v>213.17373000000006</v>
      </c>
      <c r="G19" s="42">
        <v>190.73439000000008</v>
      </c>
      <c r="H19" s="43">
        <v>203</v>
      </c>
      <c r="K19" s="12">
        <v>0.70833333333333304</v>
      </c>
      <c r="L19" s="31"/>
      <c r="M19" s="2">
        <v>9</v>
      </c>
      <c r="N19" s="26">
        <v>115</v>
      </c>
      <c r="O19" s="54">
        <v>0.61224489795918413</v>
      </c>
      <c r="P19" s="55">
        <v>0.90466118878719226</v>
      </c>
    </row>
    <row r="20" spans="1:16" x14ac:dyDescent="0.25">
      <c r="A20" s="14" t="s">
        <v>10</v>
      </c>
      <c r="B20" s="12">
        <v>0.75</v>
      </c>
      <c r="C20" s="36">
        <v>318</v>
      </c>
      <c r="D20" s="44">
        <v>97.54200000000003</v>
      </c>
      <c r="E20" s="42">
        <v>231.48090000000008</v>
      </c>
      <c r="F20" s="42">
        <v>219.90685500000006</v>
      </c>
      <c r="G20" s="42">
        <v>196.75876500000007</v>
      </c>
      <c r="H20" s="43">
        <v>210</v>
      </c>
      <c r="I20" s="49"/>
      <c r="K20" s="12">
        <v>0.75</v>
      </c>
      <c r="L20" s="31"/>
      <c r="M20" s="2">
        <v>7</v>
      </c>
      <c r="N20" s="26">
        <v>108</v>
      </c>
      <c r="O20" s="54">
        <v>0.98765432098765349</v>
      </c>
      <c r="P20" s="55">
        <v>0.90720227889212424</v>
      </c>
    </row>
    <row r="21" spans="1:16" x14ac:dyDescent="0.25">
      <c r="B21" s="12">
        <v>0.79166666666666696</v>
      </c>
      <c r="C21" s="36">
        <v>318</v>
      </c>
      <c r="D21" s="44">
        <v>90.54200000000003</v>
      </c>
      <c r="E21" s="42">
        <v>235.15590000000009</v>
      </c>
      <c r="F21" s="42">
        <v>223.39810500000007</v>
      </c>
      <c r="G21" s="42">
        <v>199.88251500000007</v>
      </c>
      <c r="H21" s="43">
        <v>217</v>
      </c>
      <c r="K21" s="12">
        <v>0.79166666666666696</v>
      </c>
      <c r="L21" s="31"/>
      <c r="M21" s="2">
        <v>7</v>
      </c>
      <c r="N21" s="26">
        <v>101</v>
      </c>
      <c r="O21" s="54">
        <v>1.9047619047618989</v>
      </c>
      <c r="P21" s="55">
        <v>0.92279207113238459</v>
      </c>
    </row>
    <row r="22" spans="1:16" x14ac:dyDescent="0.25">
      <c r="B22" s="12">
        <v>0.83333333333333304</v>
      </c>
      <c r="C22" s="36">
        <v>318</v>
      </c>
      <c r="D22" s="44">
        <v>83.54200000000003</v>
      </c>
      <c r="E22" s="42">
        <v>238.8309000000001</v>
      </c>
      <c r="F22" s="42">
        <v>226.88935500000008</v>
      </c>
      <c r="G22" s="42">
        <v>203.0062650000001</v>
      </c>
      <c r="H22" s="43">
        <v>222</v>
      </c>
      <c r="K22" s="12">
        <v>0.83333333333333304</v>
      </c>
      <c r="L22" s="31"/>
      <c r="M22" s="2">
        <v>8</v>
      </c>
      <c r="N22" s="26">
        <v>96</v>
      </c>
      <c r="O22" s="54">
        <v>1.3605442176870706</v>
      </c>
      <c r="P22" s="55">
        <v>0.9295279630902028</v>
      </c>
    </row>
    <row r="23" spans="1:16" x14ac:dyDescent="0.25">
      <c r="B23" s="12">
        <v>0.874999999999999</v>
      </c>
      <c r="C23" s="36">
        <v>318</v>
      </c>
      <c r="D23" s="44">
        <v>75.54200000000003</v>
      </c>
      <c r="E23" s="42">
        <v>247.2309000000001</v>
      </c>
      <c r="F23" s="42">
        <v>234.8693550000001</v>
      </c>
      <c r="G23" s="42">
        <v>210.14626500000008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318</v>
      </c>
      <c r="D24" s="44">
        <v>75.54200000000003</v>
      </c>
      <c r="E24" s="42">
        <v>247.2309000000001</v>
      </c>
      <c r="F24" s="42">
        <v>234.8693550000001</v>
      </c>
      <c r="G24" s="42">
        <v>210.14626500000008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318</v>
      </c>
      <c r="D25" s="44">
        <v>75.54200000000003</v>
      </c>
      <c r="E25" s="42">
        <v>247.2309000000001</v>
      </c>
      <c r="F25" s="42">
        <v>234.8693550000001</v>
      </c>
      <c r="G25" s="42">
        <v>210.14626500000008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318</v>
      </c>
      <c r="D26" s="46">
        <v>75.54200000000003</v>
      </c>
      <c r="E26" s="47">
        <v>247.2309000000001</v>
      </c>
      <c r="F26" s="47">
        <v>234.8693550000001</v>
      </c>
      <c r="G26" s="47">
        <v>210.14626500000008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20 juin 2017</v>
      </c>
      <c r="P28" s="87">
        <f>LOOKUP(9^90,P6:P26)</f>
        <v>0.9295279630902028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1" priority="2">
      <formula>OR(I2="",I2=" ")</formula>
    </cfRule>
  </conditionalFormatting>
  <conditionalFormatting sqref="P7">
    <cfRule type="expression" dxfId="10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7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0070C0"/>
  </sheetPr>
  <dimension ref="A1:Q44"/>
  <sheetViews>
    <sheetView topLeftCell="A4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7" bestFit="1" customWidth="1"/>
    <col min="2" max="2" width="8.5703125" style="6" customWidth="1"/>
    <col min="3" max="3" width="17.5703125" style="67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1.6666666666666712</v>
      </c>
      <c r="P3" s="56">
        <v>0.80675444154990728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42905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25</v>
      </c>
      <c r="B6" s="9">
        <v>0.17361111111111113</v>
      </c>
      <c r="C6" s="36">
        <v>278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278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278</v>
      </c>
      <c r="M7" s="23">
        <v>27.09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278</v>
      </c>
      <c r="D8" s="44">
        <v>259.03699999999998</v>
      </c>
      <c r="E8" s="42">
        <v>19.911150000000003</v>
      </c>
      <c r="F8" s="42">
        <v>18.915592500000002</v>
      </c>
      <c r="G8" s="42">
        <v>16.924477500000002</v>
      </c>
      <c r="H8" s="43" t="e">
        <v>#N/A</v>
      </c>
      <c r="K8" s="12">
        <v>0.25</v>
      </c>
      <c r="L8" s="30"/>
      <c r="M8" s="2">
        <v>27.09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278</v>
      </c>
      <c r="D9" s="44">
        <v>231.94699999999997</v>
      </c>
      <c r="E9" s="42">
        <v>48.355650000000004</v>
      </c>
      <c r="F9" s="42">
        <v>45.937867500000003</v>
      </c>
      <c r="G9" s="42">
        <v>41.102302500000008</v>
      </c>
      <c r="H9" s="43" t="e">
        <v>#N/A</v>
      </c>
      <c r="K9" s="12">
        <v>0.29166666666666702</v>
      </c>
      <c r="L9" s="31"/>
      <c r="M9" s="2">
        <v>27.09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278</v>
      </c>
      <c r="D10" s="44">
        <v>211.62949999999998</v>
      </c>
      <c r="E10" s="42">
        <v>69.689025000000001</v>
      </c>
      <c r="F10" s="42">
        <v>66.204573749999994</v>
      </c>
      <c r="G10" s="42">
        <v>59.235671250000003</v>
      </c>
      <c r="H10" s="43">
        <v>79</v>
      </c>
      <c r="I10" s="49"/>
      <c r="K10" s="12">
        <v>0.33333333333333298</v>
      </c>
      <c r="L10" s="31"/>
      <c r="M10" s="2">
        <v>27.09</v>
      </c>
      <c r="N10" s="26">
        <v>199</v>
      </c>
      <c r="O10" s="54">
        <v>1.1336074798004421</v>
      </c>
      <c r="P10" s="55">
        <v>1.1336074798004421</v>
      </c>
    </row>
    <row r="11" spans="1:16" x14ac:dyDescent="0.25">
      <c r="A11" s="6"/>
      <c r="B11" s="12">
        <v>0.375</v>
      </c>
      <c r="C11" s="36">
        <v>278</v>
      </c>
      <c r="D11" s="44">
        <v>184.53949999999998</v>
      </c>
      <c r="E11" s="42">
        <v>98.133525000000006</v>
      </c>
      <c r="F11" s="42">
        <v>93.226848750000002</v>
      </c>
      <c r="G11" s="42">
        <v>83.413496250000009</v>
      </c>
      <c r="H11" s="43">
        <v>108</v>
      </c>
      <c r="K11" s="12">
        <v>0.375</v>
      </c>
      <c r="L11" s="31"/>
      <c r="M11" s="2">
        <v>27.09</v>
      </c>
      <c r="N11" s="26">
        <v>170</v>
      </c>
      <c r="O11" s="54">
        <v>1.0195292587319165</v>
      </c>
      <c r="P11" s="55">
        <v>1.1005413287660868</v>
      </c>
    </row>
    <row r="12" spans="1:16" x14ac:dyDescent="0.25">
      <c r="A12" s="14" t="s">
        <v>9</v>
      </c>
      <c r="B12" s="12">
        <v>0.41666666666666702</v>
      </c>
      <c r="C12" s="36">
        <v>278</v>
      </c>
      <c r="D12" s="44">
        <v>160.15849999999998</v>
      </c>
      <c r="E12" s="42">
        <v>123.733575</v>
      </c>
      <c r="F12" s="42">
        <v>117.54689625</v>
      </c>
      <c r="G12" s="42">
        <v>105.17353875000001</v>
      </c>
      <c r="H12" s="43">
        <v>131</v>
      </c>
      <c r="I12" s="49"/>
      <c r="K12" s="12">
        <v>0.41666666666666702</v>
      </c>
      <c r="L12" s="31"/>
      <c r="M12" s="2">
        <v>27.09</v>
      </c>
      <c r="N12" s="26">
        <v>147</v>
      </c>
      <c r="O12" s="54">
        <v>0.89843574524268521</v>
      </c>
      <c r="P12" s="55">
        <v>1.0587263804509002</v>
      </c>
    </row>
    <row r="13" spans="1:16" x14ac:dyDescent="0.25">
      <c r="A13" s="6"/>
      <c r="B13" s="12">
        <v>0.45833333333333298</v>
      </c>
      <c r="C13" s="36">
        <v>278</v>
      </c>
      <c r="D13" s="44">
        <v>133.06849999999997</v>
      </c>
      <c r="E13" s="42">
        <v>152.17807500000001</v>
      </c>
      <c r="F13" s="42">
        <v>144.56917125000001</v>
      </c>
      <c r="G13" s="42">
        <v>129.35136375000002</v>
      </c>
      <c r="H13" s="43">
        <v>148</v>
      </c>
      <c r="K13" s="12">
        <v>0.45833333333333298</v>
      </c>
      <c r="L13" s="31"/>
      <c r="M13" s="2">
        <v>27.09</v>
      </c>
      <c r="N13" s="26">
        <v>130</v>
      </c>
      <c r="O13" s="54">
        <v>0.59765508270491652</v>
      </c>
      <c r="P13" s="55">
        <v>0.97254482947034249</v>
      </c>
    </row>
    <row r="14" spans="1:16" x14ac:dyDescent="0.25">
      <c r="A14" s="6"/>
      <c r="B14" s="12">
        <v>0.5</v>
      </c>
      <c r="C14" s="36">
        <v>284</v>
      </c>
      <c r="D14" s="44">
        <v>105.97849999999997</v>
      </c>
      <c r="E14" s="42">
        <v>180.62257500000001</v>
      </c>
      <c r="F14" s="42">
        <v>171.59144625000002</v>
      </c>
      <c r="G14" s="42">
        <v>153.52918875</v>
      </c>
      <c r="H14" s="43">
        <v>154</v>
      </c>
      <c r="K14" s="12">
        <v>0.5</v>
      </c>
      <c r="L14" s="31">
        <v>284</v>
      </c>
      <c r="M14" s="2">
        <v>27.09</v>
      </c>
      <c r="N14" s="26">
        <v>130</v>
      </c>
      <c r="O14" s="54">
        <v>0.21093708801349995</v>
      </c>
      <c r="P14" s="55">
        <v>0.8526066024692649</v>
      </c>
    </row>
    <row r="15" spans="1:16" x14ac:dyDescent="0.25">
      <c r="A15" s="13" t="s">
        <v>11</v>
      </c>
      <c r="B15" s="12">
        <v>0.54166666666666696</v>
      </c>
      <c r="C15" s="36">
        <v>284</v>
      </c>
      <c r="D15" s="44">
        <v>93.787999999999968</v>
      </c>
      <c r="E15" s="42">
        <v>193.42260000000002</v>
      </c>
      <c r="F15" s="42">
        <v>183.75147000000001</v>
      </c>
      <c r="G15" s="42">
        <v>164.40921000000003</v>
      </c>
      <c r="H15" s="43">
        <v>155</v>
      </c>
      <c r="K15" s="12">
        <v>0.54166666666666696</v>
      </c>
      <c r="L15" s="31"/>
      <c r="M15" s="2">
        <v>16</v>
      </c>
      <c r="N15" s="26">
        <v>129</v>
      </c>
      <c r="O15" s="54">
        <v>7.8124847412407369E-2</v>
      </c>
      <c r="P15" s="55">
        <v>0.80135413338461992</v>
      </c>
    </row>
    <row r="16" spans="1:16" x14ac:dyDescent="0.25">
      <c r="A16" s="6"/>
      <c r="B16" s="12">
        <v>0.58333333333333304</v>
      </c>
      <c r="C16" s="36">
        <v>284</v>
      </c>
      <c r="D16" s="44">
        <v>77.787999999999968</v>
      </c>
      <c r="E16" s="42">
        <v>210.22260000000003</v>
      </c>
      <c r="F16" s="42">
        <v>199.71147000000002</v>
      </c>
      <c r="G16" s="42">
        <v>178.68921000000003</v>
      </c>
      <c r="H16" s="43">
        <v>163</v>
      </c>
      <c r="K16" s="12">
        <v>0.58333333333333304</v>
      </c>
      <c r="L16" s="31"/>
      <c r="M16" s="2">
        <v>14</v>
      </c>
      <c r="N16" s="26">
        <v>121</v>
      </c>
      <c r="O16" s="54">
        <v>0.47619047619047589</v>
      </c>
      <c r="P16" s="55">
        <v>0.77536858548985688</v>
      </c>
    </row>
    <row r="17" spans="1:16" x14ac:dyDescent="0.25">
      <c r="A17" s="6"/>
      <c r="B17" s="12">
        <v>0.625</v>
      </c>
      <c r="C17" s="36">
        <v>284</v>
      </c>
      <c r="D17" s="44">
        <v>63.787999999999968</v>
      </c>
      <c r="E17" s="42">
        <v>224.92260000000002</v>
      </c>
      <c r="F17" s="42">
        <v>213.67647000000002</v>
      </c>
      <c r="G17" s="42">
        <v>191.18421000000001</v>
      </c>
      <c r="H17" s="43">
        <v>175</v>
      </c>
      <c r="K17" s="12">
        <v>0.625</v>
      </c>
      <c r="L17" s="31"/>
      <c r="M17" s="2">
        <v>15</v>
      </c>
      <c r="N17" s="26">
        <v>109</v>
      </c>
      <c r="O17" s="54">
        <v>0.81632653061224558</v>
      </c>
      <c r="P17" s="55">
        <v>0.7780454254041167</v>
      </c>
    </row>
    <row r="18" spans="1:16" x14ac:dyDescent="0.25">
      <c r="A18" s="14" t="s">
        <v>9</v>
      </c>
      <c r="B18" s="12">
        <v>0.66666666666666696</v>
      </c>
      <c r="C18" s="36">
        <v>284</v>
      </c>
      <c r="D18" s="44">
        <v>50.287999999999968</v>
      </c>
      <c r="E18" s="42">
        <v>239.09760000000003</v>
      </c>
      <c r="F18" s="42">
        <v>227.14272000000003</v>
      </c>
      <c r="G18" s="42">
        <v>203.23296000000002</v>
      </c>
      <c r="H18" s="43">
        <v>187</v>
      </c>
      <c r="I18" s="49"/>
      <c r="K18" s="12">
        <v>0.66666666666666696</v>
      </c>
      <c r="L18" s="32"/>
      <c r="M18" s="2">
        <v>15</v>
      </c>
      <c r="N18" s="26">
        <v>97</v>
      </c>
      <c r="O18" s="54">
        <v>0.84656084656084585</v>
      </c>
      <c r="P18" s="55">
        <v>0.78210739045477651</v>
      </c>
    </row>
    <row r="19" spans="1:16" x14ac:dyDescent="0.25">
      <c r="A19" s="6"/>
      <c r="B19" s="12">
        <v>0.70833333333333304</v>
      </c>
      <c r="C19" s="36">
        <v>284</v>
      </c>
      <c r="D19" s="44">
        <v>35.287999999999968</v>
      </c>
      <c r="E19" s="42">
        <v>254.84760000000003</v>
      </c>
      <c r="F19" s="42">
        <v>242.10522000000003</v>
      </c>
      <c r="G19" s="42">
        <v>216.62046000000004</v>
      </c>
      <c r="H19" s="43">
        <v>196</v>
      </c>
      <c r="K19" s="12">
        <v>0.70833333333333304</v>
      </c>
      <c r="L19" s="31"/>
      <c r="M19" s="2">
        <v>12</v>
      </c>
      <c r="N19" s="26">
        <v>88</v>
      </c>
      <c r="O19" s="54">
        <v>0.5714285714285714</v>
      </c>
      <c r="P19" s="55">
        <v>0.76908709361987315</v>
      </c>
    </row>
    <row r="20" spans="1:16" x14ac:dyDescent="0.25">
      <c r="A20" s="14" t="s">
        <v>10</v>
      </c>
      <c r="B20" s="12">
        <v>0.75</v>
      </c>
      <c r="C20" s="36">
        <v>284</v>
      </c>
      <c r="D20" s="44">
        <v>26.287999999999968</v>
      </c>
      <c r="E20" s="42">
        <v>264.29760000000005</v>
      </c>
      <c r="F20" s="42">
        <v>251.08272000000005</v>
      </c>
      <c r="G20" s="42">
        <v>224.65296000000004</v>
      </c>
      <c r="H20" s="43">
        <v>204</v>
      </c>
      <c r="I20" s="49"/>
      <c r="K20" s="12">
        <v>0.75</v>
      </c>
      <c r="L20" s="31"/>
      <c r="M20" s="2">
        <v>8</v>
      </c>
      <c r="N20" s="26">
        <v>80</v>
      </c>
      <c r="O20" s="54">
        <v>0.84656084656084507</v>
      </c>
      <c r="P20" s="55">
        <v>0.77185717917983354</v>
      </c>
    </row>
    <row r="21" spans="1:16" x14ac:dyDescent="0.25">
      <c r="B21" s="12">
        <v>0.79166666666666696</v>
      </c>
      <c r="C21" s="36">
        <v>284</v>
      </c>
      <c r="D21" s="44">
        <v>18.287999999999968</v>
      </c>
      <c r="E21" s="42">
        <v>268.49760000000003</v>
      </c>
      <c r="F21" s="42">
        <v>255.07272000000003</v>
      </c>
      <c r="G21" s="42">
        <v>228.22296000000003</v>
      </c>
      <c r="H21" s="43">
        <v>213</v>
      </c>
      <c r="K21" s="12">
        <v>0.79166666666666696</v>
      </c>
      <c r="L21" s="31"/>
      <c r="M21" s="2">
        <v>8</v>
      </c>
      <c r="N21" s="26">
        <v>71</v>
      </c>
      <c r="O21" s="54">
        <v>2.1428571428571486</v>
      </c>
      <c r="P21" s="55">
        <v>0.79330318036362324</v>
      </c>
    </row>
    <row r="22" spans="1:16" x14ac:dyDescent="0.25">
      <c r="B22" s="12">
        <v>0.83333333333333304</v>
      </c>
      <c r="C22" s="36">
        <v>284</v>
      </c>
      <c r="D22" s="44">
        <v>10.287999999999968</v>
      </c>
      <c r="E22" s="42">
        <v>272.69760000000002</v>
      </c>
      <c r="F22" s="42">
        <v>259.06272000000001</v>
      </c>
      <c r="G22" s="42">
        <v>231.79296000000002</v>
      </c>
      <c r="H22" s="43">
        <v>220</v>
      </c>
      <c r="K22" s="12">
        <v>0.83333333333333304</v>
      </c>
      <c r="L22" s="31"/>
      <c r="M22" s="2">
        <v>9</v>
      </c>
      <c r="N22" s="26">
        <v>64</v>
      </c>
      <c r="O22" s="54">
        <v>1.6666666666666712</v>
      </c>
      <c r="P22" s="55">
        <v>0.80675444154990728</v>
      </c>
    </row>
    <row r="23" spans="1:16" x14ac:dyDescent="0.25">
      <c r="B23" s="12">
        <v>0.874999999999999</v>
      </c>
      <c r="C23" s="36">
        <v>284</v>
      </c>
      <c r="D23" s="44">
        <v>1.2879999999999683</v>
      </c>
      <c r="E23" s="42">
        <v>282.14760000000001</v>
      </c>
      <c r="F23" s="42">
        <v>268.04022000000003</v>
      </c>
      <c r="G23" s="42">
        <v>239.82546000000002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284</v>
      </c>
      <c r="D24" s="44">
        <v>1.2879999999999683</v>
      </c>
      <c r="E24" s="42">
        <v>282.14760000000001</v>
      </c>
      <c r="F24" s="42">
        <v>268.04022000000003</v>
      </c>
      <c r="G24" s="42">
        <v>239.82546000000002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284</v>
      </c>
      <c r="D25" s="44">
        <v>1.2879999999999683</v>
      </c>
      <c r="E25" s="42">
        <v>282.14760000000001</v>
      </c>
      <c r="F25" s="42">
        <v>268.04022000000003</v>
      </c>
      <c r="G25" s="42">
        <v>239.82546000000002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284</v>
      </c>
      <c r="D26" s="46">
        <v>1.2879999999999683</v>
      </c>
      <c r="E26" s="47">
        <v>282.14760000000001</v>
      </c>
      <c r="F26" s="47">
        <v>268.04022000000003</v>
      </c>
      <c r="G26" s="47">
        <v>239.82546000000002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19 juin 2017</v>
      </c>
      <c r="P28" s="87">
        <f>LOOKUP(9^90,P6:P26)</f>
        <v>0.80675444154990728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9" priority="2">
      <formula>OR(I2="",I2=" ")</formula>
    </cfRule>
  </conditionalFormatting>
  <conditionalFormatting sqref="P7">
    <cfRule type="expression" dxfId="8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70C0"/>
  </sheetPr>
  <dimension ref="A1:Q44"/>
  <sheetViews>
    <sheetView topLeftCell="A10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6" bestFit="1" customWidth="1"/>
    <col min="2" max="2" width="8.5703125" style="6" customWidth="1"/>
    <col min="3" max="3" width="17.5703125" style="66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1.6666666666666712</v>
      </c>
      <c r="P3" s="56">
        <v>1.0234564124642642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42902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24</v>
      </c>
      <c r="B6" s="9">
        <v>0.17361111111111113</v>
      </c>
      <c r="C6" s="36">
        <v>336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336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336</v>
      </c>
      <c r="M7" s="23">
        <v>28.1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336</v>
      </c>
      <c r="D8" s="44">
        <v>316.33</v>
      </c>
      <c r="E8" s="42">
        <v>20.653500000000001</v>
      </c>
      <c r="F8" s="42">
        <v>19.620825</v>
      </c>
      <c r="G8" s="42">
        <v>17.555475000000001</v>
      </c>
      <c r="H8" s="43" t="e">
        <v>#N/A</v>
      </c>
      <c r="K8" s="12">
        <v>0.25</v>
      </c>
      <c r="L8" s="30"/>
      <c r="M8" s="2">
        <v>28.1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336</v>
      </c>
      <c r="D9" s="44">
        <v>288.22999999999996</v>
      </c>
      <c r="E9" s="42">
        <v>50.158500000000004</v>
      </c>
      <c r="F9" s="42">
        <v>47.650575000000003</v>
      </c>
      <c r="G9" s="42">
        <v>42.634725000000003</v>
      </c>
      <c r="H9" s="43" t="e">
        <v>#N/A</v>
      </c>
      <c r="K9" s="12">
        <v>0.29166666666666702</v>
      </c>
      <c r="L9" s="31"/>
      <c r="M9" s="2">
        <v>28.1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336</v>
      </c>
      <c r="D10" s="44">
        <v>267.15499999999997</v>
      </c>
      <c r="E10" s="42">
        <v>72.28725</v>
      </c>
      <c r="F10" s="42">
        <v>68.672887500000002</v>
      </c>
      <c r="G10" s="42">
        <v>61.444162500000004</v>
      </c>
      <c r="H10" s="43">
        <v>87</v>
      </c>
      <c r="I10" s="49"/>
      <c r="K10" s="12">
        <v>0.33333333333333298</v>
      </c>
      <c r="L10" s="31"/>
      <c r="M10" s="2">
        <v>28.1</v>
      </c>
      <c r="N10" s="26">
        <v>249</v>
      </c>
      <c r="O10" s="54">
        <v>1.2035317431497257</v>
      </c>
      <c r="P10" s="55">
        <v>1.2035317431497257</v>
      </c>
    </row>
    <row r="11" spans="1:16" x14ac:dyDescent="0.25">
      <c r="A11" s="6"/>
      <c r="B11" s="12">
        <v>0.375</v>
      </c>
      <c r="C11" s="36">
        <v>336</v>
      </c>
      <c r="D11" s="44">
        <v>239.05499999999998</v>
      </c>
      <c r="E11" s="42">
        <v>101.79225</v>
      </c>
      <c r="F11" s="42">
        <v>96.702637499999994</v>
      </c>
      <c r="G11" s="42">
        <v>86.523412499999992</v>
      </c>
      <c r="H11" s="43">
        <v>117</v>
      </c>
      <c r="K11" s="12">
        <v>0.375</v>
      </c>
      <c r="L11" s="31"/>
      <c r="M11" s="2">
        <v>28.1</v>
      </c>
      <c r="N11" s="26">
        <v>219</v>
      </c>
      <c r="O11" s="54">
        <v>1.0167768174885614</v>
      </c>
      <c r="P11" s="55">
        <v>1.1493998806392431</v>
      </c>
    </row>
    <row r="12" spans="1:16" x14ac:dyDescent="0.25">
      <c r="A12" s="14" t="s">
        <v>9</v>
      </c>
      <c r="B12" s="12">
        <v>0.41666666666666702</v>
      </c>
      <c r="C12" s="36">
        <v>336</v>
      </c>
      <c r="D12" s="44">
        <v>213.76499999999999</v>
      </c>
      <c r="E12" s="42">
        <v>128.34674999999999</v>
      </c>
      <c r="F12" s="42">
        <v>121.92941249999998</v>
      </c>
      <c r="G12" s="42">
        <v>109.09473749999999</v>
      </c>
      <c r="H12" s="43">
        <v>154</v>
      </c>
      <c r="I12" s="49"/>
      <c r="K12" s="12">
        <v>0.41666666666666702</v>
      </c>
      <c r="L12" s="31"/>
      <c r="M12" s="2">
        <v>28.1</v>
      </c>
      <c r="N12" s="26">
        <v>182</v>
      </c>
      <c r="O12" s="54">
        <v>1.3933608239658066</v>
      </c>
      <c r="P12" s="55">
        <v>1.199874558568877</v>
      </c>
    </row>
    <row r="13" spans="1:16" x14ac:dyDescent="0.25">
      <c r="A13" s="6"/>
      <c r="B13" s="12">
        <v>0.45833333333333298</v>
      </c>
      <c r="C13" s="36">
        <v>336</v>
      </c>
      <c r="D13" s="44">
        <v>185.66499999999999</v>
      </c>
      <c r="E13" s="42">
        <v>157.85174999999998</v>
      </c>
      <c r="F13" s="42">
        <v>149.95916249999999</v>
      </c>
      <c r="G13" s="42">
        <v>134.17398749999998</v>
      </c>
      <c r="H13" s="43">
        <v>177</v>
      </c>
      <c r="K13" s="12">
        <v>0.45833333333333298</v>
      </c>
      <c r="L13" s="31"/>
      <c r="M13" s="2">
        <v>28.1</v>
      </c>
      <c r="N13" s="26">
        <v>159</v>
      </c>
      <c r="O13" s="54">
        <v>0.77952889340789711</v>
      </c>
      <c r="P13" s="55">
        <v>1.1213052753612172</v>
      </c>
    </row>
    <row r="14" spans="1:16" x14ac:dyDescent="0.25">
      <c r="A14" s="6"/>
      <c r="B14" s="12">
        <v>0.5</v>
      </c>
      <c r="C14" s="36">
        <v>340</v>
      </c>
      <c r="D14" s="44">
        <v>157.565</v>
      </c>
      <c r="E14" s="42">
        <v>187.35674999999998</v>
      </c>
      <c r="F14" s="42">
        <v>177.98891249999997</v>
      </c>
      <c r="G14" s="42">
        <v>159.25323749999998</v>
      </c>
      <c r="H14" s="43">
        <v>199</v>
      </c>
      <c r="K14" s="12">
        <v>0.5</v>
      </c>
      <c r="L14" s="31">
        <v>340</v>
      </c>
      <c r="M14" s="2">
        <v>28.1</v>
      </c>
      <c r="N14" s="26">
        <v>141</v>
      </c>
      <c r="O14" s="54">
        <v>0.74563633282494501</v>
      </c>
      <c r="P14" s="55">
        <v>1.0621448119696784</v>
      </c>
    </row>
    <row r="15" spans="1:16" x14ac:dyDescent="0.25">
      <c r="A15" s="13" t="s">
        <v>11</v>
      </c>
      <c r="B15" s="12">
        <v>0.54166666666666696</v>
      </c>
      <c r="C15" s="36">
        <v>340</v>
      </c>
      <c r="D15" s="44">
        <v>144.91999999999999</v>
      </c>
      <c r="E15" s="42">
        <v>200.63399999999999</v>
      </c>
      <c r="F15" s="42">
        <v>190.60229999999999</v>
      </c>
      <c r="G15" s="42">
        <v>170.53889999999998</v>
      </c>
      <c r="H15" s="43">
        <v>205</v>
      </c>
      <c r="K15" s="12">
        <v>0.54166666666666696</v>
      </c>
      <c r="L15" s="31"/>
      <c r="M15" s="2">
        <v>10</v>
      </c>
      <c r="N15" s="26">
        <v>135</v>
      </c>
      <c r="O15" s="54">
        <v>0.45190080777269359</v>
      </c>
      <c r="P15" s="55">
        <v>1.0217610175742895</v>
      </c>
    </row>
    <row r="16" spans="1:16" x14ac:dyDescent="0.25">
      <c r="A16" s="6"/>
      <c r="B16" s="12">
        <v>0.58333333333333304</v>
      </c>
      <c r="C16" s="36">
        <v>340</v>
      </c>
      <c r="D16" s="44">
        <v>134.91999999999999</v>
      </c>
      <c r="E16" s="42">
        <v>211.13399999999999</v>
      </c>
      <c r="F16" s="42">
        <v>200.57729999999998</v>
      </c>
      <c r="G16" s="42">
        <v>179.4639</v>
      </c>
      <c r="H16" s="43">
        <v>214</v>
      </c>
      <c r="K16" s="12">
        <v>0.58333333333333304</v>
      </c>
      <c r="L16" s="31"/>
      <c r="M16" s="2">
        <v>12</v>
      </c>
      <c r="N16" s="26">
        <v>126</v>
      </c>
      <c r="O16" s="54">
        <v>0.8571428571428571</v>
      </c>
      <c r="P16" s="55">
        <v>1.013574317731867</v>
      </c>
    </row>
    <row r="17" spans="1:16" x14ac:dyDescent="0.25">
      <c r="A17" s="6"/>
      <c r="B17" s="12">
        <v>0.625</v>
      </c>
      <c r="C17" s="36">
        <v>340</v>
      </c>
      <c r="D17" s="44">
        <v>122.91999999999999</v>
      </c>
      <c r="E17" s="42">
        <v>223.73399999999998</v>
      </c>
      <c r="F17" s="42">
        <v>212.54729999999998</v>
      </c>
      <c r="G17" s="42">
        <v>190.17389999999997</v>
      </c>
      <c r="H17" s="43">
        <v>228</v>
      </c>
      <c r="K17" s="12">
        <v>0.625</v>
      </c>
      <c r="L17" s="31"/>
      <c r="M17" s="2">
        <v>9</v>
      </c>
      <c r="N17" s="26">
        <v>112</v>
      </c>
      <c r="O17" s="54">
        <v>1.1111111111111116</v>
      </c>
      <c r="P17" s="55">
        <v>1.0190672852583873</v>
      </c>
    </row>
    <row r="18" spans="1:16" x14ac:dyDescent="0.25">
      <c r="A18" s="14" t="s">
        <v>9</v>
      </c>
      <c r="B18" s="12">
        <v>0.66666666666666696</v>
      </c>
      <c r="C18" s="36">
        <v>340</v>
      </c>
      <c r="D18" s="44">
        <v>114.82</v>
      </c>
      <c r="E18" s="42">
        <v>232.23899999999998</v>
      </c>
      <c r="F18" s="42">
        <v>220.62704999999997</v>
      </c>
      <c r="G18" s="42">
        <v>197.40314999999998</v>
      </c>
      <c r="H18" s="43">
        <v>236</v>
      </c>
      <c r="I18" s="49"/>
      <c r="K18" s="12">
        <v>0.66666666666666696</v>
      </c>
      <c r="L18" s="32"/>
      <c r="M18" s="2">
        <v>9</v>
      </c>
      <c r="N18" s="26">
        <v>104</v>
      </c>
      <c r="O18" s="54">
        <v>0.94062316284538561</v>
      </c>
      <c r="P18" s="55">
        <v>1.0161945237449352</v>
      </c>
    </row>
    <row r="19" spans="1:16" x14ac:dyDescent="0.25">
      <c r="A19" s="6"/>
      <c r="B19" s="12">
        <v>0.70833333333333304</v>
      </c>
      <c r="C19" s="36">
        <v>340</v>
      </c>
      <c r="D19" s="44">
        <v>105.82</v>
      </c>
      <c r="E19" s="42">
        <v>241.68899999999996</v>
      </c>
      <c r="F19" s="42">
        <v>229.60454999999996</v>
      </c>
      <c r="G19" s="42">
        <v>205.43564999999998</v>
      </c>
      <c r="H19" s="43">
        <v>246</v>
      </c>
      <c r="K19" s="12">
        <v>0.70833333333333304</v>
      </c>
      <c r="L19" s="31"/>
      <c r="M19" s="2">
        <v>10</v>
      </c>
      <c r="N19" s="26">
        <v>94</v>
      </c>
      <c r="O19" s="54">
        <v>1.0582010582010595</v>
      </c>
      <c r="P19" s="55">
        <v>1.017836972307387</v>
      </c>
    </row>
    <row r="20" spans="1:16" x14ac:dyDescent="0.25">
      <c r="A20" s="14" t="s">
        <v>10</v>
      </c>
      <c r="B20" s="12">
        <v>0.75</v>
      </c>
      <c r="C20" s="36">
        <v>340</v>
      </c>
      <c r="D20" s="44">
        <v>98.32</v>
      </c>
      <c r="E20" s="42">
        <v>249.56399999999996</v>
      </c>
      <c r="F20" s="42">
        <v>237.08579999999998</v>
      </c>
      <c r="G20" s="42">
        <v>212.12939999999998</v>
      </c>
      <c r="H20" s="43">
        <v>251</v>
      </c>
      <c r="I20" s="49"/>
      <c r="K20" s="12">
        <v>0.75</v>
      </c>
      <c r="L20" s="31"/>
      <c r="M20" s="2">
        <v>13</v>
      </c>
      <c r="N20" s="26">
        <v>89</v>
      </c>
      <c r="O20" s="54">
        <v>0.63492063492063489</v>
      </c>
      <c r="P20" s="55">
        <v>1.0057540350371048</v>
      </c>
    </row>
    <row r="21" spans="1:16" x14ac:dyDescent="0.25">
      <c r="B21" s="12">
        <v>0.79166666666666696</v>
      </c>
      <c r="C21" s="36">
        <v>340</v>
      </c>
      <c r="D21" s="44">
        <v>85.32</v>
      </c>
      <c r="E21" s="42">
        <v>256.38899999999995</v>
      </c>
      <c r="F21" s="42">
        <v>243.56954999999996</v>
      </c>
      <c r="G21" s="42">
        <v>217.93064999999996</v>
      </c>
      <c r="H21" s="43">
        <v>257</v>
      </c>
      <c r="K21" s="12">
        <v>0.79166666666666696</v>
      </c>
      <c r="L21" s="31"/>
      <c r="M21" s="2">
        <v>16</v>
      </c>
      <c r="N21" s="26">
        <v>83</v>
      </c>
      <c r="O21" s="54">
        <v>0.87912087912088055</v>
      </c>
      <c r="P21" s="55">
        <v>1.0023830975587877</v>
      </c>
    </row>
    <row r="22" spans="1:16" x14ac:dyDescent="0.25">
      <c r="B22" s="12">
        <v>0.83333333333333304</v>
      </c>
      <c r="C22" s="36">
        <v>340</v>
      </c>
      <c r="D22" s="44">
        <v>69.319999999999993</v>
      </c>
      <c r="E22" s="42">
        <v>264.78899999999993</v>
      </c>
      <c r="F22" s="42">
        <v>251.54954999999993</v>
      </c>
      <c r="G22" s="42">
        <v>225.07064999999994</v>
      </c>
      <c r="H22" s="43">
        <v>271</v>
      </c>
      <c r="K22" s="12">
        <v>0.83333333333333304</v>
      </c>
      <c r="L22" s="31"/>
      <c r="M22" s="2">
        <v>26</v>
      </c>
      <c r="N22" s="26">
        <v>69</v>
      </c>
      <c r="O22" s="54">
        <v>1.6666666666666712</v>
      </c>
      <c r="P22" s="55">
        <v>1.0234564124642642</v>
      </c>
    </row>
    <row r="23" spans="1:16" x14ac:dyDescent="0.25">
      <c r="B23" s="12">
        <v>0.874999999999999</v>
      </c>
      <c r="C23" s="36">
        <v>340</v>
      </c>
      <c r="D23" s="44">
        <v>43.319999999999993</v>
      </c>
      <c r="E23" s="42">
        <v>292.08899999999994</v>
      </c>
      <c r="F23" s="42">
        <v>277.48454999999996</v>
      </c>
      <c r="G23" s="42">
        <v>248.27564999999996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340</v>
      </c>
      <c r="D24" s="44">
        <v>43.319999999999993</v>
      </c>
      <c r="E24" s="42">
        <v>292.08899999999994</v>
      </c>
      <c r="F24" s="42">
        <v>277.48454999999996</v>
      </c>
      <c r="G24" s="42">
        <v>248.27564999999996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340</v>
      </c>
      <c r="D25" s="44">
        <v>43.319999999999993</v>
      </c>
      <c r="E25" s="42">
        <v>292.08899999999994</v>
      </c>
      <c r="F25" s="42">
        <v>277.48454999999996</v>
      </c>
      <c r="G25" s="42">
        <v>248.27564999999996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340</v>
      </c>
      <c r="D26" s="46">
        <v>43.319999999999993</v>
      </c>
      <c r="E26" s="47">
        <v>292.08899999999994</v>
      </c>
      <c r="F26" s="47">
        <v>277.48454999999996</v>
      </c>
      <c r="G26" s="47">
        <v>248.27564999999996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16 juin 2017</v>
      </c>
      <c r="P28" s="87">
        <f>LOOKUP(9^90,P6:P26)</f>
        <v>1.0234564124642642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7" priority="2">
      <formula>OR(I2="",I2=" ")</formula>
    </cfRule>
  </conditionalFormatting>
  <conditionalFormatting sqref="P7">
    <cfRule type="expression" dxfId="6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6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7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70C0"/>
  </sheetPr>
  <dimension ref="A1:Q44"/>
  <sheetViews>
    <sheetView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5" bestFit="1" customWidth="1"/>
    <col min="2" max="2" width="8.5703125" style="6" customWidth="1"/>
    <col min="3" max="3" width="17.5703125" style="65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0</v>
      </c>
      <c r="P3" s="56">
        <v>0.90779219824052226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42901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>
        <v>42901</v>
      </c>
      <c r="B6" s="9">
        <v>0.17361111111111113</v>
      </c>
      <c r="C6" s="36">
        <v>340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340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340</v>
      </c>
      <c r="M7" s="23">
        <v>31.05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340</v>
      </c>
      <c r="D8" s="44">
        <v>318.26499999999999</v>
      </c>
      <c r="E8" s="42">
        <v>22.821750000000005</v>
      </c>
      <c r="F8" s="42">
        <v>21.680662500000004</v>
      </c>
      <c r="G8" s="42">
        <v>19.398487500000005</v>
      </c>
      <c r="H8" s="43" t="e">
        <v>#N/A</v>
      </c>
      <c r="K8" s="12">
        <v>0.25</v>
      </c>
      <c r="L8" s="30"/>
      <c r="M8" s="2">
        <v>31.05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340</v>
      </c>
      <c r="D9" s="44">
        <v>287.21499999999997</v>
      </c>
      <c r="E9" s="42">
        <v>55.424250000000001</v>
      </c>
      <c r="F9" s="42">
        <v>52.653037500000003</v>
      </c>
      <c r="G9" s="42">
        <v>47.110612500000002</v>
      </c>
      <c r="H9" s="43" t="e">
        <v>#N/A</v>
      </c>
      <c r="K9" s="12">
        <v>0.29166666666666702</v>
      </c>
      <c r="L9" s="31"/>
      <c r="M9" s="2">
        <v>31.05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340</v>
      </c>
      <c r="D10" s="44">
        <v>263.92749999999995</v>
      </c>
      <c r="E10" s="42">
        <v>79.876125000000002</v>
      </c>
      <c r="F10" s="42">
        <v>75.882318749999996</v>
      </c>
      <c r="G10" s="42">
        <v>67.894706249999999</v>
      </c>
      <c r="H10" s="43">
        <v>103</v>
      </c>
      <c r="I10" s="49"/>
      <c r="K10" s="12">
        <v>0.33333333333333298</v>
      </c>
      <c r="L10" s="31"/>
      <c r="M10" s="2">
        <v>31.05</v>
      </c>
      <c r="N10" s="26">
        <v>237</v>
      </c>
      <c r="O10" s="54">
        <v>1.2894967050542323</v>
      </c>
      <c r="P10" s="55">
        <v>1.2894967050542323</v>
      </c>
    </row>
    <row r="11" spans="1:16" x14ac:dyDescent="0.25">
      <c r="A11" s="6"/>
      <c r="B11" s="12">
        <v>0.375</v>
      </c>
      <c r="C11" s="36">
        <v>340</v>
      </c>
      <c r="D11" s="44">
        <v>232.87749999999994</v>
      </c>
      <c r="E11" s="42">
        <v>112.47862499999999</v>
      </c>
      <c r="F11" s="42">
        <v>106.85469375</v>
      </c>
      <c r="G11" s="42">
        <v>95.606831249999999</v>
      </c>
      <c r="H11" s="43">
        <v>126</v>
      </c>
      <c r="K11" s="12">
        <v>0.375</v>
      </c>
      <c r="L11" s="31"/>
      <c r="M11" s="2">
        <v>31.05</v>
      </c>
      <c r="N11" s="26">
        <v>214</v>
      </c>
      <c r="O11" s="54">
        <v>0.70546737213403898</v>
      </c>
      <c r="P11" s="55">
        <v>1.1202128404396836</v>
      </c>
    </row>
    <row r="12" spans="1:16" x14ac:dyDescent="0.25">
      <c r="A12" s="14" t="s">
        <v>9</v>
      </c>
      <c r="B12" s="12">
        <v>0.41666666666666702</v>
      </c>
      <c r="C12" s="36">
        <v>340</v>
      </c>
      <c r="D12" s="44">
        <v>204.93249999999995</v>
      </c>
      <c r="E12" s="42">
        <v>141.820875</v>
      </c>
      <c r="F12" s="42">
        <v>134.72983124999999</v>
      </c>
      <c r="G12" s="42">
        <v>120.54774375</v>
      </c>
      <c r="H12" s="43">
        <v>157</v>
      </c>
      <c r="I12" s="49"/>
      <c r="K12" s="12">
        <v>0.41666666666666702</v>
      </c>
      <c r="L12" s="31"/>
      <c r="M12" s="2">
        <v>31.05</v>
      </c>
      <c r="N12" s="26">
        <v>183</v>
      </c>
      <c r="O12" s="54">
        <v>1.0564970307321351</v>
      </c>
      <c r="P12" s="55">
        <v>1.1070302591208805</v>
      </c>
    </row>
    <row r="13" spans="1:16" x14ac:dyDescent="0.25">
      <c r="A13" s="6"/>
      <c r="B13" s="12">
        <v>0.45833333333333298</v>
      </c>
      <c r="C13" s="36">
        <v>340</v>
      </c>
      <c r="D13" s="44">
        <v>173.88249999999994</v>
      </c>
      <c r="E13" s="42">
        <v>149.97149999999999</v>
      </c>
      <c r="F13" s="42">
        <v>142.472925</v>
      </c>
      <c r="G13" s="42">
        <v>127.475775</v>
      </c>
      <c r="H13" s="43">
        <v>172</v>
      </c>
      <c r="K13" s="12">
        <v>0.45833333333333298</v>
      </c>
      <c r="L13" s="31"/>
      <c r="M13" s="2">
        <v>31.05</v>
      </c>
      <c r="N13" s="26">
        <v>168</v>
      </c>
      <c r="O13" s="54">
        <v>1.840349666436625</v>
      </c>
      <c r="P13" s="55">
        <v>1.1468845747358665</v>
      </c>
    </row>
    <row r="14" spans="1:16" x14ac:dyDescent="0.25">
      <c r="A14" s="6"/>
      <c r="B14" s="12">
        <v>0.5</v>
      </c>
      <c r="C14" s="36">
        <v>346</v>
      </c>
      <c r="D14" s="44">
        <v>142.83249999999992</v>
      </c>
      <c r="E14" s="42">
        <v>158.12212499999998</v>
      </c>
      <c r="F14" s="42">
        <v>150.21601874999999</v>
      </c>
      <c r="G14" s="42">
        <v>134.40380624999997</v>
      </c>
      <c r="H14" s="43">
        <v>181</v>
      </c>
      <c r="K14" s="12">
        <v>0.5</v>
      </c>
      <c r="L14" s="31">
        <v>346</v>
      </c>
      <c r="M14" s="2">
        <v>31.05</v>
      </c>
      <c r="N14" s="26">
        <v>165</v>
      </c>
      <c r="O14" s="54">
        <v>1.1042097998619751</v>
      </c>
      <c r="P14" s="55">
        <v>1.1446848440722639</v>
      </c>
    </row>
    <row r="15" spans="1:16" x14ac:dyDescent="0.25">
      <c r="A15" s="13" t="s">
        <v>11</v>
      </c>
      <c r="B15" s="12">
        <v>0.54166666666666696</v>
      </c>
      <c r="C15" s="36">
        <v>346</v>
      </c>
      <c r="D15" s="44">
        <v>128.85999999999993</v>
      </c>
      <c r="E15" s="42">
        <v>161.78990624999997</v>
      </c>
      <c r="F15" s="42">
        <v>153.70041093749998</v>
      </c>
      <c r="G15" s="42">
        <v>137.52142031249997</v>
      </c>
      <c r="H15" s="43">
        <v>183</v>
      </c>
      <c r="K15" s="12">
        <v>0.54166666666666696</v>
      </c>
      <c r="L15" s="31"/>
      <c r="M15" s="2">
        <v>18</v>
      </c>
      <c r="N15" s="26">
        <v>163</v>
      </c>
      <c r="O15" s="54">
        <v>0.54528879005529718</v>
      </c>
      <c r="P15" s="55">
        <v>1.131096520429562</v>
      </c>
    </row>
    <row r="16" spans="1:16" x14ac:dyDescent="0.25">
      <c r="A16" s="6"/>
      <c r="B16" s="12">
        <v>0.58333333333333304</v>
      </c>
      <c r="C16" s="36">
        <v>346</v>
      </c>
      <c r="D16" s="44">
        <v>110.85999999999993</v>
      </c>
      <c r="E16" s="42">
        <v>180.68990624999998</v>
      </c>
      <c r="F16" s="42">
        <v>171.65541093749999</v>
      </c>
      <c r="G16" s="42">
        <v>153.58642031249997</v>
      </c>
      <c r="H16" s="43">
        <v>191</v>
      </c>
      <c r="K16" s="12">
        <v>0.58333333333333304</v>
      </c>
      <c r="L16" s="31"/>
      <c r="M16" s="2">
        <v>18</v>
      </c>
      <c r="N16" s="26">
        <v>155</v>
      </c>
      <c r="O16" s="54">
        <v>0.42328042328042315</v>
      </c>
      <c r="P16" s="55">
        <v>1.0570595998635093</v>
      </c>
    </row>
    <row r="17" spans="1:16" x14ac:dyDescent="0.25">
      <c r="A17" s="6"/>
      <c r="B17" s="12">
        <v>0.625</v>
      </c>
      <c r="C17" s="36">
        <v>346</v>
      </c>
      <c r="D17" s="44">
        <v>92.859999999999928</v>
      </c>
      <c r="E17" s="42">
        <v>199.58990624999998</v>
      </c>
      <c r="F17" s="42">
        <v>189.61041093749998</v>
      </c>
      <c r="G17" s="42">
        <v>169.65142031249999</v>
      </c>
      <c r="H17" s="43">
        <v>209</v>
      </c>
      <c r="K17" s="12">
        <v>0.625</v>
      </c>
      <c r="L17" s="31"/>
      <c r="M17" s="2">
        <v>19</v>
      </c>
      <c r="N17" s="26">
        <v>137</v>
      </c>
      <c r="O17" s="54">
        <v>0.95238095238095211</v>
      </c>
      <c r="P17" s="55">
        <v>1.0471471424923324</v>
      </c>
    </row>
    <row r="18" spans="1:16" x14ac:dyDescent="0.25">
      <c r="A18" s="14" t="s">
        <v>9</v>
      </c>
      <c r="B18" s="12">
        <v>0.66666666666666696</v>
      </c>
      <c r="C18" s="36">
        <v>346</v>
      </c>
      <c r="D18" s="44">
        <v>75.759999999999934</v>
      </c>
      <c r="E18" s="42">
        <v>217.54490625</v>
      </c>
      <c r="F18" s="42">
        <v>206.66766093749999</v>
      </c>
      <c r="G18" s="42">
        <v>184.9131703125</v>
      </c>
      <c r="H18" s="43">
        <v>230</v>
      </c>
      <c r="I18" s="49"/>
      <c r="K18" s="12">
        <v>0.66666666666666696</v>
      </c>
      <c r="L18" s="32"/>
      <c r="M18" s="2">
        <v>19</v>
      </c>
      <c r="N18" s="26">
        <v>116</v>
      </c>
      <c r="O18" s="54">
        <v>1.1695906432748531</v>
      </c>
      <c r="P18" s="55">
        <v>1.0572529780848408</v>
      </c>
    </row>
    <row r="19" spans="1:16" x14ac:dyDescent="0.25">
      <c r="A19" s="6"/>
      <c r="B19" s="12">
        <v>0.70833333333333304</v>
      </c>
      <c r="C19" s="36">
        <v>346</v>
      </c>
      <c r="D19" s="44">
        <v>56.759999999999934</v>
      </c>
      <c r="E19" s="42">
        <v>237.49490624999999</v>
      </c>
      <c r="F19" s="42">
        <v>225.62016093749997</v>
      </c>
      <c r="G19" s="42">
        <v>201.87067031249998</v>
      </c>
      <c r="H19" s="43">
        <v>239</v>
      </c>
      <c r="K19" s="12">
        <v>0.70833333333333304</v>
      </c>
      <c r="L19" s="31"/>
      <c r="M19" s="2">
        <v>15</v>
      </c>
      <c r="N19" s="26">
        <v>107</v>
      </c>
      <c r="O19" s="54">
        <v>0.45112781954887243</v>
      </c>
      <c r="P19" s="55">
        <v>1.0063373727620737</v>
      </c>
    </row>
    <row r="20" spans="1:16" x14ac:dyDescent="0.25">
      <c r="A20" s="14" t="s">
        <v>10</v>
      </c>
      <c r="B20" s="12">
        <v>0.75</v>
      </c>
      <c r="C20" s="36">
        <v>346</v>
      </c>
      <c r="D20" s="44">
        <v>45.509999999999934</v>
      </c>
      <c r="E20" s="42">
        <v>249.30740624999999</v>
      </c>
      <c r="F20" s="42">
        <v>236.84203593749999</v>
      </c>
      <c r="G20" s="42">
        <v>211.91129531249999</v>
      </c>
      <c r="H20" s="43">
        <v>240</v>
      </c>
      <c r="I20" s="49"/>
      <c r="K20" s="12">
        <v>0.75</v>
      </c>
      <c r="L20" s="31"/>
      <c r="M20" s="2">
        <v>14</v>
      </c>
      <c r="N20" s="26">
        <v>106</v>
      </c>
      <c r="O20" s="54">
        <v>8.4656084656084651E-2</v>
      </c>
      <c r="P20" s="55">
        <v>0.96266694844730472</v>
      </c>
    </row>
    <row r="21" spans="1:16" x14ac:dyDescent="0.25">
      <c r="B21" s="12">
        <v>0.79166666666666696</v>
      </c>
      <c r="C21" s="36">
        <v>346</v>
      </c>
      <c r="D21" s="44">
        <v>31.509999999999934</v>
      </c>
      <c r="E21" s="42">
        <v>256.65740625000001</v>
      </c>
      <c r="F21" s="42">
        <v>243.8245359375</v>
      </c>
      <c r="G21" s="42">
        <v>218.15879531250002</v>
      </c>
      <c r="H21" s="43">
        <v>243</v>
      </c>
      <c r="K21" s="12">
        <v>0.79166666666666696</v>
      </c>
      <c r="L21" s="31"/>
      <c r="M21" s="2">
        <v>21</v>
      </c>
      <c r="N21" s="26">
        <v>103</v>
      </c>
      <c r="O21" s="54">
        <v>0.40816326530612118</v>
      </c>
      <c r="P21" s="55">
        <v>0.94678740641251213</v>
      </c>
    </row>
    <row r="22" spans="1:16" x14ac:dyDescent="0.25">
      <c r="B22" s="12">
        <v>0.83333333333333304</v>
      </c>
      <c r="C22" s="36">
        <v>346</v>
      </c>
      <c r="D22" s="44">
        <v>10.509999999999934</v>
      </c>
      <c r="E22" s="42">
        <v>267.68240624999999</v>
      </c>
      <c r="F22" s="42">
        <v>254.2982859375</v>
      </c>
      <c r="G22" s="42">
        <v>227.53004531249999</v>
      </c>
      <c r="H22" s="43">
        <v>243</v>
      </c>
      <c r="K22" s="12">
        <v>0.83333333333333304</v>
      </c>
      <c r="L22" s="31"/>
      <c r="M22" s="2">
        <v>29</v>
      </c>
      <c r="N22" s="26">
        <v>103</v>
      </c>
      <c r="O22" s="54">
        <v>0</v>
      </c>
      <c r="P22" s="55">
        <v>0.90779219824052226</v>
      </c>
    </row>
    <row r="23" spans="1:16" x14ac:dyDescent="0.25">
      <c r="B23" s="12">
        <v>0.874999999999999</v>
      </c>
      <c r="C23" s="36">
        <v>346</v>
      </c>
      <c r="D23" s="44">
        <v>-18.490000000000066</v>
      </c>
      <c r="E23" s="42">
        <v>298.13240624999997</v>
      </c>
      <c r="F23" s="42">
        <v>283.22578593749995</v>
      </c>
      <c r="G23" s="42">
        <v>253.41254531249999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346</v>
      </c>
      <c r="D24" s="44">
        <v>-18.490000000000066</v>
      </c>
      <c r="E24" s="42">
        <v>298.13240624999997</v>
      </c>
      <c r="F24" s="42">
        <v>283.22578593749995</v>
      </c>
      <c r="G24" s="42">
        <v>253.41254531249999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346</v>
      </c>
      <c r="D25" s="44">
        <v>-18.490000000000066</v>
      </c>
      <c r="E25" s="42">
        <v>298.13240624999997</v>
      </c>
      <c r="F25" s="42">
        <v>283.22578593749995</v>
      </c>
      <c r="G25" s="42">
        <v>253.41254531249999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346</v>
      </c>
      <c r="D26" s="46">
        <v>-18.490000000000066</v>
      </c>
      <c r="E26" s="47">
        <v>298.13240624999997</v>
      </c>
      <c r="F26" s="47">
        <v>283.22578593749995</v>
      </c>
      <c r="G26" s="47">
        <v>253.41254531249999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15 juin 2017</v>
      </c>
      <c r="P28" s="87">
        <f>LOOKUP(9^90,P6:P26)</f>
        <v>0.90779219824052226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5" priority="2">
      <formula>OR(I2="",I2=" ")</formula>
    </cfRule>
  </conditionalFormatting>
  <conditionalFormatting sqref="P7">
    <cfRule type="expression" dxfId="4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Button 3">
              <controlPr defaultSize="0" print="0" autoFill="0" autoPict="0" macro="[0]!FeuilMasquee">
                <anchor moveWithCells="1" sizeWithCells="1">
                  <from>
                    <xdr:col>3</xdr:col>
                    <xdr:colOff>38100</xdr:colOff>
                    <xdr:row>1</xdr:row>
                    <xdr:rowOff>47625</xdr:rowOff>
                  </from>
                  <to>
                    <xdr:col>4</xdr:col>
                    <xdr:colOff>57150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70C0"/>
  </sheetPr>
  <dimension ref="A1:Q44"/>
  <sheetViews>
    <sheetView topLeftCell="A7" zoomScale="85" zoomScaleNormal="85" workbookViewId="0">
      <selection activeCell="P28" sqref="O28:P28"/>
    </sheetView>
  </sheetViews>
  <sheetFormatPr baseColWidth="10" defaultRowHeight="15" x14ac:dyDescent="0.25"/>
  <cols>
    <col min="1" max="1" width="19.140625" style="60" bestFit="1" customWidth="1"/>
    <col min="2" max="2" width="8.5703125" style="6" customWidth="1"/>
    <col min="3" max="3" width="17.5703125" style="60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1.1131725417439731</v>
      </c>
      <c r="P3" s="56">
        <v>1.1026091220169942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42900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21</v>
      </c>
      <c r="B6" s="9">
        <v>0.17361111111111113</v>
      </c>
      <c r="C6" s="36">
        <v>321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321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321</v>
      </c>
      <c r="M7" s="23">
        <v>29.03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321</v>
      </c>
      <c r="D8" s="44">
        <v>300.67899999999997</v>
      </c>
      <c r="E8" s="42">
        <v>20.321000000000002</v>
      </c>
      <c r="F8" s="42">
        <v>19.304950000000002</v>
      </c>
      <c r="G8" s="42">
        <v>17.272850000000002</v>
      </c>
      <c r="H8" s="43" t="e">
        <v>#N/A</v>
      </c>
      <c r="K8" s="12">
        <v>0.25</v>
      </c>
      <c r="L8" s="30"/>
      <c r="M8" s="2">
        <v>29.03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321</v>
      </c>
      <c r="D9" s="44">
        <v>271.649</v>
      </c>
      <c r="E9" s="42">
        <v>49.350999999999999</v>
      </c>
      <c r="F9" s="42">
        <v>46.883449999999996</v>
      </c>
      <c r="G9" s="42">
        <v>41.948349999999998</v>
      </c>
      <c r="H9" s="43" t="e">
        <v>#N/A</v>
      </c>
      <c r="K9" s="12">
        <v>0.29166666666666702</v>
      </c>
      <c r="L9" s="31"/>
      <c r="M9" s="2">
        <v>29.03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321</v>
      </c>
      <c r="D10" s="44">
        <v>249.87649999999999</v>
      </c>
      <c r="E10" s="42">
        <v>71.123500000000007</v>
      </c>
      <c r="F10" s="42">
        <v>67.567325000000011</v>
      </c>
      <c r="G10" s="42">
        <v>60.454975000000005</v>
      </c>
      <c r="H10" s="43">
        <v>95</v>
      </c>
      <c r="I10" s="49"/>
      <c r="K10" s="12">
        <v>0.33333333333333298</v>
      </c>
      <c r="L10" s="31"/>
      <c r="M10" s="2">
        <v>29.03</v>
      </c>
      <c r="N10" s="26">
        <v>226</v>
      </c>
      <c r="O10" s="54">
        <v>1.3357047951802146</v>
      </c>
      <c r="P10" s="55">
        <v>1.3357047951802146</v>
      </c>
    </row>
    <row r="11" spans="1:16" x14ac:dyDescent="0.25">
      <c r="A11" s="6"/>
      <c r="B11" s="12">
        <v>0.375</v>
      </c>
      <c r="C11" s="36">
        <v>321</v>
      </c>
      <c r="D11" s="44">
        <v>220.84649999999999</v>
      </c>
      <c r="E11" s="42">
        <v>100.15350000000001</v>
      </c>
      <c r="F11" s="42">
        <v>95.145825000000002</v>
      </c>
      <c r="G11" s="42">
        <v>85.130475000000004</v>
      </c>
      <c r="H11" s="43">
        <v>118</v>
      </c>
      <c r="K11" s="12">
        <v>0.375</v>
      </c>
      <c r="L11" s="31"/>
      <c r="M11" s="2">
        <v>29.03</v>
      </c>
      <c r="N11" s="26">
        <v>203</v>
      </c>
      <c r="O11" s="54">
        <v>0.79228384429900101</v>
      </c>
      <c r="P11" s="55">
        <v>1.1781914760842107</v>
      </c>
    </row>
    <row r="12" spans="1:16" x14ac:dyDescent="0.25">
      <c r="A12" s="14" t="s">
        <v>9</v>
      </c>
      <c r="B12" s="12">
        <v>0.41666666666666702</v>
      </c>
      <c r="C12" s="36">
        <v>321</v>
      </c>
      <c r="D12" s="44">
        <v>194.71949999999998</v>
      </c>
      <c r="E12" s="42">
        <v>126.28050000000002</v>
      </c>
      <c r="F12" s="42">
        <v>119.96647500000002</v>
      </c>
      <c r="G12" s="42">
        <v>107.33842500000002</v>
      </c>
      <c r="H12" s="43">
        <v>134</v>
      </c>
      <c r="I12" s="49"/>
      <c r="K12" s="12">
        <v>0.41666666666666702</v>
      </c>
      <c r="L12" s="31"/>
      <c r="M12" s="2">
        <v>29.03</v>
      </c>
      <c r="N12" s="26">
        <v>187</v>
      </c>
      <c r="O12" s="54">
        <v>0.61239330960309235</v>
      </c>
      <c r="P12" s="55">
        <v>1.0611297864674276</v>
      </c>
    </row>
    <row r="13" spans="1:16" x14ac:dyDescent="0.25">
      <c r="A13" s="6"/>
      <c r="B13" s="12">
        <v>0.45833333333333298</v>
      </c>
      <c r="C13" s="36">
        <v>321</v>
      </c>
      <c r="D13" s="44">
        <v>165.68949999999998</v>
      </c>
      <c r="E13" s="42">
        <v>133.53800000000001</v>
      </c>
      <c r="F13" s="42">
        <v>126.86110000000001</v>
      </c>
      <c r="G13" s="42">
        <v>113.50730000000001</v>
      </c>
      <c r="H13" s="43">
        <v>149</v>
      </c>
      <c r="K13" s="12">
        <v>0.45833333333333298</v>
      </c>
      <c r="L13" s="31"/>
      <c r="M13" s="2">
        <v>29.03</v>
      </c>
      <c r="N13" s="26">
        <v>172</v>
      </c>
      <c r="O13" s="54">
        <v>2.0668274199104393</v>
      </c>
      <c r="P13" s="55">
        <v>1.1157872665458519</v>
      </c>
    </row>
    <row r="14" spans="1:16" x14ac:dyDescent="0.25">
      <c r="A14" s="6"/>
      <c r="B14" s="12">
        <v>0.5</v>
      </c>
      <c r="C14" s="36">
        <v>331</v>
      </c>
      <c r="D14" s="44">
        <v>136.65949999999998</v>
      </c>
      <c r="E14" s="42">
        <v>140.7955</v>
      </c>
      <c r="F14" s="42">
        <v>133.75572500000001</v>
      </c>
      <c r="G14" s="42">
        <v>119.676175</v>
      </c>
      <c r="H14" s="43">
        <v>154</v>
      </c>
      <c r="K14" s="12">
        <v>0.5</v>
      </c>
      <c r="L14" s="31">
        <v>331</v>
      </c>
      <c r="M14" s="2">
        <v>29.03</v>
      </c>
      <c r="N14" s="26">
        <v>177</v>
      </c>
      <c r="O14" s="54">
        <v>0.6889424733034798</v>
      </c>
      <c r="P14" s="55">
        <v>1.0937849576158329</v>
      </c>
    </row>
    <row r="15" spans="1:16" x14ac:dyDescent="0.25">
      <c r="A15" s="13" t="s">
        <v>11</v>
      </c>
      <c r="B15" s="12">
        <v>0.54166666666666696</v>
      </c>
      <c r="C15" s="36">
        <v>331</v>
      </c>
      <c r="D15" s="44">
        <v>123.59599999999998</v>
      </c>
      <c r="E15" s="42">
        <v>144.061375</v>
      </c>
      <c r="F15" s="42">
        <v>136.85830625</v>
      </c>
      <c r="G15" s="42">
        <v>122.45216875</v>
      </c>
      <c r="H15" s="43">
        <v>156</v>
      </c>
      <c r="K15" s="12">
        <v>0.54166666666666696</v>
      </c>
      <c r="L15" s="31"/>
      <c r="M15" s="2">
        <v>10.78</v>
      </c>
      <c r="N15" s="26">
        <v>175</v>
      </c>
      <c r="O15" s="54">
        <v>0.61239330960309368</v>
      </c>
      <c r="P15" s="55">
        <v>1.08287179682965</v>
      </c>
    </row>
    <row r="16" spans="1:16" x14ac:dyDescent="0.25">
      <c r="A16" s="6"/>
      <c r="B16" s="12">
        <v>0.58333333333333304</v>
      </c>
      <c r="C16" s="36">
        <v>331</v>
      </c>
      <c r="D16" s="44">
        <v>112.81599999999997</v>
      </c>
      <c r="E16" s="42">
        <v>154.841375</v>
      </c>
      <c r="F16" s="42">
        <v>147.09930625000001</v>
      </c>
      <c r="G16" s="42">
        <v>131.61516875000001</v>
      </c>
      <c r="H16" s="43">
        <v>167</v>
      </c>
      <c r="K16" s="12">
        <v>0.58333333333333304</v>
      </c>
      <c r="L16" s="31"/>
      <c r="M16" s="2">
        <v>10.78</v>
      </c>
      <c r="N16" s="26">
        <v>164</v>
      </c>
      <c r="O16" s="54">
        <v>1.0204081632653059</v>
      </c>
      <c r="P16" s="55">
        <v>1.0785231014643211</v>
      </c>
    </row>
    <row r="17" spans="1:16" x14ac:dyDescent="0.25">
      <c r="A17" s="6"/>
      <c r="B17" s="12">
        <v>0.625</v>
      </c>
      <c r="C17" s="36">
        <v>331</v>
      </c>
      <c r="D17" s="44">
        <v>102.03599999999997</v>
      </c>
      <c r="E17" s="42">
        <v>165.621375</v>
      </c>
      <c r="F17" s="42">
        <v>157.34030625</v>
      </c>
      <c r="G17" s="42">
        <v>140.77816874999999</v>
      </c>
      <c r="H17" s="43">
        <v>185</v>
      </c>
      <c r="K17" s="12">
        <v>0.625</v>
      </c>
      <c r="L17" s="31"/>
      <c r="M17" s="2">
        <v>10.78</v>
      </c>
      <c r="N17" s="26">
        <v>146</v>
      </c>
      <c r="O17" s="54">
        <v>1.6697588126159553</v>
      </c>
      <c r="P17" s="55">
        <v>1.1170055797447642</v>
      </c>
    </row>
    <row r="18" spans="1:16" x14ac:dyDescent="0.25">
      <c r="A18" s="14" t="s">
        <v>9</v>
      </c>
      <c r="B18" s="12">
        <v>0.66666666666666696</v>
      </c>
      <c r="C18" s="36">
        <v>331</v>
      </c>
      <c r="D18" s="44">
        <v>92.333999999999975</v>
      </c>
      <c r="E18" s="42">
        <v>175.323375</v>
      </c>
      <c r="F18" s="42">
        <v>166.55720625000001</v>
      </c>
      <c r="G18" s="42">
        <v>149.02486875</v>
      </c>
      <c r="H18" s="43">
        <v>194</v>
      </c>
      <c r="I18" s="49"/>
      <c r="K18" s="12">
        <v>0.66666666666666696</v>
      </c>
      <c r="L18" s="32"/>
      <c r="M18" s="2">
        <v>10.78</v>
      </c>
      <c r="N18" s="26">
        <v>137</v>
      </c>
      <c r="O18" s="54">
        <v>0.92764378478664211</v>
      </c>
      <c r="P18" s="55">
        <v>1.1065267252583975</v>
      </c>
    </row>
    <row r="19" spans="1:16" x14ac:dyDescent="0.25">
      <c r="A19" s="6"/>
      <c r="B19" s="12">
        <v>0.70833333333333304</v>
      </c>
      <c r="C19" s="36">
        <v>331</v>
      </c>
      <c r="D19" s="44">
        <v>81.553999999999974</v>
      </c>
      <c r="E19" s="42">
        <v>186.103375</v>
      </c>
      <c r="F19" s="42">
        <v>176.79820624999999</v>
      </c>
      <c r="G19" s="42">
        <v>158.18786875000001</v>
      </c>
      <c r="H19" s="43">
        <v>200</v>
      </c>
      <c r="K19" s="12">
        <v>0.70833333333333304</v>
      </c>
      <c r="L19" s="31"/>
      <c r="M19" s="2">
        <v>10.78</v>
      </c>
      <c r="N19" s="26">
        <v>131</v>
      </c>
      <c r="O19" s="54">
        <v>0.55658627087198509</v>
      </c>
      <c r="P19" s="55">
        <v>1.0746715367198472</v>
      </c>
    </row>
    <row r="20" spans="1:16" x14ac:dyDescent="0.25">
      <c r="A20" s="14" t="s">
        <v>10</v>
      </c>
      <c r="B20" s="12">
        <v>0.75</v>
      </c>
      <c r="C20" s="36">
        <v>331</v>
      </c>
      <c r="D20" s="44">
        <v>73.46899999999998</v>
      </c>
      <c r="E20" s="42">
        <v>194.18837500000001</v>
      </c>
      <c r="F20" s="42">
        <v>184.47895625000001</v>
      </c>
      <c r="G20" s="42">
        <v>165.06011875000002</v>
      </c>
      <c r="H20" s="43">
        <v>215</v>
      </c>
      <c r="I20" s="49"/>
      <c r="K20" s="12">
        <v>0.75</v>
      </c>
      <c r="L20" s="31"/>
      <c r="M20" s="2">
        <v>10.78</v>
      </c>
      <c r="N20" s="26">
        <v>116</v>
      </c>
      <c r="O20" s="54">
        <v>1.855287569573282</v>
      </c>
      <c r="P20" s="55">
        <v>1.1071723526189454</v>
      </c>
    </row>
    <row r="21" spans="1:16" x14ac:dyDescent="0.25">
      <c r="B21" s="12">
        <v>0.79166666666666696</v>
      </c>
      <c r="C21" s="36">
        <v>331</v>
      </c>
      <c r="D21" s="44">
        <v>62.688999999999979</v>
      </c>
      <c r="E21" s="42">
        <v>199.57837499999999</v>
      </c>
      <c r="F21" s="42">
        <v>189.59945625</v>
      </c>
      <c r="G21" s="42">
        <v>169.64161874999999</v>
      </c>
      <c r="H21" s="43">
        <v>220</v>
      </c>
      <c r="K21" s="12">
        <v>0.79166666666666696</v>
      </c>
      <c r="L21" s="31"/>
      <c r="M21" s="2">
        <v>10.78</v>
      </c>
      <c r="N21" s="26">
        <v>111</v>
      </c>
      <c r="O21" s="54">
        <v>0.92764378478664433</v>
      </c>
      <c r="P21" s="55">
        <v>1.1023238364376902</v>
      </c>
    </row>
    <row r="22" spans="1:16" x14ac:dyDescent="0.25">
      <c r="B22" s="12">
        <v>0.83333333333333304</v>
      </c>
      <c r="C22" s="36">
        <v>331</v>
      </c>
      <c r="D22" s="44">
        <v>51.908999999999978</v>
      </c>
      <c r="E22" s="42">
        <v>204.96837499999998</v>
      </c>
      <c r="F22" s="42">
        <v>194.71995625</v>
      </c>
      <c r="G22" s="42">
        <v>174.22311874999997</v>
      </c>
      <c r="H22" s="43">
        <v>226</v>
      </c>
      <c r="K22" s="12">
        <v>0.83333333333333304</v>
      </c>
      <c r="L22" s="31"/>
      <c r="M22" s="2">
        <v>10.78</v>
      </c>
      <c r="N22" s="26">
        <v>105</v>
      </c>
      <c r="O22" s="54">
        <v>1.1131725417439731</v>
      </c>
      <c r="P22" s="55">
        <v>1.1026091220169942</v>
      </c>
    </row>
    <row r="23" spans="1:16" x14ac:dyDescent="0.25">
      <c r="B23" s="12">
        <v>0.874999999999999</v>
      </c>
      <c r="C23" s="36">
        <v>331</v>
      </c>
      <c r="D23" s="44">
        <v>41.128999999999976</v>
      </c>
      <c r="E23" s="42">
        <v>215.74837499999998</v>
      </c>
      <c r="F23" s="42">
        <v>204.96095624999998</v>
      </c>
      <c r="G23" s="42">
        <v>183.38611874999998</v>
      </c>
      <c r="H23" s="43" t="e">
        <v>#N/A</v>
      </c>
      <c r="K23" s="12">
        <v>0.875</v>
      </c>
      <c r="L23" s="31"/>
      <c r="M23" s="2">
        <v>10.78</v>
      </c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331</v>
      </c>
      <c r="D24" s="44">
        <v>30.348999999999975</v>
      </c>
      <c r="E24" s="42">
        <v>226.52837499999998</v>
      </c>
      <c r="F24" s="42">
        <v>215.20195624999999</v>
      </c>
      <c r="G24" s="42">
        <v>192.54911874999999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331</v>
      </c>
      <c r="D25" s="44">
        <v>30.348999999999975</v>
      </c>
      <c r="E25" s="42">
        <v>226.52837499999998</v>
      </c>
      <c r="F25" s="42">
        <v>215.20195624999999</v>
      </c>
      <c r="G25" s="42">
        <v>192.54911874999999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331</v>
      </c>
      <c r="D26" s="46">
        <v>30.348999999999975</v>
      </c>
      <c r="E26" s="47">
        <v>226.52837499999998</v>
      </c>
      <c r="F26" s="47">
        <v>215.20195624999999</v>
      </c>
      <c r="G26" s="47">
        <v>192.54911874999999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14 juin 2017</v>
      </c>
      <c r="P28" s="87">
        <f>LOOKUP(9^90,P6:P26)</f>
        <v>1.1026091220169942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3" priority="2">
      <formula>OR(I2="",I2=" ")</formula>
    </cfRule>
  </conditionalFormatting>
  <conditionalFormatting sqref="P7">
    <cfRule type="expression" dxfId="2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1:Q44"/>
  <sheetViews>
    <sheetView topLeftCell="A10" zoomScale="85" zoomScaleNormal="85" workbookViewId="0">
      <selection activeCell="O28" sqref="O28:P28"/>
    </sheetView>
  </sheetViews>
  <sheetFormatPr baseColWidth="10" defaultRowHeight="15" x14ac:dyDescent="0.25"/>
  <cols>
    <col min="1" max="1" width="19.140625" style="59" bestFit="1" customWidth="1"/>
    <col min="2" max="2" width="8.5703125" style="6" customWidth="1"/>
    <col min="3" max="3" width="17.5703125" style="59" bestFit="1" customWidth="1"/>
    <col min="4" max="4" width="16" style="6" bestFit="1" customWidth="1"/>
    <col min="5" max="5" width="5.85546875" style="6" bestFit="1" customWidth="1"/>
    <col min="6" max="6" width="7.28515625" style="6" customWidth="1"/>
    <col min="7" max="7" width="8.140625" style="6" customWidth="1"/>
    <col min="8" max="8" width="12" style="6" customWidth="1"/>
    <col min="9" max="9" width="5.85546875" style="6" customWidth="1"/>
    <col min="10" max="10" width="4" style="6" customWidth="1"/>
    <col min="11" max="11" width="5.7109375" style="6" bestFit="1" customWidth="1"/>
    <col min="12" max="12" width="23.28515625" style="6" customWidth="1"/>
    <col min="13" max="13" width="15" style="6" bestFit="1" customWidth="1"/>
    <col min="14" max="14" width="19" style="6" bestFit="1" customWidth="1"/>
    <col min="15" max="15" width="16.7109375" style="6" bestFit="1" customWidth="1"/>
    <col min="16" max="16" width="10.85546875" style="6" customWidth="1"/>
    <col min="17" max="16384" width="11.42578125" style="6"/>
  </cols>
  <sheetData>
    <row r="1" spans="1:16" ht="6" customHeight="1" thickBot="1" x14ac:dyDescent="0.3"/>
    <row r="2" spans="1:16" ht="15.75" thickBot="1" x14ac:dyDescent="0.3">
      <c r="H2" s="4" t="s">
        <v>7</v>
      </c>
      <c r="I2" s="17"/>
    </row>
    <row r="3" spans="1:16" ht="15.75" thickBot="1" x14ac:dyDescent="0.3">
      <c r="C3" s="28"/>
      <c r="H3" s="5" t="s">
        <v>8</v>
      </c>
      <c r="I3" s="18"/>
      <c r="O3" s="56">
        <v>1.1270491803278699</v>
      </c>
      <c r="P3" s="56">
        <v>0.93360273113634795</v>
      </c>
    </row>
    <row r="4" spans="1:16" ht="15.75" thickBot="1" x14ac:dyDescent="0.3">
      <c r="A4" s="22" t="s">
        <v>4</v>
      </c>
      <c r="B4" s="7"/>
      <c r="O4" s="106" t="s">
        <v>16</v>
      </c>
      <c r="P4" s="106"/>
    </row>
    <row r="5" spans="1:16" ht="15.75" thickBot="1" x14ac:dyDescent="0.3">
      <c r="A5" s="34">
        <v>42899</v>
      </c>
      <c r="C5" s="21" t="s">
        <v>13</v>
      </c>
      <c r="D5" s="51" t="s">
        <v>5</v>
      </c>
      <c r="E5" s="51" t="s">
        <v>2</v>
      </c>
      <c r="F5" s="52">
        <v>-0.05</v>
      </c>
      <c r="G5" s="52">
        <v>-0.15</v>
      </c>
      <c r="H5" s="53" t="s">
        <v>1</v>
      </c>
      <c r="L5" s="21" t="s">
        <v>14</v>
      </c>
      <c r="M5" s="25" t="s">
        <v>6</v>
      </c>
      <c r="N5" s="8" t="s">
        <v>0</v>
      </c>
      <c r="O5" s="25" t="s">
        <v>18</v>
      </c>
      <c r="P5" s="8" t="s">
        <v>17</v>
      </c>
    </row>
    <row r="6" spans="1:16" x14ac:dyDescent="0.25">
      <c r="A6" s="35" t="s">
        <v>19</v>
      </c>
      <c r="B6" s="9">
        <v>0.17361111111111113</v>
      </c>
      <c r="C6" s="36">
        <v>342</v>
      </c>
      <c r="D6" s="37" t="e">
        <v>#N/A</v>
      </c>
      <c r="E6" s="38" t="e">
        <v>#N/A</v>
      </c>
      <c r="F6" s="38" t="e">
        <v>#N/A</v>
      </c>
      <c r="G6" s="38" t="e">
        <v>#N/A</v>
      </c>
      <c r="H6" s="39" t="e">
        <v>#N/A</v>
      </c>
      <c r="K6" s="9">
        <v>0.17361111111111113</v>
      </c>
      <c r="L6" s="29"/>
      <c r="M6" s="1"/>
      <c r="N6" s="10" t="e">
        <v>#N/A</v>
      </c>
      <c r="O6" s="50"/>
      <c r="P6" s="10"/>
    </row>
    <row r="7" spans="1:16" x14ac:dyDescent="0.25">
      <c r="B7" s="11">
        <v>0.21527777777777779</v>
      </c>
      <c r="C7" s="36">
        <v>342</v>
      </c>
      <c r="D7" s="40" t="e">
        <v>#N/A</v>
      </c>
      <c r="E7" s="41" t="e">
        <v>#N/A</v>
      </c>
      <c r="F7" s="42" t="e">
        <v>#N/A</v>
      </c>
      <c r="G7" s="42" t="e">
        <v>#N/A</v>
      </c>
      <c r="H7" s="43" t="e">
        <v>#N/A</v>
      </c>
      <c r="K7" s="11">
        <v>0.21527777777777779</v>
      </c>
      <c r="L7" s="24">
        <v>342</v>
      </c>
      <c r="M7" s="23">
        <v>32.67</v>
      </c>
      <c r="N7" s="26"/>
      <c r="O7" s="54" t="e">
        <v>#N/A</v>
      </c>
      <c r="P7" s="55" t="e">
        <v>#N/A</v>
      </c>
    </row>
    <row r="8" spans="1:16" x14ac:dyDescent="0.25">
      <c r="A8" s="13" t="s">
        <v>12</v>
      </c>
      <c r="B8" s="12">
        <v>0.25</v>
      </c>
      <c r="C8" s="36">
        <v>342</v>
      </c>
      <c r="D8" s="44">
        <v>319.13099999999997</v>
      </c>
      <c r="E8" s="42">
        <v>22.869000000000003</v>
      </c>
      <c r="F8" s="42">
        <v>21.725550000000002</v>
      </c>
      <c r="G8" s="42">
        <v>19.438650000000003</v>
      </c>
      <c r="H8" s="43" t="e">
        <v>#N/A</v>
      </c>
      <c r="K8" s="12">
        <v>0.25</v>
      </c>
      <c r="L8" s="30"/>
      <c r="M8" s="2">
        <v>32.67</v>
      </c>
      <c r="N8" s="26"/>
      <c r="O8" s="54" t="e">
        <v>#N/A</v>
      </c>
      <c r="P8" s="55" t="e">
        <v>#N/A</v>
      </c>
    </row>
    <row r="9" spans="1:16" x14ac:dyDescent="0.25">
      <c r="A9" s="6"/>
      <c r="B9" s="12">
        <v>0.29166666666666702</v>
      </c>
      <c r="C9" s="36">
        <v>342</v>
      </c>
      <c r="D9" s="44">
        <v>286.46099999999996</v>
      </c>
      <c r="E9" s="42">
        <v>55.539000000000001</v>
      </c>
      <c r="F9" s="42">
        <v>52.762050000000002</v>
      </c>
      <c r="G9" s="42">
        <v>47.208150000000003</v>
      </c>
      <c r="H9" s="43" t="e">
        <v>#N/A</v>
      </c>
      <c r="K9" s="12">
        <v>0.29166666666666702</v>
      </c>
      <c r="L9" s="31"/>
      <c r="M9" s="2">
        <v>32.67</v>
      </c>
      <c r="N9" s="26"/>
      <c r="O9" s="54" t="e">
        <v>#N/A</v>
      </c>
      <c r="P9" s="55" t="e">
        <v>#N/A</v>
      </c>
    </row>
    <row r="10" spans="1:16" x14ac:dyDescent="0.25">
      <c r="A10" s="14" t="s">
        <v>10</v>
      </c>
      <c r="B10" s="12">
        <v>0.33333333333333298</v>
      </c>
      <c r="C10" s="36">
        <v>342</v>
      </c>
      <c r="D10" s="44">
        <v>261.95849999999996</v>
      </c>
      <c r="E10" s="42">
        <v>80.041499999999999</v>
      </c>
      <c r="F10" s="42">
        <v>76.039424999999994</v>
      </c>
      <c r="G10" s="42">
        <v>68.035274999999999</v>
      </c>
      <c r="H10" s="43">
        <v>114</v>
      </c>
      <c r="I10" s="49"/>
      <c r="K10" s="12">
        <v>0.33333333333333298</v>
      </c>
      <c r="L10" s="31"/>
      <c r="M10" s="2">
        <v>32.67</v>
      </c>
      <c r="N10" s="26">
        <v>228</v>
      </c>
      <c r="O10" s="54">
        <v>1.4242611645209049</v>
      </c>
      <c r="P10" s="55">
        <v>1.4242611645209049</v>
      </c>
    </row>
    <row r="11" spans="1:16" x14ac:dyDescent="0.25">
      <c r="A11" s="6"/>
      <c r="B11" s="12">
        <v>0.375</v>
      </c>
      <c r="C11" s="36">
        <v>342</v>
      </c>
      <c r="D11" s="44">
        <v>229.28849999999994</v>
      </c>
      <c r="E11" s="42">
        <v>112.7115</v>
      </c>
      <c r="F11" s="42">
        <v>107.075925</v>
      </c>
      <c r="G11" s="42">
        <v>95.804775000000006</v>
      </c>
      <c r="H11" s="43">
        <v>141</v>
      </c>
      <c r="K11" s="12">
        <v>0.375</v>
      </c>
      <c r="L11" s="31"/>
      <c r="M11" s="2">
        <v>32.67</v>
      </c>
      <c r="N11" s="26">
        <v>201</v>
      </c>
      <c r="O11" s="54">
        <v>0.82644628099173545</v>
      </c>
      <c r="P11" s="55">
        <v>1.2509814881356383</v>
      </c>
    </row>
    <row r="12" spans="1:16" x14ac:dyDescent="0.25">
      <c r="A12" s="14" t="s">
        <v>9</v>
      </c>
      <c r="B12" s="12">
        <v>0.41666666666666702</v>
      </c>
      <c r="C12" s="36">
        <v>342</v>
      </c>
      <c r="D12" s="44">
        <v>199.88549999999995</v>
      </c>
      <c r="E12" s="42">
        <v>142.11449999999999</v>
      </c>
      <c r="F12" s="42">
        <v>135.00877499999999</v>
      </c>
      <c r="G12" s="42">
        <v>120.797325</v>
      </c>
      <c r="H12" s="43">
        <v>170</v>
      </c>
      <c r="I12" s="49"/>
      <c r="K12" s="12">
        <v>0.41666666666666702</v>
      </c>
      <c r="L12" s="31"/>
      <c r="M12" s="2">
        <v>32.67</v>
      </c>
      <c r="N12" s="26">
        <v>172</v>
      </c>
      <c r="O12" s="54">
        <v>0.9862939155868452</v>
      </c>
      <c r="P12" s="55">
        <v>1.1962185420910605</v>
      </c>
    </row>
    <row r="13" spans="1:16" x14ac:dyDescent="0.25">
      <c r="A13" s="6"/>
      <c r="B13" s="12">
        <v>0.45833333333333298</v>
      </c>
      <c r="C13" s="36">
        <v>342</v>
      </c>
      <c r="D13" s="44">
        <v>167.21549999999996</v>
      </c>
      <c r="E13" s="42">
        <v>174.78449999999998</v>
      </c>
      <c r="F13" s="42">
        <v>166.04527499999998</v>
      </c>
      <c r="G13" s="42">
        <v>148.56682499999999</v>
      </c>
      <c r="H13" s="43">
        <v>184</v>
      </c>
      <c r="K13" s="12">
        <v>0.45833333333333298</v>
      </c>
      <c r="L13" s="31"/>
      <c r="M13" s="2">
        <v>32.67</v>
      </c>
      <c r="N13" s="26">
        <v>158</v>
      </c>
      <c r="O13" s="54">
        <v>0.42852770125497414</v>
      </c>
      <c r="P13" s="55">
        <v>1.0527249269815115</v>
      </c>
    </row>
    <row r="14" spans="1:16" x14ac:dyDescent="0.25">
      <c r="A14" s="6"/>
      <c r="B14" s="12">
        <v>0.5</v>
      </c>
      <c r="C14" s="36">
        <v>354</v>
      </c>
      <c r="D14" s="44">
        <v>134.54549999999995</v>
      </c>
      <c r="E14" s="42">
        <v>207.4545</v>
      </c>
      <c r="F14" s="42">
        <v>197.08177499999999</v>
      </c>
      <c r="G14" s="42">
        <v>176.33632499999999</v>
      </c>
      <c r="H14" s="43">
        <v>194</v>
      </c>
      <c r="K14" s="12">
        <v>0.5</v>
      </c>
      <c r="L14" s="31">
        <v>354</v>
      </c>
      <c r="M14" s="2">
        <v>32.67</v>
      </c>
      <c r="N14" s="26">
        <v>160</v>
      </c>
      <c r="O14" s="54">
        <v>0.30609121518212412</v>
      </c>
      <c r="P14" s="55">
        <v>0.93514481488711987</v>
      </c>
    </row>
    <row r="15" spans="1:16" x14ac:dyDescent="0.25">
      <c r="A15" s="13" t="s">
        <v>11</v>
      </c>
      <c r="B15" s="12">
        <v>0.54166666666666696</v>
      </c>
      <c r="C15" s="36">
        <v>354</v>
      </c>
      <c r="D15" s="44">
        <v>119.84399999999995</v>
      </c>
      <c r="E15" s="42">
        <v>222.15600000000001</v>
      </c>
      <c r="F15" s="42">
        <v>211.04820000000001</v>
      </c>
      <c r="G15" s="42">
        <v>188.83260000000001</v>
      </c>
      <c r="H15" s="43">
        <v>197</v>
      </c>
      <c r="K15" s="12">
        <v>0.54166666666666696</v>
      </c>
      <c r="L15" s="31"/>
      <c r="M15" s="2">
        <v>9.76</v>
      </c>
      <c r="N15" s="26">
        <v>157</v>
      </c>
      <c r="O15" s="54">
        <v>0.20406081012141605</v>
      </c>
      <c r="P15" s="55">
        <v>0.88676425574821294</v>
      </c>
    </row>
    <row r="16" spans="1:16" x14ac:dyDescent="0.25">
      <c r="A16" s="6"/>
      <c r="B16" s="12">
        <v>0.58333333333333304</v>
      </c>
      <c r="C16" s="36">
        <v>354</v>
      </c>
      <c r="D16" s="44">
        <v>110.08399999999995</v>
      </c>
      <c r="E16" s="42">
        <v>231.916</v>
      </c>
      <c r="F16" s="42">
        <v>220.3202</v>
      </c>
      <c r="G16" s="42">
        <v>197.12860000000001</v>
      </c>
      <c r="H16" s="43">
        <v>215</v>
      </c>
      <c r="K16" s="12">
        <v>0.58333333333333304</v>
      </c>
      <c r="L16" s="31"/>
      <c r="M16" s="2">
        <v>9.76</v>
      </c>
      <c r="N16" s="26">
        <v>139</v>
      </c>
      <c r="O16" s="54">
        <v>1.8442622950819689</v>
      </c>
      <c r="P16" s="55">
        <v>0.92705979751289258</v>
      </c>
    </row>
    <row r="17" spans="1:16" x14ac:dyDescent="0.25">
      <c r="A17" s="6"/>
      <c r="B17" s="12">
        <v>0.625</v>
      </c>
      <c r="C17" s="36">
        <v>354</v>
      </c>
      <c r="D17" s="44">
        <v>100.32399999999994</v>
      </c>
      <c r="E17" s="42">
        <v>241.67599999999999</v>
      </c>
      <c r="F17" s="42">
        <v>229.59219999999999</v>
      </c>
      <c r="G17" s="42">
        <v>205.4246</v>
      </c>
      <c r="H17" s="43">
        <v>229</v>
      </c>
      <c r="K17" s="12">
        <v>0.625</v>
      </c>
      <c r="L17" s="31"/>
      <c r="M17" s="2">
        <v>9.76</v>
      </c>
      <c r="N17" s="26">
        <v>125</v>
      </c>
      <c r="O17" s="54">
        <v>1.434426229508198</v>
      </c>
      <c r="P17" s="55">
        <v>0.94754961187705855</v>
      </c>
    </row>
    <row r="18" spans="1:16" x14ac:dyDescent="0.25">
      <c r="A18" s="14" t="s">
        <v>9</v>
      </c>
      <c r="B18" s="12">
        <v>0.66666666666666696</v>
      </c>
      <c r="C18" s="36">
        <v>354</v>
      </c>
      <c r="D18" s="44">
        <v>91.539999999999935</v>
      </c>
      <c r="E18" s="42">
        <v>250.45999999999998</v>
      </c>
      <c r="F18" s="42">
        <v>237.93699999999998</v>
      </c>
      <c r="G18" s="42">
        <v>212.89099999999999</v>
      </c>
      <c r="H18" s="43">
        <v>234</v>
      </c>
      <c r="I18" s="49"/>
      <c r="K18" s="12">
        <v>0.66666666666666696</v>
      </c>
      <c r="L18" s="32"/>
      <c r="M18" s="2">
        <v>9.76</v>
      </c>
      <c r="N18" s="26">
        <v>120</v>
      </c>
      <c r="O18" s="54">
        <v>0.56921675774134839</v>
      </c>
      <c r="P18" s="55">
        <v>0.93428092310149335</v>
      </c>
    </row>
    <row r="19" spans="1:16" x14ac:dyDescent="0.25">
      <c r="A19" s="6"/>
      <c r="B19" s="12">
        <v>0.70833333333333304</v>
      </c>
      <c r="C19" s="36">
        <v>354</v>
      </c>
      <c r="D19" s="44">
        <v>81.77999999999993</v>
      </c>
      <c r="E19" s="42">
        <v>260.21999999999997</v>
      </c>
      <c r="F19" s="42">
        <v>247.20899999999997</v>
      </c>
      <c r="G19" s="42">
        <v>221.18699999999998</v>
      </c>
      <c r="H19" s="43">
        <v>242</v>
      </c>
      <c r="K19" s="12">
        <v>0.70833333333333304</v>
      </c>
      <c r="L19" s="31"/>
      <c r="M19" s="2">
        <v>9.76</v>
      </c>
      <c r="N19" s="26">
        <v>112</v>
      </c>
      <c r="O19" s="54">
        <v>0.81967213114754178</v>
      </c>
      <c r="P19" s="55">
        <v>0.92998232265006542</v>
      </c>
    </row>
    <row r="20" spans="1:16" x14ac:dyDescent="0.25">
      <c r="A20" s="14" t="s">
        <v>10</v>
      </c>
      <c r="B20" s="12">
        <v>0.75</v>
      </c>
      <c r="C20" s="36">
        <v>354</v>
      </c>
      <c r="D20" s="44">
        <v>74.459999999999923</v>
      </c>
      <c r="E20" s="42">
        <v>267.53999999999996</v>
      </c>
      <c r="F20" s="42">
        <v>254.16299999999995</v>
      </c>
      <c r="G20" s="42">
        <v>227.40899999999996</v>
      </c>
      <c r="H20" s="43">
        <v>251</v>
      </c>
      <c r="I20" s="49"/>
      <c r="K20" s="12">
        <v>0.75</v>
      </c>
      <c r="L20" s="31"/>
      <c r="M20" s="2">
        <v>9.76</v>
      </c>
      <c r="N20" s="26">
        <v>103</v>
      </c>
      <c r="O20" s="54">
        <v>1.2295081967213126</v>
      </c>
      <c r="P20" s="55">
        <v>0.93817746878971386</v>
      </c>
    </row>
    <row r="21" spans="1:16" x14ac:dyDescent="0.25">
      <c r="B21" s="12">
        <v>0.79166666666666696</v>
      </c>
      <c r="C21" s="36">
        <v>354</v>
      </c>
      <c r="D21" s="44">
        <v>64.699999999999918</v>
      </c>
      <c r="E21" s="42">
        <v>277.29999999999995</v>
      </c>
      <c r="F21" s="42">
        <v>263.43499999999995</v>
      </c>
      <c r="G21" s="42">
        <v>235.70499999999996</v>
      </c>
      <c r="H21" s="43">
        <v>257</v>
      </c>
      <c r="K21" s="12">
        <v>0.79166666666666696</v>
      </c>
      <c r="L21" s="31"/>
      <c r="M21" s="2">
        <v>9.76</v>
      </c>
      <c r="N21" s="26">
        <v>97</v>
      </c>
      <c r="O21" s="54">
        <v>0.61475409836065631</v>
      </c>
      <c r="P21" s="55">
        <v>0.92679408582762368</v>
      </c>
    </row>
    <row r="22" spans="1:16" x14ac:dyDescent="0.25">
      <c r="B22" s="12">
        <v>0.83333333333333304</v>
      </c>
      <c r="C22" s="36">
        <v>354</v>
      </c>
      <c r="D22" s="44">
        <v>54.93999999999992</v>
      </c>
      <c r="E22" s="42">
        <v>287.05999999999995</v>
      </c>
      <c r="F22" s="42">
        <v>272.70699999999994</v>
      </c>
      <c r="G22" s="42">
        <v>244.00099999999995</v>
      </c>
      <c r="H22" s="43">
        <v>268</v>
      </c>
      <c r="K22" s="12">
        <v>0.83333333333333304</v>
      </c>
      <c r="L22" s="31"/>
      <c r="M22" s="2">
        <v>9.76</v>
      </c>
      <c r="N22" s="26">
        <v>86</v>
      </c>
      <c r="O22" s="54">
        <v>1.1270491803278699</v>
      </c>
      <c r="P22" s="55">
        <v>0.93360273113634795</v>
      </c>
    </row>
    <row r="23" spans="1:16" x14ac:dyDescent="0.25">
      <c r="B23" s="12">
        <v>0.874999999999999</v>
      </c>
      <c r="C23" s="36">
        <v>354</v>
      </c>
      <c r="D23" s="44">
        <v>45.179999999999922</v>
      </c>
      <c r="E23" s="42">
        <v>296.81999999999994</v>
      </c>
      <c r="F23" s="42">
        <v>281.97899999999993</v>
      </c>
      <c r="G23" s="42">
        <v>252.29699999999994</v>
      </c>
      <c r="H23" s="43" t="e">
        <v>#N/A</v>
      </c>
      <c r="K23" s="12">
        <v>0.875</v>
      </c>
      <c r="L23" s="31"/>
      <c r="M23" s="2"/>
      <c r="N23" s="26"/>
      <c r="O23" s="54" t="e">
        <v>#N/A</v>
      </c>
      <c r="P23" s="55" t="e">
        <v>#N/A</v>
      </c>
    </row>
    <row r="24" spans="1:16" x14ac:dyDescent="0.25">
      <c r="B24" s="12">
        <v>0.91666666666666496</v>
      </c>
      <c r="C24" s="36">
        <v>354</v>
      </c>
      <c r="D24" s="44">
        <v>45.179999999999922</v>
      </c>
      <c r="E24" s="42">
        <v>296.81999999999994</v>
      </c>
      <c r="F24" s="42">
        <v>281.97899999999993</v>
      </c>
      <c r="G24" s="42">
        <v>252.29699999999994</v>
      </c>
      <c r="H24" s="43" t="e">
        <v>#N/A</v>
      </c>
      <c r="K24" s="12">
        <v>0.91666666666666596</v>
      </c>
      <c r="L24" s="31"/>
      <c r="M24" s="2"/>
      <c r="N24" s="26"/>
      <c r="O24" s="54" t="e">
        <v>#N/A</v>
      </c>
      <c r="P24" s="55" t="e">
        <v>#N/A</v>
      </c>
    </row>
    <row r="25" spans="1:16" x14ac:dyDescent="0.25">
      <c r="B25" s="12">
        <v>0.95833333333333104</v>
      </c>
      <c r="C25" s="36">
        <v>354</v>
      </c>
      <c r="D25" s="44">
        <v>45.179999999999922</v>
      </c>
      <c r="E25" s="42">
        <v>296.81999999999994</v>
      </c>
      <c r="F25" s="42">
        <v>281.97899999999993</v>
      </c>
      <c r="G25" s="42">
        <v>252.29699999999994</v>
      </c>
      <c r="H25" s="43" t="e">
        <v>#N/A</v>
      </c>
      <c r="K25" s="12">
        <v>0.95833333333333304</v>
      </c>
      <c r="L25" s="31"/>
      <c r="M25" s="2"/>
      <c r="N25" s="26"/>
      <c r="O25" s="54" t="e">
        <v>#N/A</v>
      </c>
      <c r="P25" s="55" t="e">
        <v>#N/A</v>
      </c>
    </row>
    <row r="26" spans="1:16" ht="15.75" thickBot="1" x14ac:dyDescent="0.3">
      <c r="B26" s="15">
        <v>0.999999999999997</v>
      </c>
      <c r="C26" s="45">
        <v>354</v>
      </c>
      <c r="D26" s="46">
        <v>45.179999999999922</v>
      </c>
      <c r="E26" s="47">
        <v>296.81999999999994</v>
      </c>
      <c r="F26" s="47">
        <v>281.97899999999993</v>
      </c>
      <c r="G26" s="47">
        <v>252.29699999999994</v>
      </c>
      <c r="H26" s="48" t="e">
        <v>#N/A</v>
      </c>
      <c r="K26" s="15">
        <v>1</v>
      </c>
      <c r="L26" s="33"/>
      <c r="M26" s="3"/>
      <c r="N26" s="27"/>
      <c r="O26" s="57" t="e">
        <v>#N/A</v>
      </c>
      <c r="P26" s="58" t="e">
        <v>#N/A</v>
      </c>
    </row>
    <row r="27" spans="1:16" x14ac:dyDescent="0.25">
      <c r="B27" s="16"/>
    </row>
    <row r="28" spans="1:16" x14ac:dyDescent="0.25">
      <c r="O28" s="86" t="str">
        <f>DAY(A5)&amp;" "&amp;TEXT(A5,"mmm")&amp;" "&amp;YEAR(A5)</f>
        <v>13 juin 2017</v>
      </c>
      <c r="P28" s="87">
        <f>LOOKUP(9^90,P6:P26)</f>
        <v>0.93360273113634795</v>
      </c>
    </row>
    <row r="44" spans="17:17" x14ac:dyDescent="0.25">
      <c r="Q44" s="6" t="s">
        <v>3</v>
      </c>
    </row>
  </sheetData>
  <mergeCells count="1">
    <mergeCell ref="O4:P4"/>
  </mergeCells>
  <conditionalFormatting sqref="N7">
    <cfRule type="expression" dxfId="1" priority="2">
      <formula>OR(I2="",I2=" ")</formula>
    </cfRule>
  </conditionalFormatting>
  <conditionalFormatting sqref="P7">
    <cfRule type="expression" dxfId="0" priority="1">
      <formula>OR(I2="",I2=" 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295275</xdr:colOff>
                    <xdr:row>1</xdr:row>
                    <xdr:rowOff>57150</xdr:rowOff>
                  </from>
                  <to>
                    <xdr:col>11</xdr:col>
                    <xdr:colOff>1209675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acro5">
                <anchor moveWithCells="1" sizeWithCells="1">
                  <from>
                    <xdr:col>13</xdr:col>
                    <xdr:colOff>76200</xdr:colOff>
                    <xdr:row>1</xdr:row>
                    <xdr:rowOff>19050</xdr:rowOff>
                  </from>
                  <to>
                    <xdr:col>13</xdr:col>
                    <xdr:colOff>1209675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MdP</vt:lpstr>
      <vt:lpstr>Paramètrage</vt:lpstr>
      <vt:lpstr>Archives réalisé</vt:lpstr>
      <vt:lpstr>KPI</vt:lpstr>
      <vt:lpstr>Données</vt:lpstr>
      <vt:lpstr>23 juin 2017</vt:lpstr>
      <vt:lpstr>22 juin 2017</vt:lpstr>
      <vt:lpstr>21 juin 2017</vt:lpstr>
      <vt:lpstr>20 juin 2017</vt:lpstr>
      <vt:lpstr>19 juin 2017</vt:lpstr>
      <vt:lpstr>16 juin 2017</vt:lpstr>
      <vt:lpstr>15 juin 2017</vt:lpstr>
      <vt:lpstr>14 juin 2017</vt:lpstr>
      <vt:lpstr>13 juin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cyril</cp:lastModifiedBy>
  <dcterms:created xsi:type="dcterms:W3CDTF">2017-05-29T13:00:01Z</dcterms:created>
  <dcterms:modified xsi:type="dcterms:W3CDTF">2017-06-27T12:32:21Z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Monitoring Commande Stock V1</vt:lpwstr>
  </property>
  <property fmtid="{D5CDD505-2E9C-101B-9397-08002B2CF9AE}" pid="3" name="psa_date_creation">
    <vt:lpwstr>13/06/2017 10:23</vt:lpwstr>
  </property>
  <property fmtid="{D5CDD505-2E9C-101B-9397-08002B2CF9AE}" pid="4" name="psa_date_modification">
    <vt:lpwstr>26/06/2017 08:16</vt:lpwstr>
  </property>
  <property fmtid="{D5CDD505-2E9C-101B-9397-08002B2CF9AE}" pid="5" name="psa_auteur">
    <vt:lpwstr>AUPIAIS GWENAELLE - U198804  </vt:lpwstr>
  </property>
  <property fmtid="{D5CDD505-2E9C-101B-9397-08002B2CF9AE}" pid="6" name="psa_emetteur">
    <vt:lpwstr>AUPIAIS GWENAELLE - U198804  </vt:lpwstr>
  </property>
  <property fmtid="{D5CDD505-2E9C-101B-9397-08002B2CF9AE}" pid="7" name="psa_version">
    <vt:lpwstr>1.50</vt:lpwstr>
  </property>
  <property fmtid="{D5CDD505-2E9C-101B-9397-08002B2CF9AE}" pid="8" name="psa_commentaire">
    <vt:lpwstr/>
  </property>
  <property fmtid="{D5CDD505-2E9C-101B-9397-08002B2CF9AE}" pid="9" name="psa_langue_principale">
    <vt:lpwstr>Français</vt:lpwstr>
  </property>
  <property fmtid="{D5CDD505-2E9C-101B-9397-08002B2CF9AE}" pid="10" name="psa_status">
    <vt:lpwstr>brouillon</vt:lpwstr>
  </property>
  <property fmtid="{D5CDD505-2E9C-101B-9397-08002B2CF9AE}" pid="11" name="psa_type_doc">
    <vt:lpwstr/>
  </property>
  <property fmtid="{D5CDD505-2E9C-101B-9397-08002B2CF9AE}" pid="12" name="psa_communaute">
    <vt:lpwstr>Métiers Logistique et Production Vesoul</vt:lpwstr>
  </property>
  <property fmtid="{D5CDD505-2E9C-101B-9397-08002B2CF9AE}" pid="13" name="psa_niveau_confidentialite">
    <vt:lpwstr>A usage interne (C=1)</vt:lpwstr>
  </property>
  <property fmtid="{D5CDD505-2E9C-101B-9397-08002B2CF9AE}" pid="14" name="psa_url_fiche">
    <vt:lpwstr>http://docinfogroupe.inetpsa.com/ead/doc/ref.00844_17_05605/v.1.50</vt:lpwstr>
  </property>
  <property fmtid="{D5CDD505-2E9C-101B-9397-08002B2CF9AE}" pid="15" name="psa_url_modification">
    <vt:lpwstr>http://docinfogroupe.inetpsa.com/ead/doc/modif/ref.00844_17_05605/fiche</vt:lpwstr>
  </property>
  <property fmtid="{D5CDD505-2E9C-101B-9397-08002B2CF9AE}" pid="16" name="psa_date_publication">
    <vt:lpwstr>15/06/2017 14:40</vt:lpwstr>
  </property>
  <property fmtid="{D5CDD505-2E9C-101B-9397-08002B2CF9AE}" pid="17" name="psa_reference">
    <vt:lpwstr>00844_17_05605</vt:lpwstr>
  </property>
</Properties>
</file>