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ssine\Desktop\"/>
    </mc:Choice>
  </mc:AlternateContent>
  <bookViews>
    <workbookView xWindow="0" yWindow="0" windowWidth="20490" windowHeight="7680" activeTab="1"/>
  </bookViews>
  <sheets>
    <sheet name="Certificat" sheetId="1" r:id="rId1"/>
    <sheet name="Echelles" sheetId="4" r:id="rId2"/>
    <sheet name="Rockwell" sheetId="2" r:id="rId3"/>
    <sheet name="Brinell" sheetId="3" r:id="rId4"/>
  </sheets>
  <externalReferences>
    <externalReference r:id="rId5"/>
  </externalReferences>
  <definedNames>
    <definedName name="Controleur">[1]Valeurs!$A$16:$A$19</definedName>
    <definedName name="Diametre">[1]Valeurs!$M$9:$M$12</definedName>
    <definedName name="Echelle">[1]Valeurs!$K$2:$K$21</definedName>
    <definedName name="EchelleBrinell">Brinell!$A$2:$A$22</definedName>
    <definedName name="Echelles">Rockwell!$J$3:$J$17</definedName>
    <definedName name="Erreurs">Rockwell!$K$3:$CW$17</definedName>
    <definedName name="Intervalles">Rockwell!$K$2:$CW$2</definedName>
    <definedName name="Marque">[1]Valeurs!$F$17:$F$31</definedName>
    <definedName name="Principe">[1]Valeurs!$B$17:$B$23</definedName>
    <definedName name="TYPEDUR">[1]Valeurs!$H$16:$H$40</definedName>
    <definedName name="ValeursMOY">Certificat!$C$79:$D$81,Certificat!$C$83:$D$85,Certificat!$C$87:$D$89,Certificat!$C$91:$D$93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3" l="1"/>
  <c r="G12" i="3"/>
  <c r="G11" i="3"/>
  <c r="G10" i="3"/>
  <c r="G9" i="3"/>
  <c r="G8" i="3"/>
  <c r="G7" i="3"/>
  <c r="G6" i="3"/>
  <c r="G79" i="1"/>
  <c r="G5" i="3"/>
  <c r="G4" i="3"/>
  <c r="G3" i="3"/>
  <c r="F6" i="3"/>
  <c r="F7" i="3"/>
  <c r="F8" i="3"/>
  <c r="F9" i="3"/>
  <c r="F10" i="3"/>
  <c r="F11" i="3"/>
  <c r="F12" i="3"/>
  <c r="F13" i="3"/>
  <c r="F5" i="3"/>
  <c r="F4" i="3"/>
  <c r="F3" i="3"/>
  <c r="F2" i="3"/>
  <c r="G2" i="3" s="1"/>
  <c r="F74" i="1" l="1"/>
  <c r="F75" i="1"/>
  <c r="F73" i="1"/>
  <c r="F70" i="1"/>
  <c r="F71" i="1"/>
  <c r="F69" i="1"/>
  <c r="F66" i="1"/>
  <c r="F67" i="1"/>
  <c r="F65" i="1"/>
  <c r="F62" i="1"/>
  <c r="F63" i="1"/>
  <c r="F61" i="1"/>
  <c r="E74" i="1"/>
  <c r="E75" i="1"/>
  <c r="E73" i="1"/>
  <c r="E70" i="1"/>
  <c r="E71" i="1"/>
  <c r="E69" i="1"/>
  <c r="E66" i="1"/>
  <c r="E67" i="1"/>
  <c r="E65" i="1"/>
  <c r="E62" i="1"/>
  <c r="E63" i="1"/>
  <c r="E61" i="1"/>
  <c r="C5" i="4"/>
  <c r="C4" i="4"/>
  <c r="D28" i="4"/>
  <c r="D25" i="4"/>
  <c r="D24" i="4"/>
  <c r="D23" i="4"/>
  <c r="D21" i="4"/>
  <c r="D20" i="4"/>
  <c r="D19" i="4"/>
  <c r="D18" i="4"/>
  <c r="D17" i="4"/>
  <c r="D13" i="3"/>
  <c r="D10" i="3"/>
  <c r="D9" i="3"/>
  <c r="D8" i="3"/>
  <c r="D6" i="3"/>
  <c r="D5" i="3"/>
  <c r="D4" i="3"/>
  <c r="D3" i="3"/>
  <c r="D2" i="3"/>
  <c r="J30" i="2" l="1"/>
  <c r="M83" i="1" s="1"/>
  <c r="J34" i="2"/>
  <c r="M88" i="1" s="1"/>
  <c r="I37" i="2"/>
  <c r="I38" i="2"/>
  <c r="I36" i="2"/>
  <c r="I34" i="2"/>
  <c r="I35" i="2"/>
  <c r="I28" i="2"/>
  <c r="I29" i="2"/>
  <c r="I30" i="2"/>
  <c r="I31" i="2"/>
  <c r="I32" i="2"/>
  <c r="I33" i="2"/>
  <c r="I27" i="2"/>
  <c r="O37" i="2"/>
  <c r="H37" i="2" s="1"/>
  <c r="O38" i="2"/>
  <c r="H38" i="2" s="1"/>
  <c r="J38" i="2" s="1"/>
  <c r="M93" i="1" s="1"/>
  <c r="O36" i="2"/>
  <c r="H36" i="2" s="1"/>
  <c r="O34" i="2"/>
  <c r="H34" i="2" s="1"/>
  <c r="O35" i="2"/>
  <c r="H35" i="2" s="1"/>
  <c r="O33" i="2"/>
  <c r="H33" i="2" s="1"/>
  <c r="O31" i="2"/>
  <c r="H31" i="2" s="1"/>
  <c r="O32" i="2"/>
  <c r="H32" i="2" s="1"/>
  <c r="O30" i="2"/>
  <c r="H30" i="2" s="1"/>
  <c r="O28" i="2"/>
  <c r="H28" i="2" s="1"/>
  <c r="J28" i="2" s="1"/>
  <c r="M80" i="1" s="1"/>
  <c r="O29" i="2"/>
  <c r="H29" i="2" s="1"/>
  <c r="G38" i="2"/>
  <c r="G37" i="2"/>
  <c r="J37" i="2" s="1"/>
  <c r="M92" i="1" s="1"/>
  <c r="G36" i="2"/>
  <c r="J36" i="2" s="1"/>
  <c r="M91" i="1" s="1"/>
  <c r="G35" i="2"/>
  <c r="J35" i="2" s="1"/>
  <c r="M89" i="1" s="1"/>
  <c r="G34" i="2"/>
  <c r="G33" i="2"/>
  <c r="J33" i="2" s="1"/>
  <c r="M87" i="1" s="1"/>
  <c r="G32" i="2"/>
  <c r="J32" i="2" s="1"/>
  <c r="M85" i="1" s="1"/>
  <c r="G31" i="2"/>
  <c r="J31" i="2" s="1"/>
  <c r="M84" i="1" s="1"/>
  <c r="G30" i="2"/>
  <c r="G29" i="2"/>
  <c r="J29" i="2" s="1"/>
  <c r="M81" i="1" s="1"/>
  <c r="G28" i="2"/>
  <c r="G27" i="2"/>
  <c r="O27" i="2" l="1"/>
  <c r="H27" i="2" s="1"/>
  <c r="J27" i="2" s="1"/>
  <c r="M79" i="1" s="1"/>
  <c r="I93" i="1" l="1"/>
  <c r="I92" i="1"/>
  <c r="I91" i="1"/>
  <c r="I89" i="1"/>
  <c r="I88" i="1"/>
  <c r="I87" i="1"/>
  <c r="I85" i="1"/>
  <c r="I84" i="1"/>
  <c r="I83" i="1"/>
  <c r="I80" i="1"/>
  <c r="I81" i="1"/>
  <c r="I79" i="1"/>
  <c r="G92" i="1" l="1"/>
  <c r="G93" i="1"/>
  <c r="G91" i="1"/>
  <c r="G88" i="1"/>
  <c r="G89" i="1"/>
  <c r="G87" i="1"/>
  <c r="G84" i="1"/>
  <c r="G85" i="1"/>
  <c r="G83" i="1"/>
  <c r="G80" i="1"/>
  <c r="G81" i="1"/>
  <c r="C83" i="1" l="1"/>
  <c r="D30" i="2" s="1"/>
  <c r="E30" i="2" s="1"/>
  <c r="K83" i="1" s="1"/>
  <c r="C93" i="1"/>
  <c r="C92" i="1"/>
  <c r="C91" i="1"/>
  <c r="C88" i="1"/>
  <c r="C89" i="1"/>
  <c r="E89" i="1" s="1"/>
  <c r="C87" i="1"/>
  <c r="C84" i="1"/>
  <c r="D31" i="2" s="1"/>
  <c r="E31" i="2" s="1"/>
  <c r="K84" i="1" s="1"/>
  <c r="C85" i="1"/>
  <c r="D32" i="2" s="1"/>
  <c r="E32" i="2" s="1"/>
  <c r="K85" i="1" s="1"/>
  <c r="C81" i="1"/>
  <c r="D29" i="2" s="1"/>
  <c r="E29" i="2" s="1"/>
  <c r="C80" i="1"/>
  <c r="D28" i="2" s="1"/>
  <c r="E28" i="2" s="1"/>
  <c r="C79" i="1"/>
  <c r="D27" i="2" s="1"/>
  <c r="E27" i="2" s="1"/>
  <c r="D38" i="2" l="1"/>
  <c r="E38" i="2" s="1"/>
  <c r="K93" i="1" s="1"/>
  <c r="D37" i="2"/>
  <c r="E37" i="2" s="1"/>
  <c r="K92" i="1" s="1"/>
  <c r="D36" i="2"/>
  <c r="E36" i="2" s="1"/>
  <c r="K91" i="1" s="1"/>
  <c r="D35" i="2"/>
  <c r="E35" i="2" s="1"/>
  <c r="K89" i="1" s="1"/>
  <c r="D34" i="2"/>
  <c r="E34" i="2" s="1"/>
  <c r="K88" i="1" s="1"/>
  <c r="D33" i="2"/>
  <c r="E33" i="2" s="1"/>
  <c r="K87" i="1" s="1"/>
  <c r="E79" i="1"/>
  <c r="E81" i="1"/>
  <c r="E84" i="1"/>
  <c r="E91" i="1"/>
  <c r="E80" i="1"/>
  <c r="E87" i="1"/>
  <c r="E92" i="1"/>
  <c r="E85" i="1"/>
  <c r="K80" i="1"/>
  <c r="K81" i="1"/>
  <c r="E83" i="1"/>
  <c r="E88" i="1"/>
  <c r="E93" i="1"/>
  <c r="K79" i="1" l="1"/>
</calcChain>
</file>

<file path=xl/comments1.xml><?xml version="1.0" encoding="utf-8"?>
<comments xmlns="http://schemas.openxmlformats.org/spreadsheetml/2006/main">
  <authors>
    <author>SOMECO</author>
  </authors>
  <commentList>
    <comment ref="G10" authorId="0" shapeId="0">
      <text>
        <r>
          <rPr>
            <b/>
            <sz val="8"/>
            <color indexed="81"/>
            <rFont val="Tahoma"/>
            <family val="2"/>
          </rPr>
          <t>SAISIR UNIQUEMENT le jour et le mois.
EX : 08/03</t>
        </r>
        <r>
          <rPr>
            <sz val="8"/>
            <color indexed="81"/>
            <rFont val="Tahoma"/>
            <family val="2"/>
          </rPr>
          <t xml:space="preserve">
==&gt; 08 - mars - 2000</t>
        </r>
      </text>
    </comment>
    <comment ref="D22" authorId="0" shapeId="0">
      <text>
        <r>
          <rPr>
            <b/>
            <sz val="10"/>
            <color indexed="81"/>
            <rFont val="Tahoma"/>
            <family val="2"/>
          </rPr>
          <t>Création automatique :
Date - controleur - Heure</t>
        </r>
      </text>
    </comment>
    <comment ref="J22" authorId="0" shapeId="0">
      <text>
        <r>
          <rPr>
            <b/>
            <sz val="10"/>
            <color indexed="81"/>
            <rFont val="Tahoma"/>
            <family val="2"/>
          </rPr>
          <t>AD : M. Alain DEVILLIERS
FF : M. Francisco Franco
OC : M. Olivier CARLIER
TB : M. Thierry Boujon
JMB: M. Jean-marc Boué</t>
        </r>
      </text>
    </comment>
    <comment ref="I30" authorId="0" shapeId="0">
      <text>
        <r>
          <rPr>
            <b/>
            <sz val="8"/>
            <color indexed="81"/>
            <rFont val="Arial"/>
            <family val="2"/>
          </rPr>
          <t>Pour le computest mettre :
" Rockwell à charge fixe 5kg"
Pour les autres duromètres :
essai ROCKWELL mettre "ROCKWELL"
essai BRINELL mettre "BRINELL"
essai VICKERS mettre "VICKERS"
essai mixte BRINELL VICKERS mettre "BRINELL/VICKERS"
essai mixte BRINELL ROCKWELL mettre "BRINELL/ROCKWELL"
essai mixte ROCKWELL VICKERS mettre "ROCKWELL/VICKERS"</t>
        </r>
      </text>
    </comment>
    <comment ref="C31" authorId="0" shapeId="0">
      <text>
        <r>
          <rPr>
            <b/>
            <sz val="8"/>
            <color indexed="81"/>
            <rFont val="Arial"/>
            <family val="2"/>
          </rPr>
          <t>Pour le téléphone, saisir 0149631630 et cela donne :
01 49 63 16 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1" authorId="0" shapeId="0">
      <text>
        <r>
          <rPr>
            <b/>
            <sz val="8"/>
            <color indexed="81"/>
            <rFont val="Arial"/>
            <family val="2"/>
          </rPr>
          <t>Voir si le client a un numéro de contrat avec Isabelle ou Olivier.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97" authorId="0" shapeId="0">
      <text>
        <r>
          <rPr>
            <b/>
            <sz val="8"/>
            <color indexed="81"/>
            <rFont val="Arial"/>
            <family val="2"/>
          </rPr>
          <t>Vous avez une ligne de commentaire disponible (Facultatif).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Yassine SADIA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20 à ≤75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&gt;75 à ≤95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10 à ≤45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&gt;45 à ≤80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&gt;80 à ≤100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10 à ≤70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40 à ≤70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&gt;70 à ≤77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70 à ≤90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&gt;90 à ≤100</t>
        </r>
      </text>
    </comment>
    <comment ref="G12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60 à ≤90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&gt;90 à ≤100</t>
        </r>
      </text>
    </comment>
    <comment ref="G14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30 à ≤50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&gt;50 à ≤75</t>
        </r>
      </text>
    </comment>
    <comment ref="G16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&gt;75 à ≤94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80 à ≤100</t>
        </r>
      </text>
    </comment>
    <comment ref="G18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40 à ≤60</t>
        </r>
      </text>
    </comment>
    <comment ref="G19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&gt;60 à ≤80</t>
        </r>
      </text>
    </comment>
    <comment ref="G20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&gt;80 à ≤100</t>
        </r>
      </text>
    </comment>
    <comment ref="G21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Tous intervalles</t>
        </r>
      </text>
    </comment>
    <comment ref="G22" authorId="0" shapeId="0">
      <text>
        <r>
          <rPr>
            <b/>
            <sz val="9"/>
            <color indexed="81"/>
            <rFont val="Tahoma"/>
            <family val="2"/>
          </rPr>
          <t>Yassine SADIA:</t>
        </r>
        <r>
          <rPr>
            <sz val="9"/>
            <color indexed="81"/>
            <rFont val="Tahoma"/>
            <family val="2"/>
          </rPr>
          <t xml:space="preserve">
Tous intervalles</t>
        </r>
      </text>
    </comment>
  </commentList>
</comments>
</file>

<file path=xl/sharedStrings.xml><?xml version="1.0" encoding="utf-8"?>
<sst xmlns="http://schemas.openxmlformats.org/spreadsheetml/2006/main" count="1718" uniqueCount="162">
  <si>
    <t xml:space="preserve">BLOCS DE </t>
  </si>
  <si>
    <t>N° DES BLOCS</t>
  </si>
  <si>
    <t xml:space="preserve"> CARACTERISATION</t>
  </si>
  <si>
    <t>DURETE DU BLOC</t>
  </si>
  <si>
    <t xml:space="preserve"> DURETE DE REFERENCE</t>
  </si>
  <si>
    <t xml:space="preserve"> </t>
  </si>
  <si>
    <t>CARACTERISES PAR :</t>
  </si>
  <si>
    <t>EURO PRODUCTS</t>
  </si>
  <si>
    <t>HABILITATION N° 0441</t>
  </si>
  <si>
    <t>RESULTATS</t>
  </si>
  <si>
    <t>Echelle/Bille(mm)</t>
  </si>
  <si>
    <t>Charge</t>
  </si>
  <si>
    <t>HRA</t>
  </si>
  <si>
    <t>HRC</t>
  </si>
  <si>
    <t>ANALYSE</t>
  </si>
  <si>
    <t>Moyenne calculée</t>
  </si>
  <si>
    <t>Erreur</t>
  </si>
  <si>
    <t>Erreur admissible</t>
  </si>
  <si>
    <t>Répétabilité</t>
  </si>
  <si>
    <t>Limite de répétabilité</t>
  </si>
  <si>
    <t>Incertitude de mesure</t>
  </si>
  <si>
    <t>60kg</t>
  </si>
  <si>
    <t>150kg</t>
  </si>
  <si>
    <t>ROCKWELL</t>
  </si>
  <si>
    <t>Echelle</t>
  </si>
  <si>
    <t>HRB</t>
  </si>
  <si>
    <t>100kg</t>
  </si>
  <si>
    <t>HRD</t>
  </si>
  <si>
    <t>HR15N</t>
  </si>
  <si>
    <t>15kg</t>
  </si>
  <si>
    <t>HR30N</t>
  </si>
  <si>
    <t>30kg</t>
  </si>
  <si>
    <t>HR45N</t>
  </si>
  <si>
    <t>45kg</t>
  </si>
  <si>
    <t>Bille</t>
  </si>
  <si>
    <t>HRE</t>
  </si>
  <si>
    <t>HRF</t>
  </si>
  <si>
    <t>HRG</t>
  </si>
  <si>
    <t>HRH</t>
  </si>
  <si>
    <t>HRK</t>
  </si>
  <si>
    <t>HR15T</t>
  </si>
  <si>
    <t>HR30T</t>
  </si>
  <si>
    <t>HR45T</t>
  </si>
  <si>
    <t>1/16"</t>
  </si>
  <si>
    <t>1/8"</t>
  </si>
  <si>
    <t>Rapport Echelle/Force-Bille</t>
  </si>
  <si>
    <t>Err. Admis</t>
  </si>
  <si>
    <t>±2</t>
  </si>
  <si>
    <t>±1,5</t>
  </si>
  <si>
    <t>±4</t>
  </si>
  <si>
    <t>±3</t>
  </si>
  <si>
    <t>±2 HRA</t>
  </si>
  <si>
    <t>±1,5 HRA</t>
  </si>
  <si>
    <t>±4 HRBW</t>
  </si>
  <si>
    <t>±3 HRBW</t>
  </si>
  <si>
    <t>±2 HRBW</t>
  </si>
  <si>
    <t>±1,5 HRC</t>
  </si>
  <si>
    <t>±2 HRD</t>
  </si>
  <si>
    <t>±1,5 HRD</t>
  </si>
  <si>
    <t>±2,5 HREW</t>
  </si>
  <si>
    <t>±2 HREW</t>
  </si>
  <si>
    <t>±3 HRFW</t>
  </si>
  <si>
    <t>±2 HRFW</t>
  </si>
  <si>
    <t>±6 HRGW</t>
  </si>
  <si>
    <t>±4,5 HRGW</t>
  </si>
  <si>
    <t>±3 HRGW</t>
  </si>
  <si>
    <t>±2 HRHW</t>
  </si>
  <si>
    <t>±4 HRKW</t>
  </si>
  <si>
    <t>±3 HRKW</t>
  </si>
  <si>
    <t>±2 HRKW</t>
  </si>
  <si>
    <t>±2 HRN</t>
  </si>
  <si>
    <t>±3 HRTW</t>
  </si>
  <si>
    <t>HRN</t>
  </si>
  <si>
    <t>HRT</t>
  </si>
  <si>
    <t>Rapport Echelle/Erreur admissible</t>
  </si>
  <si>
    <t>±2,5</t>
  </si>
  <si>
    <t>±6</t>
  </si>
  <si>
    <t>±4,5</t>
  </si>
  <si>
    <t>Tableau Echelle/Intervalle de dureté - Erreur admissible</t>
  </si>
  <si>
    <t>NC</t>
  </si>
  <si>
    <t>Tableau Echelle/Intervalle de répétabilité</t>
  </si>
  <si>
    <t>Coef1</t>
  </si>
  <si>
    <t>Coef2</t>
  </si>
  <si>
    <t>Résultat</t>
  </si>
  <si>
    <t>Moyenne</t>
  </si>
  <si>
    <t>∂ ecart type</t>
  </si>
  <si>
    <t xml:space="preserve">Résolution ∂ </t>
  </si>
  <si>
    <t>uCRM</t>
  </si>
  <si>
    <t>INCERTITUDE DU BLOC</t>
  </si>
  <si>
    <t>uHCRM</t>
  </si>
  <si>
    <t>ums</t>
  </si>
  <si>
    <t xml:space="preserve"> RÉSOLUTION MACHINE</t>
  </si>
  <si>
    <t>Tableau Incertitude de mesure</t>
  </si>
  <si>
    <t>CONSTAT DE VERIFICATION</t>
  </si>
  <si>
    <t>DES MACHINES D'ESSAIS DE DURETE</t>
  </si>
  <si>
    <t>INTERVENTION DU :</t>
  </si>
  <si>
    <t>PROCHAINE VERIFICATION LE :</t>
  </si>
  <si>
    <t>UTILISATEUR</t>
  </si>
  <si>
    <t>MACHINE</t>
  </si>
  <si>
    <t>Société :</t>
  </si>
  <si>
    <t>MARQUE :</t>
  </si>
  <si>
    <t>Adresse :</t>
  </si>
  <si>
    <t>TYPE :</t>
  </si>
  <si>
    <t>Ville :</t>
  </si>
  <si>
    <t>NUMERO :</t>
  </si>
  <si>
    <t>Contact :</t>
  </si>
  <si>
    <t>PRINCIPE  :</t>
  </si>
  <si>
    <t xml:space="preserve">Tel : </t>
  </si>
  <si>
    <t>CONTRAT :</t>
  </si>
  <si>
    <t>/</t>
  </si>
  <si>
    <t>Email :</t>
  </si>
  <si>
    <t>Methode</t>
  </si>
  <si>
    <t>Vérification indirecte</t>
  </si>
  <si>
    <t>Heure</t>
  </si>
  <si>
    <t>CONCLUSION  :</t>
  </si>
  <si>
    <t>OBSERVATIONS :</t>
  </si>
  <si>
    <t>Température/Hygrométrie</t>
  </si>
  <si>
    <t>Diamètre</t>
  </si>
  <si>
    <t>HBW 10/3000</t>
  </si>
  <si>
    <t>HBW 10/1500</t>
  </si>
  <si>
    <t>HBW 10/1000</t>
  </si>
  <si>
    <t>HBW 10/500</t>
  </si>
  <si>
    <t>HBW 10/250</t>
  </si>
  <si>
    <t>HBW 10/100</t>
  </si>
  <si>
    <t>HBW 5/750</t>
  </si>
  <si>
    <t>HBW 5/250</t>
  </si>
  <si>
    <t>HBW 5/125</t>
  </si>
  <si>
    <t>HBW 5/62,5</t>
  </si>
  <si>
    <t>HBW 5/25</t>
  </si>
  <si>
    <t>HBW 2,5/187,5</t>
  </si>
  <si>
    <t>HBW 2,5/62,5</t>
  </si>
  <si>
    <t>HBW 2,5/31,25</t>
  </si>
  <si>
    <t>HBW 2,5/15,625</t>
  </si>
  <si>
    <t>HBW 2,5/6,25</t>
  </si>
  <si>
    <t>HBW 1/30</t>
  </si>
  <si>
    <t>HBW 1/10</t>
  </si>
  <si>
    <t>HBW 1/5</t>
  </si>
  <si>
    <t>HBW 1/2,5</t>
  </si>
  <si>
    <t>HBW 1/1</t>
  </si>
  <si>
    <t>Charge (kg)</t>
  </si>
  <si>
    <t>Force (N)</t>
  </si>
  <si>
    <t>Rapport Echelle/Bille/Charge</t>
  </si>
  <si>
    <t>3000kg</t>
  </si>
  <si>
    <t>1500kg</t>
  </si>
  <si>
    <t>1000kg</t>
  </si>
  <si>
    <t>500kg</t>
  </si>
  <si>
    <t>250kg</t>
  </si>
  <si>
    <t>750kg</t>
  </si>
  <si>
    <t>125kg</t>
  </si>
  <si>
    <t>62,5kg</t>
  </si>
  <si>
    <t>25kg</t>
  </si>
  <si>
    <t>187,5kg</t>
  </si>
  <si>
    <t>31,25kg</t>
  </si>
  <si>
    <t>15,625kg</t>
  </si>
  <si>
    <t>6,25kg</t>
  </si>
  <si>
    <t>10kg</t>
  </si>
  <si>
    <t>5kg</t>
  </si>
  <si>
    <t>2,5kg</t>
  </si>
  <si>
    <t>1kg</t>
  </si>
  <si>
    <t>Dureté</t>
  </si>
  <si>
    <t>ECHELLES
ROCKWELL</t>
  </si>
  <si>
    <t>ECHELLES
BRINELL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</si>
</sst>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164" formatCode="???\-???"/>
    <numFmt numFmtId="165" formatCode="0.0"/>
    <numFmt numFmtId="166" formatCode="#.00\k\g"/>
    <numFmt numFmtId="167" formatCode="dd\ \-\ mmmm\ \-\ yyyy"/>
    <numFmt numFmtId="168" formatCode="#,#??,"/>
    <numFmt numFmtId="169" formatCode="0#"/>
    <numFmt numFmtId="170" formatCode="0#&quot; &quot;##&quot; &quot;##&quot; &quot;##&quot; &quot;##"/>
    <numFmt numFmtId="171" formatCode="0?\-??\-??\-??\-??"/>
    <numFmt numFmtId="172" formatCode="h:mm"/>
  </numFmts>
  <fonts count="3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i/>
      <sz val="14"/>
      <name val="Arial"/>
      <family val="2"/>
    </font>
    <font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b/>
      <i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36"/>
      <name val="Arial"/>
      <family val="2"/>
    </font>
    <font>
      <b/>
      <sz val="2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b/>
      <sz val="8"/>
      <color indexed="8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  <font>
      <b/>
      <sz val="48"/>
      <color rgb="FFFF0000"/>
      <name val="Arial"/>
      <family val="2"/>
    </font>
    <font>
      <b/>
      <sz val="24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6" fillId="0" borderId="0"/>
    <xf numFmtId="44" fontId="6" fillId="0" borderId="0" applyFont="0" applyFill="0" applyBorder="0" applyAlignment="0" applyProtection="0"/>
  </cellStyleXfs>
  <cellXfs count="261">
    <xf numFmtId="0" fontId="0" fillId="0" borderId="0" xfId="0"/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3" fillId="0" borderId="10" xfId="0" applyNumberFormat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164" fontId="3" fillId="0" borderId="0" xfId="0" applyNumberFormat="1" applyFont="1" applyBorder="1" applyAlignment="1" applyProtection="1">
      <alignment horizontal="center" vertical="center"/>
      <protection locked="0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165" fontId="3" fillId="0" borderId="0" xfId="0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165" fontId="7" fillId="2" borderId="12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Continuous" vertical="center"/>
      <protection locked="0"/>
    </xf>
    <xf numFmtId="166" fontId="3" fillId="0" borderId="0" xfId="0" applyNumberFormat="1" applyFont="1" applyBorder="1" applyAlignment="1" applyProtection="1">
      <alignment horizontal="center" vertical="center"/>
    </xf>
    <xf numFmtId="165" fontId="7" fillId="2" borderId="0" xfId="0" applyNumberFormat="1" applyFont="1" applyFill="1" applyBorder="1" applyAlignment="1" applyProtection="1">
      <alignment horizontal="center" vertical="center"/>
    </xf>
    <xf numFmtId="0" fontId="10" fillId="3" borderId="13" xfId="0" applyFont="1" applyFill="1" applyBorder="1" applyAlignment="1">
      <alignment horizontal="center"/>
    </xf>
    <xf numFmtId="0" fontId="10" fillId="3" borderId="14" xfId="0" applyFont="1" applyFill="1" applyBorder="1" applyAlignment="1">
      <alignment horizontal="center"/>
    </xf>
    <xf numFmtId="0" fontId="11" fillId="4" borderId="13" xfId="0" applyFont="1" applyFill="1" applyBorder="1" applyAlignment="1">
      <alignment horizontal="center"/>
    </xf>
    <xf numFmtId="0" fontId="11" fillId="4" borderId="14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12" xfId="0" applyFont="1" applyBorder="1" applyAlignment="1" applyProtection="1">
      <alignment horizontal="centerContinuous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16" xfId="0" applyBorder="1"/>
    <xf numFmtId="0" fontId="11" fillId="0" borderId="12" xfId="0" applyFont="1" applyBorder="1" applyAlignment="1">
      <alignment horizontal="center" vertical="center"/>
    </xf>
    <xf numFmtId="0" fontId="0" fillId="0" borderId="12" xfId="0" applyBorder="1"/>
    <xf numFmtId="0" fontId="11" fillId="6" borderId="12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/>
    </xf>
    <xf numFmtId="0" fontId="18" fillId="8" borderId="12" xfId="0" applyFont="1" applyFill="1" applyBorder="1" applyAlignment="1">
      <alignment horizontal="center"/>
    </xf>
    <xf numFmtId="0" fontId="18" fillId="9" borderId="12" xfId="0" applyFont="1" applyFill="1" applyBorder="1" applyAlignment="1">
      <alignment horizontal="center" vertical="center"/>
    </xf>
    <xf numFmtId="0" fontId="0" fillId="6" borderId="18" xfId="0" applyFill="1" applyBorder="1"/>
    <xf numFmtId="0" fontId="0" fillId="6" borderId="19" xfId="0" applyFill="1" applyBorder="1"/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7" fillId="6" borderId="20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7" fillId="6" borderId="22" xfId="0" applyFont="1" applyFill="1" applyBorder="1" applyAlignment="1">
      <alignment horizontal="center" vertical="center"/>
    </xf>
    <xf numFmtId="0" fontId="17" fillId="6" borderId="23" xfId="0" applyFont="1" applyFill="1" applyBorder="1" applyAlignment="1">
      <alignment horizontal="center" vertical="center"/>
    </xf>
    <xf numFmtId="0" fontId="18" fillId="10" borderId="12" xfId="0" applyFont="1" applyFill="1" applyBorder="1" applyAlignment="1">
      <alignment horizontal="center" vertical="center"/>
    </xf>
    <xf numFmtId="0" fontId="19" fillId="0" borderId="0" xfId="0" applyFont="1"/>
    <xf numFmtId="164" fontId="3" fillId="0" borderId="10" xfId="0" applyNumberFormat="1" applyFont="1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2" xfId="0" applyBorder="1" applyAlignment="1">
      <alignment vertical="center"/>
    </xf>
    <xf numFmtId="0" fontId="0" fillId="0" borderId="10" xfId="0" applyBorder="1"/>
    <xf numFmtId="0" fontId="21" fillId="0" borderId="12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8" fillId="11" borderId="12" xfId="0" applyFont="1" applyFill="1" applyBorder="1" applyAlignment="1">
      <alignment horizontal="center"/>
    </xf>
    <xf numFmtId="0" fontId="18" fillId="12" borderId="12" xfId="0" applyFont="1" applyFill="1" applyBorder="1" applyAlignment="1">
      <alignment horizontal="center"/>
    </xf>
    <xf numFmtId="0" fontId="18" fillId="10" borderId="12" xfId="0" applyFont="1" applyFill="1" applyBorder="1" applyAlignment="1">
      <alignment horizontal="center"/>
    </xf>
    <xf numFmtId="0" fontId="18" fillId="13" borderId="12" xfId="0" applyFont="1" applyFill="1" applyBorder="1" applyAlignment="1">
      <alignment horizontal="center"/>
    </xf>
    <xf numFmtId="0" fontId="0" fillId="0" borderId="17" xfId="0" applyBorder="1"/>
    <xf numFmtId="0" fontId="0" fillId="0" borderId="0" xfId="0" applyAlignment="1" applyProtection="1">
      <alignment horizontal="centerContinuous" vertical="center"/>
    </xf>
    <xf numFmtId="0" fontId="0" fillId="0" borderId="0" xfId="0" applyAlignment="1" applyProtection="1">
      <alignment vertical="center"/>
    </xf>
    <xf numFmtId="49" fontId="3" fillId="0" borderId="0" xfId="0" applyNumberFormat="1" applyFont="1" applyAlignment="1" applyProtection="1">
      <alignment horizontal="centerContinuous" vertical="center"/>
    </xf>
    <xf numFmtId="49" fontId="0" fillId="0" borderId="0" xfId="0" applyNumberFormat="1" applyAlignment="1" applyProtection="1">
      <alignment horizontal="centerContinuous" vertical="center"/>
    </xf>
    <xf numFmtId="0" fontId="0" fillId="0" borderId="0" xfId="0" applyAlignment="1" applyProtection="1">
      <alignment horizontal="left" vertical="center" indent="2"/>
      <protection locked="0"/>
    </xf>
    <xf numFmtId="0" fontId="6" fillId="0" borderId="0" xfId="0" applyFont="1" applyAlignment="1">
      <alignment horizontal="right" vertical="center"/>
    </xf>
    <xf numFmtId="168" fontId="0" fillId="0" borderId="0" xfId="0" applyNumberFormat="1" applyAlignment="1" applyProtection="1">
      <alignment horizontal="left" vertical="center" indent="2"/>
      <protection locked="0"/>
    </xf>
    <xf numFmtId="0" fontId="0" fillId="0" borderId="0" xfId="0" applyBorder="1" applyAlignment="1">
      <alignment vertical="center"/>
    </xf>
    <xf numFmtId="0" fontId="6" fillId="0" borderId="0" xfId="0" applyFont="1" applyAlignment="1">
      <alignment horizontal="left" vertical="center" indent="2"/>
    </xf>
    <xf numFmtId="0" fontId="6" fillId="0" borderId="0" xfId="0" applyFont="1" applyBorder="1" applyAlignment="1">
      <alignment horizontal="left" vertical="center" indent="2"/>
    </xf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1" fontId="0" fillId="0" borderId="0" xfId="0" applyNumberFormat="1" applyAlignment="1" applyProtection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24" fillId="0" borderId="0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/>
    </xf>
    <xf numFmtId="0" fontId="35" fillId="4" borderId="12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0" fillId="14" borderId="12" xfId="0" applyFill="1" applyBorder="1"/>
    <xf numFmtId="0" fontId="11" fillId="14" borderId="12" xfId="0" applyFont="1" applyFill="1" applyBorder="1" applyAlignment="1">
      <alignment horizontal="center"/>
    </xf>
    <xf numFmtId="0" fontId="11" fillId="14" borderId="12" xfId="0" applyFont="1" applyFill="1" applyBorder="1" applyAlignment="1">
      <alignment horizontal="center" vertical="center"/>
    </xf>
    <xf numFmtId="0" fontId="36" fillId="0" borderId="12" xfId="0" applyFont="1" applyBorder="1" applyAlignment="1" applyProtection="1">
      <alignment vertical="center"/>
      <protection locked="0"/>
    </xf>
    <xf numFmtId="0" fontId="11" fillId="0" borderId="0" xfId="0" applyFont="1" applyBorder="1" applyAlignment="1">
      <alignment horizontal="right" vertical="center"/>
    </xf>
    <xf numFmtId="0" fontId="1" fillId="0" borderId="0" xfId="0" applyFont="1" applyBorder="1" applyAlignment="1" applyProtection="1">
      <alignment horizontal="left" vertical="center" indent="2"/>
    </xf>
    <xf numFmtId="0" fontId="1" fillId="0" borderId="0" xfId="0" applyFont="1" applyBorder="1" applyAlignment="1" applyProtection="1">
      <alignment horizontal="left" vertical="center" indent="2"/>
      <protection locked="0"/>
    </xf>
    <xf numFmtId="0" fontId="6" fillId="0" borderId="0" xfId="0" applyFont="1" applyAlignment="1">
      <alignment horizontal="left" vertical="center" indent="2"/>
    </xf>
    <xf numFmtId="170" fontId="0" fillId="0" borderId="0" xfId="0" applyNumberFormat="1" applyAlignment="1" applyProtection="1">
      <alignment horizontal="left" vertical="center" indent="2"/>
      <protection locked="0"/>
    </xf>
    <xf numFmtId="170" fontId="0" fillId="0" borderId="0" xfId="0" applyNumberFormat="1" applyBorder="1" applyAlignment="1" applyProtection="1">
      <alignment horizontal="left" vertical="center" indent="2"/>
      <protection locked="0"/>
    </xf>
    <xf numFmtId="0" fontId="6" fillId="0" borderId="7" xfId="0" applyFont="1" applyBorder="1" applyAlignment="1">
      <alignment horizontal="left" vertical="center" indent="2"/>
    </xf>
    <xf numFmtId="0" fontId="6" fillId="0" borderId="0" xfId="0" applyFont="1" applyBorder="1" applyAlignment="1">
      <alignment horizontal="left" vertical="center" indent="2"/>
    </xf>
    <xf numFmtId="0" fontId="0" fillId="0" borderId="0" xfId="0" applyAlignment="1" applyProtection="1">
      <alignment horizontal="left" vertical="center" indent="2"/>
      <protection locked="0"/>
    </xf>
    <xf numFmtId="170" fontId="0" fillId="0" borderId="0" xfId="0" applyNumberFormat="1" applyAlignment="1" applyProtection="1">
      <alignment horizontal="center" vertical="center"/>
      <protection locked="0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72" fontId="0" fillId="0" borderId="9" xfId="0" applyNumberFormat="1" applyBorder="1" applyAlignment="1" applyProtection="1">
      <alignment horizontal="center" vertical="center"/>
      <protection locked="0"/>
    </xf>
    <xf numFmtId="172" fontId="0" fillId="0" borderId="10" xfId="0" applyNumberFormat="1" applyBorder="1" applyAlignment="1" applyProtection="1">
      <alignment horizontal="center" vertical="center"/>
      <protection locked="0"/>
    </xf>
    <xf numFmtId="172" fontId="0" fillId="0" borderId="11" xfId="0" applyNumberFormat="1" applyBorder="1" applyAlignment="1" applyProtection="1">
      <alignment horizontal="center" vertical="center"/>
      <protection locked="0"/>
    </xf>
    <xf numFmtId="2" fontId="7" fillId="2" borderId="9" xfId="0" applyNumberFormat="1" applyFont="1" applyFill="1" applyBorder="1" applyAlignment="1">
      <alignment horizontal="center" vertical="center"/>
    </xf>
    <xf numFmtId="2" fontId="7" fillId="2" borderId="11" xfId="0" applyNumberFormat="1" applyFont="1" applyFill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/>
    </xf>
    <xf numFmtId="169" fontId="4" fillId="0" borderId="0" xfId="0" applyNumberFormat="1" applyFont="1" applyAlignment="1" applyProtection="1">
      <alignment horizontal="left" vertical="center" indent="2"/>
      <protection locked="0"/>
    </xf>
    <xf numFmtId="169" fontId="4" fillId="0" borderId="0" xfId="0" applyNumberFormat="1" applyFont="1" applyBorder="1" applyAlignment="1" applyProtection="1">
      <alignment horizontal="left" vertical="center" indent="2"/>
      <protection locked="0"/>
    </xf>
    <xf numFmtId="0" fontId="0" fillId="0" borderId="0" xfId="0" applyBorder="1" applyAlignment="1" applyProtection="1">
      <alignment horizontal="left" vertical="center" indent="2"/>
      <protection locked="0"/>
    </xf>
    <xf numFmtId="0" fontId="11" fillId="0" borderId="17" xfId="0" applyFont="1" applyBorder="1" applyAlignment="1">
      <alignment horizontal="center" wrapText="1"/>
    </xf>
    <xf numFmtId="0" fontId="11" fillId="0" borderId="24" xfId="0" applyFont="1" applyBorder="1" applyAlignment="1">
      <alignment horizontal="center" wrapText="1"/>
    </xf>
    <xf numFmtId="0" fontId="25" fillId="2" borderId="18" xfId="0" applyFont="1" applyFill="1" applyBorder="1" applyAlignment="1" applyProtection="1">
      <alignment horizontal="center" vertical="center"/>
    </xf>
    <xf numFmtId="0" fontId="25" fillId="2" borderId="19" xfId="0" applyFont="1" applyFill="1" applyBorder="1" applyAlignment="1" applyProtection="1">
      <alignment horizontal="center" vertical="center"/>
    </xf>
    <xf numFmtId="0" fontId="25" fillId="2" borderId="20" xfId="0" applyFont="1" applyFill="1" applyBorder="1" applyAlignment="1" applyProtection="1">
      <alignment horizontal="center" vertical="center"/>
    </xf>
    <xf numFmtId="0" fontId="25" fillId="2" borderId="21" xfId="0" applyFont="1" applyFill="1" applyBorder="1" applyAlignment="1" applyProtection="1">
      <alignment horizontal="center" vertical="center"/>
    </xf>
    <xf numFmtId="0" fontId="25" fillId="2" borderId="22" xfId="0" applyFont="1" applyFill="1" applyBorder="1" applyAlignment="1" applyProtection="1">
      <alignment horizontal="center" vertical="center"/>
    </xf>
    <xf numFmtId="0" fontId="25" fillId="2" borderId="23" xfId="0" applyFon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167" fontId="26" fillId="2" borderId="0" xfId="0" applyNumberFormat="1" applyFont="1" applyFill="1" applyAlignment="1" applyProtection="1">
      <alignment horizontal="center" vertical="center"/>
      <protection locked="0"/>
    </xf>
    <xf numFmtId="167" fontId="26" fillId="2" borderId="0" xfId="0" applyNumberFormat="1" applyFont="1" applyFill="1" applyAlignment="1">
      <alignment horizontal="center" vertical="center"/>
    </xf>
    <xf numFmtId="0" fontId="27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49" fontId="28" fillId="0" borderId="0" xfId="0" applyNumberFormat="1" applyFont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center" vertical="center"/>
    </xf>
    <xf numFmtId="49" fontId="1" fillId="0" borderId="0" xfId="0" applyNumberFormat="1" applyFont="1" applyAlignment="1">
      <alignment horizontal="right" vertical="center"/>
    </xf>
    <xf numFmtId="0" fontId="29" fillId="0" borderId="0" xfId="0" applyFont="1" applyAlignment="1" applyProtection="1">
      <alignment horizontal="left" vertical="center" indent="2"/>
      <protection locked="0"/>
    </xf>
    <xf numFmtId="0" fontId="6" fillId="0" borderId="0" xfId="0" applyFont="1" applyAlignment="1">
      <alignment horizontal="right" vertical="center"/>
    </xf>
    <xf numFmtId="168" fontId="0" fillId="0" borderId="0" xfId="0" applyNumberFormat="1" applyAlignment="1" applyProtection="1">
      <alignment horizontal="left" vertical="center" indent="2"/>
      <protection locked="0"/>
    </xf>
    <xf numFmtId="49" fontId="6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2" fontId="22" fillId="0" borderId="9" xfId="0" applyNumberFormat="1" applyFont="1" applyBorder="1" applyAlignment="1">
      <alignment horizontal="center" vertical="center"/>
    </xf>
    <xf numFmtId="2" fontId="22" fillId="0" borderId="11" xfId="0" applyNumberFormat="1" applyFont="1" applyBorder="1" applyAlignment="1">
      <alignment horizontal="center" vertical="center"/>
    </xf>
    <xf numFmtId="2" fontId="7" fillId="2" borderId="1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166" fontId="3" fillId="0" borderId="9" xfId="0" applyNumberFormat="1" applyFont="1" applyBorder="1" applyAlignment="1" applyProtection="1">
      <alignment horizontal="center" vertical="center"/>
    </xf>
    <xf numFmtId="166" fontId="3" fillId="0" borderId="11" xfId="0" applyNumberFormat="1" applyFont="1" applyBorder="1" applyAlignment="1" applyProtection="1">
      <alignment horizontal="center" vertical="center"/>
    </xf>
    <xf numFmtId="166" fontId="3" fillId="0" borderId="10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165" fontId="3" fillId="0" borderId="2" xfId="0" applyNumberFormat="1" applyFont="1" applyBorder="1" applyAlignment="1" applyProtection="1">
      <alignment horizontal="center" vertical="center"/>
      <protection locked="0"/>
    </xf>
    <xf numFmtId="165" fontId="3" fillId="0" borderId="3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164" fontId="3" fillId="0" borderId="9" xfId="0" applyNumberFormat="1" applyFont="1" applyBorder="1" applyAlignment="1" applyProtection="1">
      <alignment horizontal="center" vertical="center"/>
    </xf>
    <xf numFmtId="164" fontId="3" fillId="0" borderId="10" xfId="0" applyNumberFormat="1" applyFont="1" applyBorder="1" applyAlignment="1" applyProtection="1">
      <alignment horizontal="center" vertical="center"/>
    </xf>
    <xf numFmtId="164" fontId="3" fillId="0" borderId="11" xfId="0" applyNumberFormat="1" applyFont="1" applyBorder="1" applyAlignment="1" applyProtection="1">
      <alignment horizontal="center" vertical="center"/>
    </xf>
    <xf numFmtId="165" fontId="3" fillId="0" borderId="9" xfId="0" applyNumberFormat="1" applyFont="1" applyBorder="1" applyAlignment="1" applyProtection="1">
      <alignment horizontal="center" vertical="center"/>
    </xf>
    <xf numFmtId="165" fontId="3" fillId="0" borderId="10" xfId="0" applyNumberFormat="1" applyFont="1" applyBorder="1" applyAlignment="1" applyProtection="1">
      <alignment horizontal="center" vertical="center"/>
    </xf>
    <xf numFmtId="165" fontId="3" fillId="0" borderId="11" xfId="0" applyNumberFormat="1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  <protection locked="0"/>
    </xf>
    <xf numFmtId="164" fontId="3" fillId="0" borderId="9" xfId="0" applyNumberFormat="1" applyFont="1" applyBorder="1" applyAlignment="1" applyProtection="1">
      <alignment horizontal="center" vertical="center"/>
      <protection locked="0"/>
    </xf>
    <xf numFmtId="164" fontId="3" fillId="0" borderId="10" xfId="0" applyNumberFormat="1" applyFont="1" applyBorder="1" applyAlignment="1" applyProtection="1">
      <alignment horizontal="center" vertical="center"/>
      <protection locked="0"/>
    </xf>
    <xf numFmtId="164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65" fontId="3" fillId="0" borderId="9" xfId="0" applyNumberFormat="1" applyFont="1" applyBorder="1" applyAlignment="1" applyProtection="1">
      <alignment horizontal="center" vertical="center"/>
      <protection locked="0"/>
    </xf>
    <xf numFmtId="165" fontId="3" fillId="0" borderId="10" xfId="0" applyNumberFormat="1" applyFont="1" applyBorder="1" applyAlignment="1" applyProtection="1">
      <alignment horizontal="center" vertical="center"/>
      <protection locked="0"/>
    </xf>
    <xf numFmtId="165" fontId="3" fillId="0" borderId="11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locked="0"/>
    </xf>
    <xf numFmtId="165" fontId="3" fillId="0" borderId="4" xfId="0" applyNumberFormat="1" applyFont="1" applyBorder="1" applyAlignment="1" applyProtection="1">
      <alignment horizontal="center" vertical="center"/>
      <protection locked="0"/>
    </xf>
    <xf numFmtId="165" fontId="3" fillId="0" borderId="5" xfId="0" applyNumberFormat="1" applyFont="1" applyBorder="1" applyAlignment="1" applyProtection="1">
      <alignment horizontal="center" vertical="center"/>
      <protection locked="0"/>
    </xf>
    <xf numFmtId="165" fontId="3" fillId="0" borderId="6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23" fillId="6" borderId="19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6" borderId="22" xfId="0" applyFont="1" applyFill="1" applyBorder="1" applyAlignment="1">
      <alignment horizontal="center" vertical="center"/>
    </xf>
    <xf numFmtId="0" fontId="23" fillId="6" borderId="23" xfId="0" applyFont="1" applyFill="1" applyBorder="1" applyAlignment="1">
      <alignment horizontal="center" vertical="center"/>
    </xf>
    <xf numFmtId="0" fontId="16" fillId="6" borderId="18" xfId="0" applyFont="1" applyFill="1" applyBorder="1" applyAlignment="1">
      <alignment horizontal="center"/>
    </xf>
    <xf numFmtId="0" fontId="16" fillId="6" borderId="19" xfId="0" applyFont="1" applyFill="1" applyBorder="1" applyAlignment="1">
      <alignment horizontal="center"/>
    </xf>
    <xf numFmtId="0" fontId="16" fillId="6" borderId="20" xfId="0" applyFont="1" applyFill="1" applyBorder="1" applyAlignment="1">
      <alignment horizontal="center"/>
    </xf>
    <xf numFmtId="0" fontId="16" fillId="6" borderId="21" xfId="0" applyFont="1" applyFill="1" applyBorder="1" applyAlignment="1">
      <alignment horizontal="center"/>
    </xf>
    <xf numFmtId="0" fontId="16" fillId="6" borderId="22" xfId="0" applyFont="1" applyFill="1" applyBorder="1" applyAlignment="1">
      <alignment horizontal="center"/>
    </xf>
    <xf numFmtId="0" fontId="16" fillId="6" borderId="23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246529</xdr:colOff>
      <xdr:row>7</xdr:row>
      <xdr:rowOff>22412</xdr:rowOff>
    </xdr:from>
    <xdr:to>
      <xdr:col>8</xdr:col>
      <xdr:colOff>347383</xdr:colOff>
      <xdr:row>9</xdr:row>
      <xdr:rowOff>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7E88A3C8-9AF8-4DD7-B84B-1CA3DF2EC9DE}"/>
            </a:ext>
          </a:extLst>
        </xdr:cNvPr>
        <xdr:cNvSpPr/>
      </xdr:nvSpPr>
      <xdr:spPr>
        <a:xfrm>
          <a:off x="4482353" y="1355912"/>
          <a:ext cx="705971" cy="35858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2682</xdr:colOff>
      <xdr:row>38</xdr:row>
      <xdr:rowOff>9524</xdr:rowOff>
    </xdr:from>
    <xdr:to>
      <xdr:col>5</xdr:col>
      <xdr:colOff>4483</xdr:colOff>
      <xdr:row>40</xdr:row>
      <xdr:rowOff>183890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9DCF715-D5AD-4A70-93E0-078ED8DFE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936" y="7269989"/>
          <a:ext cx="606381" cy="5773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omeco%20(Stage)\Projet%20Fiche%20de%20v&#233;rification%20Excel%202017\ETALONNAGE%20DUROME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RTIFICAT"/>
      <sheetName val="Valeurs"/>
      <sheetName val="ROCKWELL"/>
      <sheetName val="SUPER ROCKWELL"/>
      <sheetName val="BRINELL"/>
      <sheetName val="VICKERS 0.01 à 0.1kg"/>
      <sheetName val="VICKERS 0.2 à 3kg"/>
      <sheetName val="VICKERS 5 à 100kg"/>
    </sheetNames>
    <sheetDataSet>
      <sheetData sheetId="0"/>
      <sheetData sheetId="1">
        <row r="2">
          <cell r="K2" t="str">
            <v>HRA</v>
          </cell>
        </row>
        <row r="3">
          <cell r="K3" t="str">
            <v>HRB</v>
          </cell>
        </row>
        <row r="4">
          <cell r="K4" t="str">
            <v>HRC</v>
          </cell>
        </row>
        <row r="5">
          <cell r="K5" t="str">
            <v>HRD</v>
          </cell>
        </row>
        <row r="6">
          <cell r="K6" t="str">
            <v>HR15N</v>
          </cell>
        </row>
        <row r="7">
          <cell r="K7" t="str">
            <v>HR30N</v>
          </cell>
        </row>
        <row r="8">
          <cell r="K8" t="str">
            <v>HR45N</v>
          </cell>
        </row>
        <row r="9">
          <cell r="K9" t="str">
            <v>HB2,5</v>
          </cell>
          <cell r="M9">
            <v>2.5</v>
          </cell>
        </row>
        <row r="10">
          <cell r="K10" t="str">
            <v>HB5</v>
          </cell>
          <cell r="M10">
            <v>5</v>
          </cell>
        </row>
        <row r="11">
          <cell r="K11" t="str">
            <v>HB10</v>
          </cell>
          <cell r="M11">
            <v>10</v>
          </cell>
        </row>
        <row r="12">
          <cell r="K12" t="str">
            <v>HB30</v>
          </cell>
          <cell r="M12">
            <v>30</v>
          </cell>
        </row>
        <row r="13">
          <cell r="K13" t="str">
            <v>HV0,1</v>
          </cell>
        </row>
        <row r="14">
          <cell r="K14" t="str">
            <v>HV0,3</v>
          </cell>
        </row>
        <row r="15">
          <cell r="K15" t="str">
            <v>HV0,5</v>
          </cell>
        </row>
        <row r="16">
          <cell r="A16" t="str">
            <v>AD</v>
          </cell>
          <cell r="H16" t="str">
            <v>COMPUTEST / EUMETRON</v>
          </cell>
          <cell r="K16" t="str">
            <v>HV1</v>
          </cell>
        </row>
        <row r="17">
          <cell r="A17" t="str">
            <v>FL</v>
          </cell>
          <cell r="B17" t="str">
            <v>Rockwell à charge fixe 5kg</v>
          </cell>
          <cell r="F17" t="str">
            <v>Akashi</v>
          </cell>
          <cell r="H17" t="str">
            <v>AT 130</v>
          </cell>
          <cell r="K17" t="str">
            <v>HV5</v>
          </cell>
        </row>
        <row r="18">
          <cell r="A18" t="str">
            <v>OC</v>
          </cell>
          <cell r="B18" t="str">
            <v>ROCKWELL</v>
          </cell>
          <cell r="F18" t="str">
            <v>Buehler</v>
          </cell>
          <cell r="H18" t="str">
            <v>AT 180</v>
          </cell>
          <cell r="K18" t="str">
            <v>HV10</v>
          </cell>
        </row>
        <row r="19">
          <cell r="A19" t="str">
            <v>RG</v>
          </cell>
          <cell r="B19" t="str">
            <v>BRINELL</v>
          </cell>
          <cell r="F19" t="str">
            <v>ERNST</v>
          </cell>
          <cell r="H19" t="str">
            <v>AT 200</v>
          </cell>
          <cell r="K19" t="str">
            <v>HV20</v>
          </cell>
        </row>
        <row r="20">
          <cell r="B20" t="str">
            <v>VICKERS</v>
          </cell>
          <cell r="F20" t="str">
            <v>Future - Tech</v>
          </cell>
          <cell r="H20" t="str">
            <v>NR 2</v>
          </cell>
          <cell r="K20" t="str">
            <v>HV30</v>
          </cell>
        </row>
        <row r="21">
          <cell r="B21" t="str">
            <v>BRINELL/VICKERS</v>
          </cell>
          <cell r="F21" t="str">
            <v>Galileo</v>
          </cell>
          <cell r="H21" t="str">
            <v>NR 3</v>
          </cell>
          <cell r="K21" t="str">
            <v>HV50</v>
          </cell>
        </row>
        <row r="22">
          <cell r="B22" t="str">
            <v>BRINELL/ROCKWELL</v>
          </cell>
          <cell r="F22" t="str">
            <v>Gnehm</v>
          </cell>
          <cell r="H22" t="str">
            <v>M</v>
          </cell>
        </row>
        <row r="23">
          <cell r="B23" t="str">
            <v>ROCKWELL/VICKERS</v>
          </cell>
          <cell r="F23" t="str">
            <v>HIGHWOOD</v>
          </cell>
          <cell r="H23" t="str">
            <v>HMV 2000</v>
          </cell>
        </row>
        <row r="24">
          <cell r="F24" t="str">
            <v>Leitz</v>
          </cell>
          <cell r="H24" t="str">
            <v>HWDV 7</v>
          </cell>
        </row>
        <row r="25">
          <cell r="F25" t="str">
            <v>Mab</v>
          </cell>
          <cell r="H25" t="str">
            <v>HWDV 7S</v>
          </cell>
        </row>
        <row r="26">
          <cell r="F26" t="str">
            <v>Malicet et Blin</v>
          </cell>
          <cell r="H26" t="str">
            <v>HWMMT-X3</v>
          </cell>
        </row>
        <row r="27">
          <cell r="F27" t="str">
            <v>Rockwell Stockvis</v>
          </cell>
          <cell r="H27" t="str">
            <v>HWMMT-X7</v>
          </cell>
        </row>
        <row r="28">
          <cell r="F28" t="str">
            <v>SHIMADZU</v>
          </cell>
          <cell r="H28" t="str">
            <v>DYNATEST</v>
          </cell>
        </row>
        <row r="29">
          <cell r="F29" t="str">
            <v>WOLPERT</v>
          </cell>
          <cell r="H29" t="str">
            <v>ESATEST</v>
          </cell>
        </row>
        <row r="30">
          <cell r="F30" t="str">
            <v>ZWICK</v>
          </cell>
          <cell r="H30" t="str">
            <v>TWIN</v>
          </cell>
        </row>
        <row r="31">
          <cell r="F31" t="str">
            <v>SOMECO</v>
          </cell>
          <cell r="H31" t="str">
            <v>BRE-AUT 100</v>
          </cell>
        </row>
        <row r="32">
          <cell r="H32" t="str">
            <v>BRE-AUT 300</v>
          </cell>
        </row>
        <row r="33">
          <cell r="H33" t="str">
            <v>VARIO 250</v>
          </cell>
        </row>
        <row r="34">
          <cell r="H34" t="str">
            <v>VARIO 250 D</v>
          </cell>
        </row>
        <row r="35">
          <cell r="H35" t="str">
            <v>HMV-M</v>
          </cell>
        </row>
        <row r="36">
          <cell r="H36" t="str">
            <v>HMV-M3</v>
          </cell>
        </row>
        <row r="37">
          <cell r="H37" t="str">
            <v>HMV-2</v>
          </cell>
        </row>
        <row r="38">
          <cell r="H38" t="str">
            <v>HMV-2 T</v>
          </cell>
        </row>
        <row r="39">
          <cell r="H39" t="str">
            <v>HSV-30</v>
          </cell>
        </row>
        <row r="40">
          <cell r="H40" t="str">
            <v>HSV-30 T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97"/>
  <sheetViews>
    <sheetView topLeftCell="A52" zoomScale="85" zoomScaleNormal="85" workbookViewId="0">
      <selection activeCell="D61" sqref="D61"/>
    </sheetView>
  </sheetViews>
  <sheetFormatPr defaultRowHeight="15" x14ac:dyDescent="0.25"/>
  <cols>
    <col min="4" max="4" width="16" customWidth="1"/>
    <col min="5" max="5" width="7.7109375" customWidth="1"/>
    <col min="7" max="7" width="5.7109375" customWidth="1"/>
    <col min="9" max="9" width="9.140625" customWidth="1"/>
    <col min="13" max="13" width="7.85546875" customWidth="1"/>
    <col min="14" max="14" width="12.85546875" customWidth="1"/>
    <col min="15" max="15" width="6.85546875" customWidth="1"/>
    <col min="16" max="16" width="12.140625" customWidth="1"/>
  </cols>
  <sheetData>
    <row r="1" spans="1:12" s="1" customFormat="1" ht="45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s="1" customFormat="1" x14ac:dyDescent="0.25"/>
    <row r="3" spans="1:12" s="1" customFormat="1" x14ac:dyDescent="0.25"/>
    <row r="4" spans="1:12" s="1" customFormat="1" x14ac:dyDescent="0.25"/>
    <row r="5" spans="1:12" s="1" customFormat="1" ht="15.75" thickBot="1" x14ac:dyDescent="0.3"/>
    <row r="6" spans="1:12" s="1" customFormat="1" ht="26.25" x14ac:dyDescent="0.25">
      <c r="A6" s="115" t="s">
        <v>93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7"/>
    </row>
    <row r="7" spans="1:12" s="1" customFormat="1" ht="27" thickBot="1" x14ac:dyDescent="0.3">
      <c r="A7" s="118" t="s">
        <v>94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20"/>
    </row>
    <row r="8" spans="1:12" s="1" customFormat="1" x14ac:dyDescent="0.25">
      <c r="A8" s="64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</row>
    <row r="9" spans="1:12" s="1" customFormat="1" x14ac:dyDescent="0.25">
      <c r="A9" s="65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</row>
    <row r="10" spans="1:12" s="1" customFormat="1" ht="20.25" x14ac:dyDescent="0.25">
      <c r="A10" s="121" t="s">
        <v>95</v>
      </c>
      <c r="B10" s="121"/>
      <c r="C10" s="121"/>
      <c r="D10" s="121"/>
      <c r="E10" s="121"/>
      <c r="F10" s="121"/>
      <c r="G10" s="122" t="s">
        <v>5</v>
      </c>
      <c r="H10" s="122"/>
      <c r="I10" s="122"/>
      <c r="J10" s="122"/>
      <c r="K10" s="122"/>
      <c r="L10" s="122"/>
    </row>
    <row r="11" spans="1:12" s="1" customFormat="1" ht="20.25" x14ac:dyDescent="0.25">
      <c r="A11" s="121" t="s">
        <v>96</v>
      </c>
      <c r="B11" s="121"/>
      <c r="C11" s="121"/>
      <c r="D11" s="121"/>
      <c r="E11" s="121"/>
      <c r="F11" s="121"/>
      <c r="G11" s="123" t="s">
        <v>5</v>
      </c>
      <c r="H11" s="123"/>
      <c r="I11" s="123"/>
      <c r="J11" s="123"/>
      <c r="K11" s="123"/>
      <c r="L11" s="123"/>
    </row>
    <row r="12" spans="1:12" s="1" customFormat="1" x14ac:dyDescent="0.25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</row>
    <row r="13" spans="1:12" s="1" customFormat="1" x14ac:dyDescent="0.25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s="1" customFormat="1" x14ac:dyDescent="0.25">
      <c r="A14" s="124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</row>
    <row r="15" spans="1:12" s="1" customFormat="1" x14ac:dyDescent="0.25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</row>
    <row r="16" spans="1:12" s="1" customFormat="1" x14ac:dyDescent="0.25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1" customFormat="1" ht="26.25" x14ac:dyDescent="0.25">
      <c r="A17" s="126"/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</row>
    <row r="18" spans="1:12" s="1" customFormat="1" ht="18" x14ac:dyDescent="0.25">
      <c r="A18" s="127"/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</row>
    <row r="19" spans="1:12" s="1" customFormat="1" ht="18" x14ac:dyDescent="0.25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</row>
    <row r="20" spans="1:12" s="1" customFormat="1" ht="18" x14ac:dyDescent="0.25">
      <c r="A20" s="66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</row>
    <row r="21" spans="1:12" s="1" customFormat="1" x14ac:dyDescent="0.25">
      <c r="A21" s="67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</row>
    <row r="22" spans="1:12" s="1" customFormat="1" x14ac:dyDescent="0.25">
      <c r="A22" s="129"/>
      <c r="B22" s="129"/>
      <c r="C22" s="129"/>
      <c r="D22" s="130"/>
      <c r="E22" s="130"/>
      <c r="F22" s="130"/>
      <c r="G22" s="131"/>
      <c r="H22" s="131"/>
      <c r="I22" s="131"/>
      <c r="J22" s="132"/>
      <c r="K22" s="132"/>
      <c r="L22" s="132"/>
    </row>
    <row r="23" spans="1:12" s="1" customFormat="1" x14ac:dyDescent="0.25">
      <c r="A23" s="133"/>
      <c r="B23" s="133"/>
      <c r="C23" s="133"/>
      <c r="D23" s="68"/>
      <c r="E23" s="68"/>
      <c r="F23" s="68"/>
      <c r="G23" s="69"/>
      <c r="H23" s="69"/>
      <c r="I23" s="69"/>
      <c r="J23" s="70"/>
      <c r="K23" s="70"/>
      <c r="L23" s="70"/>
    </row>
    <row r="24" spans="1:12" s="1" customFormat="1" x14ac:dyDescent="0.25">
      <c r="A24" s="67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</row>
    <row r="25" spans="1:12" s="1" customFormat="1" x14ac:dyDescent="0.25">
      <c r="A25" s="134" t="s">
        <v>97</v>
      </c>
      <c r="B25" s="134"/>
      <c r="C25" s="134"/>
      <c r="D25" s="134"/>
      <c r="E25" s="134"/>
      <c r="F25" s="134"/>
      <c r="G25" s="134" t="s">
        <v>98</v>
      </c>
      <c r="H25" s="134"/>
      <c r="I25" s="134"/>
      <c r="J25" s="134"/>
      <c r="K25" s="134"/>
      <c r="L25" s="134"/>
    </row>
    <row r="26" spans="1:12" s="1" customFormat="1" x14ac:dyDescent="0.25">
      <c r="F26" s="71"/>
    </row>
    <row r="27" spans="1:12" s="1" customFormat="1" x14ac:dyDescent="0.25">
      <c r="A27" s="91" t="s">
        <v>99</v>
      </c>
      <c r="B27" s="91"/>
      <c r="C27" s="96"/>
      <c r="D27" s="96"/>
      <c r="E27" s="96"/>
      <c r="F27" s="112"/>
      <c r="G27" s="94" t="s">
        <v>100</v>
      </c>
      <c r="H27" s="95"/>
      <c r="I27" s="96"/>
      <c r="J27" s="96"/>
      <c r="K27" s="96"/>
      <c r="L27" s="96"/>
    </row>
    <row r="28" spans="1:12" s="1" customFormat="1" x14ac:dyDescent="0.25">
      <c r="A28" s="91" t="s">
        <v>101</v>
      </c>
      <c r="B28" s="91"/>
      <c r="C28" s="110" t="s">
        <v>5</v>
      </c>
      <c r="D28" s="110"/>
      <c r="E28" s="110"/>
      <c r="F28" s="111"/>
      <c r="G28" s="94" t="s">
        <v>102</v>
      </c>
      <c r="H28" s="95"/>
      <c r="I28" s="96"/>
      <c r="J28" s="96"/>
      <c r="K28" s="96"/>
      <c r="L28" s="96"/>
    </row>
    <row r="29" spans="1:12" s="1" customFormat="1" x14ac:dyDescent="0.25">
      <c r="A29" s="91" t="s">
        <v>103</v>
      </c>
      <c r="B29" s="91"/>
      <c r="C29" s="96" t="s">
        <v>5</v>
      </c>
      <c r="D29" s="96"/>
      <c r="E29" s="96"/>
      <c r="F29" s="112"/>
      <c r="G29" s="94" t="s">
        <v>104</v>
      </c>
      <c r="H29" s="95"/>
      <c r="I29" s="96"/>
      <c r="J29" s="96"/>
      <c r="K29" s="96"/>
      <c r="L29" s="96"/>
    </row>
    <row r="30" spans="1:12" s="1" customFormat="1" x14ac:dyDescent="0.25">
      <c r="A30" s="91" t="s">
        <v>105</v>
      </c>
      <c r="B30" s="91"/>
      <c r="C30" s="96" t="s">
        <v>5</v>
      </c>
      <c r="D30" s="96"/>
      <c r="E30" s="96"/>
      <c r="F30" s="112"/>
      <c r="G30" s="94" t="s">
        <v>106</v>
      </c>
      <c r="H30" s="95"/>
      <c r="I30" s="96"/>
      <c r="J30" s="96"/>
      <c r="K30" s="96"/>
      <c r="L30" s="96"/>
    </row>
    <row r="31" spans="1:12" s="1" customFormat="1" x14ac:dyDescent="0.25">
      <c r="A31" s="91" t="s">
        <v>107</v>
      </c>
      <c r="B31" s="91"/>
      <c r="C31" s="92" t="s">
        <v>5</v>
      </c>
      <c r="D31" s="92"/>
      <c r="E31" s="92"/>
      <c r="F31" s="93"/>
      <c r="G31" s="94" t="s">
        <v>108</v>
      </c>
      <c r="H31" s="95"/>
      <c r="I31" s="96" t="s">
        <v>109</v>
      </c>
      <c r="J31" s="96"/>
      <c r="K31" s="96"/>
      <c r="L31" s="96"/>
    </row>
    <row r="32" spans="1:12" s="1" customFormat="1" x14ac:dyDescent="0.25">
      <c r="A32" s="72" t="s">
        <v>110</v>
      </c>
      <c r="B32" s="72"/>
      <c r="C32" s="97"/>
      <c r="D32" s="97"/>
      <c r="E32" s="97"/>
      <c r="F32" s="97"/>
      <c r="G32" s="73"/>
      <c r="H32" s="73"/>
      <c r="I32" s="68"/>
      <c r="J32" s="68"/>
      <c r="K32" s="68"/>
      <c r="L32" s="68"/>
    </row>
    <row r="33" spans="1:16" s="1" customFormat="1" x14ac:dyDescent="0.25">
      <c r="A33" s="74"/>
      <c r="B33" s="75"/>
      <c r="C33" s="76"/>
      <c r="D33" s="64"/>
      <c r="E33" s="64"/>
      <c r="F33" s="77"/>
      <c r="G33" s="74"/>
      <c r="H33" s="75"/>
      <c r="I33" s="64"/>
      <c r="J33" s="64"/>
      <c r="K33" s="64"/>
      <c r="L33" s="64"/>
    </row>
    <row r="34" spans="1:16" s="1" customFormat="1" x14ac:dyDescent="0.25">
      <c r="A34" s="98" t="s">
        <v>111</v>
      </c>
      <c r="B34" s="99"/>
      <c r="C34" s="100"/>
      <c r="D34" s="101" t="s">
        <v>112</v>
      </c>
      <c r="E34" s="102"/>
      <c r="F34" s="102"/>
      <c r="G34" s="98" t="s">
        <v>113</v>
      </c>
      <c r="H34" s="99"/>
      <c r="I34" s="100"/>
      <c r="J34" s="103" t="s">
        <v>5</v>
      </c>
      <c r="K34" s="104"/>
      <c r="L34" s="105"/>
    </row>
    <row r="35" spans="1:16" ht="15" customHeight="1" x14ac:dyDescent="1.35">
      <c r="A35" s="53" t="s">
        <v>23</v>
      </c>
      <c r="B35" s="54"/>
      <c r="C35" s="54"/>
      <c r="D35" s="54"/>
      <c r="E35" s="54"/>
      <c r="F35" s="54"/>
      <c r="G35" s="98" t="s">
        <v>116</v>
      </c>
      <c r="H35" s="99"/>
      <c r="I35" s="100"/>
      <c r="J35" s="103" t="s">
        <v>5</v>
      </c>
      <c r="K35" s="104"/>
      <c r="L35" s="105"/>
    </row>
    <row r="36" spans="1:16" ht="15" customHeight="1" x14ac:dyDescent="1.3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</row>
    <row r="37" spans="1:16" ht="15" customHeight="1" x14ac:dyDescent="1.35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</row>
    <row r="40" spans="1:16" x14ac:dyDescent="0.25">
      <c r="A40" s="208" t="s">
        <v>0</v>
      </c>
      <c r="B40" s="209"/>
      <c r="C40" s="210"/>
      <c r="D40" s="208" t="s">
        <v>1</v>
      </c>
      <c r="E40" s="209"/>
      <c r="F40" s="210"/>
      <c r="G40" s="208" t="s">
        <v>2</v>
      </c>
      <c r="H40" s="209"/>
      <c r="I40" s="210"/>
      <c r="J40" s="208" t="s">
        <v>3</v>
      </c>
      <c r="K40" s="209"/>
      <c r="L40" s="210"/>
      <c r="M40" s="220" t="s">
        <v>88</v>
      </c>
      <c r="N40" s="221"/>
      <c r="O40" s="222"/>
      <c r="P40" s="113" t="s">
        <v>91</v>
      </c>
    </row>
    <row r="41" spans="1:16" x14ac:dyDescent="0.25">
      <c r="A41" s="214" t="s">
        <v>4</v>
      </c>
      <c r="B41" s="215"/>
      <c r="C41" s="216"/>
      <c r="D41" s="211"/>
      <c r="E41" s="212"/>
      <c r="F41" s="213"/>
      <c r="G41" s="211"/>
      <c r="H41" s="212"/>
      <c r="I41" s="213"/>
      <c r="J41" s="211"/>
      <c r="K41" s="212"/>
      <c r="L41" s="213"/>
      <c r="M41" s="223"/>
      <c r="N41" s="224"/>
      <c r="O41" s="225"/>
      <c r="P41" s="114"/>
    </row>
    <row r="42" spans="1:16" ht="18" x14ac:dyDescent="0.25">
      <c r="A42" s="2"/>
      <c r="B42" s="3"/>
      <c r="C42" s="4"/>
      <c r="D42" s="183"/>
      <c r="E42" s="184"/>
      <c r="F42" s="185"/>
      <c r="G42" s="186"/>
      <c r="H42" s="187"/>
      <c r="I42" s="188"/>
      <c r="J42" s="189">
        <v>126</v>
      </c>
      <c r="K42" s="190"/>
      <c r="L42" s="191"/>
      <c r="M42" s="217">
        <v>1.5</v>
      </c>
      <c r="N42" s="218"/>
      <c r="O42" s="219"/>
      <c r="P42" s="57">
        <v>0.1</v>
      </c>
    </row>
    <row r="43" spans="1:16" ht="18" x14ac:dyDescent="0.25">
      <c r="A43" s="1"/>
      <c r="B43" s="1"/>
      <c r="C43" s="1"/>
      <c r="D43" s="183"/>
      <c r="E43" s="184"/>
      <c r="F43" s="185"/>
      <c r="G43" s="186"/>
      <c r="H43" s="187"/>
      <c r="I43" s="188"/>
      <c r="J43" s="189">
        <v>70.099999999999994</v>
      </c>
      <c r="K43" s="190"/>
      <c r="L43" s="191"/>
      <c r="M43" s="217">
        <v>1</v>
      </c>
      <c r="N43" s="218"/>
      <c r="O43" s="219"/>
      <c r="P43" s="57">
        <v>0.1</v>
      </c>
    </row>
    <row r="44" spans="1:16" ht="18" x14ac:dyDescent="0.25">
      <c r="A44" s="1"/>
      <c r="B44" s="1"/>
      <c r="C44" s="1"/>
      <c r="D44" s="166"/>
      <c r="E44" s="167"/>
      <c r="F44" s="168"/>
      <c r="G44" s="186"/>
      <c r="H44" s="187"/>
      <c r="I44" s="188"/>
      <c r="J44" s="189">
        <v>92.3</v>
      </c>
      <c r="K44" s="190"/>
      <c r="L44" s="191"/>
      <c r="M44" s="217">
        <v>1</v>
      </c>
      <c r="N44" s="218"/>
      <c r="O44" s="219"/>
      <c r="P44" s="57">
        <v>0.1</v>
      </c>
    </row>
    <row r="45" spans="1:16" ht="18" x14ac:dyDescent="0.25">
      <c r="A45" s="1"/>
      <c r="B45" s="1"/>
      <c r="C45" s="1"/>
      <c r="D45" s="184"/>
      <c r="E45" s="184"/>
      <c r="F45" s="184"/>
      <c r="G45" s="5"/>
      <c r="H45" s="5"/>
      <c r="I45" s="5"/>
      <c r="J45" s="5"/>
      <c r="K45" s="5"/>
      <c r="L45" s="52"/>
      <c r="M45" s="55"/>
      <c r="N45" s="1"/>
      <c r="O45" s="56"/>
      <c r="P45" s="58"/>
    </row>
    <row r="46" spans="1:16" ht="18" x14ac:dyDescent="0.25">
      <c r="A46" s="205" t="s">
        <v>5</v>
      </c>
      <c r="B46" s="206"/>
      <c r="C46" s="207"/>
      <c r="D46" s="193"/>
      <c r="E46" s="194"/>
      <c r="F46" s="195"/>
      <c r="G46" s="186"/>
      <c r="H46" s="187"/>
      <c r="I46" s="188"/>
      <c r="J46" s="189">
        <v>22</v>
      </c>
      <c r="K46" s="190"/>
      <c r="L46" s="191"/>
      <c r="M46" s="217">
        <v>1.08</v>
      </c>
      <c r="N46" s="218"/>
      <c r="O46" s="219"/>
      <c r="P46" s="57">
        <v>0.1</v>
      </c>
    </row>
    <row r="47" spans="1:16" ht="18" x14ac:dyDescent="0.25">
      <c r="A47" s="175" t="s">
        <v>5</v>
      </c>
      <c r="B47" s="175"/>
      <c r="C47" s="182"/>
      <c r="D47" s="193"/>
      <c r="E47" s="194"/>
      <c r="F47" s="195"/>
      <c r="G47" s="186"/>
      <c r="H47" s="187"/>
      <c r="I47" s="188"/>
      <c r="J47" s="189">
        <v>40</v>
      </c>
      <c r="K47" s="190"/>
      <c r="L47" s="191"/>
      <c r="M47" s="217">
        <v>1</v>
      </c>
      <c r="N47" s="218"/>
      <c r="O47" s="219"/>
      <c r="P47" s="57">
        <v>0.1</v>
      </c>
    </row>
    <row r="48" spans="1:16" ht="18" x14ac:dyDescent="0.25">
      <c r="A48" s="202" t="s">
        <v>6</v>
      </c>
      <c r="B48" s="203"/>
      <c r="C48" s="204"/>
      <c r="D48" s="193"/>
      <c r="E48" s="194"/>
      <c r="F48" s="195"/>
      <c r="G48" s="186"/>
      <c r="H48" s="187"/>
      <c r="I48" s="188"/>
      <c r="J48" s="189">
        <v>23</v>
      </c>
      <c r="K48" s="190"/>
      <c r="L48" s="191"/>
      <c r="M48" s="217">
        <v>0.25</v>
      </c>
      <c r="N48" s="218"/>
      <c r="O48" s="219"/>
      <c r="P48" s="57">
        <v>0.1</v>
      </c>
    </row>
    <row r="49" spans="1:16" ht="18" x14ac:dyDescent="0.25">
      <c r="A49" s="205" t="s">
        <v>7</v>
      </c>
      <c r="B49" s="206"/>
      <c r="C49" s="206"/>
      <c r="D49" s="184"/>
      <c r="E49" s="184"/>
      <c r="F49" s="184"/>
      <c r="G49" s="184"/>
      <c r="H49" s="184"/>
      <c r="I49" s="184"/>
      <c r="J49" s="184"/>
      <c r="K49" s="184"/>
      <c r="L49" s="184"/>
      <c r="M49" s="1"/>
      <c r="N49" s="1"/>
      <c r="P49" s="58"/>
    </row>
    <row r="50" spans="1:16" ht="18" x14ac:dyDescent="0.25">
      <c r="A50" s="192" t="s">
        <v>8</v>
      </c>
      <c r="B50" s="175"/>
      <c r="C50" s="182"/>
      <c r="D50" s="193"/>
      <c r="E50" s="194"/>
      <c r="F50" s="195"/>
      <c r="G50" s="196"/>
      <c r="H50" s="197"/>
      <c r="I50" s="198"/>
      <c r="J50" s="199">
        <v>50</v>
      </c>
      <c r="K50" s="200"/>
      <c r="L50" s="201"/>
      <c r="M50" s="217">
        <v>0.78</v>
      </c>
      <c r="N50" s="218"/>
      <c r="O50" s="219"/>
      <c r="P50" s="57">
        <v>0.1</v>
      </c>
    </row>
    <row r="51" spans="1:16" ht="18" x14ac:dyDescent="0.25">
      <c r="A51" s="175"/>
      <c r="B51" s="175"/>
      <c r="C51" s="182"/>
      <c r="D51" s="183"/>
      <c r="E51" s="184"/>
      <c r="F51" s="185"/>
      <c r="G51" s="186"/>
      <c r="H51" s="187"/>
      <c r="I51" s="188"/>
      <c r="J51" s="189">
        <v>55</v>
      </c>
      <c r="K51" s="190"/>
      <c r="L51" s="191"/>
      <c r="M51" s="217">
        <v>0.35</v>
      </c>
      <c r="N51" s="218"/>
      <c r="O51" s="219"/>
      <c r="P51" s="57">
        <v>0.1</v>
      </c>
    </row>
    <row r="52" spans="1:16" ht="18" x14ac:dyDescent="0.25">
      <c r="A52" s="175"/>
      <c r="B52" s="175"/>
      <c r="C52" s="182"/>
      <c r="D52" s="166"/>
      <c r="E52" s="167"/>
      <c r="F52" s="168"/>
      <c r="G52" s="169"/>
      <c r="H52" s="170"/>
      <c r="I52" s="171"/>
      <c r="J52" s="172">
        <v>60</v>
      </c>
      <c r="K52" s="173"/>
      <c r="L52" s="174"/>
      <c r="M52" s="217">
        <v>0.25</v>
      </c>
      <c r="N52" s="218"/>
      <c r="O52" s="219"/>
      <c r="P52" s="57">
        <v>0.1</v>
      </c>
    </row>
    <row r="53" spans="1:16" ht="18" x14ac:dyDescent="0.25">
      <c r="A53" s="175"/>
      <c r="B53" s="175"/>
      <c r="C53" s="175"/>
      <c r="D53" s="167"/>
      <c r="E53" s="167"/>
      <c r="F53" s="167"/>
      <c r="G53" s="167"/>
      <c r="H53" s="167"/>
      <c r="I53" s="167"/>
      <c r="J53" s="167"/>
      <c r="K53" s="167"/>
      <c r="L53" s="167"/>
      <c r="M53" s="1"/>
      <c r="N53" s="1"/>
      <c r="P53" s="58"/>
    </row>
    <row r="54" spans="1:16" ht="18" x14ac:dyDescent="0.25">
      <c r="A54" s="175"/>
      <c r="B54" s="175"/>
      <c r="C54" s="175"/>
      <c r="D54" s="176"/>
      <c r="E54" s="177"/>
      <c r="F54" s="177"/>
      <c r="G54" s="176"/>
      <c r="H54" s="177"/>
      <c r="I54" s="178"/>
      <c r="J54" s="179">
        <v>65</v>
      </c>
      <c r="K54" s="180"/>
      <c r="L54" s="181"/>
      <c r="M54" s="217">
        <v>2</v>
      </c>
      <c r="N54" s="218"/>
      <c r="O54" s="219"/>
      <c r="P54" s="57">
        <v>0.1</v>
      </c>
    </row>
    <row r="55" spans="1:16" ht="18" x14ac:dyDescent="0.25">
      <c r="A55" s="175"/>
      <c r="B55" s="175"/>
      <c r="C55" s="182"/>
      <c r="D55" s="183"/>
      <c r="E55" s="184"/>
      <c r="F55" s="185"/>
      <c r="G55" s="186"/>
      <c r="H55" s="187"/>
      <c r="I55" s="188"/>
      <c r="J55" s="189">
        <v>70</v>
      </c>
      <c r="K55" s="190"/>
      <c r="L55" s="191"/>
      <c r="M55" s="217">
        <v>1</v>
      </c>
      <c r="N55" s="218"/>
      <c r="O55" s="219"/>
      <c r="P55" s="57">
        <v>0.1</v>
      </c>
    </row>
    <row r="56" spans="1:16" ht="18" x14ac:dyDescent="0.25">
      <c r="A56" s="164"/>
      <c r="B56" s="164"/>
      <c r="C56" s="165"/>
      <c r="D56" s="166"/>
      <c r="E56" s="167"/>
      <c r="F56" s="168"/>
      <c r="G56" s="169"/>
      <c r="H56" s="170"/>
      <c r="I56" s="171"/>
      <c r="J56" s="172">
        <v>75</v>
      </c>
      <c r="K56" s="173"/>
      <c r="L56" s="174"/>
      <c r="M56" s="217">
        <v>0.5</v>
      </c>
      <c r="N56" s="218"/>
      <c r="O56" s="219"/>
      <c r="P56" s="57">
        <v>0.1</v>
      </c>
    </row>
    <row r="57" spans="1:16" ht="18" x14ac:dyDescent="0.25">
      <c r="A57" s="175"/>
      <c r="B57" s="175"/>
      <c r="C57" s="175"/>
      <c r="D57" s="167"/>
      <c r="E57" s="167"/>
      <c r="F57" s="167"/>
      <c r="G57" s="170"/>
      <c r="H57" s="170"/>
      <c r="I57" s="170"/>
      <c r="J57" s="173"/>
      <c r="K57" s="173"/>
      <c r="L57" s="173"/>
      <c r="M57" s="1"/>
      <c r="N57" s="1"/>
    </row>
    <row r="58" spans="1:16" ht="18" x14ac:dyDescent="0.25">
      <c r="A58" s="6"/>
      <c r="B58" s="6"/>
      <c r="C58" s="6"/>
      <c r="D58" s="7"/>
      <c r="E58" s="7"/>
      <c r="F58" s="7"/>
      <c r="G58" s="8"/>
      <c r="H58" s="8"/>
      <c r="I58" s="8"/>
      <c r="J58" s="9"/>
      <c r="K58" s="9"/>
      <c r="L58" s="9"/>
      <c r="M58" s="1"/>
      <c r="N58" s="1"/>
    </row>
    <row r="59" spans="1:16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"/>
      <c r="N59" s="1"/>
    </row>
    <row r="60" spans="1:16" x14ac:dyDescent="0.25">
      <c r="A60" s="155" t="s">
        <v>9</v>
      </c>
      <c r="B60" s="156"/>
      <c r="C60" s="157"/>
      <c r="D60" s="98" t="s">
        <v>10</v>
      </c>
      <c r="E60" s="100"/>
      <c r="F60" s="98" t="s">
        <v>11</v>
      </c>
      <c r="G60" s="100"/>
      <c r="H60" s="11">
        <v>1</v>
      </c>
      <c r="I60" s="11">
        <v>2</v>
      </c>
      <c r="J60" s="11">
        <v>3</v>
      </c>
      <c r="K60" s="11">
        <v>4</v>
      </c>
      <c r="L60" s="11">
        <v>5</v>
      </c>
      <c r="M60" s="1"/>
      <c r="N60" s="1"/>
    </row>
    <row r="61" spans="1:16" ht="18.75" x14ac:dyDescent="0.25">
      <c r="A61" s="158"/>
      <c r="B61" s="159"/>
      <c r="C61" s="160"/>
      <c r="D61" s="87" t="s">
        <v>120</v>
      </c>
      <c r="E61" s="25">
        <f>VLOOKUP(D61,Echelles!$A$2:$D$37,3,FALSE)</f>
        <v>10</v>
      </c>
      <c r="F61" s="152" t="str">
        <f>VLOOKUP(D61,Echelles!$A$2:$D$37,2,FALSE)</f>
        <v>1000kg</v>
      </c>
      <c r="G61" s="153"/>
      <c r="H61" s="12">
        <v>49.5</v>
      </c>
      <c r="I61" s="12">
        <v>49.4</v>
      </c>
      <c r="J61" s="12">
        <v>48.8</v>
      </c>
      <c r="K61" s="12">
        <v>49.2</v>
      </c>
      <c r="L61" s="12">
        <v>49.7</v>
      </c>
      <c r="M61" s="1"/>
      <c r="N61" s="1"/>
    </row>
    <row r="62" spans="1:16" ht="18.75" x14ac:dyDescent="0.25">
      <c r="A62" s="158"/>
      <c r="B62" s="159"/>
      <c r="C62" s="160"/>
      <c r="D62" s="87" t="s">
        <v>121</v>
      </c>
      <c r="E62" s="25">
        <f>VLOOKUP(D62,Echelles!$A$2:$D$37,3,FALSE)</f>
        <v>10</v>
      </c>
      <c r="F62" s="152" t="str">
        <f>VLOOKUP(D62,Echelles!$A$2:$D$37,2,FALSE)</f>
        <v>500kg</v>
      </c>
      <c r="G62" s="153"/>
      <c r="H62" s="12">
        <v>70.400000000000006</v>
      </c>
      <c r="I62" s="12">
        <v>70.8</v>
      </c>
      <c r="J62" s="12">
        <v>25</v>
      </c>
      <c r="K62" s="12">
        <v>25</v>
      </c>
      <c r="L62" s="12">
        <v>25.1</v>
      </c>
      <c r="M62" s="1"/>
      <c r="N62" s="1"/>
    </row>
    <row r="63" spans="1:16" ht="18.75" x14ac:dyDescent="0.25">
      <c r="A63" s="158"/>
      <c r="B63" s="159"/>
      <c r="C63" s="160"/>
      <c r="D63" s="87" t="s">
        <v>132</v>
      </c>
      <c r="E63" s="25">
        <f>VLOOKUP(D63,Echelles!$A$2:$D$37,3,FALSE)</f>
        <v>2.5</v>
      </c>
      <c r="F63" s="152" t="str">
        <f>VLOOKUP(D63,Echelles!$A$2:$D$37,2,FALSE)</f>
        <v>15,625kg</v>
      </c>
      <c r="G63" s="153"/>
      <c r="H63" s="12">
        <v>23.9</v>
      </c>
      <c r="I63" s="12">
        <v>24</v>
      </c>
      <c r="J63" s="12">
        <v>25</v>
      </c>
      <c r="K63" s="12">
        <v>25.2</v>
      </c>
      <c r="L63" s="12">
        <v>24.9</v>
      </c>
      <c r="M63" s="1"/>
      <c r="N63" s="1"/>
    </row>
    <row r="64" spans="1:16" ht="18" x14ac:dyDescent="0.25">
      <c r="A64" s="158"/>
      <c r="B64" s="159"/>
      <c r="C64" s="160"/>
      <c r="D64" s="152"/>
      <c r="E64" s="154"/>
      <c r="F64" s="154"/>
      <c r="G64" s="154"/>
      <c r="H64" s="154"/>
      <c r="I64" s="154"/>
      <c r="J64" s="154"/>
      <c r="K64" s="154"/>
      <c r="L64" s="153"/>
      <c r="M64" s="1"/>
      <c r="N64" s="1"/>
    </row>
    <row r="65" spans="1:16" ht="18.75" x14ac:dyDescent="0.25">
      <c r="A65" s="158"/>
      <c r="B65" s="159"/>
      <c r="C65" s="160"/>
      <c r="D65" s="87" t="s">
        <v>42</v>
      </c>
      <c r="E65" s="25" t="str">
        <f>VLOOKUP(D65,Echelles!$A$2:$D$37,3,FALSE)</f>
        <v>1/16"</v>
      </c>
      <c r="F65" s="152" t="str">
        <f>VLOOKUP(D65,Echelles!$A$2:$D$37,2,FALSE)</f>
        <v>45kg</v>
      </c>
      <c r="G65" s="153"/>
      <c r="H65" s="12">
        <v>22</v>
      </c>
      <c r="I65" s="12">
        <v>22</v>
      </c>
      <c r="J65" s="12">
        <v>22.1</v>
      </c>
      <c r="K65" s="12">
        <v>21.9</v>
      </c>
      <c r="L65" s="12">
        <v>21.8</v>
      </c>
      <c r="M65" s="1"/>
      <c r="N65" s="1"/>
    </row>
    <row r="66" spans="1:16" ht="18.75" x14ac:dyDescent="0.25">
      <c r="A66" s="158"/>
      <c r="B66" s="159"/>
      <c r="C66" s="160"/>
      <c r="D66" s="87" t="s">
        <v>39</v>
      </c>
      <c r="E66" s="25" t="str">
        <f>VLOOKUP(D66,Echelles!$A$2:$D$37,3,FALSE)</f>
        <v>1/8"</v>
      </c>
      <c r="F66" s="152" t="str">
        <f>VLOOKUP(D66,Echelles!$A$2:$D$37,2,FALSE)</f>
        <v>150kg</v>
      </c>
      <c r="G66" s="153"/>
      <c r="H66" s="12">
        <v>40</v>
      </c>
      <c r="I66" s="12">
        <v>40</v>
      </c>
      <c r="J66" s="12">
        <v>40.200000000000003</v>
      </c>
      <c r="K66" s="12">
        <v>40.1</v>
      </c>
      <c r="L66" s="12">
        <v>40</v>
      </c>
      <c r="M66" s="1"/>
      <c r="N66" s="1"/>
    </row>
    <row r="67" spans="1:16" ht="18.75" x14ac:dyDescent="0.25">
      <c r="A67" s="158"/>
      <c r="B67" s="159"/>
      <c r="C67" s="160"/>
      <c r="D67" s="87" t="s">
        <v>13</v>
      </c>
      <c r="E67" s="25" t="str">
        <f>VLOOKUP(D67,Echelles!$A$2:$D$37,3,FALSE)</f>
        <v/>
      </c>
      <c r="F67" s="152" t="str">
        <f>VLOOKUP(D67,Echelles!$A$2:$D$37,2,FALSE)</f>
        <v>150kg</v>
      </c>
      <c r="G67" s="153"/>
      <c r="H67" s="12">
        <v>22</v>
      </c>
      <c r="I67" s="12">
        <v>23</v>
      </c>
      <c r="J67" s="12">
        <v>23</v>
      </c>
      <c r="K67" s="12">
        <v>23.2</v>
      </c>
      <c r="L67" s="12">
        <v>23.1</v>
      </c>
      <c r="M67" s="1"/>
      <c r="N67" s="1"/>
    </row>
    <row r="68" spans="1:16" ht="18" x14ac:dyDescent="0.25">
      <c r="A68" s="158"/>
      <c r="B68" s="159"/>
      <c r="C68" s="160"/>
      <c r="D68" s="149"/>
      <c r="E68" s="150"/>
      <c r="F68" s="150"/>
      <c r="G68" s="150"/>
      <c r="H68" s="150"/>
      <c r="I68" s="150"/>
      <c r="J68" s="150"/>
      <c r="K68" s="150"/>
      <c r="L68" s="151"/>
      <c r="M68" s="1"/>
      <c r="N68" s="1"/>
    </row>
    <row r="69" spans="1:16" ht="18.75" x14ac:dyDescent="0.25">
      <c r="A69" s="158"/>
      <c r="B69" s="159"/>
      <c r="C69" s="160"/>
      <c r="D69" s="87" t="s">
        <v>25</v>
      </c>
      <c r="E69" s="25" t="str">
        <f>VLOOKUP(D69,Echelles!$A$2:$D$37,3,FALSE)</f>
        <v>1/16"</v>
      </c>
      <c r="F69" s="152" t="str">
        <f>VLOOKUP(D69,Echelles!$A$2:$D$37,2,FALSE)</f>
        <v>100kg</v>
      </c>
      <c r="G69" s="153"/>
      <c r="H69" s="12">
        <v>50</v>
      </c>
      <c r="I69" s="12">
        <v>51</v>
      </c>
      <c r="J69" s="12">
        <v>50</v>
      </c>
      <c r="K69" s="12">
        <v>50.1</v>
      </c>
      <c r="L69" s="12">
        <v>50</v>
      </c>
      <c r="M69" s="1"/>
      <c r="N69" s="1"/>
    </row>
    <row r="70" spans="1:16" ht="18.75" x14ac:dyDescent="0.25">
      <c r="A70" s="158"/>
      <c r="B70" s="159"/>
      <c r="C70" s="160"/>
      <c r="D70" s="87" t="s">
        <v>25</v>
      </c>
      <c r="E70" s="25" t="str">
        <f>VLOOKUP(D70,Echelles!$A$2:$D$37,3,FALSE)</f>
        <v>1/16"</v>
      </c>
      <c r="F70" s="152" t="str">
        <f>VLOOKUP(D70,Echelles!$A$2:$D$37,2,FALSE)</f>
        <v>100kg</v>
      </c>
      <c r="G70" s="153"/>
      <c r="H70" s="12">
        <v>55</v>
      </c>
      <c r="I70" s="12">
        <v>52</v>
      </c>
      <c r="J70" s="12">
        <v>55</v>
      </c>
      <c r="K70" s="12">
        <v>55</v>
      </c>
      <c r="L70" s="12">
        <v>55</v>
      </c>
      <c r="M70" s="1"/>
      <c r="N70" s="1"/>
    </row>
    <row r="71" spans="1:16" ht="18.75" x14ac:dyDescent="0.25">
      <c r="A71" s="158"/>
      <c r="B71" s="159"/>
      <c r="C71" s="160"/>
      <c r="D71" s="87" t="s">
        <v>25</v>
      </c>
      <c r="E71" s="25" t="str">
        <f>VLOOKUP(D71,Echelles!$A$2:$D$37,3,FALSE)</f>
        <v>1/16"</v>
      </c>
      <c r="F71" s="152" t="str">
        <f>VLOOKUP(D71,Echelles!$A$2:$D$37,2,FALSE)</f>
        <v>100kg</v>
      </c>
      <c r="G71" s="153"/>
      <c r="H71" s="12">
        <v>60</v>
      </c>
      <c r="I71" s="12">
        <v>60</v>
      </c>
      <c r="J71" s="12">
        <v>60</v>
      </c>
      <c r="K71" s="12">
        <v>61</v>
      </c>
      <c r="L71" s="12">
        <v>60.2</v>
      </c>
      <c r="M71" s="1"/>
      <c r="N71" s="1"/>
    </row>
    <row r="72" spans="1:16" ht="18" x14ac:dyDescent="0.25">
      <c r="A72" s="158"/>
      <c r="B72" s="159"/>
      <c r="C72" s="160"/>
      <c r="D72" s="152"/>
      <c r="E72" s="154"/>
      <c r="F72" s="154"/>
      <c r="G72" s="154"/>
      <c r="H72" s="154"/>
      <c r="I72" s="154"/>
      <c r="J72" s="154"/>
      <c r="K72" s="154"/>
      <c r="L72" s="153"/>
      <c r="M72" s="1"/>
      <c r="N72" s="1"/>
    </row>
    <row r="73" spans="1:16" ht="18.75" x14ac:dyDescent="0.25">
      <c r="A73" s="158"/>
      <c r="B73" s="159"/>
      <c r="C73" s="160"/>
      <c r="D73" s="87" t="s">
        <v>12</v>
      </c>
      <c r="E73" s="25" t="str">
        <f>VLOOKUP(D73,Echelles!$A$2:$D$37,3,FALSE)</f>
        <v xml:space="preserve"> </v>
      </c>
      <c r="F73" s="152" t="str">
        <f>VLOOKUP(D73,Echelles!$A$2:$D$37,2,FALSE)</f>
        <v>60kg</v>
      </c>
      <c r="G73" s="153"/>
      <c r="H73" s="12">
        <v>66</v>
      </c>
      <c r="I73" s="12">
        <v>66</v>
      </c>
      <c r="J73" s="12">
        <v>65</v>
      </c>
      <c r="K73" s="12">
        <v>65</v>
      </c>
      <c r="L73" s="12">
        <v>65</v>
      </c>
      <c r="M73" s="1"/>
      <c r="N73" s="1"/>
    </row>
    <row r="74" spans="1:16" ht="18.75" x14ac:dyDescent="0.25">
      <c r="A74" s="158"/>
      <c r="B74" s="159"/>
      <c r="C74" s="160"/>
      <c r="D74" s="87" t="s">
        <v>12</v>
      </c>
      <c r="E74" s="25" t="str">
        <f>VLOOKUP(D74,Echelles!$A$2:$D$37,3,FALSE)</f>
        <v xml:space="preserve"> </v>
      </c>
      <c r="F74" s="152" t="str">
        <f>VLOOKUP(D74,Echelles!$A$2:$D$37,2,FALSE)</f>
        <v>60kg</v>
      </c>
      <c r="G74" s="153"/>
      <c r="H74" s="12">
        <v>71</v>
      </c>
      <c r="I74" s="12">
        <v>70.5</v>
      </c>
      <c r="J74" s="12">
        <v>70.599999999999994</v>
      </c>
      <c r="K74" s="12">
        <v>70.7</v>
      </c>
      <c r="L74" s="12">
        <v>70.8</v>
      </c>
      <c r="M74" s="1"/>
      <c r="N74" s="1"/>
    </row>
    <row r="75" spans="1:16" ht="18.75" x14ac:dyDescent="0.25">
      <c r="A75" s="161"/>
      <c r="B75" s="162"/>
      <c r="C75" s="163"/>
      <c r="D75" s="87" t="s">
        <v>12</v>
      </c>
      <c r="E75" s="25" t="str">
        <f>VLOOKUP(D75,Echelles!$A$2:$D$37,3,FALSE)</f>
        <v xml:space="preserve"> </v>
      </c>
      <c r="F75" s="152" t="str">
        <f>VLOOKUP(D75,Echelles!$A$2:$D$37,2,FALSE)</f>
        <v>60kg</v>
      </c>
      <c r="G75" s="153"/>
      <c r="H75" s="12">
        <v>75</v>
      </c>
      <c r="I75" s="12">
        <v>77</v>
      </c>
      <c r="J75" s="12">
        <v>75.900000000000006</v>
      </c>
      <c r="K75" s="12">
        <v>75</v>
      </c>
      <c r="L75" s="12">
        <v>75</v>
      </c>
      <c r="M75" s="1"/>
      <c r="N75" s="1"/>
    </row>
    <row r="76" spans="1:16" ht="18.75" x14ac:dyDescent="0.25">
      <c r="A76" s="13"/>
      <c r="B76" s="13"/>
      <c r="C76" s="13"/>
      <c r="D76" s="14"/>
      <c r="E76" s="15"/>
      <c r="F76" s="16"/>
      <c r="G76" s="16"/>
      <c r="H76" s="17"/>
      <c r="I76" s="17"/>
      <c r="J76" s="17"/>
      <c r="K76" s="17"/>
      <c r="L76" s="17"/>
      <c r="M76" s="1"/>
      <c r="N76" s="1"/>
    </row>
    <row r="77" spans="1:16" ht="18.75" x14ac:dyDescent="0.25">
      <c r="A77" s="13"/>
      <c r="B77" s="13"/>
      <c r="C77" s="13"/>
      <c r="D77" s="14"/>
      <c r="E77" s="15"/>
      <c r="F77" s="16"/>
      <c r="G77" s="16"/>
      <c r="H77" s="17"/>
      <c r="I77" s="17"/>
      <c r="J77" s="17"/>
      <c r="K77" s="17"/>
      <c r="L77" s="17"/>
      <c r="M77" s="1"/>
      <c r="N77" s="1"/>
    </row>
    <row r="78" spans="1:16" x14ac:dyDescent="0.25">
      <c r="A78" s="141" t="s">
        <v>14</v>
      </c>
      <c r="B78" s="142"/>
      <c r="C78" s="147" t="s">
        <v>15</v>
      </c>
      <c r="D78" s="148"/>
      <c r="E78" s="147" t="s">
        <v>16</v>
      </c>
      <c r="F78" s="148"/>
      <c r="G78" s="98" t="s">
        <v>17</v>
      </c>
      <c r="H78" s="140"/>
      <c r="I78" s="139" t="s">
        <v>18</v>
      </c>
      <c r="J78" s="140"/>
      <c r="K78" s="98" t="s">
        <v>19</v>
      </c>
      <c r="L78" s="140"/>
      <c r="M78" s="139" t="s">
        <v>20</v>
      </c>
      <c r="N78" s="140"/>
      <c r="P78" s="27"/>
    </row>
    <row r="79" spans="1:16" ht="18.75" x14ac:dyDescent="0.25">
      <c r="A79" s="143"/>
      <c r="B79" s="144"/>
      <c r="C79" s="106">
        <f>AVERAGE(H61:L61)</f>
        <v>49.319999999999993</v>
      </c>
      <c r="D79" s="107"/>
      <c r="E79" s="108">
        <f>ABS(C79-J42)</f>
        <v>76.680000000000007</v>
      </c>
      <c r="F79" s="109"/>
      <c r="G79" s="108" t="e">
        <f>INDEX(Erreurs,MATCH(D61,Echelles,0),MATCH(J42,Intervalles,0))</f>
        <v>#N/A</v>
      </c>
      <c r="H79" s="109"/>
      <c r="I79" s="108">
        <f>((MAX(H61:L61)-MIN(H61:L61)))</f>
        <v>0.90000000000000568</v>
      </c>
      <c r="J79" s="109"/>
      <c r="K79" s="108" t="e">
        <f>Rockwell!E27</f>
        <v>#N/A</v>
      </c>
      <c r="L79" s="109"/>
      <c r="M79" s="135">
        <f>Rockwell!J27</f>
        <v>0.77054783974347341</v>
      </c>
      <c r="N79" s="136"/>
      <c r="P79" s="27"/>
    </row>
    <row r="80" spans="1:16" ht="18.75" x14ac:dyDescent="0.25">
      <c r="A80" s="143"/>
      <c r="B80" s="144"/>
      <c r="C80" s="106">
        <f>AVERAGE(H62:L62)</f>
        <v>43.26</v>
      </c>
      <c r="D80" s="107"/>
      <c r="E80" s="108">
        <f t="shared" ref="E80:E81" si="0">ABS(C80-J43)</f>
        <v>26.839999999999996</v>
      </c>
      <c r="F80" s="109"/>
      <c r="G80" s="108" t="e">
        <f>INDEX(Erreurs,MATCH(D62,Echelles,0),MATCH(J43,Intervalles,0))</f>
        <v>#N/A</v>
      </c>
      <c r="H80" s="109"/>
      <c r="I80" s="108">
        <f t="shared" ref="I80:I81" si="1">((MAX(H62:L62)-MIN(H62:L62)))</f>
        <v>45.8</v>
      </c>
      <c r="J80" s="109"/>
      <c r="K80" s="108" t="e">
        <f>Rockwell!E28</f>
        <v>#N/A</v>
      </c>
      <c r="L80" s="109"/>
      <c r="M80" s="135">
        <f>Rockwell!J28</f>
        <v>12.734193335006866</v>
      </c>
      <c r="N80" s="136"/>
      <c r="P80" s="27"/>
    </row>
    <row r="81" spans="1:16" ht="18.75" x14ac:dyDescent="0.25">
      <c r="A81" s="143"/>
      <c r="B81" s="144"/>
      <c r="C81" s="106">
        <f>AVERAGE(H63:L63)</f>
        <v>24.6</v>
      </c>
      <c r="D81" s="107"/>
      <c r="E81" s="108">
        <f t="shared" si="0"/>
        <v>67.699999999999989</v>
      </c>
      <c r="F81" s="109"/>
      <c r="G81" s="108" t="e">
        <f>INDEX(Erreurs,MATCH(D63,Echelles,0),MATCH(J44,Intervalles,0))</f>
        <v>#N/A</v>
      </c>
      <c r="H81" s="109"/>
      <c r="I81" s="108">
        <f t="shared" si="1"/>
        <v>1.3000000000000007</v>
      </c>
      <c r="J81" s="109"/>
      <c r="K81" s="108" t="e">
        <f>Rockwell!E29</f>
        <v>#N/A</v>
      </c>
      <c r="L81" s="109"/>
      <c r="M81" s="135">
        <f>Rockwell!J29</f>
        <v>0.58796609879595385</v>
      </c>
      <c r="N81" s="136"/>
      <c r="P81" s="27"/>
    </row>
    <row r="82" spans="1:16" ht="18.75" x14ac:dyDescent="0.25">
      <c r="A82" s="143"/>
      <c r="B82" s="144"/>
      <c r="C82" s="106"/>
      <c r="D82" s="137"/>
      <c r="E82" s="137"/>
      <c r="F82" s="137"/>
      <c r="G82" s="137"/>
      <c r="H82" s="137"/>
      <c r="I82" s="137"/>
      <c r="J82" s="137"/>
      <c r="K82" s="137"/>
      <c r="L82" s="137"/>
      <c r="M82" s="138"/>
      <c r="N82" s="138"/>
      <c r="P82" s="27"/>
    </row>
    <row r="83" spans="1:16" ht="18.75" x14ac:dyDescent="0.25">
      <c r="A83" s="143"/>
      <c r="B83" s="144"/>
      <c r="C83" s="106">
        <f>AVERAGE(H65:L65)</f>
        <v>21.96</v>
      </c>
      <c r="D83" s="107"/>
      <c r="E83" s="108">
        <f t="shared" ref="E83" si="2">ABS(C83-J46)</f>
        <v>3.9999999999999147E-2</v>
      </c>
      <c r="F83" s="109"/>
      <c r="G83" s="108" t="str">
        <f>INDEX(Erreurs,MATCH(D65,Echelles,0),MATCH(J46,Intervalles,0))</f>
        <v>±3</v>
      </c>
      <c r="H83" s="109"/>
      <c r="I83" s="108">
        <f>((MAX(H65:L65)-MIN(H65:L65)))</f>
        <v>0.30000000000000071</v>
      </c>
      <c r="J83" s="109"/>
      <c r="K83" s="108">
        <f>Rockwell!E30</f>
        <v>4.6823999999999995</v>
      </c>
      <c r="L83" s="109"/>
      <c r="M83" s="135">
        <f>Rockwell!J30</f>
        <v>0.54388628713485088</v>
      </c>
      <c r="N83" s="136"/>
    </row>
    <row r="84" spans="1:16" ht="18.75" x14ac:dyDescent="0.25">
      <c r="A84" s="143"/>
      <c r="B84" s="144"/>
      <c r="C84" s="106">
        <f t="shared" ref="C84:C85" si="3">AVERAGE(H66:L66)</f>
        <v>40.06</v>
      </c>
      <c r="D84" s="107"/>
      <c r="E84" s="108">
        <f t="shared" ref="E84:E85" si="4">ABS(C84-J47)</f>
        <v>6.0000000000002274E-2</v>
      </c>
      <c r="F84" s="109"/>
      <c r="G84" s="108" t="str">
        <f>INDEX(Erreurs,MATCH(D66,Echelles,0),MATCH(J47,Intervalles,0))</f>
        <v>±4</v>
      </c>
      <c r="H84" s="109"/>
      <c r="I84" s="108">
        <f t="shared" ref="I84:I85" si="5">((MAX(H66:L66)-MIN(H66:L66)))</f>
        <v>0.20000000000000284</v>
      </c>
      <c r="J84" s="109"/>
      <c r="K84" s="108">
        <f>Rockwell!E31</f>
        <v>3.5975999999999999</v>
      </c>
      <c r="L84" s="109"/>
      <c r="M84" s="135">
        <f>Rockwell!J31</f>
        <v>0.50290425861522925</v>
      </c>
      <c r="N84" s="136"/>
    </row>
    <row r="85" spans="1:16" ht="18.75" x14ac:dyDescent="0.25">
      <c r="A85" s="143"/>
      <c r="B85" s="144"/>
      <c r="C85" s="106">
        <f t="shared" si="3"/>
        <v>22.860000000000003</v>
      </c>
      <c r="D85" s="107"/>
      <c r="E85" s="108">
        <f t="shared" si="4"/>
        <v>0.13999999999999702</v>
      </c>
      <c r="F85" s="109"/>
      <c r="G85" s="108" t="str">
        <f>INDEX(Erreurs,MATCH(D67,Echelles,0),MATCH(J48,Intervalles,0))</f>
        <v>±1,5</v>
      </c>
      <c r="H85" s="109"/>
      <c r="I85" s="108">
        <f t="shared" si="5"/>
        <v>1.1999999999999993</v>
      </c>
      <c r="J85" s="109"/>
      <c r="K85" s="108">
        <f>Rockwell!E32</f>
        <v>1.5427999999999999</v>
      </c>
      <c r="L85" s="109"/>
      <c r="M85" s="135">
        <f>Rockwell!J32</f>
        <v>0.27985584384345691</v>
      </c>
      <c r="N85" s="136"/>
    </row>
    <row r="86" spans="1:16" ht="18.75" x14ac:dyDescent="0.25">
      <c r="A86" s="143"/>
      <c r="B86" s="144"/>
      <c r="C86" s="106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</row>
    <row r="87" spans="1:16" ht="18.75" x14ac:dyDescent="0.25">
      <c r="A87" s="143"/>
      <c r="B87" s="144"/>
      <c r="C87" s="106">
        <f t="shared" ref="C87" si="6">AVERAGE(H69:L69)</f>
        <v>50.22</v>
      </c>
      <c r="D87" s="107"/>
      <c r="E87" s="108">
        <f t="shared" ref="E87:E89" si="7">ABS(C87-J50)</f>
        <v>0.21999999999999886</v>
      </c>
      <c r="F87" s="109"/>
      <c r="G87" s="108" t="str">
        <f>INDEX(Erreurs,MATCH(D69,Echelles,0),MATCH(J50,Intervalles,0))</f>
        <v>±3</v>
      </c>
      <c r="H87" s="109"/>
      <c r="I87" s="108">
        <f>((MAX(H69:L69)-MIN(H69:L69)))</f>
        <v>1</v>
      </c>
      <c r="J87" s="109"/>
      <c r="K87" s="108">
        <f>Rockwell!E33</f>
        <v>1.9912000000000001</v>
      </c>
      <c r="L87" s="109"/>
      <c r="M87" s="135">
        <f>Rockwell!J33</f>
        <v>0.45037536936796768</v>
      </c>
      <c r="N87" s="136"/>
    </row>
    <row r="88" spans="1:16" ht="18.75" x14ac:dyDescent="0.25">
      <c r="A88" s="143"/>
      <c r="B88" s="144"/>
      <c r="C88" s="106">
        <f t="shared" ref="C88:C89" si="8">AVERAGE(H70:L70)</f>
        <v>54.4</v>
      </c>
      <c r="D88" s="107"/>
      <c r="E88" s="108">
        <f t="shared" si="7"/>
        <v>0.60000000000000142</v>
      </c>
      <c r="F88" s="109"/>
      <c r="G88" s="108" t="str">
        <f>INDEX(Erreurs,MATCH(D70,Echelles,0),MATCH(J51,Intervalles,0))</f>
        <v>±3</v>
      </c>
      <c r="H88" s="109"/>
      <c r="I88" s="108">
        <f t="shared" ref="I88:I89" si="9">((MAX(H70:L70)-MIN(H70:L70)))</f>
        <v>3</v>
      </c>
      <c r="J88" s="109"/>
      <c r="K88" s="108">
        <f>Rockwell!E34</f>
        <v>1.8240000000000001</v>
      </c>
      <c r="L88" s="109"/>
      <c r="M88" s="135">
        <f>Rockwell!J34</f>
        <v>0.70662177530368631</v>
      </c>
      <c r="N88" s="136"/>
    </row>
    <row r="89" spans="1:16" ht="18.75" x14ac:dyDescent="0.25">
      <c r="A89" s="143"/>
      <c r="B89" s="144"/>
      <c r="C89" s="106">
        <f t="shared" si="8"/>
        <v>60.239999999999995</v>
      </c>
      <c r="D89" s="107"/>
      <c r="E89" s="108">
        <f t="shared" si="7"/>
        <v>0.23999999999999488</v>
      </c>
      <c r="F89" s="109"/>
      <c r="G89" s="108" t="str">
        <f>INDEX(Erreurs,MATCH(D71,Echelles,0),MATCH(J52,Intervalles,0))</f>
        <v>±3</v>
      </c>
      <c r="H89" s="109"/>
      <c r="I89" s="108">
        <f t="shared" si="9"/>
        <v>1</v>
      </c>
      <c r="J89" s="109"/>
      <c r="K89" s="108">
        <f>Rockwell!E35</f>
        <v>1.5904000000000003</v>
      </c>
      <c r="L89" s="109"/>
      <c r="M89" s="135">
        <f>Rockwell!J35</f>
        <v>0.25558421964850125</v>
      </c>
      <c r="N89" s="136"/>
    </row>
    <row r="90" spans="1:16" ht="18.75" x14ac:dyDescent="0.25">
      <c r="A90" s="143"/>
      <c r="B90" s="144"/>
      <c r="C90" s="106"/>
      <c r="D90" s="137"/>
      <c r="E90" s="137"/>
      <c r="F90" s="137"/>
      <c r="G90" s="137"/>
      <c r="H90" s="137"/>
      <c r="I90" s="137"/>
      <c r="J90" s="137"/>
      <c r="K90" s="137"/>
      <c r="L90" s="137"/>
      <c r="M90" s="138"/>
      <c r="N90" s="138"/>
    </row>
    <row r="91" spans="1:16" ht="18.75" x14ac:dyDescent="0.25">
      <c r="A91" s="143"/>
      <c r="B91" s="144"/>
      <c r="C91" s="106">
        <f t="shared" ref="C91:C93" si="10">AVERAGE(H73:L73)</f>
        <v>65.400000000000006</v>
      </c>
      <c r="D91" s="107"/>
      <c r="E91" s="108">
        <f t="shared" ref="E91:E93" si="11">ABS(C91-J54)</f>
        <v>0.40000000000000568</v>
      </c>
      <c r="F91" s="109"/>
      <c r="G91" s="108" t="str">
        <f>INDEX(Erreurs,MATCH(D73,Echelles,0),MATCH(J54,Intervalles,0))</f>
        <v>±2</v>
      </c>
      <c r="H91" s="109"/>
      <c r="I91" s="108">
        <f>((MAX(H73:L73)-MIN(H73:L73)))</f>
        <v>1</v>
      </c>
      <c r="J91" s="109"/>
      <c r="K91" s="108">
        <f>Rockwell!E36</f>
        <v>0.69199999999999995</v>
      </c>
      <c r="L91" s="109"/>
      <c r="M91" s="135">
        <f>Rockwell!J36</f>
        <v>1.0386574667970829</v>
      </c>
      <c r="N91" s="136"/>
    </row>
    <row r="92" spans="1:16" ht="18.75" x14ac:dyDescent="0.25">
      <c r="A92" s="143"/>
      <c r="B92" s="144"/>
      <c r="C92" s="106">
        <f t="shared" si="10"/>
        <v>70.72</v>
      </c>
      <c r="D92" s="107"/>
      <c r="E92" s="108">
        <f t="shared" si="11"/>
        <v>0.71999999999999886</v>
      </c>
      <c r="F92" s="109"/>
      <c r="G92" s="108" t="str">
        <f>INDEX(Erreurs,MATCH(D74,Echelles,0),MATCH(J55,Intervalles,0))</f>
        <v>±2</v>
      </c>
      <c r="H92" s="109"/>
      <c r="I92" s="108">
        <f t="shared" ref="I92:I93" si="12">((MAX(H74:L74)-MIN(H74:L74)))</f>
        <v>0.5</v>
      </c>
      <c r="J92" s="109"/>
      <c r="K92" s="108">
        <f>Rockwell!E37</f>
        <v>0.58560000000000001</v>
      </c>
      <c r="L92" s="109"/>
      <c r="M92" s="135">
        <f>Rockwell!J37</f>
        <v>0.51034338766494602</v>
      </c>
      <c r="N92" s="136"/>
    </row>
    <row r="93" spans="1:16" ht="18.75" x14ac:dyDescent="0.25">
      <c r="A93" s="145"/>
      <c r="B93" s="146"/>
      <c r="C93" s="106">
        <f t="shared" si="10"/>
        <v>75.58</v>
      </c>
      <c r="D93" s="107"/>
      <c r="E93" s="108">
        <f t="shared" si="11"/>
        <v>0.57999999999999829</v>
      </c>
      <c r="F93" s="109"/>
      <c r="G93" s="108" t="str">
        <f>INDEX(Erreurs,MATCH(D75,Echelles,0),MATCH(J56,Intervalles,0))</f>
        <v>±2</v>
      </c>
      <c r="H93" s="109"/>
      <c r="I93" s="108">
        <f t="shared" si="12"/>
        <v>2</v>
      </c>
      <c r="J93" s="109"/>
      <c r="K93" s="108">
        <f>Rockwell!E38</f>
        <v>0.48840000000000006</v>
      </c>
      <c r="L93" s="109"/>
      <c r="M93" s="135">
        <f>Rockwell!J38</f>
        <v>0.51632429086121212</v>
      </c>
      <c r="N93" s="136"/>
    </row>
    <row r="96" spans="1:16" x14ac:dyDescent="0.25">
      <c r="A96" s="88" t="s">
        <v>114</v>
      </c>
      <c r="B96" s="88"/>
      <c r="C96" s="88"/>
      <c r="D96" s="89" t="s">
        <v>5</v>
      </c>
      <c r="E96" s="89"/>
      <c r="F96" s="89"/>
      <c r="G96" s="89"/>
      <c r="H96" s="89"/>
      <c r="I96" s="89"/>
      <c r="J96" s="89"/>
      <c r="K96" s="89"/>
      <c r="L96" s="89"/>
    </row>
    <row r="97" spans="1:12" x14ac:dyDescent="0.25">
      <c r="A97" s="88" t="s">
        <v>115</v>
      </c>
      <c r="B97" s="88"/>
      <c r="C97" s="88"/>
      <c r="D97" s="90" t="s">
        <v>5</v>
      </c>
      <c r="E97" s="90"/>
      <c r="F97" s="90"/>
      <c r="G97" s="90"/>
      <c r="H97" s="90"/>
      <c r="I97" s="90"/>
      <c r="J97" s="90"/>
      <c r="K97" s="90"/>
      <c r="L97" s="90"/>
    </row>
  </sheetData>
  <mergeCells count="224">
    <mergeCell ref="J35:L35"/>
    <mergeCell ref="M52:O52"/>
    <mergeCell ref="M54:O54"/>
    <mergeCell ref="M55:O55"/>
    <mergeCell ref="M56:O56"/>
    <mergeCell ref="M40:O41"/>
    <mergeCell ref="M42:O42"/>
    <mergeCell ref="M43:O43"/>
    <mergeCell ref="M44:O44"/>
    <mergeCell ref="M46:O46"/>
    <mergeCell ref="M47:O47"/>
    <mergeCell ref="M48:O48"/>
    <mergeCell ref="M50:O50"/>
    <mergeCell ref="M51:O51"/>
    <mergeCell ref="D43:F43"/>
    <mergeCell ref="G43:I43"/>
    <mergeCell ref="J43:L43"/>
    <mergeCell ref="D44:F44"/>
    <mergeCell ref="G44:I44"/>
    <mergeCell ref="J44:L44"/>
    <mergeCell ref="A40:C40"/>
    <mergeCell ref="D40:F41"/>
    <mergeCell ref="G40:I41"/>
    <mergeCell ref="J40:L41"/>
    <mergeCell ref="A41:C41"/>
    <mergeCell ref="D42:F42"/>
    <mergeCell ref="G42:I42"/>
    <mergeCell ref="J42:L42"/>
    <mergeCell ref="A48:C48"/>
    <mergeCell ref="D48:F48"/>
    <mergeCell ref="G48:I48"/>
    <mergeCell ref="J48:L48"/>
    <mergeCell ref="A49:C49"/>
    <mergeCell ref="D49:L49"/>
    <mergeCell ref="D45:F45"/>
    <mergeCell ref="A46:C46"/>
    <mergeCell ref="D46:F46"/>
    <mergeCell ref="G46:I46"/>
    <mergeCell ref="J46:L46"/>
    <mergeCell ref="A47:C47"/>
    <mergeCell ref="D47:F47"/>
    <mergeCell ref="G47:I47"/>
    <mergeCell ref="J47:L47"/>
    <mergeCell ref="A52:C52"/>
    <mergeCell ref="D52:F52"/>
    <mergeCell ref="G52:I52"/>
    <mergeCell ref="J52:L52"/>
    <mergeCell ref="A53:C53"/>
    <mergeCell ref="D53:L53"/>
    <mergeCell ref="A50:C50"/>
    <mergeCell ref="D50:F50"/>
    <mergeCell ref="G50:I50"/>
    <mergeCell ref="J50:L50"/>
    <mergeCell ref="A51:C51"/>
    <mergeCell ref="D51:F51"/>
    <mergeCell ref="G51:I51"/>
    <mergeCell ref="J51:L51"/>
    <mergeCell ref="A56:C56"/>
    <mergeCell ref="D56:F56"/>
    <mergeCell ref="G56:I56"/>
    <mergeCell ref="J56:L56"/>
    <mergeCell ref="A57:C57"/>
    <mergeCell ref="D57:F57"/>
    <mergeCell ref="G57:I57"/>
    <mergeCell ref="J57:L57"/>
    <mergeCell ref="A54:C54"/>
    <mergeCell ref="D54:F54"/>
    <mergeCell ref="G54:I54"/>
    <mergeCell ref="J54:L54"/>
    <mergeCell ref="A55:C55"/>
    <mergeCell ref="D55:F55"/>
    <mergeCell ref="G55:I55"/>
    <mergeCell ref="J55:L55"/>
    <mergeCell ref="D68:L68"/>
    <mergeCell ref="F69:G69"/>
    <mergeCell ref="F70:G70"/>
    <mergeCell ref="F71:G71"/>
    <mergeCell ref="D72:L72"/>
    <mergeCell ref="F73:G73"/>
    <mergeCell ref="A60:C75"/>
    <mergeCell ref="D60:E60"/>
    <mergeCell ref="F60:G60"/>
    <mergeCell ref="F61:G61"/>
    <mergeCell ref="F62:G62"/>
    <mergeCell ref="F63:G63"/>
    <mergeCell ref="D64:L64"/>
    <mergeCell ref="F65:G65"/>
    <mergeCell ref="F66:G66"/>
    <mergeCell ref="F67:G67"/>
    <mergeCell ref="F74:G74"/>
    <mergeCell ref="F75:G75"/>
    <mergeCell ref="A78:B93"/>
    <mergeCell ref="C78:D78"/>
    <mergeCell ref="E78:F78"/>
    <mergeCell ref="G78:H78"/>
    <mergeCell ref="C80:D80"/>
    <mergeCell ref="E80:F80"/>
    <mergeCell ref="G80:H80"/>
    <mergeCell ref="C82:L82"/>
    <mergeCell ref="I78:J78"/>
    <mergeCell ref="K78:L78"/>
    <mergeCell ref="C81:D81"/>
    <mergeCell ref="E81:F81"/>
    <mergeCell ref="G81:H81"/>
    <mergeCell ref="I81:J81"/>
    <mergeCell ref="K81:L81"/>
    <mergeCell ref="C86:N86"/>
    <mergeCell ref="C87:D87"/>
    <mergeCell ref="E87:F87"/>
    <mergeCell ref="G87:H87"/>
    <mergeCell ref="I87:J87"/>
    <mergeCell ref="K87:L87"/>
    <mergeCell ref="M87:N87"/>
    <mergeCell ref="C85:D85"/>
    <mergeCell ref="E85:F85"/>
    <mergeCell ref="M78:N78"/>
    <mergeCell ref="C79:D79"/>
    <mergeCell ref="E79:F79"/>
    <mergeCell ref="G79:H79"/>
    <mergeCell ref="I79:J79"/>
    <mergeCell ref="K79:L79"/>
    <mergeCell ref="M79:N79"/>
    <mergeCell ref="I80:J80"/>
    <mergeCell ref="K80:L80"/>
    <mergeCell ref="M80:N80"/>
    <mergeCell ref="M81:N81"/>
    <mergeCell ref="C84:D84"/>
    <mergeCell ref="E84:F84"/>
    <mergeCell ref="G84:H84"/>
    <mergeCell ref="I84:J84"/>
    <mergeCell ref="K84:L84"/>
    <mergeCell ref="M84:N84"/>
    <mergeCell ref="M82:N82"/>
    <mergeCell ref="C83:D83"/>
    <mergeCell ref="E83:F83"/>
    <mergeCell ref="G83:H83"/>
    <mergeCell ref="I83:J83"/>
    <mergeCell ref="K83:L83"/>
    <mergeCell ref="M83:N83"/>
    <mergeCell ref="M85:N85"/>
    <mergeCell ref="I89:J89"/>
    <mergeCell ref="K89:L89"/>
    <mergeCell ref="M89:N89"/>
    <mergeCell ref="C88:D88"/>
    <mergeCell ref="E88:F88"/>
    <mergeCell ref="G88:H88"/>
    <mergeCell ref="I88:J88"/>
    <mergeCell ref="K88:L88"/>
    <mergeCell ref="M88:N88"/>
    <mergeCell ref="M93:N93"/>
    <mergeCell ref="C92:D92"/>
    <mergeCell ref="E92:F92"/>
    <mergeCell ref="G92:H92"/>
    <mergeCell ref="I92:J92"/>
    <mergeCell ref="K92:L92"/>
    <mergeCell ref="M92:N92"/>
    <mergeCell ref="C90:L90"/>
    <mergeCell ref="M90:N90"/>
    <mergeCell ref="C91:D91"/>
    <mergeCell ref="E91:F91"/>
    <mergeCell ref="G91:H91"/>
    <mergeCell ref="I91:J91"/>
    <mergeCell ref="K91:L91"/>
    <mergeCell ref="M91:N91"/>
    <mergeCell ref="P40:P41"/>
    <mergeCell ref="A6:L6"/>
    <mergeCell ref="A7:L7"/>
    <mergeCell ref="A10:F10"/>
    <mergeCell ref="G10:L10"/>
    <mergeCell ref="A11:F11"/>
    <mergeCell ref="G11:L11"/>
    <mergeCell ref="A14:L14"/>
    <mergeCell ref="A15:L15"/>
    <mergeCell ref="A17:L17"/>
    <mergeCell ref="A18:L18"/>
    <mergeCell ref="A19:L19"/>
    <mergeCell ref="A22:C22"/>
    <mergeCell ref="D22:F22"/>
    <mergeCell ref="G22:I22"/>
    <mergeCell ref="J22:L22"/>
    <mergeCell ref="A23:C23"/>
    <mergeCell ref="A25:F25"/>
    <mergeCell ref="G25:L25"/>
    <mergeCell ref="A27:B27"/>
    <mergeCell ref="C27:F27"/>
    <mergeCell ref="G27:H27"/>
    <mergeCell ref="I27:L27"/>
    <mergeCell ref="G35:I35"/>
    <mergeCell ref="A28:B28"/>
    <mergeCell ref="C28:F28"/>
    <mergeCell ref="G28:H28"/>
    <mergeCell ref="I28:L28"/>
    <mergeCell ref="A29:B29"/>
    <mergeCell ref="C29:F29"/>
    <mergeCell ref="G29:H29"/>
    <mergeCell ref="I29:L29"/>
    <mergeCell ref="A30:B30"/>
    <mergeCell ref="C30:F30"/>
    <mergeCell ref="G30:H30"/>
    <mergeCell ref="I30:L30"/>
    <mergeCell ref="A96:C96"/>
    <mergeCell ref="D96:L96"/>
    <mergeCell ref="A97:C97"/>
    <mergeCell ref="D97:L97"/>
    <mergeCell ref="A31:B31"/>
    <mergeCell ref="C31:F31"/>
    <mergeCell ref="G31:H31"/>
    <mergeCell ref="I31:L31"/>
    <mergeCell ref="C32:F32"/>
    <mergeCell ref="A34:C34"/>
    <mergeCell ref="D34:F34"/>
    <mergeCell ref="G34:I34"/>
    <mergeCell ref="J34:L34"/>
    <mergeCell ref="C93:D93"/>
    <mergeCell ref="E93:F93"/>
    <mergeCell ref="G93:H93"/>
    <mergeCell ref="I93:J93"/>
    <mergeCell ref="K93:L93"/>
    <mergeCell ref="C89:D89"/>
    <mergeCell ref="E89:F89"/>
    <mergeCell ref="G89:H89"/>
    <mergeCell ref="G85:H85"/>
    <mergeCell ref="I85:J85"/>
    <mergeCell ref="K85:L85"/>
  </mergeCells>
  <dataValidations count="6">
    <dataValidation type="list" allowBlank="1" showInputMessage="1" showErrorMessage="1" sqref="E76:E77">
      <formula1>Diametre</formula1>
    </dataValidation>
    <dataValidation type="list" allowBlank="1" showInputMessage="1" showErrorMessage="1" sqref="D68 D76:D77">
      <formula1>Echelle</formula1>
    </dataValidation>
    <dataValidation type="list" allowBlank="1" showInputMessage="1" showErrorMessage="1" sqref="I28:L28 JE28:JH28 TA28:TD28 ACW28:ACZ28 AMS28:AMV28 AWO28:AWR28 BGK28:BGN28 BQG28:BQJ28 CAC28:CAF28 CJY28:CKB28 CTU28:CTX28 DDQ28:DDT28 DNM28:DNP28 DXI28:DXL28 EHE28:EHH28 ERA28:ERD28 FAW28:FAZ28 FKS28:FKV28 FUO28:FUR28 GEK28:GEN28 GOG28:GOJ28 GYC28:GYF28 HHY28:HIB28 HRU28:HRX28 IBQ28:IBT28 ILM28:ILP28 IVI28:IVL28 JFE28:JFH28 JPA28:JPD28 JYW28:JYZ28 KIS28:KIV28 KSO28:KSR28 LCK28:LCN28 LMG28:LMJ28 LWC28:LWF28 MFY28:MGB28 MPU28:MPX28 MZQ28:MZT28 NJM28:NJP28 NTI28:NTL28 ODE28:ODH28 ONA28:OND28 OWW28:OWZ28 PGS28:PGV28 PQO28:PQR28 QAK28:QAN28 QKG28:QKJ28 QUC28:QUF28 RDY28:REB28 RNU28:RNX28 RXQ28:RXT28 SHM28:SHP28 SRI28:SRL28 TBE28:TBH28 TLA28:TLD28 TUW28:TUZ28 UES28:UEV28 UOO28:UOR28 UYK28:UYN28 VIG28:VIJ28 VSC28:VSF28 WBY28:WCB28 WLU28:WLX28 WVQ28:WVT28">
      <formula1>TYPEDUR</formula1>
    </dataValidation>
    <dataValidation type="list" allowBlank="1" showInputMessage="1" showErrorMessage="1" sqref="I27:L27 JE27:JH27 TA27:TD27 ACW27:ACZ27 AMS27:AMV27 AWO27:AWR27 BGK27:BGN27 BQG27:BQJ27 CAC27:CAF27 CJY27:CKB27 CTU27:CTX27 DDQ27:DDT27 DNM27:DNP27 DXI27:DXL27 EHE27:EHH27 ERA27:ERD27 FAW27:FAZ27 FKS27:FKV27 FUO27:FUR27 GEK27:GEN27 GOG27:GOJ27 GYC27:GYF27 HHY27:HIB27 HRU27:HRX27 IBQ27:IBT27 ILM27:ILP27 IVI27:IVL27 JFE27:JFH27 JPA27:JPD27 JYW27:JYZ27 KIS27:KIV27 KSO27:KSR27 LCK27:LCN27 LMG27:LMJ27 LWC27:LWF27 MFY27:MGB27 MPU27:MPX27 MZQ27:MZT27 NJM27:NJP27 NTI27:NTL27 ODE27:ODH27 ONA27:OND27 OWW27:OWZ27 PGS27:PGV27 PQO27:PQR27 QAK27:QAN27 QKG27:QKJ27 QUC27:QUF27 RDY27:REB27 RNU27:RNX27 RXQ27:RXT27 SHM27:SHP27 SRI27:SRL27 TBE27:TBH27 TLA27:TLD27 TUW27:TUZ27 UES27:UEV27 UOO27:UOR27 UYK27:UYN27 VIG27:VIJ27 VSC27:VSF27 WBY27:WCB27 WLU27:WLX27 WVQ27:WVT27">
      <formula1>Marque</formula1>
    </dataValidation>
    <dataValidation type="list" allowBlank="1" showInputMessage="1" showErrorMessage="1" sqref="I30:L30 JE30:JH30 TA30:TD30 ACW30:ACZ30 AMS30:AMV30 AWO30:AWR30 BGK30:BGN30 BQG30:BQJ30 CAC30:CAF30 CJY30:CKB30 CTU30:CTX30 DDQ30:DDT30 DNM30:DNP30 DXI30:DXL30 EHE30:EHH30 ERA30:ERD30 FAW30:FAZ30 FKS30:FKV30 FUO30:FUR30 GEK30:GEN30 GOG30:GOJ30 GYC30:GYF30 HHY30:HIB30 HRU30:HRX30 IBQ30:IBT30 ILM30:ILP30 IVI30:IVL30 JFE30:JFH30 JPA30:JPD30 JYW30:JYZ30 KIS30:KIV30 KSO30:KSR30 LCK30:LCN30 LMG30:LMJ30 LWC30:LWF30 MFY30:MGB30 MPU30:MPX30 MZQ30:MZT30 NJM30:NJP30 NTI30:NTL30 ODE30:ODH30 ONA30:OND30 OWW30:OWZ30 PGS30:PGV30 PQO30:PQR30 QAK30:QAN30 QKG30:QKJ30 QUC30:QUF30 RDY30:REB30 RNU30:RNX30 RXQ30:RXT30 SHM30:SHP30 SRI30:SRL30 TBE30:TBH30 TLA30:TLD30 TUW30:TUZ30 UES30:UEV30 UOO30:UOR30 UYK30:UYN30 VIG30:VIJ30 VSC30:VSF30 WBY30:WCB30 WLU30:WLX30 WVQ30:WVT30">
      <formula1>Principe</formula1>
    </dataValidation>
    <dataValidation type="list" allowBlank="1" showInputMessage="1" showErrorMessage="1" sqref="J22:L23 JF22:JH23 TB22:TD23 ACX22:ACZ23 AMT22:AMV23 AWP22:AWR23 BGL22:BGN23 BQH22:BQJ23 CAD22:CAF23 CJZ22:CKB23 CTV22:CTX23 DDR22:DDT23 DNN22:DNP23 DXJ22:DXL23 EHF22:EHH23 ERB22:ERD23 FAX22:FAZ23 FKT22:FKV23 FUP22:FUR23 GEL22:GEN23 GOH22:GOJ23 GYD22:GYF23 HHZ22:HIB23 HRV22:HRX23 IBR22:IBT23 ILN22:ILP23 IVJ22:IVL23 JFF22:JFH23 JPB22:JPD23 JYX22:JYZ23 KIT22:KIV23 KSP22:KSR23 LCL22:LCN23 LMH22:LMJ23 LWD22:LWF23 MFZ22:MGB23 MPV22:MPX23 MZR22:MZT23 NJN22:NJP23 NTJ22:NTL23 ODF22:ODH23 ONB22:OND23 OWX22:OWZ23 PGT22:PGV23 PQP22:PQR23 QAL22:QAN23 QKH22:QKJ23 QUD22:QUF23 RDZ22:REB23 RNV22:RNX23 RXR22:RXT23 SHN22:SHP23 SRJ22:SRL23 TBF22:TBH23 TLB22:TLD23 TUX22:TUZ23 UET22:UEV23 UOP22:UOR23 UYL22:UYN23 VIH22:VIJ23 VSD22:VSF23 WBZ22:WCB23 WLV22:WLX23 WVR22:WVT23">
      <formula1>Controleur</formula1>
    </dataValidation>
  </dataValidations>
  <pageMargins left="0.70866141732283472" right="0.70866141732283472" top="0.74803149606299213" bottom="0.74803149606299213" header="0.31496062992125984" footer="0.31496062992125984"/>
  <pageSetup paperSize="125" scale="44" orientation="portrait" horizontalDpi="4294967293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Rockwell!$S$27:$S$29</xm:f>
          </x14:formula1>
          <xm:sqref>P42:P44 P46:P48 P50:P52 P54:P56</xm:sqref>
        </x14:dataValidation>
        <x14:dataValidation type="list" allowBlank="1" showInputMessage="1" showErrorMessage="1">
          <x14:formula1>
            <xm:f>Echelles!$A$2:$A$37</xm:f>
          </x14:formula1>
          <xm:sqref>D61:D63 D65:D67 D69:D71 D73:D75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16" workbookViewId="0">
      <selection activeCell="E2" sqref="E2:K16"/>
    </sheetView>
  </sheetViews>
  <sheetFormatPr defaultRowHeight="15" x14ac:dyDescent="0.25"/>
  <sheetData>
    <row r="1" spans="1:11" x14ac:dyDescent="0.25">
      <c r="A1" s="81" t="s">
        <v>24</v>
      </c>
      <c r="B1" s="82" t="s">
        <v>11</v>
      </c>
      <c r="C1" s="82" t="s">
        <v>34</v>
      </c>
      <c r="D1" s="79" t="s">
        <v>140</v>
      </c>
    </row>
    <row r="2" spans="1:11" x14ac:dyDescent="0.25">
      <c r="A2" s="83" t="s">
        <v>12</v>
      </c>
      <c r="B2" s="83" t="s">
        <v>21</v>
      </c>
      <c r="C2" s="84" t="s">
        <v>5</v>
      </c>
      <c r="D2" s="84" t="s">
        <v>5</v>
      </c>
      <c r="E2" s="246" t="s">
        <v>160</v>
      </c>
      <c r="F2" s="247"/>
      <c r="G2" s="247"/>
      <c r="H2" s="247"/>
      <c r="I2" s="247"/>
      <c r="J2" s="247"/>
      <c r="K2" s="248"/>
    </row>
    <row r="3" spans="1:11" x14ac:dyDescent="0.25">
      <c r="A3" s="85" t="s">
        <v>25</v>
      </c>
      <c r="B3" s="85" t="s">
        <v>26</v>
      </c>
      <c r="C3" s="86" t="s">
        <v>43</v>
      </c>
      <c r="D3" s="84" t="s">
        <v>5</v>
      </c>
      <c r="E3" s="245"/>
      <c r="F3" s="249"/>
      <c r="G3" s="249"/>
      <c r="H3" s="249"/>
      <c r="I3" s="249"/>
      <c r="J3" s="249"/>
      <c r="K3" s="250"/>
    </row>
    <row r="4" spans="1:11" x14ac:dyDescent="0.25">
      <c r="A4" s="83" t="s">
        <v>13</v>
      </c>
      <c r="B4" s="83" t="s">
        <v>22</v>
      </c>
      <c r="C4" s="86" t="str">
        <f>""</f>
        <v/>
      </c>
      <c r="D4" s="84" t="s">
        <v>5</v>
      </c>
      <c r="E4" s="245"/>
      <c r="F4" s="249"/>
      <c r="G4" s="249"/>
      <c r="H4" s="249"/>
      <c r="I4" s="249"/>
      <c r="J4" s="249"/>
      <c r="K4" s="250"/>
    </row>
    <row r="5" spans="1:11" x14ac:dyDescent="0.25">
      <c r="A5" s="85" t="s">
        <v>27</v>
      </c>
      <c r="B5" s="85" t="s">
        <v>26</v>
      </c>
      <c r="C5" s="86" t="str">
        <f>""</f>
        <v/>
      </c>
      <c r="D5" s="84" t="s">
        <v>5</v>
      </c>
      <c r="E5" s="245"/>
      <c r="F5" s="249"/>
      <c r="G5" s="249"/>
      <c r="H5" s="249"/>
      <c r="I5" s="249"/>
      <c r="J5" s="249"/>
      <c r="K5" s="250"/>
    </row>
    <row r="6" spans="1:11" x14ac:dyDescent="0.25">
      <c r="A6" s="86" t="s">
        <v>35</v>
      </c>
      <c r="B6" s="86" t="s">
        <v>26</v>
      </c>
      <c r="C6" s="86" t="s">
        <v>44</v>
      </c>
      <c r="D6" s="84" t="s">
        <v>5</v>
      </c>
      <c r="E6" s="245"/>
      <c r="F6" s="249"/>
      <c r="G6" s="249"/>
      <c r="H6" s="249"/>
      <c r="I6" s="249"/>
      <c r="J6" s="249"/>
      <c r="K6" s="250"/>
    </row>
    <row r="7" spans="1:11" x14ac:dyDescent="0.25">
      <c r="A7" s="86" t="s">
        <v>36</v>
      </c>
      <c r="B7" s="86" t="s">
        <v>21</v>
      </c>
      <c r="C7" s="86" t="s">
        <v>43</v>
      </c>
      <c r="D7" s="84" t="s">
        <v>5</v>
      </c>
      <c r="E7" s="245"/>
      <c r="F7" s="249"/>
      <c r="G7" s="249"/>
      <c r="H7" s="249"/>
      <c r="I7" s="249"/>
      <c r="J7" s="249"/>
      <c r="K7" s="250"/>
    </row>
    <row r="8" spans="1:11" x14ac:dyDescent="0.25">
      <c r="A8" s="86" t="s">
        <v>37</v>
      </c>
      <c r="B8" s="86" t="s">
        <v>22</v>
      </c>
      <c r="C8" s="86" t="s">
        <v>43</v>
      </c>
      <c r="D8" s="84" t="s">
        <v>5</v>
      </c>
      <c r="E8" s="245"/>
      <c r="F8" s="249"/>
      <c r="G8" s="249"/>
      <c r="H8" s="249"/>
      <c r="I8" s="249"/>
      <c r="J8" s="249"/>
      <c r="K8" s="250"/>
    </row>
    <row r="9" spans="1:11" x14ac:dyDescent="0.25">
      <c r="A9" s="86" t="s">
        <v>38</v>
      </c>
      <c r="B9" s="86" t="s">
        <v>21</v>
      </c>
      <c r="C9" s="86" t="s">
        <v>44</v>
      </c>
      <c r="D9" s="84" t="s">
        <v>5</v>
      </c>
      <c r="E9" s="245"/>
      <c r="F9" s="249"/>
      <c r="G9" s="249"/>
      <c r="H9" s="249"/>
      <c r="I9" s="249"/>
      <c r="J9" s="249"/>
      <c r="K9" s="250"/>
    </row>
    <row r="10" spans="1:11" x14ac:dyDescent="0.25">
      <c r="A10" s="86" t="s">
        <v>39</v>
      </c>
      <c r="B10" s="86" t="s">
        <v>22</v>
      </c>
      <c r="C10" s="86" t="s">
        <v>44</v>
      </c>
      <c r="D10" s="84" t="s">
        <v>5</v>
      </c>
      <c r="E10" s="245"/>
      <c r="F10" s="249"/>
      <c r="G10" s="249"/>
      <c r="H10" s="249"/>
      <c r="I10" s="249"/>
      <c r="J10" s="249"/>
      <c r="K10" s="250"/>
    </row>
    <row r="11" spans="1:11" x14ac:dyDescent="0.25">
      <c r="A11" s="83" t="s">
        <v>28</v>
      </c>
      <c r="B11" s="83" t="s">
        <v>29</v>
      </c>
      <c r="C11" s="86" t="s">
        <v>5</v>
      </c>
      <c r="D11" s="84" t="s">
        <v>5</v>
      </c>
      <c r="E11" s="245"/>
      <c r="F11" s="249"/>
      <c r="G11" s="249"/>
      <c r="H11" s="249"/>
      <c r="I11" s="249"/>
      <c r="J11" s="249"/>
      <c r="K11" s="250"/>
    </row>
    <row r="12" spans="1:11" x14ac:dyDescent="0.25">
      <c r="A12" s="85" t="s">
        <v>30</v>
      </c>
      <c r="B12" s="85" t="s">
        <v>31</v>
      </c>
      <c r="C12" s="86" t="s">
        <v>5</v>
      </c>
      <c r="D12" s="84" t="s">
        <v>5</v>
      </c>
      <c r="E12" s="245"/>
      <c r="F12" s="249"/>
      <c r="G12" s="249"/>
      <c r="H12" s="249"/>
      <c r="I12" s="249"/>
      <c r="J12" s="249"/>
      <c r="K12" s="250"/>
    </row>
    <row r="13" spans="1:11" x14ac:dyDescent="0.25">
      <c r="A13" s="83" t="s">
        <v>32</v>
      </c>
      <c r="B13" s="83" t="s">
        <v>33</v>
      </c>
      <c r="C13" s="86" t="s">
        <v>5</v>
      </c>
      <c r="D13" s="84" t="s">
        <v>5</v>
      </c>
      <c r="E13" s="245"/>
      <c r="F13" s="249"/>
      <c r="G13" s="249"/>
      <c r="H13" s="249"/>
      <c r="I13" s="249"/>
      <c r="J13" s="249"/>
      <c r="K13" s="250"/>
    </row>
    <row r="14" spans="1:11" x14ac:dyDescent="0.25">
      <c r="A14" s="86" t="s">
        <v>40</v>
      </c>
      <c r="B14" s="86" t="s">
        <v>29</v>
      </c>
      <c r="C14" s="86" t="s">
        <v>43</v>
      </c>
      <c r="D14" s="84" t="s">
        <v>5</v>
      </c>
      <c r="E14" s="245"/>
      <c r="F14" s="249"/>
      <c r="G14" s="249"/>
      <c r="H14" s="249"/>
      <c r="I14" s="249"/>
      <c r="J14" s="249"/>
      <c r="K14" s="250"/>
    </row>
    <row r="15" spans="1:11" x14ac:dyDescent="0.25">
      <c r="A15" s="86" t="s">
        <v>41</v>
      </c>
      <c r="B15" s="86" t="s">
        <v>31</v>
      </c>
      <c r="C15" s="86" t="s">
        <v>43</v>
      </c>
      <c r="D15" s="84" t="s">
        <v>5</v>
      </c>
      <c r="E15" s="245"/>
      <c r="F15" s="249"/>
      <c r="G15" s="249"/>
      <c r="H15" s="249"/>
      <c r="I15" s="249"/>
      <c r="J15" s="249"/>
      <c r="K15" s="250"/>
    </row>
    <row r="16" spans="1:11" x14ac:dyDescent="0.25">
      <c r="A16" s="86" t="s">
        <v>42</v>
      </c>
      <c r="B16" s="86" t="s">
        <v>33</v>
      </c>
      <c r="C16" s="86" t="s">
        <v>43</v>
      </c>
      <c r="D16" s="84" t="s">
        <v>5</v>
      </c>
      <c r="E16" s="251"/>
      <c r="F16" s="252"/>
      <c r="G16" s="252"/>
      <c r="H16" s="252"/>
      <c r="I16" s="252"/>
      <c r="J16" s="252"/>
      <c r="K16" s="253"/>
    </row>
    <row r="17" spans="1:11" x14ac:dyDescent="0.25">
      <c r="A17" s="80" t="s">
        <v>118</v>
      </c>
      <c r="B17" s="80" t="s">
        <v>142</v>
      </c>
      <c r="C17" s="80">
        <v>10</v>
      </c>
      <c r="D17" s="80">
        <f>29.42*10^3</f>
        <v>29420</v>
      </c>
      <c r="E17" s="246" t="s">
        <v>161</v>
      </c>
      <c r="F17" s="254"/>
      <c r="G17" s="254"/>
      <c r="H17" s="254"/>
      <c r="I17" s="254"/>
      <c r="J17" s="254"/>
      <c r="K17" s="255"/>
    </row>
    <row r="18" spans="1:11" x14ac:dyDescent="0.25">
      <c r="A18" s="80" t="s">
        <v>119</v>
      </c>
      <c r="B18" s="80" t="s">
        <v>143</v>
      </c>
      <c r="C18" s="80">
        <v>10</v>
      </c>
      <c r="D18" s="80">
        <f>14.71*10^3</f>
        <v>14710</v>
      </c>
      <c r="E18" s="244"/>
      <c r="F18" s="256"/>
      <c r="G18" s="256"/>
      <c r="H18" s="256"/>
      <c r="I18" s="256"/>
      <c r="J18" s="256"/>
      <c r="K18" s="257"/>
    </row>
    <row r="19" spans="1:11" x14ac:dyDescent="0.25">
      <c r="A19" s="80" t="s">
        <v>120</v>
      </c>
      <c r="B19" s="80" t="s">
        <v>144</v>
      </c>
      <c r="C19" s="80">
        <v>10</v>
      </c>
      <c r="D19" s="80">
        <f>9.807*10^3</f>
        <v>9807</v>
      </c>
      <c r="E19" s="244"/>
      <c r="F19" s="256"/>
      <c r="G19" s="256"/>
      <c r="H19" s="256"/>
      <c r="I19" s="256"/>
      <c r="J19" s="256"/>
      <c r="K19" s="257"/>
    </row>
    <row r="20" spans="1:11" x14ac:dyDescent="0.25">
      <c r="A20" s="80" t="s">
        <v>121</v>
      </c>
      <c r="B20" s="80" t="s">
        <v>145</v>
      </c>
      <c r="C20" s="80">
        <v>10</v>
      </c>
      <c r="D20" s="80">
        <f>4.903*10^3</f>
        <v>4903</v>
      </c>
      <c r="E20" s="244"/>
      <c r="F20" s="256"/>
      <c r="G20" s="256"/>
      <c r="H20" s="256"/>
      <c r="I20" s="256"/>
      <c r="J20" s="256"/>
      <c r="K20" s="257"/>
    </row>
    <row r="21" spans="1:11" x14ac:dyDescent="0.25">
      <c r="A21" s="80" t="s">
        <v>122</v>
      </c>
      <c r="B21" s="80" t="s">
        <v>146</v>
      </c>
      <c r="C21" s="80">
        <v>10</v>
      </c>
      <c r="D21" s="80">
        <f>2.452*10^3</f>
        <v>2452</v>
      </c>
      <c r="E21" s="244"/>
      <c r="F21" s="256"/>
      <c r="G21" s="256"/>
      <c r="H21" s="256"/>
      <c r="I21" s="256"/>
      <c r="J21" s="256"/>
      <c r="K21" s="257"/>
    </row>
    <row r="22" spans="1:11" x14ac:dyDescent="0.25">
      <c r="A22" s="80" t="s">
        <v>123</v>
      </c>
      <c r="B22" s="80" t="s">
        <v>26</v>
      </c>
      <c r="C22" s="80">
        <v>10</v>
      </c>
      <c r="D22" s="80">
        <v>980.7</v>
      </c>
      <c r="E22" s="244"/>
      <c r="F22" s="256"/>
      <c r="G22" s="256"/>
      <c r="H22" s="256"/>
      <c r="I22" s="256"/>
      <c r="J22" s="256"/>
      <c r="K22" s="257"/>
    </row>
    <row r="23" spans="1:11" x14ac:dyDescent="0.25">
      <c r="A23" s="80" t="s">
        <v>124</v>
      </c>
      <c r="B23" s="80" t="s">
        <v>147</v>
      </c>
      <c r="C23" s="80">
        <v>5</v>
      </c>
      <c r="D23" s="80">
        <f>7.355*10^3</f>
        <v>7355</v>
      </c>
      <c r="E23" s="244"/>
      <c r="F23" s="256"/>
      <c r="G23" s="256"/>
      <c r="H23" s="256"/>
      <c r="I23" s="256"/>
      <c r="J23" s="256"/>
      <c r="K23" s="257"/>
    </row>
    <row r="24" spans="1:11" x14ac:dyDescent="0.25">
      <c r="A24" s="80" t="s">
        <v>125</v>
      </c>
      <c r="B24" s="80" t="s">
        <v>146</v>
      </c>
      <c r="C24" s="80">
        <v>5</v>
      </c>
      <c r="D24" s="80">
        <f>2.452*10^3</f>
        <v>2452</v>
      </c>
      <c r="E24" s="244"/>
      <c r="F24" s="256"/>
      <c r="G24" s="256"/>
      <c r="H24" s="256"/>
      <c r="I24" s="256"/>
      <c r="J24" s="256"/>
      <c r="K24" s="257"/>
    </row>
    <row r="25" spans="1:11" x14ac:dyDescent="0.25">
      <c r="A25" s="80" t="s">
        <v>126</v>
      </c>
      <c r="B25" s="80" t="s">
        <v>148</v>
      </c>
      <c r="C25" s="80">
        <v>5</v>
      </c>
      <c r="D25" s="80">
        <f>1.226*10^3</f>
        <v>1226</v>
      </c>
      <c r="E25" s="244"/>
      <c r="F25" s="256"/>
      <c r="G25" s="256"/>
      <c r="H25" s="256"/>
      <c r="I25" s="256"/>
      <c r="J25" s="256"/>
      <c r="K25" s="257"/>
    </row>
    <row r="26" spans="1:11" x14ac:dyDescent="0.25">
      <c r="A26" s="80" t="s">
        <v>127</v>
      </c>
      <c r="B26" s="80" t="s">
        <v>149</v>
      </c>
      <c r="C26" s="80">
        <v>5</v>
      </c>
      <c r="D26" s="80">
        <v>612.9</v>
      </c>
      <c r="E26" s="244"/>
      <c r="F26" s="256"/>
      <c r="G26" s="256"/>
      <c r="H26" s="256"/>
      <c r="I26" s="256"/>
      <c r="J26" s="256"/>
      <c r="K26" s="257"/>
    </row>
    <row r="27" spans="1:11" x14ac:dyDescent="0.25">
      <c r="A27" s="80" t="s">
        <v>128</v>
      </c>
      <c r="B27" s="80" t="s">
        <v>150</v>
      </c>
      <c r="C27" s="80">
        <v>5</v>
      </c>
      <c r="D27" s="80">
        <v>245.2</v>
      </c>
      <c r="E27" s="244"/>
      <c r="F27" s="256"/>
      <c r="G27" s="256"/>
      <c r="H27" s="256"/>
      <c r="I27" s="256"/>
      <c r="J27" s="256"/>
      <c r="K27" s="257"/>
    </row>
    <row r="28" spans="1:11" x14ac:dyDescent="0.25">
      <c r="A28" s="80" t="s">
        <v>129</v>
      </c>
      <c r="B28" s="80" t="s">
        <v>151</v>
      </c>
      <c r="C28" s="80">
        <v>2.5</v>
      </c>
      <c r="D28" s="80">
        <f>1.839*10^3</f>
        <v>1839</v>
      </c>
      <c r="E28" s="244"/>
      <c r="F28" s="256"/>
      <c r="G28" s="256"/>
      <c r="H28" s="256"/>
      <c r="I28" s="256"/>
      <c r="J28" s="256"/>
      <c r="K28" s="257"/>
    </row>
    <row r="29" spans="1:11" x14ac:dyDescent="0.25">
      <c r="A29" s="80" t="s">
        <v>130</v>
      </c>
      <c r="B29" s="80" t="s">
        <v>149</v>
      </c>
      <c r="C29" s="80">
        <v>2.5</v>
      </c>
      <c r="D29" s="80">
        <v>612.9</v>
      </c>
      <c r="E29" s="244"/>
      <c r="F29" s="256"/>
      <c r="G29" s="256"/>
      <c r="H29" s="256"/>
      <c r="I29" s="256"/>
      <c r="J29" s="256"/>
      <c r="K29" s="257"/>
    </row>
    <row r="30" spans="1:11" x14ac:dyDescent="0.25">
      <c r="A30" s="80" t="s">
        <v>131</v>
      </c>
      <c r="B30" s="80" t="s">
        <v>152</v>
      </c>
      <c r="C30" s="80">
        <v>2.5</v>
      </c>
      <c r="D30" s="80">
        <v>306.5</v>
      </c>
      <c r="E30" s="244"/>
      <c r="F30" s="256"/>
      <c r="G30" s="256"/>
      <c r="H30" s="256"/>
      <c r="I30" s="256"/>
      <c r="J30" s="256"/>
      <c r="K30" s="257"/>
    </row>
    <row r="31" spans="1:11" x14ac:dyDescent="0.25">
      <c r="A31" s="80" t="s">
        <v>132</v>
      </c>
      <c r="B31" s="80" t="s">
        <v>153</v>
      </c>
      <c r="C31" s="80">
        <v>2.5</v>
      </c>
      <c r="D31" s="80">
        <v>153.19999999999999</v>
      </c>
      <c r="E31" s="244"/>
      <c r="F31" s="256"/>
      <c r="G31" s="256"/>
      <c r="H31" s="256"/>
      <c r="I31" s="256"/>
      <c r="J31" s="256"/>
      <c r="K31" s="257"/>
    </row>
    <row r="32" spans="1:11" x14ac:dyDescent="0.25">
      <c r="A32" s="80" t="s">
        <v>133</v>
      </c>
      <c r="B32" s="80" t="s">
        <v>154</v>
      </c>
      <c r="C32" s="80">
        <v>2.5</v>
      </c>
      <c r="D32" s="80">
        <v>61.29</v>
      </c>
      <c r="E32" s="244"/>
      <c r="F32" s="256"/>
      <c r="G32" s="256"/>
      <c r="H32" s="256"/>
      <c r="I32" s="256"/>
      <c r="J32" s="256"/>
      <c r="K32" s="257"/>
    </row>
    <row r="33" spans="1:11" x14ac:dyDescent="0.25">
      <c r="A33" s="80" t="s">
        <v>134</v>
      </c>
      <c r="B33" s="80" t="s">
        <v>31</v>
      </c>
      <c r="C33" s="80">
        <v>1</v>
      </c>
      <c r="D33" s="80">
        <v>294.2</v>
      </c>
      <c r="E33" s="244"/>
      <c r="F33" s="256"/>
      <c r="G33" s="256"/>
      <c r="H33" s="256"/>
      <c r="I33" s="256"/>
      <c r="J33" s="256"/>
      <c r="K33" s="257"/>
    </row>
    <row r="34" spans="1:11" x14ac:dyDescent="0.25">
      <c r="A34" s="80" t="s">
        <v>135</v>
      </c>
      <c r="B34" s="80" t="s">
        <v>155</v>
      </c>
      <c r="C34" s="80">
        <v>1</v>
      </c>
      <c r="D34" s="80">
        <v>98.07</v>
      </c>
      <c r="E34" s="244"/>
      <c r="F34" s="256"/>
      <c r="G34" s="256"/>
      <c r="H34" s="256"/>
      <c r="I34" s="256"/>
      <c r="J34" s="256"/>
      <c r="K34" s="257"/>
    </row>
    <row r="35" spans="1:11" x14ac:dyDescent="0.25">
      <c r="A35" s="80" t="s">
        <v>136</v>
      </c>
      <c r="B35" s="80" t="s">
        <v>156</v>
      </c>
      <c r="C35" s="80">
        <v>1</v>
      </c>
      <c r="D35" s="80">
        <v>49.03</v>
      </c>
      <c r="E35" s="244"/>
      <c r="F35" s="256"/>
      <c r="G35" s="256"/>
      <c r="H35" s="256"/>
      <c r="I35" s="256"/>
      <c r="J35" s="256"/>
      <c r="K35" s="257"/>
    </row>
    <row r="36" spans="1:11" x14ac:dyDescent="0.25">
      <c r="A36" s="80" t="s">
        <v>137</v>
      </c>
      <c r="B36" s="80" t="s">
        <v>157</v>
      </c>
      <c r="C36" s="80">
        <v>1</v>
      </c>
      <c r="D36" s="80">
        <v>24.52</v>
      </c>
      <c r="E36" s="244"/>
      <c r="F36" s="256"/>
      <c r="G36" s="256"/>
      <c r="H36" s="256"/>
      <c r="I36" s="256"/>
      <c r="J36" s="256"/>
      <c r="K36" s="257"/>
    </row>
    <row r="37" spans="1:11" x14ac:dyDescent="0.25">
      <c r="A37" s="80" t="s">
        <v>138</v>
      </c>
      <c r="B37" s="80" t="s">
        <v>158</v>
      </c>
      <c r="C37" s="80">
        <v>1</v>
      </c>
      <c r="D37" s="80">
        <v>9.8070000000000004</v>
      </c>
      <c r="E37" s="258"/>
      <c r="F37" s="259"/>
      <c r="G37" s="259"/>
      <c r="H37" s="259"/>
      <c r="I37" s="259"/>
      <c r="J37" s="259"/>
      <c r="K37" s="260"/>
    </row>
  </sheetData>
  <mergeCells count="2">
    <mergeCell ref="E2:K16"/>
    <mergeCell ref="E17:K3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H46"/>
  <sheetViews>
    <sheetView topLeftCell="C1" zoomScaleNormal="100" workbookViewId="0">
      <selection activeCell="M4" sqref="M4"/>
    </sheetView>
  </sheetViews>
  <sheetFormatPr defaultRowHeight="15" x14ac:dyDescent="0.25"/>
  <cols>
    <col min="11" max="100" width="3.7109375" customWidth="1"/>
    <col min="101" max="101" width="4.5703125" customWidth="1"/>
  </cols>
  <sheetData>
    <row r="1" spans="1:112" x14ac:dyDescent="0.25">
      <c r="A1" s="18" t="s">
        <v>24</v>
      </c>
      <c r="B1" s="19" t="s">
        <v>11</v>
      </c>
      <c r="C1" s="19" t="s">
        <v>34</v>
      </c>
      <c r="F1" s="19" t="s">
        <v>24</v>
      </c>
      <c r="G1" s="19" t="s">
        <v>46</v>
      </c>
      <c r="J1" s="27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</row>
    <row r="2" spans="1:112" x14ac:dyDescent="0.25">
      <c r="A2" s="20" t="s">
        <v>12</v>
      </c>
      <c r="B2" s="21" t="s">
        <v>21</v>
      </c>
      <c r="C2" t="s">
        <v>5</v>
      </c>
      <c r="D2" s="24"/>
      <c r="F2" s="242" t="s">
        <v>12</v>
      </c>
      <c r="G2" s="24" t="s">
        <v>51</v>
      </c>
      <c r="J2" s="28"/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  <c r="AO2" s="32">
        <v>40</v>
      </c>
      <c r="AP2" s="32">
        <v>41</v>
      </c>
      <c r="AQ2" s="32">
        <v>42</v>
      </c>
      <c r="AR2" s="32">
        <v>43</v>
      </c>
      <c r="AS2" s="32">
        <v>44</v>
      </c>
      <c r="AT2" s="32">
        <v>45</v>
      </c>
      <c r="AU2" s="32">
        <v>46</v>
      </c>
      <c r="AV2" s="32">
        <v>47</v>
      </c>
      <c r="AW2" s="32">
        <v>48</v>
      </c>
      <c r="AX2" s="32">
        <v>49</v>
      </c>
      <c r="AY2" s="32">
        <v>50</v>
      </c>
      <c r="AZ2" s="32">
        <v>51</v>
      </c>
      <c r="BA2" s="32">
        <v>52</v>
      </c>
      <c r="BB2" s="32">
        <v>53</v>
      </c>
      <c r="BC2" s="32">
        <v>54</v>
      </c>
      <c r="BD2" s="32">
        <v>55</v>
      </c>
      <c r="BE2" s="32">
        <v>56</v>
      </c>
      <c r="BF2" s="32">
        <v>57</v>
      </c>
      <c r="BG2" s="32">
        <v>58</v>
      </c>
      <c r="BH2" s="32">
        <v>59</v>
      </c>
      <c r="BI2" s="32">
        <v>60</v>
      </c>
      <c r="BJ2" s="32">
        <v>61</v>
      </c>
      <c r="BK2" s="32">
        <v>62</v>
      </c>
      <c r="BL2" s="32">
        <v>63</v>
      </c>
      <c r="BM2" s="32">
        <v>64</v>
      </c>
      <c r="BN2" s="32">
        <v>65</v>
      </c>
      <c r="BO2" s="32">
        <v>66</v>
      </c>
      <c r="BP2" s="32">
        <v>67</v>
      </c>
      <c r="BQ2" s="32">
        <v>68</v>
      </c>
      <c r="BR2" s="32">
        <v>69</v>
      </c>
      <c r="BS2" s="32">
        <v>70</v>
      </c>
      <c r="BT2" s="32">
        <v>71</v>
      </c>
      <c r="BU2" s="32">
        <v>72</v>
      </c>
      <c r="BV2" s="32">
        <v>73</v>
      </c>
      <c r="BW2" s="32">
        <v>74</v>
      </c>
      <c r="BX2" s="32">
        <v>75</v>
      </c>
      <c r="BY2" s="32">
        <v>76</v>
      </c>
      <c r="BZ2" s="32">
        <v>77</v>
      </c>
      <c r="CA2" s="32">
        <v>78</v>
      </c>
      <c r="CB2" s="32">
        <v>79</v>
      </c>
      <c r="CC2" s="32">
        <v>80</v>
      </c>
      <c r="CD2" s="32">
        <v>81</v>
      </c>
      <c r="CE2" s="32">
        <v>82</v>
      </c>
      <c r="CF2" s="32">
        <v>83</v>
      </c>
      <c r="CG2" s="32">
        <v>84</v>
      </c>
      <c r="CH2" s="32">
        <v>85</v>
      </c>
      <c r="CI2" s="32">
        <v>86</v>
      </c>
      <c r="CJ2" s="32">
        <v>87</v>
      </c>
      <c r="CK2" s="32">
        <v>88</v>
      </c>
      <c r="CL2" s="32">
        <v>89</v>
      </c>
      <c r="CM2" s="32">
        <v>90</v>
      </c>
      <c r="CN2" s="32">
        <v>91</v>
      </c>
      <c r="CO2" s="32">
        <v>92</v>
      </c>
      <c r="CP2" s="32">
        <v>93</v>
      </c>
      <c r="CQ2" s="32">
        <v>94</v>
      </c>
      <c r="CR2" s="32">
        <v>95</v>
      </c>
      <c r="CS2" s="32">
        <v>96</v>
      </c>
      <c r="CT2" s="32">
        <v>97</v>
      </c>
      <c r="CU2" s="32">
        <v>98</v>
      </c>
      <c r="CV2" s="32">
        <v>99</v>
      </c>
      <c r="CW2" s="32">
        <v>100</v>
      </c>
    </row>
    <row r="3" spans="1:112" x14ac:dyDescent="0.25">
      <c r="A3" s="22" t="s">
        <v>25</v>
      </c>
      <c r="B3" s="23" t="s">
        <v>26</v>
      </c>
      <c r="C3" s="24" t="s">
        <v>43</v>
      </c>
      <c r="D3" s="24"/>
      <c r="F3" s="238"/>
      <c r="G3" s="24" t="s">
        <v>52</v>
      </c>
      <c r="J3" s="31" t="s">
        <v>12</v>
      </c>
      <c r="K3" s="29" t="s">
        <v>79</v>
      </c>
      <c r="L3" s="29" t="s">
        <v>79</v>
      </c>
      <c r="M3" s="29" t="s">
        <v>79</v>
      </c>
      <c r="N3" s="29" t="s">
        <v>79</v>
      </c>
      <c r="O3" s="29" t="s">
        <v>79</v>
      </c>
      <c r="P3" s="29" t="s">
        <v>79</v>
      </c>
      <c r="Q3" s="29" t="s">
        <v>79</v>
      </c>
      <c r="R3" s="29" t="s">
        <v>79</v>
      </c>
      <c r="S3" s="29" t="s">
        <v>79</v>
      </c>
      <c r="T3" s="29" t="s">
        <v>79</v>
      </c>
      <c r="U3" s="30" t="s">
        <v>47</v>
      </c>
      <c r="V3" s="30" t="s">
        <v>47</v>
      </c>
      <c r="W3" s="30" t="s">
        <v>47</v>
      </c>
      <c r="X3" s="30" t="s">
        <v>47</v>
      </c>
      <c r="Y3" s="30" t="s">
        <v>47</v>
      </c>
      <c r="Z3" s="30" t="s">
        <v>47</v>
      </c>
      <c r="AA3" s="30" t="s">
        <v>47</v>
      </c>
      <c r="AB3" s="30" t="s">
        <v>47</v>
      </c>
      <c r="AC3" s="30" t="s">
        <v>47</v>
      </c>
      <c r="AD3" s="30" t="s">
        <v>47</v>
      </c>
      <c r="AE3" s="30" t="s">
        <v>47</v>
      </c>
      <c r="AF3" s="30" t="s">
        <v>47</v>
      </c>
      <c r="AG3" s="30" t="s">
        <v>47</v>
      </c>
      <c r="AH3" s="30" t="s">
        <v>47</v>
      </c>
      <c r="AI3" s="30" t="s">
        <v>47</v>
      </c>
      <c r="AJ3" s="30" t="s">
        <v>47</v>
      </c>
      <c r="AK3" s="30" t="s">
        <v>47</v>
      </c>
      <c r="AL3" s="30" t="s">
        <v>47</v>
      </c>
      <c r="AM3" s="30" t="s">
        <v>47</v>
      </c>
      <c r="AN3" s="30" t="s">
        <v>47</v>
      </c>
      <c r="AO3" s="30" t="s">
        <v>47</v>
      </c>
      <c r="AP3" s="30" t="s">
        <v>47</v>
      </c>
      <c r="AQ3" s="30" t="s">
        <v>47</v>
      </c>
      <c r="AR3" s="30" t="s">
        <v>47</v>
      </c>
      <c r="AS3" s="30" t="s">
        <v>47</v>
      </c>
      <c r="AT3" s="30" t="s">
        <v>47</v>
      </c>
      <c r="AU3" s="30" t="s">
        <v>47</v>
      </c>
      <c r="AV3" s="30" t="s">
        <v>47</v>
      </c>
      <c r="AW3" s="30" t="s">
        <v>47</v>
      </c>
      <c r="AX3" s="30" t="s">
        <v>47</v>
      </c>
      <c r="AY3" s="30" t="s">
        <v>47</v>
      </c>
      <c r="AZ3" s="30" t="s">
        <v>47</v>
      </c>
      <c r="BA3" s="30" t="s">
        <v>47</v>
      </c>
      <c r="BB3" s="30" t="s">
        <v>47</v>
      </c>
      <c r="BC3" s="30" t="s">
        <v>47</v>
      </c>
      <c r="BD3" s="30" t="s">
        <v>47</v>
      </c>
      <c r="BE3" s="30" t="s">
        <v>47</v>
      </c>
      <c r="BF3" s="30" t="s">
        <v>47</v>
      </c>
      <c r="BG3" s="30" t="s">
        <v>47</v>
      </c>
      <c r="BH3" s="30" t="s">
        <v>47</v>
      </c>
      <c r="BI3" s="30" t="s">
        <v>47</v>
      </c>
      <c r="BJ3" s="30" t="s">
        <v>47</v>
      </c>
      <c r="BK3" s="30" t="s">
        <v>47</v>
      </c>
      <c r="BL3" s="30" t="s">
        <v>47</v>
      </c>
      <c r="BM3" s="30" t="s">
        <v>47</v>
      </c>
      <c r="BN3" s="30" t="s">
        <v>47</v>
      </c>
      <c r="BO3" s="30" t="s">
        <v>47</v>
      </c>
      <c r="BP3" s="30" t="s">
        <v>47</v>
      </c>
      <c r="BQ3" s="30" t="s">
        <v>47</v>
      </c>
      <c r="BR3" s="30" t="s">
        <v>47</v>
      </c>
      <c r="BS3" s="30" t="s">
        <v>47</v>
      </c>
      <c r="BT3" s="30" t="s">
        <v>47</v>
      </c>
      <c r="BU3" s="30" t="s">
        <v>47</v>
      </c>
      <c r="BV3" s="30" t="s">
        <v>47</v>
      </c>
      <c r="BW3" s="30" t="s">
        <v>47</v>
      </c>
      <c r="BX3" s="30" t="s">
        <v>47</v>
      </c>
      <c r="BY3" s="29" t="s">
        <v>48</v>
      </c>
      <c r="BZ3" s="29" t="s">
        <v>48</v>
      </c>
      <c r="CA3" s="29" t="s">
        <v>48</v>
      </c>
      <c r="CB3" s="29" t="s">
        <v>48</v>
      </c>
      <c r="CC3" s="29" t="s">
        <v>48</v>
      </c>
      <c r="CD3" s="29" t="s">
        <v>48</v>
      </c>
      <c r="CE3" s="29" t="s">
        <v>48</v>
      </c>
      <c r="CF3" s="29" t="s">
        <v>48</v>
      </c>
      <c r="CG3" s="29" t="s">
        <v>48</v>
      </c>
      <c r="CH3" s="29" t="s">
        <v>48</v>
      </c>
      <c r="CI3" s="29" t="s">
        <v>48</v>
      </c>
      <c r="CJ3" s="29" t="s">
        <v>48</v>
      </c>
      <c r="CK3" s="29" t="s">
        <v>48</v>
      </c>
      <c r="CL3" s="29" t="s">
        <v>48</v>
      </c>
      <c r="CM3" s="29" t="s">
        <v>48</v>
      </c>
      <c r="CN3" s="29" t="s">
        <v>48</v>
      </c>
      <c r="CO3" s="29" t="s">
        <v>48</v>
      </c>
      <c r="CP3" s="29" t="s">
        <v>48</v>
      </c>
      <c r="CQ3" s="29" t="s">
        <v>48</v>
      </c>
      <c r="CR3" s="29" t="s">
        <v>48</v>
      </c>
      <c r="CS3" s="29" t="s">
        <v>79</v>
      </c>
      <c r="CT3" s="29" t="s">
        <v>79</v>
      </c>
      <c r="CU3" s="29" t="s">
        <v>79</v>
      </c>
      <c r="CV3" s="29" t="s">
        <v>79</v>
      </c>
      <c r="CW3" s="29" t="s">
        <v>79</v>
      </c>
    </row>
    <row r="4" spans="1:112" x14ac:dyDescent="0.25">
      <c r="A4" s="20" t="s">
        <v>13</v>
      </c>
      <c r="B4" s="21" t="s">
        <v>22</v>
      </c>
      <c r="C4" s="24" t="s">
        <v>5</v>
      </c>
      <c r="D4" s="24"/>
      <c r="F4" s="238" t="s">
        <v>25</v>
      </c>
      <c r="G4" s="24" t="s">
        <v>53</v>
      </c>
      <c r="J4" s="31" t="s">
        <v>25</v>
      </c>
      <c r="K4" s="29" t="s">
        <v>49</v>
      </c>
      <c r="L4" s="29" t="s">
        <v>49</v>
      </c>
      <c r="M4" s="29" t="s">
        <v>49</v>
      </c>
      <c r="N4" s="29" t="s">
        <v>49</v>
      </c>
      <c r="O4" s="29" t="s">
        <v>49</v>
      </c>
      <c r="P4" s="29" t="s">
        <v>49</v>
      </c>
      <c r="Q4" s="29" t="s">
        <v>49</v>
      </c>
      <c r="R4" s="29" t="s">
        <v>49</v>
      </c>
      <c r="S4" s="29" t="s">
        <v>49</v>
      </c>
      <c r="T4" s="29" t="s">
        <v>49</v>
      </c>
      <c r="U4" s="29" t="s">
        <v>49</v>
      </c>
      <c r="V4" s="29" t="s">
        <v>49</v>
      </c>
      <c r="W4" s="29" t="s">
        <v>49</v>
      </c>
      <c r="X4" s="29" t="s">
        <v>49</v>
      </c>
      <c r="Y4" s="29" t="s">
        <v>49</v>
      </c>
      <c r="Z4" s="29" t="s">
        <v>49</v>
      </c>
      <c r="AA4" s="29" t="s">
        <v>49</v>
      </c>
      <c r="AB4" s="29" t="s">
        <v>49</v>
      </c>
      <c r="AC4" s="29" t="s">
        <v>49</v>
      </c>
      <c r="AD4" s="29" t="s">
        <v>49</v>
      </c>
      <c r="AE4" s="29" t="s">
        <v>49</v>
      </c>
      <c r="AF4" s="29" t="s">
        <v>49</v>
      </c>
      <c r="AG4" s="29" t="s">
        <v>49</v>
      </c>
      <c r="AH4" s="29" t="s">
        <v>49</v>
      </c>
      <c r="AI4" s="29" t="s">
        <v>49</v>
      </c>
      <c r="AJ4" s="29" t="s">
        <v>49</v>
      </c>
      <c r="AK4" s="29" t="s">
        <v>49</v>
      </c>
      <c r="AL4" s="29" t="s">
        <v>49</v>
      </c>
      <c r="AM4" s="29" t="s">
        <v>49</v>
      </c>
      <c r="AN4" s="29" t="s">
        <v>49</v>
      </c>
      <c r="AO4" s="29" t="s">
        <v>49</v>
      </c>
      <c r="AP4" s="29" t="s">
        <v>49</v>
      </c>
      <c r="AQ4" s="29" t="s">
        <v>49</v>
      </c>
      <c r="AR4" s="29" t="s">
        <v>49</v>
      </c>
      <c r="AS4" s="29" t="s">
        <v>49</v>
      </c>
      <c r="AT4" s="29" t="s">
        <v>49</v>
      </c>
      <c r="AU4" s="29" t="s">
        <v>50</v>
      </c>
      <c r="AV4" s="29" t="s">
        <v>50</v>
      </c>
      <c r="AW4" s="29" t="s">
        <v>50</v>
      </c>
      <c r="AX4" s="29" t="s">
        <v>50</v>
      </c>
      <c r="AY4" s="29" t="s">
        <v>50</v>
      </c>
      <c r="AZ4" s="29" t="s">
        <v>50</v>
      </c>
      <c r="BA4" s="29" t="s">
        <v>50</v>
      </c>
      <c r="BB4" s="29" t="s">
        <v>50</v>
      </c>
      <c r="BC4" s="29" t="s">
        <v>50</v>
      </c>
      <c r="BD4" s="29" t="s">
        <v>50</v>
      </c>
      <c r="BE4" s="29" t="s">
        <v>50</v>
      </c>
      <c r="BF4" s="29" t="s">
        <v>50</v>
      </c>
      <c r="BG4" s="29" t="s">
        <v>50</v>
      </c>
      <c r="BH4" s="29" t="s">
        <v>50</v>
      </c>
      <c r="BI4" s="29" t="s">
        <v>50</v>
      </c>
      <c r="BJ4" s="29" t="s">
        <v>50</v>
      </c>
      <c r="BK4" s="29" t="s">
        <v>50</v>
      </c>
      <c r="BL4" s="29" t="s">
        <v>50</v>
      </c>
      <c r="BM4" s="29" t="s">
        <v>50</v>
      </c>
      <c r="BN4" s="29" t="s">
        <v>50</v>
      </c>
      <c r="BO4" s="29" t="s">
        <v>50</v>
      </c>
      <c r="BP4" s="29" t="s">
        <v>50</v>
      </c>
      <c r="BQ4" s="29" t="s">
        <v>50</v>
      </c>
      <c r="BR4" s="29" t="s">
        <v>50</v>
      </c>
      <c r="BS4" s="29" t="s">
        <v>50</v>
      </c>
      <c r="BT4" s="29" t="s">
        <v>50</v>
      </c>
      <c r="BU4" s="29" t="s">
        <v>50</v>
      </c>
      <c r="BV4" s="29" t="s">
        <v>50</v>
      </c>
      <c r="BW4" s="29" t="s">
        <v>50</v>
      </c>
      <c r="BX4" s="29" t="s">
        <v>50</v>
      </c>
      <c r="BY4" s="29" t="s">
        <v>50</v>
      </c>
      <c r="BZ4" s="29" t="s">
        <v>50</v>
      </c>
      <c r="CA4" s="29" t="s">
        <v>50</v>
      </c>
      <c r="CB4" s="29" t="s">
        <v>50</v>
      </c>
      <c r="CC4" s="29" t="s">
        <v>50</v>
      </c>
      <c r="CD4" s="29" t="s">
        <v>47</v>
      </c>
      <c r="CE4" s="29" t="s">
        <v>47</v>
      </c>
      <c r="CF4" s="29" t="s">
        <v>47</v>
      </c>
      <c r="CG4" s="29" t="s">
        <v>47</v>
      </c>
      <c r="CH4" s="29" t="s">
        <v>47</v>
      </c>
      <c r="CI4" s="29" t="s">
        <v>47</v>
      </c>
      <c r="CJ4" s="29" t="s">
        <v>47</v>
      </c>
      <c r="CK4" s="29" t="s">
        <v>47</v>
      </c>
      <c r="CL4" s="29" t="s">
        <v>47</v>
      </c>
      <c r="CM4" s="29" t="s">
        <v>47</v>
      </c>
      <c r="CN4" s="29" t="s">
        <v>47</v>
      </c>
      <c r="CO4" s="29" t="s">
        <v>47</v>
      </c>
      <c r="CP4" s="29" t="s">
        <v>47</v>
      </c>
      <c r="CQ4" s="29" t="s">
        <v>47</v>
      </c>
      <c r="CR4" s="29" t="s">
        <v>47</v>
      </c>
      <c r="CS4" s="29" t="s">
        <v>47</v>
      </c>
      <c r="CT4" s="29" t="s">
        <v>47</v>
      </c>
      <c r="CU4" s="29" t="s">
        <v>47</v>
      </c>
      <c r="CV4" s="29" t="s">
        <v>47</v>
      </c>
      <c r="CW4" s="29" t="s">
        <v>47</v>
      </c>
    </row>
    <row r="5" spans="1:112" x14ac:dyDescent="0.25">
      <c r="A5" s="22" t="s">
        <v>27</v>
      </c>
      <c r="B5" s="23" t="s">
        <v>26</v>
      </c>
      <c r="C5" s="24" t="s">
        <v>5</v>
      </c>
      <c r="D5" s="24"/>
      <c r="F5" s="238"/>
      <c r="G5" s="24" t="s">
        <v>54</v>
      </c>
      <c r="J5" s="31" t="s">
        <v>13</v>
      </c>
      <c r="K5" s="29" t="s">
        <v>48</v>
      </c>
      <c r="L5" s="29" t="s">
        <v>48</v>
      </c>
      <c r="M5" s="29" t="s">
        <v>48</v>
      </c>
      <c r="N5" s="29" t="s">
        <v>48</v>
      </c>
      <c r="O5" s="29" t="s">
        <v>48</v>
      </c>
      <c r="P5" s="29" t="s">
        <v>48</v>
      </c>
      <c r="Q5" s="29" t="s">
        <v>48</v>
      </c>
      <c r="R5" s="29" t="s">
        <v>48</v>
      </c>
      <c r="S5" s="29" t="s">
        <v>48</v>
      </c>
      <c r="T5" s="29" t="s">
        <v>48</v>
      </c>
      <c r="U5" s="29" t="s">
        <v>48</v>
      </c>
      <c r="V5" s="29" t="s">
        <v>48</v>
      </c>
      <c r="W5" s="29" t="s">
        <v>48</v>
      </c>
      <c r="X5" s="29" t="s">
        <v>48</v>
      </c>
      <c r="Y5" s="29" t="s">
        <v>48</v>
      </c>
      <c r="Z5" s="29" t="s">
        <v>48</v>
      </c>
      <c r="AA5" s="29" t="s">
        <v>48</v>
      </c>
      <c r="AB5" s="29" t="s">
        <v>48</v>
      </c>
      <c r="AC5" s="29" t="s">
        <v>48</v>
      </c>
      <c r="AD5" s="29" t="s">
        <v>48</v>
      </c>
      <c r="AE5" s="29" t="s">
        <v>48</v>
      </c>
      <c r="AF5" s="29" t="s">
        <v>48</v>
      </c>
      <c r="AG5" s="29" t="s">
        <v>48</v>
      </c>
      <c r="AH5" s="29" t="s">
        <v>48</v>
      </c>
      <c r="AI5" s="29" t="s">
        <v>48</v>
      </c>
      <c r="AJ5" s="29" t="s">
        <v>48</v>
      </c>
      <c r="AK5" s="29" t="s">
        <v>48</v>
      </c>
      <c r="AL5" s="29" t="s">
        <v>48</v>
      </c>
      <c r="AM5" s="29" t="s">
        <v>48</v>
      </c>
      <c r="AN5" s="29" t="s">
        <v>48</v>
      </c>
      <c r="AO5" s="29" t="s">
        <v>48</v>
      </c>
      <c r="AP5" s="29" t="s">
        <v>48</v>
      </c>
      <c r="AQ5" s="29" t="s">
        <v>48</v>
      </c>
      <c r="AR5" s="29" t="s">
        <v>48</v>
      </c>
      <c r="AS5" s="29" t="s">
        <v>48</v>
      </c>
      <c r="AT5" s="29" t="s">
        <v>48</v>
      </c>
      <c r="AU5" s="29" t="s">
        <v>48</v>
      </c>
      <c r="AV5" s="29" t="s">
        <v>48</v>
      </c>
      <c r="AW5" s="29" t="s">
        <v>48</v>
      </c>
      <c r="AX5" s="29" t="s">
        <v>48</v>
      </c>
      <c r="AY5" s="29" t="s">
        <v>48</v>
      </c>
      <c r="AZ5" s="29" t="s">
        <v>48</v>
      </c>
      <c r="BA5" s="29" t="s">
        <v>48</v>
      </c>
      <c r="BB5" s="29" t="s">
        <v>48</v>
      </c>
      <c r="BC5" s="29" t="s">
        <v>48</v>
      </c>
      <c r="BD5" s="29" t="s">
        <v>48</v>
      </c>
      <c r="BE5" s="29" t="s">
        <v>48</v>
      </c>
      <c r="BF5" s="29" t="s">
        <v>48</v>
      </c>
      <c r="BG5" s="29" t="s">
        <v>48</v>
      </c>
      <c r="BH5" s="29" t="s">
        <v>48</v>
      </c>
      <c r="BI5" s="29" t="s">
        <v>48</v>
      </c>
      <c r="BJ5" s="29" t="s">
        <v>48</v>
      </c>
      <c r="BK5" s="29" t="s">
        <v>48</v>
      </c>
      <c r="BL5" s="29" t="s">
        <v>48</v>
      </c>
      <c r="BM5" s="29" t="s">
        <v>48</v>
      </c>
      <c r="BN5" s="29" t="s">
        <v>48</v>
      </c>
      <c r="BO5" s="29" t="s">
        <v>48</v>
      </c>
      <c r="BP5" s="29" t="s">
        <v>48</v>
      </c>
      <c r="BQ5" s="29" t="s">
        <v>48</v>
      </c>
      <c r="BR5" s="29" t="s">
        <v>48</v>
      </c>
      <c r="BS5" s="29" t="s">
        <v>48</v>
      </c>
      <c r="BT5" s="29" t="s">
        <v>79</v>
      </c>
      <c r="BU5" s="29" t="s">
        <v>79</v>
      </c>
      <c r="BV5" s="29" t="s">
        <v>79</v>
      </c>
      <c r="BW5" s="29" t="s">
        <v>79</v>
      </c>
      <c r="BX5" s="29" t="s">
        <v>79</v>
      </c>
      <c r="BY5" s="29" t="s">
        <v>79</v>
      </c>
      <c r="BZ5" s="29" t="s">
        <v>79</v>
      </c>
      <c r="CA5" s="29" t="s">
        <v>79</v>
      </c>
      <c r="CB5" s="29" t="s">
        <v>79</v>
      </c>
      <c r="CC5" s="29" t="s">
        <v>79</v>
      </c>
      <c r="CD5" s="29" t="s">
        <v>79</v>
      </c>
      <c r="CE5" s="29" t="s">
        <v>79</v>
      </c>
      <c r="CF5" s="29" t="s">
        <v>79</v>
      </c>
      <c r="CG5" s="29" t="s">
        <v>79</v>
      </c>
      <c r="CH5" s="29" t="s">
        <v>79</v>
      </c>
      <c r="CI5" s="29" t="s">
        <v>79</v>
      </c>
      <c r="CJ5" s="29" t="s">
        <v>79</v>
      </c>
      <c r="CK5" s="29" t="s">
        <v>79</v>
      </c>
      <c r="CL5" s="29" t="s">
        <v>79</v>
      </c>
      <c r="CM5" s="29" t="s">
        <v>79</v>
      </c>
      <c r="CN5" s="29" t="s">
        <v>79</v>
      </c>
      <c r="CO5" s="29" t="s">
        <v>79</v>
      </c>
      <c r="CP5" s="29" t="s">
        <v>79</v>
      </c>
      <c r="CQ5" s="29" t="s">
        <v>79</v>
      </c>
      <c r="CR5" s="29" t="s">
        <v>79</v>
      </c>
      <c r="CS5" s="29" t="s">
        <v>79</v>
      </c>
      <c r="CT5" s="29" t="s">
        <v>79</v>
      </c>
      <c r="CU5" s="29" t="s">
        <v>79</v>
      </c>
      <c r="CV5" s="29" t="s">
        <v>79</v>
      </c>
      <c r="CW5" s="29" t="s">
        <v>79</v>
      </c>
    </row>
    <row r="6" spans="1:112" x14ac:dyDescent="0.25">
      <c r="A6" s="24" t="s">
        <v>35</v>
      </c>
      <c r="B6" s="24" t="s">
        <v>26</v>
      </c>
      <c r="C6" s="24" t="s">
        <v>44</v>
      </c>
      <c r="D6" s="24"/>
      <c r="F6" s="238"/>
      <c r="G6" s="24" t="s">
        <v>55</v>
      </c>
      <c r="J6" s="31" t="s">
        <v>27</v>
      </c>
      <c r="K6" s="29" t="s">
        <v>79</v>
      </c>
      <c r="L6" s="29" t="s">
        <v>79</v>
      </c>
      <c r="M6" s="29" t="s">
        <v>79</v>
      </c>
      <c r="N6" s="29" t="s">
        <v>79</v>
      </c>
      <c r="O6" s="29" t="s">
        <v>79</v>
      </c>
      <c r="P6" s="29" t="s">
        <v>79</v>
      </c>
      <c r="Q6" s="29" t="s">
        <v>79</v>
      </c>
      <c r="R6" s="29" t="s">
        <v>79</v>
      </c>
      <c r="S6" s="29" t="s">
        <v>79</v>
      </c>
      <c r="T6" s="29" t="s">
        <v>79</v>
      </c>
      <c r="U6" s="29" t="s">
        <v>79</v>
      </c>
      <c r="V6" s="29" t="s">
        <v>79</v>
      </c>
      <c r="W6" s="29" t="s">
        <v>79</v>
      </c>
      <c r="X6" s="29" t="s">
        <v>79</v>
      </c>
      <c r="Y6" s="29" t="s">
        <v>79</v>
      </c>
      <c r="Z6" s="29" t="s">
        <v>79</v>
      </c>
      <c r="AA6" s="29" t="s">
        <v>79</v>
      </c>
      <c r="AB6" s="29" t="s">
        <v>79</v>
      </c>
      <c r="AC6" s="29" t="s">
        <v>79</v>
      </c>
      <c r="AD6" s="29" t="s">
        <v>79</v>
      </c>
      <c r="AE6" s="29" t="s">
        <v>79</v>
      </c>
      <c r="AF6" s="29" t="s">
        <v>79</v>
      </c>
      <c r="AG6" s="29" t="s">
        <v>79</v>
      </c>
      <c r="AH6" s="29" t="s">
        <v>79</v>
      </c>
      <c r="AI6" s="29" t="s">
        <v>79</v>
      </c>
      <c r="AJ6" s="29" t="s">
        <v>79</v>
      </c>
      <c r="AK6" s="29" t="s">
        <v>79</v>
      </c>
      <c r="AL6" s="29" t="s">
        <v>79</v>
      </c>
      <c r="AM6" s="29" t="s">
        <v>79</v>
      </c>
      <c r="AN6" s="29" t="s">
        <v>79</v>
      </c>
      <c r="AO6" s="29" t="s">
        <v>47</v>
      </c>
      <c r="AP6" s="29" t="s">
        <v>47</v>
      </c>
      <c r="AQ6" s="29" t="s">
        <v>47</v>
      </c>
      <c r="AR6" s="29" t="s">
        <v>47</v>
      </c>
      <c r="AS6" s="29" t="s">
        <v>47</v>
      </c>
      <c r="AT6" s="29" t="s">
        <v>47</v>
      </c>
      <c r="AU6" s="29" t="s">
        <v>47</v>
      </c>
      <c r="AV6" s="29" t="s">
        <v>47</v>
      </c>
      <c r="AW6" s="29" t="s">
        <v>47</v>
      </c>
      <c r="AX6" s="29" t="s">
        <v>47</v>
      </c>
      <c r="AY6" s="29" t="s">
        <v>47</v>
      </c>
      <c r="AZ6" s="29" t="s">
        <v>47</v>
      </c>
      <c r="BA6" s="29" t="s">
        <v>47</v>
      </c>
      <c r="BB6" s="29" t="s">
        <v>47</v>
      </c>
      <c r="BC6" s="29" t="s">
        <v>47</v>
      </c>
      <c r="BD6" s="29" t="s">
        <v>47</v>
      </c>
      <c r="BE6" s="29" t="s">
        <v>47</v>
      </c>
      <c r="BF6" s="29" t="s">
        <v>47</v>
      </c>
      <c r="BG6" s="29" t="s">
        <v>47</v>
      </c>
      <c r="BH6" s="29" t="s">
        <v>47</v>
      </c>
      <c r="BI6" s="29" t="s">
        <v>47</v>
      </c>
      <c r="BJ6" s="29" t="s">
        <v>47</v>
      </c>
      <c r="BK6" s="29" t="s">
        <v>47</v>
      </c>
      <c r="BL6" s="29" t="s">
        <v>47</v>
      </c>
      <c r="BM6" s="29" t="s">
        <v>47</v>
      </c>
      <c r="BN6" s="29" t="s">
        <v>47</v>
      </c>
      <c r="BO6" s="29" t="s">
        <v>47</v>
      </c>
      <c r="BP6" s="29" t="s">
        <v>47</v>
      </c>
      <c r="BQ6" s="29" t="s">
        <v>47</v>
      </c>
      <c r="BR6" s="29" t="s">
        <v>47</v>
      </c>
      <c r="BS6" s="29" t="s">
        <v>47</v>
      </c>
      <c r="BT6" s="29" t="s">
        <v>48</v>
      </c>
      <c r="BU6" s="29" t="s">
        <v>48</v>
      </c>
      <c r="BV6" s="29" t="s">
        <v>48</v>
      </c>
      <c r="BW6" s="29" t="s">
        <v>48</v>
      </c>
      <c r="BX6" s="29" t="s">
        <v>48</v>
      </c>
      <c r="BY6" s="29" t="s">
        <v>48</v>
      </c>
      <c r="BZ6" s="29" t="s">
        <v>48</v>
      </c>
      <c r="CA6" s="29" t="s">
        <v>79</v>
      </c>
      <c r="CB6" s="29" t="s">
        <v>79</v>
      </c>
      <c r="CC6" s="29" t="s">
        <v>79</v>
      </c>
      <c r="CD6" s="29" t="s">
        <v>79</v>
      </c>
      <c r="CE6" s="29" t="s">
        <v>79</v>
      </c>
      <c r="CF6" s="29" t="s">
        <v>79</v>
      </c>
      <c r="CG6" s="29" t="s">
        <v>79</v>
      </c>
      <c r="CH6" s="29" t="s">
        <v>79</v>
      </c>
      <c r="CI6" s="29" t="s">
        <v>79</v>
      </c>
      <c r="CJ6" s="29" t="s">
        <v>79</v>
      </c>
      <c r="CK6" s="29" t="s">
        <v>79</v>
      </c>
      <c r="CL6" s="29" t="s">
        <v>79</v>
      </c>
      <c r="CM6" s="29" t="s">
        <v>79</v>
      </c>
      <c r="CN6" s="29" t="s">
        <v>79</v>
      </c>
      <c r="CO6" s="29" t="s">
        <v>79</v>
      </c>
      <c r="CP6" s="29" t="s">
        <v>79</v>
      </c>
      <c r="CQ6" s="29" t="s">
        <v>79</v>
      </c>
      <c r="CR6" s="29" t="s">
        <v>79</v>
      </c>
      <c r="CS6" s="29" t="s">
        <v>79</v>
      </c>
      <c r="CT6" s="29" t="s">
        <v>79</v>
      </c>
      <c r="CU6" s="29" t="s">
        <v>79</v>
      </c>
      <c r="CV6" s="29" t="s">
        <v>79</v>
      </c>
      <c r="CW6" s="29" t="s">
        <v>79</v>
      </c>
    </row>
    <row r="7" spans="1:112" x14ac:dyDescent="0.25">
      <c r="A7" s="24" t="s">
        <v>36</v>
      </c>
      <c r="B7" s="24" t="s">
        <v>21</v>
      </c>
      <c r="C7" s="24" t="s">
        <v>43</v>
      </c>
      <c r="D7" s="24"/>
      <c r="F7" s="24" t="s">
        <v>13</v>
      </c>
      <c r="G7" s="24" t="s">
        <v>56</v>
      </c>
      <c r="J7" s="31" t="s">
        <v>35</v>
      </c>
      <c r="K7" s="29" t="s">
        <v>79</v>
      </c>
      <c r="L7" s="29" t="s">
        <v>79</v>
      </c>
      <c r="M7" s="29" t="s">
        <v>79</v>
      </c>
      <c r="N7" s="29" t="s">
        <v>79</v>
      </c>
      <c r="O7" s="29" t="s">
        <v>79</v>
      </c>
      <c r="P7" s="29" t="s">
        <v>79</v>
      </c>
      <c r="Q7" s="29" t="s">
        <v>79</v>
      </c>
      <c r="R7" s="29" t="s">
        <v>79</v>
      </c>
      <c r="S7" s="29" t="s">
        <v>79</v>
      </c>
      <c r="T7" s="29" t="s">
        <v>79</v>
      </c>
      <c r="U7" s="29" t="s">
        <v>79</v>
      </c>
      <c r="V7" s="29" t="s">
        <v>79</v>
      </c>
      <c r="W7" s="29" t="s">
        <v>79</v>
      </c>
      <c r="X7" s="29" t="s">
        <v>79</v>
      </c>
      <c r="Y7" s="29" t="s">
        <v>79</v>
      </c>
      <c r="Z7" s="29" t="s">
        <v>79</v>
      </c>
      <c r="AA7" s="29" t="s">
        <v>79</v>
      </c>
      <c r="AB7" s="29" t="s">
        <v>79</v>
      </c>
      <c r="AC7" s="29" t="s">
        <v>79</v>
      </c>
      <c r="AD7" s="29" t="s">
        <v>79</v>
      </c>
      <c r="AE7" s="29" t="s">
        <v>79</v>
      </c>
      <c r="AF7" s="29" t="s">
        <v>79</v>
      </c>
      <c r="AG7" s="29" t="s">
        <v>79</v>
      </c>
      <c r="AH7" s="29" t="s">
        <v>79</v>
      </c>
      <c r="AI7" s="29" t="s">
        <v>79</v>
      </c>
      <c r="AJ7" s="29" t="s">
        <v>79</v>
      </c>
      <c r="AK7" s="29" t="s">
        <v>79</v>
      </c>
      <c r="AL7" s="29" t="s">
        <v>79</v>
      </c>
      <c r="AM7" s="29" t="s">
        <v>79</v>
      </c>
      <c r="AN7" s="29" t="s">
        <v>79</v>
      </c>
      <c r="AO7" s="29" t="s">
        <v>79</v>
      </c>
      <c r="AP7" s="29" t="s">
        <v>79</v>
      </c>
      <c r="AQ7" s="29" t="s">
        <v>79</v>
      </c>
      <c r="AR7" s="29" t="s">
        <v>79</v>
      </c>
      <c r="AS7" s="29" t="s">
        <v>79</v>
      </c>
      <c r="AT7" s="29" t="s">
        <v>79</v>
      </c>
      <c r="AU7" s="29" t="s">
        <v>79</v>
      </c>
      <c r="AV7" s="29" t="s">
        <v>79</v>
      </c>
      <c r="AW7" s="29" t="s">
        <v>79</v>
      </c>
      <c r="AX7" s="29" t="s">
        <v>79</v>
      </c>
      <c r="AY7" s="29" t="s">
        <v>79</v>
      </c>
      <c r="AZ7" s="29" t="s">
        <v>79</v>
      </c>
      <c r="BA7" s="29" t="s">
        <v>79</v>
      </c>
      <c r="BB7" s="29" t="s">
        <v>79</v>
      </c>
      <c r="BC7" s="29" t="s">
        <v>79</v>
      </c>
      <c r="BD7" s="29" t="s">
        <v>79</v>
      </c>
      <c r="BE7" s="29" t="s">
        <v>79</v>
      </c>
      <c r="BF7" s="29" t="s">
        <v>79</v>
      </c>
      <c r="BG7" s="29" t="s">
        <v>79</v>
      </c>
      <c r="BH7" s="29" t="s">
        <v>79</v>
      </c>
      <c r="BI7" s="29" t="s">
        <v>79</v>
      </c>
      <c r="BJ7" s="29" t="s">
        <v>79</v>
      </c>
      <c r="BK7" s="29" t="s">
        <v>79</v>
      </c>
      <c r="BL7" s="29" t="s">
        <v>79</v>
      </c>
      <c r="BM7" s="29" t="s">
        <v>79</v>
      </c>
      <c r="BN7" s="29" t="s">
        <v>79</v>
      </c>
      <c r="BO7" s="29" t="s">
        <v>79</v>
      </c>
      <c r="BP7" s="29" t="s">
        <v>79</v>
      </c>
      <c r="BQ7" s="29" t="s">
        <v>79</v>
      </c>
      <c r="BR7" s="29" t="s">
        <v>79</v>
      </c>
      <c r="BS7" s="29" t="s">
        <v>75</v>
      </c>
      <c r="BT7" s="29" t="s">
        <v>75</v>
      </c>
      <c r="BU7" s="29" t="s">
        <v>75</v>
      </c>
      <c r="BV7" s="29" t="s">
        <v>75</v>
      </c>
      <c r="BW7" s="29" t="s">
        <v>75</v>
      </c>
      <c r="BX7" s="29" t="s">
        <v>75</v>
      </c>
      <c r="BY7" s="29" t="s">
        <v>75</v>
      </c>
      <c r="BZ7" s="29" t="s">
        <v>75</v>
      </c>
      <c r="CA7" s="29" t="s">
        <v>75</v>
      </c>
      <c r="CB7" s="29" t="s">
        <v>75</v>
      </c>
      <c r="CC7" s="29" t="s">
        <v>75</v>
      </c>
      <c r="CD7" s="29" t="s">
        <v>75</v>
      </c>
      <c r="CE7" s="29" t="s">
        <v>75</v>
      </c>
      <c r="CF7" s="29" t="s">
        <v>75</v>
      </c>
      <c r="CG7" s="29" t="s">
        <v>75</v>
      </c>
      <c r="CH7" s="29" t="s">
        <v>75</v>
      </c>
      <c r="CI7" s="29" t="s">
        <v>75</v>
      </c>
      <c r="CJ7" s="29" t="s">
        <v>75</v>
      </c>
      <c r="CK7" s="29" t="s">
        <v>75</v>
      </c>
      <c r="CL7" s="29" t="s">
        <v>75</v>
      </c>
      <c r="CM7" s="29" t="s">
        <v>75</v>
      </c>
      <c r="CN7" s="29" t="s">
        <v>47</v>
      </c>
      <c r="CO7" s="29" t="s">
        <v>47</v>
      </c>
      <c r="CP7" s="29" t="s">
        <v>47</v>
      </c>
      <c r="CQ7" s="29" t="s">
        <v>47</v>
      </c>
      <c r="CR7" s="29" t="s">
        <v>47</v>
      </c>
      <c r="CS7" s="29" t="s">
        <v>47</v>
      </c>
      <c r="CT7" s="29" t="s">
        <v>47</v>
      </c>
      <c r="CU7" s="29" t="s">
        <v>47</v>
      </c>
      <c r="CV7" s="29" t="s">
        <v>47</v>
      </c>
      <c r="CW7" s="29" t="s">
        <v>47</v>
      </c>
    </row>
    <row r="8" spans="1:112" x14ac:dyDescent="0.25">
      <c r="A8" s="24" t="s">
        <v>37</v>
      </c>
      <c r="B8" s="24" t="s">
        <v>22</v>
      </c>
      <c r="C8" s="24" t="s">
        <v>43</v>
      </c>
      <c r="D8" s="24"/>
      <c r="F8" s="238" t="s">
        <v>27</v>
      </c>
      <c r="G8" s="24" t="s">
        <v>57</v>
      </c>
      <c r="J8" s="31" t="s">
        <v>36</v>
      </c>
      <c r="K8" s="29" t="s">
        <v>79</v>
      </c>
      <c r="L8" s="29" t="s">
        <v>79</v>
      </c>
      <c r="M8" s="29" t="s">
        <v>79</v>
      </c>
      <c r="N8" s="29" t="s">
        <v>79</v>
      </c>
      <c r="O8" s="29" t="s">
        <v>79</v>
      </c>
      <c r="P8" s="29" t="s">
        <v>79</v>
      </c>
      <c r="Q8" s="29" t="s">
        <v>79</v>
      </c>
      <c r="R8" s="29" t="s">
        <v>79</v>
      </c>
      <c r="S8" s="29" t="s">
        <v>79</v>
      </c>
      <c r="T8" s="29" t="s">
        <v>79</v>
      </c>
      <c r="U8" s="29" t="s">
        <v>79</v>
      </c>
      <c r="V8" s="29" t="s">
        <v>79</v>
      </c>
      <c r="W8" s="29" t="s">
        <v>79</v>
      </c>
      <c r="X8" s="29" t="s">
        <v>79</v>
      </c>
      <c r="Y8" s="29" t="s">
        <v>79</v>
      </c>
      <c r="Z8" s="29" t="s">
        <v>79</v>
      </c>
      <c r="AA8" s="29" t="s">
        <v>79</v>
      </c>
      <c r="AB8" s="29" t="s">
        <v>79</v>
      </c>
      <c r="AC8" s="29" t="s">
        <v>79</v>
      </c>
      <c r="AD8" s="29" t="s">
        <v>79</v>
      </c>
      <c r="AE8" s="29" t="s">
        <v>79</v>
      </c>
      <c r="AF8" s="29" t="s">
        <v>79</v>
      </c>
      <c r="AG8" s="29" t="s">
        <v>79</v>
      </c>
      <c r="AH8" s="29" t="s">
        <v>79</v>
      </c>
      <c r="AI8" s="29" t="s">
        <v>79</v>
      </c>
      <c r="AJ8" s="29" t="s">
        <v>79</v>
      </c>
      <c r="AK8" s="29" t="s">
        <v>79</v>
      </c>
      <c r="AL8" s="29" t="s">
        <v>79</v>
      </c>
      <c r="AM8" s="29" t="s">
        <v>79</v>
      </c>
      <c r="AN8" s="29" t="s">
        <v>79</v>
      </c>
      <c r="AO8" s="29" t="s">
        <v>79</v>
      </c>
      <c r="AP8" s="29" t="s">
        <v>79</v>
      </c>
      <c r="AQ8" s="29" t="s">
        <v>79</v>
      </c>
      <c r="AR8" s="29" t="s">
        <v>79</v>
      </c>
      <c r="AS8" s="29" t="s">
        <v>79</v>
      </c>
      <c r="AT8" s="29" t="s">
        <v>79</v>
      </c>
      <c r="AU8" s="29" t="s">
        <v>79</v>
      </c>
      <c r="AV8" s="29" t="s">
        <v>79</v>
      </c>
      <c r="AW8" s="29" t="s">
        <v>79</v>
      </c>
      <c r="AX8" s="29" t="s">
        <v>79</v>
      </c>
      <c r="AY8" s="29" t="s">
        <v>79</v>
      </c>
      <c r="AZ8" s="29" t="s">
        <v>79</v>
      </c>
      <c r="BA8" s="29" t="s">
        <v>79</v>
      </c>
      <c r="BB8" s="29" t="s">
        <v>79</v>
      </c>
      <c r="BC8" s="29" t="s">
        <v>79</v>
      </c>
      <c r="BD8" s="29" t="s">
        <v>79</v>
      </c>
      <c r="BE8" s="29" t="s">
        <v>79</v>
      </c>
      <c r="BF8" s="29" t="s">
        <v>79</v>
      </c>
      <c r="BG8" s="29" t="s">
        <v>79</v>
      </c>
      <c r="BH8" s="29" t="s">
        <v>79</v>
      </c>
      <c r="BI8" s="29" t="s">
        <v>50</v>
      </c>
      <c r="BJ8" s="29" t="s">
        <v>50</v>
      </c>
      <c r="BK8" s="29" t="s">
        <v>50</v>
      </c>
      <c r="BL8" s="29" t="s">
        <v>50</v>
      </c>
      <c r="BM8" s="29" t="s">
        <v>50</v>
      </c>
      <c r="BN8" s="29" t="s">
        <v>50</v>
      </c>
      <c r="BO8" s="29" t="s">
        <v>50</v>
      </c>
      <c r="BP8" s="29" t="s">
        <v>50</v>
      </c>
      <c r="BQ8" s="29" t="s">
        <v>50</v>
      </c>
      <c r="BR8" s="29" t="s">
        <v>50</v>
      </c>
      <c r="BS8" s="29" t="s">
        <v>50</v>
      </c>
      <c r="BT8" s="29" t="s">
        <v>50</v>
      </c>
      <c r="BU8" s="29" t="s">
        <v>50</v>
      </c>
      <c r="BV8" s="29" t="s">
        <v>50</v>
      </c>
      <c r="BW8" s="29" t="s">
        <v>50</v>
      </c>
      <c r="BX8" s="29" t="s">
        <v>50</v>
      </c>
      <c r="BY8" s="29" t="s">
        <v>50</v>
      </c>
      <c r="BZ8" s="29" t="s">
        <v>50</v>
      </c>
      <c r="CA8" s="29" t="s">
        <v>50</v>
      </c>
      <c r="CB8" s="29" t="s">
        <v>50</v>
      </c>
      <c r="CC8" s="29" t="s">
        <v>50</v>
      </c>
      <c r="CD8" s="29" t="s">
        <v>50</v>
      </c>
      <c r="CE8" s="29" t="s">
        <v>50</v>
      </c>
      <c r="CF8" s="29" t="s">
        <v>50</v>
      </c>
      <c r="CG8" s="29" t="s">
        <v>50</v>
      </c>
      <c r="CH8" s="29" t="s">
        <v>50</v>
      </c>
      <c r="CI8" s="29" t="s">
        <v>50</v>
      </c>
      <c r="CJ8" s="29" t="s">
        <v>50</v>
      </c>
      <c r="CK8" s="29" t="s">
        <v>50</v>
      </c>
      <c r="CL8" s="29" t="s">
        <v>50</v>
      </c>
      <c r="CM8" s="29" t="s">
        <v>50</v>
      </c>
      <c r="CN8" s="29" t="s">
        <v>47</v>
      </c>
      <c r="CO8" s="29" t="s">
        <v>47</v>
      </c>
      <c r="CP8" s="29" t="s">
        <v>47</v>
      </c>
      <c r="CQ8" s="29" t="s">
        <v>47</v>
      </c>
      <c r="CR8" s="29" t="s">
        <v>47</v>
      </c>
      <c r="CS8" s="29" t="s">
        <v>47</v>
      </c>
      <c r="CT8" s="29" t="s">
        <v>47</v>
      </c>
      <c r="CU8" s="29" t="s">
        <v>47</v>
      </c>
      <c r="CV8" s="29" t="s">
        <v>47</v>
      </c>
      <c r="CW8" s="29" t="s">
        <v>47</v>
      </c>
    </row>
    <row r="9" spans="1:112" x14ac:dyDescent="0.25">
      <c r="A9" s="24" t="s">
        <v>38</v>
      </c>
      <c r="B9" s="24" t="s">
        <v>21</v>
      </c>
      <c r="C9" s="24" t="s">
        <v>44</v>
      </c>
      <c r="D9" s="24"/>
      <c r="F9" s="238"/>
      <c r="G9" s="24" t="s">
        <v>58</v>
      </c>
      <c r="J9" s="31" t="s">
        <v>37</v>
      </c>
      <c r="K9" s="29" t="s">
        <v>79</v>
      </c>
      <c r="L9" s="29" t="s">
        <v>79</v>
      </c>
      <c r="M9" s="29" t="s">
        <v>79</v>
      </c>
      <c r="N9" s="29" t="s">
        <v>79</v>
      </c>
      <c r="O9" s="29" t="s">
        <v>79</v>
      </c>
      <c r="P9" s="29" t="s">
        <v>79</v>
      </c>
      <c r="Q9" s="29" t="s">
        <v>79</v>
      </c>
      <c r="R9" s="29" t="s">
        <v>79</v>
      </c>
      <c r="S9" s="29" t="s">
        <v>79</v>
      </c>
      <c r="T9" s="29" t="s">
        <v>79</v>
      </c>
      <c r="U9" s="29" t="s">
        <v>79</v>
      </c>
      <c r="V9" s="29" t="s">
        <v>79</v>
      </c>
      <c r="W9" s="29" t="s">
        <v>79</v>
      </c>
      <c r="X9" s="29" t="s">
        <v>79</v>
      </c>
      <c r="Y9" s="29" t="s">
        <v>79</v>
      </c>
      <c r="Z9" s="29" t="s">
        <v>79</v>
      </c>
      <c r="AA9" s="29" t="s">
        <v>79</v>
      </c>
      <c r="AB9" s="29" t="s">
        <v>79</v>
      </c>
      <c r="AC9" s="29" t="s">
        <v>79</v>
      </c>
      <c r="AD9" s="29" t="s">
        <v>79</v>
      </c>
      <c r="AE9" s="29" t="s">
        <v>76</v>
      </c>
      <c r="AF9" s="29" t="s">
        <v>76</v>
      </c>
      <c r="AG9" s="29" t="s">
        <v>76</v>
      </c>
      <c r="AH9" s="29" t="s">
        <v>76</v>
      </c>
      <c r="AI9" s="29" t="s">
        <v>76</v>
      </c>
      <c r="AJ9" s="29" t="s">
        <v>76</v>
      </c>
      <c r="AK9" s="29" t="s">
        <v>76</v>
      </c>
      <c r="AL9" s="29" t="s">
        <v>76</v>
      </c>
      <c r="AM9" s="29" t="s">
        <v>76</v>
      </c>
      <c r="AN9" s="29" t="s">
        <v>76</v>
      </c>
      <c r="AO9" s="29" t="s">
        <v>76</v>
      </c>
      <c r="AP9" s="29" t="s">
        <v>76</v>
      </c>
      <c r="AQ9" s="29" t="s">
        <v>76</v>
      </c>
      <c r="AR9" s="29" t="s">
        <v>76</v>
      </c>
      <c r="AS9" s="29" t="s">
        <v>76</v>
      </c>
      <c r="AT9" s="29" t="s">
        <v>76</v>
      </c>
      <c r="AU9" s="29" t="s">
        <v>76</v>
      </c>
      <c r="AV9" s="29" t="s">
        <v>76</v>
      </c>
      <c r="AW9" s="29" t="s">
        <v>76</v>
      </c>
      <c r="AX9" s="29" t="s">
        <v>76</v>
      </c>
      <c r="AY9" s="29" t="s">
        <v>76</v>
      </c>
      <c r="AZ9" s="29" t="s">
        <v>77</v>
      </c>
      <c r="BA9" s="29" t="s">
        <v>77</v>
      </c>
      <c r="BB9" s="29" t="s">
        <v>77</v>
      </c>
      <c r="BC9" s="29" t="s">
        <v>77</v>
      </c>
      <c r="BD9" s="29" t="s">
        <v>77</v>
      </c>
      <c r="BE9" s="29" t="s">
        <v>77</v>
      </c>
      <c r="BF9" s="29" t="s">
        <v>77</v>
      </c>
      <c r="BG9" s="29" t="s">
        <v>77</v>
      </c>
      <c r="BH9" s="29" t="s">
        <v>77</v>
      </c>
      <c r="BI9" s="29" t="s">
        <v>77</v>
      </c>
      <c r="BJ9" s="29" t="s">
        <v>77</v>
      </c>
      <c r="BK9" s="29" t="s">
        <v>77</v>
      </c>
      <c r="BL9" s="29" t="s">
        <v>77</v>
      </c>
      <c r="BM9" s="29" t="s">
        <v>77</v>
      </c>
      <c r="BN9" s="29" t="s">
        <v>77</v>
      </c>
      <c r="BO9" s="29" t="s">
        <v>77</v>
      </c>
      <c r="BP9" s="29" t="s">
        <v>77</v>
      </c>
      <c r="BQ9" s="29" t="s">
        <v>77</v>
      </c>
      <c r="BR9" s="29" t="s">
        <v>77</v>
      </c>
      <c r="BS9" s="29" t="s">
        <v>77</v>
      </c>
      <c r="BT9" s="29" t="s">
        <v>77</v>
      </c>
      <c r="BU9" s="29" t="s">
        <v>77</v>
      </c>
      <c r="BV9" s="29" t="s">
        <v>77</v>
      </c>
      <c r="BW9" s="29" t="s">
        <v>77</v>
      </c>
      <c r="BX9" s="29" t="s">
        <v>77</v>
      </c>
      <c r="BY9" s="29" t="s">
        <v>50</v>
      </c>
      <c r="BZ9" s="29" t="s">
        <v>50</v>
      </c>
      <c r="CA9" s="29" t="s">
        <v>50</v>
      </c>
      <c r="CB9" s="29" t="s">
        <v>50</v>
      </c>
      <c r="CC9" s="29" t="s">
        <v>50</v>
      </c>
      <c r="CD9" s="29" t="s">
        <v>50</v>
      </c>
      <c r="CE9" s="29" t="s">
        <v>50</v>
      </c>
      <c r="CF9" s="29" t="s">
        <v>50</v>
      </c>
      <c r="CG9" s="29" t="s">
        <v>50</v>
      </c>
      <c r="CH9" s="29" t="s">
        <v>50</v>
      </c>
      <c r="CI9" s="29" t="s">
        <v>50</v>
      </c>
      <c r="CJ9" s="29" t="s">
        <v>50</v>
      </c>
      <c r="CK9" s="29" t="s">
        <v>50</v>
      </c>
      <c r="CL9" s="29" t="s">
        <v>50</v>
      </c>
      <c r="CM9" s="29" t="s">
        <v>50</v>
      </c>
      <c r="CN9" s="29" t="s">
        <v>50</v>
      </c>
      <c r="CO9" s="29" t="s">
        <v>50</v>
      </c>
      <c r="CP9" s="29" t="s">
        <v>50</v>
      </c>
      <c r="CQ9" s="29" t="s">
        <v>50</v>
      </c>
      <c r="CR9" s="29" t="s">
        <v>79</v>
      </c>
      <c r="CS9" s="29" t="s">
        <v>79</v>
      </c>
      <c r="CT9" s="29" t="s">
        <v>79</v>
      </c>
      <c r="CU9" s="29" t="s">
        <v>79</v>
      </c>
      <c r="CV9" s="29" t="s">
        <v>79</v>
      </c>
      <c r="CW9" s="29" t="s">
        <v>79</v>
      </c>
    </row>
    <row r="10" spans="1:112" x14ac:dyDescent="0.25">
      <c r="A10" s="24" t="s">
        <v>39</v>
      </c>
      <c r="B10" s="24" t="s">
        <v>22</v>
      </c>
      <c r="C10" s="24" t="s">
        <v>44</v>
      </c>
      <c r="D10" s="24"/>
      <c r="F10" s="238" t="s">
        <v>35</v>
      </c>
      <c r="G10" s="24" t="s">
        <v>59</v>
      </c>
      <c r="J10" s="31" t="s">
        <v>38</v>
      </c>
      <c r="K10" s="29" t="s">
        <v>79</v>
      </c>
      <c r="L10" s="29" t="s">
        <v>79</v>
      </c>
      <c r="M10" s="29" t="s">
        <v>79</v>
      </c>
      <c r="N10" s="29" t="s">
        <v>79</v>
      </c>
      <c r="O10" s="29" t="s">
        <v>79</v>
      </c>
      <c r="P10" s="29" t="s">
        <v>79</v>
      </c>
      <c r="Q10" s="29" t="s">
        <v>79</v>
      </c>
      <c r="R10" s="29" t="s">
        <v>79</v>
      </c>
      <c r="S10" s="29" t="s">
        <v>79</v>
      </c>
      <c r="T10" s="29" t="s">
        <v>79</v>
      </c>
      <c r="U10" s="29" t="s">
        <v>79</v>
      </c>
      <c r="V10" s="29" t="s">
        <v>79</v>
      </c>
      <c r="W10" s="29" t="s">
        <v>79</v>
      </c>
      <c r="X10" s="29" t="s">
        <v>79</v>
      </c>
      <c r="Y10" s="29" t="s">
        <v>79</v>
      </c>
      <c r="Z10" s="29" t="s">
        <v>79</v>
      </c>
      <c r="AA10" s="29" t="s">
        <v>79</v>
      </c>
      <c r="AB10" s="29" t="s">
        <v>79</v>
      </c>
      <c r="AC10" s="29" t="s">
        <v>79</v>
      </c>
      <c r="AD10" s="29" t="s">
        <v>79</v>
      </c>
      <c r="AE10" s="29" t="s">
        <v>79</v>
      </c>
      <c r="AF10" s="29" t="s">
        <v>79</v>
      </c>
      <c r="AG10" s="29" t="s">
        <v>79</v>
      </c>
      <c r="AH10" s="29" t="s">
        <v>79</v>
      </c>
      <c r="AI10" s="29" t="s">
        <v>79</v>
      </c>
      <c r="AJ10" s="29" t="s">
        <v>79</v>
      </c>
      <c r="AK10" s="29" t="s">
        <v>79</v>
      </c>
      <c r="AL10" s="29" t="s">
        <v>79</v>
      </c>
      <c r="AM10" s="29" t="s">
        <v>79</v>
      </c>
      <c r="AN10" s="29" t="s">
        <v>79</v>
      </c>
      <c r="AO10" s="29" t="s">
        <v>79</v>
      </c>
      <c r="AP10" s="29" t="s">
        <v>79</v>
      </c>
      <c r="AQ10" s="29" t="s">
        <v>79</v>
      </c>
      <c r="AR10" s="29" t="s">
        <v>79</v>
      </c>
      <c r="AS10" s="29" t="s">
        <v>79</v>
      </c>
      <c r="AT10" s="29" t="s">
        <v>79</v>
      </c>
      <c r="AU10" s="29" t="s">
        <v>79</v>
      </c>
      <c r="AV10" s="29" t="s">
        <v>79</v>
      </c>
      <c r="AW10" s="29" t="s">
        <v>79</v>
      </c>
      <c r="AX10" s="29" t="s">
        <v>79</v>
      </c>
      <c r="AY10" s="29" t="s">
        <v>79</v>
      </c>
      <c r="AZ10" s="29" t="s">
        <v>79</v>
      </c>
      <c r="BA10" s="29" t="s">
        <v>79</v>
      </c>
      <c r="BB10" s="29" t="s">
        <v>79</v>
      </c>
      <c r="BC10" s="29" t="s">
        <v>79</v>
      </c>
      <c r="BD10" s="29" t="s">
        <v>79</v>
      </c>
      <c r="BE10" s="29" t="s">
        <v>79</v>
      </c>
      <c r="BF10" s="29" t="s">
        <v>79</v>
      </c>
      <c r="BG10" s="29" t="s">
        <v>79</v>
      </c>
      <c r="BH10" s="29" t="s">
        <v>79</v>
      </c>
      <c r="BI10" s="29" t="s">
        <v>79</v>
      </c>
      <c r="BJ10" s="29" t="s">
        <v>79</v>
      </c>
      <c r="BK10" s="29" t="s">
        <v>79</v>
      </c>
      <c r="BL10" s="29" t="s">
        <v>79</v>
      </c>
      <c r="BM10" s="29" t="s">
        <v>79</v>
      </c>
      <c r="BN10" s="29" t="s">
        <v>79</v>
      </c>
      <c r="BO10" s="29" t="s">
        <v>79</v>
      </c>
      <c r="BP10" s="29" t="s">
        <v>79</v>
      </c>
      <c r="BQ10" s="29" t="s">
        <v>79</v>
      </c>
      <c r="BR10" s="29" t="s">
        <v>79</v>
      </c>
      <c r="BS10" s="29" t="s">
        <v>79</v>
      </c>
      <c r="BT10" s="29" t="s">
        <v>79</v>
      </c>
      <c r="BU10" s="29" t="s">
        <v>79</v>
      </c>
      <c r="BV10" s="29" t="s">
        <v>79</v>
      </c>
      <c r="BW10" s="29" t="s">
        <v>79</v>
      </c>
      <c r="BX10" s="29" t="s">
        <v>79</v>
      </c>
      <c r="BY10" s="29" t="s">
        <v>79</v>
      </c>
      <c r="BZ10" s="29" t="s">
        <v>79</v>
      </c>
      <c r="CA10" s="29" t="s">
        <v>79</v>
      </c>
      <c r="CB10" s="29" t="s">
        <v>79</v>
      </c>
      <c r="CC10" s="30" t="s">
        <v>47</v>
      </c>
      <c r="CD10" s="30" t="s">
        <v>47</v>
      </c>
      <c r="CE10" s="30" t="s">
        <v>47</v>
      </c>
      <c r="CF10" s="30" t="s">
        <v>47</v>
      </c>
      <c r="CG10" s="30" t="s">
        <v>47</v>
      </c>
      <c r="CH10" s="30" t="s">
        <v>47</v>
      </c>
      <c r="CI10" s="30" t="s">
        <v>47</v>
      </c>
      <c r="CJ10" s="30" t="s">
        <v>47</v>
      </c>
      <c r="CK10" s="30" t="s">
        <v>47</v>
      </c>
      <c r="CL10" s="30" t="s">
        <v>47</v>
      </c>
      <c r="CM10" s="30" t="s">
        <v>47</v>
      </c>
      <c r="CN10" s="30" t="s">
        <v>47</v>
      </c>
      <c r="CO10" s="30" t="s">
        <v>47</v>
      </c>
      <c r="CP10" s="30" t="s">
        <v>47</v>
      </c>
      <c r="CQ10" s="30" t="s">
        <v>47</v>
      </c>
      <c r="CR10" s="30" t="s">
        <v>47</v>
      </c>
      <c r="CS10" s="30" t="s">
        <v>47</v>
      </c>
      <c r="CT10" s="30" t="s">
        <v>47</v>
      </c>
      <c r="CU10" s="30" t="s">
        <v>47</v>
      </c>
      <c r="CV10" s="30" t="s">
        <v>47</v>
      </c>
      <c r="CW10" s="30" t="s">
        <v>47</v>
      </c>
    </row>
    <row r="11" spans="1:112" x14ac:dyDescent="0.25">
      <c r="A11" s="20" t="s">
        <v>28</v>
      </c>
      <c r="B11" s="21" t="s">
        <v>29</v>
      </c>
      <c r="C11" s="24" t="s">
        <v>5</v>
      </c>
      <c r="D11" s="24"/>
      <c r="F11" s="238"/>
      <c r="G11" s="24" t="s">
        <v>60</v>
      </c>
      <c r="J11" s="31" t="s">
        <v>39</v>
      </c>
      <c r="K11" s="29" t="s">
        <v>79</v>
      </c>
      <c r="L11" s="29" t="s">
        <v>79</v>
      </c>
      <c r="M11" s="29" t="s">
        <v>79</v>
      </c>
      <c r="N11" s="29" t="s">
        <v>79</v>
      </c>
      <c r="O11" s="29" t="s">
        <v>79</v>
      </c>
      <c r="P11" s="29" t="s">
        <v>79</v>
      </c>
      <c r="Q11" s="29" t="s">
        <v>79</v>
      </c>
      <c r="R11" s="29" t="s">
        <v>79</v>
      </c>
      <c r="S11" s="29" t="s">
        <v>79</v>
      </c>
      <c r="T11" s="29" t="s">
        <v>79</v>
      </c>
      <c r="U11" s="29" t="s">
        <v>79</v>
      </c>
      <c r="V11" s="29" t="s">
        <v>79</v>
      </c>
      <c r="W11" s="29" t="s">
        <v>79</v>
      </c>
      <c r="X11" s="29" t="s">
        <v>79</v>
      </c>
      <c r="Y11" s="29" t="s">
        <v>79</v>
      </c>
      <c r="Z11" s="29" t="s">
        <v>79</v>
      </c>
      <c r="AA11" s="29" t="s">
        <v>79</v>
      </c>
      <c r="AB11" s="29" t="s">
        <v>79</v>
      </c>
      <c r="AC11" s="29" t="s">
        <v>79</v>
      </c>
      <c r="AD11" s="29" t="s">
        <v>79</v>
      </c>
      <c r="AE11" s="29" t="s">
        <v>79</v>
      </c>
      <c r="AF11" s="29" t="s">
        <v>79</v>
      </c>
      <c r="AG11" s="29" t="s">
        <v>79</v>
      </c>
      <c r="AH11" s="29" t="s">
        <v>79</v>
      </c>
      <c r="AI11" s="29" t="s">
        <v>79</v>
      </c>
      <c r="AJ11" s="29" t="s">
        <v>79</v>
      </c>
      <c r="AK11" s="29" t="s">
        <v>79</v>
      </c>
      <c r="AL11" s="29" t="s">
        <v>79</v>
      </c>
      <c r="AM11" s="29" t="s">
        <v>79</v>
      </c>
      <c r="AN11" s="29" t="s">
        <v>79</v>
      </c>
      <c r="AO11" s="29" t="s">
        <v>49</v>
      </c>
      <c r="AP11" s="29" t="s">
        <v>49</v>
      </c>
      <c r="AQ11" s="29" t="s">
        <v>49</v>
      </c>
      <c r="AR11" s="29" t="s">
        <v>49</v>
      </c>
      <c r="AS11" s="29" t="s">
        <v>49</v>
      </c>
      <c r="AT11" s="29" t="s">
        <v>49</v>
      </c>
      <c r="AU11" s="29" t="s">
        <v>49</v>
      </c>
      <c r="AV11" s="29" t="s">
        <v>49</v>
      </c>
      <c r="AW11" s="29" t="s">
        <v>49</v>
      </c>
      <c r="AX11" s="29" t="s">
        <v>49</v>
      </c>
      <c r="AY11" s="29" t="s">
        <v>49</v>
      </c>
      <c r="AZ11" s="29" t="s">
        <v>49</v>
      </c>
      <c r="BA11" s="29" t="s">
        <v>49</v>
      </c>
      <c r="BB11" s="29" t="s">
        <v>49</v>
      </c>
      <c r="BC11" s="29" t="s">
        <v>49</v>
      </c>
      <c r="BD11" s="29" t="s">
        <v>49</v>
      </c>
      <c r="BE11" s="29" t="s">
        <v>49</v>
      </c>
      <c r="BF11" s="29" t="s">
        <v>49</v>
      </c>
      <c r="BG11" s="29" t="s">
        <v>49</v>
      </c>
      <c r="BH11" s="29" t="s">
        <v>49</v>
      </c>
      <c r="BI11" s="29" t="s">
        <v>49</v>
      </c>
      <c r="BJ11" s="29" t="s">
        <v>50</v>
      </c>
      <c r="BK11" s="29" t="s">
        <v>50</v>
      </c>
      <c r="BL11" s="29" t="s">
        <v>50</v>
      </c>
      <c r="BM11" s="29" t="s">
        <v>50</v>
      </c>
      <c r="BN11" s="29" t="s">
        <v>50</v>
      </c>
      <c r="BO11" s="29" t="s">
        <v>50</v>
      </c>
      <c r="BP11" s="29" t="s">
        <v>50</v>
      </c>
      <c r="BQ11" s="29" t="s">
        <v>50</v>
      </c>
      <c r="BR11" s="29" t="s">
        <v>50</v>
      </c>
      <c r="BS11" s="29" t="s">
        <v>50</v>
      </c>
      <c r="BT11" s="29" t="s">
        <v>50</v>
      </c>
      <c r="BU11" s="29" t="s">
        <v>50</v>
      </c>
      <c r="BV11" s="29" t="s">
        <v>50</v>
      </c>
      <c r="BW11" s="29" t="s">
        <v>50</v>
      </c>
      <c r="BX11" s="29" t="s">
        <v>50</v>
      </c>
      <c r="BY11" s="29" t="s">
        <v>50</v>
      </c>
      <c r="BZ11" s="29" t="s">
        <v>50</v>
      </c>
      <c r="CA11" s="29" t="s">
        <v>50</v>
      </c>
      <c r="CB11" s="29" t="s">
        <v>50</v>
      </c>
      <c r="CC11" s="29" t="s">
        <v>50</v>
      </c>
      <c r="CD11" s="30" t="s">
        <v>47</v>
      </c>
      <c r="CE11" s="30" t="s">
        <v>47</v>
      </c>
      <c r="CF11" s="30" t="s">
        <v>47</v>
      </c>
      <c r="CG11" s="30" t="s">
        <v>47</v>
      </c>
      <c r="CH11" s="30" t="s">
        <v>47</v>
      </c>
      <c r="CI11" s="30" t="s">
        <v>47</v>
      </c>
      <c r="CJ11" s="30" t="s">
        <v>47</v>
      </c>
      <c r="CK11" s="30" t="s">
        <v>47</v>
      </c>
      <c r="CL11" s="30" t="s">
        <v>47</v>
      </c>
      <c r="CM11" s="30" t="s">
        <v>47</v>
      </c>
      <c r="CN11" s="30" t="s">
        <v>47</v>
      </c>
      <c r="CO11" s="30" t="s">
        <v>47</v>
      </c>
      <c r="CP11" s="30" t="s">
        <v>47</v>
      </c>
      <c r="CQ11" s="30" t="s">
        <v>47</v>
      </c>
      <c r="CR11" s="30" t="s">
        <v>47</v>
      </c>
      <c r="CS11" s="30" t="s">
        <v>47</v>
      </c>
      <c r="CT11" s="30" t="s">
        <v>47</v>
      </c>
      <c r="CU11" s="30" t="s">
        <v>47</v>
      </c>
      <c r="CV11" s="30" t="s">
        <v>47</v>
      </c>
      <c r="CW11" s="30" t="s">
        <v>47</v>
      </c>
    </row>
    <row r="12" spans="1:112" x14ac:dyDescent="0.25">
      <c r="A12" s="22" t="s">
        <v>30</v>
      </c>
      <c r="B12" s="23" t="s">
        <v>31</v>
      </c>
      <c r="C12" s="24" t="s">
        <v>5</v>
      </c>
      <c r="D12" s="24"/>
      <c r="F12" s="238" t="s">
        <v>36</v>
      </c>
      <c r="G12" s="24" t="s">
        <v>61</v>
      </c>
      <c r="J12" s="31" t="s">
        <v>28</v>
      </c>
      <c r="K12" s="29" t="s">
        <v>50</v>
      </c>
      <c r="L12" s="29" t="s">
        <v>50</v>
      </c>
      <c r="M12" s="29" t="s">
        <v>50</v>
      </c>
      <c r="N12" s="29" t="s">
        <v>50</v>
      </c>
      <c r="O12" s="29" t="s">
        <v>50</v>
      </c>
      <c r="P12" s="29" t="s">
        <v>50</v>
      </c>
      <c r="Q12" s="29" t="s">
        <v>50</v>
      </c>
      <c r="R12" s="29" t="s">
        <v>50</v>
      </c>
      <c r="S12" s="29" t="s">
        <v>50</v>
      </c>
      <c r="T12" s="29" t="s">
        <v>50</v>
      </c>
      <c r="U12" s="29" t="s">
        <v>50</v>
      </c>
      <c r="V12" s="29" t="s">
        <v>50</v>
      </c>
      <c r="W12" s="29" t="s">
        <v>50</v>
      </c>
      <c r="X12" s="29" t="s">
        <v>50</v>
      </c>
      <c r="Y12" s="29" t="s">
        <v>50</v>
      </c>
      <c r="Z12" s="29" t="s">
        <v>50</v>
      </c>
      <c r="AA12" s="29" t="s">
        <v>50</v>
      </c>
      <c r="AB12" s="29" t="s">
        <v>50</v>
      </c>
      <c r="AC12" s="29" t="s">
        <v>50</v>
      </c>
      <c r="AD12" s="29" t="s">
        <v>50</v>
      </c>
      <c r="AE12" s="29" t="s">
        <v>50</v>
      </c>
      <c r="AF12" s="29" t="s">
        <v>50</v>
      </c>
      <c r="AG12" s="29" t="s">
        <v>50</v>
      </c>
      <c r="AH12" s="29" t="s">
        <v>50</v>
      </c>
      <c r="AI12" s="29" t="s">
        <v>50</v>
      </c>
      <c r="AJ12" s="29" t="s">
        <v>50</v>
      </c>
      <c r="AK12" s="29" t="s">
        <v>50</v>
      </c>
      <c r="AL12" s="29" t="s">
        <v>50</v>
      </c>
      <c r="AM12" s="29" t="s">
        <v>50</v>
      </c>
      <c r="AN12" s="29" t="s">
        <v>50</v>
      </c>
      <c r="AO12" s="29" t="s">
        <v>50</v>
      </c>
      <c r="AP12" s="29" t="s">
        <v>50</v>
      </c>
      <c r="AQ12" s="29" t="s">
        <v>50</v>
      </c>
      <c r="AR12" s="29" t="s">
        <v>50</v>
      </c>
      <c r="AS12" s="29" t="s">
        <v>50</v>
      </c>
      <c r="AT12" s="29" t="s">
        <v>50</v>
      </c>
      <c r="AU12" s="29" t="s">
        <v>50</v>
      </c>
      <c r="AV12" s="29" t="s">
        <v>50</v>
      </c>
      <c r="AW12" s="29" t="s">
        <v>50</v>
      </c>
      <c r="AX12" s="29" t="s">
        <v>50</v>
      </c>
      <c r="AY12" s="29" t="s">
        <v>50</v>
      </c>
      <c r="AZ12" s="29" t="s">
        <v>50</v>
      </c>
      <c r="BA12" s="29" t="s">
        <v>50</v>
      </c>
      <c r="BB12" s="29" t="s">
        <v>50</v>
      </c>
      <c r="BC12" s="29" t="s">
        <v>50</v>
      </c>
      <c r="BD12" s="29" t="s">
        <v>50</v>
      </c>
      <c r="BE12" s="29" t="s">
        <v>50</v>
      </c>
      <c r="BF12" s="29" t="s">
        <v>50</v>
      </c>
      <c r="BG12" s="29" t="s">
        <v>50</v>
      </c>
      <c r="BH12" s="29" t="s">
        <v>50</v>
      </c>
      <c r="BI12" s="29" t="s">
        <v>50</v>
      </c>
      <c r="BJ12" s="29" t="s">
        <v>50</v>
      </c>
      <c r="BK12" s="29" t="s">
        <v>50</v>
      </c>
      <c r="BL12" s="29" t="s">
        <v>50</v>
      </c>
      <c r="BM12" s="29" t="s">
        <v>50</v>
      </c>
      <c r="BN12" s="29" t="s">
        <v>50</v>
      </c>
      <c r="BO12" s="29" t="s">
        <v>50</v>
      </c>
      <c r="BP12" s="29" t="s">
        <v>50</v>
      </c>
      <c r="BQ12" s="29" t="s">
        <v>50</v>
      </c>
      <c r="BR12" s="29" t="s">
        <v>50</v>
      </c>
      <c r="BS12" s="29" t="s">
        <v>50</v>
      </c>
      <c r="BT12" s="29" t="s">
        <v>50</v>
      </c>
      <c r="BU12" s="29" t="s">
        <v>50</v>
      </c>
      <c r="BV12" s="29" t="s">
        <v>50</v>
      </c>
      <c r="BW12" s="29" t="s">
        <v>50</v>
      </c>
      <c r="BX12" s="29" t="s">
        <v>50</v>
      </c>
      <c r="BY12" s="29" t="s">
        <v>50</v>
      </c>
      <c r="BZ12" s="29" t="s">
        <v>50</v>
      </c>
      <c r="CA12" s="29" t="s">
        <v>50</v>
      </c>
      <c r="CB12" s="29" t="s">
        <v>50</v>
      </c>
      <c r="CC12" s="29" t="s">
        <v>50</v>
      </c>
      <c r="CD12" s="29" t="s">
        <v>50</v>
      </c>
      <c r="CE12" s="29" t="s">
        <v>50</v>
      </c>
      <c r="CF12" s="29" t="s">
        <v>50</v>
      </c>
      <c r="CG12" s="29" t="s">
        <v>50</v>
      </c>
      <c r="CH12" s="29" t="s">
        <v>50</v>
      </c>
      <c r="CI12" s="29" t="s">
        <v>50</v>
      </c>
      <c r="CJ12" s="29" t="s">
        <v>50</v>
      </c>
      <c r="CK12" s="29" t="s">
        <v>50</v>
      </c>
      <c r="CL12" s="29" t="s">
        <v>50</v>
      </c>
      <c r="CM12" s="29" t="s">
        <v>50</v>
      </c>
      <c r="CN12" s="29" t="s">
        <v>50</v>
      </c>
      <c r="CO12" s="29" t="s">
        <v>50</v>
      </c>
      <c r="CP12" s="29" t="s">
        <v>50</v>
      </c>
      <c r="CQ12" s="29" t="s">
        <v>50</v>
      </c>
      <c r="CR12" s="29" t="s">
        <v>50</v>
      </c>
      <c r="CS12" s="29" t="s">
        <v>50</v>
      </c>
      <c r="CT12" s="29" t="s">
        <v>50</v>
      </c>
      <c r="CU12" s="29" t="s">
        <v>50</v>
      </c>
      <c r="CV12" s="29" t="s">
        <v>50</v>
      </c>
      <c r="CW12" s="29" t="s">
        <v>50</v>
      </c>
    </row>
    <row r="13" spans="1:112" x14ac:dyDescent="0.25">
      <c r="A13" s="20" t="s">
        <v>32</v>
      </c>
      <c r="B13" s="21" t="s">
        <v>33</v>
      </c>
      <c r="C13" s="24" t="s">
        <v>5</v>
      </c>
      <c r="D13" s="24"/>
      <c r="F13" s="238"/>
      <c r="G13" s="24" t="s">
        <v>62</v>
      </c>
      <c r="J13" s="33" t="s">
        <v>30</v>
      </c>
      <c r="K13" s="34" t="s">
        <v>50</v>
      </c>
      <c r="L13" s="34" t="s">
        <v>50</v>
      </c>
      <c r="M13" s="34" t="s">
        <v>50</v>
      </c>
      <c r="N13" s="34" t="s">
        <v>50</v>
      </c>
      <c r="O13" s="34" t="s">
        <v>50</v>
      </c>
      <c r="P13" s="34" t="s">
        <v>50</v>
      </c>
      <c r="Q13" s="34" t="s">
        <v>50</v>
      </c>
      <c r="R13" s="34" t="s">
        <v>50</v>
      </c>
      <c r="S13" s="34" t="s">
        <v>50</v>
      </c>
      <c r="T13" s="34" t="s">
        <v>50</v>
      </c>
      <c r="U13" s="34" t="s">
        <v>50</v>
      </c>
      <c r="V13" s="34" t="s">
        <v>50</v>
      </c>
      <c r="W13" s="34" t="s">
        <v>50</v>
      </c>
      <c r="X13" s="34" t="s">
        <v>50</v>
      </c>
      <c r="Y13" s="34" t="s">
        <v>50</v>
      </c>
      <c r="Z13" s="34" t="s">
        <v>50</v>
      </c>
      <c r="AA13" s="34" t="s">
        <v>50</v>
      </c>
      <c r="AB13" s="34" t="s">
        <v>50</v>
      </c>
      <c r="AC13" s="34" t="s">
        <v>50</v>
      </c>
      <c r="AD13" s="34" t="s">
        <v>50</v>
      </c>
      <c r="AE13" s="34" t="s">
        <v>50</v>
      </c>
      <c r="AF13" s="34" t="s">
        <v>50</v>
      </c>
      <c r="AG13" s="34" t="s">
        <v>50</v>
      </c>
      <c r="AH13" s="29" t="s">
        <v>50</v>
      </c>
      <c r="AI13" s="29" t="s">
        <v>50</v>
      </c>
      <c r="AJ13" s="29" t="s">
        <v>50</v>
      </c>
      <c r="AK13" s="29" t="s">
        <v>50</v>
      </c>
      <c r="AL13" s="29" t="s">
        <v>50</v>
      </c>
      <c r="AM13" s="29" t="s">
        <v>50</v>
      </c>
      <c r="AN13" s="29" t="s">
        <v>50</v>
      </c>
      <c r="AO13" s="29" t="s">
        <v>50</v>
      </c>
      <c r="AP13" s="29" t="s">
        <v>50</v>
      </c>
      <c r="AQ13" s="29" t="s">
        <v>50</v>
      </c>
      <c r="AR13" s="29" t="s">
        <v>50</v>
      </c>
      <c r="AS13" s="29" t="s">
        <v>50</v>
      </c>
      <c r="AT13" s="29" t="s">
        <v>50</v>
      </c>
      <c r="AU13" s="29" t="s">
        <v>50</v>
      </c>
      <c r="AV13" s="29" t="s">
        <v>50</v>
      </c>
      <c r="AW13" s="29" t="s">
        <v>50</v>
      </c>
      <c r="AX13" s="29" t="s">
        <v>50</v>
      </c>
      <c r="AY13" s="29" t="s">
        <v>50</v>
      </c>
      <c r="AZ13" s="29" t="s">
        <v>50</v>
      </c>
      <c r="BA13" s="29" t="s">
        <v>50</v>
      </c>
      <c r="BB13" s="29" t="s">
        <v>50</v>
      </c>
      <c r="BC13" s="29" t="s">
        <v>50</v>
      </c>
      <c r="BD13" s="29" t="s">
        <v>50</v>
      </c>
      <c r="BE13" s="29" t="s">
        <v>50</v>
      </c>
      <c r="BF13" s="29" t="s">
        <v>50</v>
      </c>
      <c r="BG13" s="29" t="s">
        <v>50</v>
      </c>
      <c r="BH13" s="29" t="s">
        <v>50</v>
      </c>
      <c r="BI13" s="29" t="s">
        <v>50</v>
      </c>
      <c r="BJ13" s="29" t="s">
        <v>50</v>
      </c>
      <c r="BK13" s="29" t="s">
        <v>50</v>
      </c>
      <c r="BL13" s="29" t="s">
        <v>50</v>
      </c>
      <c r="BM13" s="29" t="s">
        <v>50</v>
      </c>
      <c r="BN13" s="29" t="s">
        <v>50</v>
      </c>
      <c r="BO13" s="29" t="s">
        <v>50</v>
      </c>
      <c r="BP13" s="29" t="s">
        <v>50</v>
      </c>
      <c r="BQ13" s="29" t="s">
        <v>50</v>
      </c>
      <c r="BR13" s="29" t="s">
        <v>50</v>
      </c>
      <c r="BS13" s="29" t="s">
        <v>50</v>
      </c>
      <c r="BT13" s="29" t="s">
        <v>50</v>
      </c>
      <c r="BU13" s="29" t="s">
        <v>50</v>
      </c>
      <c r="BV13" s="29" t="s">
        <v>50</v>
      </c>
      <c r="BW13" s="29" t="s">
        <v>50</v>
      </c>
      <c r="BX13" s="29" t="s">
        <v>50</v>
      </c>
      <c r="BY13" s="29" t="s">
        <v>50</v>
      </c>
      <c r="BZ13" s="29" t="s">
        <v>50</v>
      </c>
      <c r="CA13" s="29" t="s">
        <v>50</v>
      </c>
      <c r="CB13" s="29" t="s">
        <v>50</v>
      </c>
      <c r="CC13" s="29" t="s">
        <v>50</v>
      </c>
      <c r="CD13" s="29" t="s">
        <v>50</v>
      </c>
      <c r="CE13" s="29" t="s">
        <v>50</v>
      </c>
      <c r="CF13" s="29" t="s">
        <v>50</v>
      </c>
      <c r="CG13" s="29" t="s">
        <v>50</v>
      </c>
      <c r="CH13" s="29" t="s">
        <v>50</v>
      </c>
      <c r="CI13" s="29" t="s">
        <v>50</v>
      </c>
      <c r="CJ13" s="29" t="s">
        <v>50</v>
      </c>
      <c r="CK13" s="29" t="s">
        <v>50</v>
      </c>
      <c r="CL13" s="29" t="s">
        <v>50</v>
      </c>
      <c r="CM13" s="29" t="s">
        <v>50</v>
      </c>
      <c r="CN13" s="29" t="s">
        <v>50</v>
      </c>
      <c r="CO13" s="29" t="s">
        <v>50</v>
      </c>
      <c r="CP13" s="29" t="s">
        <v>50</v>
      </c>
      <c r="CQ13" s="29" t="s">
        <v>50</v>
      </c>
      <c r="CR13" s="29" t="s">
        <v>50</v>
      </c>
      <c r="CS13" s="29" t="s">
        <v>50</v>
      </c>
      <c r="CT13" s="29" t="s">
        <v>50</v>
      </c>
      <c r="CU13" s="29" t="s">
        <v>50</v>
      </c>
      <c r="CV13" s="29" t="s">
        <v>50</v>
      </c>
      <c r="CW13" s="29" t="s">
        <v>50</v>
      </c>
    </row>
    <row r="14" spans="1:112" x14ac:dyDescent="0.25">
      <c r="A14" s="24" t="s">
        <v>40</v>
      </c>
      <c r="B14" s="24" t="s">
        <v>29</v>
      </c>
      <c r="C14" s="24" t="s">
        <v>43</v>
      </c>
      <c r="D14" s="24"/>
      <c r="F14" s="238" t="s">
        <v>37</v>
      </c>
      <c r="G14" s="24" t="s">
        <v>63</v>
      </c>
      <c r="J14" s="33" t="s">
        <v>32</v>
      </c>
      <c r="K14" s="34" t="s">
        <v>50</v>
      </c>
      <c r="L14" s="34" t="s">
        <v>50</v>
      </c>
      <c r="M14" s="34" t="s">
        <v>50</v>
      </c>
      <c r="N14" s="34" t="s">
        <v>50</v>
      </c>
      <c r="O14" s="34" t="s">
        <v>50</v>
      </c>
      <c r="P14" s="34" t="s">
        <v>50</v>
      </c>
      <c r="Q14" s="34" t="s">
        <v>50</v>
      </c>
      <c r="R14" s="34" t="s">
        <v>50</v>
      </c>
      <c r="S14" s="34" t="s">
        <v>50</v>
      </c>
      <c r="T14" s="34" t="s">
        <v>50</v>
      </c>
      <c r="U14" s="34" t="s">
        <v>50</v>
      </c>
      <c r="V14" s="34" t="s">
        <v>50</v>
      </c>
      <c r="W14" s="34" t="s">
        <v>50</v>
      </c>
      <c r="X14" s="34" t="s">
        <v>50</v>
      </c>
      <c r="Y14" s="34" t="s">
        <v>50</v>
      </c>
      <c r="Z14" s="34" t="s">
        <v>50</v>
      </c>
      <c r="AA14" s="34" t="s">
        <v>50</v>
      </c>
      <c r="AB14" s="34" t="s">
        <v>50</v>
      </c>
      <c r="AC14" s="34" t="s">
        <v>50</v>
      </c>
      <c r="AD14" s="34" t="s">
        <v>50</v>
      </c>
      <c r="AE14" s="34" t="s">
        <v>50</v>
      </c>
      <c r="AF14" s="34" t="s">
        <v>50</v>
      </c>
      <c r="AG14" s="34" t="s">
        <v>50</v>
      </c>
      <c r="AH14" s="29" t="s">
        <v>50</v>
      </c>
      <c r="AI14" s="29" t="s">
        <v>50</v>
      </c>
      <c r="AJ14" s="29" t="s">
        <v>50</v>
      </c>
      <c r="AK14" s="29" t="s">
        <v>50</v>
      </c>
      <c r="AL14" s="29" t="s">
        <v>50</v>
      </c>
      <c r="AM14" s="29" t="s">
        <v>50</v>
      </c>
      <c r="AN14" s="29" t="s">
        <v>50</v>
      </c>
      <c r="AO14" s="29" t="s">
        <v>50</v>
      </c>
      <c r="AP14" s="29" t="s">
        <v>50</v>
      </c>
      <c r="AQ14" s="29" t="s">
        <v>50</v>
      </c>
      <c r="AR14" s="29" t="s">
        <v>50</v>
      </c>
      <c r="AS14" s="29" t="s">
        <v>50</v>
      </c>
      <c r="AT14" s="29" t="s">
        <v>50</v>
      </c>
      <c r="AU14" s="29" t="s">
        <v>50</v>
      </c>
      <c r="AV14" s="29" t="s">
        <v>50</v>
      </c>
      <c r="AW14" s="29" t="s">
        <v>50</v>
      </c>
      <c r="AX14" s="29" t="s">
        <v>50</v>
      </c>
      <c r="AY14" s="29" t="s">
        <v>50</v>
      </c>
      <c r="AZ14" s="29" t="s">
        <v>50</v>
      </c>
      <c r="BA14" s="29" t="s">
        <v>50</v>
      </c>
      <c r="BB14" s="29" t="s">
        <v>50</v>
      </c>
      <c r="BC14" s="29" t="s">
        <v>50</v>
      </c>
      <c r="BD14" s="29" t="s">
        <v>50</v>
      </c>
      <c r="BE14" s="29" t="s">
        <v>50</v>
      </c>
      <c r="BF14" s="29" t="s">
        <v>50</v>
      </c>
      <c r="BG14" s="29" t="s">
        <v>50</v>
      </c>
      <c r="BH14" s="29" t="s">
        <v>50</v>
      </c>
      <c r="BI14" s="29" t="s">
        <v>50</v>
      </c>
      <c r="BJ14" s="29" t="s">
        <v>50</v>
      </c>
      <c r="BK14" s="29" t="s">
        <v>50</v>
      </c>
      <c r="BL14" s="29" t="s">
        <v>50</v>
      </c>
      <c r="BM14" s="29" t="s">
        <v>50</v>
      </c>
      <c r="BN14" s="29" t="s">
        <v>50</v>
      </c>
      <c r="BO14" s="29" t="s">
        <v>50</v>
      </c>
      <c r="BP14" s="29" t="s">
        <v>50</v>
      </c>
      <c r="BQ14" s="29" t="s">
        <v>50</v>
      </c>
      <c r="BR14" s="29" t="s">
        <v>50</v>
      </c>
      <c r="BS14" s="29" t="s">
        <v>50</v>
      </c>
      <c r="BT14" s="29" t="s">
        <v>50</v>
      </c>
      <c r="BU14" s="29" t="s">
        <v>50</v>
      </c>
      <c r="BV14" s="29" t="s">
        <v>50</v>
      </c>
      <c r="BW14" s="29" t="s">
        <v>50</v>
      </c>
      <c r="BX14" s="29" t="s">
        <v>50</v>
      </c>
      <c r="BY14" s="29" t="s">
        <v>50</v>
      </c>
      <c r="BZ14" s="29" t="s">
        <v>50</v>
      </c>
      <c r="CA14" s="29" t="s">
        <v>50</v>
      </c>
      <c r="CB14" s="29" t="s">
        <v>50</v>
      </c>
      <c r="CC14" s="29" t="s">
        <v>50</v>
      </c>
      <c r="CD14" s="29" t="s">
        <v>50</v>
      </c>
      <c r="CE14" s="29" t="s">
        <v>50</v>
      </c>
      <c r="CF14" s="29" t="s">
        <v>50</v>
      </c>
      <c r="CG14" s="29" t="s">
        <v>50</v>
      </c>
      <c r="CH14" s="29" t="s">
        <v>50</v>
      </c>
      <c r="CI14" s="29" t="s">
        <v>50</v>
      </c>
      <c r="CJ14" s="29" t="s">
        <v>50</v>
      </c>
      <c r="CK14" s="29" t="s">
        <v>50</v>
      </c>
      <c r="CL14" s="29" t="s">
        <v>50</v>
      </c>
      <c r="CM14" s="29" t="s">
        <v>50</v>
      </c>
      <c r="CN14" s="29" t="s">
        <v>50</v>
      </c>
      <c r="CO14" s="29" t="s">
        <v>50</v>
      </c>
      <c r="CP14" s="29" t="s">
        <v>50</v>
      </c>
      <c r="CQ14" s="29" t="s">
        <v>50</v>
      </c>
      <c r="CR14" s="29" t="s">
        <v>50</v>
      </c>
      <c r="CS14" s="29" t="s">
        <v>50</v>
      </c>
      <c r="CT14" s="29" t="s">
        <v>50</v>
      </c>
      <c r="CU14" s="29" t="s">
        <v>50</v>
      </c>
      <c r="CV14" s="29" t="s">
        <v>50</v>
      </c>
      <c r="CW14" s="29" t="s">
        <v>50</v>
      </c>
    </row>
    <row r="15" spans="1:112" x14ac:dyDescent="0.25">
      <c r="A15" s="24" t="s">
        <v>41</v>
      </c>
      <c r="B15" s="24" t="s">
        <v>31</v>
      </c>
      <c r="C15" s="24" t="s">
        <v>43</v>
      </c>
      <c r="D15" s="24"/>
      <c r="F15" s="238"/>
      <c r="G15" s="24" t="s">
        <v>64</v>
      </c>
      <c r="J15" s="33" t="s">
        <v>40</v>
      </c>
      <c r="K15" s="34" t="s">
        <v>50</v>
      </c>
      <c r="L15" s="34" t="s">
        <v>50</v>
      </c>
      <c r="M15" s="34" t="s">
        <v>50</v>
      </c>
      <c r="N15" s="34" t="s">
        <v>50</v>
      </c>
      <c r="O15" s="34" t="s">
        <v>50</v>
      </c>
      <c r="P15" s="34" t="s">
        <v>50</v>
      </c>
      <c r="Q15" s="34" t="s">
        <v>50</v>
      </c>
      <c r="R15" s="34" t="s">
        <v>50</v>
      </c>
      <c r="S15" s="34" t="s">
        <v>50</v>
      </c>
      <c r="T15" s="34" t="s">
        <v>50</v>
      </c>
      <c r="U15" s="34" t="s">
        <v>50</v>
      </c>
      <c r="V15" s="34" t="s">
        <v>50</v>
      </c>
      <c r="W15" s="34" t="s">
        <v>50</v>
      </c>
      <c r="X15" s="34" t="s">
        <v>50</v>
      </c>
      <c r="Y15" s="34" t="s">
        <v>50</v>
      </c>
      <c r="Z15" s="34" t="s">
        <v>50</v>
      </c>
      <c r="AA15" s="34" t="s">
        <v>50</v>
      </c>
      <c r="AB15" s="34" t="s">
        <v>50</v>
      </c>
      <c r="AC15" s="34" t="s">
        <v>50</v>
      </c>
      <c r="AD15" s="34" t="s">
        <v>50</v>
      </c>
      <c r="AE15" s="34" t="s">
        <v>50</v>
      </c>
      <c r="AF15" s="34" t="s">
        <v>50</v>
      </c>
      <c r="AG15" s="34" t="s">
        <v>50</v>
      </c>
      <c r="AH15" s="29" t="s">
        <v>50</v>
      </c>
      <c r="AI15" s="29" t="s">
        <v>50</v>
      </c>
      <c r="AJ15" s="29" t="s">
        <v>50</v>
      </c>
      <c r="AK15" s="29" t="s">
        <v>50</v>
      </c>
      <c r="AL15" s="29" t="s">
        <v>50</v>
      </c>
      <c r="AM15" s="29" t="s">
        <v>50</v>
      </c>
      <c r="AN15" s="29" t="s">
        <v>50</v>
      </c>
      <c r="AO15" s="29" t="s">
        <v>50</v>
      </c>
      <c r="AP15" s="29" t="s">
        <v>50</v>
      </c>
      <c r="AQ15" s="29" t="s">
        <v>50</v>
      </c>
      <c r="AR15" s="29" t="s">
        <v>50</v>
      </c>
      <c r="AS15" s="29" t="s">
        <v>50</v>
      </c>
      <c r="AT15" s="29" t="s">
        <v>50</v>
      </c>
      <c r="AU15" s="29" t="s">
        <v>50</v>
      </c>
      <c r="AV15" s="29" t="s">
        <v>50</v>
      </c>
      <c r="AW15" s="29" t="s">
        <v>50</v>
      </c>
      <c r="AX15" s="29" t="s">
        <v>50</v>
      </c>
      <c r="AY15" s="29" t="s">
        <v>50</v>
      </c>
      <c r="AZ15" s="29" t="s">
        <v>50</v>
      </c>
      <c r="BA15" s="29" t="s">
        <v>50</v>
      </c>
      <c r="BB15" s="29" t="s">
        <v>50</v>
      </c>
      <c r="BC15" s="29" t="s">
        <v>50</v>
      </c>
      <c r="BD15" s="29" t="s">
        <v>50</v>
      </c>
      <c r="BE15" s="29" t="s">
        <v>50</v>
      </c>
      <c r="BF15" s="29" t="s">
        <v>50</v>
      </c>
      <c r="BG15" s="29" t="s">
        <v>50</v>
      </c>
      <c r="BH15" s="29" t="s">
        <v>50</v>
      </c>
      <c r="BI15" s="29" t="s">
        <v>50</v>
      </c>
      <c r="BJ15" s="29" t="s">
        <v>50</v>
      </c>
      <c r="BK15" s="29" t="s">
        <v>50</v>
      </c>
      <c r="BL15" s="29" t="s">
        <v>50</v>
      </c>
      <c r="BM15" s="29" t="s">
        <v>50</v>
      </c>
      <c r="BN15" s="29" t="s">
        <v>50</v>
      </c>
      <c r="BO15" s="29" t="s">
        <v>50</v>
      </c>
      <c r="BP15" s="29" t="s">
        <v>50</v>
      </c>
      <c r="BQ15" s="29" t="s">
        <v>50</v>
      </c>
      <c r="BR15" s="29" t="s">
        <v>50</v>
      </c>
      <c r="BS15" s="29" t="s">
        <v>50</v>
      </c>
      <c r="BT15" s="29" t="s">
        <v>50</v>
      </c>
      <c r="BU15" s="29" t="s">
        <v>50</v>
      </c>
      <c r="BV15" s="29" t="s">
        <v>50</v>
      </c>
      <c r="BW15" s="29" t="s">
        <v>50</v>
      </c>
      <c r="BX15" s="29" t="s">
        <v>50</v>
      </c>
      <c r="BY15" s="29" t="s">
        <v>50</v>
      </c>
      <c r="BZ15" s="29" t="s">
        <v>50</v>
      </c>
      <c r="CA15" s="29" t="s">
        <v>50</v>
      </c>
      <c r="CB15" s="29" t="s">
        <v>50</v>
      </c>
      <c r="CC15" s="29" t="s">
        <v>50</v>
      </c>
      <c r="CD15" s="29" t="s">
        <v>50</v>
      </c>
      <c r="CE15" s="29" t="s">
        <v>50</v>
      </c>
      <c r="CF15" s="29" t="s">
        <v>50</v>
      </c>
      <c r="CG15" s="29" t="s">
        <v>50</v>
      </c>
      <c r="CH15" s="29" t="s">
        <v>50</v>
      </c>
      <c r="CI15" s="29" t="s">
        <v>50</v>
      </c>
      <c r="CJ15" s="29" t="s">
        <v>50</v>
      </c>
      <c r="CK15" s="29" t="s">
        <v>50</v>
      </c>
      <c r="CL15" s="29" t="s">
        <v>50</v>
      </c>
      <c r="CM15" s="29" t="s">
        <v>50</v>
      </c>
      <c r="CN15" s="29" t="s">
        <v>50</v>
      </c>
      <c r="CO15" s="29" t="s">
        <v>50</v>
      </c>
      <c r="CP15" s="29" t="s">
        <v>50</v>
      </c>
      <c r="CQ15" s="29" t="s">
        <v>50</v>
      </c>
      <c r="CR15" s="29" t="s">
        <v>50</v>
      </c>
      <c r="CS15" s="29" t="s">
        <v>50</v>
      </c>
      <c r="CT15" s="29" t="s">
        <v>50</v>
      </c>
      <c r="CU15" s="29" t="s">
        <v>50</v>
      </c>
      <c r="CV15" s="29" t="s">
        <v>50</v>
      </c>
      <c r="CW15" s="29" t="s">
        <v>50</v>
      </c>
    </row>
    <row r="16" spans="1:112" x14ac:dyDescent="0.25">
      <c r="A16" s="24" t="s">
        <v>42</v>
      </c>
      <c r="B16" s="24" t="s">
        <v>33</v>
      </c>
      <c r="C16" s="24" t="s">
        <v>43</v>
      </c>
      <c r="D16" s="24"/>
      <c r="F16" s="238"/>
      <c r="G16" s="24" t="s">
        <v>65</v>
      </c>
      <c r="J16" s="33" t="s">
        <v>41</v>
      </c>
      <c r="K16" s="34" t="s">
        <v>50</v>
      </c>
      <c r="L16" s="34" t="s">
        <v>50</v>
      </c>
      <c r="M16" s="34" t="s">
        <v>50</v>
      </c>
      <c r="N16" s="34" t="s">
        <v>50</v>
      </c>
      <c r="O16" s="34" t="s">
        <v>50</v>
      </c>
      <c r="P16" s="34" t="s">
        <v>50</v>
      </c>
      <c r="Q16" s="34" t="s">
        <v>50</v>
      </c>
      <c r="R16" s="34" t="s">
        <v>50</v>
      </c>
      <c r="S16" s="34" t="s">
        <v>50</v>
      </c>
      <c r="T16" s="34" t="s">
        <v>50</v>
      </c>
      <c r="U16" s="34" t="s">
        <v>50</v>
      </c>
      <c r="V16" s="34" t="s">
        <v>50</v>
      </c>
      <c r="W16" s="34" t="s">
        <v>50</v>
      </c>
      <c r="X16" s="34" t="s">
        <v>50</v>
      </c>
      <c r="Y16" s="34" t="s">
        <v>50</v>
      </c>
      <c r="Z16" s="34" t="s">
        <v>50</v>
      </c>
      <c r="AA16" s="34" t="s">
        <v>50</v>
      </c>
      <c r="AB16" s="34" t="s">
        <v>50</v>
      </c>
      <c r="AC16" s="34" t="s">
        <v>50</v>
      </c>
      <c r="AD16" s="34" t="s">
        <v>50</v>
      </c>
      <c r="AE16" s="34" t="s">
        <v>50</v>
      </c>
      <c r="AF16" s="34" t="s">
        <v>50</v>
      </c>
      <c r="AG16" s="34" t="s">
        <v>50</v>
      </c>
      <c r="AH16" s="29" t="s">
        <v>50</v>
      </c>
      <c r="AI16" s="29" t="s">
        <v>50</v>
      </c>
      <c r="AJ16" s="29" t="s">
        <v>50</v>
      </c>
      <c r="AK16" s="29" t="s">
        <v>50</v>
      </c>
      <c r="AL16" s="29" t="s">
        <v>50</v>
      </c>
      <c r="AM16" s="29" t="s">
        <v>50</v>
      </c>
      <c r="AN16" s="29" t="s">
        <v>50</v>
      </c>
      <c r="AO16" s="29" t="s">
        <v>50</v>
      </c>
      <c r="AP16" s="29" t="s">
        <v>50</v>
      </c>
      <c r="AQ16" s="29" t="s">
        <v>50</v>
      </c>
      <c r="AR16" s="29" t="s">
        <v>50</v>
      </c>
      <c r="AS16" s="29" t="s">
        <v>50</v>
      </c>
      <c r="AT16" s="29" t="s">
        <v>50</v>
      </c>
      <c r="AU16" s="29" t="s">
        <v>50</v>
      </c>
      <c r="AV16" s="29" t="s">
        <v>50</v>
      </c>
      <c r="AW16" s="29" t="s">
        <v>50</v>
      </c>
      <c r="AX16" s="29" t="s">
        <v>50</v>
      </c>
      <c r="AY16" s="29" t="s">
        <v>50</v>
      </c>
      <c r="AZ16" s="29" t="s">
        <v>50</v>
      </c>
      <c r="BA16" s="29" t="s">
        <v>50</v>
      </c>
      <c r="BB16" s="29" t="s">
        <v>50</v>
      </c>
      <c r="BC16" s="29" t="s">
        <v>50</v>
      </c>
      <c r="BD16" s="29" t="s">
        <v>50</v>
      </c>
      <c r="BE16" s="29" t="s">
        <v>50</v>
      </c>
      <c r="BF16" s="29" t="s">
        <v>50</v>
      </c>
      <c r="BG16" s="29" t="s">
        <v>50</v>
      </c>
      <c r="BH16" s="29" t="s">
        <v>50</v>
      </c>
      <c r="BI16" s="29" t="s">
        <v>50</v>
      </c>
      <c r="BJ16" s="29" t="s">
        <v>50</v>
      </c>
      <c r="BK16" s="29" t="s">
        <v>50</v>
      </c>
      <c r="BL16" s="29" t="s">
        <v>50</v>
      </c>
      <c r="BM16" s="29" t="s">
        <v>50</v>
      </c>
      <c r="BN16" s="29" t="s">
        <v>50</v>
      </c>
      <c r="BO16" s="29" t="s">
        <v>50</v>
      </c>
      <c r="BP16" s="29" t="s">
        <v>50</v>
      </c>
      <c r="BQ16" s="29" t="s">
        <v>50</v>
      </c>
      <c r="BR16" s="29" t="s">
        <v>50</v>
      </c>
      <c r="BS16" s="29" t="s">
        <v>50</v>
      </c>
      <c r="BT16" s="29" t="s">
        <v>50</v>
      </c>
      <c r="BU16" s="29" t="s">
        <v>50</v>
      </c>
      <c r="BV16" s="29" t="s">
        <v>50</v>
      </c>
      <c r="BW16" s="29" t="s">
        <v>50</v>
      </c>
      <c r="BX16" s="29" t="s">
        <v>50</v>
      </c>
      <c r="BY16" s="29" t="s">
        <v>50</v>
      </c>
      <c r="BZ16" s="29" t="s">
        <v>50</v>
      </c>
      <c r="CA16" s="29" t="s">
        <v>50</v>
      </c>
      <c r="CB16" s="29" t="s">
        <v>50</v>
      </c>
      <c r="CC16" s="29" t="s">
        <v>50</v>
      </c>
      <c r="CD16" s="29" t="s">
        <v>50</v>
      </c>
      <c r="CE16" s="29" t="s">
        <v>50</v>
      </c>
      <c r="CF16" s="29" t="s">
        <v>50</v>
      </c>
      <c r="CG16" s="29" t="s">
        <v>50</v>
      </c>
      <c r="CH16" s="29" t="s">
        <v>50</v>
      </c>
      <c r="CI16" s="29" t="s">
        <v>50</v>
      </c>
      <c r="CJ16" s="29" t="s">
        <v>50</v>
      </c>
      <c r="CK16" s="29" t="s">
        <v>50</v>
      </c>
      <c r="CL16" s="29" t="s">
        <v>50</v>
      </c>
      <c r="CM16" s="29" t="s">
        <v>50</v>
      </c>
      <c r="CN16" s="29" t="s">
        <v>50</v>
      </c>
      <c r="CO16" s="29" t="s">
        <v>50</v>
      </c>
      <c r="CP16" s="29" t="s">
        <v>50</v>
      </c>
      <c r="CQ16" s="29" t="s">
        <v>50</v>
      </c>
      <c r="CR16" s="29" t="s">
        <v>50</v>
      </c>
      <c r="CS16" s="29" t="s">
        <v>50</v>
      </c>
      <c r="CT16" s="29" t="s">
        <v>50</v>
      </c>
      <c r="CU16" s="29" t="s">
        <v>50</v>
      </c>
      <c r="CV16" s="29" t="s">
        <v>50</v>
      </c>
      <c r="CW16" s="29" t="s">
        <v>50</v>
      </c>
      <c r="DG16" s="26"/>
      <c r="DH16" s="26"/>
    </row>
    <row r="17" spans="1:101" ht="15.75" thickBot="1" x14ac:dyDescent="0.3">
      <c r="A17" s="241" t="s">
        <v>45</v>
      </c>
      <c r="B17" s="241"/>
      <c r="C17" s="241"/>
      <c r="D17" s="24"/>
      <c r="F17" s="24" t="s">
        <v>38</v>
      </c>
      <c r="G17" s="24" t="s">
        <v>66</v>
      </c>
      <c r="J17" s="31" t="s">
        <v>42</v>
      </c>
      <c r="K17" s="29" t="s">
        <v>50</v>
      </c>
      <c r="L17" s="29" t="s">
        <v>50</v>
      </c>
      <c r="M17" s="29" t="s">
        <v>50</v>
      </c>
      <c r="N17" s="29" t="s">
        <v>50</v>
      </c>
      <c r="O17" s="29" t="s">
        <v>50</v>
      </c>
      <c r="P17" s="29" t="s">
        <v>50</v>
      </c>
      <c r="Q17" s="29" t="s">
        <v>50</v>
      </c>
      <c r="R17" s="29" t="s">
        <v>50</v>
      </c>
      <c r="S17" s="29" t="s">
        <v>50</v>
      </c>
      <c r="T17" s="29" t="s">
        <v>50</v>
      </c>
      <c r="U17" s="29" t="s">
        <v>50</v>
      </c>
      <c r="V17" s="29" t="s">
        <v>50</v>
      </c>
      <c r="W17" s="29" t="s">
        <v>50</v>
      </c>
      <c r="X17" s="29" t="s">
        <v>50</v>
      </c>
      <c r="Y17" s="29" t="s">
        <v>50</v>
      </c>
      <c r="Z17" s="29" t="s">
        <v>50</v>
      </c>
      <c r="AA17" s="29" t="s">
        <v>50</v>
      </c>
      <c r="AB17" s="29" t="s">
        <v>50</v>
      </c>
      <c r="AC17" s="29" t="s">
        <v>50</v>
      </c>
      <c r="AD17" s="29" t="s">
        <v>50</v>
      </c>
      <c r="AE17" s="29" t="s">
        <v>50</v>
      </c>
      <c r="AF17" s="29" t="s">
        <v>50</v>
      </c>
      <c r="AG17" s="29" t="s">
        <v>50</v>
      </c>
      <c r="AH17" s="29" t="s">
        <v>50</v>
      </c>
      <c r="AI17" s="29" t="s">
        <v>50</v>
      </c>
      <c r="AJ17" s="29" t="s">
        <v>50</v>
      </c>
      <c r="AK17" s="29" t="s">
        <v>50</v>
      </c>
      <c r="AL17" s="29" t="s">
        <v>50</v>
      </c>
      <c r="AM17" s="29" t="s">
        <v>50</v>
      </c>
      <c r="AN17" s="29" t="s">
        <v>50</v>
      </c>
      <c r="AO17" s="29" t="s">
        <v>50</v>
      </c>
      <c r="AP17" s="29" t="s">
        <v>50</v>
      </c>
      <c r="AQ17" s="29" t="s">
        <v>50</v>
      </c>
      <c r="AR17" s="29" t="s">
        <v>50</v>
      </c>
      <c r="AS17" s="29" t="s">
        <v>50</v>
      </c>
      <c r="AT17" s="29" t="s">
        <v>50</v>
      </c>
      <c r="AU17" s="29" t="s">
        <v>50</v>
      </c>
      <c r="AV17" s="29" t="s">
        <v>50</v>
      </c>
      <c r="AW17" s="29" t="s">
        <v>50</v>
      </c>
      <c r="AX17" s="29" t="s">
        <v>50</v>
      </c>
      <c r="AY17" s="29" t="s">
        <v>50</v>
      </c>
      <c r="AZ17" s="29" t="s">
        <v>50</v>
      </c>
      <c r="BA17" s="29" t="s">
        <v>50</v>
      </c>
      <c r="BB17" s="29" t="s">
        <v>50</v>
      </c>
      <c r="BC17" s="29" t="s">
        <v>50</v>
      </c>
      <c r="BD17" s="29" t="s">
        <v>50</v>
      </c>
      <c r="BE17" s="29" t="s">
        <v>50</v>
      </c>
      <c r="BF17" s="29" t="s">
        <v>50</v>
      </c>
      <c r="BG17" s="29" t="s">
        <v>50</v>
      </c>
      <c r="BH17" s="29" t="s">
        <v>50</v>
      </c>
      <c r="BI17" s="29" t="s">
        <v>50</v>
      </c>
      <c r="BJ17" s="29" t="s">
        <v>50</v>
      </c>
      <c r="BK17" s="29" t="s">
        <v>50</v>
      </c>
      <c r="BL17" s="29" t="s">
        <v>50</v>
      </c>
      <c r="BM17" s="29" t="s">
        <v>50</v>
      </c>
      <c r="BN17" s="29" t="s">
        <v>50</v>
      </c>
      <c r="BO17" s="29" t="s">
        <v>50</v>
      </c>
      <c r="BP17" s="29" t="s">
        <v>50</v>
      </c>
      <c r="BQ17" s="29" t="s">
        <v>50</v>
      </c>
      <c r="BR17" s="29" t="s">
        <v>50</v>
      </c>
      <c r="BS17" s="29" t="s">
        <v>50</v>
      </c>
      <c r="BT17" s="29" t="s">
        <v>50</v>
      </c>
      <c r="BU17" s="29" t="s">
        <v>50</v>
      </c>
      <c r="BV17" s="29" t="s">
        <v>50</v>
      </c>
      <c r="BW17" s="29" t="s">
        <v>50</v>
      </c>
      <c r="BX17" s="29" t="s">
        <v>50</v>
      </c>
      <c r="BY17" s="29" t="s">
        <v>50</v>
      </c>
      <c r="BZ17" s="29" t="s">
        <v>50</v>
      </c>
      <c r="CA17" s="29" t="s">
        <v>50</v>
      </c>
      <c r="CB17" s="29" t="s">
        <v>50</v>
      </c>
      <c r="CC17" s="29" t="s">
        <v>50</v>
      </c>
      <c r="CD17" s="29" t="s">
        <v>50</v>
      </c>
      <c r="CE17" s="29" t="s">
        <v>50</v>
      </c>
      <c r="CF17" s="29" t="s">
        <v>50</v>
      </c>
      <c r="CG17" s="29" t="s">
        <v>50</v>
      </c>
      <c r="CH17" s="29" t="s">
        <v>50</v>
      </c>
      <c r="CI17" s="29" t="s">
        <v>50</v>
      </c>
      <c r="CJ17" s="29" t="s">
        <v>50</v>
      </c>
      <c r="CK17" s="29" t="s">
        <v>50</v>
      </c>
      <c r="CL17" s="29" t="s">
        <v>50</v>
      </c>
      <c r="CM17" s="29" t="s">
        <v>50</v>
      </c>
      <c r="CN17" s="29" t="s">
        <v>50</v>
      </c>
      <c r="CO17" s="29" t="s">
        <v>50</v>
      </c>
      <c r="CP17" s="29" t="s">
        <v>50</v>
      </c>
      <c r="CQ17" s="29" t="s">
        <v>50</v>
      </c>
      <c r="CR17" s="29" t="s">
        <v>50</v>
      </c>
      <c r="CS17" s="29" t="s">
        <v>50</v>
      </c>
      <c r="CT17" s="29" t="s">
        <v>50</v>
      </c>
      <c r="CU17" s="29" t="s">
        <v>50</v>
      </c>
      <c r="CV17" s="29" t="s">
        <v>50</v>
      </c>
      <c r="CW17" s="29" t="s">
        <v>50</v>
      </c>
    </row>
    <row r="18" spans="1:101" x14ac:dyDescent="0.25">
      <c r="A18" s="24"/>
      <c r="B18" s="24"/>
      <c r="F18" s="238" t="s">
        <v>39</v>
      </c>
      <c r="G18" s="24" t="s">
        <v>67</v>
      </c>
      <c r="J18" s="232" t="s">
        <v>78</v>
      </c>
      <c r="K18" s="233"/>
      <c r="L18" s="233"/>
      <c r="M18" s="233"/>
      <c r="N18" s="233"/>
      <c r="O18" s="233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  <c r="AA18" s="233"/>
      <c r="AB18" s="233"/>
      <c r="AC18" s="233"/>
      <c r="AD18" s="233"/>
      <c r="AE18" s="233"/>
      <c r="AF18" s="233"/>
      <c r="AG18" s="234"/>
    </row>
    <row r="19" spans="1:101" ht="15.75" thickBot="1" x14ac:dyDescent="0.3">
      <c r="F19" s="238"/>
      <c r="G19" s="24" t="s">
        <v>68</v>
      </c>
      <c r="J19" s="235"/>
      <c r="K19" s="236"/>
      <c r="L19" s="236"/>
      <c r="M19" s="236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6"/>
      <c r="AC19" s="236"/>
      <c r="AD19" s="236"/>
      <c r="AE19" s="236"/>
      <c r="AF19" s="236"/>
      <c r="AG19" s="237"/>
    </row>
    <row r="20" spans="1:101" x14ac:dyDescent="0.25">
      <c r="F20" s="238"/>
      <c r="G20" s="24" t="s">
        <v>69</v>
      </c>
    </row>
    <row r="21" spans="1:101" x14ac:dyDescent="0.25">
      <c r="F21" s="24" t="s">
        <v>72</v>
      </c>
      <c r="G21" s="24" t="s">
        <v>70</v>
      </c>
    </row>
    <row r="22" spans="1:101" x14ac:dyDescent="0.25">
      <c r="F22" s="24" t="s">
        <v>73</v>
      </c>
      <c r="G22" s="24" t="s">
        <v>71</v>
      </c>
    </row>
    <row r="23" spans="1:101" x14ac:dyDescent="0.25">
      <c r="E23" s="239" t="s">
        <v>74</v>
      </c>
      <c r="F23" s="240"/>
      <c r="G23" s="240"/>
      <c r="H23" s="240"/>
    </row>
    <row r="26" spans="1:101" x14ac:dyDescent="0.25">
      <c r="A26" s="38" t="s">
        <v>24</v>
      </c>
      <c r="B26" s="40" t="s">
        <v>81</v>
      </c>
      <c r="C26" s="40" t="s">
        <v>82</v>
      </c>
      <c r="D26" s="50" t="s">
        <v>84</v>
      </c>
      <c r="E26" s="41" t="s">
        <v>83</v>
      </c>
      <c r="G26" s="59" t="s">
        <v>87</v>
      </c>
      <c r="H26" s="60" t="s">
        <v>89</v>
      </c>
      <c r="I26" s="61" t="s">
        <v>90</v>
      </c>
      <c r="J26" s="62" t="s">
        <v>83</v>
      </c>
      <c r="O26" s="51" t="s">
        <v>85</v>
      </c>
      <c r="S26" t="s">
        <v>86</v>
      </c>
    </row>
    <row r="27" spans="1:101" x14ac:dyDescent="0.25">
      <c r="A27" s="35" t="s">
        <v>28</v>
      </c>
      <c r="B27" s="39">
        <v>0.04</v>
      </c>
      <c r="C27" s="39">
        <v>100</v>
      </c>
      <c r="D27" s="30">
        <f>Certificat!C79</f>
        <v>49.319999999999993</v>
      </c>
      <c r="E27" s="30" t="e">
        <f>VLOOKUP(Certificat!D61,$A$26:$C$41,2,FALSE)*(VLOOKUP(Certificat!D61,$A$26:$C$41,3,FALSE)-D27)</f>
        <v>#N/A</v>
      </c>
      <c r="G27" s="30">
        <f>Certificat!M42/2</f>
        <v>0.75</v>
      </c>
      <c r="H27" s="30">
        <f>(1.14*O27)/SQRT(5)</f>
        <v>0.17438646736487401</v>
      </c>
      <c r="I27" s="30">
        <f>((1/(2*SQRT(3)))*Certificat!P42)</f>
        <v>2.8867513459481294E-2</v>
      </c>
      <c r="J27" s="30">
        <f>SQRT((G27)^2+(H27)^2+(I27)^2)</f>
        <v>0.77054783974347341</v>
      </c>
      <c r="O27">
        <f>STDEVA(Certificat!H61,Certificat!I61,Certificat!J61,Certificat!K61,Certificat!L61)</f>
        <v>0.34205262752974297</v>
      </c>
      <c r="S27">
        <v>0.1</v>
      </c>
    </row>
    <row r="28" spans="1:101" ht="15" customHeight="1" x14ac:dyDescent="0.25">
      <c r="A28" s="36" t="s">
        <v>40</v>
      </c>
      <c r="B28" s="39">
        <v>0.06</v>
      </c>
      <c r="C28" s="39">
        <v>100</v>
      </c>
      <c r="D28" s="30">
        <f>Certificat!C80</f>
        <v>43.26</v>
      </c>
      <c r="E28" s="30" t="e">
        <f>VLOOKUP(Certificat!D62,$A$26:$C$41,2,FALSE)*(VLOOKUP(Certificat!D62,$A$26:$C$41,3,FALSE)-D28)</f>
        <v>#N/A</v>
      </c>
      <c r="G28" s="30">
        <f>Certificat!M43/2</f>
        <v>0.5</v>
      </c>
      <c r="H28" s="30">
        <f>(1.14*O28)/SQRT(5)</f>
        <v>12.724340712194088</v>
      </c>
      <c r="I28" s="30">
        <f>((1/(2*SQRT(3)))*Certificat!P43)</f>
        <v>2.8867513459481294E-2</v>
      </c>
      <c r="J28" s="30">
        <f>SQRT((G28)^2+(H28)^2+(I28)^2)</f>
        <v>12.734193335006866</v>
      </c>
      <c r="O28">
        <f>STDEVA(Certificat!H62,Certificat!I62,Certificat!J62,Certificat!K62,Certificat!L62)</f>
        <v>24.958325264328135</v>
      </c>
      <c r="S28">
        <v>0.5</v>
      </c>
    </row>
    <row r="29" spans="1:101" x14ac:dyDescent="0.25">
      <c r="A29" s="36" t="s">
        <v>30</v>
      </c>
      <c r="B29" s="39">
        <v>0.04</v>
      </c>
      <c r="C29" s="39">
        <v>100</v>
      </c>
      <c r="D29" s="30">
        <f>Certificat!C81</f>
        <v>24.6</v>
      </c>
      <c r="E29" s="30" t="e">
        <f>VLOOKUP(Certificat!D63,$A$26:$C$41,2,FALSE)*(VLOOKUP(Certificat!D63,$A$26:$C$41,3,FALSE)-D29)</f>
        <v>#N/A</v>
      </c>
      <c r="G29" s="30">
        <f>Certificat!M44/2</f>
        <v>0.5</v>
      </c>
      <c r="H29" s="30">
        <f t="shared" ref="H29:H38" si="0">(1.14*O29)/SQRT(5)</f>
        <v>0.30801103876322355</v>
      </c>
      <c r="I29" s="30">
        <f>((1/(2*SQRT(3)))*Certificat!P44)</f>
        <v>2.8867513459481294E-2</v>
      </c>
      <c r="J29" s="30">
        <f t="shared" ref="J29:J38" si="1">SQRT((G29)^2+(H29)^2+(I29)^2)</f>
        <v>0.58796609879595385</v>
      </c>
      <c r="O29">
        <f>STDEVA(Certificat!H63,Certificat!I63,Certificat!J63,Certificat!K63,Certificat!L63)</f>
        <v>0.60415229867972864</v>
      </c>
    </row>
    <row r="30" spans="1:101" x14ac:dyDescent="0.25">
      <c r="A30" s="36" t="s">
        <v>41</v>
      </c>
      <c r="B30" s="39">
        <v>0.06</v>
      </c>
      <c r="C30" s="39">
        <v>100</v>
      </c>
      <c r="D30" s="30">
        <f>Certificat!C83</f>
        <v>21.96</v>
      </c>
      <c r="E30" s="30">
        <f>VLOOKUP(Certificat!D65,$A$26:$C$41,2,FALSE)*(VLOOKUP(Certificat!D65,$A$26:$C$41,3,FALSE)-D30)</f>
        <v>4.6823999999999995</v>
      </c>
      <c r="G30" s="30">
        <f>Certificat!M46/2</f>
        <v>0.54</v>
      </c>
      <c r="H30" s="30">
        <f t="shared" si="0"/>
        <v>5.8128822454957929E-2</v>
      </c>
      <c r="I30" s="30">
        <f>((1/(2*SQRT(3)))*Certificat!P46)</f>
        <v>2.8867513459481294E-2</v>
      </c>
      <c r="J30" s="30">
        <f t="shared" si="1"/>
        <v>0.54388628713485088</v>
      </c>
      <c r="O30">
        <f>STDEVA(Certificat!H65,Certificat!I65,Certificat!J65,Certificat!K65,Certificat!L65)</f>
        <v>0.11401754250991417</v>
      </c>
    </row>
    <row r="31" spans="1:101" x14ac:dyDescent="0.25">
      <c r="A31" s="36" t="s">
        <v>32</v>
      </c>
      <c r="B31" s="39">
        <v>0.04</v>
      </c>
      <c r="C31" s="39">
        <v>100</v>
      </c>
      <c r="D31" s="30">
        <f>Certificat!C84</f>
        <v>40.06</v>
      </c>
      <c r="E31" s="30">
        <f>VLOOKUP(Certificat!D66,$A$26:$C$41,2,FALSE)*(VLOOKUP(Certificat!D66,$A$26:$C$41,3,FALSE)-D31)</f>
        <v>3.5975999999999999</v>
      </c>
      <c r="G31" s="30">
        <f>Certificat!M47/2</f>
        <v>0.5</v>
      </c>
      <c r="H31" s="30">
        <f t="shared" si="0"/>
        <v>4.5600000000000647E-2</v>
      </c>
      <c r="I31" s="30">
        <f>((1/(2*SQRT(3)))*Certificat!P47)</f>
        <v>2.8867513459481294E-2</v>
      </c>
      <c r="J31" s="30">
        <f t="shared" si="1"/>
        <v>0.50290425861522925</v>
      </c>
      <c r="O31">
        <f>STDEVA(Certificat!H66,Certificat!I66,Certificat!J66,Certificat!K66,Certificat!L66)</f>
        <v>8.9442719099992865E-2</v>
      </c>
    </row>
    <row r="32" spans="1:101" x14ac:dyDescent="0.25">
      <c r="A32" s="36" t="s">
        <v>42</v>
      </c>
      <c r="B32" s="39">
        <v>0.06</v>
      </c>
      <c r="C32" s="39">
        <v>100</v>
      </c>
      <c r="D32" s="30">
        <f>Certificat!C85</f>
        <v>22.860000000000003</v>
      </c>
      <c r="E32" s="30">
        <f>VLOOKUP(Certificat!D67,$A$26:$C$41,2,FALSE)*(VLOOKUP(Certificat!D67,$A$26:$C$41,3,FALSE)-D32)</f>
        <v>1.5427999999999999</v>
      </c>
      <c r="G32" s="30">
        <f>Certificat!M48/2</f>
        <v>0.125</v>
      </c>
      <c r="H32" s="30">
        <f t="shared" si="0"/>
        <v>0.24871863621369428</v>
      </c>
      <c r="I32" s="30">
        <f>((1/(2*SQRT(3)))*Certificat!P48)</f>
        <v>2.8867513459481294E-2</v>
      </c>
      <c r="J32" s="30">
        <f t="shared" si="1"/>
        <v>0.27985584384345691</v>
      </c>
      <c r="O32">
        <f>STDEVA(Certificat!H67,Certificat!I67,Certificat!J67,Certificat!K67,Certificat!L67)</f>
        <v>0.48785243670601874</v>
      </c>
    </row>
    <row r="33" spans="1:15" x14ac:dyDescent="0.25">
      <c r="A33" s="36" t="s">
        <v>12</v>
      </c>
      <c r="B33" s="39">
        <v>0.02</v>
      </c>
      <c r="C33" s="39">
        <v>100</v>
      </c>
      <c r="D33" s="30">
        <f>Certificat!C87</f>
        <v>50.22</v>
      </c>
      <c r="E33" s="30">
        <f>VLOOKUP(Certificat!D69,$A$26:$C$41,2,FALSE)*(VLOOKUP(Certificat!D69,$A$26:$C$41,3,FALSE)-D33)</f>
        <v>1.9912000000000001</v>
      </c>
      <c r="G33" s="30">
        <f>Certificat!M50/2</f>
        <v>0.39</v>
      </c>
      <c r="H33" s="30">
        <f t="shared" si="0"/>
        <v>0.22339346454182579</v>
      </c>
      <c r="I33" s="30">
        <f>((1/(2*SQRT(3)))*Certificat!P50)</f>
        <v>2.8867513459481294E-2</v>
      </c>
      <c r="J33" s="30">
        <f t="shared" si="1"/>
        <v>0.45037536936796768</v>
      </c>
      <c r="O33">
        <f>STDEVA(Certificat!H69,Certificat!I69,Certificat!J69,Certificat!K69,Certificat!L69)</f>
        <v>0.43817804600413285</v>
      </c>
    </row>
    <row r="34" spans="1:15" x14ac:dyDescent="0.25">
      <c r="A34" s="36" t="s">
        <v>25</v>
      </c>
      <c r="B34" s="39">
        <v>0.04</v>
      </c>
      <c r="C34" s="39">
        <v>100</v>
      </c>
      <c r="D34" s="30">
        <f>Certificat!C88</f>
        <v>54.4</v>
      </c>
      <c r="E34" s="30">
        <f>VLOOKUP(Certificat!D70,$A$26:$C$41,2,FALSE)*(VLOOKUP(Certificat!D70,$A$26:$C$41,3,FALSE)-D34)</f>
        <v>1.8240000000000001</v>
      </c>
      <c r="G34" s="30">
        <f>Certificat!M51/2</f>
        <v>0.17499999999999999</v>
      </c>
      <c r="H34" s="30">
        <f t="shared" si="0"/>
        <v>0.68400000000000005</v>
      </c>
      <c r="I34" s="30">
        <f>((1/(2*SQRT(3)))*Certificat!P51)</f>
        <v>2.8867513459481294E-2</v>
      </c>
      <c r="J34" s="30">
        <f t="shared" si="1"/>
        <v>0.70662177530368631</v>
      </c>
      <c r="O34">
        <f>STDEVA(Certificat!H70,Certificat!I70,Certificat!J70,Certificat!K70,Certificat!L70)</f>
        <v>1.3416407864998741</v>
      </c>
    </row>
    <row r="35" spans="1:15" x14ac:dyDescent="0.25">
      <c r="A35" s="36" t="s">
        <v>13</v>
      </c>
      <c r="B35" s="39">
        <v>0.02</v>
      </c>
      <c r="C35" s="39">
        <v>100</v>
      </c>
      <c r="D35" s="30">
        <f>Certificat!C89</f>
        <v>60.239999999999995</v>
      </c>
      <c r="E35" s="30">
        <f>VLOOKUP(Certificat!D71,$A$26:$C$41,2,FALSE)*(VLOOKUP(Certificat!D71,$A$26:$C$41,3,FALSE)-D35)</f>
        <v>1.5904000000000003</v>
      </c>
      <c r="G35" s="30">
        <f>Certificat!M52/2</f>
        <v>0.125</v>
      </c>
      <c r="H35" s="30">
        <f t="shared" si="0"/>
        <v>0.22105420149818455</v>
      </c>
      <c r="I35" s="30">
        <f>((1/(2*SQRT(3)))*Certificat!P52)</f>
        <v>2.8867513459481294E-2</v>
      </c>
      <c r="J35" s="30">
        <f t="shared" si="1"/>
        <v>0.25558421964850125</v>
      </c>
      <c r="O35">
        <f>STDEVA(Certificat!H71,Certificat!I71,Certificat!J71,Certificat!K71,Certificat!L71)</f>
        <v>0.43358966777357594</v>
      </c>
    </row>
    <row r="36" spans="1:15" x14ac:dyDescent="0.25">
      <c r="A36" s="36" t="s">
        <v>27</v>
      </c>
      <c r="B36" s="39">
        <v>0.02</v>
      </c>
      <c r="C36" s="39">
        <v>100</v>
      </c>
      <c r="D36" s="30">
        <f>Certificat!C91</f>
        <v>65.400000000000006</v>
      </c>
      <c r="E36" s="30">
        <f>VLOOKUP(Certificat!D73,$A$26:$C$41,2,FALSE)*(VLOOKUP(Certificat!D73,$A$26:$C$41,3,FALSE)-D36)</f>
        <v>0.69199999999999995</v>
      </c>
      <c r="G36" s="30">
        <f>Certificat!M54/2</f>
        <v>1</v>
      </c>
      <c r="H36" s="30">
        <f t="shared" si="0"/>
        <v>0.27924183067728225</v>
      </c>
      <c r="I36" s="30">
        <f>((1/(2*SQRT(3)))*Certificat!P54)</f>
        <v>2.8867513459481294E-2</v>
      </c>
      <c r="J36" s="30">
        <f t="shared" si="1"/>
        <v>1.0386574667970829</v>
      </c>
      <c r="O36">
        <f>STDEVA(Certificat!H73,Certificat!I73,Certificat!J73,Certificat!K73,Certificat!L73)</f>
        <v>0.54772255750516607</v>
      </c>
    </row>
    <row r="37" spans="1:15" x14ac:dyDescent="0.25">
      <c r="A37" s="37" t="s">
        <v>35</v>
      </c>
      <c r="B37" s="39">
        <v>0.04</v>
      </c>
      <c r="C37" s="39">
        <v>130</v>
      </c>
      <c r="D37" s="30">
        <f>Certificat!C92</f>
        <v>70.72</v>
      </c>
      <c r="E37" s="30">
        <f>VLOOKUP(Certificat!D74,$A$26:$C$41,2,FALSE)*(VLOOKUP(Certificat!D74,$A$26:$C$41,3,FALSE)-D37)</f>
        <v>0.58560000000000001</v>
      </c>
      <c r="G37" s="30">
        <f>Certificat!M55/2</f>
        <v>0.5</v>
      </c>
      <c r="H37" s="30">
        <f t="shared" si="0"/>
        <v>9.8066508044286196E-2</v>
      </c>
      <c r="I37" s="30">
        <f>((1/(2*SQRT(3)))*Certificat!P55)</f>
        <v>2.8867513459481294E-2</v>
      </c>
      <c r="J37" s="30">
        <f t="shared" si="1"/>
        <v>0.51034338766494602</v>
      </c>
      <c r="O37">
        <f>STDEVA(Certificat!H74,Certificat!I74,Certificat!J74,Certificat!K74,Certificat!L74)</f>
        <v>0.19235384061671396</v>
      </c>
    </row>
    <row r="38" spans="1:15" ht="15" customHeight="1" thickBot="1" x14ac:dyDescent="0.3">
      <c r="A38" s="37" t="s">
        <v>36</v>
      </c>
      <c r="B38" s="39">
        <v>0.04</v>
      </c>
      <c r="C38" s="39">
        <v>130</v>
      </c>
      <c r="D38" s="30">
        <f>Certificat!C93</f>
        <v>75.58</v>
      </c>
      <c r="E38" s="30">
        <f>VLOOKUP(Certificat!D75,$A$26:$C$41,2,FALSE)*(VLOOKUP(Certificat!D75,$A$26:$C$41,3,FALSE)-D38)</f>
        <v>0.48840000000000006</v>
      </c>
      <c r="G38" s="63">
        <f>Certificat!M56/2</f>
        <v>0.25</v>
      </c>
      <c r="H38" s="63">
        <f t="shared" si="0"/>
        <v>0.45084081447890251</v>
      </c>
      <c r="I38" s="63">
        <f>((1/(2*SQRT(3)))*Certificat!P56)</f>
        <v>2.8867513459481294E-2</v>
      </c>
      <c r="J38" s="63">
        <f t="shared" si="1"/>
        <v>0.51632429086121212</v>
      </c>
      <c r="O38">
        <f>STDEVA(Certificat!H75,Certificat!I75,Certificat!J75,Certificat!K75,Certificat!L75)</f>
        <v>0.88430763877736629</v>
      </c>
    </row>
    <row r="39" spans="1:15" ht="15.75" customHeight="1" x14ac:dyDescent="0.25">
      <c r="A39" s="37" t="s">
        <v>37</v>
      </c>
      <c r="B39" s="39">
        <v>0.04</v>
      </c>
      <c r="C39" s="39">
        <v>130</v>
      </c>
      <c r="E39" s="27"/>
      <c r="G39" s="226" t="s">
        <v>92</v>
      </c>
      <c r="H39" s="227"/>
      <c r="I39" s="227"/>
      <c r="J39" s="228"/>
    </row>
    <row r="40" spans="1:15" ht="15.75" thickBot="1" x14ac:dyDescent="0.3">
      <c r="A40" s="37" t="s">
        <v>38</v>
      </c>
      <c r="B40" s="39">
        <v>0.04</v>
      </c>
      <c r="C40" s="39">
        <v>130</v>
      </c>
      <c r="E40" s="27"/>
      <c r="G40" s="229"/>
      <c r="H40" s="230"/>
      <c r="I40" s="230"/>
      <c r="J40" s="231"/>
    </row>
    <row r="41" spans="1:15" ht="15.75" thickBot="1" x14ac:dyDescent="0.3">
      <c r="A41" s="36" t="s">
        <v>39</v>
      </c>
      <c r="B41" s="39">
        <v>0.04</v>
      </c>
      <c r="C41" s="39">
        <v>130</v>
      </c>
    </row>
    <row r="42" spans="1:15" ht="15.75" x14ac:dyDescent="0.25">
      <c r="A42" s="42"/>
      <c r="B42" s="43"/>
      <c r="C42" s="44" t="s">
        <v>80</v>
      </c>
      <c r="D42" s="45"/>
      <c r="E42" s="46"/>
    </row>
    <row r="43" spans="1:15" ht="16.5" thickBot="1" x14ac:dyDescent="0.3">
      <c r="A43" s="47"/>
      <c r="B43" s="48"/>
      <c r="C43" s="48"/>
      <c r="D43" s="48"/>
      <c r="E43" s="49"/>
    </row>
    <row r="45" spans="1:15" ht="15" customHeight="1" x14ac:dyDescent="0.25"/>
    <row r="46" spans="1:15" ht="15" customHeight="1" x14ac:dyDescent="0.25"/>
  </sheetData>
  <sortState ref="A28:A40">
    <sortCondition ref="A27"/>
  </sortState>
  <mergeCells count="11">
    <mergeCell ref="F14:F16"/>
    <mergeCell ref="F2:F3"/>
    <mergeCell ref="F4:F6"/>
    <mergeCell ref="F8:F9"/>
    <mergeCell ref="F10:F11"/>
    <mergeCell ref="F12:F13"/>
    <mergeCell ref="G39:J40"/>
    <mergeCell ref="J18:AG19"/>
    <mergeCell ref="F18:F20"/>
    <mergeCell ref="E23:H23"/>
    <mergeCell ref="A17:C17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G16" sqref="G16"/>
    </sheetView>
  </sheetViews>
  <sheetFormatPr defaultRowHeight="15" x14ac:dyDescent="0.25"/>
  <cols>
    <col min="1" max="3" width="10.7109375" customWidth="1"/>
    <col min="6" max="6" width="9.140625" customWidth="1"/>
    <col min="8" max="8" width="10.7109375" customWidth="1"/>
  </cols>
  <sheetData>
    <row r="1" spans="1:8" x14ac:dyDescent="0.25">
      <c r="A1" s="79" t="s">
        <v>24</v>
      </c>
      <c r="B1" s="79" t="s">
        <v>117</v>
      </c>
      <c r="C1" s="79" t="s">
        <v>139</v>
      </c>
      <c r="D1" s="79" t="s">
        <v>140</v>
      </c>
      <c r="F1" s="79" t="s">
        <v>159</v>
      </c>
      <c r="G1" s="79" t="s">
        <v>16</v>
      </c>
      <c r="H1" s="79" t="s">
        <v>18</v>
      </c>
    </row>
    <row r="2" spans="1:8" x14ac:dyDescent="0.25">
      <c r="A2" s="80" t="s">
        <v>118</v>
      </c>
      <c r="B2" s="80">
        <v>10</v>
      </c>
      <c r="C2" s="80" t="s">
        <v>142</v>
      </c>
      <c r="D2" s="80">
        <f>29.42*10^3</f>
        <v>29420</v>
      </c>
      <c r="F2">
        <f>Certificat!J42</f>
        <v>126</v>
      </c>
      <c r="G2">
        <f>IF(F2&lt;=125,3,IF(AND(F2&lt;=225,F2&gt;125),2.5,IF(F2&gt;225,2)))</f>
        <v>2.5</v>
      </c>
    </row>
    <row r="3" spans="1:8" x14ac:dyDescent="0.25">
      <c r="A3" s="80" t="s">
        <v>119</v>
      </c>
      <c r="B3" s="80">
        <v>10</v>
      </c>
      <c r="C3" s="80" t="s">
        <v>143</v>
      </c>
      <c r="D3" s="80">
        <f>14.71*10^3</f>
        <v>14710</v>
      </c>
      <c r="F3">
        <f>Certificat!J43</f>
        <v>70.099999999999994</v>
      </c>
      <c r="G3">
        <f>IF(F3&lt;=125,3,IF(AND(F3&lt;=225,F3&gt;125),2.5,IF(F3&gt;225,2)))</f>
        <v>3</v>
      </c>
    </row>
    <row r="4" spans="1:8" x14ac:dyDescent="0.25">
      <c r="A4" s="80" t="s">
        <v>120</v>
      </c>
      <c r="B4" s="80">
        <v>10</v>
      </c>
      <c r="C4" s="80" t="s">
        <v>144</v>
      </c>
      <c r="D4" s="80">
        <f>9.807*10^3</f>
        <v>9807</v>
      </c>
      <c r="F4">
        <f>Certificat!J44</f>
        <v>92.3</v>
      </c>
      <c r="G4">
        <f>IF(F4&lt;=125,3,IF(AND(F4&lt;=225,F4&gt;125),2.5,IF(F4&gt;225,2)))</f>
        <v>3</v>
      </c>
    </row>
    <row r="5" spans="1:8" x14ac:dyDescent="0.25">
      <c r="A5" s="80" t="s">
        <v>121</v>
      </c>
      <c r="B5" s="80">
        <v>10</v>
      </c>
      <c r="C5" s="80" t="s">
        <v>145</v>
      </c>
      <c r="D5" s="80">
        <f>4.903*10^3</f>
        <v>4903</v>
      </c>
      <c r="F5">
        <f>Certificat!J46</f>
        <v>22</v>
      </c>
      <c r="G5">
        <f>IF(F5&lt;=125,3,IF(AND(F5&lt;=225,F5&gt;125),2.5,IF(F5&gt;225,2)))</f>
        <v>3</v>
      </c>
    </row>
    <row r="6" spans="1:8" x14ac:dyDescent="0.25">
      <c r="A6" s="80" t="s">
        <v>122</v>
      </c>
      <c r="B6" s="80">
        <v>10</v>
      </c>
      <c r="C6" s="80" t="s">
        <v>146</v>
      </c>
      <c r="D6" s="80">
        <f>2.452*10^3</f>
        <v>2452</v>
      </c>
      <c r="F6">
        <f>Certificat!J47</f>
        <v>40</v>
      </c>
      <c r="G6">
        <f t="shared" ref="G6:G13" si="0">IF(F6&lt;=125,3,IF(AND(F6&lt;=225,F6&gt;125),2.5,IF(F6&gt;225,2)))</f>
        <v>3</v>
      </c>
    </row>
    <row r="7" spans="1:8" x14ac:dyDescent="0.25">
      <c r="A7" s="80" t="s">
        <v>123</v>
      </c>
      <c r="B7" s="80">
        <v>10</v>
      </c>
      <c r="C7" s="80" t="s">
        <v>26</v>
      </c>
      <c r="D7" s="80">
        <v>980.7</v>
      </c>
      <c r="F7">
        <f>Certificat!J48</f>
        <v>23</v>
      </c>
      <c r="G7">
        <f t="shared" si="0"/>
        <v>3</v>
      </c>
    </row>
    <row r="8" spans="1:8" x14ac:dyDescent="0.25">
      <c r="A8" s="80" t="s">
        <v>124</v>
      </c>
      <c r="B8" s="80">
        <v>5</v>
      </c>
      <c r="C8" s="80" t="s">
        <v>147</v>
      </c>
      <c r="D8" s="80">
        <f>7.355*10^3</f>
        <v>7355</v>
      </c>
      <c r="F8">
        <f>Certificat!J50</f>
        <v>50</v>
      </c>
      <c r="G8">
        <f t="shared" si="0"/>
        <v>3</v>
      </c>
    </row>
    <row r="9" spans="1:8" x14ac:dyDescent="0.25">
      <c r="A9" s="80" t="s">
        <v>125</v>
      </c>
      <c r="B9" s="80">
        <v>5</v>
      </c>
      <c r="C9" s="80" t="s">
        <v>146</v>
      </c>
      <c r="D9" s="80">
        <f>2.452*10^3</f>
        <v>2452</v>
      </c>
      <c r="F9">
        <f>Certificat!J51</f>
        <v>55</v>
      </c>
      <c r="G9">
        <f t="shared" si="0"/>
        <v>3</v>
      </c>
    </row>
    <row r="10" spans="1:8" x14ac:dyDescent="0.25">
      <c r="A10" s="80" t="s">
        <v>126</v>
      </c>
      <c r="B10" s="80">
        <v>5</v>
      </c>
      <c r="C10" s="80" t="s">
        <v>148</v>
      </c>
      <c r="D10" s="80">
        <f>1.226*10^3</f>
        <v>1226</v>
      </c>
      <c r="F10">
        <f>Certificat!J52</f>
        <v>60</v>
      </c>
      <c r="G10">
        <f t="shared" si="0"/>
        <v>3</v>
      </c>
    </row>
    <row r="11" spans="1:8" x14ac:dyDescent="0.25">
      <c r="A11" s="80" t="s">
        <v>127</v>
      </c>
      <c r="B11" s="80">
        <v>5</v>
      </c>
      <c r="C11" s="80" t="s">
        <v>149</v>
      </c>
      <c r="D11" s="80">
        <v>612.9</v>
      </c>
      <c r="F11">
        <f>Certificat!J54</f>
        <v>65</v>
      </c>
      <c r="G11">
        <f t="shared" si="0"/>
        <v>3</v>
      </c>
    </row>
    <row r="12" spans="1:8" x14ac:dyDescent="0.25">
      <c r="A12" s="80" t="s">
        <v>128</v>
      </c>
      <c r="B12" s="80">
        <v>5</v>
      </c>
      <c r="C12" s="80" t="s">
        <v>150</v>
      </c>
      <c r="D12" s="80">
        <v>245.2</v>
      </c>
      <c r="F12">
        <f>Certificat!J55</f>
        <v>70</v>
      </c>
      <c r="G12">
        <f t="shared" si="0"/>
        <v>3</v>
      </c>
    </row>
    <row r="13" spans="1:8" x14ac:dyDescent="0.25">
      <c r="A13" s="80" t="s">
        <v>129</v>
      </c>
      <c r="B13" s="80">
        <v>2.5</v>
      </c>
      <c r="C13" s="80" t="s">
        <v>151</v>
      </c>
      <c r="D13" s="80">
        <f>1.839*10^3</f>
        <v>1839</v>
      </c>
      <c r="F13">
        <f>Certificat!J56</f>
        <v>75</v>
      </c>
      <c r="G13">
        <f t="shared" si="0"/>
        <v>3</v>
      </c>
    </row>
    <row r="14" spans="1:8" x14ac:dyDescent="0.25">
      <c r="A14" s="80" t="s">
        <v>130</v>
      </c>
      <c r="B14" s="80">
        <v>2.5</v>
      </c>
      <c r="C14" s="80" t="s">
        <v>149</v>
      </c>
      <c r="D14" s="80">
        <v>612.9</v>
      </c>
    </row>
    <row r="15" spans="1:8" x14ac:dyDescent="0.25">
      <c r="A15" s="80" t="s">
        <v>131</v>
      </c>
      <c r="B15" s="80">
        <v>2.5</v>
      </c>
      <c r="C15" s="80" t="s">
        <v>152</v>
      </c>
      <c r="D15" s="80">
        <v>306.5</v>
      </c>
    </row>
    <row r="16" spans="1:8" x14ac:dyDescent="0.25">
      <c r="A16" s="80" t="s">
        <v>132</v>
      </c>
      <c r="B16" s="80">
        <v>2.5</v>
      </c>
      <c r="C16" s="80" t="s">
        <v>153</v>
      </c>
      <c r="D16" s="80">
        <v>153.19999999999999</v>
      </c>
    </row>
    <row r="17" spans="1:4" x14ac:dyDescent="0.25">
      <c r="A17" s="80" t="s">
        <v>133</v>
      </c>
      <c r="B17" s="80">
        <v>2.5</v>
      </c>
      <c r="C17" s="80" t="s">
        <v>154</v>
      </c>
      <c r="D17" s="80">
        <v>61.29</v>
      </c>
    </row>
    <row r="18" spans="1:4" x14ac:dyDescent="0.25">
      <c r="A18" s="80" t="s">
        <v>134</v>
      </c>
      <c r="B18" s="80">
        <v>1</v>
      </c>
      <c r="C18" s="80" t="s">
        <v>31</v>
      </c>
      <c r="D18" s="80">
        <v>294.2</v>
      </c>
    </row>
    <row r="19" spans="1:4" x14ac:dyDescent="0.25">
      <c r="A19" s="80" t="s">
        <v>135</v>
      </c>
      <c r="B19" s="80">
        <v>1</v>
      </c>
      <c r="C19" s="80" t="s">
        <v>155</v>
      </c>
      <c r="D19" s="80">
        <v>98.07</v>
      </c>
    </row>
    <row r="20" spans="1:4" x14ac:dyDescent="0.25">
      <c r="A20" s="80" t="s">
        <v>136</v>
      </c>
      <c r="B20" s="80">
        <v>1</v>
      </c>
      <c r="C20" s="80" t="s">
        <v>156</v>
      </c>
      <c r="D20" s="80">
        <v>49.03</v>
      </c>
    </row>
    <row r="21" spans="1:4" x14ac:dyDescent="0.25">
      <c r="A21" s="80" t="s">
        <v>137</v>
      </c>
      <c r="B21" s="80">
        <v>1</v>
      </c>
      <c r="C21" s="80" t="s">
        <v>157</v>
      </c>
      <c r="D21" s="80">
        <v>24.52</v>
      </c>
    </row>
    <row r="22" spans="1:4" x14ac:dyDescent="0.25">
      <c r="A22" s="80" t="s">
        <v>138</v>
      </c>
      <c r="B22" s="80">
        <v>1</v>
      </c>
      <c r="C22" s="80" t="s">
        <v>158</v>
      </c>
      <c r="D22" s="80">
        <v>9.8070000000000004</v>
      </c>
    </row>
    <row r="23" spans="1:4" x14ac:dyDescent="0.25">
      <c r="A23" s="243" t="s">
        <v>141</v>
      </c>
      <c r="B23" s="243"/>
      <c r="C23" s="243"/>
      <c r="D23" s="243"/>
    </row>
  </sheetData>
  <mergeCells count="1">
    <mergeCell ref="A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Certificat</vt:lpstr>
      <vt:lpstr>Echelles</vt:lpstr>
      <vt:lpstr>Rockwell</vt:lpstr>
      <vt:lpstr>Brinell</vt:lpstr>
      <vt:lpstr>EchelleBrinell</vt:lpstr>
      <vt:lpstr>Echelles</vt:lpstr>
      <vt:lpstr>Erreurs</vt:lpstr>
      <vt:lpstr>Intervalles</vt:lpstr>
      <vt:lpstr>ValeursMOY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SADIA</dc:creator>
  <cp:lastModifiedBy>Yassine SADIA</cp:lastModifiedBy>
  <cp:lastPrinted>2017-06-27T07:10:09Z</cp:lastPrinted>
  <dcterms:created xsi:type="dcterms:W3CDTF">2017-06-15T08:24:42Z</dcterms:created>
  <dcterms:modified xsi:type="dcterms:W3CDTF">2017-06-27T12:21:26Z</dcterms:modified>
</cp:coreProperties>
</file>