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slicerCaches/slicerCache10.xml" ContentType="application/vnd.ms-excel.slicerCache+xml"/>
  <Override PartName="/xl/slicerCaches/slicerCache1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pivotTables/pivotTable14.xml" ContentType="application/vnd.openxmlformats-officedocument.spreadsheetml.pivotTable+xml"/>
  <Override PartName="/xl/pivotTables/pivotTable15.xml" ContentType="application/vnd.openxmlformats-officedocument.spreadsheetml.pivotTable+xml"/>
  <Override PartName="/xl/pivotTables/pivotTable16.xml" ContentType="application/vnd.openxmlformats-officedocument.spreadsheetml.pivotTable+xml"/>
  <Override PartName="/xl/pivotTables/pivotTable17.xml" ContentType="application/vnd.openxmlformats-officedocument.spreadsheetml.pivotTable+xml"/>
  <Override PartName="/xl/pivotTables/pivotTable18.xml" ContentType="application/vnd.openxmlformats-officedocument.spreadsheetml.pivotTable+xml"/>
  <Override PartName="/xl/pivotTables/pivotTable19.xml" ContentType="application/vnd.openxmlformats-officedocument.spreadsheetml.pivotTable+xml"/>
  <Override PartName="/xl/pivotTables/pivotTable20.xml" ContentType="application/vnd.openxmlformats-officedocument.spreadsheetml.pivotTable+xml"/>
  <Override PartName="/xl/pivotTables/pivotTable21.xml" ContentType="application/vnd.openxmlformats-officedocument.spreadsheetml.pivotTable+xml"/>
  <Override PartName="/xl/pivotTables/pivotTable22.xml" ContentType="application/vnd.openxmlformats-officedocument.spreadsheetml.pivotTable+xml"/>
  <Override PartName="/xl/pivotTables/pivotTable23.xml" ContentType="application/vnd.openxmlformats-officedocument.spreadsheetml.pivotTable+xml"/>
  <Override PartName="/xl/pivotTables/pivotTable24.xml" ContentType="application/vnd.openxmlformats-officedocument.spreadsheetml.pivotTable+xml"/>
  <Override PartName="/xl/pivotTables/pivotTable25.xml" ContentType="application/vnd.openxmlformats-officedocument.spreadsheetml.pivotTable+xml"/>
  <Override PartName="/xl/pivotTables/pivotTable26.xml" ContentType="application/vnd.openxmlformats-officedocument.spreadsheetml.pivotTable+xml"/>
  <Override PartName="/xl/pivotTables/pivotTable27.xml" ContentType="application/vnd.openxmlformats-officedocument.spreadsheetml.pivotTable+xml"/>
  <Override PartName="/xl/pivotTables/pivotTable28.xml" ContentType="application/vnd.openxmlformats-officedocument.spreadsheetml.pivotTable+xml"/>
  <Override PartName="/xl/pivotTables/pivotTable29.xml" ContentType="application/vnd.openxmlformats-officedocument.spreadsheetml.pivotTable+xml"/>
  <Override PartName="/xl/pivotTables/pivotTable30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45" windowWidth="20370" windowHeight="7785" tabRatio="736" activeTab="2"/>
  </bookViews>
  <sheets>
    <sheet name="BASE mise en forme" sheetId="1" r:id="rId1"/>
    <sheet name="TABLEAU" sheetId="10" r:id="rId2"/>
    <sheet name="GRAPH" sheetId="11" r:id="rId3"/>
  </sheets>
  <definedNames>
    <definedName name="_xlnm._FilterDatabase" localSheetId="0" hidden="1">'BASE mise en forme'!$A$1:$V$731</definedName>
    <definedName name="_xlnm.Print_Titles" localSheetId="1">TABLEAU!$1:$8</definedName>
    <definedName name="Segment_ACTIVITE">#N/A</definedName>
    <definedName name="Segment_COMPTE_ANALYTIQUE1">#N/A</definedName>
    <definedName name="Segment_ETABLISSEMENT1">#N/A</definedName>
    <definedName name="Segment_INTERVENTION1">#N/A</definedName>
    <definedName name="Segment_LIGNE1">#N/A</definedName>
    <definedName name="Segment_PERIMETRE_CM">#N/A</definedName>
    <definedName name="Segment_PPU___PAF">#N/A</definedName>
    <definedName name="Segment_TECHNIQUE">#N/A</definedName>
    <definedName name="Segment_TERRITOIRE">#N/A</definedName>
    <definedName name="Segment_UOM">#N/A</definedName>
    <definedName name="Segment_UP">#N/A</definedName>
    <definedName name="_xlnm.Print_Area" localSheetId="2">GRAPH!$A$17:$X$56</definedName>
    <definedName name="_xlnm.Print_Area" localSheetId="1">TABLEAU!$B$1:$O$78,TABLEAU!$T$1:$X$45,TABLEAU!$Z$1:$AD$22,TABLEAU!$AF$1:$AP$143</definedName>
  </definedNames>
  <calcPr calcId="145621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  <x14:slicerCache r:id="rId8"/>
        <x14:slicerCache r:id="rId9"/>
        <x14:slicerCache r:id="rId10"/>
        <x14:slicerCache r:id="rId11"/>
        <x14:slicerCache r:id="rId12"/>
        <x14:slicerCache r:id="rId13"/>
        <x14:slicerCache r:id="rId14"/>
        <x14:slicerCache r:id="rId15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P74" i="10" l="1"/>
  <c r="O74" i="10"/>
  <c r="N78" i="10"/>
  <c r="P77" i="10"/>
  <c r="O77" i="10"/>
  <c r="N77" i="10"/>
  <c r="P76" i="10"/>
  <c r="O76" i="10"/>
  <c r="N76" i="10"/>
  <c r="P75" i="10"/>
  <c r="O75" i="10"/>
  <c r="N75" i="10"/>
  <c r="N74" i="10"/>
  <c r="AV184" i="10"/>
  <c r="AW184" i="10"/>
  <c r="AV185" i="10"/>
  <c r="AW185" i="10"/>
  <c r="AV186" i="10"/>
  <c r="AW186" i="10"/>
  <c r="AV187" i="10"/>
  <c r="AW187" i="10"/>
  <c r="AV188" i="10"/>
  <c r="AW188" i="10"/>
  <c r="AV189" i="10"/>
  <c r="AW189" i="10"/>
  <c r="AV190" i="10"/>
  <c r="AW190" i="10"/>
  <c r="AV191" i="10"/>
  <c r="AW191" i="10"/>
  <c r="AV192" i="10"/>
  <c r="AW192" i="10"/>
  <c r="AV193" i="10"/>
  <c r="AW193" i="10"/>
  <c r="AV194" i="10"/>
  <c r="AW194" i="10"/>
  <c r="AV195" i="10"/>
  <c r="AW195" i="10"/>
  <c r="AV196" i="10"/>
  <c r="AW196" i="10"/>
  <c r="AV197" i="10"/>
  <c r="AW197" i="10"/>
  <c r="AV198" i="10"/>
  <c r="AW198" i="10"/>
  <c r="AV199" i="10"/>
  <c r="AW199" i="10"/>
  <c r="AV200" i="10"/>
  <c r="AW200" i="10"/>
  <c r="AV201" i="10"/>
  <c r="AW201" i="10"/>
  <c r="AV202" i="10"/>
  <c r="AW202" i="10"/>
  <c r="AV203" i="10"/>
  <c r="AW203" i="10"/>
  <c r="AV204" i="10"/>
  <c r="AW204" i="10"/>
  <c r="AV205" i="10"/>
  <c r="AW205" i="10"/>
  <c r="AV206" i="10"/>
  <c r="AW206" i="10"/>
  <c r="AV207" i="10"/>
  <c r="AW207" i="10"/>
  <c r="AV208" i="10"/>
  <c r="AW208" i="10"/>
  <c r="AV209" i="10"/>
  <c r="AW209" i="10"/>
  <c r="AV210" i="10"/>
  <c r="AW210" i="10"/>
  <c r="AV211" i="10"/>
  <c r="AW211" i="10"/>
  <c r="AV212" i="10"/>
  <c r="AW212" i="10"/>
  <c r="AV213" i="10"/>
  <c r="AW213" i="10"/>
  <c r="AV214" i="10"/>
  <c r="AW214" i="10"/>
  <c r="AV215" i="10"/>
  <c r="AW215" i="10"/>
  <c r="AV216" i="10"/>
  <c r="AW216" i="10"/>
  <c r="AW183" i="10"/>
  <c r="AV183" i="10"/>
  <c r="AV130" i="10"/>
  <c r="AW130" i="10"/>
  <c r="AV131" i="10"/>
  <c r="AW131" i="10"/>
  <c r="AV132" i="10"/>
  <c r="AW132" i="10"/>
  <c r="AV133" i="10"/>
  <c r="AW133" i="10"/>
  <c r="AV134" i="10"/>
  <c r="AW134" i="10"/>
  <c r="AV135" i="10"/>
  <c r="AW135" i="10"/>
  <c r="AV136" i="10"/>
  <c r="AW136" i="10"/>
  <c r="AV137" i="10"/>
  <c r="AW137" i="10"/>
  <c r="AV138" i="10"/>
  <c r="AW138" i="10"/>
  <c r="AV139" i="10"/>
  <c r="AW139" i="10"/>
  <c r="AV140" i="10"/>
  <c r="AW140" i="10"/>
  <c r="AV141" i="10"/>
  <c r="AW141" i="10"/>
  <c r="AV142" i="10"/>
  <c r="AW142" i="10"/>
  <c r="AV143" i="10"/>
  <c r="AW143" i="10"/>
  <c r="AV144" i="10"/>
  <c r="AW144" i="10"/>
  <c r="AV145" i="10"/>
  <c r="AW145" i="10"/>
  <c r="AV146" i="10"/>
  <c r="AW146" i="10"/>
  <c r="AV147" i="10"/>
  <c r="AW147" i="10"/>
  <c r="AV148" i="10"/>
  <c r="AW148" i="10"/>
  <c r="AV149" i="10"/>
  <c r="AW149" i="10"/>
  <c r="AV150" i="10"/>
  <c r="AW150" i="10"/>
  <c r="AV151" i="10"/>
  <c r="AW151" i="10"/>
  <c r="AV152" i="10"/>
  <c r="AW152" i="10"/>
  <c r="AV153" i="10"/>
  <c r="AW153" i="10"/>
  <c r="AV154" i="10"/>
  <c r="AW154" i="10"/>
  <c r="AV155" i="10"/>
  <c r="AW155" i="10"/>
  <c r="AV156" i="10"/>
  <c r="AW156" i="10"/>
  <c r="AV157" i="10"/>
  <c r="AW157" i="10"/>
  <c r="AV158" i="10"/>
  <c r="AW158" i="10"/>
  <c r="AV159" i="10"/>
  <c r="AW159" i="10"/>
  <c r="AV160" i="10"/>
  <c r="AW160" i="10"/>
  <c r="AV161" i="10"/>
  <c r="AW161" i="10"/>
  <c r="AV162" i="10"/>
  <c r="AW162" i="10"/>
  <c r="AV163" i="10"/>
  <c r="AW163" i="10"/>
  <c r="AV164" i="10"/>
  <c r="AW164" i="10"/>
  <c r="AV165" i="10"/>
  <c r="AW165" i="10"/>
  <c r="AW129" i="10"/>
  <c r="AV129" i="10"/>
  <c r="AJ87" i="10"/>
  <c r="AJ88" i="10"/>
  <c r="AJ89" i="10"/>
  <c r="AJ90" i="10"/>
  <c r="AJ91" i="10"/>
  <c r="AJ92" i="10"/>
  <c r="AJ93" i="10"/>
  <c r="AJ94" i="10"/>
  <c r="AJ95" i="10"/>
  <c r="AJ96" i="10"/>
  <c r="AJ97" i="10"/>
  <c r="AJ98" i="10"/>
  <c r="AJ99" i="10"/>
  <c r="AJ100" i="10"/>
  <c r="AJ101" i="10"/>
  <c r="AJ102" i="10"/>
  <c r="AJ103" i="10"/>
  <c r="AJ104" i="10"/>
  <c r="AJ105" i="10"/>
  <c r="AJ106" i="10"/>
  <c r="AJ107" i="10"/>
  <c r="AJ108" i="10"/>
  <c r="AJ109" i="10"/>
  <c r="AJ110" i="10"/>
  <c r="AJ111" i="10"/>
  <c r="AJ112" i="10"/>
  <c r="AJ113" i="10"/>
  <c r="AJ114" i="10"/>
  <c r="AJ115" i="10"/>
  <c r="AJ116" i="10"/>
  <c r="AJ117" i="10"/>
  <c r="AJ118" i="10"/>
  <c r="AJ119" i="10"/>
  <c r="AJ120" i="10"/>
  <c r="AJ121" i="10"/>
  <c r="AJ122" i="10"/>
  <c r="AJ123" i="10"/>
  <c r="AJ124" i="10"/>
  <c r="AJ125" i="10"/>
  <c r="AJ126" i="10"/>
  <c r="AJ127" i="10"/>
  <c r="AJ128" i="10"/>
  <c r="AJ129" i="10"/>
  <c r="AJ130" i="10"/>
  <c r="AJ131" i="10"/>
  <c r="AJ132" i="10"/>
  <c r="AJ133" i="10"/>
  <c r="AJ134" i="10"/>
  <c r="AJ135" i="10"/>
  <c r="AJ136" i="10"/>
  <c r="AJ137" i="10"/>
  <c r="AJ138" i="10"/>
  <c r="AJ139" i="10"/>
  <c r="AJ140" i="10"/>
  <c r="AJ141" i="10"/>
  <c r="AJ142" i="10"/>
  <c r="AJ143" i="10"/>
  <c r="AJ144" i="10"/>
  <c r="AJ145" i="10"/>
  <c r="AJ146" i="10"/>
  <c r="AJ147" i="10"/>
  <c r="AJ148" i="10"/>
  <c r="AJ149" i="10"/>
  <c r="AJ150" i="10"/>
  <c r="AJ151" i="10"/>
  <c r="AJ152" i="10"/>
  <c r="AJ153" i="10"/>
  <c r="AJ154" i="10"/>
  <c r="AJ155" i="10"/>
  <c r="AJ156" i="10"/>
  <c r="AJ157" i="10"/>
  <c r="AJ158" i="10"/>
  <c r="AJ159" i="10"/>
  <c r="AJ160" i="10"/>
  <c r="AJ161" i="10"/>
  <c r="AJ162" i="10"/>
  <c r="AJ163" i="10"/>
  <c r="AJ164" i="10"/>
  <c r="AJ165" i="10"/>
  <c r="AJ166" i="10"/>
  <c r="AJ167" i="10"/>
  <c r="AJ168" i="10"/>
  <c r="AJ169" i="10"/>
  <c r="AJ170" i="10"/>
  <c r="AJ171" i="10"/>
  <c r="AJ172" i="10"/>
  <c r="AJ173" i="10"/>
  <c r="AJ174" i="10"/>
  <c r="AJ175" i="10"/>
  <c r="AC130" i="10"/>
  <c r="AD130" i="10"/>
  <c r="AC131" i="10"/>
  <c r="AD131" i="10"/>
  <c r="AC132" i="10"/>
  <c r="AD132" i="10"/>
  <c r="AC133" i="10"/>
  <c r="AD133" i="10"/>
  <c r="AC134" i="10"/>
  <c r="AD134" i="10"/>
  <c r="AC135" i="10"/>
  <c r="AD135" i="10"/>
  <c r="AC136" i="10"/>
  <c r="AD136" i="10"/>
  <c r="AC137" i="10"/>
  <c r="AD137" i="10"/>
  <c r="AC138" i="10"/>
  <c r="AD138" i="10"/>
  <c r="AC139" i="10"/>
  <c r="AD139" i="10"/>
  <c r="AC140" i="10"/>
  <c r="AD140" i="10"/>
  <c r="AC141" i="10"/>
  <c r="AD141" i="10"/>
  <c r="AC129" i="10"/>
  <c r="AD129" i="10"/>
  <c r="AD128" i="10"/>
  <c r="AC128" i="10"/>
  <c r="AC105" i="10"/>
  <c r="AD105" i="10"/>
  <c r="AC106" i="10"/>
  <c r="AD106" i="10"/>
  <c r="AC107" i="10"/>
  <c r="AD107" i="10"/>
  <c r="AC108" i="10"/>
  <c r="AD108" i="10"/>
  <c r="AC109" i="10"/>
  <c r="AD109" i="10"/>
  <c r="AC110" i="10"/>
  <c r="AD110" i="10"/>
  <c r="AC111" i="10"/>
  <c r="AD111" i="10"/>
  <c r="AC112" i="10"/>
  <c r="AD112" i="10"/>
  <c r="AC113" i="10"/>
  <c r="AD113" i="10"/>
  <c r="AC114" i="10"/>
  <c r="AD114" i="10"/>
  <c r="AC115" i="10"/>
  <c r="AD115" i="10"/>
  <c r="AC116" i="10"/>
  <c r="AD116" i="10"/>
  <c r="AC117" i="10"/>
  <c r="AD117" i="10"/>
  <c r="AC104" i="10"/>
  <c r="AD104" i="10"/>
  <c r="W143" i="10"/>
  <c r="X143" i="10"/>
  <c r="W144" i="10"/>
  <c r="X144" i="10"/>
  <c r="W145" i="10"/>
  <c r="X145" i="10"/>
  <c r="W146" i="10"/>
  <c r="X146" i="10"/>
  <c r="W147" i="10"/>
  <c r="X147" i="10"/>
  <c r="W148" i="10"/>
  <c r="X148" i="10"/>
  <c r="W149" i="10"/>
  <c r="X149" i="10"/>
  <c r="W150" i="10"/>
  <c r="X150" i="10"/>
  <c r="W151" i="10"/>
  <c r="X151" i="10"/>
  <c r="W152" i="10"/>
  <c r="X152" i="10"/>
  <c r="W153" i="10"/>
  <c r="X153" i="10"/>
  <c r="W154" i="10"/>
  <c r="X154" i="10"/>
  <c r="W155" i="10"/>
  <c r="X155" i="10"/>
  <c r="W156" i="10"/>
  <c r="X156" i="10"/>
  <c r="W157" i="10"/>
  <c r="X157" i="10"/>
  <c r="W158" i="10"/>
  <c r="X158" i="10"/>
  <c r="W159" i="10"/>
  <c r="X159" i="10"/>
  <c r="W160" i="10"/>
  <c r="X160" i="10"/>
  <c r="W161" i="10"/>
  <c r="X161" i="10"/>
  <c r="W162" i="10"/>
  <c r="X162" i="10"/>
  <c r="W163" i="10"/>
  <c r="X163" i="10"/>
  <c r="W164" i="10"/>
  <c r="X164" i="10"/>
  <c r="W165" i="10"/>
  <c r="X165" i="10"/>
  <c r="W166" i="10"/>
  <c r="X166" i="10"/>
  <c r="W167" i="10"/>
  <c r="X167" i="10"/>
  <c r="W168" i="10"/>
  <c r="X168" i="10"/>
  <c r="X142" i="10"/>
  <c r="W142" i="10"/>
  <c r="W105" i="10"/>
  <c r="X105" i="10"/>
  <c r="W106" i="10"/>
  <c r="X106" i="10"/>
  <c r="W107" i="10"/>
  <c r="X107" i="10"/>
  <c r="W108" i="10"/>
  <c r="X108" i="10"/>
  <c r="W109" i="10"/>
  <c r="X109" i="10"/>
  <c r="W110" i="10"/>
  <c r="X110" i="10"/>
  <c r="W111" i="10"/>
  <c r="X111" i="10"/>
  <c r="W112" i="10"/>
  <c r="X112" i="10"/>
  <c r="W113" i="10"/>
  <c r="X113" i="10"/>
  <c r="W114" i="10"/>
  <c r="X114" i="10"/>
  <c r="W115" i="10"/>
  <c r="X115" i="10"/>
  <c r="W116" i="10"/>
  <c r="X116" i="10"/>
  <c r="W117" i="10"/>
  <c r="X117" i="10"/>
  <c r="W118" i="10"/>
  <c r="X118" i="10"/>
  <c r="W119" i="10"/>
  <c r="X119" i="10"/>
  <c r="W120" i="10"/>
  <c r="X120" i="10"/>
  <c r="W121" i="10"/>
  <c r="X121" i="10"/>
  <c r="W122" i="10"/>
  <c r="X122" i="10"/>
  <c r="W123" i="10"/>
  <c r="X123" i="10"/>
  <c r="W124" i="10"/>
  <c r="X124" i="10"/>
  <c r="W125" i="10"/>
  <c r="X125" i="10"/>
  <c r="W126" i="10"/>
  <c r="X126" i="10"/>
  <c r="W127" i="10"/>
  <c r="X127" i="10"/>
  <c r="W128" i="10"/>
  <c r="X128" i="10"/>
  <c r="W129" i="10"/>
  <c r="X129" i="10"/>
  <c r="W130" i="10"/>
  <c r="X130" i="10"/>
  <c r="X104" i="10"/>
  <c r="W104" i="10"/>
  <c r="AW94" i="10"/>
  <c r="AW61" i="10"/>
  <c r="AW62" i="10"/>
  <c r="AW63" i="10"/>
  <c r="AW64" i="10"/>
  <c r="AW65" i="10"/>
  <c r="AW66" i="10"/>
  <c r="AW67" i="10"/>
  <c r="AW68" i="10"/>
  <c r="AW69" i="10"/>
  <c r="AW70" i="10"/>
  <c r="AW71" i="10"/>
  <c r="AW72" i="10"/>
  <c r="AW73" i="10"/>
  <c r="AW74" i="10"/>
  <c r="AW75" i="10"/>
  <c r="AW76" i="10"/>
  <c r="AW77" i="10"/>
  <c r="AW78" i="10"/>
  <c r="AW79" i="10"/>
  <c r="AW80" i="10"/>
  <c r="AW81" i="10"/>
  <c r="AW82" i="10"/>
  <c r="AW83" i="10"/>
  <c r="AW84" i="10"/>
  <c r="AW85" i="10"/>
  <c r="AW86" i="10"/>
  <c r="AW87" i="10"/>
  <c r="AW88" i="10"/>
  <c r="AW89" i="10"/>
  <c r="AW90" i="10"/>
  <c r="AW91" i="10"/>
  <c r="AW92" i="10"/>
  <c r="AW93" i="10"/>
  <c r="AW60" i="10"/>
  <c r="AP10" i="10"/>
  <c r="AP11" i="10"/>
  <c r="AP12" i="10"/>
  <c r="AP13" i="10"/>
  <c r="AP14" i="10"/>
  <c r="AP15" i="10"/>
  <c r="AP16" i="10"/>
  <c r="AP17" i="10"/>
  <c r="AP18" i="10"/>
  <c r="AP19" i="10"/>
  <c r="AP20" i="10"/>
  <c r="AP21" i="10"/>
  <c r="AP22" i="10"/>
  <c r="AP23" i="10"/>
  <c r="AP24" i="10"/>
  <c r="AP25" i="10"/>
  <c r="AP26" i="10"/>
  <c r="AP27" i="10"/>
  <c r="AP28" i="10"/>
  <c r="AP29" i="10"/>
  <c r="AP30" i="10"/>
  <c r="AP31" i="10"/>
  <c r="AP32" i="10"/>
  <c r="AP33" i="10"/>
  <c r="AP34" i="10"/>
  <c r="AP35" i="10"/>
  <c r="AP36" i="10"/>
  <c r="AP37" i="10"/>
  <c r="AP38" i="10"/>
  <c r="AP39" i="10"/>
  <c r="AP40" i="10"/>
  <c r="AP41" i="10"/>
  <c r="AP42" i="10"/>
  <c r="AP43" i="10"/>
  <c r="AP44" i="10"/>
  <c r="AP45" i="10"/>
  <c r="AP46" i="10"/>
  <c r="AP47" i="10"/>
  <c r="AP48" i="10"/>
  <c r="AP49" i="10"/>
  <c r="AP50" i="10"/>
  <c r="AP51" i="10"/>
  <c r="AP52" i="10"/>
  <c r="AP53" i="10"/>
  <c r="AP54" i="10"/>
  <c r="AP55" i="10"/>
  <c r="AP56" i="10"/>
  <c r="AP57" i="10"/>
  <c r="AP58" i="10"/>
  <c r="AP59" i="10"/>
  <c r="AP60" i="10"/>
  <c r="AP61" i="10"/>
  <c r="AP62" i="10"/>
  <c r="AP63" i="10"/>
  <c r="AP64" i="10"/>
  <c r="AP65" i="10"/>
  <c r="AP66" i="10"/>
  <c r="AP67" i="10"/>
  <c r="AP68" i="10"/>
  <c r="AP69" i="10"/>
  <c r="AP70" i="10"/>
  <c r="AP71" i="10"/>
  <c r="AP72" i="10"/>
  <c r="AP73" i="10"/>
  <c r="AP74" i="10"/>
  <c r="AP75" i="10"/>
  <c r="AP76" i="10"/>
  <c r="AP77" i="10"/>
  <c r="AP78" i="10"/>
  <c r="AP79" i="10"/>
  <c r="AP80" i="10"/>
  <c r="AP81" i="10"/>
  <c r="AP82" i="10"/>
  <c r="AP83" i="10"/>
  <c r="AP84" i="10"/>
  <c r="AP85" i="10"/>
  <c r="AP86" i="10"/>
  <c r="AP87" i="10"/>
  <c r="AP88" i="10"/>
  <c r="AP89" i="10"/>
  <c r="AP90" i="10"/>
  <c r="AP91" i="10"/>
  <c r="AP92" i="10"/>
  <c r="AP93" i="10"/>
  <c r="AP94" i="10"/>
  <c r="AP95" i="10"/>
  <c r="AP96" i="10"/>
  <c r="AP97" i="10"/>
  <c r="AP98" i="10"/>
  <c r="AP99" i="10"/>
  <c r="AP100" i="10"/>
  <c r="AP101" i="10"/>
  <c r="AP102" i="10"/>
  <c r="AP103" i="10"/>
  <c r="AP104" i="10"/>
  <c r="AP105" i="10"/>
  <c r="AP106" i="10"/>
  <c r="AP107" i="10"/>
  <c r="AP108" i="10"/>
  <c r="AP109" i="10"/>
  <c r="AP110" i="10"/>
  <c r="AP111" i="10"/>
  <c r="AP112" i="10"/>
  <c r="AP113" i="10"/>
  <c r="AP114" i="10"/>
  <c r="AP115" i="10"/>
  <c r="AP116" i="10"/>
  <c r="AP117" i="10"/>
  <c r="AP118" i="10"/>
  <c r="AP119" i="10"/>
  <c r="AP120" i="10"/>
  <c r="AP121" i="10"/>
  <c r="AP122" i="10"/>
  <c r="AP123" i="10"/>
  <c r="AP124" i="10"/>
  <c r="AP125" i="10"/>
  <c r="AP126" i="10"/>
  <c r="AP127" i="10"/>
  <c r="AP128" i="10"/>
  <c r="AP129" i="10"/>
  <c r="AP130" i="10"/>
  <c r="AP131" i="10"/>
  <c r="AP132" i="10"/>
  <c r="AP133" i="10"/>
  <c r="AP134" i="10"/>
  <c r="AP135" i="10"/>
  <c r="AP136" i="10"/>
  <c r="AP137" i="10"/>
  <c r="AP138" i="10"/>
  <c r="AP139" i="10"/>
  <c r="AP140" i="10"/>
  <c r="AP141" i="10"/>
  <c r="AP142" i="10"/>
  <c r="AP143" i="10"/>
  <c r="AP144" i="10"/>
  <c r="AP145" i="10"/>
  <c r="AP146" i="10"/>
  <c r="AP147" i="10"/>
  <c r="AP148" i="10"/>
  <c r="AP149" i="10"/>
  <c r="AP150" i="10"/>
  <c r="AP151" i="10"/>
  <c r="AP152" i="10"/>
  <c r="AP153" i="10"/>
  <c r="AP154" i="10"/>
  <c r="AP155" i="10"/>
  <c r="AP156" i="10"/>
  <c r="AP157" i="10"/>
  <c r="AP158" i="10"/>
  <c r="AP159" i="10"/>
  <c r="AP160" i="10"/>
  <c r="AP161" i="10"/>
  <c r="AP9" i="10"/>
  <c r="AD34" i="10"/>
  <c r="AD35" i="10"/>
  <c r="AD36" i="10"/>
  <c r="AD37" i="10"/>
  <c r="AD38" i="10"/>
  <c r="AD39" i="10"/>
  <c r="AD40" i="10"/>
  <c r="AD41" i="10"/>
  <c r="AD42" i="10"/>
  <c r="AD43" i="10"/>
  <c r="AD44" i="10"/>
  <c r="AD45" i="10"/>
  <c r="AD46" i="10"/>
  <c r="AD47" i="10"/>
  <c r="AD33" i="10"/>
  <c r="X53" i="10"/>
  <c r="X54" i="10"/>
  <c r="X55" i="10"/>
  <c r="X56" i="10"/>
  <c r="X57" i="10"/>
  <c r="X58" i="10"/>
  <c r="X59" i="10"/>
  <c r="X60" i="10"/>
  <c r="X61" i="10"/>
  <c r="X62" i="10"/>
  <c r="X63" i="10"/>
  <c r="X64" i="10"/>
  <c r="X65" i="10"/>
  <c r="X66" i="10"/>
  <c r="X67" i="10"/>
  <c r="X68" i="10"/>
  <c r="X69" i="10"/>
  <c r="X70" i="10"/>
  <c r="X71" i="10"/>
  <c r="X72" i="10"/>
  <c r="X73" i="10"/>
  <c r="X74" i="10"/>
  <c r="X75" i="10"/>
  <c r="X76" i="10"/>
  <c r="X77" i="10"/>
  <c r="X78" i="10"/>
  <c r="X79" i="10"/>
  <c r="X80" i="10"/>
  <c r="X52" i="10"/>
  <c r="AW10" i="10"/>
  <c r="AW11" i="10"/>
  <c r="AW12" i="10"/>
  <c r="AW13" i="10"/>
  <c r="AW14" i="10"/>
  <c r="AW15" i="10"/>
  <c r="AW16" i="10"/>
  <c r="AW17" i="10"/>
  <c r="AW18" i="10"/>
  <c r="AW19" i="10"/>
  <c r="AW20" i="10"/>
  <c r="AW21" i="10"/>
  <c r="AW22" i="10"/>
  <c r="AW23" i="10"/>
  <c r="AW24" i="10"/>
  <c r="AW25" i="10"/>
  <c r="AW26" i="10"/>
  <c r="AW27" i="10"/>
  <c r="AW28" i="10"/>
  <c r="AW29" i="10"/>
  <c r="AW30" i="10"/>
  <c r="AW31" i="10"/>
  <c r="AW32" i="10"/>
  <c r="AW33" i="10"/>
  <c r="AW34" i="10"/>
  <c r="AW35" i="10"/>
  <c r="AW36" i="10"/>
  <c r="AW37" i="10"/>
  <c r="AW38" i="10"/>
  <c r="AW39" i="10"/>
  <c r="AW40" i="10"/>
  <c r="AW41" i="10"/>
  <c r="AW42" i="10"/>
  <c r="AW43" i="10"/>
  <c r="AW44" i="10"/>
  <c r="AW45" i="10"/>
  <c r="AW46" i="10"/>
  <c r="AW47" i="10"/>
  <c r="AW48" i="10"/>
  <c r="AW49" i="10"/>
  <c r="AW9" i="10"/>
  <c r="AJ10" i="10"/>
  <c r="AJ11" i="10"/>
  <c r="AJ12" i="10"/>
  <c r="AJ13" i="10"/>
  <c r="AJ14" i="10"/>
  <c r="AJ15" i="10"/>
  <c r="AJ16" i="10"/>
  <c r="AJ17" i="10"/>
  <c r="AJ18" i="10"/>
  <c r="AJ19" i="10"/>
  <c r="AJ20" i="10"/>
  <c r="AJ21" i="10"/>
  <c r="AJ22" i="10"/>
  <c r="AJ23" i="10"/>
  <c r="AJ24" i="10"/>
  <c r="AJ25" i="10"/>
  <c r="AJ26" i="10"/>
  <c r="AJ27" i="10"/>
  <c r="AJ28" i="10"/>
  <c r="AJ29" i="10"/>
  <c r="AJ30" i="10"/>
  <c r="AJ31" i="10"/>
  <c r="AJ32" i="10"/>
  <c r="AJ33" i="10"/>
  <c r="AJ34" i="10"/>
  <c r="AJ35" i="10"/>
  <c r="AJ36" i="10"/>
  <c r="AJ37" i="10"/>
  <c r="AJ38" i="10"/>
  <c r="AJ39" i="10"/>
  <c r="AJ40" i="10"/>
  <c r="AJ41" i="10"/>
  <c r="AJ42" i="10"/>
  <c r="AJ43" i="10"/>
  <c r="AJ44" i="10"/>
  <c r="AJ45" i="10"/>
  <c r="AJ46" i="10"/>
  <c r="AJ47" i="10"/>
  <c r="AJ48" i="10"/>
  <c r="AJ49" i="10"/>
  <c r="AJ50" i="10"/>
  <c r="AJ51" i="10"/>
  <c r="AJ52" i="10"/>
  <c r="AJ53" i="10"/>
  <c r="AJ54" i="10"/>
  <c r="AJ55" i="10"/>
  <c r="AJ56" i="10"/>
  <c r="AJ57" i="10"/>
  <c r="AJ58" i="10"/>
  <c r="AJ59" i="10"/>
  <c r="AJ60" i="10"/>
  <c r="AJ61" i="10"/>
  <c r="AJ62" i="10"/>
  <c r="AJ63" i="10"/>
  <c r="AJ64" i="10"/>
  <c r="AJ65" i="10"/>
  <c r="AJ66" i="10"/>
  <c r="AJ67" i="10"/>
  <c r="AJ68" i="10"/>
  <c r="AJ69" i="10"/>
  <c r="AJ70" i="10"/>
  <c r="AJ71" i="10"/>
  <c r="AJ72" i="10"/>
  <c r="AJ73" i="10"/>
  <c r="AJ74" i="10"/>
  <c r="AJ75" i="10"/>
  <c r="AJ76" i="10"/>
  <c r="AJ77" i="10"/>
  <c r="AJ78" i="10"/>
  <c r="AJ79" i="10"/>
  <c r="AJ80" i="10"/>
  <c r="AJ81" i="10"/>
  <c r="AJ82" i="10"/>
  <c r="AJ83" i="10"/>
  <c r="AJ84" i="10"/>
  <c r="AJ85" i="10"/>
  <c r="AJ86" i="10"/>
  <c r="AJ9" i="10"/>
  <c r="AD10" i="10"/>
  <c r="AD11" i="10"/>
  <c r="AD12" i="10"/>
  <c r="AD13" i="10"/>
  <c r="AD14" i="10"/>
  <c r="AD15" i="10"/>
  <c r="AD16" i="10"/>
  <c r="AD17" i="10"/>
  <c r="AD18" i="10"/>
  <c r="AD19" i="10"/>
  <c r="AD20" i="10"/>
  <c r="AD21" i="10"/>
  <c r="AD22" i="10"/>
  <c r="AD23" i="10"/>
  <c r="AD9" i="10"/>
  <c r="X10" i="10"/>
  <c r="X11" i="10"/>
  <c r="X12" i="10"/>
  <c r="X13" i="10"/>
  <c r="X14" i="10"/>
  <c r="X15" i="10"/>
  <c r="X16" i="10"/>
  <c r="X17" i="10"/>
  <c r="X18" i="10"/>
  <c r="X19" i="10"/>
  <c r="X20" i="10"/>
  <c r="X21" i="10"/>
  <c r="X22" i="10"/>
  <c r="X23" i="10"/>
  <c r="X24" i="10"/>
  <c r="X25" i="10"/>
  <c r="X26" i="10"/>
  <c r="X27" i="10"/>
  <c r="X28" i="10"/>
  <c r="X29" i="10"/>
  <c r="X30" i="10"/>
  <c r="X31" i="10"/>
  <c r="X32" i="10"/>
  <c r="X33" i="10"/>
  <c r="X34" i="10"/>
  <c r="X35" i="10"/>
  <c r="X36" i="10"/>
  <c r="X37" i="10"/>
  <c r="X38" i="10"/>
  <c r="X39" i="10"/>
  <c r="X40" i="10"/>
  <c r="X9" i="10"/>
  <c r="R75" i="10" l="1"/>
  <c r="Q74" i="10"/>
  <c r="R77" i="10"/>
  <c r="Q76" i="10"/>
  <c r="R74" i="10"/>
  <c r="R76" i="10"/>
  <c r="Q75" i="10"/>
  <c r="Q77" i="10"/>
  <c r="R134" i="10"/>
  <c r="R133" i="10"/>
  <c r="R132" i="10"/>
  <c r="R131" i="10"/>
  <c r="R130" i="10"/>
  <c r="R129" i="10"/>
  <c r="J134" i="10"/>
  <c r="I129" i="10"/>
  <c r="I134" i="10"/>
  <c r="L134" i="10" s="1"/>
  <c r="J133" i="10"/>
  <c r="I133" i="10"/>
  <c r="J132" i="10"/>
  <c r="I132" i="10"/>
  <c r="J131" i="10"/>
  <c r="I131" i="10"/>
  <c r="J130" i="10"/>
  <c r="I130" i="10"/>
  <c r="J129" i="10"/>
  <c r="I105" i="10"/>
  <c r="I106" i="10"/>
  <c r="I107" i="10"/>
  <c r="I108" i="10"/>
  <c r="I109" i="10"/>
  <c r="I110" i="10"/>
  <c r="I111" i="10"/>
  <c r="I104" i="10"/>
  <c r="R111" i="10"/>
  <c r="R110" i="10"/>
  <c r="R109" i="10"/>
  <c r="R108" i="10"/>
  <c r="R107" i="10"/>
  <c r="R106" i="10"/>
  <c r="R105" i="10"/>
  <c r="R104" i="10"/>
  <c r="R69" i="10"/>
  <c r="R68" i="10"/>
  <c r="R67" i="10"/>
  <c r="R66" i="10"/>
  <c r="F70" i="10"/>
  <c r="F69" i="10"/>
  <c r="F68" i="10"/>
  <c r="F67" i="10"/>
  <c r="F66" i="10"/>
  <c r="R54" i="10"/>
  <c r="R55" i="10"/>
  <c r="R56" i="10"/>
  <c r="R53" i="10"/>
  <c r="F57" i="10"/>
  <c r="F56" i="10"/>
  <c r="F55" i="10"/>
  <c r="F54" i="10"/>
  <c r="F53" i="10"/>
  <c r="F38" i="10"/>
  <c r="F37" i="10"/>
  <c r="F36" i="10"/>
  <c r="F35" i="10"/>
  <c r="F34" i="10"/>
  <c r="F33" i="10"/>
  <c r="O36" i="10"/>
  <c r="U47" i="11" s="1"/>
  <c r="F26" i="10"/>
  <c r="F25" i="10"/>
  <c r="F24" i="10"/>
  <c r="F23" i="10"/>
  <c r="F22" i="10"/>
  <c r="F21" i="10"/>
  <c r="O24" i="10"/>
  <c r="J9" i="10"/>
  <c r="F9" i="10"/>
  <c r="O12" i="10"/>
  <c r="U23" i="11" s="1"/>
  <c r="O92" i="10"/>
  <c r="U6" i="11" s="1"/>
  <c r="F10" i="10"/>
  <c r="F11" i="10"/>
  <c r="F12" i="10"/>
  <c r="F13" i="10"/>
  <c r="F14" i="10"/>
  <c r="L133" i="10" l="1"/>
  <c r="L130" i="10"/>
  <c r="L132" i="10"/>
  <c r="L129" i="10"/>
  <c r="L131" i="10"/>
  <c r="K129" i="10"/>
  <c r="K130" i="10"/>
  <c r="K131" i="10"/>
  <c r="K132" i="10"/>
  <c r="K133" i="10"/>
  <c r="K134" i="10"/>
  <c r="AA147" i="10"/>
  <c r="AB147" i="10"/>
  <c r="AA148" i="10"/>
  <c r="AB148" i="10"/>
  <c r="AA149" i="10"/>
  <c r="AB149" i="10"/>
  <c r="AA150" i="10"/>
  <c r="AB150" i="10"/>
  <c r="AA151" i="10"/>
  <c r="AB151" i="10"/>
  <c r="AA152" i="10"/>
  <c r="AB152" i="10"/>
  <c r="AA153" i="10"/>
  <c r="AB153" i="10"/>
  <c r="AA154" i="10"/>
  <c r="AB154" i="10"/>
  <c r="AA155" i="10"/>
  <c r="AD155" i="10" s="1"/>
  <c r="AB155" i="10"/>
  <c r="AA156" i="10"/>
  <c r="AB156" i="10"/>
  <c r="AA157" i="10"/>
  <c r="AB157" i="10"/>
  <c r="AA158" i="10"/>
  <c r="AB158" i="10"/>
  <c r="AA159" i="10"/>
  <c r="AB159" i="10"/>
  <c r="AB146" i="10"/>
  <c r="AA146" i="10"/>
  <c r="Z159" i="10"/>
  <c r="Z158" i="10"/>
  <c r="Z156" i="10"/>
  <c r="Z157" i="10"/>
  <c r="Z155" i="10"/>
  <c r="Z153" i="10"/>
  <c r="Z154" i="10"/>
  <c r="Z152" i="10"/>
  <c r="Z147" i="10"/>
  <c r="Z148" i="10"/>
  <c r="Z149" i="10"/>
  <c r="Z150" i="10"/>
  <c r="Z151" i="10"/>
  <c r="Z146" i="10"/>
  <c r="Q54" i="10"/>
  <c r="Q55" i="10"/>
  <c r="Q56" i="10"/>
  <c r="Q53" i="10"/>
  <c r="Q67" i="10"/>
  <c r="Q68" i="10"/>
  <c r="Q69" i="10"/>
  <c r="Q66" i="10"/>
  <c r="Q133" i="10"/>
  <c r="Q129" i="10"/>
  <c r="Q130" i="10"/>
  <c r="Q131" i="10"/>
  <c r="Q132" i="10"/>
  <c r="Q134" i="10"/>
  <c r="E130" i="10"/>
  <c r="F130" i="10" s="1"/>
  <c r="E131" i="10"/>
  <c r="F131" i="10" s="1"/>
  <c r="E132" i="10"/>
  <c r="F132" i="10" s="1"/>
  <c r="E133" i="10"/>
  <c r="F133" i="10" s="1"/>
  <c r="E134" i="10"/>
  <c r="F134" i="10" s="1"/>
  <c r="E129" i="10"/>
  <c r="F129" i="10" s="1"/>
  <c r="J105" i="10"/>
  <c r="L105" i="10" s="1"/>
  <c r="J106" i="10"/>
  <c r="L106" i="10" s="1"/>
  <c r="J107" i="10"/>
  <c r="L107" i="10" s="1"/>
  <c r="J108" i="10"/>
  <c r="L108" i="10" s="1"/>
  <c r="J109" i="10"/>
  <c r="K109" i="10" s="1"/>
  <c r="J110" i="10"/>
  <c r="L110" i="10" s="1"/>
  <c r="J111" i="10"/>
  <c r="L111" i="10" s="1"/>
  <c r="J104" i="10"/>
  <c r="L104" i="10" s="1"/>
  <c r="Q105" i="10"/>
  <c r="Q106" i="10"/>
  <c r="Q107" i="10"/>
  <c r="Q108" i="10"/>
  <c r="Q109" i="10"/>
  <c r="Q110" i="10"/>
  <c r="Q111" i="10"/>
  <c r="Q104" i="10"/>
  <c r="E105" i="10"/>
  <c r="F105" i="10" s="1"/>
  <c r="E106" i="10"/>
  <c r="F106" i="10" s="1"/>
  <c r="E107" i="10"/>
  <c r="F107" i="10" s="1"/>
  <c r="E108" i="10"/>
  <c r="F108" i="10" s="1"/>
  <c r="E109" i="10"/>
  <c r="F109" i="10" s="1"/>
  <c r="E110" i="10"/>
  <c r="F110" i="10" s="1"/>
  <c r="E111" i="10"/>
  <c r="F111" i="10" s="1"/>
  <c r="E112" i="10"/>
  <c r="F112" i="10" s="1"/>
  <c r="E113" i="10"/>
  <c r="F113" i="10" s="1"/>
  <c r="E104" i="10"/>
  <c r="F104" i="10" s="1"/>
  <c r="K106" i="10" l="1"/>
  <c r="K110" i="10"/>
  <c r="K107" i="10"/>
  <c r="K105" i="10"/>
  <c r="AD158" i="10"/>
  <c r="AD156" i="10"/>
  <c r="AD154" i="10"/>
  <c r="AD152" i="10"/>
  <c r="AD150" i="10"/>
  <c r="AD148" i="10"/>
  <c r="AD159" i="10"/>
  <c r="AD157" i="10"/>
  <c r="AD153" i="10"/>
  <c r="AD151" i="10"/>
  <c r="AD149" i="10"/>
  <c r="AD147" i="10"/>
  <c r="AD146" i="10"/>
  <c r="AC158" i="10"/>
  <c r="AC156" i="10"/>
  <c r="AC154" i="10"/>
  <c r="AC152" i="10"/>
  <c r="AC150" i="10"/>
  <c r="AC148" i="10"/>
  <c r="K111" i="10"/>
  <c r="AC159" i="10"/>
  <c r="AC157" i="10"/>
  <c r="AC155" i="10"/>
  <c r="AC153" i="10"/>
  <c r="AC151" i="10"/>
  <c r="AC149" i="10"/>
  <c r="AC147" i="10"/>
  <c r="K104" i="10"/>
  <c r="L109" i="10"/>
  <c r="K108" i="10"/>
  <c r="AC146" i="10"/>
  <c r="C74" i="10" l="1"/>
  <c r="I9" i="10"/>
  <c r="L9" i="10" l="1"/>
  <c r="Q23" i="11" s="1"/>
  <c r="K9" i="10"/>
  <c r="AA67" i="10"/>
  <c r="AV95" i="10" l="1"/>
  <c r="AW95" i="10"/>
  <c r="AV96" i="10"/>
  <c r="AW96" i="10"/>
  <c r="AO57" i="10"/>
  <c r="AO58" i="10"/>
  <c r="AO59" i="10"/>
  <c r="AO60" i="10"/>
  <c r="AO61" i="10"/>
  <c r="AO62" i="10"/>
  <c r="AO63" i="10"/>
  <c r="AO64" i="10"/>
  <c r="AO65" i="10"/>
  <c r="AO66" i="10"/>
  <c r="AO67" i="10"/>
  <c r="AO68" i="10"/>
  <c r="AO69" i="10"/>
  <c r="AO70" i="10"/>
  <c r="AO71" i="10"/>
  <c r="AO72" i="10"/>
  <c r="AO73" i="10"/>
  <c r="AO74" i="10"/>
  <c r="AO75" i="10"/>
  <c r="AO76" i="10"/>
  <c r="AO77" i="10"/>
  <c r="AO78" i="10"/>
  <c r="AO79" i="10"/>
  <c r="AO80" i="10"/>
  <c r="AO81" i="10"/>
  <c r="AO82" i="10"/>
  <c r="AO83" i="10"/>
  <c r="AO84" i="10"/>
  <c r="AO85" i="10"/>
  <c r="AO86" i="10"/>
  <c r="AO87" i="10"/>
  <c r="AO88" i="10"/>
  <c r="AO89" i="10"/>
  <c r="AO90" i="10"/>
  <c r="AO91" i="10"/>
  <c r="AO92" i="10"/>
  <c r="AO93" i="10"/>
  <c r="AO94" i="10"/>
  <c r="AO95" i="10"/>
  <c r="AO96" i="10"/>
  <c r="AO97" i="10"/>
  <c r="AO98" i="10"/>
  <c r="AO99" i="10"/>
  <c r="AO100" i="10"/>
  <c r="AO101" i="10"/>
  <c r="AO102" i="10"/>
  <c r="AO103" i="10"/>
  <c r="AO104" i="10"/>
  <c r="AO105" i="10"/>
  <c r="AO106" i="10"/>
  <c r="AO107" i="10"/>
  <c r="AO108" i="10"/>
  <c r="AO109" i="10"/>
  <c r="AO110" i="10"/>
  <c r="AO111" i="10"/>
  <c r="AO112" i="10"/>
  <c r="AO113" i="10"/>
  <c r="AO114" i="10"/>
  <c r="AO115" i="10"/>
  <c r="AO116" i="10"/>
  <c r="AO117" i="10"/>
  <c r="AO118" i="10"/>
  <c r="AO119" i="10"/>
  <c r="AO120" i="10"/>
  <c r="AO121" i="10"/>
  <c r="AO122" i="10"/>
  <c r="AO123" i="10"/>
  <c r="AO124" i="10"/>
  <c r="AO125" i="10"/>
  <c r="AO126" i="10"/>
  <c r="AO127" i="10"/>
  <c r="AO128" i="10"/>
  <c r="AO129" i="10"/>
  <c r="AO130" i="10"/>
  <c r="AO131" i="10"/>
  <c r="AO132" i="10"/>
  <c r="AO133" i="10"/>
  <c r="AO134" i="10"/>
  <c r="AO135" i="10"/>
  <c r="AO136" i="10"/>
  <c r="AO137" i="10"/>
  <c r="AO138" i="10"/>
  <c r="AO139" i="10"/>
  <c r="AO140" i="10"/>
  <c r="AO141" i="10"/>
  <c r="AO142" i="10"/>
  <c r="AO143" i="10"/>
  <c r="AO144" i="10"/>
  <c r="AO145" i="10"/>
  <c r="AO146" i="10"/>
  <c r="AO147" i="10"/>
  <c r="AO148" i="10"/>
  <c r="AO149" i="10"/>
  <c r="AO150" i="10"/>
  <c r="AO151" i="10"/>
  <c r="AO152" i="10"/>
  <c r="AO153" i="10"/>
  <c r="AO154" i="10"/>
  <c r="AO155" i="10"/>
  <c r="AO156" i="10"/>
  <c r="AO157" i="10"/>
  <c r="AO158" i="10"/>
  <c r="AO159" i="10"/>
  <c r="AO160" i="10"/>
  <c r="AO161" i="10"/>
  <c r="AI57" i="10"/>
  <c r="AI58" i="10"/>
  <c r="AI59" i="10"/>
  <c r="AI60" i="10"/>
  <c r="AI61" i="10"/>
  <c r="AI62" i="10"/>
  <c r="AI63" i="10"/>
  <c r="AI64" i="10"/>
  <c r="AI65" i="10"/>
  <c r="AI66" i="10"/>
  <c r="AI67" i="10"/>
  <c r="AI68" i="10"/>
  <c r="AI69" i="10"/>
  <c r="AI70" i="10"/>
  <c r="AI71" i="10"/>
  <c r="AI72" i="10"/>
  <c r="AI73" i="10"/>
  <c r="AI74" i="10"/>
  <c r="AI75" i="10"/>
  <c r="AI76" i="10"/>
  <c r="AI77" i="10"/>
  <c r="AI78" i="10"/>
  <c r="AI79" i="10"/>
  <c r="AI80" i="10"/>
  <c r="AI81" i="10"/>
  <c r="AI82" i="10"/>
  <c r="AI83" i="10"/>
  <c r="AI84" i="10"/>
  <c r="AI85" i="10"/>
  <c r="AI86" i="10"/>
  <c r="AI87" i="10"/>
  <c r="AI88" i="10"/>
  <c r="AI89" i="10"/>
  <c r="AI90" i="10"/>
  <c r="AI91" i="10"/>
  <c r="AI92" i="10"/>
  <c r="AI93" i="10"/>
  <c r="AI94" i="10"/>
  <c r="AI95" i="10"/>
  <c r="AI96" i="10"/>
  <c r="AI97" i="10"/>
  <c r="AI98" i="10"/>
  <c r="AI99" i="10"/>
  <c r="AI100" i="10"/>
  <c r="AI101" i="10"/>
  <c r="AI102" i="10"/>
  <c r="AI103" i="10"/>
  <c r="AI104" i="10"/>
  <c r="AI105" i="10"/>
  <c r="AI106" i="10"/>
  <c r="AI107" i="10"/>
  <c r="AI108" i="10"/>
  <c r="AI109" i="10"/>
  <c r="AI110" i="10"/>
  <c r="AI111" i="10"/>
  <c r="AI112" i="10"/>
  <c r="AI113" i="10"/>
  <c r="AI114" i="10"/>
  <c r="AI115" i="10"/>
  <c r="AI116" i="10"/>
  <c r="AI117" i="10"/>
  <c r="AI118" i="10"/>
  <c r="AI119" i="10"/>
  <c r="AI120" i="10"/>
  <c r="AI121" i="10"/>
  <c r="AI122" i="10"/>
  <c r="AI123" i="10"/>
  <c r="AI124" i="10"/>
  <c r="AI125" i="10"/>
  <c r="AI126" i="10"/>
  <c r="AI127" i="10"/>
  <c r="AI128" i="10"/>
  <c r="AI129" i="10"/>
  <c r="AI130" i="10"/>
  <c r="AI131" i="10"/>
  <c r="AI132" i="10"/>
  <c r="AI133" i="10"/>
  <c r="AI134" i="10"/>
  <c r="AI135" i="10"/>
  <c r="AI136" i="10"/>
  <c r="AI137" i="10"/>
  <c r="AI138" i="10"/>
  <c r="AI139" i="10"/>
  <c r="AI140" i="10"/>
  <c r="AI141" i="10"/>
  <c r="AI142" i="10"/>
  <c r="AI143" i="10"/>
  <c r="AI144" i="10"/>
  <c r="AI145" i="10"/>
  <c r="AI146" i="10"/>
  <c r="AI147" i="10"/>
  <c r="AI148" i="10"/>
  <c r="AI149" i="10"/>
  <c r="AI150" i="10"/>
  <c r="AI151" i="10"/>
  <c r="AI152" i="10"/>
  <c r="AI153" i="10"/>
  <c r="AI154" i="10"/>
  <c r="AI155" i="10"/>
  <c r="AI156" i="10"/>
  <c r="AI157" i="10"/>
  <c r="AI158" i="10"/>
  <c r="AI159" i="10"/>
  <c r="AI160" i="10"/>
  <c r="AI161" i="10"/>
  <c r="AI162" i="10"/>
  <c r="AI163" i="10"/>
  <c r="AI164" i="10"/>
  <c r="AI165" i="10"/>
  <c r="AI166" i="10"/>
  <c r="AI167" i="10"/>
  <c r="AI168" i="10"/>
  <c r="AI169" i="10"/>
  <c r="AI170" i="10"/>
  <c r="AI171" i="10"/>
  <c r="AI172" i="10"/>
  <c r="AI173" i="10"/>
  <c r="AI174" i="10"/>
  <c r="AI175" i="10"/>
  <c r="Z67" i="10"/>
  <c r="Z64" i="10"/>
  <c r="AA64" i="10"/>
  <c r="AB64" i="10"/>
  <c r="Z65" i="10"/>
  <c r="AA65" i="10"/>
  <c r="AB65" i="10"/>
  <c r="Z66" i="10"/>
  <c r="AA66" i="10"/>
  <c r="AB66" i="10"/>
  <c r="AB67" i="10"/>
  <c r="AC44" i="10"/>
  <c r="AC45" i="10"/>
  <c r="AC46" i="10"/>
  <c r="AC47" i="10"/>
  <c r="AC21" i="10"/>
  <c r="AC22" i="10"/>
  <c r="AC23" i="10"/>
  <c r="W76" i="10"/>
  <c r="W77" i="10"/>
  <c r="W78" i="10"/>
  <c r="W79" i="10"/>
  <c r="W80" i="10"/>
  <c r="W34" i="10"/>
  <c r="W35" i="10"/>
  <c r="W36" i="10"/>
  <c r="W37" i="10"/>
  <c r="W38" i="10"/>
  <c r="W39" i="10"/>
  <c r="W40" i="10"/>
  <c r="W41" i="10"/>
  <c r="X41" i="10" s="1"/>
  <c r="AD65" i="10" l="1"/>
  <c r="AD66" i="10"/>
  <c r="AC67" i="10"/>
  <c r="AD67" i="10"/>
  <c r="AD64" i="10"/>
  <c r="AC64" i="10"/>
  <c r="AC65" i="10"/>
  <c r="AC66" i="10"/>
  <c r="J89" i="10" l="1"/>
  <c r="I89" i="10" l="1"/>
  <c r="O91" i="10"/>
  <c r="E89" i="10"/>
  <c r="F89" i="10" s="1"/>
  <c r="M5" i="11" s="1"/>
  <c r="K89" i="10" l="1"/>
  <c r="L89" i="10" s="1"/>
  <c r="P6" i="11" s="1"/>
  <c r="AV50" i="10" l="1"/>
  <c r="AV99" i="10"/>
  <c r="AW99" i="10" s="1"/>
  <c r="AC20" i="10" l="1"/>
  <c r="Z62" i="10"/>
  <c r="AA62" i="10"/>
  <c r="AB62" i="10"/>
  <c r="Z63" i="10"/>
  <c r="AA63" i="10"/>
  <c r="AB63" i="10"/>
  <c r="AC43" i="10"/>
  <c r="AC19" i="10"/>
  <c r="AD62" i="10" l="1"/>
  <c r="AD63" i="10"/>
  <c r="AC62" i="10"/>
  <c r="AC63" i="10"/>
  <c r="AW98" i="10"/>
  <c r="AV98" i="10"/>
  <c r="AV49" i="10"/>
  <c r="AW50" i="10"/>
  <c r="AW51" i="10"/>
  <c r="AV47" i="10" l="1"/>
  <c r="AV48" i="10"/>
  <c r="AV91" i="10"/>
  <c r="AV92" i="10"/>
  <c r="AV93" i="10"/>
  <c r="AV94" i="10"/>
  <c r="AV97" i="10"/>
  <c r="AW97" i="10" s="1"/>
  <c r="AA53" i="10" l="1"/>
  <c r="I33" i="10" l="1"/>
  <c r="J33" i="10"/>
  <c r="E33" i="10"/>
  <c r="I21" i="10"/>
  <c r="J21" i="10"/>
  <c r="AV10" i="10"/>
  <c r="AV39" i="10"/>
  <c r="AV11" i="10"/>
  <c r="AV12" i="10"/>
  <c r="AV13" i="10"/>
  <c r="AV14" i="10"/>
  <c r="AV15" i="10"/>
  <c r="AV16" i="10"/>
  <c r="AV17" i="10"/>
  <c r="AV18" i="10"/>
  <c r="AV19" i="10"/>
  <c r="AV20" i="10"/>
  <c r="AV21" i="10"/>
  <c r="AV22" i="10"/>
  <c r="AV23" i="10"/>
  <c r="AV24" i="10"/>
  <c r="AV25" i="10"/>
  <c r="AV26" i="10"/>
  <c r="AV27" i="10"/>
  <c r="AV28" i="10"/>
  <c r="AV29" i="10"/>
  <c r="AV30" i="10"/>
  <c r="AV31" i="10"/>
  <c r="AV32" i="10"/>
  <c r="AV33" i="10"/>
  <c r="AV34" i="10"/>
  <c r="AV35" i="10"/>
  <c r="AV36" i="10"/>
  <c r="AV37" i="10"/>
  <c r="AV38" i="10"/>
  <c r="AV9" i="10"/>
  <c r="AV61" i="10"/>
  <c r="AV62" i="10"/>
  <c r="AV63" i="10"/>
  <c r="AV64" i="10"/>
  <c r="AV65" i="10"/>
  <c r="AV66" i="10"/>
  <c r="AV67" i="10"/>
  <c r="AV68" i="10"/>
  <c r="AV69" i="10"/>
  <c r="AV70" i="10"/>
  <c r="AV71" i="10"/>
  <c r="AV72" i="10"/>
  <c r="AV73" i="10"/>
  <c r="AV74" i="10"/>
  <c r="AV75" i="10"/>
  <c r="AV76" i="10"/>
  <c r="AV77" i="10"/>
  <c r="AV78" i="10"/>
  <c r="AV79" i="10"/>
  <c r="AV80" i="10"/>
  <c r="AV60" i="10"/>
  <c r="AV81" i="10"/>
  <c r="AV82" i="10"/>
  <c r="AV83" i="10"/>
  <c r="AV84" i="10"/>
  <c r="AV85" i="10"/>
  <c r="AV86" i="10"/>
  <c r="AV87" i="10"/>
  <c r="AV88" i="10"/>
  <c r="AV89" i="10"/>
  <c r="AV90" i="10"/>
  <c r="AV40" i="10"/>
  <c r="AV41" i="10"/>
  <c r="AV42" i="10"/>
  <c r="AV43" i="10"/>
  <c r="AV44" i="10"/>
  <c r="AV45" i="10"/>
  <c r="AV46" i="10"/>
  <c r="D74" i="10"/>
  <c r="F74" i="10" s="1"/>
  <c r="C75" i="10"/>
  <c r="D75" i="10"/>
  <c r="C76" i="10"/>
  <c r="D76" i="10"/>
  <c r="C77" i="10"/>
  <c r="D77" i="10"/>
  <c r="C78" i="10"/>
  <c r="D78" i="10"/>
  <c r="AA54" i="10"/>
  <c r="AB54" i="10"/>
  <c r="AA55" i="10"/>
  <c r="AB55" i="10"/>
  <c r="AA56" i="10"/>
  <c r="AB56" i="10"/>
  <c r="AA57" i="10"/>
  <c r="AB57" i="10"/>
  <c r="AA58" i="10"/>
  <c r="AB58" i="10"/>
  <c r="AA59" i="10"/>
  <c r="AB59" i="10"/>
  <c r="AA60" i="10"/>
  <c r="AB60" i="10"/>
  <c r="AA61" i="10"/>
  <c r="AB61" i="10"/>
  <c r="AB53" i="10"/>
  <c r="AD53" i="10" s="1"/>
  <c r="AO10" i="10"/>
  <c r="AO11" i="10"/>
  <c r="AO12" i="10"/>
  <c r="AO13" i="10"/>
  <c r="AO14" i="10"/>
  <c r="AO15" i="10"/>
  <c r="AO16" i="10"/>
  <c r="AO17" i="10"/>
  <c r="AO18" i="10"/>
  <c r="AO19" i="10"/>
  <c r="AO20" i="10"/>
  <c r="AO21" i="10"/>
  <c r="AO22" i="10"/>
  <c r="AO23" i="10"/>
  <c r="AO24" i="10"/>
  <c r="AO25" i="10"/>
  <c r="AO26" i="10"/>
  <c r="AO27" i="10"/>
  <c r="AO28" i="10"/>
  <c r="AO29" i="10"/>
  <c r="AO30" i="10"/>
  <c r="AO31" i="10"/>
  <c r="AO32" i="10"/>
  <c r="AO33" i="10"/>
  <c r="AO34" i="10"/>
  <c r="AO35" i="10"/>
  <c r="AO36" i="10"/>
  <c r="AO37" i="10"/>
  <c r="AO38" i="10"/>
  <c r="AO39" i="10"/>
  <c r="AO40" i="10"/>
  <c r="AO41" i="10"/>
  <c r="AO42" i="10"/>
  <c r="AO43" i="10"/>
  <c r="AO44" i="10"/>
  <c r="AO45" i="10"/>
  <c r="AO46" i="10"/>
  <c r="AO47" i="10"/>
  <c r="AO48" i="10"/>
  <c r="AO49" i="10"/>
  <c r="AO50" i="10"/>
  <c r="AO51" i="10"/>
  <c r="AO52" i="10"/>
  <c r="AO53" i="10"/>
  <c r="AO54" i="10"/>
  <c r="AO55" i="10"/>
  <c r="AO56" i="10"/>
  <c r="AO9" i="10"/>
  <c r="AI26" i="10"/>
  <c r="AI28" i="10"/>
  <c r="AI42" i="10"/>
  <c r="AI44" i="10"/>
  <c r="AI54" i="10"/>
  <c r="AI10" i="10"/>
  <c r="AI11" i="10"/>
  <c r="AI12" i="10"/>
  <c r="AI13" i="10"/>
  <c r="AI14" i="10"/>
  <c r="AI15" i="10"/>
  <c r="AI16" i="10"/>
  <c r="AI17" i="10"/>
  <c r="AI18" i="10"/>
  <c r="AI19" i="10"/>
  <c r="AI20" i="10"/>
  <c r="AI21" i="10"/>
  <c r="AI22" i="10"/>
  <c r="AI23" i="10"/>
  <c r="AI24" i="10"/>
  <c r="AI25" i="10"/>
  <c r="AI27" i="10"/>
  <c r="AI29" i="10"/>
  <c r="AI30" i="10"/>
  <c r="AI31" i="10"/>
  <c r="AI32" i="10"/>
  <c r="AI33" i="10"/>
  <c r="AI34" i="10"/>
  <c r="AI35" i="10"/>
  <c r="AI36" i="10"/>
  <c r="AI37" i="10"/>
  <c r="AI38" i="10"/>
  <c r="AI39" i="10"/>
  <c r="AI40" i="10"/>
  <c r="AI41" i="10"/>
  <c r="AI43" i="10"/>
  <c r="AI45" i="10"/>
  <c r="AI46" i="10"/>
  <c r="AI47" i="10"/>
  <c r="AI48" i="10"/>
  <c r="AI49" i="10"/>
  <c r="AI50" i="10"/>
  <c r="AI51" i="10"/>
  <c r="AI52" i="10"/>
  <c r="AI53" i="10"/>
  <c r="AI55" i="10"/>
  <c r="AI56" i="10"/>
  <c r="AC42" i="10"/>
  <c r="AC41" i="10"/>
  <c r="AC40" i="10"/>
  <c r="AC39" i="10"/>
  <c r="AC38" i="10"/>
  <c r="AC37" i="10"/>
  <c r="AC36" i="10"/>
  <c r="AC35" i="10"/>
  <c r="AC34" i="10"/>
  <c r="AC11" i="10"/>
  <c r="AC12" i="10"/>
  <c r="AC13" i="10"/>
  <c r="AC14" i="10"/>
  <c r="AC15" i="10"/>
  <c r="AC16" i="10"/>
  <c r="AC17" i="10"/>
  <c r="AC18" i="10"/>
  <c r="W11" i="10"/>
  <c r="W12" i="10"/>
  <c r="W13" i="10"/>
  <c r="W14" i="10"/>
  <c r="W15" i="10"/>
  <c r="W16" i="10"/>
  <c r="W17" i="10"/>
  <c r="W18" i="10"/>
  <c r="W19" i="10"/>
  <c r="W20" i="10"/>
  <c r="W21" i="10"/>
  <c r="W22" i="10"/>
  <c r="W23" i="10"/>
  <c r="W24" i="10"/>
  <c r="W25" i="10"/>
  <c r="W26" i="10"/>
  <c r="W27" i="10"/>
  <c r="W28" i="10"/>
  <c r="W29" i="10"/>
  <c r="W30" i="10"/>
  <c r="W31" i="10"/>
  <c r="W32" i="10"/>
  <c r="W33" i="10"/>
  <c r="B75" i="10"/>
  <c r="B76" i="10"/>
  <c r="B77" i="10"/>
  <c r="B78" i="10"/>
  <c r="E55" i="10"/>
  <c r="E56" i="10"/>
  <c r="E57" i="10"/>
  <c r="AI9" i="10"/>
  <c r="Z61" i="10"/>
  <c r="Z60" i="10"/>
  <c r="Z59" i="10"/>
  <c r="Z58" i="10"/>
  <c r="Z57" i="10"/>
  <c r="Z56" i="10"/>
  <c r="Z55" i="10"/>
  <c r="Z54" i="10"/>
  <c r="Z53" i="10"/>
  <c r="B74" i="10"/>
  <c r="W75" i="10"/>
  <c r="W74" i="10"/>
  <c r="W73" i="10"/>
  <c r="W72" i="10"/>
  <c r="W71" i="10"/>
  <c r="W70" i="10"/>
  <c r="W69" i="10"/>
  <c r="W68" i="10"/>
  <c r="W67" i="10"/>
  <c r="W66" i="10"/>
  <c r="W65" i="10"/>
  <c r="W64" i="10"/>
  <c r="W63" i="10"/>
  <c r="W62" i="10"/>
  <c r="W61" i="10"/>
  <c r="W60" i="10"/>
  <c r="W59" i="10"/>
  <c r="W58" i="10"/>
  <c r="W57" i="10"/>
  <c r="W56" i="10"/>
  <c r="W55" i="10"/>
  <c r="W54" i="10"/>
  <c r="W53" i="10"/>
  <c r="W52" i="10"/>
  <c r="W10" i="10"/>
  <c r="W9" i="10"/>
  <c r="E70" i="10"/>
  <c r="E69" i="10"/>
  <c r="E68" i="10"/>
  <c r="E67" i="10"/>
  <c r="E66" i="10"/>
  <c r="E54" i="10"/>
  <c r="E53" i="10"/>
  <c r="AC33" i="10"/>
  <c r="AC10" i="10"/>
  <c r="AC9" i="10"/>
  <c r="O35" i="10"/>
  <c r="U34" i="11"/>
  <c r="O23" i="10"/>
  <c r="O11" i="10"/>
  <c r="E38" i="10"/>
  <c r="E37" i="10"/>
  <c r="E36" i="10"/>
  <c r="E35" i="10"/>
  <c r="E34" i="10"/>
  <c r="E26" i="10"/>
  <c r="E25" i="10"/>
  <c r="E24" i="10"/>
  <c r="E23" i="10"/>
  <c r="E22" i="10"/>
  <c r="E21" i="10"/>
  <c r="E14" i="10"/>
  <c r="E13" i="10"/>
  <c r="E12" i="10"/>
  <c r="E11" i="10"/>
  <c r="E10" i="10"/>
  <c r="E9" i="10"/>
  <c r="AD60" i="10" l="1"/>
  <c r="AD58" i="10"/>
  <c r="AD56" i="10"/>
  <c r="AD54" i="10"/>
  <c r="AD61" i="10"/>
  <c r="AD59" i="10"/>
  <c r="AD57" i="10"/>
  <c r="AD55" i="10"/>
  <c r="L21" i="10"/>
  <c r="F77" i="10"/>
  <c r="F75" i="10"/>
  <c r="F78" i="10"/>
  <c r="F76" i="10"/>
  <c r="O40" i="10"/>
  <c r="P40" i="10" s="1"/>
  <c r="L33" i="10"/>
  <c r="G13" i="10"/>
  <c r="AC61" i="10"/>
  <c r="AC57" i="10"/>
  <c r="E77" i="10"/>
  <c r="K21" i="10"/>
  <c r="G24" i="10"/>
  <c r="AC53" i="10"/>
  <c r="AC54" i="10"/>
  <c r="E74" i="10"/>
  <c r="G10" i="10"/>
  <c r="AC56" i="10"/>
  <c r="E78" i="10"/>
  <c r="E76" i="10"/>
  <c r="G25" i="10"/>
  <c r="G35" i="10"/>
  <c r="AC59" i="10"/>
  <c r="AC55" i="10"/>
  <c r="E75" i="10"/>
  <c r="G26" i="10"/>
  <c r="G37" i="10"/>
  <c r="AC60" i="10"/>
  <c r="AC58" i="10"/>
  <c r="Q40" i="10"/>
  <c r="G22" i="10"/>
  <c r="G38" i="10"/>
  <c r="G23" i="10"/>
  <c r="G36" i="10"/>
  <c r="G34" i="10"/>
  <c r="G11" i="10"/>
  <c r="K33" i="10"/>
  <c r="O41" i="10"/>
  <c r="P41" i="10" s="1"/>
  <c r="G12" i="10"/>
  <c r="O39" i="10"/>
  <c r="P39" i="10" s="1"/>
  <c r="G14" i="10"/>
  <c r="Q34" i="11" l="1"/>
  <c r="Q47" i="11"/>
  <c r="O42" i="10"/>
  <c r="P42" i="10" s="1"/>
  <c r="Q42" i="10" s="1"/>
  <c r="Q39" i="10"/>
</calcChain>
</file>

<file path=xl/sharedStrings.xml><?xml version="1.0" encoding="utf-8"?>
<sst xmlns="http://schemas.openxmlformats.org/spreadsheetml/2006/main" count="11480" uniqueCount="109">
  <si>
    <t>Somme de Dépenses Engins réalisées</t>
  </si>
  <si>
    <t>Somme de Dépenses Engins prévues annuelles</t>
  </si>
  <si>
    <t>Somme de Dépenses MAT réalisées</t>
  </si>
  <si>
    <t>Somme de Dépenses MAT prévues annuelles</t>
  </si>
  <si>
    <t>Somme de Dépenses ACE réalisées</t>
  </si>
  <si>
    <t>Somme de Dépenses ACE prévues annuelles</t>
  </si>
  <si>
    <t>Somme de Dépenses réalisées</t>
  </si>
  <si>
    <t>Somme de Dépenses prévues annuelles</t>
  </si>
  <si>
    <t>Somme de UOP réalisées</t>
  </si>
  <si>
    <t>Somme de UOP Prévues annuelles</t>
  </si>
  <si>
    <t>Valeurs</t>
  </si>
  <si>
    <t>Palier RG1</t>
  </si>
  <si>
    <t>MONTANT</t>
  </si>
  <si>
    <t>ANNEE</t>
  </si>
  <si>
    <t>SCENARIO</t>
  </si>
  <si>
    <t>REALISE</t>
  </si>
  <si>
    <t>DEVIS</t>
  </si>
  <si>
    <t>UOP</t>
  </si>
  <si>
    <t>ACE</t>
  </si>
  <si>
    <t>MAT</t>
  </si>
  <si>
    <t>MO</t>
  </si>
  <si>
    <t>ENGINS</t>
  </si>
  <si>
    <t>AUTRES</t>
  </si>
  <si>
    <t>Somme de Dépenses MO réalisées</t>
  </si>
  <si>
    <t>Somme de Dépenses MO prévues annuelles</t>
  </si>
  <si>
    <t>TERRITOIRE</t>
  </si>
  <si>
    <t>Étiquettes de colonnes</t>
  </si>
  <si>
    <t>Somme de MONTANT</t>
  </si>
  <si>
    <t>Étiquettes de lignes</t>
  </si>
  <si>
    <t>Somme de Dépenses Autres Charges prévues annuelles</t>
  </si>
  <si>
    <t>Somme de Dépenses Autres Charges réalisées</t>
  </si>
  <si>
    <t>BASE MONTANT</t>
  </si>
  <si>
    <t>TOTAL</t>
  </si>
  <si>
    <t>LIGNE</t>
  </si>
  <si>
    <t>ETABLISSEMENT</t>
  </si>
  <si>
    <t>INTERVENTION</t>
  </si>
  <si>
    <t>COMPTE ANALYTIQUE</t>
  </si>
  <si>
    <t>Ecart €</t>
  </si>
  <si>
    <t>Ecart %</t>
  </si>
  <si>
    <t>Ecart valeur</t>
  </si>
  <si>
    <t>Total général</t>
  </si>
  <si>
    <t>MONTANT ISO</t>
  </si>
  <si>
    <t>Somme de MONTANT ISO</t>
  </si>
  <si>
    <t>Poids de l'Evol.</t>
  </si>
  <si>
    <t>CLE</t>
  </si>
  <si>
    <t>KTRL</t>
  </si>
  <si>
    <t>OK</t>
  </si>
  <si>
    <t>ANALYSE GLOBALE</t>
  </si>
  <si>
    <t>ANALYSE PAR INTERVENTION</t>
  </si>
  <si>
    <t>ANALYSE PAR TERRITOIRE</t>
  </si>
  <si>
    <t>ANALYSE PAR LIGNE</t>
  </si>
  <si>
    <t>ANALYSE PAR COMPTE ANALYTIQUE</t>
  </si>
  <si>
    <t>ANALYSE PAR ETABLISSEMENT</t>
  </si>
  <si>
    <t>Ecart en €</t>
  </si>
  <si>
    <t>Effet Prix : EP = (P2 – P1) * Q1</t>
  </si>
  <si>
    <t>Effet Volume : EV = (Q2 – Q1) * P1</t>
  </si>
  <si>
    <t>Effet Croisé : EC = (Q2 – Q1) * (P2 – P1)</t>
  </si>
  <si>
    <t>Total</t>
  </si>
  <si>
    <t>N° ORDRE</t>
  </si>
  <si>
    <t>UP</t>
  </si>
  <si>
    <t>Somme de UOP prévues à date</t>
  </si>
  <si>
    <t>Somme de Dépenses prévues à date</t>
  </si>
  <si>
    <t>PREVU A DATE</t>
  </si>
  <si>
    <t>PERIMETRE CM</t>
  </si>
  <si>
    <t>UOM</t>
  </si>
  <si>
    <t>TECHNIQUE</t>
  </si>
  <si>
    <t>PPU</t>
  </si>
  <si>
    <t>ACTIVITE</t>
  </si>
  <si>
    <t>PPU / PAF</t>
  </si>
  <si>
    <t>ACTIVITE A DATE</t>
  </si>
  <si>
    <t>BUDGET ANNUEL</t>
  </si>
  <si>
    <t>TECHNIQUE A DATE</t>
  </si>
  <si>
    <t>INTERVENTION A DATE</t>
  </si>
  <si>
    <t>LIGNE A DATE</t>
  </si>
  <si>
    <t>ETABLISSEMENT A DATE</t>
  </si>
  <si>
    <t>CM</t>
  </si>
  <si>
    <t>Coût d'UOP</t>
  </si>
  <si>
    <t>ANALYSE GLOBALE A DATE</t>
  </si>
  <si>
    <t>Hors CM</t>
  </si>
  <si>
    <t>CENTRE</t>
  </si>
  <si>
    <t>NORD</t>
  </si>
  <si>
    <t>OUEST</t>
  </si>
  <si>
    <t>SUD</t>
  </si>
  <si>
    <t>Paris</t>
  </si>
  <si>
    <t>Lille</t>
  </si>
  <si>
    <t>Orléans</t>
  </si>
  <si>
    <t>A</t>
  </si>
  <si>
    <t>M</t>
  </si>
  <si>
    <t>W</t>
  </si>
  <si>
    <t>Z</t>
  </si>
  <si>
    <t>U</t>
  </si>
  <si>
    <t>C</t>
  </si>
  <si>
    <t>G</t>
  </si>
  <si>
    <t>S</t>
  </si>
  <si>
    <t>Lion</t>
  </si>
  <si>
    <t>Chien</t>
  </si>
  <si>
    <t>pupu</t>
  </si>
  <si>
    <t>mama</t>
  </si>
  <si>
    <t>Moldu</t>
  </si>
  <si>
    <t>B</t>
  </si>
  <si>
    <t>D</t>
  </si>
  <si>
    <t>E</t>
  </si>
  <si>
    <t>F</t>
  </si>
  <si>
    <t>H</t>
  </si>
  <si>
    <t>I</t>
  </si>
  <si>
    <t>J</t>
  </si>
  <si>
    <t>L</t>
  </si>
  <si>
    <t>K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</si>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</sst>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0.0%"/>
    <numFmt numFmtId="165" formatCode="[Blue][&gt;=1]\ 0.0%;[Red][&lt;1]\ 0.0%"/>
    <numFmt numFmtId="166" formatCode="[Red][&gt;=1]\ 0.0%;[Blue][&lt;1]\ 0.0%"/>
    <numFmt numFmtId="167" formatCode="[Red][&gt;=0]\ 0.0%;[Blue][&lt;0]\ 0.0%"/>
    <numFmt numFmtId="168" formatCode="[&gt;=0]\+\ 0.00%;[&lt;0]\-\ 0.00%;General"/>
    <numFmt numFmtId="169" formatCode="[Red][&gt;=0]\+\ 0.0%;[Blue][&lt;0]\-\ 0.0%;General"/>
    <numFmt numFmtId="170" formatCode="[Blue][&gt;=0]\+\ 0.0%;[Red][&lt;0]\-\ 0.0%;General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Tahoma"/>
      <family val="2"/>
    </font>
    <font>
      <sz val="10"/>
      <color theme="1"/>
      <name val="Tahoma"/>
      <family val="2"/>
    </font>
    <font>
      <b/>
      <sz val="11"/>
      <color theme="1"/>
      <name val="Tahoma"/>
      <family val="2"/>
    </font>
    <font>
      <b/>
      <sz val="20"/>
      <color theme="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59999389629810485"/>
        <bgColor theme="4" tint="0.79998168889431442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5" tint="0.79998168889431442"/>
        <bgColor indexed="64"/>
      </patternFill>
    </fill>
    <fill>
      <patternFill patternType="lightUp">
        <bgColor theme="4" tint="0.79995117038483843"/>
      </patternFill>
    </fill>
    <fill>
      <patternFill patternType="solid">
        <fgColor theme="6" tint="0.59999389629810485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/>
      <bottom style="thin">
        <color theme="5" tint="0.39997558519241921"/>
      </bottom>
      <diagonal/>
    </border>
    <border>
      <left/>
      <right/>
      <top style="thin">
        <color theme="5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9" fontId="2" fillId="0" borderId="0" applyFont="0" applyFill="0" applyBorder="0" applyAlignment="0" applyProtection="0"/>
    <xf numFmtId="0" fontId="4" fillId="0" borderId="0"/>
    <xf numFmtId="0" fontId="7" fillId="0" borderId="0"/>
  </cellStyleXfs>
  <cellXfs count="63">
    <xf numFmtId="0" fontId="0" fillId="0" borderId="0" xfId="0"/>
    <xf numFmtId="3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3" fillId="3" borderId="0" xfId="0" applyFont="1" applyFill="1"/>
    <xf numFmtId="0" fontId="3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right"/>
    </xf>
    <xf numFmtId="4" fontId="0" fillId="0" borderId="0" xfId="0" applyNumberFormat="1"/>
    <xf numFmtId="164" fontId="0" fillId="0" borderId="0" xfId="1" applyNumberFormat="1" applyFont="1"/>
    <xf numFmtId="0" fontId="1" fillId="4" borderId="2" xfId="0" applyFont="1" applyFill="1" applyBorder="1"/>
    <xf numFmtId="0" fontId="0" fillId="5" borderId="0" xfId="0" applyFill="1"/>
    <xf numFmtId="3" fontId="0" fillId="0" borderId="0" xfId="0" applyNumberFormat="1" applyFill="1"/>
    <xf numFmtId="165" fontId="3" fillId="0" borderId="0" xfId="1" applyNumberFormat="1" applyFont="1" applyFill="1" applyAlignment="1">
      <alignment horizontal="right"/>
    </xf>
    <xf numFmtId="0" fontId="3" fillId="2" borderId="1" xfId="0" applyFont="1" applyFill="1" applyBorder="1" applyAlignment="1">
      <alignment horizontal="right"/>
    </xf>
    <xf numFmtId="0" fontId="3" fillId="2" borderId="1" xfId="0" applyFont="1" applyFill="1" applyBorder="1" applyAlignment="1">
      <alignment horizontal="right" wrapText="1"/>
    </xf>
    <xf numFmtId="0" fontId="3" fillId="2" borderId="0" xfId="0" applyFont="1" applyFill="1"/>
    <xf numFmtId="164" fontId="0" fillId="6" borderId="0" xfId="1" applyNumberFormat="1" applyFont="1" applyFill="1"/>
    <xf numFmtId="0" fontId="0" fillId="0" borderId="0" xfId="0" applyFill="1"/>
    <xf numFmtId="4" fontId="0" fillId="0" borderId="0" xfId="0" applyNumberFormat="1" applyFill="1"/>
    <xf numFmtId="165" fontId="5" fillId="0" borderId="0" xfId="1" applyNumberFormat="1" applyFont="1" applyFill="1" applyAlignment="1">
      <alignment horizontal="center" vertical="center"/>
    </xf>
    <xf numFmtId="166" fontId="3" fillId="0" borderId="0" xfId="1" applyNumberFormat="1" applyFont="1" applyFill="1" applyAlignment="1">
      <alignment horizontal="right"/>
    </xf>
    <xf numFmtId="9" fontId="0" fillId="0" borderId="0" xfId="1" applyFont="1"/>
    <xf numFmtId="0" fontId="0" fillId="0" borderId="0" xfId="0" applyAlignment="1">
      <alignment horizontal="right"/>
    </xf>
    <xf numFmtId="0" fontId="0" fillId="0" borderId="5" xfId="0" applyBorder="1"/>
    <xf numFmtId="0" fontId="0" fillId="0" borderId="6" xfId="0" applyBorder="1"/>
    <xf numFmtId="0" fontId="0" fillId="0" borderId="6" xfId="0" applyBorder="1" applyAlignment="1">
      <alignment horizontal="right"/>
    </xf>
    <xf numFmtId="3" fontId="0" fillId="0" borderId="6" xfId="0" applyNumberFormat="1" applyBorder="1"/>
    <xf numFmtId="164" fontId="0" fillId="0" borderId="7" xfId="1" applyNumberFormat="1" applyFont="1" applyBorder="1"/>
    <xf numFmtId="0" fontId="0" fillId="0" borderId="8" xfId="0" applyBorder="1"/>
    <xf numFmtId="0" fontId="0" fillId="0" borderId="8" xfId="0" applyFont="1" applyBorder="1" applyAlignment="1">
      <alignment horizontal="right"/>
    </xf>
    <xf numFmtId="3" fontId="0" fillId="0" borderId="8" xfId="0" applyNumberFormat="1" applyFont="1" applyBorder="1"/>
    <xf numFmtId="164" fontId="0" fillId="0" borderId="8" xfId="1" applyNumberFormat="1" applyFont="1" applyBorder="1"/>
    <xf numFmtId="3" fontId="1" fillId="2" borderId="4" xfId="0" applyNumberFormat="1" applyFont="1" applyFill="1" applyBorder="1"/>
    <xf numFmtId="167" fontId="5" fillId="0" borderId="0" xfId="1" applyNumberFormat="1" applyFont="1" applyFill="1" applyAlignment="1">
      <alignment horizontal="right"/>
    </xf>
    <xf numFmtId="0" fontId="1" fillId="2" borderId="0" xfId="0" applyFont="1" applyFill="1"/>
    <xf numFmtId="0" fontId="6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1" fillId="4" borderId="0" xfId="0" applyFont="1" applyFill="1"/>
    <xf numFmtId="0" fontId="1" fillId="5" borderId="0" xfId="0" applyFont="1" applyFill="1"/>
    <xf numFmtId="168" fontId="0" fillId="0" borderId="0" xfId="1" applyNumberFormat="1" applyFont="1"/>
    <xf numFmtId="169" fontId="5" fillId="0" borderId="0" xfId="1" applyNumberFormat="1" applyFont="1" applyFill="1" applyAlignment="1">
      <alignment horizontal="right"/>
    </xf>
    <xf numFmtId="0" fontId="1" fillId="5" borderId="0" xfId="0" applyFont="1" applyFill="1" applyAlignment="1">
      <alignment horizontal="right" wrapText="1"/>
    </xf>
    <xf numFmtId="0" fontId="1" fillId="5" borderId="0" xfId="0" applyFont="1" applyFill="1" applyAlignment="1">
      <alignment horizontal="right"/>
    </xf>
    <xf numFmtId="0" fontId="3" fillId="2" borderId="0" xfId="0" applyFont="1" applyFill="1" applyBorder="1" applyAlignment="1">
      <alignment horizontal="right" wrapText="1"/>
    </xf>
    <xf numFmtId="3" fontId="0" fillId="0" borderId="0" xfId="0" applyNumberFormat="1" applyFont="1" applyFill="1" applyBorder="1"/>
    <xf numFmtId="3" fontId="1" fillId="4" borderId="3" xfId="0" applyNumberFormat="1" applyFont="1" applyFill="1" applyBorder="1"/>
    <xf numFmtId="0" fontId="3" fillId="2" borderId="1" xfId="0" applyFont="1" applyFill="1" applyBorder="1" applyAlignment="1">
      <alignment horizontal="left"/>
    </xf>
    <xf numFmtId="169" fontId="3" fillId="0" borderId="0" xfId="1" applyNumberFormat="1" applyFont="1" applyFill="1" applyAlignment="1">
      <alignment horizontal="right"/>
    </xf>
    <xf numFmtId="170" fontId="3" fillId="0" borderId="0" xfId="1" applyNumberFormat="1" applyFont="1" applyFill="1" applyAlignment="1">
      <alignment horizontal="right"/>
    </xf>
    <xf numFmtId="0" fontId="1" fillId="0" borderId="0" xfId="0" applyFont="1" applyFill="1"/>
    <xf numFmtId="3" fontId="1" fillId="0" borderId="0" xfId="0" applyNumberFormat="1" applyFont="1" applyFill="1"/>
    <xf numFmtId="0" fontId="0" fillId="0" borderId="0" xfId="0" applyFont="1" applyFill="1"/>
    <xf numFmtId="0" fontId="5" fillId="7" borderId="0" xfId="0" applyFont="1" applyFill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165" fontId="5" fillId="0" borderId="0" xfId="1" applyNumberFormat="1" applyFont="1" applyFill="1" applyAlignment="1">
      <alignment horizontal="left" vertical="center" indent="7"/>
    </xf>
    <xf numFmtId="169" fontId="5" fillId="0" borderId="0" xfId="1" applyNumberFormat="1" applyFont="1" applyFill="1" applyAlignment="1">
      <alignment horizontal="center"/>
    </xf>
    <xf numFmtId="169" fontId="5" fillId="0" borderId="0" xfId="1" applyNumberFormat="1" applyFont="1" applyFill="1" applyAlignment="1">
      <alignment horizontal="left"/>
    </xf>
    <xf numFmtId="170" fontId="5" fillId="0" borderId="0" xfId="1" applyNumberFormat="1" applyFont="1" applyFill="1" applyAlignment="1">
      <alignment horizontal="left" vertical="center" indent="7"/>
    </xf>
  </cellXfs>
  <cellStyles count="4">
    <cellStyle name="Normal" xfId="0" builtinId="0"/>
    <cellStyle name="Normal 2" xfId="2"/>
    <cellStyle name="Normal 2 3" xfId="3"/>
    <cellStyle name="Pourcentage" xfId="1" builtinId="5"/>
  </cellStyles>
  <dxfs count="29">
    <dxf>
      <fill>
        <patternFill>
          <bgColor theme="5" tint="0.79998168889431442"/>
        </patternFill>
      </fill>
      <border>
        <top style="thin">
          <color theme="5" tint="0.39994506668294322"/>
        </top>
        <vertical/>
        <horizontal/>
      </border>
    </dxf>
    <dxf>
      <fill>
        <patternFill>
          <bgColor theme="5" tint="0.79998168889431442"/>
        </patternFill>
      </fill>
      <border>
        <top style="thin">
          <color theme="5" tint="0.39994506668294322"/>
        </top>
        <vertical/>
        <horizontal/>
      </border>
    </dxf>
    <dxf>
      <fill>
        <patternFill>
          <bgColor theme="5" tint="0.79998168889431442"/>
        </patternFill>
      </fill>
      <border>
        <top style="thin">
          <color theme="5" tint="0.39994506668294322"/>
        </top>
        <vertical/>
        <horizontal/>
      </border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font>
        <b/>
        <i val="0"/>
      </font>
      <fill>
        <patternFill>
          <bgColor theme="8" tint="0.79998168889431442"/>
        </patternFill>
      </fill>
      <border>
        <top style="thin">
          <color theme="5" tint="0.39994506668294322"/>
        </top>
        <vertical/>
        <horizontal/>
      </border>
    </dxf>
    <dxf>
      <font>
        <b/>
        <i val="0"/>
      </font>
      <fill>
        <patternFill>
          <bgColor theme="8" tint="0.79998168889431442"/>
        </patternFill>
      </fill>
      <border>
        <top style="thin">
          <color theme="5" tint="0.39994506668294322"/>
        </top>
        <vertical/>
        <horizontal/>
      </border>
    </dxf>
    <dxf>
      <font>
        <b/>
        <i val="0"/>
      </font>
      <fill>
        <patternFill>
          <bgColor theme="8" tint="0.79998168889431442"/>
        </patternFill>
      </fill>
      <border>
        <top style="thin">
          <color theme="8" tint="0.39994506668294322"/>
        </top>
        <vertical/>
        <horizontal/>
      </border>
    </dxf>
    <dxf>
      <font>
        <b/>
        <i val="0"/>
      </font>
      <fill>
        <patternFill>
          <bgColor theme="8" tint="0.79998168889431442"/>
        </patternFill>
      </fill>
      <border>
        <top style="thin">
          <color theme="8" tint="0.39994506668294322"/>
        </top>
        <vertical/>
        <horizontal/>
      </border>
    </dxf>
    <dxf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theme="8" tint="0.79998168889431442"/>
        </patternFill>
      </fill>
      <border>
        <top style="thin">
          <color theme="8" tint="0.39994506668294322"/>
        </top>
        <vertical/>
        <horizontal/>
      </border>
    </dxf>
    <dxf>
      <font>
        <b/>
        <i val="0"/>
      </font>
      <fill>
        <patternFill>
          <bgColor theme="8" tint="0.79998168889431442"/>
        </patternFill>
      </fill>
      <border>
        <top style="thin">
          <color theme="8" tint="0.39994506668294322"/>
        </top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</font>
      <fill>
        <patternFill>
          <bgColor theme="8" tint="0.79998168889431442"/>
        </patternFill>
      </fill>
      <border>
        <top style="thin">
          <color theme="8" tint="0.39994506668294322"/>
        </top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top style="thin">
          <color theme="9" tint="0.39994506668294322"/>
        </top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top style="thin">
          <color theme="9" tint="0.39994506668294322"/>
        </top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top style="thin">
          <color theme="7" tint="0.39994506668294322"/>
        </top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top style="thin">
          <color theme="7" tint="0.39994506668294322"/>
        </top>
        <vertical/>
        <horizontal/>
      </border>
    </dxf>
  </dxfs>
  <tableStyles count="0" defaultTableStyle="TableStyleMedium2" defaultPivotStyle="PivotStyleLight16"/>
  <colors>
    <mruColors>
      <color rgb="FF0088CE"/>
      <color rgb="FF82BE00"/>
      <color rgb="FF83006B"/>
      <color rgb="FFA0A0A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13" Type="http://schemas.microsoft.com/office/2007/relationships/slicerCache" Target="slicerCaches/slicerCache9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microsoft.com/office/2007/relationships/slicerCache" Target="slicerCaches/slicerCache8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7/relationships/slicerCache" Target="slicerCaches/slicerCache7.xml"/><Relationship Id="rId5" Type="http://schemas.microsoft.com/office/2007/relationships/slicerCache" Target="slicerCaches/slicerCache1.xml"/><Relationship Id="rId15" Type="http://schemas.microsoft.com/office/2007/relationships/slicerCache" Target="slicerCaches/slicerCache11.xml"/><Relationship Id="rId10" Type="http://schemas.microsoft.com/office/2007/relationships/slicerCache" Target="slicerCaches/slicerCache6.xml"/><Relationship Id="rId19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microsoft.com/office/2007/relationships/slicerCache" Target="slicerCaches/slicerCache5.xml"/><Relationship Id="rId14" Type="http://schemas.microsoft.com/office/2007/relationships/slicerCache" Target="slicerCaches/slicerCache10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[exemple001.xlsx]TABLEAU!Tableau croisé dynamique13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effectLst/>
              </a:rPr>
              <a:t>DEPENSES 2017</a:t>
            </a:r>
            <a:endParaRPr lang="fr-FR">
              <a:effectLst/>
            </a:endParaRPr>
          </a:p>
        </c:rich>
      </c:tx>
      <c:layout>
        <c:manualLayout>
          <c:xMode val="edge"/>
          <c:yMode val="edge"/>
          <c:x val="0.31959168381383402"/>
          <c:y val="1.1101796480468268E-2"/>
        </c:manualLayout>
      </c:layout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spPr>
          <a:solidFill>
            <a:srgbClr val="83006B"/>
          </a:solidFill>
        </c:spPr>
        <c:marker>
          <c:symbol val="none"/>
        </c:marker>
      </c:pivotFmt>
      <c:pivotFmt>
        <c:idx val="5"/>
        <c:spPr>
          <a:solidFill>
            <a:srgbClr val="0088CE"/>
          </a:solidFill>
        </c:spPr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spPr>
          <a:solidFill>
            <a:srgbClr val="83006B"/>
          </a:solidFill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5143320898765647"/>
          <c:y val="0.19480351414406533"/>
          <c:w val="0.83190610886795513"/>
          <c:h val="0.6892166083406240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TABLEAU!$C$7:$C$8</c:f>
              <c:strCache>
                <c:ptCount val="1"/>
                <c:pt idx="0">
                  <c:v>BUDGET ANNUEL</c:v>
                </c:pt>
              </c:strCache>
            </c:strRef>
          </c:tx>
          <c:spPr>
            <a:solidFill>
              <a:srgbClr val="83006B"/>
            </a:solidFill>
          </c:spPr>
          <c:invertIfNegative val="0"/>
          <c:cat>
            <c:strRef>
              <c:f>TABLEAU!$B$9:$B$14</c:f>
              <c:strCache>
                <c:ptCount val="6"/>
                <c:pt idx="0">
                  <c:v>TOTAL</c:v>
                </c:pt>
                <c:pt idx="1">
                  <c:v>MO</c:v>
                </c:pt>
                <c:pt idx="2">
                  <c:v>ACE</c:v>
                </c:pt>
                <c:pt idx="3">
                  <c:v>ENGINS</c:v>
                </c:pt>
                <c:pt idx="4">
                  <c:v>MAT</c:v>
                </c:pt>
                <c:pt idx="5">
                  <c:v>AUTRES</c:v>
                </c:pt>
              </c:strCache>
            </c:strRef>
          </c:cat>
          <c:val>
            <c:numRef>
              <c:f>TABLEAU!$C$9:$C$14</c:f>
              <c:numCache>
                <c:formatCode>#,##0</c:formatCode>
                <c:ptCount val="6"/>
                <c:pt idx="0">
                  <c:v>6844571.9799999995</c:v>
                </c:pt>
                <c:pt idx="1">
                  <c:v>3678559.2000000011</c:v>
                </c:pt>
                <c:pt idx="2">
                  <c:v>1869509.51</c:v>
                </c:pt>
                <c:pt idx="3">
                  <c:v>394265.65999999992</c:v>
                </c:pt>
                <c:pt idx="4">
                  <c:v>812980.04</c:v>
                </c:pt>
                <c:pt idx="5">
                  <c:v>89257.569999999978</c:v>
                </c:pt>
              </c:numCache>
            </c:numRef>
          </c:val>
        </c:ser>
        <c:ser>
          <c:idx val="1"/>
          <c:order val="1"/>
          <c:tx>
            <c:strRef>
              <c:f>TABLEAU!$D$7:$D$8</c:f>
              <c:strCache>
                <c:ptCount val="1"/>
                <c:pt idx="0">
                  <c:v>REALISE</c:v>
                </c:pt>
              </c:strCache>
            </c:strRef>
          </c:tx>
          <c:spPr>
            <a:solidFill>
              <a:srgbClr val="0088CE"/>
            </a:solidFill>
          </c:spPr>
          <c:invertIfNegative val="0"/>
          <c:cat>
            <c:strRef>
              <c:f>TABLEAU!$B$9:$B$14</c:f>
              <c:strCache>
                <c:ptCount val="6"/>
                <c:pt idx="0">
                  <c:v>TOTAL</c:v>
                </c:pt>
                <c:pt idx="1">
                  <c:v>MO</c:v>
                </c:pt>
                <c:pt idx="2">
                  <c:v>ACE</c:v>
                </c:pt>
                <c:pt idx="3">
                  <c:v>ENGINS</c:v>
                </c:pt>
                <c:pt idx="4">
                  <c:v>MAT</c:v>
                </c:pt>
                <c:pt idx="5">
                  <c:v>AUTRES</c:v>
                </c:pt>
              </c:strCache>
            </c:strRef>
          </c:cat>
          <c:val>
            <c:numRef>
              <c:f>TABLEAU!$D$9:$D$14</c:f>
              <c:numCache>
                <c:formatCode>#,##0</c:formatCode>
                <c:ptCount val="6"/>
                <c:pt idx="0">
                  <c:v>2585893.9899999993</c:v>
                </c:pt>
                <c:pt idx="1">
                  <c:v>1524136.0599999998</c:v>
                </c:pt>
                <c:pt idx="2">
                  <c:v>566656.38000000012</c:v>
                </c:pt>
                <c:pt idx="3">
                  <c:v>157671.28</c:v>
                </c:pt>
                <c:pt idx="4">
                  <c:v>319206.37999999995</c:v>
                </c:pt>
                <c:pt idx="5">
                  <c:v>18223.89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5064064"/>
        <c:axId val="165069952"/>
      </c:barChart>
      <c:catAx>
        <c:axId val="165064064"/>
        <c:scaling>
          <c:orientation val="minMax"/>
        </c:scaling>
        <c:delete val="0"/>
        <c:axPos val="b"/>
        <c:majorTickMark val="out"/>
        <c:minorTickMark val="none"/>
        <c:tickLblPos val="nextTo"/>
        <c:crossAx val="165069952"/>
        <c:crosses val="autoZero"/>
        <c:auto val="1"/>
        <c:lblAlgn val="ctr"/>
        <c:lblOffset val="100"/>
        <c:noMultiLvlLbl val="0"/>
      </c:catAx>
      <c:valAx>
        <c:axId val="165069952"/>
        <c:scaling>
          <c:orientation val="minMax"/>
          <c:min val="0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6506406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5102588154262384"/>
          <c:y val="1.113225430154564E-2"/>
          <c:w val="0.24897411845737608"/>
          <c:h val="0.1396929435408087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[exemple001.xlsx]TABLEAU!Tableau croisé dynamique14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effectLst/>
              </a:rPr>
              <a:t>DEPENSES 2016</a:t>
            </a:r>
            <a:endParaRPr lang="fr-FR">
              <a:effectLst/>
            </a:endParaRPr>
          </a:p>
        </c:rich>
      </c:tx>
      <c:layout>
        <c:manualLayout>
          <c:xMode val="edge"/>
          <c:yMode val="edge"/>
          <c:x val="0.32415830132187062"/>
          <c:y val="3.342936598706784E-2"/>
        </c:manualLayout>
      </c:layout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spPr>
          <a:solidFill>
            <a:srgbClr val="83006B"/>
          </a:solidFill>
        </c:spPr>
        <c:marker>
          <c:symbol val="none"/>
        </c:marker>
      </c:pivotFmt>
      <c:pivotFmt>
        <c:idx val="5"/>
        <c:spPr>
          <a:solidFill>
            <a:srgbClr val="A0A0A0"/>
          </a:solidFill>
        </c:spPr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spPr>
          <a:solidFill>
            <a:srgbClr val="83006B"/>
          </a:solidFill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3628077885613135"/>
          <c:y val="0.19480351414406533"/>
          <c:w val="0.84292416936255066"/>
          <c:h val="0.6892166083406240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TABLEAU!$C$19:$C$20</c:f>
              <c:strCache>
                <c:ptCount val="1"/>
                <c:pt idx="0">
                  <c:v>BUDGET ANNUEL</c:v>
                </c:pt>
              </c:strCache>
            </c:strRef>
          </c:tx>
          <c:spPr>
            <a:solidFill>
              <a:srgbClr val="83006B"/>
            </a:solidFill>
          </c:spPr>
          <c:invertIfNegative val="0"/>
          <c:cat>
            <c:strRef>
              <c:f>TABLEAU!$B$21:$B$26</c:f>
              <c:strCache>
                <c:ptCount val="6"/>
                <c:pt idx="0">
                  <c:v>TOTAL</c:v>
                </c:pt>
                <c:pt idx="1">
                  <c:v>MO</c:v>
                </c:pt>
                <c:pt idx="2">
                  <c:v>ACE</c:v>
                </c:pt>
                <c:pt idx="3">
                  <c:v>ENGINS</c:v>
                </c:pt>
                <c:pt idx="4">
                  <c:v>MAT</c:v>
                </c:pt>
                <c:pt idx="5">
                  <c:v>AUTRES</c:v>
                </c:pt>
              </c:strCache>
            </c:strRef>
          </c:cat>
          <c:val>
            <c:numRef>
              <c:f>TABLEAU!$C$21:$C$26</c:f>
              <c:numCache>
                <c:formatCode>#,##0</c:formatCode>
                <c:ptCount val="6"/>
                <c:pt idx="0">
                  <c:v>6039122.4600000009</c:v>
                </c:pt>
                <c:pt idx="1">
                  <c:v>3116902.44</c:v>
                </c:pt>
                <c:pt idx="2">
                  <c:v>1707170.6400000001</c:v>
                </c:pt>
                <c:pt idx="3">
                  <c:v>375995.58000000007</c:v>
                </c:pt>
                <c:pt idx="4">
                  <c:v>778365.79</c:v>
                </c:pt>
                <c:pt idx="5">
                  <c:v>60688.01</c:v>
                </c:pt>
              </c:numCache>
            </c:numRef>
          </c:val>
        </c:ser>
        <c:ser>
          <c:idx val="1"/>
          <c:order val="1"/>
          <c:tx>
            <c:strRef>
              <c:f>TABLEAU!$D$19:$D$20</c:f>
              <c:strCache>
                <c:ptCount val="1"/>
                <c:pt idx="0">
                  <c:v>REALISE</c:v>
                </c:pt>
              </c:strCache>
            </c:strRef>
          </c:tx>
          <c:spPr>
            <a:solidFill>
              <a:srgbClr val="A0A0A0"/>
            </a:solidFill>
          </c:spPr>
          <c:invertIfNegative val="0"/>
          <c:cat>
            <c:strRef>
              <c:f>TABLEAU!$B$21:$B$26</c:f>
              <c:strCache>
                <c:ptCount val="6"/>
                <c:pt idx="0">
                  <c:v>TOTAL</c:v>
                </c:pt>
                <c:pt idx="1">
                  <c:v>MO</c:v>
                </c:pt>
                <c:pt idx="2">
                  <c:v>ACE</c:v>
                </c:pt>
                <c:pt idx="3">
                  <c:v>ENGINS</c:v>
                </c:pt>
                <c:pt idx="4">
                  <c:v>MAT</c:v>
                </c:pt>
                <c:pt idx="5">
                  <c:v>AUTRES</c:v>
                </c:pt>
              </c:strCache>
            </c:strRef>
          </c:cat>
          <c:val>
            <c:numRef>
              <c:f>TABLEAU!$D$21:$D$26</c:f>
              <c:numCache>
                <c:formatCode>#,##0</c:formatCode>
                <c:ptCount val="6"/>
                <c:pt idx="0">
                  <c:v>3207758.8099999991</c:v>
                </c:pt>
                <c:pt idx="1">
                  <c:v>1855837.5100000002</c:v>
                </c:pt>
                <c:pt idx="2">
                  <c:v>853198.65000000014</c:v>
                </c:pt>
                <c:pt idx="3">
                  <c:v>231741.53</c:v>
                </c:pt>
                <c:pt idx="4">
                  <c:v>262028.28999999998</c:v>
                </c:pt>
                <c:pt idx="5">
                  <c:v>4952.8300000000008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5532800"/>
        <c:axId val="165534336"/>
      </c:barChart>
      <c:catAx>
        <c:axId val="165532800"/>
        <c:scaling>
          <c:orientation val="minMax"/>
        </c:scaling>
        <c:delete val="0"/>
        <c:axPos val="b"/>
        <c:majorTickMark val="out"/>
        <c:minorTickMark val="none"/>
        <c:tickLblPos val="nextTo"/>
        <c:crossAx val="165534336"/>
        <c:crosses val="autoZero"/>
        <c:auto val="1"/>
        <c:lblAlgn val="ctr"/>
        <c:lblOffset val="100"/>
        <c:noMultiLvlLbl val="0"/>
      </c:catAx>
      <c:valAx>
        <c:axId val="165534336"/>
        <c:scaling>
          <c:orientation val="minMax"/>
          <c:min val="0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6553280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4647926455244862"/>
          <c:y val="1.8729950422864078E-3"/>
          <c:w val="0.23037553657582605"/>
          <c:h val="0.13464137792161471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[exemple001.xlsx]TABLEAU!Tableau croisé dynamique15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effectLst/>
              </a:rPr>
              <a:t>DEPENSES : 2017 Vs 2016 ISO</a:t>
            </a:r>
            <a:endParaRPr lang="fr-FR">
              <a:effectLst/>
            </a:endParaRPr>
          </a:p>
        </c:rich>
      </c:tx>
      <c:layout>
        <c:manualLayout>
          <c:xMode val="edge"/>
          <c:yMode val="edge"/>
          <c:x val="0.22852014587366762"/>
          <c:y val="1.8518518518518517E-2"/>
        </c:manualLayout>
      </c:layout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spPr>
          <a:solidFill>
            <a:srgbClr val="A0A0A0"/>
          </a:solidFill>
        </c:spPr>
        <c:marker>
          <c:symbol val="none"/>
        </c:marker>
      </c:pivotFmt>
      <c:pivotFmt>
        <c:idx val="5"/>
        <c:spPr>
          <a:solidFill>
            <a:srgbClr val="A0A0A0"/>
          </a:solidFill>
        </c:spPr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spPr>
          <a:solidFill>
            <a:srgbClr val="0088CE"/>
          </a:solidFill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3628077885613135"/>
          <c:y val="0.19480351414406533"/>
          <c:w val="0.84456782437079081"/>
          <c:h val="0.6892166083406240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TABLEAU!$C$31:$C$32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rgbClr val="A0A0A0"/>
            </a:solidFill>
          </c:spPr>
          <c:invertIfNegative val="0"/>
          <c:cat>
            <c:strRef>
              <c:f>TABLEAU!$B$33:$B$38</c:f>
              <c:strCache>
                <c:ptCount val="6"/>
                <c:pt idx="0">
                  <c:v>TOTAL</c:v>
                </c:pt>
                <c:pt idx="1">
                  <c:v>MO</c:v>
                </c:pt>
                <c:pt idx="2">
                  <c:v>ACE</c:v>
                </c:pt>
                <c:pt idx="3">
                  <c:v>ENGINS</c:v>
                </c:pt>
                <c:pt idx="4">
                  <c:v>MAT</c:v>
                </c:pt>
                <c:pt idx="5">
                  <c:v>AUTRES</c:v>
                </c:pt>
              </c:strCache>
            </c:strRef>
          </c:cat>
          <c:val>
            <c:numRef>
              <c:f>TABLEAU!$C$33:$C$38</c:f>
              <c:numCache>
                <c:formatCode>#,##0</c:formatCode>
                <c:ptCount val="6"/>
                <c:pt idx="0">
                  <c:v>3227181.0277442411</c:v>
                </c:pt>
                <c:pt idx="1">
                  <c:v>1875259.7277442405</c:v>
                </c:pt>
                <c:pt idx="2">
                  <c:v>853198.65</c:v>
                </c:pt>
                <c:pt idx="3">
                  <c:v>231741.53</c:v>
                </c:pt>
                <c:pt idx="4">
                  <c:v>262028.28999999998</c:v>
                </c:pt>
                <c:pt idx="5">
                  <c:v>4952.8300000000008</c:v>
                </c:pt>
              </c:numCache>
            </c:numRef>
          </c:val>
        </c:ser>
        <c:ser>
          <c:idx val="1"/>
          <c:order val="1"/>
          <c:tx>
            <c:strRef>
              <c:f>TABLEAU!$D$31:$D$32</c:f>
              <c:strCache>
                <c:ptCount val="1"/>
                <c:pt idx="0">
                  <c:v>2017</c:v>
                </c:pt>
              </c:strCache>
            </c:strRef>
          </c:tx>
          <c:spPr>
            <a:solidFill>
              <a:srgbClr val="0088CE"/>
            </a:solidFill>
          </c:spPr>
          <c:invertIfNegative val="0"/>
          <c:cat>
            <c:strRef>
              <c:f>TABLEAU!$B$33:$B$38</c:f>
              <c:strCache>
                <c:ptCount val="6"/>
                <c:pt idx="0">
                  <c:v>TOTAL</c:v>
                </c:pt>
                <c:pt idx="1">
                  <c:v>MO</c:v>
                </c:pt>
                <c:pt idx="2">
                  <c:v>ACE</c:v>
                </c:pt>
                <c:pt idx="3">
                  <c:v>ENGINS</c:v>
                </c:pt>
                <c:pt idx="4">
                  <c:v>MAT</c:v>
                </c:pt>
                <c:pt idx="5">
                  <c:v>AUTRES</c:v>
                </c:pt>
              </c:strCache>
            </c:strRef>
          </c:cat>
          <c:val>
            <c:numRef>
              <c:f>TABLEAU!$D$33:$D$38</c:f>
              <c:numCache>
                <c:formatCode>#,##0</c:formatCode>
                <c:ptCount val="6"/>
                <c:pt idx="0">
                  <c:v>2585893.9899999993</c:v>
                </c:pt>
                <c:pt idx="1">
                  <c:v>1524136.0599999998</c:v>
                </c:pt>
                <c:pt idx="2">
                  <c:v>566656.38000000012</c:v>
                </c:pt>
                <c:pt idx="3">
                  <c:v>157671.28</c:v>
                </c:pt>
                <c:pt idx="4">
                  <c:v>319206.37999999995</c:v>
                </c:pt>
                <c:pt idx="5">
                  <c:v>18223.89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5573376"/>
        <c:axId val="165574912"/>
      </c:barChart>
      <c:catAx>
        <c:axId val="165573376"/>
        <c:scaling>
          <c:orientation val="minMax"/>
        </c:scaling>
        <c:delete val="0"/>
        <c:axPos val="b"/>
        <c:majorTickMark val="out"/>
        <c:minorTickMark val="none"/>
        <c:tickLblPos val="nextTo"/>
        <c:crossAx val="165574912"/>
        <c:crosses val="autoZero"/>
        <c:auto val="1"/>
        <c:lblAlgn val="ctr"/>
        <c:lblOffset val="100"/>
        <c:noMultiLvlLbl val="0"/>
      </c:catAx>
      <c:valAx>
        <c:axId val="165574912"/>
        <c:scaling>
          <c:orientation val="minMax"/>
          <c:min val="0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6557337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554832069906213"/>
          <c:y val="1.8729950422864078E-3"/>
          <c:w val="9.3428281905817798E-2"/>
          <c:h val="0.1993924968103260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[exemple001.xlsx]TABLEAU!Tableau croisé dynamique16</c:name>
    <c:fmtId val="5"/>
  </c:pivotSource>
  <c:chart>
    <c:title>
      <c:tx>
        <c:rich>
          <a:bodyPr/>
          <a:lstStyle/>
          <a:p>
            <a:pPr>
              <a:defRPr/>
            </a:pPr>
            <a:r>
              <a:rPr lang="en-US" sz="1800" b="1" i="0" baseline="0">
                <a:effectLst/>
              </a:rPr>
              <a:t>UOP 2017</a:t>
            </a:r>
            <a:endParaRPr lang="fr-FR">
              <a:effectLst/>
            </a:endParaRP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spPr>
          <a:solidFill>
            <a:srgbClr val="0088CE"/>
          </a:solidFill>
        </c:spPr>
      </c:pivotFmt>
      <c:pivotFmt>
        <c:idx val="4"/>
        <c:spPr>
          <a:solidFill>
            <a:srgbClr val="83006B"/>
          </a:solidFill>
        </c:spPr>
      </c:pivotFmt>
      <c:pivotFmt>
        <c:idx val="5"/>
        <c:spPr>
          <a:solidFill>
            <a:srgbClr val="83006B"/>
          </a:solidFill>
        </c:spP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TABLEAU!$O$7:$O$8</c:f>
              <c:strCache>
                <c:ptCount val="1"/>
                <c:pt idx="0">
                  <c:v>UOP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rgbClr val="83006B"/>
              </a:solidFill>
            </c:spPr>
          </c:dPt>
          <c:dPt>
            <c:idx val="1"/>
            <c:invertIfNegative val="0"/>
            <c:bubble3D val="0"/>
            <c:spPr>
              <a:solidFill>
                <a:srgbClr val="0088CE"/>
              </a:solidFill>
            </c:spPr>
          </c:dPt>
          <c:cat>
            <c:strRef>
              <c:f>TABLEAU!$N$9:$N$10</c:f>
              <c:strCache>
                <c:ptCount val="2"/>
                <c:pt idx="0">
                  <c:v>BUDGET ANNUEL</c:v>
                </c:pt>
                <c:pt idx="1">
                  <c:v>REALISE</c:v>
                </c:pt>
              </c:strCache>
            </c:strRef>
          </c:cat>
          <c:val>
            <c:numRef>
              <c:f>TABLEAU!$O$9:$O$10</c:f>
              <c:numCache>
                <c:formatCode>#,##0</c:formatCode>
                <c:ptCount val="2"/>
                <c:pt idx="0">
                  <c:v>5434620</c:v>
                </c:pt>
                <c:pt idx="1">
                  <c:v>2939342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5609856"/>
        <c:axId val="165611392"/>
      </c:barChart>
      <c:catAx>
        <c:axId val="165609856"/>
        <c:scaling>
          <c:orientation val="minMax"/>
        </c:scaling>
        <c:delete val="0"/>
        <c:axPos val="b"/>
        <c:majorTickMark val="out"/>
        <c:minorTickMark val="none"/>
        <c:tickLblPos val="nextTo"/>
        <c:crossAx val="165611392"/>
        <c:crosses val="autoZero"/>
        <c:auto val="1"/>
        <c:lblAlgn val="ctr"/>
        <c:lblOffset val="100"/>
        <c:noMultiLvlLbl val="0"/>
      </c:catAx>
      <c:valAx>
        <c:axId val="165611392"/>
        <c:scaling>
          <c:orientation val="minMax"/>
          <c:min val="0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65609856"/>
        <c:crosses val="autoZero"/>
        <c:crossBetween val="between"/>
      </c:valAx>
      <c:spPr>
        <a:noFill/>
      </c:spPr>
    </c:plotArea>
    <c:plotVisOnly val="1"/>
    <c:dispBlanksAs val="gap"/>
    <c:showDLblsOverMax val="0"/>
  </c:chart>
  <c:spPr>
    <a:noFill/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[exemple001.xlsx]TABLEAU!Tableau croisé dynamique17</c:name>
    <c:fmtId val="5"/>
  </c:pivotSource>
  <c:chart>
    <c:title>
      <c:tx>
        <c:rich>
          <a:bodyPr/>
          <a:lstStyle/>
          <a:p>
            <a:pPr>
              <a:defRPr/>
            </a:pPr>
            <a:r>
              <a:rPr lang="en-US" sz="1800" b="1" i="0" baseline="0">
                <a:effectLst/>
              </a:rPr>
              <a:t>UOP 2016</a:t>
            </a:r>
            <a:endParaRPr lang="fr-FR">
              <a:effectLst/>
            </a:endParaRP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spPr>
          <a:solidFill>
            <a:srgbClr val="83006B"/>
          </a:solidFill>
        </c:spPr>
      </c:pivotFmt>
      <c:pivotFmt>
        <c:idx val="4"/>
        <c:spPr>
          <a:solidFill>
            <a:srgbClr val="A0A0A0"/>
          </a:solidFill>
        </c:spPr>
      </c:pivotFmt>
      <c:pivotFmt>
        <c:idx val="5"/>
        <c:spPr>
          <a:solidFill>
            <a:srgbClr val="83006B"/>
          </a:solidFill>
        </c:spP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TABLEAU!$O$19:$O$20</c:f>
              <c:strCache>
                <c:ptCount val="1"/>
                <c:pt idx="0">
                  <c:v>UOP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rgbClr val="83006B"/>
              </a:solidFill>
            </c:spPr>
          </c:dPt>
          <c:dPt>
            <c:idx val="1"/>
            <c:invertIfNegative val="0"/>
            <c:bubble3D val="0"/>
            <c:spPr>
              <a:solidFill>
                <a:srgbClr val="A0A0A0"/>
              </a:solidFill>
            </c:spPr>
          </c:dPt>
          <c:cat>
            <c:strRef>
              <c:f>TABLEAU!$N$21:$N$22</c:f>
              <c:strCache>
                <c:ptCount val="2"/>
                <c:pt idx="0">
                  <c:v>BUDGET ANNUEL</c:v>
                </c:pt>
                <c:pt idx="1">
                  <c:v>REALISE</c:v>
                </c:pt>
              </c:strCache>
            </c:strRef>
          </c:cat>
          <c:val>
            <c:numRef>
              <c:f>TABLEAU!$O$21:$O$22</c:f>
              <c:numCache>
                <c:formatCode>#,##0</c:formatCode>
                <c:ptCount val="2"/>
                <c:pt idx="0">
                  <c:v>5423554</c:v>
                </c:pt>
                <c:pt idx="1">
                  <c:v>2252280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5654528"/>
        <c:axId val="165656064"/>
      </c:barChart>
      <c:catAx>
        <c:axId val="165654528"/>
        <c:scaling>
          <c:orientation val="minMax"/>
        </c:scaling>
        <c:delete val="0"/>
        <c:axPos val="b"/>
        <c:majorTickMark val="out"/>
        <c:minorTickMark val="none"/>
        <c:tickLblPos val="nextTo"/>
        <c:crossAx val="165656064"/>
        <c:crosses val="autoZero"/>
        <c:auto val="1"/>
        <c:lblAlgn val="ctr"/>
        <c:lblOffset val="100"/>
        <c:noMultiLvlLbl val="0"/>
      </c:catAx>
      <c:valAx>
        <c:axId val="165656064"/>
        <c:scaling>
          <c:orientation val="minMax"/>
          <c:min val="0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65654528"/>
        <c:crosses val="autoZero"/>
        <c:crossBetween val="between"/>
      </c:valAx>
      <c:spPr>
        <a:noFill/>
      </c:spPr>
    </c:plotArea>
    <c:plotVisOnly val="1"/>
    <c:dispBlanksAs val="gap"/>
    <c:showDLblsOverMax val="0"/>
  </c:chart>
  <c:spPr>
    <a:noFill/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[exemple001.xlsx]TABLEAU!Tableau croisé dynamique18</c:name>
    <c:fmtId val="5"/>
  </c:pivotSource>
  <c:chart>
    <c:title>
      <c:tx>
        <c:rich>
          <a:bodyPr/>
          <a:lstStyle/>
          <a:p>
            <a:pPr>
              <a:defRPr/>
            </a:pPr>
            <a:r>
              <a:rPr lang="en-US" sz="1800" b="1" i="0" baseline="0">
                <a:effectLst/>
              </a:rPr>
              <a:t>UOP réalisée : 2017 Vs 2016</a:t>
            </a:r>
            <a:endParaRPr lang="fr-FR">
              <a:effectLst/>
            </a:endParaRP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spPr>
          <a:solidFill>
            <a:srgbClr val="A0A0A0"/>
          </a:solidFill>
        </c:spPr>
      </c:pivotFmt>
      <c:pivotFmt>
        <c:idx val="4"/>
        <c:spPr>
          <a:solidFill>
            <a:srgbClr val="A0A0A0"/>
          </a:solidFill>
        </c:spPr>
      </c:pivotFmt>
      <c:pivotFmt>
        <c:idx val="5"/>
        <c:spPr>
          <a:solidFill>
            <a:srgbClr val="0088CE"/>
          </a:solidFill>
        </c:spP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TABLEAU!$O$31:$O$32</c:f>
              <c:strCache>
                <c:ptCount val="1"/>
                <c:pt idx="0">
                  <c:v>UOP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rgbClr val="A0A0A0"/>
              </a:solidFill>
            </c:spPr>
          </c:dPt>
          <c:dPt>
            <c:idx val="1"/>
            <c:invertIfNegative val="0"/>
            <c:bubble3D val="0"/>
            <c:spPr>
              <a:solidFill>
                <a:srgbClr val="0088CE"/>
              </a:solidFill>
            </c:spPr>
          </c:dPt>
          <c:cat>
            <c:strRef>
              <c:f>TABLEAU!$N$33:$N$34</c:f>
              <c:strCache>
                <c:ptCount val="2"/>
                <c:pt idx="0">
                  <c:v>2016</c:v>
                </c:pt>
                <c:pt idx="1">
                  <c:v>2017</c:v>
                </c:pt>
              </c:strCache>
            </c:strRef>
          </c:cat>
          <c:val>
            <c:numRef>
              <c:f>TABLEAU!$O$33:$O$34</c:f>
              <c:numCache>
                <c:formatCode>#,##0</c:formatCode>
                <c:ptCount val="2"/>
                <c:pt idx="0">
                  <c:v>2252280</c:v>
                </c:pt>
                <c:pt idx="1">
                  <c:v>2939342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5943936"/>
        <c:axId val="165953920"/>
      </c:barChart>
      <c:catAx>
        <c:axId val="165943936"/>
        <c:scaling>
          <c:orientation val="minMax"/>
        </c:scaling>
        <c:delete val="0"/>
        <c:axPos val="b"/>
        <c:majorTickMark val="out"/>
        <c:minorTickMark val="none"/>
        <c:tickLblPos val="nextTo"/>
        <c:crossAx val="165953920"/>
        <c:crosses val="autoZero"/>
        <c:auto val="1"/>
        <c:lblAlgn val="ctr"/>
        <c:lblOffset val="100"/>
        <c:noMultiLvlLbl val="0"/>
      </c:catAx>
      <c:valAx>
        <c:axId val="165953920"/>
        <c:scaling>
          <c:orientation val="minMax"/>
          <c:min val="0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65943936"/>
        <c:crosses val="autoZero"/>
        <c:crossBetween val="between"/>
      </c:valAx>
      <c:spPr>
        <a:noFill/>
      </c:spPr>
    </c:plotArea>
    <c:plotVisOnly val="1"/>
    <c:dispBlanksAs val="gap"/>
    <c:showDLblsOverMax val="0"/>
  </c:chart>
  <c:spPr>
    <a:noFill/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800" b="1" i="0" baseline="0">
                <a:effectLst/>
              </a:rPr>
              <a:t>COUT UNITAIRE 2017</a:t>
            </a:r>
            <a:endParaRPr lang="fr-FR">
              <a:effectLst/>
            </a:endParaRP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3773909877023041"/>
          <c:y val="0.23289803190409072"/>
          <c:w val="0.84078439418916739"/>
          <c:h val="0.62844181438935331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rgbClr val="83006B"/>
              </a:solidFill>
            </c:spPr>
          </c:dPt>
          <c:dPt>
            <c:idx val="1"/>
            <c:invertIfNegative val="0"/>
            <c:bubble3D val="0"/>
            <c:spPr>
              <a:solidFill>
                <a:srgbClr val="0088CE"/>
              </a:solidFill>
            </c:spPr>
          </c:dPt>
          <c:cat>
            <c:strRef>
              <c:f>TABLEAU!$N$9:$N$10</c:f>
              <c:strCache>
                <c:ptCount val="2"/>
                <c:pt idx="0">
                  <c:v>BUDGET ANNUEL</c:v>
                </c:pt>
                <c:pt idx="1">
                  <c:v>REALISE</c:v>
                </c:pt>
              </c:strCache>
            </c:strRef>
          </c:cat>
          <c:val>
            <c:numRef>
              <c:f>TABLEAU!$I$9:$J$9</c:f>
              <c:numCache>
                <c:formatCode>#,##0.00</c:formatCode>
                <c:ptCount val="2"/>
                <c:pt idx="0">
                  <c:v>1.2594389267326878</c:v>
                </c:pt>
                <c:pt idx="1">
                  <c:v>0.8797526759390365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5974784"/>
        <c:axId val="165976320"/>
      </c:barChart>
      <c:catAx>
        <c:axId val="1659747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65976320"/>
        <c:crosses val="autoZero"/>
        <c:auto val="1"/>
        <c:lblAlgn val="ctr"/>
        <c:lblOffset val="100"/>
        <c:noMultiLvlLbl val="0"/>
      </c:catAx>
      <c:valAx>
        <c:axId val="165976320"/>
        <c:scaling>
          <c:orientation val="minMax"/>
        </c:scaling>
        <c:delete val="0"/>
        <c:axPos val="l"/>
        <c:majorGridlines/>
        <c:numFmt formatCode="#,##0.00" sourceLinked="1"/>
        <c:majorTickMark val="none"/>
        <c:minorTickMark val="none"/>
        <c:tickLblPos val="nextTo"/>
        <c:crossAx val="165974784"/>
        <c:crosses val="autoZero"/>
        <c:crossBetween val="between"/>
      </c:valAx>
      <c:spPr>
        <a:noFill/>
      </c:spPr>
    </c:plotArea>
    <c:plotVisOnly val="1"/>
    <c:dispBlanksAs val="gap"/>
    <c:showDLblsOverMax val="0"/>
  </c:chart>
  <c:spPr>
    <a:noFill/>
  </c:sp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COUT UNITAIRE 2016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3101991795047563"/>
          <c:y val="0.22770076718640267"/>
          <c:w val="0.84024832607828215"/>
          <c:h val="0.62788993404475324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rgbClr val="83006B"/>
              </a:solidFill>
            </c:spPr>
          </c:dPt>
          <c:dPt>
            <c:idx val="1"/>
            <c:invertIfNegative val="0"/>
            <c:bubble3D val="0"/>
            <c:spPr>
              <a:solidFill>
                <a:srgbClr val="A0A0A0"/>
              </a:solidFill>
            </c:spPr>
          </c:dPt>
          <c:cat>
            <c:strRef>
              <c:f>TABLEAU!$N$21:$N$22</c:f>
              <c:strCache>
                <c:ptCount val="2"/>
                <c:pt idx="0">
                  <c:v>BUDGET ANNUEL</c:v>
                </c:pt>
                <c:pt idx="1">
                  <c:v>REALISE</c:v>
                </c:pt>
              </c:strCache>
            </c:strRef>
          </c:cat>
          <c:val>
            <c:numRef>
              <c:f>TABLEAU!$I$21:$J$21</c:f>
              <c:numCache>
                <c:formatCode>#,##0.00</c:formatCode>
                <c:ptCount val="2"/>
                <c:pt idx="0">
                  <c:v>1.1134990930301425</c:v>
                </c:pt>
                <c:pt idx="1">
                  <c:v>1.4242273651588608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5743232"/>
        <c:axId val="165753216"/>
      </c:barChart>
      <c:catAx>
        <c:axId val="1657432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65753216"/>
        <c:crosses val="autoZero"/>
        <c:auto val="1"/>
        <c:lblAlgn val="ctr"/>
        <c:lblOffset val="100"/>
        <c:noMultiLvlLbl val="0"/>
      </c:catAx>
      <c:valAx>
        <c:axId val="165753216"/>
        <c:scaling>
          <c:orientation val="minMax"/>
        </c:scaling>
        <c:delete val="0"/>
        <c:axPos val="l"/>
        <c:majorGridlines/>
        <c:numFmt formatCode="#,##0.00" sourceLinked="1"/>
        <c:majorTickMark val="none"/>
        <c:minorTickMark val="none"/>
        <c:tickLblPos val="nextTo"/>
        <c:crossAx val="165743232"/>
        <c:crosses val="autoZero"/>
        <c:crossBetween val="between"/>
      </c:valAx>
      <c:spPr>
        <a:noFill/>
      </c:spPr>
    </c:plotArea>
    <c:plotVisOnly val="1"/>
    <c:dispBlanksAs val="gap"/>
    <c:showDLblsOverMax val="0"/>
  </c:chart>
  <c:spPr>
    <a:noFill/>
  </c:sp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[exemple001.xlsx]TABLEAU!Tableau croisé dynamique11</c:name>
    <c:fmtId val="11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DEPENSES 2017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spPr>
          <a:solidFill>
            <a:srgbClr val="82BE00"/>
          </a:solidFill>
        </c:spPr>
        <c:marker>
          <c:symbol val="none"/>
        </c:marker>
      </c:pivotFmt>
      <c:pivotFmt>
        <c:idx val="5"/>
        <c:spPr>
          <a:solidFill>
            <a:srgbClr val="0088CE"/>
          </a:solidFill>
        </c:spPr>
        <c:marker>
          <c:symbol val="none"/>
        </c:marker>
      </c:pivotFmt>
      <c:pivotFmt>
        <c:idx val="6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6540530481204824"/>
          <c:y val="0.21001274888624094"/>
          <c:w val="0.80811310947741111"/>
          <c:h val="0.6799255345571845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TABLEAU!$C$87:$C$88</c:f>
              <c:strCache>
                <c:ptCount val="1"/>
                <c:pt idx="0">
                  <c:v>PREVU A DATE</c:v>
                </c:pt>
              </c:strCache>
            </c:strRef>
          </c:tx>
          <c:spPr>
            <a:solidFill>
              <a:srgbClr val="82BE00"/>
            </a:solidFill>
          </c:spPr>
          <c:invertIfNegative val="0"/>
          <c:cat>
            <c:strRef>
              <c:f>TABLEAU!$B$89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TABLEAU!$C$89</c:f>
              <c:numCache>
                <c:formatCode>#,##0</c:formatCode>
                <c:ptCount val="1"/>
                <c:pt idx="0">
                  <c:v>2495555.3200000012</c:v>
                </c:pt>
              </c:numCache>
            </c:numRef>
          </c:val>
        </c:ser>
        <c:ser>
          <c:idx val="1"/>
          <c:order val="1"/>
          <c:tx>
            <c:strRef>
              <c:f>TABLEAU!$D$87:$D$88</c:f>
              <c:strCache>
                <c:ptCount val="1"/>
                <c:pt idx="0">
                  <c:v>REALISE</c:v>
                </c:pt>
              </c:strCache>
            </c:strRef>
          </c:tx>
          <c:spPr>
            <a:solidFill>
              <a:srgbClr val="0088CE"/>
            </a:solidFill>
          </c:spPr>
          <c:invertIfNegative val="0"/>
          <c:cat>
            <c:strRef>
              <c:f>TABLEAU!$B$89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TABLEAU!$D$89</c:f>
              <c:numCache>
                <c:formatCode>#,##0</c:formatCode>
                <c:ptCount val="1"/>
                <c:pt idx="0">
                  <c:v>2585893.9899999993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5783040"/>
        <c:axId val="165784576"/>
      </c:barChart>
      <c:catAx>
        <c:axId val="165783040"/>
        <c:scaling>
          <c:orientation val="minMax"/>
        </c:scaling>
        <c:delete val="0"/>
        <c:axPos val="b"/>
        <c:majorTickMark val="out"/>
        <c:minorTickMark val="none"/>
        <c:tickLblPos val="nextTo"/>
        <c:crossAx val="165784576"/>
        <c:crosses val="autoZero"/>
        <c:auto val="1"/>
        <c:lblAlgn val="ctr"/>
        <c:lblOffset val="100"/>
        <c:noMultiLvlLbl val="0"/>
      </c:catAx>
      <c:valAx>
        <c:axId val="165784576"/>
        <c:scaling>
          <c:orientation val="minMax"/>
          <c:min val="0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65783040"/>
        <c:crosses val="autoZero"/>
        <c:crossBetween val="between"/>
      </c:valAx>
      <c:spPr>
        <a:noFill/>
      </c:spPr>
    </c:plotArea>
    <c:legend>
      <c:legendPos val="r"/>
      <c:layout>
        <c:manualLayout>
          <c:xMode val="edge"/>
          <c:yMode val="edge"/>
          <c:x val="0.78785532661234803"/>
          <c:y val="3.2857070994476024E-2"/>
          <c:w val="0.19207298823336968"/>
          <c:h val="0.19855750483958681"/>
        </c:manualLayout>
      </c:layout>
      <c:overlay val="0"/>
    </c:legend>
    <c:plotVisOnly val="1"/>
    <c:dispBlanksAs val="gap"/>
    <c:showDLblsOverMax val="0"/>
  </c:chart>
  <c:spPr>
    <a:noFill/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COUT UNITAIRE 2017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rgbClr val="82BE00"/>
              </a:solidFill>
            </c:spPr>
          </c:dPt>
          <c:dPt>
            <c:idx val="1"/>
            <c:invertIfNegative val="0"/>
            <c:bubble3D val="0"/>
            <c:spPr>
              <a:solidFill>
                <a:srgbClr val="0088CE"/>
              </a:solidFill>
            </c:spPr>
          </c:dPt>
          <c:cat>
            <c:strRef>
              <c:f>TABLEAU!$I$88:$J$88</c:f>
              <c:strCache>
                <c:ptCount val="2"/>
                <c:pt idx="0">
                  <c:v>PREVU A DATE</c:v>
                </c:pt>
                <c:pt idx="1">
                  <c:v>REALISE</c:v>
                </c:pt>
              </c:strCache>
            </c:strRef>
          </c:cat>
          <c:val>
            <c:numRef>
              <c:f>TABLEAU!$I$89:$J$89</c:f>
              <c:numCache>
                <c:formatCode>#,##0.00</c:formatCode>
                <c:ptCount val="2"/>
                <c:pt idx="0">
                  <c:v>0.90745519277950082</c:v>
                </c:pt>
                <c:pt idx="1">
                  <c:v>0.8797526759390365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5810176"/>
        <c:axId val="165811712"/>
      </c:barChart>
      <c:catAx>
        <c:axId val="165810176"/>
        <c:scaling>
          <c:orientation val="minMax"/>
        </c:scaling>
        <c:delete val="0"/>
        <c:axPos val="b"/>
        <c:majorTickMark val="out"/>
        <c:minorTickMark val="none"/>
        <c:tickLblPos val="nextTo"/>
        <c:crossAx val="165811712"/>
        <c:crosses val="autoZero"/>
        <c:auto val="1"/>
        <c:lblAlgn val="ctr"/>
        <c:lblOffset val="100"/>
        <c:noMultiLvlLbl val="0"/>
      </c:catAx>
      <c:valAx>
        <c:axId val="165811712"/>
        <c:scaling>
          <c:orientation val="minMax"/>
          <c:min val="0"/>
        </c:scaling>
        <c:delete val="0"/>
        <c:axPos val="l"/>
        <c:majorGridlines/>
        <c:numFmt formatCode="#,##0.00" sourceLinked="1"/>
        <c:majorTickMark val="out"/>
        <c:minorTickMark val="none"/>
        <c:tickLblPos val="nextTo"/>
        <c:crossAx val="165810176"/>
        <c:crosses val="autoZero"/>
        <c:crossBetween val="between"/>
      </c:valAx>
      <c:spPr>
        <a:noFill/>
      </c:spPr>
    </c:plotArea>
    <c:plotVisOnly val="1"/>
    <c:dispBlanksAs val="gap"/>
    <c:showDLblsOverMax val="0"/>
  </c:chart>
  <c:spPr>
    <a:noFill/>
  </c:sp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[exemple001.xlsx]TABLEAU!Tableau croisé dynamique12</c:name>
    <c:fmtId val="12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UOP 2017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spPr>
          <a:solidFill>
            <a:srgbClr val="82BE00"/>
          </a:solidFill>
        </c:spP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TABLEAU!$O$87:$O$88</c:f>
              <c:strCache>
                <c:ptCount val="1"/>
                <c:pt idx="0">
                  <c:v>UOP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rgbClr val="82BE00"/>
              </a:solidFill>
            </c:spPr>
          </c:dPt>
          <c:cat>
            <c:strRef>
              <c:f>TABLEAU!$N$89:$N$90</c:f>
              <c:strCache>
                <c:ptCount val="2"/>
                <c:pt idx="0">
                  <c:v>PREVU A DATE</c:v>
                </c:pt>
                <c:pt idx="1">
                  <c:v>REALISE</c:v>
                </c:pt>
              </c:strCache>
            </c:strRef>
          </c:cat>
          <c:val>
            <c:numRef>
              <c:f>TABLEAU!$O$89:$O$90</c:f>
              <c:numCache>
                <c:formatCode>#,##0</c:formatCode>
                <c:ptCount val="2"/>
                <c:pt idx="0">
                  <c:v>2750059</c:v>
                </c:pt>
                <c:pt idx="1">
                  <c:v>2939342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5862784"/>
        <c:axId val="165864576"/>
      </c:barChart>
      <c:catAx>
        <c:axId val="165862784"/>
        <c:scaling>
          <c:orientation val="minMax"/>
        </c:scaling>
        <c:delete val="0"/>
        <c:axPos val="b"/>
        <c:majorTickMark val="out"/>
        <c:minorTickMark val="none"/>
        <c:tickLblPos val="nextTo"/>
        <c:crossAx val="165864576"/>
        <c:crosses val="autoZero"/>
        <c:auto val="1"/>
        <c:lblAlgn val="ctr"/>
        <c:lblOffset val="100"/>
        <c:noMultiLvlLbl val="0"/>
      </c:catAx>
      <c:valAx>
        <c:axId val="165864576"/>
        <c:scaling>
          <c:orientation val="minMax"/>
          <c:min val="0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65862784"/>
        <c:crosses val="autoZero"/>
        <c:crossBetween val="between"/>
      </c:valAx>
      <c:spPr>
        <a:noFill/>
      </c:spPr>
    </c:plotArea>
    <c:plotVisOnly val="1"/>
    <c:dispBlanksAs val="gap"/>
    <c:showDLblsOverMax val="0"/>
  </c:chart>
  <c:spPr>
    <a:noFill/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effectLst/>
              </a:rPr>
              <a:t>CU : 2017 Vs 2016 ISO</a:t>
            </a:r>
            <a:endParaRPr lang="fr-FR">
              <a:effectLst/>
            </a:endParaRPr>
          </a:p>
        </c:rich>
      </c:tx>
      <c:layout/>
      <c:overlay val="1"/>
    </c:title>
    <c:autoTitleDeleted val="0"/>
    <c:plotArea>
      <c:layout>
        <c:manualLayout>
          <c:layoutTarget val="inner"/>
          <c:xMode val="edge"/>
          <c:yMode val="edge"/>
          <c:x val="0.11615125480646853"/>
          <c:y val="0.1986555969539156"/>
          <c:w val="0.87644203849518809"/>
          <c:h val="0.67984179060950711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rgbClr val="A0A0A0"/>
              </a:solidFill>
            </c:spPr>
          </c:dPt>
          <c:dPt>
            <c:idx val="1"/>
            <c:invertIfNegative val="0"/>
            <c:bubble3D val="0"/>
            <c:spPr>
              <a:solidFill>
                <a:srgbClr val="0088CE"/>
              </a:solidFill>
            </c:spPr>
          </c:dPt>
          <c:cat>
            <c:numRef>
              <c:f>TABLEAU!$N$33:$N$34</c:f>
              <c:numCache>
                <c:formatCode>General</c:formatCode>
                <c:ptCount val="2"/>
                <c:pt idx="0">
                  <c:v>2016</c:v>
                </c:pt>
                <c:pt idx="1">
                  <c:v>2017</c:v>
                </c:pt>
              </c:numCache>
            </c:numRef>
          </c:cat>
          <c:val>
            <c:numRef>
              <c:f>TABLEAU!$I$33:$J$33</c:f>
              <c:numCache>
                <c:formatCode>#,##0.00</c:formatCode>
                <c:ptCount val="2"/>
                <c:pt idx="0">
                  <c:v>1.4328507235975283</c:v>
                </c:pt>
                <c:pt idx="1">
                  <c:v>0.8797526759390365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5906304"/>
        <c:axId val="165907840"/>
      </c:barChart>
      <c:catAx>
        <c:axId val="16590630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65907840"/>
        <c:crosses val="autoZero"/>
        <c:auto val="1"/>
        <c:lblAlgn val="ctr"/>
        <c:lblOffset val="100"/>
        <c:noMultiLvlLbl val="0"/>
      </c:catAx>
      <c:valAx>
        <c:axId val="165907840"/>
        <c:scaling>
          <c:orientation val="minMax"/>
        </c:scaling>
        <c:delete val="0"/>
        <c:axPos val="l"/>
        <c:majorGridlines/>
        <c:numFmt formatCode="#,##0.00" sourceLinked="1"/>
        <c:majorTickMark val="out"/>
        <c:minorTickMark val="none"/>
        <c:tickLblPos val="nextTo"/>
        <c:crossAx val="165906304"/>
        <c:crosses val="autoZero"/>
        <c:crossBetween val="between"/>
      </c:valAx>
      <c:spPr>
        <a:noFill/>
      </c:spPr>
    </c:plotArea>
    <c:plotVisOnly val="1"/>
    <c:dispBlanksAs val="gap"/>
    <c:showDLblsOverMax val="0"/>
  </c:chart>
  <c:spPr>
    <a:noFill/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258536</xdr:colOff>
      <xdr:row>5</xdr:row>
      <xdr:rowOff>0</xdr:rowOff>
    </xdr:from>
    <xdr:to>
      <xdr:col>29</xdr:col>
      <xdr:colOff>353786</xdr:colOff>
      <xdr:row>52</xdr:row>
      <xdr:rowOff>68036</xdr:rowOff>
    </xdr:to>
    <xdr:sp macro="" textlink="">
      <xdr:nvSpPr>
        <xdr:cNvPr id="26" name="ZoneTexte 25"/>
        <xdr:cNvSpPr txBox="1"/>
      </xdr:nvSpPr>
      <xdr:spPr>
        <a:xfrm>
          <a:off x="18083893" y="952500"/>
          <a:ext cx="3905250" cy="9021536"/>
        </a:xfrm>
        <a:prstGeom prst="rect">
          <a:avLst/>
        </a:prstGeom>
        <a:noFill/>
        <a:ln w="34925" cmpd="sng">
          <a:solidFill>
            <a:schemeClr val="accent3">
              <a:lumMod val="60000"/>
              <a:lumOff val="4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1">
              <a:solidFill>
                <a:schemeClr val="accent3">
                  <a:lumMod val="60000"/>
                  <a:lumOff val="40000"/>
                </a:schemeClr>
              </a:solidFill>
            </a:rPr>
            <a:t>ANALYTIQUE</a:t>
          </a:r>
        </a:p>
      </xdr:txBody>
    </xdr:sp>
    <xdr:clientData/>
  </xdr:twoCellAnchor>
  <xdr:twoCellAnchor>
    <xdr:from>
      <xdr:col>0</xdr:col>
      <xdr:colOff>176894</xdr:colOff>
      <xdr:row>1</xdr:row>
      <xdr:rowOff>108858</xdr:rowOff>
    </xdr:from>
    <xdr:to>
      <xdr:col>5</xdr:col>
      <xdr:colOff>707571</xdr:colOff>
      <xdr:row>10</xdr:row>
      <xdr:rowOff>0</xdr:rowOff>
    </xdr:to>
    <xdr:sp macro="" textlink="">
      <xdr:nvSpPr>
        <xdr:cNvPr id="21" name="ZoneTexte 20"/>
        <xdr:cNvSpPr txBox="1"/>
      </xdr:nvSpPr>
      <xdr:spPr>
        <a:xfrm>
          <a:off x="176894" y="299358"/>
          <a:ext cx="4340677" cy="1605642"/>
        </a:xfrm>
        <a:prstGeom prst="rect">
          <a:avLst/>
        </a:prstGeom>
        <a:noFill/>
        <a:ln w="34925" cmpd="sng">
          <a:solidFill>
            <a:schemeClr val="accent2">
              <a:lumMod val="60000"/>
              <a:lumOff val="4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1">
              <a:solidFill>
                <a:schemeClr val="accent2">
                  <a:lumMod val="75000"/>
                </a:schemeClr>
              </a:solidFill>
            </a:rPr>
            <a:t>PERIMETRE</a:t>
          </a:r>
        </a:p>
      </xdr:txBody>
    </xdr:sp>
    <xdr:clientData/>
  </xdr:twoCellAnchor>
  <xdr:twoCellAnchor>
    <xdr:from>
      <xdr:col>0</xdr:col>
      <xdr:colOff>163285</xdr:colOff>
      <xdr:row>11</xdr:row>
      <xdr:rowOff>81644</xdr:rowOff>
    </xdr:from>
    <xdr:to>
      <xdr:col>5</xdr:col>
      <xdr:colOff>680356</xdr:colOff>
      <xdr:row>53</xdr:row>
      <xdr:rowOff>149680</xdr:rowOff>
    </xdr:to>
    <xdr:sp macro="" textlink="">
      <xdr:nvSpPr>
        <xdr:cNvPr id="25" name="ZoneTexte 24"/>
        <xdr:cNvSpPr txBox="1"/>
      </xdr:nvSpPr>
      <xdr:spPr>
        <a:xfrm>
          <a:off x="163285" y="2177144"/>
          <a:ext cx="4327071" cy="8069036"/>
        </a:xfrm>
        <a:prstGeom prst="rect">
          <a:avLst/>
        </a:prstGeom>
        <a:noFill/>
        <a:ln w="34925" cmpd="sng">
          <a:solidFill>
            <a:schemeClr val="accent1">
              <a:lumMod val="60000"/>
              <a:lumOff val="4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1">
              <a:solidFill>
                <a:schemeClr val="accent1">
                  <a:lumMod val="60000"/>
                  <a:lumOff val="40000"/>
                </a:schemeClr>
              </a:solidFill>
            </a:rPr>
            <a:t>GEOGRAPHIE</a:t>
          </a:r>
        </a:p>
      </xdr:txBody>
    </xdr:sp>
    <xdr:clientData/>
  </xdr:twoCellAnchor>
  <xdr:twoCellAnchor>
    <xdr:from>
      <xdr:col>6</xdr:col>
      <xdr:colOff>722918</xdr:colOff>
      <xdr:row>15</xdr:row>
      <xdr:rowOff>66118</xdr:rowOff>
    </xdr:from>
    <xdr:to>
      <xdr:col>13</xdr:col>
      <xdr:colOff>476250</xdr:colOff>
      <xdr:row>27</xdr:row>
      <xdr:rowOff>68036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381000</xdr:colOff>
      <xdr:row>14</xdr:row>
      <xdr:rowOff>54509</xdr:rowOff>
    </xdr:from>
    <xdr:to>
      <xdr:col>2</xdr:col>
      <xdr:colOff>353786</xdr:colOff>
      <xdr:row>22</xdr:row>
      <xdr:rowOff>16409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TERRITOI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ERRITOI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000" y="2721509"/>
              <a:ext cx="1496786" cy="1485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381000</xdr:colOff>
      <xdr:row>23</xdr:row>
      <xdr:rowOff>13607</xdr:rowOff>
    </xdr:from>
    <xdr:to>
      <xdr:col>5</xdr:col>
      <xdr:colOff>557893</xdr:colOff>
      <xdr:row>35</xdr:row>
      <xdr:rowOff>149678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ETABLISSEMENT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BLISSEMEN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000" y="4395107"/>
              <a:ext cx="3986893" cy="242207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24</xdr:col>
      <xdr:colOff>476249</xdr:colOff>
      <xdr:row>39</xdr:row>
      <xdr:rowOff>136072</xdr:rowOff>
    </xdr:from>
    <xdr:to>
      <xdr:col>27</xdr:col>
      <xdr:colOff>244929</xdr:colOff>
      <xdr:row>50</xdr:row>
      <xdr:rowOff>95251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COMPTE ANALYTIQU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PTE ANALYTIQU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301606" y="7565572"/>
              <a:ext cx="3360965" cy="205467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24</xdr:col>
      <xdr:colOff>449036</xdr:colOff>
      <xdr:row>18</xdr:row>
      <xdr:rowOff>134710</xdr:rowOff>
    </xdr:from>
    <xdr:to>
      <xdr:col>29</xdr:col>
      <xdr:colOff>136072</xdr:colOff>
      <xdr:row>38</xdr:row>
      <xdr:rowOff>190499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INTERVENTION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NTERVENTIO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274393" y="3563710"/>
              <a:ext cx="3374572" cy="386578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136071</xdr:colOff>
      <xdr:row>14</xdr:row>
      <xdr:rowOff>56830</xdr:rowOff>
    </xdr:from>
    <xdr:to>
      <xdr:col>5</xdr:col>
      <xdr:colOff>544286</xdr:colOff>
      <xdr:row>21</xdr:row>
      <xdr:rowOff>176893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LIGN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GN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22071" y="2723830"/>
              <a:ext cx="1932215" cy="145356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6</xdr:col>
      <xdr:colOff>723341</xdr:colOff>
      <xdr:row>27</xdr:row>
      <xdr:rowOff>142639</xdr:rowOff>
    </xdr:from>
    <xdr:to>
      <xdr:col>13</xdr:col>
      <xdr:colOff>464346</xdr:colOff>
      <xdr:row>39</xdr:row>
      <xdr:rowOff>136072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760079</xdr:colOff>
      <xdr:row>40</xdr:row>
      <xdr:rowOff>64116</xdr:rowOff>
    </xdr:from>
    <xdr:to>
      <xdr:col>13</xdr:col>
      <xdr:colOff>491558</xdr:colOff>
      <xdr:row>52</xdr:row>
      <xdr:rowOff>81643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18</xdr:col>
      <xdr:colOff>369094</xdr:colOff>
      <xdr:row>15</xdr:row>
      <xdr:rowOff>62335</xdr:rowOff>
    </xdr:from>
    <xdr:to>
      <xdr:col>23</xdr:col>
      <xdr:colOff>71438</xdr:colOff>
      <xdr:row>27</xdr:row>
      <xdr:rowOff>68036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18</xdr:col>
      <xdr:colOff>365691</xdr:colOff>
      <xdr:row>27</xdr:row>
      <xdr:rowOff>135837</xdr:rowOff>
    </xdr:from>
    <xdr:to>
      <xdr:col>23</xdr:col>
      <xdr:colOff>56128</xdr:colOff>
      <xdr:row>39</xdr:row>
      <xdr:rowOff>122464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18</xdr:col>
      <xdr:colOff>329977</xdr:colOff>
      <xdr:row>40</xdr:row>
      <xdr:rowOff>49828</xdr:rowOff>
    </xdr:from>
    <xdr:to>
      <xdr:col>23</xdr:col>
      <xdr:colOff>44926</xdr:colOff>
      <xdr:row>52</xdr:row>
      <xdr:rowOff>40821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13</xdr:col>
      <xdr:colOff>559593</xdr:colOff>
      <xdr:row>15</xdr:row>
      <xdr:rowOff>73142</xdr:rowOff>
    </xdr:from>
    <xdr:to>
      <xdr:col>18</xdr:col>
      <xdr:colOff>297656</xdr:colOff>
      <xdr:row>27</xdr:row>
      <xdr:rowOff>81644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13</xdr:col>
      <xdr:colOff>559595</xdr:colOff>
      <xdr:row>27</xdr:row>
      <xdr:rowOff>130971</xdr:rowOff>
    </xdr:from>
    <xdr:to>
      <xdr:col>18</xdr:col>
      <xdr:colOff>285752</xdr:colOff>
      <xdr:row>39</xdr:row>
      <xdr:rowOff>136070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 editAs="oneCell">
    <xdr:from>
      <xdr:col>0</xdr:col>
      <xdr:colOff>367393</xdr:colOff>
      <xdr:row>36</xdr:row>
      <xdr:rowOff>40821</xdr:rowOff>
    </xdr:from>
    <xdr:to>
      <xdr:col>5</xdr:col>
      <xdr:colOff>517071</xdr:colOff>
      <xdr:row>53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3" name="UP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P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7393" y="6898821"/>
              <a:ext cx="3959678" cy="319767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6</xdr:col>
      <xdr:colOff>707571</xdr:colOff>
      <xdr:row>1</xdr:row>
      <xdr:rowOff>0</xdr:rowOff>
    </xdr:from>
    <xdr:to>
      <xdr:col>13</xdr:col>
      <xdr:colOff>435428</xdr:colOff>
      <xdr:row>13</xdr:row>
      <xdr:rowOff>27214</xdr:rowOff>
    </xdr:to>
    <xdr:graphicFrame macro="">
      <xdr:nvGraphicFramePr>
        <xdr:cNvPr id="23" name="Graphique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13</xdr:col>
      <xdr:colOff>571500</xdr:colOff>
      <xdr:row>1</xdr:row>
      <xdr:rowOff>0</xdr:rowOff>
    </xdr:from>
    <xdr:to>
      <xdr:col>18</xdr:col>
      <xdr:colOff>272143</xdr:colOff>
      <xdr:row>13</xdr:row>
      <xdr:rowOff>40821</xdr:rowOff>
    </xdr:to>
    <xdr:graphicFrame macro="">
      <xdr:nvGraphicFramePr>
        <xdr:cNvPr id="24" name="Graphique 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 editAs="oneCell">
    <xdr:from>
      <xdr:col>0</xdr:col>
      <xdr:colOff>345623</xdr:colOff>
      <xdr:row>4</xdr:row>
      <xdr:rowOff>20410</xdr:rowOff>
    </xdr:from>
    <xdr:to>
      <xdr:col>2</xdr:col>
      <xdr:colOff>650423</xdr:colOff>
      <xdr:row>9</xdr:row>
      <xdr:rowOff>68036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7" name="PERIMETRE C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ERIMETRE C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45623" y="782410"/>
              <a:ext cx="1828800" cy="10001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24</xdr:col>
      <xdr:colOff>420460</xdr:colOff>
      <xdr:row>8</xdr:row>
      <xdr:rowOff>81642</xdr:rowOff>
    </xdr:from>
    <xdr:to>
      <xdr:col>26</xdr:col>
      <xdr:colOff>258536</xdr:colOff>
      <xdr:row>18</xdr:row>
      <xdr:rowOff>27213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8" name="TECHNIQU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ECHNIQU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245817" y="1605642"/>
              <a:ext cx="1828800" cy="185057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26</xdr:col>
      <xdr:colOff>435430</xdr:colOff>
      <xdr:row>8</xdr:row>
      <xdr:rowOff>95252</xdr:rowOff>
    </xdr:from>
    <xdr:to>
      <xdr:col>29</xdr:col>
      <xdr:colOff>13608</xdr:colOff>
      <xdr:row>18</xdr:row>
      <xdr:rowOff>27216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9" name="ACTIVI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VI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06609" y="1619252"/>
              <a:ext cx="1442355" cy="183696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631373</xdr:colOff>
      <xdr:row>3</xdr:row>
      <xdr:rowOff>170092</xdr:rowOff>
    </xdr:from>
    <xdr:to>
      <xdr:col>5</xdr:col>
      <xdr:colOff>530681</xdr:colOff>
      <xdr:row>9</xdr:row>
      <xdr:rowOff>40824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0" name="PPU / PAF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PU / PAF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917373" y="741592"/>
              <a:ext cx="1423308" cy="101373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18</xdr:col>
      <xdr:colOff>394607</xdr:colOff>
      <xdr:row>0</xdr:row>
      <xdr:rowOff>176893</xdr:rowOff>
    </xdr:from>
    <xdr:to>
      <xdr:col>23</xdr:col>
      <xdr:colOff>81642</xdr:colOff>
      <xdr:row>13</xdr:row>
      <xdr:rowOff>40821</xdr:rowOff>
    </xdr:to>
    <xdr:graphicFrame macro="">
      <xdr:nvGraphicFramePr>
        <xdr:cNvPr id="27" name="Graphique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 editAs="oneCell">
    <xdr:from>
      <xdr:col>27</xdr:col>
      <xdr:colOff>340179</xdr:colOff>
      <xdr:row>39</xdr:row>
      <xdr:rowOff>142876</xdr:rowOff>
    </xdr:from>
    <xdr:to>
      <xdr:col>29</xdr:col>
      <xdr:colOff>176893</xdr:colOff>
      <xdr:row>50</xdr:row>
      <xdr:rowOff>108858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2" name="U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451536" y="7572376"/>
              <a:ext cx="1360714" cy="206148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13</xdr:col>
      <xdr:colOff>530679</xdr:colOff>
      <xdr:row>40</xdr:row>
      <xdr:rowOff>27215</xdr:rowOff>
    </xdr:from>
    <xdr:to>
      <xdr:col>18</xdr:col>
      <xdr:colOff>272143</xdr:colOff>
      <xdr:row>52</xdr:row>
      <xdr:rowOff>40823</xdr:rowOff>
    </xdr:to>
    <xdr:graphicFrame macro="">
      <xdr:nvGraphicFramePr>
        <xdr:cNvPr id="28" name="Graphique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W" refreshedDate="42908.761796990744" missingItemsLimit="0" createdVersion="4" refreshedVersion="4" minRefreshableVersion="3" recordCount="730">
  <cacheSource type="worksheet">
    <worksheetSource ref="C1:V731" sheet="BASE mise en forme"/>
  </cacheSource>
  <cacheFields count="20">
    <cacheField name="Palier RG1" numFmtId="0">
      <sharedItems/>
    </cacheField>
    <cacheField name="ETABLISSEMENT" numFmtId="0">
      <sharedItems count="3">
        <s v="NORD"/>
        <s v="OUEST"/>
        <s v="SUD"/>
      </sharedItems>
    </cacheField>
    <cacheField name="UP" numFmtId="0">
      <sharedItems count="3">
        <s v="Paris"/>
        <s v="Lille"/>
        <s v="Orléans"/>
      </sharedItems>
    </cacheField>
    <cacheField name="UOM" numFmtId="0">
      <sharedItems count="5">
        <s v="A"/>
        <s v="E"/>
        <s v="B"/>
        <s v="C"/>
        <s v="D"/>
      </sharedItems>
    </cacheField>
    <cacheField name="COMPTE ANALYTIQUE" numFmtId="0">
      <sharedItems count="14">
        <s v="B"/>
        <s v="E"/>
        <s v="A"/>
        <s v="C"/>
        <s v="D"/>
        <s v="G"/>
        <s v="H"/>
        <s v="I"/>
        <s v="J"/>
        <s v="L"/>
        <s v="K"/>
        <s v="F"/>
        <s v="M"/>
        <s v="N"/>
      </sharedItems>
    </cacheField>
    <cacheField name="INTERVENTION" numFmtId="0">
      <sharedItems containsSemiMixedTypes="0" containsString="0" containsNumber="1" containsInteger="1" minValue="1" maxValue="11" count="11">
        <n v="2"/>
        <n v="7"/>
        <n v="3"/>
        <n v="1"/>
        <n v="4"/>
        <n v="5"/>
        <n v="6"/>
        <n v="11"/>
        <n v="9"/>
        <n v="8"/>
        <n v="10"/>
      </sharedItems>
    </cacheField>
    <cacheField name="LIGNE" numFmtId="0">
      <sharedItems count="8">
        <s v="A"/>
        <s v="W"/>
        <s v="G"/>
        <s v="C"/>
        <s v="Z"/>
        <s v="M"/>
        <s v="S"/>
        <s v="U"/>
      </sharedItems>
    </cacheField>
    <cacheField name="Valeurs2" numFmtId="0">
      <sharedItems/>
    </cacheField>
    <cacheField name="BASE MONTANT" numFmtId="3">
      <sharedItems containsSemiMixedTypes="0" containsString="0" containsNumber="1" minValue="-3296223.0100000007" maxValue="3318099"/>
    </cacheField>
    <cacheField name="MONTANT" numFmtId="3">
      <sharedItems containsSemiMixedTypes="0" containsString="0" containsNumber="1" minValue="-29305" maxValue="3318099"/>
    </cacheField>
    <cacheField name="MONTANT ISO" numFmtId="3">
      <sharedItems containsSemiMixedTypes="0" containsString="0" containsNumber="1" minValue="-29305" maxValue="3318099"/>
    </cacheField>
    <cacheField name="ANNEE" numFmtId="0">
      <sharedItems containsSemiMixedTypes="0" containsString="0" containsNumber="1" containsInteger="1" minValue="2016" maxValue="2017" count="2">
        <n v="2016"/>
        <n v="2017"/>
      </sharedItems>
    </cacheField>
    <cacheField name="SCENARIO" numFmtId="0">
      <sharedItems count="3">
        <s v="BUDGET ANNUEL"/>
        <s v="REALISE"/>
        <s v="PREVU A DATE"/>
      </sharedItems>
    </cacheField>
    <cacheField name="DEVIS" numFmtId="0">
      <sharedItems count="7">
        <s v="UOP"/>
        <s v="TOTAL"/>
        <s v="MO"/>
        <s v="ENGINS"/>
        <s v="ACE"/>
        <s v="MAT"/>
        <s v="AUTRES"/>
      </sharedItems>
    </cacheField>
    <cacheField name="TERRITOIRE" numFmtId="0">
      <sharedItems count="1">
        <s v="Moldu"/>
      </sharedItems>
    </cacheField>
    <cacheField name="TECHNIQUE" numFmtId="0">
      <sharedItems count="2">
        <s v="Chien"/>
        <s v="Lion"/>
      </sharedItems>
    </cacheField>
    <cacheField name="ACTIVITE" numFmtId="0">
      <sharedItems count="2">
        <s v="pupu"/>
        <s v="mama"/>
      </sharedItems>
    </cacheField>
    <cacheField name="PPU / PAF" numFmtId="0">
      <sharedItems count="1">
        <s v="PPU"/>
      </sharedItems>
    </cacheField>
    <cacheField name="PERIMETRE CM" numFmtId="0">
      <sharedItems count="2">
        <s v="CM"/>
        <s v="Hors CM"/>
      </sharedItems>
    </cacheField>
    <cacheField name="KTRL" numFmtId="0">
      <sharedItems count="1">
        <s v="OK"/>
      </sharedItems>
    </cacheField>
  </cacheFields>
  <extLst>
    <ext xmlns:x14="http://schemas.microsoft.com/office/spreadsheetml/2009/9/main" uri="{725AE2AE-9491-48be-B2B4-4EB974FC3084}">
      <x14:pivotCacheDefinition pivotCacheId="2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30">
  <r>
    <s v="CENTRE"/>
    <x v="0"/>
    <x v="0"/>
    <x v="0"/>
    <x v="0"/>
    <x v="0"/>
    <x v="0"/>
    <s v="Somme de UOP Prévues annuelles"/>
    <n v="4"/>
    <n v="4"/>
    <n v="4"/>
    <x v="0"/>
    <x v="0"/>
    <x v="0"/>
    <x v="0"/>
    <x v="0"/>
    <x v="0"/>
    <x v="0"/>
    <x v="0"/>
    <x v="0"/>
  </r>
  <r>
    <s v="CENTRE"/>
    <x v="0"/>
    <x v="0"/>
    <x v="0"/>
    <x v="0"/>
    <x v="0"/>
    <x v="0"/>
    <s v="Somme de Dépenses prévues annuelles"/>
    <n v="-23074.07"/>
    <n v="23074.07"/>
    <n v="23074.07"/>
    <x v="0"/>
    <x v="0"/>
    <x v="1"/>
    <x v="0"/>
    <x v="0"/>
    <x v="0"/>
    <x v="0"/>
    <x v="0"/>
    <x v="0"/>
  </r>
  <r>
    <s v="CENTRE"/>
    <x v="0"/>
    <x v="0"/>
    <x v="0"/>
    <x v="0"/>
    <x v="0"/>
    <x v="0"/>
    <s v="Somme de Dépenses MO prévues annuelles"/>
    <n v="-15633.61"/>
    <n v="15633.61"/>
    <n v="15633.61"/>
    <x v="0"/>
    <x v="0"/>
    <x v="2"/>
    <x v="0"/>
    <x v="0"/>
    <x v="0"/>
    <x v="0"/>
    <x v="0"/>
    <x v="0"/>
  </r>
  <r>
    <s v="CENTRE"/>
    <x v="0"/>
    <x v="0"/>
    <x v="0"/>
    <x v="0"/>
    <x v="0"/>
    <x v="0"/>
    <s v="Somme de Dépenses Engins prévues annuelles"/>
    <n v="-7440.46"/>
    <n v="7440.46"/>
    <n v="7440.46"/>
    <x v="0"/>
    <x v="0"/>
    <x v="3"/>
    <x v="0"/>
    <x v="0"/>
    <x v="0"/>
    <x v="0"/>
    <x v="0"/>
    <x v="0"/>
  </r>
  <r>
    <s v="CENTRE"/>
    <x v="0"/>
    <x v="0"/>
    <x v="0"/>
    <x v="0"/>
    <x v="0"/>
    <x v="1"/>
    <s v="Somme de UOP Prévues annuelles"/>
    <n v="4"/>
    <n v="4"/>
    <n v="4"/>
    <x v="0"/>
    <x v="0"/>
    <x v="0"/>
    <x v="0"/>
    <x v="0"/>
    <x v="0"/>
    <x v="0"/>
    <x v="0"/>
    <x v="0"/>
  </r>
  <r>
    <s v="CENTRE"/>
    <x v="0"/>
    <x v="0"/>
    <x v="0"/>
    <x v="0"/>
    <x v="0"/>
    <x v="1"/>
    <s v="Somme de Dépenses prévues annuelles"/>
    <n v="-24494.07"/>
    <n v="24494.07"/>
    <n v="24494.07"/>
    <x v="0"/>
    <x v="0"/>
    <x v="1"/>
    <x v="0"/>
    <x v="0"/>
    <x v="0"/>
    <x v="0"/>
    <x v="0"/>
    <x v="0"/>
  </r>
  <r>
    <s v="CENTRE"/>
    <x v="0"/>
    <x v="0"/>
    <x v="0"/>
    <x v="0"/>
    <x v="0"/>
    <x v="1"/>
    <s v="Somme de Dépenses ACE prévues annuelles"/>
    <n v="-1420"/>
    <n v="1420"/>
    <n v="1420"/>
    <x v="0"/>
    <x v="0"/>
    <x v="4"/>
    <x v="0"/>
    <x v="0"/>
    <x v="0"/>
    <x v="0"/>
    <x v="0"/>
    <x v="0"/>
  </r>
  <r>
    <s v="CENTRE"/>
    <x v="0"/>
    <x v="0"/>
    <x v="0"/>
    <x v="0"/>
    <x v="0"/>
    <x v="1"/>
    <s v="Somme de Dépenses MO prévues annuelles"/>
    <n v="-15633.61"/>
    <n v="15633.61"/>
    <n v="15633.61"/>
    <x v="0"/>
    <x v="0"/>
    <x v="2"/>
    <x v="0"/>
    <x v="0"/>
    <x v="0"/>
    <x v="0"/>
    <x v="0"/>
    <x v="0"/>
  </r>
  <r>
    <s v="CENTRE"/>
    <x v="0"/>
    <x v="0"/>
    <x v="0"/>
    <x v="0"/>
    <x v="0"/>
    <x v="1"/>
    <s v="Somme de Dépenses Engins prévues annuelles"/>
    <n v="-7440.46"/>
    <n v="7440.46"/>
    <n v="7440.46"/>
    <x v="0"/>
    <x v="0"/>
    <x v="3"/>
    <x v="0"/>
    <x v="0"/>
    <x v="0"/>
    <x v="0"/>
    <x v="0"/>
    <x v="0"/>
  </r>
  <r>
    <s v="CENTRE"/>
    <x v="0"/>
    <x v="0"/>
    <x v="0"/>
    <x v="1"/>
    <x v="0"/>
    <x v="0"/>
    <s v="Somme de UOP Prévues annuelles"/>
    <n v="34"/>
    <n v="34"/>
    <n v="34"/>
    <x v="0"/>
    <x v="0"/>
    <x v="0"/>
    <x v="0"/>
    <x v="0"/>
    <x v="0"/>
    <x v="0"/>
    <x v="0"/>
    <x v="0"/>
  </r>
  <r>
    <s v="CENTRE"/>
    <x v="0"/>
    <x v="0"/>
    <x v="0"/>
    <x v="1"/>
    <x v="0"/>
    <x v="0"/>
    <s v="Somme de Dépenses prévues annuelles"/>
    <n v="-255544.43999999994"/>
    <n v="255544.43999999994"/>
    <n v="255544.43999999994"/>
    <x v="0"/>
    <x v="0"/>
    <x v="1"/>
    <x v="0"/>
    <x v="0"/>
    <x v="0"/>
    <x v="0"/>
    <x v="0"/>
    <x v="0"/>
  </r>
  <r>
    <s v="CENTRE"/>
    <x v="0"/>
    <x v="0"/>
    <x v="0"/>
    <x v="1"/>
    <x v="0"/>
    <x v="0"/>
    <s v="Somme de Dépenses ACE prévues annuelles"/>
    <n v="-128767"/>
    <n v="128767"/>
    <n v="128767"/>
    <x v="0"/>
    <x v="0"/>
    <x v="4"/>
    <x v="0"/>
    <x v="0"/>
    <x v="0"/>
    <x v="0"/>
    <x v="0"/>
    <x v="0"/>
  </r>
  <r>
    <s v="CENTRE"/>
    <x v="0"/>
    <x v="0"/>
    <x v="0"/>
    <x v="1"/>
    <x v="0"/>
    <x v="0"/>
    <s v="Somme de Dépenses MAT prévues annuelles"/>
    <n v="-1686.0700000000002"/>
    <n v="1686.0700000000002"/>
    <n v="1686.0700000000002"/>
    <x v="0"/>
    <x v="0"/>
    <x v="5"/>
    <x v="0"/>
    <x v="0"/>
    <x v="0"/>
    <x v="0"/>
    <x v="0"/>
    <x v="0"/>
  </r>
  <r>
    <s v="CENTRE"/>
    <x v="0"/>
    <x v="0"/>
    <x v="0"/>
    <x v="1"/>
    <x v="0"/>
    <x v="0"/>
    <s v="Somme de Dépenses MO prévues annuelles"/>
    <n v="-125091.37000000001"/>
    <n v="125091.37000000001"/>
    <n v="125091.37000000001"/>
    <x v="0"/>
    <x v="0"/>
    <x v="2"/>
    <x v="0"/>
    <x v="0"/>
    <x v="0"/>
    <x v="0"/>
    <x v="0"/>
    <x v="0"/>
  </r>
  <r>
    <s v="CENTRE"/>
    <x v="0"/>
    <x v="0"/>
    <x v="0"/>
    <x v="1"/>
    <x v="0"/>
    <x v="1"/>
    <s v="Somme de UOP Prévues annuelles"/>
    <n v="10"/>
    <n v="10"/>
    <n v="10"/>
    <x v="0"/>
    <x v="0"/>
    <x v="0"/>
    <x v="0"/>
    <x v="0"/>
    <x v="0"/>
    <x v="0"/>
    <x v="0"/>
    <x v="0"/>
  </r>
  <r>
    <s v="CENTRE"/>
    <x v="0"/>
    <x v="0"/>
    <x v="0"/>
    <x v="1"/>
    <x v="0"/>
    <x v="1"/>
    <s v="Somme de Dépenses prévues annuelles"/>
    <n v="-88265.1"/>
    <n v="88265.1"/>
    <n v="88265.1"/>
    <x v="0"/>
    <x v="0"/>
    <x v="1"/>
    <x v="0"/>
    <x v="0"/>
    <x v="0"/>
    <x v="0"/>
    <x v="0"/>
    <x v="0"/>
  </r>
  <r>
    <s v="CENTRE"/>
    <x v="0"/>
    <x v="0"/>
    <x v="0"/>
    <x v="1"/>
    <x v="0"/>
    <x v="1"/>
    <s v="Somme de Dépenses ACE prévues annuelles"/>
    <n v="-49283"/>
    <n v="49283"/>
    <n v="49283"/>
    <x v="0"/>
    <x v="0"/>
    <x v="4"/>
    <x v="0"/>
    <x v="0"/>
    <x v="0"/>
    <x v="0"/>
    <x v="0"/>
    <x v="0"/>
  </r>
  <r>
    <s v="CENTRE"/>
    <x v="0"/>
    <x v="0"/>
    <x v="0"/>
    <x v="1"/>
    <x v="0"/>
    <x v="1"/>
    <s v="Somme de Dépenses MAT prévues annuelles"/>
    <n v="-495.91"/>
    <n v="495.91"/>
    <n v="495.91"/>
    <x v="0"/>
    <x v="0"/>
    <x v="5"/>
    <x v="0"/>
    <x v="0"/>
    <x v="0"/>
    <x v="0"/>
    <x v="0"/>
    <x v="0"/>
  </r>
  <r>
    <s v="CENTRE"/>
    <x v="0"/>
    <x v="0"/>
    <x v="0"/>
    <x v="1"/>
    <x v="0"/>
    <x v="1"/>
    <s v="Somme de Dépenses MO prévues annuelles"/>
    <n v="-38486.19"/>
    <n v="38486.19"/>
    <n v="38486.19"/>
    <x v="0"/>
    <x v="0"/>
    <x v="2"/>
    <x v="0"/>
    <x v="0"/>
    <x v="0"/>
    <x v="0"/>
    <x v="0"/>
    <x v="0"/>
  </r>
  <r>
    <s v="CENTRE"/>
    <x v="0"/>
    <x v="0"/>
    <x v="1"/>
    <x v="2"/>
    <x v="1"/>
    <x v="0"/>
    <s v="Somme de UOP Prévues annuelles"/>
    <n v="24"/>
    <n v="24"/>
    <n v="24"/>
    <x v="0"/>
    <x v="0"/>
    <x v="0"/>
    <x v="0"/>
    <x v="0"/>
    <x v="0"/>
    <x v="0"/>
    <x v="0"/>
    <x v="0"/>
  </r>
  <r>
    <s v="CENTRE"/>
    <x v="0"/>
    <x v="0"/>
    <x v="1"/>
    <x v="2"/>
    <x v="1"/>
    <x v="0"/>
    <s v="Somme de Dépenses prévues annuelles"/>
    <n v="-552526.82999999996"/>
    <n v="552526.82999999996"/>
    <n v="552526.82999999996"/>
    <x v="0"/>
    <x v="0"/>
    <x v="1"/>
    <x v="0"/>
    <x v="0"/>
    <x v="0"/>
    <x v="0"/>
    <x v="0"/>
    <x v="0"/>
  </r>
  <r>
    <s v="CENTRE"/>
    <x v="0"/>
    <x v="0"/>
    <x v="1"/>
    <x v="2"/>
    <x v="1"/>
    <x v="0"/>
    <s v="Somme de Dépenses ACE prévues annuelles"/>
    <n v="-43500"/>
    <n v="43500"/>
    <n v="43500"/>
    <x v="0"/>
    <x v="0"/>
    <x v="4"/>
    <x v="0"/>
    <x v="0"/>
    <x v="0"/>
    <x v="0"/>
    <x v="0"/>
    <x v="0"/>
  </r>
  <r>
    <s v="CENTRE"/>
    <x v="0"/>
    <x v="0"/>
    <x v="1"/>
    <x v="2"/>
    <x v="1"/>
    <x v="0"/>
    <s v="Somme de Dépenses Autres Charges prévues annuelles"/>
    <n v="-3822"/>
    <n v="3822"/>
    <n v="3822"/>
    <x v="0"/>
    <x v="0"/>
    <x v="6"/>
    <x v="0"/>
    <x v="0"/>
    <x v="0"/>
    <x v="0"/>
    <x v="0"/>
    <x v="0"/>
  </r>
  <r>
    <s v="CENTRE"/>
    <x v="0"/>
    <x v="0"/>
    <x v="1"/>
    <x v="2"/>
    <x v="1"/>
    <x v="0"/>
    <s v="Somme de Dépenses MAT prévues annuelles"/>
    <n v="-303603.65000000002"/>
    <n v="303603.65000000002"/>
    <n v="303603.65000000002"/>
    <x v="0"/>
    <x v="0"/>
    <x v="5"/>
    <x v="0"/>
    <x v="0"/>
    <x v="0"/>
    <x v="0"/>
    <x v="0"/>
    <x v="0"/>
  </r>
  <r>
    <s v="CENTRE"/>
    <x v="0"/>
    <x v="0"/>
    <x v="1"/>
    <x v="2"/>
    <x v="1"/>
    <x v="0"/>
    <s v="Somme de Dépenses MO prévues annuelles"/>
    <n v="-178505.5"/>
    <n v="178505.5"/>
    <n v="178505.5"/>
    <x v="0"/>
    <x v="0"/>
    <x v="2"/>
    <x v="0"/>
    <x v="0"/>
    <x v="0"/>
    <x v="0"/>
    <x v="0"/>
    <x v="0"/>
  </r>
  <r>
    <s v="CENTRE"/>
    <x v="0"/>
    <x v="0"/>
    <x v="1"/>
    <x v="2"/>
    <x v="1"/>
    <x v="0"/>
    <s v="Somme de Dépenses Engins prévues annuelles"/>
    <n v="-23095.68"/>
    <n v="23095.68"/>
    <n v="23095.68"/>
    <x v="0"/>
    <x v="0"/>
    <x v="3"/>
    <x v="0"/>
    <x v="0"/>
    <x v="0"/>
    <x v="0"/>
    <x v="0"/>
    <x v="0"/>
  </r>
  <r>
    <s v="CENTRE"/>
    <x v="0"/>
    <x v="0"/>
    <x v="1"/>
    <x v="2"/>
    <x v="1"/>
    <x v="1"/>
    <s v="Somme de UOP Prévues annuelles"/>
    <n v="1"/>
    <n v="1"/>
    <n v="1"/>
    <x v="0"/>
    <x v="0"/>
    <x v="0"/>
    <x v="0"/>
    <x v="0"/>
    <x v="0"/>
    <x v="0"/>
    <x v="0"/>
    <x v="0"/>
  </r>
  <r>
    <s v="CENTRE"/>
    <x v="0"/>
    <x v="0"/>
    <x v="1"/>
    <x v="2"/>
    <x v="1"/>
    <x v="1"/>
    <s v="Somme de Dépenses prévues annuelles"/>
    <n v="-23073.26"/>
    <n v="23073.26"/>
    <n v="23073.26"/>
    <x v="0"/>
    <x v="0"/>
    <x v="1"/>
    <x v="0"/>
    <x v="0"/>
    <x v="0"/>
    <x v="0"/>
    <x v="0"/>
    <x v="0"/>
  </r>
  <r>
    <s v="CENTRE"/>
    <x v="0"/>
    <x v="0"/>
    <x v="1"/>
    <x v="2"/>
    <x v="1"/>
    <x v="1"/>
    <s v="Somme de Dépenses Autres Charges prévues annuelles"/>
    <n v="-273"/>
    <n v="273"/>
    <n v="273"/>
    <x v="0"/>
    <x v="0"/>
    <x v="6"/>
    <x v="0"/>
    <x v="0"/>
    <x v="0"/>
    <x v="0"/>
    <x v="0"/>
    <x v="0"/>
  </r>
  <r>
    <s v="CENTRE"/>
    <x v="0"/>
    <x v="0"/>
    <x v="1"/>
    <x v="2"/>
    <x v="1"/>
    <x v="1"/>
    <s v="Somme de Dépenses MAT prévues annuelles"/>
    <n v="-12650.15"/>
    <n v="12650.15"/>
    <n v="12650.15"/>
    <x v="0"/>
    <x v="0"/>
    <x v="5"/>
    <x v="0"/>
    <x v="0"/>
    <x v="0"/>
    <x v="0"/>
    <x v="0"/>
    <x v="0"/>
  </r>
  <r>
    <s v="CENTRE"/>
    <x v="0"/>
    <x v="0"/>
    <x v="1"/>
    <x v="2"/>
    <x v="1"/>
    <x v="1"/>
    <s v="Somme de Dépenses MO prévues annuelles"/>
    <n v="-9187.7900000000009"/>
    <n v="9187.7900000000009"/>
    <n v="9187.7900000000009"/>
    <x v="0"/>
    <x v="0"/>
    <x v="2"/>
    <x v="0"/>
    <x v="0"/>
    <x v="0"/>
    <x v="0"/>
    <x v="0"/>
    <x v="0"/>
  </r>
  <r>
    <s v="CENTRE"/>
    <x v="0"/>
    <x v="0"/>
    <x v="1"/>
    <x v="2"/>
    <x v="1"/>
    <x v="1"/>
    <s v="Somme de Dépenses Engins prévues annuelles"/>
    <n v="-962.32"/>
    <n v="962.32"/>
    <n v="962.32"/>
    <x v="0"/>
    <x v="0"/>
    <x v="3"/>
    <x v="0"/>
    <x v="0"/>
    <x v="0"/>
    <x v="0"/>
    <x v="0"/>
    <x v="0"/>
  </r>
  <r>
    <s v="CENTRE"/>
    <x v="0"/>
    <x v="0"/>
    <x v="1"/>
    <x v="3"/>
    <x v="2"/>
    <x v="0"/>
    <s v="Somme de UOP Prévues annuelles"/>
    <n v="2"/>
    <n v="2"/>
    <n v="2"/>
    <x v="0"/>
    <x v="0"/>
    <x v="0"/>
    <x v="0"/>
    <x v="0"/>
    <x v="0"/>
    <x v="0"/>
    <x v="0"/>
    <x v="0"/>
  </r>
  <r>
    <s v="CENTRE"/>
    <x v="0"/>
    <x v="0"/>
    <x v="1"/>
    <x v="3"/>
    <x v="2"/>
    <x v="0"/>
    <s v="Somme de Dépenses prévues annuelles"/>
    <n v="-4146.4799999999996"/>
    <n v="4146.4799999999996"/>
    <n v="4146.4799999999996"/>
    <x v="0"/>
    <x v="0"/>
    <x v="1"/>
    <x v="0"/>
    <x v="0"/>
    <x v="0"/>
    <x v="0"/>
    <x v="0"/>
    <x v="0"/>
  </r>
  <r>
    <s v="CENTRE"/>
    <x v="0"/>
    <x v="0"/>
    <x v="1"/>
    <x v="3"/>
    <x v="2"/>
    <x v="0"/>
    <s v="Somme de Dépenses MAT prévues annuelles"/>
    <n v="-460.46"/>
    <n v="460.46"/>
    <n v="460.46"/>
    <x v="0"/>
    <x v="0"/>
    <x v="5"/>
    <x v="0"/>
    <x v="0"/>
    <x v="0"/>
    <x v="0"/>
    <x v="0"/>
    <x v="0"/>
  </r>
  <r>
    <s v="CENTRE"/>
    <x v="0"/>
    <x v="0"/>
    <x v="1"/>
    <x v="3"/>
    <x v="2"/>
    <x v="0"/>
    <s v="Somme de Dépenses MO prévues annuelles"/>
    <n v="-3445.44"/>
    <n v="3445.44"/>
    <n v="3445.44"/>
    <x v="0"/>
    <x v="0"/>
    <x v="2"/>
    <x v="0"/>
    <x v="0"/>
    <x v="0"/>
    <x v="0"/>
    <x v="0"/>
    <x v="0"/>
  </r>
  <r>
    <s v="CENTRE"/>
    <x v="0"/>
    <x v="0"/>
    <x v="1"/>
    <x v="3"/>
    <x v="2"/>
    <x v="0"/>
    <s v="Somme de Dépenses Engins prévues annuelles"/>
    <n v="-240.58"/>
    <n v="240.58"/>
    <n v="240.58"/>
    <x v="0"/>
    <x v="0"/>
    <x v="3"/>
    <x v="0"/>
    <x v="0"/>
    <x v="0"/>
    <x v="0"/>
    <x v="0"/>
    <x v="0"/>
  </r>
  <r>
    <s v="CENTRE"/>
    <x v="0"/>
    <x v="0"/>
    <x v="1"/>
    <x v="3"/>
    <x v="2"/>
    <x v="1"/>
    <s v="Somme de UOP Prévues annuelles"/>
    <n v="40"/>
    <n v="40"/>
    <n v="40"/>
    <x v="0"/>
    <x v="0"/>
    <x v="0"/>
    <x v="0"/>
    <x v="0"/>
    <x v="0"/>
    <x v="0"/>
    <x v="0"/>
    <x v="0"/>
  </r>
  <r>
    <s v="CENTRE"/>
    <x v="0"/>
    <x v="0"/>
    <x v="1"/>
    <x v="3"/>
    <x v="2"/>
    <x v="1"/>
    <s v="Somme de Dépenses prévues annuelles"/>
    <n v="-66668.959999999992"/>
    <n v="66668.959999999992"/>
    <n v="66668.959999999992"/>
    <x v="0"/>
    <x v="0"/>
    <x v="1"/>
    <x v="0"/>
    <x v="0"/>
    <x v="0"/>
    <x v="0"/>
    <x v="0"/>
    <x v="0"/>
  </r>
  <r>
    <s v="CENTRE"/>
    <x v="0"/>
    <x v="0"/>
    <x v="1"/>
    <x v="3"/>
    <x v="2"/>
    <x v="1"/>
    <s v="Somme de Dépenses MAT prévues annuelles"/>
    <n v="-9209.2000000000007"/>
    <n v="9209.2000000000007"/>
    <n v="9209.2000000000007"/>
    <x v="0"/>
    <x v="0"/>
    <x v="5"/>
    <x v="0"/>
    <x v="0"/>
    <x v="0"/>
    <x v="0"/>
    <x v="0"/>
    <x v="0"/>
  </r>
  <r>
    <s v="CENTRE"/>
    <x v="0"/>
    <x v="0"/>
    <x v="1"/>
    <x v="3"/>
    <x v="2"/>
    <x v="1"/>
    <s v="Somme de Dépenses MO prévues annuelles"/>
    <n v="-54470.42"/>
    <n v="54470.42"/>
    <n v="54470.42"/>
    <x v="0"/>
    <x v="0"/>
    <x v="2"/>
    <x v="0"/>
    <x v="0"/>
    <x v="0"/>
    <x v="0"/>
    <x v="0"/>
    <x v="0"/>
  </r>
  <r>
    <s v="CENTRE"/>
    <x v="0"/>
    <x v="0"/>
    <x v="1"/>
    <x v="3"/>
    <x v="2"/>
    <x v="1"/>
    <s v="Somme de Dépenses Engins prévues annuelles"/>
    <n v="-2989.34"/>
    <n v="2989.34"/>
    <n v="2989.34"/>
    <x v="0"/>
    <x v="0"/>
    <x v="3"/>
    <x v="0"/>
    <x v="0"/>
    <x v="0"/>
    <x v="0"/>
    <x v="0"/>
    <x v="0"/>
  </r>
  <r>
    <s v="CENTRE"/>
    <x v="0"/>
    <x v="0"/>
    <x v="1"/>
    <x v="4"/>
    <x v="3"/>
    <x v="0"/>
    <s v="Somme de UOP Prévues annuelles"/>
    <n v="89"/>
    <n v="89"/>
    <n v="89"/>
    <x v="0"/>
    <x v="0"/>
    <x v="0"/>
    <x v="0"/>
    <x v="0"/>
    <x v="0"/>
    <x v="0"/>
    <x v="0"/>
    <x v="0"/>
  </r>
  <r>
    <s v="CENTRE"/>
    <x v="0"/>
    <x v="0"/>
    <x v="1"/>
    <x v="4"/>
    <x v="3"/>
    <x v="0"/>
    <s v="Somme de Dépenses prévues annuelles"/>
    <n v="-359800.39"/>
    <n v="359800.39"/>
    <n v="359800.39"/>
    <x v="0"/>
    <x v="0"/>
    <x v="1"/>
    <x v="0"/>
    <x v="0"/>
    <x v="0"/>
    <x v="0"/>
    <x v="0"/>
    <x v="0"/>
  </r>
  <r>
    <s v="CENTRE"/>
    <x v="0"/>
    <x v="0"/>
    <x v="1"/>
    <x v="4"/>
    <x v="3"/>
    <x v="0"/>
    <s v="Somme de Dépenses MAT prévues annuelles"/>
    <n v="-9352.119999999999"/>
    <n v="9352.119999999999"/>
    <n v="9352.119999999999"/>
    <x v="0"/>
    <x v="0"/>
    <x v="5"/>
    <x v="0"/>
    <x v="0"/>
    <x v="0"/>
    <x v="0"/>
    <x v="0"/>
    <x v="0"/>
  </r>
  <r>
    <s v="CENTRE"/>
    <x v="0"/>
    <x v="0"/>
    <x v="1"/>
    <x v="4"/>
    <x v="3"/>
    <x v="0"/>
    <s v="Somme de Dépenses MO prévues annuelles"/>
    <n v="-350448.27"/>
    <n v="350448.27"/>
    <n v="350448.27"/>
    <x v="0"/>
    <x v="0"/>
    <x v="2"/>
    <x v="0"/>
    <x v="0"/>
    <x v="0"/>
    <x v="0"/>
    <x v="0"/>
    <x v="0"/>
  </r>
  <r>
    <s v="CENTRE"/>
    <x v="0"/>
    <x v="0"/>
    <x v="1"/>
    <x v="4"/>
    <x v="3"/>
    <x v="1"/>
    <s v="Somme de UOP Prévues annuelles"/>
    <n v="33"/>
    <n v="33"/>
    <n v="33"/>
    <x v="0"/>
    <x v="0"/>
    <x v="0"/>
    <x v="0"/>
    <x v="0"/>
    <x v="0"/>
    <x v="0"/>
    <x v="0"/>
    <x v="0"/>
  </r>
  <r>
    <s v="CENTRE"/>
    <x v="0"/>
    <x v="0"/>
    <x v="1"/>
    <x v="4"/>
    <x v="3"/>
    <x v="1"/>
    <s v="Somme de Dépenses prévues annuelles"/>
    <n v="-124582.04999999999"/>
    <n v="124582.04999999999"/>
    <n v="124582.04999999999"/>
    <x v="0"/>
    <x v="0"/>
    <x v="1"/>
    <x v="0"/>
    <x v="0"/>
    <x v="0"/>
    <x v="0"/>
    <x v="0"/>
    <x v="0"/>
  </r>
  <r>
    <s v="CENTRE"/>
    <x v="0"/>
    <x v="0"/>
    <x v="1"/>
    <x v="4"/>
    <x v="3"/>
    <x v="1"/>
    <s v="Somme de Dépenses MAT prévues annuelles"/>
    <n v="-2947.3199999999997"/>
    <n v="2947.3199999999997"/>
    <n v="2947.3199999999997"/>
    <x v="0"/>
    <x v="0"/>
    <x v="5"/>
    <x v="0"/>
    <x v="0"/>
    <x v="0"/>
    <x v="0"/>
    <x v="0"/>
    <x v="0"/>
  </r>
  <r>
    <s v="CENTRE"/>
    <x v="0"/>
    <x v="0"/>
    <x v="1"/>
    <x v="4"/>
    <x v="3"/>
    <x v="1"/>
    <s v="Somme de Dépenses MO prévues annuelles"/>
    <n v="-121634.73000000001"/>
    <n v="121634.73000000001"/>
    <n v="121634.73000000001"/>
    <x v="0"/>
    <x v="0"/>
    <x v="2"/>
    <x v="0"/>
    <x v="0"/>
    <x v="0"/>
    <x v="0"/>
    <x v="0"/>
    <x v="0"/>
  </r>
  <r>
    <s v="CENTRE"/>
    <x v="0"/>
    <x v="0"/>
    <x v="1"/>
    <x v="4"/>
    <x v="3"/>
    <x v="2"/>
    <s v="Somme de UOP Prévues annuelles"/>
    <n v="3"/>
    <n v="3"/>
    <n v="3"/>
    <x v="0"/>
    <x v="0"/>
    <x v="0"/>
    <x v="0"/>
    <x v="0"/>
    <x v="0"/>
    <x v="0"/>
    <x v="0"/>
    <x v="0"/>
  </r>
  <r>
    <s v="CENTRE"/>
    <x v="0"/>
    <x v="0"/>
    <x v="1"/>
    <x v="4"/>
    <x v="3"/>
    <x v="2"/>
    <s v="Somme de Dépenses prévues annuelles"/>
    <n v="-12128.11"/>
    <n v="12128.11"/>
    <n v="12128.11"/>
    <x v="0"/>
    <x v="0"/>
    <x v="1"/>
    <x v="0"/>
    <x v="0"/>
    <x v="0"/>
    <x v="0"/>
    <x v="0"/>
    <x v="0"/>
  </r>
  <r>
    <s v="CENTRE"/>
    <x v="0"/>
    <x v="0"/>
    <x v="1"/>
    <x v="4"/>
    <x v="3"/>
    <x v="2"/>
    <s v="Somme de Dépenses MAT prévues annuelles"/>
    <n v="-315.24"/>
    <n v="315.24"/>
    <n v="315.24"/>
    <x v="0"/>
    <x v="0"/>
    <x v="5"/>
    <x v="0"/>
    <x v="0"/>
    <x v="0"/>
    <x v="0"/>
    <x v="0"/>
    <x v="0"/>
  </r>
  <r>
    <s v="CENTRE"/>
    <x v="0"/>
    <x v="0"/>
    <x v="1"/>
    <x v="4"/>
    <x v="3"/>
    <x v="2"/>
    <s v="Somme de Dépenses MO prévues annuelles"/>
    <n v="-11812.87"/>
    <n v="11812.87"/>
    <n v="11812.87"/>
    <x v="0"/>
    <x v="0"/>
    <x v="2"/>
    <x v="0"/>
    <x v="0"/>
    <x v="0"/>
    <x v="0"/>
    <x v="0"/>
    <x v="0"/>
  </r>
  <r>
    <s v="CENTRE"/>
    <x v="0"/>
    <x v="0"/>
    <x v="2"/>
    <x v="5"/>
    <x v="4"/>
    <x v="0"/>
    <s v="Somme de UOP Prévues annuelles"/>
    <n v="28"/>
    <n v="28"/>
    <n v="28"/>
    <x v="0"/>
    <x v="0"/>
    <x v="0"/>
    <x v="0"/>
    <x v="1"/>
    <x v="1"/>
    <x v="0"/>
    <x v="0"/>
    <x v="0"/>
  </r>
  <r>
    <s v="CENTRE"/>
    <x v="0"/>
    <x v="0"/>
    <x v="2"/>
    <x v="5"/>
    <x v="4"/>
    <x v="0"/>
    <s v="Somme de Dépenses prévues annuelles"/>
    <n v="-77582.87"/>
    <n v="77582.87"/>
    <n v="77582.87"/>
    <x v="0"/>
    <x v="0"/>
    <x v="1"/>
    <x v="0"/>
    <x v="1"/>
    <x v="1"/>
    <x v="0"/>
    <x v="0"/>
    <x v="0"/>
  </r>
  <r>
    <s v="CENTRE"/>
    <x v="0"/>
    <x v="0"/>
    <x v="2"/>
    <x v="5"/>
    <x v="4"/>
    <x v="0"/>
    <s v="Somme de Dépenses ACE prévues annuelles"/>
    <n v="-15499.96"/>
    <n v="15499.96"/>
    <n v="15499.96"/>
    <x v="0"/>
    <x v="0"/>
    <x v="4"/>
    <x v="0"/>
    <x v="1"/>
    <x v="1"/>
    <x v="0"/>
    <x v="0"/>
    <x v="0"/>
  </r>
  <r>
    <s v="CENTRE"/>
    <x v="0"/>
    <x v="0"/>
    <x v="2"/>
    <x v="5"/>
    <x v="4"/>
    <x v="0"/>
    <s v="Somme de Dépenses Autres Charges prévues annuelles"/>
    <n v="-25593.96"/>
    <n v="25593.96"/>
    <n v="25593.96"/>
    <x v="0"/>
    <x v="0"/>
    <x v="6"/>
    <x v="0"/>
    <x v="1"/>
    <x v="1"/>
    <x v="0"/>
    <x v="0"/>
    <x v="0"/>
  </r>
  <r>
    <s v="CENTRE"/>
    <x v="0"/>
    <x v="0"/>
    <x v="2"/>
    <x v="5"/>
    <x v="4"/>
    <x v="0"/>
    <s v="Somme de Dépenses MO prévues annuelles"/>
    <n v="-34593.749999999993"/>
    <n v="34593.749999999993"/>
    <n v="34593.749999999993"/>
    <x v="0"/>
    <x v="0"/>
    <x v="2"/>
    <x v="0"/>
    <x v="1"/>
    <x v="1"/>
    <x v="0"/>
    <x v="0"/>
    <x v="0"/>
  </r>
  <r>
    <s v="CENTRE"/>
    <x v="0"/>
    <x v="0"/>
    <x v="2"/>
    <x v="5"/>
    <x v="4"/>
    <x v="0"/>
    <s v="Somme de Dépenses Engins prévues annuelles"/>
    <n v="-1895.2"/>
    <n v="1895.2"/>
    <n v="1895.2"/>
    <x v="0"/>
    <x v="0"/>
    <x v="3"/>
    <x v="0"/>
    <x v="1"/>
    <x v="1"/>
    <x v="0"/>
    <x v="0"/>
    <x v="0"/>
  </r>
  <r>
    <s v="CENTRE"/>
    <x v="0"/>
    <x v="0"/>
    <x v="2"/>
    <x v="5"/>
    <x v="4"/>
    <x v="1"/>
    <s v="Somme de UOP Prévues annuelles"/>
    <n v="16"/>
    <n v="16"/>
    <n v="16"/>
    <x v="0"/>
    <x v="0"/>
    <x v="0"/>
    <x v="0"/>
    <x v="1"/>
    <x v="1"/>
    <x v="0"/>
    <x v="0"/>
    <x v="0"/>
  </r>
  <r>
    <s v="CENTRE"/>
    <x v="0"/>
    <x v="0"/>
    <x v="2"/>
    <x v="5"/>
    <x v="4"/>
    <x v="1"/>
    <s v="Somme de Dépenses prévues annuelles"/>
    <n v="-24401.94"/>
    <n v="24401.94"/>
    <n v="24401.94"/>
    <x v="0"/>
    <x v="0"/>
    <x v="1"/>
    <x v="0"/>
    <x v="1"/>
    <x v="1"/>
    <x v="0"/>
    <x v="0"/>
    <x v="0"/>
  </r>
  <r>
    <s v="CENTRE"/>
    <x v="0"/>
    <x v="0"/>
    <x v="2"/>
    <x v="5"/>
    <x v="4"/>
    <x v="1"/>
    <s v="Somme de Dépenses ACE prévues annuelles"/>
    <n v="-4000"/>
    <n v="4000"/>
    <n v="4000"/>
    <x v="0"/>
    <x v="0"/>
    <x v="4"/>
    <x v="0"/>
    <x v="1"/>
    <x v="1"/>
    <x v="0"/>
    <x v="0"/>
    <x v="0"/>
  </r>
  <r>
    <s v="CENTRE"/>
    <x v="0"/>
    <x v="0"/>
    <x v="2"/>
    <x v="5"/>
    <x v="4"/>
    <x v="1"/>
    <s v="Somme de Dépenses MO prévues annuelles"/>
    <n v="-20401.939999999999"/>
    <n v="20401.939999999999"/>
    <n v="20401.939999999999"/>
    <x v="0"/>
    <x v="0"/>
    <x v="2"/>
    <x v="0"/>
    <x v="1"/>
    <x v="1"/>
    <x v="0"/>
    <x v="0"/>
    <x v="0"/>
  </r>
  <r>
    <s v="CENTRE"/>
    <x v="0"/>
    <x v="0"/>
    <x v="2"/>
    <x v="5"/>
    <x v="4"/>
    <x v="3"/>
    <s v="Somme de UOP Prévues annuelles"/>
    <n v="1"/>
    <n v="1"/>
    <n v="1"/>
    <x v="0"/>
    <x v="0"/>
    <x v="0"/>
    <x v="0"/>
    <x v="1"/>
    <x v="1"/>
    <x v="0"/>
    <x v="1"/>
    <x v="0"/>
  </r>
  <r>
    <s v="CENTRE"/>
    <x v="0"/>
    <x v="0"/>
    <x v="2"/>
    <x v="5"/>
    <x v="4"/>
    <x v="3"/>
    <s v="Somme de Dépenses prévues annuelles"/>
    <n v="-6260.39"/>
    <n v="6260.39"/>
    <n v="6260.39"/>
    <x v="0"/>
    <x v="0"/>
    <x v="1"/>
    <x v="0"/>
    <x v="1"/>
    <x v="1"/>
    <x v="0"/>
    <x v="1"/>
    <x v="0"/>
  </r>
  <r>
    <s v="CENTRE"/>
    <x v="0"/>
    <x v="0"/>
    <x v="2"/>
    <x v="5"/>
    <x v="4"/>
    <x v="3"/>
    <s v="Somme de Dépenses MO prévues annuelles"/>
    <n v="-4365.1899999999996"/>
    <n v="4365.1899999999996"/>
    <n v="4365.1899999999996"/>
    <x v="0"/>
    <x v="0"/>
    <x v="2"/>
    <x v="0"/>
    <x v="1"/>
    <x v="1"/>
    <x v="0"/>
    <x v="1"/>
    <x v="0"/>
  </r>
  <r>
    <s v="CENTRE"/>
    <x v="0"/>
    <x v="0"/>
    <x v="2"/>
    <x v="5"/>
    <x v="4"/>
    <x v="3"/>
    <s v="Somme de Dépenses Engins prévues annuelles"/>
    <n v="-1895.2"/>
    <n v="1895.2"/>
    <n v="1895.2"/>
    <x v="0"/>
    <x v="0"/>
    <x v="3"/>
    <x v="0"/>
    <x v="1"/>
    <x v="1"/>
    <x v="0"/>
    <x v="1"/>
    <x v="0"/>
  </r>
  <r>
    <s v="CENTRE"/>
    <x v="0"/>
    <x v="0"/>
    <x v="2"/>
    <x v="5"/>
    <x v="4"/>
    <x v="2"/>
    <s v="Somme de UOP Prévues annuelles"/>
    <n v="1"/>
    <n v="1"/>
    <n v="1"/>
    <x v="0"/>
    <x v="0"/>
    <x v="0"/>
    <x v="0"/>
    <x v="1"/>
    <x v="1"/>
    <x v="0"/>
    <x v="0"/>
    <x v="0"/>
  </r>
  <r>
    <s v="CENTRE"/>
    <x v="0"/>
    <x v="0"/>
    <x v="2"/>
    <x v="5"/>
    <x v="4"/>
    <x v="2"/>
    <s v="Somme de Dépenses prévues annuelles"/>
    <n v="-4790.84"/>
    <n v="4790.84"/>
    <n v="4790.84"/>
    <x v="0"/>
    <x v="0"/>
    <x v="1"/>
    <x v="0"/>
    <x v="1"/>
    <x v="1"/>
    <x v="0"/>
    <x v="0"/>
    <x v="0"/>
  </r>
  <r>
    <s v="CENTRE"/>
    <x v="0"/>
    <x v="0"/>
    <x v="2"/>
    <x v="5"/>
    <x v="4"/>
    <x v="2"/>
    <s v="Somme de Dépenses ACE prévues annuelles"/>
    <n v="-200"/>
    <n v="200"/>
    <n v="200"/>
    <x v="0"/>
    <x v="0"/>
    <x v="4"/>
    <x v="0"/>
    <x v="1"/>
    <x v="1"/>
    <x v="0"/>
    <x v="0"/>
    <x v="0"/>
  </r>
  <r>
    <s v="CENTRE"/>
    <x v="0"/>
    <x v="0"/>
    <x v="2"/>
    <x v="5"/>
    <x v="4"/>
    <x v="2"/>
    <s v="Somme de Dépenses MO prévues annuelles"/>
    <n v="-3643.23"/>
    <n v="3643.23"/>
    <n v="3643.23"/>
    <x v="0"/>
    <x v="0"/>
    <x v="2"/>
    <x v="0"/>
    <x v="1"/>
    <x v="1"/>
    <x v="0"/>
    <x v="0"/>
    <x v="0"/>
  </r>
  <r>
    <s v="CENTRE"/>
    <x v="0"/>
    <x v="0"/>
    <x v="2"/>
    <x v="5"/>
    <x v="4"/>
    <x v="2"/>
    <s v="Somme de Dépenses Engins prévues annuelles"/>
    <n v="-947.61"/>
    <n v="947.61"/>
    <n v="947.61"/>
    <x v="0"/>
    <x v="0"/>
    <x v="3"/>
    <x v="0"/>
    <x v="1"/>
    <x v="1"/>
    <x v="0"/>
    <x v="0"/>
    <x v="0"/>
  </r>
  <r>
    <s v="CENTRE"/>
    <x v="0"/>
    <x v="0"/>
    <x v="2"/>
    <x v="6"/>
    <x v="4"/>
    <x v="0"/>
    <s v="Somme de UOP Prévues annuelles"/>
    <n v="5"/>
    <n v="5"/>
    <n v="5"/>
    <x v="0"/>
    <x v="0"/>
    <x v="0"/>
    <x v="0"/>
    <x v="1"/>
    <x v="1"/>
    <x v="0"/>
    <x v="0"/>
    <x v="0"/>
  </r>
  <r>
    <s v="CENTRE"/>
    <x v="0"/>
    <x v="0"/>
    <x v="2"/>
    <x v="6"/>
    <x v="4"/>
    <x v="0"/>
    <s v="Somme de Dépenses prévues annuelles"/>
    <n v="-31197.31"/>
    <n v="31197.31"/>
    <n v="31197.31"/>
    <x v="0"/>
    <x v="0"/>
    <x v="1"/>
    <x v="0"/>
    <x v="1"/>
    <x v="1"/>
    <x v="0"/>
    <x v="0"/>
    <x v="0"/>
  </r>
  <r>
    <s v="CENTRE"/>
    <x v="0"/>
    <x v="0"/>
    <x v="2"/>
    <x v="6"/>
    <x v="4"/>
    <x v="0"/>
    <s v="Somme de Dépenses ACE prévues annuelles"/>
    <n v="-1400"/>
    <n v="1400"/>
    <n v="1400"/>
    <x v="0"/>
    <x v="0"/>
    <x v="4"/>
    <x v="0"/>
    <x v="1"/>
    <x v="1"/>
    <x v="0"/>
    <x v="0"/>
    <x v="0"/>
  </r>
  <r>
    <s v="CENTRE"/>
    <x v="0"/>
    <x v="0"/>
    <x v="2"/>
    <x v="6"/>
    <x v="4"/>
    <x v="0"/>
    <s v="Somme de Dépenses Autres Charges prévues annuelles"/>
    <n v="-1560.96"/>
    <n v="1560.96"/>
    <n v="1560.96"/>
    <x v="0"/>
    <x v="0"/>
    <x v="6"/>
    <x v="0"/>
    <x v="1"/>
    <x v="1"/>
    <x v="0"/>
    <x v="0"/>
    <x v="0"/>
  </r>
  <r>
    <s v="CENTRE"/>
    <x v="0"/>
    <x v="0"/>
    <x v="2"/>
    <x v="6"/>
    <x v="4"/>
    <x v="0"/>
    <s v="Somme de Dépenses MO prévues annuelles"/>
    <n v="-22550.71"/>
    <n v="22550.71"/>
    <n v="22550.71"/>
    <x v="0"/>
    <x v="0"/>
    <x v="2"/>
    <x v="0"/>
    <x v="1"/>
    <x v="1"/>
    <x v="0"/>
    <x v="0"/>
    <x v="0"/>
  </r>
  <r>
    <s v="CENTRE"/>
    <x v="0"/>
    <x v="0"/>
    <x v="2"/>
    <x v="6"/>
    <x v="4"/>
    <x v="0"/>
    <s v="Somme de Dépenses Engins prévues annuelles"/>
    <n v="-5685.64"/>
    <n v="5685.64"/>
    <n v="5685.64"/>
    <x v="0"/>
    <x v="0"/>
    <x v="3"/>
    <x v="0"/>
    <x v="1"/>
    <x v="1"/>
    <x v="0"/>
    <x v="0"/>
    <x v="0"/>
  </r>
  <r>
    <s v="CENTRE"/>
    <x v="0"/>
    <x v="0"/>
    <x v="2"/>
    <x v="6"/>
    <x v="4"/>
    <x v="1"/>
    <s v="Somme de UOP Prévues annuelles"/>
    <n v="3"/>
    <n v="3"/>
    <n v="3"/>
    <x v="0"/>
    <x v="0"/>
    <x v="0"/>
    <x v="0"/>
    <x v="1"/>
    <x v="1"/>
    <x v="0"/>
    <x v="0"/>
    <x v="0"/>
  </r>
  <r>
    <s v="CENTRE"/>
    <x v="0"/>
    <x v="0"/>
    <x v="2"/>
    <x v="6"/>
    <x v="4"/>
    <x v="1"/>
    <s v="Somme de Dépenses prévues annuelles"/>
    <n v="-18781.170000000002"/>
    <n v="18781.170000000002"/>
    <n v="18781.170000000002"/>
    <x v="0"/>
    <x v="0"/>
    <x v="1"/>
    <x v="0"/>
    <x v="1"/>
    <x v="1"/>
    <x v="0"/>
    <x v="0"/>
    <x v="0"/>
  </r>
  <r>
    <s v="CENTRE"/>
    <x v="0"/>
    <x v="0"/>
    <x v="2"/>
    <x v="6"/>
    <x v="4"/>
    <x v="1"/>
    <s v="Somme de Dépenses MO prévues annuelles"/>
    <n v="-13095.57"/>
    <n v="13095.57"/>
    <n v="13095.57"/>
    <x v="0"/>
    <x v="0"/>
    <x v="2"/>
    <x v="0"/>
    <x v="1"/>
    <x v="1"/>
    <x v="0"/>
    <x v="0"/>
    <x v="0"/>
  </r>
  <r>
    <s v="CENTRE"/>
    <x v="0"/>
    <x v="0"/>
    <x v="2"/>
    <x v="6"/>
    <x v="4"/>
    <x v="1"/>
    <s v="Somme de Dépenses Engins prévues annuelles"/>
    <n v="-5685.6"/>
    <n v="5685.6"/>
    <n v="5685.6"/>
    <x v="0"/>
    <x v="0"/>
    <x v="3"/>
    <x v="0"/>
    <x v="1"/>
    <x v="1"/>
    <x v="0"/>
    <x v="0"/>
    <x v="0"/>
  </r>
  <r>
    <s v="CENTRE"/>
    <x v="0"/>
    <x v="0"/>
    <x v="2"/>
    <x v="6"/>
    <x v="4"/>
    <x v="2"/>
    <s v="Somme de UOP Prévues annuelles"/>
    <n v="1"/>
    <n v="1"/>
    <n v="1"/>
    <x v="0"/>
    <x v="0"/>
    <x v="0"/>
    <x v="0"/>
    <x v="1"/>
    <x v="1"/>
    <x v="0"/>
    <x v="0"/>
    <x v="0"/>
  </r>
  <r>
    <s v="CENTRE"/>
    <x v="0"/>
    <x v="0"/>
    <x v="2"/>
    <x v="6"/>
    <x v="4"/>
    <x v="2"/>
    <s v="Somme de Dépenses prévues annuelles"/>
    <n v="-3310.94"/>
    <n v="3310.94"/>
    <n v="3310.94"/>
    <x v="0"/>
    <x v="0"/>
    <x v="1"/>
    <x v="0"/>
    <x v="1"/>
    <x v="1"/>
    <x v="0"/>
    <x v="0"/>
    <x v="0"/>
  </r>
  <r>
    <s v="CENTRE"/>
    <x v="0"/>
    <x v="0"/>
    <x v="2"/>
    <x v="6"/>
    <x v="4"/>
    <x v="2"/>
    <s v="Somme de Dépenses MO prévues annuelles"/>
    <n v="-2363.33"/>
    <n v="2363.33"/>
    <n v="2363.33"/>
    <x v="0"/>
    <x v="0"/>
    <x v="2"/>
    <x v="0"/>
    <x v="1"/>
    <x v="1"/>
    <x v="0"/>
    <x v="0"/>
    <x v="0"/>
  </r>
  <r>
    <s v="CENTRE"/>
    <x v="0"/>
    <x v="0"/>
    <x v="2"/>
    <x v="6"/>
    <x v="4"/>
    <x v="2"/>
    <s v="Somme de Dépenses Engins prévues annuelles"/>
    <n v="-947.61"/>
    <n v="947.61"/>
    <n v="947.61"/>
    <x v="0"/>
    <x v="0"/>
    <x v="3"/>
    <x v="0"/>
    <x v="1"/>
    <x v="1"/>
    <x v="0"/>
    <x v="0"/>
    <x v="0"/>
  </r>
  <r>
    <s v="CENTRE"/>
    <x v="0"/>
    <x v="0"/>
    <x v="2"/>
    <x v="7"/>
    <x v="4"/>
    <x v="0"/>
    <s v="Somme de UOP Prévues annuelles"/>
    <n v="27"/>
    <n v="27"/>
    <n v="27"/>
    <x v="0"/>
    <x v="0"/>
    <x v="0"/>
    <x v="0"/>
    <x v="1"/>
    <x v="1"/>
    <x v="0"/>
    <x v="0"/>
    <x v="0"/>
  </r>
  <r>
    <s v="CENTRE"/>
    <x v="0"/>
    <x v="0"/>
    <x v="2"/>
    <x v="7"/>
    <x v="4"/>
    <x v="0"/>
    <s v="Somme de Dépenses prévues annuelles"/>
    <n v="-44318.080000000002"/>
    <n v="44318.080000000002"/>
    <n v="44318.080000000002"/>
    <x v="0"/>
    <x v="0"/>
    <x v="1"/>
    <x v="0"/>
    <x v="1"/>
    <x v="1"/>
    <x v="0"/>
    <x v="0"/>
    <x v="0"/>
  </r>
  <r>
    <s v="CENTRE"/>
    <x v="0"/>
    <x v="0"/>
    <x v="2"/>
    <x v="7"/>
    <x v="4"/>
    <x v="0"/>
    <s v="Somme de Dépenses ACE prévues annuelles"/>
    <n v="-14900.24"/>
    <n v="14900.24"/>
    <n v="14900.24"/>
    <x v="0"/>
    <x v="0"/>
    <x v="4"/>
    <x v="0"/>
    <x v="1"/>
    <x v="1"/>
    <x v="0"/>
    <x v="0"/>
    <x v="0"/>
  </r>
  <r>
    <s v="CENTRE"/>
    <x v="0"/>
    <x v="0"/>
    <x v="2"/>
    <x v="7"/>
    <x v="4"/>
    <x v="0"/>
    <s v="Somme de Dépenses MO prévues annuelles"/>
    <n v="-28147.690000000002"/>
    <n v="28147.690000000002"/>
    <n v="28147.690000000002"/>
    <x v="0"/>
    <x v="0"/>
    <x v="2"/>
    <x v="0"/>
    <x v="1"/>
    <x v="1"/>
    <x v="0"/>
    <x v="0"/>
    <x v="0"/>
  </r>
  <r>
    <s v="CENTRE"/>
    <x v="0"/>
    <x v="0"/>
    <x v="2"/>
    <x v="7"/>
    <x v="4"/>
    <x v="0"/>
    <s v="Somme de Dépenses Engins prévues annuelles"/>
    <n v="-1270.1500000000001"/>
    <n v="1270.1500000000001"/>
    <n v="1270.1500000000001"/>
    <x v="0"/>
    <x v="0"/>
    <x v="3"/>
    <x v="0"/>
    <x v="1"/>
    <x v="1"/>
    <x v="0"/>
    <x v="0"/>
    <x v="0"/>
  </r>
  <r>
    <s v="CENTRE"/>
    <x v="0"/>
    <x v="0"/>
    <x v="2"/>
    <x v="7"/>
    <x v="4"/>
    <x v="1"/>
    <s v="Somme de UOP Prévues annuelles"/>
    <n v="9"/>
    <n v="9"/>
    <n v="9"/>
    <x v="0"/>
    <x v="0"/>
    <x v="0"/>
    <x v="0"/>
    <x v="1"/>
    <x v="1"/>
    <x v="0"/>
    <x v="0"/>
    <x v="0"/>
  </r>
  <r>
    <s v="CENTRE"/>
    <x v="0"/>
    <x v="0"/>
    <x v="2"/>
    <x v="7"/>
    <x v="4"/>
    <x v="1"/>
    <s v="Somme de Dépenses prévues annuelles"/>
    <n v="-13552.449999999999"/>
    <n v="13552.449999999999"/>
    <n v="13552.449999999999"/>
    <x v="0"/>
    <x v="0"/>
    <x v="1"/>
    <x v="0"/>
    <x v="1"/>
    <x v="1"/>
    <x v="0"/>
    <x v="0"/>
    <x v="0"/>
  </r>
  <r>
    <s v="CENTRE"/>
    <x v="0"/>
    <x v="0"/>
    <x v="2"/>
    <x v="7"/>
    <x v="4"/>
    <x v="1"/>
    <s v="Somme de Dépenses ACE prévues annuelles"/>
    <n v="-4300.12"/>
    <n v="4300.12"/>
    <n v="4300.12"/>
    <x v="0"/>
    <x v="0"/>
    <x v="4"/>
    <x v="0"/>
    <x v="1"/>
    <x v="1"/>
    <x v="0"/>
    <x v="0"/>
    <x v="0"/>
  </r>
  <r>
    <s v="CENTRE"/>
    <x v="0"/>
    <x v="0"/>
    <x v="2"/>
    <x v="7"/>
    <x v="4"/>
    <x v="1"/>
    <s v="Somme de Dépenses MO prévues annuelles"/>
    <n v="-8918.08"/>
    <n v="8918.08"/>
    <n v="8918.08"/>
    <x v="0"/>
    <x v="0"/>
    <x v="2"/>
    <x v="0"/>
    <x v="1"/>
    <x v="1"/>
    <x v="0"/>
    <x v="0"/>
    <x v="0"/>
  </r>
  <r>
    <s v="CENTRE"/>
    <x v="0"/>
    <x v="0"/>
    <x v="2"/>
    <x v="7"/>
    <x v="4"/>
    <x v="1"/>
    <s v="Somme de Dépenses Engins prévues annuelles"/>
    <n v="-334.25"/>
    <n v="334.25"/>
    <n v="334.25"/>
    <x v="0"/>
    <x v="0"/>
    <x v="3"/>
    <x v="0"/>
    <x v="1"/>
    <x v="1"/>
    <x v="0"/>
    <x v="0"/>
    <x v="0"/>
  </r>
  <r>
    <s v="CENTRE"/>
    <x v="0"/>
    <x v="0"/>
    <x v="2"/>
    <x v="8"/>
    <x v="4"/>
    <x v="0"/>
    <s v="Somme de UOP Prévues annuelles"/>
    <n v="67"/>
    <n v="67"/>
    <n v="67"/>
    <x v="0"/>
    <x v="0"/>
    <x v="0"/>
    <x v="0"/>
    <x v="1"/>
    <x v="1"/>
    <x v="0"/>
    <x v="0"/>
    <x v="0"/>
  </r>
  <r>
    <s v="CENTRE"/>
    <x v="0"/>
    <x v="0"/>
    <x v="2"/>
    <x v="8"/>
    <x v="4"/>
    <x v="0"/>
    <s v="Somme de Dépenses prévues annuelles"/>
    <n v="-59117.729999999996"/>
    <n v="59117.729999999996"/>
    <n v="59117.729999999996"/>
    <x v="0"/>
    <x v="0"/>
    <x v="1"/>
    <x v="0"/>
    <x v="1"/>
    <x v="1"/>
    <x v="0"/>
    <x v="0"/>
    <x v="0"/>
  </r>
  <r>
    <s v="CENTRE"/>
    <x v="0"/>
    <x v="0"/>
    <x v="2"/>
    <x v="8"/>
    <x v="4"/>
    <x v="0"/>
    <s v="Somme de Dépenses ACE prévues annuelles"/>
    <n v="-9700"/>
    <n v="9700"/>
    <n v="9700"/>
    <x v="0"/>
    <x v="0"/>
    <x v="4"/>
    <x v="0"/>
    <x v="1"/>
    <x v="1"/>
    <x v="0"/>
    <x v="0"/>
    <x v="0"/>
  </r>
  <r>
    <s v="CENTRE"/>
    <x v="0"/>
    <x v="0"/>
    <x v="2"/>
    <x v="8"/>
    <x v="4"/>
    <x v="0"/>
    <s v="Somme de Dépenses Autres Charges prévues annuelles"/>
    <n v="-21848.04"/>
    <n v="21848.04"/>
    <n v="21848.04"/>
    <x v="0"/>
    <x v="0"/>
    <x v="6"/>
    <x v="0"/>
    <x v="1"/>
    <x v="1"/>
    <x v="0"/>
    <x v="0"/>
    <x v="0"/>
  </r>
  <r>
    <s v="CENTRE"/>
    <x v="0"/>
    <x v="0"/>
    <x v="2"/>
    <x v="8"/>
    <x v="4"/>
    <x v="0"/>
    <s v="Somme de Dépenses MO prévues annuelles"/>
    <n v="-27569.69"/>
    <n v="27569.69"/>
    <n v="27569.69"/>
    <x v="0"/>
    <x v="0"/>
    <x v="2"/>
    <x v="0"/>
    <x v="1"/>
    <x v="1"/>
    <x v="0"/>
    <x v="0"/>
    <x v="0"/>
  </r>
  <r>
    <s v="CENTRE"/>
    <x v="0"/>
    <x v="0"/>
    <x v="2"/>
    <x v="8"/>
    <x v="4"/>
    <x v="1"/>
    <s v="Somme de UOP Prévues annuelles"/>
    <n v="5"/>
    <n v="5"/>
    <n v="5"/>
    <x v="0"/>
    <x v="0"/>
    <x v="0"/>
    <x v="0"/>
    <x v="1"/>
    <x v="1"/>
    <x v="0"/>
    <x v="0"/>
    <x v="0"/>
  </r>
  <r>
    <s v="CENTRE"/>
    <x v="0"/>
    <x v="0"/>
    <x v="2"/>
    <x v="8"/>
    <x v="4"/>
    <x v="1"/>
    <s v="Somme de Dépenses prévues annuelles"/>
    <n v="-3229.52"/>
    <n v="3229.52"/>
    <n v="3229.52"/>
    <x v="0"/>
    <x v="0"/>
    <x v="1"/>
    <x v="0"/>
    <x v="1"/>
    <x v="1"/>
    <x v="0"/>
    <x v="0"/>
    <x v="0"/>
  </r>
  <r>
    <s v="CENTRE"/>
    <x v="0"/>
    <x v="0"/>
    <x v="2"/>
    <x v="8"/>
    <x v="4"/>
    <x v="1"/>
    <s v="Somme de Dépenses ACE prévues annuelles"/>
    <n v="-1000"/>
    <n v="1000"/>
    <n v="1000"/>
    <x v="0"/>
    <x v="0"/>
    <x v="4"/>
    <x v="0"/>
    <x v="1"/>
    <x v="1"/>
    <x v="0"/>
    <x v="0"/>
    <x v="0"/>
  </r>
  <r>
    <s v="CENTRE"/>
    <x v="0"/>
    <x v="0"/>
    <x v="2"/>
    <x v="8"/>
    <x v="4"/>
    <x v="1"/>
    <s v="Somme de Dépenses MO prévues annuelles"/>
    <n v="-2229.52"/>
    <n v="2229.52"/>
    <n v="2229.52"/>
    <x v="0"/>
    <x v="0"/>
    <x v="2"/>
    <x v="0"/>
    <x v="1"/>
    <x v="1"/>
    <x v="0"/>
    <x v="0"/>
    <x v="0"/>
  </r>
  <r>
    <s v="CENTRE"/>
    <x v="0"/>
    <x v="0"/>
    <x v="2"/>
    <x v="8"/>
    <x v="4"/>
    <x v="2"/>
    <s v="Somme de UOP Prévues annuelles"/>
    <n v="2"/>
    <n v="2"/>
    <n v="2"/>
    <x v="0"/>
    <x v="0"/>
    <x v="0"/>
    <x v="0"/>
    <x v="1"/>
    <x v="1"/>
    <x v="0"/>
    <x v="0"/>
    <x v="0"/>
  </r>
  <r>
    <s v="CENTRE"/>
    <x v="0"/>
    <x v="0"/>
    <x v="2"/>
    <x v="8"/>
    <x v="4"/>
    <x v="2"/>
    <s v="Somme de Dépenses prévues annuelles"/>
    <n v="-541.79999999999995"/>
    <n v="541.79999999999995"/>
    <n v="541.79999999999995"/>
    <x v="0"/>
    <x v="0"/>
    <x v="1"/>
    <x v="0"/>
    <x v="1"/>
    <x v="1"/>
    <x v="0"/>
    <x v="0"/>
    <x v="0"/>
  </r>
  <r>
    <s v="CENTRE"/>
    <x v="0"/>
    <x v="0"/>
    <x v="2"/>
    <x v="8"/>
    <x v="4"/>
    <x v="2"/>
    <s v="Somme de Dépenses MO prévues annuelles"/>
    <n v="-541.79999999999995"/>
    <n v="541.79999999999995"/>
    <n v="541.79999999999995"/>
    <x v="0"/>
    <x v="0"/>
    <x v="2"/>
    <x v="0"/>
    <x v="1"/>
    <x v="1"/>
    <x v="0"/>
    <x v="0"/>
    <x v="0"/>
  </r>
  <r>
    <s v="CENTRE"/>
    <x v="0"/>
    <x v="0"/>
    <x v="2"/>
    <x v="9"/>
    <x v="5"/>
    <x v="0"/>
    <s v="Somme de UOP Prévues annuelles"/>
    <n v="210"/>
    <n v="210"/>
    <n v="210"/>
    <x v="0"/>
    <x v="0"/>
    <x v="0"/>
    <x v="0"/>
    <x v="1"/>
    <x v="0"/>
    <x v="0"/>
    <x v="0"/>
    <x v="0"/>
  </r>
  <r>
    <s v="CENTRE"/>
    <x v="0"/>
    <x v="0"/>
    <x v="2"/>
    <x v="9"/>
    <x v="5"/>
    <x v="0"/>
    <s v="Somme de Dépenses prévues annuelles"/>
    <n v="-29004.199999999997"/>
    <n v="29004.199999999997"/>
    <n v="29004.199999999997"/>
    <x v="0"/>
    <x v="0"/>
    <x v="1"/>
    <x v="0"/>
    <x v="1"/>
    <x v="0"/>
    <x v="0"/>
    <x v="0"/>
    <x v="0"/>
  </r>
  <r>
    <s v="CENTRE"/>
    <x v="0"/>
    <x v="0"/>
    <x v="2"/>
    <x v="9"/>
    <x v="5"/>
    <x v="0"/>
    <s v="Somme de Dépenses ACE prévues annuelles"/>
    <n v="-21000"/>
    <n v="21000"/>
    <n v="21000"/>
    <x v="0"/>
    <x v="0"/>
    <x v="4"/>
    <x v="0"/>
    <x v="1"/>
    <x v="0"/>
    <x v="0"/>
    <x v="0"/>
    <x v="0"/>
  </r>
  <r>
    <s v="CENTRE"/>
    <x v="0"/>
    <x v="0"/>
    <x v="2"/>
    <x v="9"/>
    <x v="5"/>
    <x v="0"/>
    <s v="Somme de Dépenses MAT prévues annuelles"/>
    <n v="-2100"/>
    <n v="2100"/>
    <n v="2100"/>
    <x v="0"/>
    <x v="0"/>
    <x v="5"/>
    <x v="0"/>
    <x v="1"/>
    <x v="0"/>
    <x v="0"/>
    <x v="0"/>
    <x v="0"/>
  </r>
  <r>
    <s v="CENTRE"/>
    <x v="0"/>
    <x v="0"/>
    <x v="2"/>
    <x v="9"/>
    <x v="5"/>
    <x v="0"/>
    <s v="Somme de Dépenses MO prévues annuelles"/>
    <n v="-5904.2"/>
    <n v="5904.2"/>
    <n v="5904.2"/>
    <x v="0"/>
    <x v="0"/>
    <x v="2"/>
    <x v="0"/>
    <x v="1"/>
    <x v="0"/>
    <x v="0"/>
    <x v="0"/>
    <x v="0"/>
  </r>
  <r>
    <s v="CENTRE"/>
    <x v="0"/>
    <x v="0"/>
    <x v="2"/>
    <x v="9"/>
    <x v="5"/>
    <x v="1"/>
    <s v="Somme de UOP Prévues annuelles"/>
    <n v="90"/>
    <n v="90"/>
    <n v="90"/>
    <x v="0"/>
    <x v="0"/>
    <x v="0"/>
    <x v="0"/>
    <x v="1"/>
    <x v="0"/>
    <x v="0"/>
    <x v="0"/>
    <x v="0"/>
  </r>
  <r>
    <s v="CENTRE"/>
    <x v="0"/>
    <x v="0"/>
    <x v="2"/>
    <x v="9"/>
    <x v="5"/>
    <x v="1"/>
    <s v="Somme de Dépenses prévues annuelles"/>
    <n v="-12852.16"/>
    <n v="12852.16"/>
    <n v="12852.16"/>
    <x v="0"/>
    <x v="0"/>
    <x v="1"/>
    <x v="0"/>
    <x v="1"/>
    <x v="0"/>
    <x v="0"/>
    <x v="0"/>
    <x v="0"/>
  </r>
  <r>
    <s v="CENTRE"/>
    <x v="0"/>
    <x v="0"/>
    <x v="2"/>
    <x v="9"/>
    <x v="5"/>
    <x v="1"/>
    <s v="Somme de Dépenses ACE prévues annuelles"/>
    <n v="-9000"/>
    <n v="9000"/>
    <n v="9000"/>
    <x v="0"/>
    <x v="0"/>
    <x v="4"/>
    <x v="0"/>
    <x v="1"/>
    <x v="0"/>
    <x v="0"/>
    <x v="0"/>
    <x v="0"/>
  </r>
  <r>
    <s v="CENTRE"/>
    <x v="0"/>
    <x v="0"/>
    <x v="2"/>
    <x v="9"/>
    <x v="5"/>
    <x v="1"/>
    <s v="Somme de Dépenses MAT prévues annuelles"/>
    <n v="-900"/>
    <n v="900"/>
    <n v="900"/>
    <x v="0"/>
    <x v="0"/>
    <x v="5"/>
    <x v="0"/>
    <x v="1"/>
    <x v="0"/>
    <x v="0"/>
    <x v="0"/>
    <x v="0"/>
  </r>
  <r>
    <s v="CENTRE"/>
    <x v="0"/>
    <x v="0"/>
    <x v="2"/>
    <x v="9"/>
    <x v="5"/>
    <x v="1"/>
    <s v="Somme de Dépenses MO prévues annuelles"/>
    <n v="-2952.16"/>
    <n v="2952.16"/>
    <n v="2952.16"/>
    <x v="0"/>
    <x v="0"/>
    <x v="2"/>
    <x v="0"/>
    <x v="1"/>
    <x v="0"/>
    <x v="0"/>
    <x v="0"/>
    <x v="0"/>
  </r>
  <r>
    <s v="CENTRE"/>
    <x v="0"/>
    <x v="0"/>
    <x v="2"/>
    <x v="10"/>
    <x v="6"/>
    <x v="0"/>
    <s v="Somme de UOP Prévues annuelles"/>
    <n v="20"/>
    <n v="20"/>
    <n v="20"/>
    <x v="0"/>
    <x v="0"/>
    <x v="0"/>
    <x v="0"/>
    <x v="1"/>
    <x v="0"/>
    <x v="0"/>
    <x v="0"/>
    <x v="0"/>
  </r>
  <r>
    <s v="CENTRE"/>
    <x v="0"/>
    <x v="0"/>
    <x v="2"/>
    <x v="10"/>
    <x v="6"/>
    <x v="0"/>
    <s v="Somme de Dépenses prévues annuelles"/>
    <n v="-6526.44"/>
    <n v="6526.44"/>
    <n v="6526.44"/>
    <x v="0"/>
    <x v="0"/>
    <x v="1"/>
    <x v="0"/>
    <x v="1"/>
    <x v="0"/>
    <x v="0"/>
    <x v="0"/>
    <x v="0"/>
  </r>
  <r>
    <s v="CENTRE"/>
    <x v="0"/>
    <x v="0"/>
    <x v="2"/>
    <x v="10"/>
    <x v="6"/>
    <x v="0"/>
    <s v="Somme de Dépenses ACE prévues annuelles"/>
    <n v="-1800"/>
    <n v="1800"/>
    <n v="1800"/>
    <x v="0"/>
    <x v="0"/>
    <x v="4"/>
    <x v="0"/>
    <x v="1"/>
    <x v="0"/>
    <x v="0"/>
    <x v="0"/>
    <x v="0"/>
  </r>
  <r>
    <s v="CENTRE"/>
    <x v="0"/>
    <x v="0"/>
    <x v="2"/>
    <x v="10"/>
    <x v="6"/>
    <x v="0"/>
    <s v="Somme de Dépenses MO prévues annuelles"/>
    <n v="-4459.04"/>
    <n v="4459.04"/>
    <n v="4459.04"/>
    <x v="0"/>
    <x v="0"/>
    <x v="2"/>
    <x v="0"/>
    <x v="1"/>
    <x v="0"/>
    <x v="0"/>
    <x v="0"/>
    <x v="0"/>
  </r>
  <r>
    <s v="CENTRE"/>
    <x v="0"/>
    <x v="0"/>
    <x v="2"/>
    <x v="10"/>
    <x v="6"/>
    <x v="0"/>
    <s v="Somme de Dépenses Engins prévues annuelles"/>
    <n v="-267.39999999999998"/>
    <n v="267.39999999999998"/>
    <n v="267.39999999999998"/>
    <x v="0"/>
    <x v="0"/>
    <x v="3"/>
    <x v="0"/>
    <x v="1"/>
    <x v="0"/>
    <x v="0"/>
    <x v="0"/>
    <x v="0"/>
  </r>
  <r>
    <s v="CENTRE"/>
    <x v="0"/>
    <x v="0"/>
    <x v="2"/>
    <x v="10"/>
    <x v="6"/>
    <x v="1"/>
    <s v="Somme de UOP Prévues annuelles"/>
    <n v="10"/>
    <n v="10"/>
    <n v="10"/>
    <x v="0"/>
    <x v="0"/>
    <x v="0"/>
    <x v="0"/>
    <x v="1"/>
    <x v="0"/>
    <x v="0"/>
    <x v="0"/>
    <x v="0"/>
  </r>
  <r>
    <s v="CENTRE"/>
    <x v="0"/>
    <x v="0"/>
    <x v="2"/>
    <x v="10"/>
    <x v="6"/>
    <x v="1"/>
    <s v="Somme de Dépenses prévues annuelles"/>
    <n v="-3263.22"/>
    <n v="3263.22"/>
    <n v="3263.22"/>
    <x v="0"/>
    <x v="0"/>
    <x v="1"/>
    <x v="0"/>
    <x v="1"/>
    <x v="0"/>
    <x v="0"/>
    <x v="0"/>
    <x v="0"/>
  </r>
  <r>
    <s v="CENTRE"/>
    <x v="0"/>
    <x v="0"/>
    <x v="2"/>
    <x v="10"/>
    <x v="6"/>
    <x v="1"/>
    <s v="Somme de Dépenses ACE prévues annuelles"/>
    <n v="-900"/>
    <n v="900"/>
    <n v="900"/>
    <x v="0"/>
    <x v="0"/>
    <x v="4"/>
    <x v="0"/>
    <x v="1"/>
    <x v="0"/>
    <x v="0"/>
    <x v="0"/>
    <x v="0"/>
  </r>
  <r>
    <s v="CENTRE"/>
    <x v="0"/>
    <x v="0"/>
    <x v="2"/>
    <x v="10"/>
    <x v="6"/>
    <x v="1"/>
    <s v="Somme de Dépenses MO prévues annuelles"/>
    <n v="-2229.52"/>
    <n v="2229.52"/>
    <n v="2229.52"/>
    <x v="0"/>
    <x v="0"/>
    <x v="2"/>
    <x v="0"/>
    <x v="1"/>
    <x v="0"/>
    <x v="0"/>
    <x v="0"/>
    <x v="0"/>
  </r>
  <r>
    <s v="CENTRE"/>
    <x v="0"/>
    <x v="0"/>
    <x v="2"/>
    <x v="10"/>
    <x v="6"/>
    <x v="1"/>
    <s v="Somme de Dépenses Engins prévues annuelles"/>
    <n v="-133.69999999999999"/>
    <n v="133.69999999999999"/>
    <n v="133.69999999999999"/>
    <x v="0"/>
    <x v="0"/>
    <x v="3"/>
    <x v="0"/>
    <x v="1"/>
    <x v="0"/>
    <x v="0"/>
    <x v="0"/>
    <x v="0"/>
  </r>
  <r>
    <s v="CENTRE"/>
    <x v="0"/>
    <x v="0"/>
    <x v="3"/>
    <x v="11"/>
    <x v="7"/>
    <x v="0"/>
    <s v="Somme de UOP Prévues annuelles"/>
    <n v="3318099"/>
    <n v="3318099"/>
    <n v="3318099"/>
    <x v="0"/>
    <x v="0"/>
    <x v="0"/>
    <x v="0"/>
    <x v="0"/>
    <x v="1"/>
    <x v="0"/>
    <x v="0"/>
    <x v="0"/>
  </r>
  <r>
    <s v="CENTRE"/>
    <x v="0"/>
    <x v="0"/>
    <x v="3"/>
    <x v="11"/>
    <x v="7"/>
    <x v="0"/>
    <s v="Somme de Dépenses prévues annuelles"/>
    <n v="-380718.41000000003"/>
    <n v="380718.41000000003"/>
    <n v="380718.41000000003"/>
    <x v="0"/>
    <x v="0"/>
    <x v="1"/>
    <x v="0"/>
    <x v="0"/>
    <x v="1"/>
    <x v="0"/>
    <x v="0"/>
    <x v="0"/>
  </r>
  <r>
    <s v="CENTRE"/>
    <x v="0"/>
    <x v="0"/>
    <x v="3"/>
    <x v="11"/>
    <x v="7"/>
    <x v="0"/>
    <s v="Somme de Dépenses MO prévues annuelles"/>
    <n v="-380718.41000000003"/>
    <n v="380718.41000000003"/>
    <n v="380718.41000000003"/>
    <x v="0"/>
    <x v="0"/>
    <x v="2"/>
    <x v="0"/>
    <x v="0"/>
    <x v="1"/>
    <x v="0"/>
    <x v="0"/>
    <x v="0"/>
  </r>
  <r>
    <s v="CENTRE"/>
    <x v="0"/>
    <x v="0"/>
    <x v="3"/>
    <x v="11"/>
    <x v="7"/>
    <x v="1"/>
    <s v="Somme de UOP Prévues annuelles"/>
    <n v="2024574"/>
    <n v="2024574"/>
    <n v="2024574"/>
    <x v="0"/>
    <x v="0"/>
    <x v="0"/>
    <x v="0"/>
    <x v="0"/>
    <x v="1"/>
    <x v="0"/>
    <x v="0"/>
    <x v="0"/>
  </r>
  <r>
    <s v="CENTRE"/>
    <x v="0"/>
    <x v="0"/>
    <x v="3"/>
    <x v="11"/>
    <x v="7"/>
    <x v="1"/>
    <s v="Somme de Dépenses prévues annuelles"/>
    <n v="-243575.06"/>
    <n v="243575.06"/>
    <n v="243575.06"/>
    <x v="0"/>
    <x v="0"/>
    <x v="1"/>
    <x v="0"/>
    <x v="0"/>
    <x v="1"/>
    <x v="0"/>
    <x v="0"/>
    <x v="0"/>
  </r>
  <r>
    <s v="CENTRE"/>
    <x v="0"/>
    <x v="0"/>
    <x v="3"/>
    <x v="11"/>
    <x v="7"/>
    <x v="1"/>
    <s v="Somme de Dépenses MO prévues annuelles"/>
    <n v="-243575.06"/>
    <n v="243575.06"/>
    <n v="243575.06"/>
    <x v="0"/>
    <x v="0"/>
    <x v="2"/>
    <x v="0"/>
    <x v="0"/>
    <x v="1"/>
    <x v="0"/>
    <x v="0"/>
    <x v="0"/>
  </r>
  <r>
    <s v="CENTRE"/>
    <x v="0"/>
    <x v="0"/>
    <x v="3"/>
    <x v="11"/>
    <x v="7"/>
    <x v="4"/>
    <s v="Somme de UOP Prévues annuelles"/>
    <n v="36624"/>
    <n v="36624"/>
    <n v="36624"/>
    <x v="0"/>
    <x v="0"/>
    <x v="0"/>
    <x v="0"/>
    <x v="0"/>
    <x v="1"/>
    <x v="0"/>
    <x v="0"/>
    <x v="0"/>
  </r>
  <r>
    <s v="CENTRE"/>
    <x v="0"/>
    <x v="0"/>
    <x v="3"/>
    <x v="11"/>
    <x v="7"/>
    <x v="4"/>
    <s v="Somme de Dépenses prévues annuelles"/>
    <n v="-8918.08"/>
    <n v="8918.08"/>
    <n v="8918.08"/>
    <x v="0"/>
    <x v="0"/>
    <x v="1"/>
    <x v="0"/>
    <x v="0"/>
    <x v="1"/>
    <x v="0"/>
    <x v="0"/>
    <x v="0"/>
  </r>
  <r>
    <s v="CENTRE"/>
    <x v="0"/>
    <x v="0"/>
    <x v="3"/>
    <x v="11"/>
    <x v="7"/>
    <x v="4"/>
    <s v="Somme de Dépenses MO prévues annuelles"/>
    <n v="-8918.08"/>
    <n v="8918.08"/>
    <n v="8918.08"/>
    <x v="0"/>
    <x v="0"/>
    <x v="2"/>
    <x v="0"/>
    <x v="0"/>
    <x v="1"/>
    <x v="0"/>
    <x v="0"/>
    <x v="0"/>
  </r>
  <r>
    <s v="CENTRE"/>
    <x v="0"/>
    <x v="0"/>
    <x v="3"/>
    <x v="11"/>
    <x v="7"/>
    <x v="2"/>
    <s v="Somme de UOP Prévues annuelles"/>
    <n v="39715"/>
    <n v="39715"/>
    <n v="39715"/>
    <x v="0"/>
    <x v="0"/>
    <x v="0"/>
    <x v="0"/>
    <x v="0"/>
    <x v="1"/>
    <x v="0"/>
    <x v="0"/>
    <x v="0"/>
  </r>
  <r>
    <s v="CENTRE"/>
    <x v="0"/>
    <x v="0"/>
    <x v="3"/>
    <x v="11"/>
    <x v="7"/>
    <x v="2"/>
    <s v="Somme de Dépenses prévues annuelles"/>
    <n v="-11147.6"/>
    <n v="11147.6"/>
    <n v="11147.6"/>
    <x v="0"/>
    <x v="0"/>
    <x v="1"/>
    <x v="0"/>
    <x v="0"/>
    <x v="1"/>
    <x v="0"/>
    <x v="0"/>
    <x v="0"/>
  </r>
  <r>
    <s v="CENTRE"/>
    <x v="0"/>
    <x v="0"/>
    <x v="3"/>
    <x v="11"/>
    <x v="7"/>
    <x v="2"/>
    <s v="Somme de Dépenses MO prévues annuelles"/>
    <n v="-11147.6"/>
    <n v="11147.6"/>
    <n v="11147.6"/>
    <x v="0"/>
    <x v="0"/>
    <x v="2"/>
    <x v="0"/>
    <x v="0"/>
    <x v="1"/>
    <x v="0"/>
    <x v="0"/>
    <x v="0"/>
  </r>
  <r>
    <s v="CENTRE"/>
    <x v="0"/>
    <x v="0"/>
    <x v="3"/>
    <x v="12"/>
    <x v="8"/>
    <x v="0"/>
    <s v="Somme de UOP Prévues annuelles"/>
    <n v="1070"/>
    <n v="1070"/>
    <n v="1070"/>
    <x v="0"/>
    <x v="0"/>
    <x v="0"/>
    <x v="0"/>
    <x v="0"/>
    <x v="0"/>
    <x v="0"/>
    <x v="0"/>
    <x v="0"/>
  </r>
  <r>
    <s v="CENTRE"/>
    <x v="0"/>
    <x v="0"/>
    <x v="3"/>
    <x v="12"/>
    <x v="8"/>
    <x v="0"/>
    <s v="Somme de Dépenses prévues annuelles"/>
    <n v="-31015.879999999997"/>
    <n v="31015.879999999997"/>
    <n v="31015.879999999997"/>
    <x v="0"/>
    <x v="0"/>
    <x v="1"/>
    <x v="0"/>
    <x v="0"/>
    <x v="0"/>
    <x v="0"/>
    <x v="0"/>
    <x v="0"/>
  </r>
  <r>
    <s v="CENTRE"/>
    <x v="0"/>
    <x v="0"/>
    <x v="3"/>
    <x v="12"/>
    <x v="8"/>
    <x v="0"/>
    <s v="Somme de Dépenses MAT prévues annuelles"/>
    <n v="-2140"/>
    <n v="2140"/>
    <n v="2140"/>
    <x v="0"/>
    <x v="0"/>
    <x v="5"/>
    <x v="0"/>
    <x v="0"/>
    <x v="0"/>
    <x v="0"/>
    <x v="0"/>
    <x v="0"/>
  </r>
  <r>
    <s v="CENTRE"/>
    <x v="0"/>
    <x v="0"/>
    <x v="3"/>
    <x v="12"/>
    <x v="8"/>
    <x v="0"/>
    <s v="Somme de Dépenses MO prévues annuelles"/>
    <n v="-28875.879999999997"/>
    <n v="28875.879999999997"/>
    <n v="28875.879999999997"/>
    <x v="0"/>
    <x v="0"/>
    <x v="2"/>
    <x v="0"/>
    <x v="0"/>
    <x v="0"/>
    <x v="0"/>
    <x v="0"/>
    <x v="0"/>
  </r>
  <r>
    <s v="CENTRE"/>
    <x v="0"/>
    <x v="0"/>
    <x v="3"/>
    <x v="12"/>
    <x v="8"/>
    <x v="5"/>
    <s v="Somme de UOP Prévues annuelles"/>
    <n v="1800"/>
    <n v="1800"/>
    <n v="1800"/>
    <x v="0"/>
    <x v="0"/>
    <x v="0"/>
    <x v="0"/>
    <x v="0"/>
    <x v="0"/>
    <x v="0"/>
    <x v="0"/>
    <x v="0"/>
  </r>
  <r>
    <s v="CENTRE"/>
    <x v="0"/>
    <x v="0"/>
    <x v="3"/>
    <x v="12"/>
    <x v="8"/>
    <x v="5"/>
    <s v="Somme de Dépenses prévues annuelles"/>
    <n v="-50851.44"/>
    <n v="50851.44"/>
    <n v="50851.44"/>
    <x v="0"/>
    <x v="0"/>
    <x v="1"/>
    <x v="0"/>
    <x v="0"/>
    <x v="0"/>
    <x v="0"/>
    <x v="0"/>
    <x v="0"/>
  </r>
  <r>
    <s v="CENTRE"/>
    <x v="0"/>
    <x v="0"/>
    <x v="3"/>
    <x v="12"/>
    <x v="8"/>
    <x v="5"/>
    <s v="Somme de Dépenses MAT prévues annuelles"/>
    <n v="-3600"/>
    <n v="3600"/>
    <n v="3600"/>
    <x v="0"/>
    <x v="0"/>
    <x v="5"/>
    <x v="0"/>
    <x v="0"/>
    <x v="0"/>
    <x v="0"/>
    <x v="0"/>
    <x v="0"/>
  </r>
  <r>
    <s v="CENTRE"/>
    <x v="0"/>
    <x v="0"/>
    <x v="3"/>
    <x v="12"/>
    <x v="8"/>
    <x v="5"/>
    <s v="Somme de Dépenses MO prévues annuelles"/>
    <n v="-47251.44"/>
    <n v="47251.44"/>
    <n v="47251.44"/>
    <x v="0"/>
    <x v="0"/>
    <x v="2"/>
    <x v="0"/>
    <x v="0"/>
    <x v="0"/>
    <x v="0"/>
    <x v="0"/>
    <x v="0"/>
  </r>
  <r>
    <s v="CENTRE"/>
    <x v="0"/>
    <x v="0"/>
    <x v="3"/>
    <x v="13"/>
    <x v="9"/>
    <x v="0"/>
    <s v="Somme de UOP Prévues annuelles"/>
    <n v="443"/>
    <n v="443"/>
    <n v="443"/>
    <x v="0"/>
    <x v="0"/>
    <x v="0"/>
    <x v="0"/>
    <x v="0"/>
    <x v="0"/>
    <x v="0"/>
    <x v="0"/>
    <x v="0"/>
  </r>
  <r>
    <s v="CENTRE"/>
    <x v="0"/>
    <x v="0"/>
    <x v="3"/>
    <x v="13"/>
    <x v="9"/>
    <x v="0"/>
    <s v="Somme de Dépenses prévues annuelles"/>
    <n v="-3296223.0100000007"/>
    <n v="3296223.0100000007"/>
    <n v="3296223.0100000007"/>
    <x v="0"/>
    <x v="0"/>
    <x v="1"/>
    <x v="0"/>
    <x v="0"/>
    <x v="0"/>
    <x v="0"/>
    <x v="0"/>
    <x v="0"/>
  </r>
  <r>
    <s v="CENTRE"/>
    <x v="0"/>
    <x v="0"/>
    <x v="3"/>
    <x v="13"/>
    <x v="9"/>
    <x v="0"/>
    <s v="Somme de Dépenses ACE prévues annuelles"/>
    <n v="-1342000"/>
    <n v="1342000"/>
    <n v="1342000"/>
    <x v="0"/>
    <x v="0"/>
    <x v="4"/>
    <x v="0"/>
    <x v="0"/>
    <x v="0"/>
    <x v="0"/>
    <x v="0"/>
    <x v="0"/>
  </r>
  <r>
    <s v="CENTRE"/>
    <x v="0"/>
    <x v="0"/>
    <x v="3"/>
    <x v="13"/>
    <x v="9"/>
    <x v="0"/>
    <s v="Somme de Dépenses Autres Charges prévues annuelles"/>
    <n v="-7590"/>
    <n v="7590"/>
    <n v="7590"/>
    <x v="0"/>
    <x v="0"/>
    <x v="6"/>
    <x v="0"/>
    <x v="0"/>
    <x v="0"/>
    <x v="0"/>
    <x v="0"/>
    <x v="0"/>
  </r>
  <r>
    <s v="CENTRE"/>
    <x v="0"/>
    <x v="0"/>
    <x v="3"/>
    <x v="13"/>
    <x v="9"/>
    <x v="0"/>
    <s v="Somme de Dépenses MAT prévues annuelles"/>
    <n v="-384311.35"/>
    <n v="384311.35"/>
    <n v="384311.35"/>
    <x v="0"/>
    <x v="0"/>
    <x v="5"/>
    <x v="0"/>
    <x v="0"/>
    <x v="0"/>
    <x v="0"/>
    <x v="0"/>
    <x v="0"/>
  </r>
  <r>
    <s v="CENTRE"/>
    <x v="0"/>
    <x v="0"/>
    <x v="3"/>
    <x v="13"/>
    <x v="9"/>
    <x v="0"/>
    <s v="Somme de Dépenses MO prévues annuelles"/>
    <n v="-1254379.26"/>
    <n v="1254379.26"/>
    <n v="1254379.26"/>
    <x v="0"/>
    <x v="0"/>
    <x v="2"/>
    <x v="0"/>
    <x v="0"/>
    <x v="0"/>
    <x v="0"/>
    <x v="0"/>
    <x v="0"/>
  </r>
  <r>
    <s v="CENTRE"/>
    <x v="0"/>
    <x v="0"/>
    <x v="3"/>
    <x v="13"/>
    <x v="9"/>
    <x v="0"/>
    <s v="Somme de Dépenses Engins prévues annuelles"/>
    <n v="-307942.40000000002"/>
    <n v="307942.40000000002"/>
    <n v="307942.40000000002"/>
    <x v="0"/>
    <x v="0"/>
    <x v="3"/>
    <x v="0"/>
    <x v="0"/>
    <x v="0"/>
    <x v="0"/>
    <x v="0"/>
    <x v="0"/>
  </r>
  <r>
    <s v="CENTRE"/>
    <x v="0"/>
    <x v="0"/>
    <x v="4"/>
    <x v="6"/>
    <x v="10"/>
    <x v="0"/>
    <s v="Somme de UOP Prévues annuelles"/>
    <n v="290"/>
    <n v="290"/>
    <n v="290"/>
    <x v="0"/>
    <x v="0"/>
    <x v="0"/>
    <x v="0"/>
    <x v="0"/>
    <x v="0"/>
    <x v="0"/>
    <x v="1"/>
    <x v="0"/>
  </r>
  <r>
    <s v="CENTRE"/>
    <x v="0"/>
    <x v="0"/>
    <x v="4"/>
    <x v="6"/>
    <x v="10"/>
    <x v="0"/>
    <s v="Somme de Dépenses prévues annuelles"/>
    <n v="-87479.67"/>
    <n v="87479.67"/>
    <n v="87479.67"/>
    <x v="0"/>
    <x v="0"/>
    <x v="1"/>
    <x v="0"/>
    <x v="0"/>
    <x v="0"/>
    <x v="0"/>
    <x v="1"/>
    <x v="0"/>
  </r>
  <r>
    <s v="CENTRE"/>
    <x v="0"/>
    <x v="0"/>
    <x v="4"/>
    <x v="6"/>
    <x v="10"/>
    <x v="0"/>
    <s v="Somme de Dépenses ACE prévues annuelles"/>
    <n v="-32500.240000000002"/>
    <n v="32500.240000000002"/>
    <n v="32500.240000000002"/>
    <x v="0"/>
    <x v="0"/>
    <x v="4"/>
    <x v="0"/>
    <x v="0"/>
    <x v="0"/>
    <x v="0"/>
    <x v="1"/>
    <x v="0"/>
  </r>
  <r>
    <s v="CENTRE"/>
    <x v="0"/>
    <x v="0"/>
    <x v="4"/>
    <x v="6"/>
    <x v="10"/>
    <x v="0"/>
    <s v="Somme de Dépenses Autres Charges prévues annuelles"/>
    <n v="-0.04"/>
    <n v="0.04"/>
    <n v="0.04"/>
    <x v="0"/>
    <x v="0"/>
    <x v="6"/>
    <x v="0"/>
    <x v="0"/>
    <x v="0"/>
    <x v="0"/>
    <x v="1"/>
    <x v="0"/>
  </r>
  <r>
    <s v="CENTRE"/>
    <x v="0"/>
    <x v="0"/>
    <x v="4"/>
    <x v="6"/>
    <x v="10"/>
    <x v="0"/>
    <s v="Somme de Dépenses MAT prévues annuelles"/>
    <n v="-26393.399999999998"/>
    <n v="26393.399999999998"/>
    <n v="26393.399999999998"/>
    <x v="0"/>
    <x v="0"/>
    <x v="5"/>
    <x v="0"/>
    <x v="0"/>
    <x v="0"/>
    <x v="0"/>
    <x v="1"/>
    <x v="0"/>
  </r>
  <r>
    <s v="CENTRE"/>
    <x v="0"/>
    <x v="0"/>
    <x v="4"/>
    <x v="6"/>
    <x v="10"/>
    <x v="0"/>
    <s v="Somme de Dépenses MO prévues annuelles"/>
    <n v="-23688.65"/>
    <n v="23688.65"/>
    <n v="23688.65"/>
    <x v="0"/>
    <x v="0"/>
    <x v="2"/>
    <x v="0"/>
    <x v="0"/>
    <x v="0"/>
    <x v="0"/>
    <x v="1"/>
    <x v="0"/>
  </r>
  <r>
    <s v="CENTRE"/>
    <x v="0"/>
    <x v="0"/>
    <x v="4"/>
    <x v="6"/>
    <x v="10"/>
    <x v="0"/>
    <s v="Somme de Dépenses Engins prévues annuelles"/>
    <n v="-4897.34"/>
    <n v="4897.34"/>
    <n v="4897.34"/>
    <x v="0"/>
    <x v="0"/>
    <x v="3"/>
    <x v="0"/>
    <x v="0"/>
    <x v="0"/>
    <x v="0"/>
    <x v="1"/>
    <x v="0"/>
  </r>
  <r>
    <s v="CENTRE"/>
    <x v="0"/>
    <x v="0"/>
    <x v="4"/>
    <x v="6"/>
    <x v="10"/>
    <x v="1"/>
    <s v="Somme de UOP Prévues annuelles"/>
    <n v="200"/>
    <n v="200"/>
    <n v="200"/>
    <x v="0"/>
    <x v="0"/>
    <x v="0"/>
    <x v="0"/>
    <x v="0"/>
    <x v="0"/>
    <x v="0"/>
    <x v="1"/>
    <x v="0"/>
  </r>
  <r>
    <s v="CENTRE"/>
    <x v="0"/>
    <x v="0"/>
    <x v="4"/>
    <x v="6"/>
    <x v="10"/>
    <x v="1"/>
    <s v="Somme de Dépenses prévues annuelles"/>
    <n v="-56158.49"/>
    <n v="56158.49"/>
    <n v="56158.49"/>
    <x v="0"/>
    <x v="0"/>
    <x v="1"/>
    <x v="0"/>
    <x v="0"/>
    <x v="0"/>
    <x v="0"/>
    <x v="1"/>
    <x v="0"/>
  </r>
  <r>
    <s v="CENTRE"/>
    <x v="0"/>
    <x v="0"/>
    <x v="4"/>
    <x v="6"/>
    <x v="10"/>
    <x v="1"/>
    <s v="Somme de Dépenses ACE prévues annuelles"/>
    <n v="-26000.080000000002"/>
    <n v="26000.080000000002"/>
    <n v="26000.080000000002"/>
    <x v="0"/>
    <x v="0"/>
    <x v="4"/>
    <x v="0"/>
    <x v="0"/>
    <x v="0"/>
    <x v="0"/>
    <x v="1"/>
    <x v="0"/>
  </r>
  <r>
    <s v="CENTRE"/>
    <x v="0"/>
    <x v="0"/>
    <x v="4"/>
    <x v="6"/>
    <x v="10"/>
    <x v="1"/>
    <s v="Somme de Dépenses Autres Charges prévues annuelles"/>
    <n v="-0.01"/>
    <n v="0.01"/>
    <n v="0.01"/>
    <x v="0"/>
    <x v="0"/>
    <x v="6"/>
    <x v="0"/>
    <x v="0"/>
    <x v="0"/>
    <x v="0"/>
    <x v="1"/>
    <x v="0"/>
  </r>
  <r>
    <s v="CENTRE"/>
    <x v="0"/>
    <x v="0"/>
    <x v="4"/>
    <x v="6"/>
    <x v="10"/>
    <x v="1"/>
    <s v="Somme de Dépenses MAT prévues annuelles"/>
    <n v="-18200.919999999998"/>
    <n v="18200.919999999998"/>
    <n v="18200.919999999998"/>
    <x v="0"/>
    <x v="0"/>
    <x v="5"/>
    <x v="0"/>
    <x v="0"/>
    <x v="0"/>
    <x v="0"/>
    <x v="1"/>
    <x v="0"/>
  </r>
  <r>
    <s v="CENTRE"/>
    <x v="0"/>
    <x v="0"/>
    <x v="4"/>
    <x v="6"/>
    <x v="10"/>
    <x v="1"/>
    <s v="Somme de Dépenses MO prévues annuelles"/>
    <n v="-10032.84"/>
    <n v="10032.84"/>
    <n v="10032.84"/>
    <x v="0"/>
    <x v="0"/>
    <x v="2"/>
    <x v="0"/>
    <x v="0"/>
    <x v="0"/>
    <x v="0"/>
    <x v="1"/>
    <x v="0"/>
  </r>
  <r>
    <s v="CENTRE"/>
    <x v="0"/>
    <x v="0"/>
    <x v="4"/>
    <x v="6"/>
    <x v="10"/>
    <x v="1"/>
    <s v="Somme de Dépenses Engins prévues annuelles"/>
    <n v="-1924.64"/>
    <n v="1924.64"/>
    <n v="1924.64"/>
    <x v="0"/>
    <x v="0"/>
    <x v="3"/>
    <x v="0"/>
    <x v="0"/>
    <x v="0"/>
    <x v="0"/>
    <x v="1"/>
    <x v="0"/>
  </r>
  <r>
    <s v="CENTRE"/>
    <x v="1"/>
    <x v="1"/>
    <x v="1"/>
    <x v="4"/>
    <x v="3"/>
    <x v="0"/>
    <s v="Somme de Dépenses réalisées"/>
    <n v="-5758.24"/>
    <n v="5758.24"/>
    <n v="5320.25333980508"/>
    <x v="0"/>
    <x v="1"/>
    <x v="1"/>
    <x v="0"/>
    <x v="0"/>
    <x v="0"/>
    <x v="0"/>
    <x v="0"/>
    <x v="0"/>
  </r>
  <r>
    <s v="CENTRE"/>
    <x v="1"/>
    <x v="1"/>
    <x v="1"/>
    <x v="4"/>
    <x v="3"/>
    <x v="0"/>
    <s v="Somme de Dépenses MO réalisées"/>
    <n v="-5758.24"/>
    <n v="5758.24"/>
    <n v="5320.25333980508"/>
    <x v="0"/>
    <x v="1"/>
    <x v="2"/>
    <x v="0"/>
    <x v="0"/>
    <x v="0"/>
    <x v="0"/>
    <x v="0"/>
    <x v="0"/>
  </r>
  <r>
    <s v="CENTRE"/>
    <x v="1"/>
    <x v="1"/>
    <x v="3"/>
    <x v="12"/>
    <x v="8"/>
    <x v="0"/>
    <s v="Somme de Dépenses réalisées"/>
    <n v="-84.68"/>
    <n v="84.68"/>
    <n v="78.239019703015884"/>
    <x v="0"/>
    <x v="1"/>
    <x v="1"/>
    <x v="0"/>
    <x v="0"/>
    <x v="0"/>
    <x v="0"/>
    <x v="0"/>
    <x v="0"/>
  </r>
  <r>
    <s v="CENTRE"/>
    <x v="1"/>
    <x v="1"/>
    <x v="3"/>
    <x v="12"/>
    <x v="8"/>
    <x v="0"/>
    <s v="Somme de Dépenses MO réalisées"/>
    <n v="-84.68"/>
    <n v="84.68"/>
    <n v="78.239019703015884"/>
    <x v="0"/>
    <x v="1"/>
    <x v="2"/>
    <x v="0"/>
    <x v="0"/>
    <x v="0"/>
    <x v="0"/>
    <x v="0"/>
    <x v="0"/>
  </r>
  <r>
    <s v="CENTRE"/>
    <x v="0"/>
    <x v="0"/>
    <x v="0"/>
    <x v="0"/>
    <x v="0"/>
    <x v="0"/>
    <s v="Somme de UOP réalisées"/>
    <n v="2"/>
    <n v="2"/>
    <n v="2"/>
    <x v="0"/>
    <x v="1"/>
    <x v="0"/>
    <x v="0"/>
    <x v="0"/>
    <x v="0"/>
    <x v="0"/>
    <x v="0"/>
    <x v="0"/>
  </r>
  <r>
    <s v="CENTRE"/>
    <x v="0"/>
    <x v="0"/>
    <x v="0"/>
    <x v="0"/>
    <x v="0"/>
    <x v="0"/>
    <s v="Somme de Dépenses réalisées"/>
    <n v="-14624.09"/>
    <n v="14624.09"/>
    <n v="14600.901456636939"/>
    <x v="0"/>
    <x v="1"/>
    <x v="1"/>
    <x v="0"/>
    <x v="0"/>
    <x v="0"/>
    <x v="0"/>
    <x v="0"/>
    <x v="0"/>
  </r>
  <r>
    <s v="CENTRE"/>
    <x v="0"/>
    <x v="0"/>
    <x v="0"/>
    <x v="0"/>
    <x v="0"/>
    <x v="0"/>
    <s v="Somme de Dépenses ACE réalisées"/>
    <n v="-7341.61"/>
    <n v="7341.61"/>
    <n v="7341.61"/>
    <x v="0"/>
    <x v="1"/>
    <x v="4"/>
    <x v="0"/>
    <x v="0"/>
    <x v="0"/>
    <x v="0"/>
    <x v="0"/>
    <x v="0"/>
  </r>
  <r>
    <s v="CENTRE"/>
    <x v="0"/>
    <x v="0"/>
    <x v="0"/>
    <x v="0"/>
    <x v="0"/>
    <x v="0"/>
    <s v="Somme de Dépenses MO réalisées"/>
    <n v="-7282.4800000000005"/>
    <n v="7282.4800000000005"/>
    <n v="7259.2914566369391"/>
    <x v="0"/>
    <x v="1"/>
    <x v="2"/>
    <x v="0"/>
    <x v="0"/>
    <x v="0"/>
    <x v="0"/>
    <x v="0"/>
    <x v="0"/>
  </r>
  <r>
    <s v="CENTRE"/>
    <x v="0"/>
    <x v="0"/>
    <x v="0"/>
    <x v="0"/>
    <x v="0"/>
    <x v="1"/>
    <s v="Somme de Dépenses réalisées"/>
    <n v="-9735.86"/>
    <n v="9735.86"/>
    <n v="9754.8842399999994"/>
    <x v="0"/>
    <x v="1"/>
    <x v="1"/>
    <x v="0"/>
    <x v="0"/>
    <x v="0"/>
    <x v="0"/>
    <x v="0"/>
    <x v="0"/>
  </r>
  <r>
    <s v="CENTRE"/>
    <x v="0"/>
    <x v="0"/>
    <x v="0"/>
    <x v="0"/>
    <x v="0"/>
    <x v="1"/>
    <s v="Somme de Dépenses ACE réalisées"/>
    <n v="-258"/>
    <n v="258"/>
    <n v="258"/>
    <x v="0"/>
    <x v="1"/>
    <x v="4"/>
    <x v="0"/>
    <x v="0"/>
    <x v="0"/>
    <x v="0"/>
    <x v="0"/>
    <x v="0"/>
  </r>
  <r>
    <s v="CENTRE"/>
    <x v="0"/>
    <x v="0"/>
    <x v="0"/>
    <x v="0"/>
    <x v="0"/>
    <x v="1"/>
    <s v="Somme de Dépenses MO réalisées"/>
    <n v="-2037.4"/>
    <n v="2037.4"/>
    <n v="2056.4242399999998"/>
    <x v="0"/>
    <x v="1"/>
    <x v="2"/>
    <x v="0"/>
    <x v="0"/>
    <x v="0"/>
    <x v="0"/>
    <x v="0"/>
    <x v="0"/>
  </r>
  <r>
    <s v="CENTRE"/>
    <x v="0"/>
    <x v="0"/>
    <x v="0"/>
    <x v="0"/>
    <x v="0"/>
    <x v="1"/>
    <s v="Somme de Dépenses Engins réalisées"/>
    <n v="-7440.46"/>
    <n v="7440.46"/>
    <n v="7440.46"/>
    <x v="0"/>
    <x v="1"/>
    <x v="3"/>
    <x v="0"/>
    <x v="0"/>
    <x v="0"/>
    <x v="0"/>
    <x v="0"/>
    <x v="0"/>
  </r>
  <r>
    <s v="CENTRE"/>
    <x v="0"/>
    <x v="0"/>
    <x v="0"/>
    <x v="1"/>
    <x v="0"/>
    <x v="0"/>
    <s v="Somme de UOP réalisées"/>
    <n v="25"/>
    <n v="25"/>
    <n v="25"/>
    <x v="0"/>
    <x v="1"/>
    <x v="0"/>
    <x v="0"/>
    <x v="0"/>
    <x v="0"/>
    <x v="0"/>
    <x v="0"/>
    <x v="0"/>
  </r>
  <r>
    <s v="CENTRE"/>
    <x v="0"/>
    <x v="0"/>
    <x v="0"/>
    <x v="1"/>
    <x v="0"/>
    <x v="0"/>
    <s v="Somme de Dépenses réalisées"/>
    <n v="-209401.65000000002"/>
    <n v="209401.65000000002"/>
    <n v="213483.10634606535"/>
    <x v="0"/>
    <x v="1"/>
    <x v="1"/>
    <x v="0"/>
    <x v="0"/>
    <x v="0"/>
    <x v="0"/>
    <x v="0"/>
    <x v="0"/>
  </r>
  <r>
    <s v="CENTRE"/>
    <x v="0"/>
    <x v="0"/>
    <x v="0"/>
    <x v="1"/>
    <x v="0"/>
    <x v="0"/>
    <s v="Somme de Dépenses ACE réalisées"/>
    <n v="-142404.69"/>
    <n v="142404.69"/>
    <n v="142404.69"/>
    <x v="0"/>
    <x v="1"/>
    <x v="4"/>
    <x v="0"/>
    <x v="0"/>
    <x v="0"/>
    <x v="0"/>
    <x v="0"/>
    <x v="0"/>
  </r>
  <r>
    <s v="CENTRE"/>
    <x v="0"/>
    <x v="0"/>
    <x v="0"/>
    <x v="1"/>
    <x v="0"/>
    <x v="0"/>
    <s v="Somme de Dépenses MO réalisées"/>
    <n v="-66996.959999999992"/>
    <n v="66996.959999999992"/>
    <n v="71078.416346065336"/>
    <x v="0"/>
    <x v="1"/>
    <x v="2"/>
    <x v="0"/>
    <x v="0"/>
    <x v="0"/>
    <x v="0"/>
    <x v="0"/>
    <x v="0"/>
  </r>
  <r>
    <s v="CENTRE"/>
    <x v="0"/>
    <x v="0"/>
    <x v="0"/>
    <x v="1"/>
    <x v="0"/>
    <x v="1"/>
    <s v="Somme de UOP réalisées"/>
    <n v="5"/>
    <n v="5"/>
    <n v="5"/>
    <x v="0"/>
    <x v="1"/>
    <x v="0"/>
    <x v="0"/>
    <x v="0"/>
    <x v="0"/>
    <x v="0"/>
    <x v="0"/>
    <x v="0"/>
  </r>
  <r>
    <s v="CENTRE"/>
    <x v="0"/>
    <x v="0"/>
    <x v="0"/>
    <x v="1"/>
    <x v="0"/>
    <x v="1"/>
    <s v="Somme de Dépenses réalisées"/>
    <n v="-49771.25"/>
    <n v="49771.25"/>
    <n v="49284.847915006641"/>
    <x v="0"/>
    <x v="1"/>
    <x v="1"/>
    <x v="0"/>
    <x v="0"/>
    <x v="0"/>
    <x v="0"/>
    <x v="0"/>
    <x v="0"/>
  </r>
  <r>
    <s v="CENTRE"/>
    <x v="0"/>
    <x v="0"/>
    <x v="0"/>
    <x v="1"/>
    <x v="0"/>
    <x v="1"/>
    <s v="Somme de Dépenses MO réalisées"/>
    <n v="-49771.25"/>
    <n v="49771.25"/>
    <n v="49284.847915006641"/>
    <x v="0"/>
    <x v="1"/>
    <x v="2"/>
    <x v="0"/>
    <x v="0"/>
    <x v="0"/>
    <x v="0"/>
    <x v="0"/>
    <x v="0"/>
  </r>
  <r>
    <s v="CENTRE"/>
    <x v="0"/>
    <x v="0"/>
    <x v="1"/>
    <x v="2"/>
    <x v="1"/>
    <x v="0"/>
    <s v="Somme de UOP réalisées"/>
    <n v="5"/>
    <n v="5"/>
    <n v="5"/>
    <x v="0"/>
    <x v="1"/>
    <x v="0"/>
    <x v="0"/>
    <x v="0"/>
    <x v="0"/>
    <x v="0"/>
    <x v="0"/>
    <x v="0"/>
  </r>
  <r>
    <s v="CENTRE"/>
    <x v="0"/>
    <x v="0"/>
    <x v="1"/>
    <x v="2"/>
    <x v="1"/>
    <x v="0"/>
    <s v="Somme de Dépenses réalisées"/>
    <n v="-188183.90000000002"/>
    <n v="188183.90000000002"/>
    <n v="191388.86815918959"/>
    <x v="0"/>
    <x v="1"/>
    <x v="1"/>
    <x v="0"/>
    <x v="0"/>
    <x v="0"/>
    <x v="0"/>
    <x v="0"/>
    <x v="0"/>
  </r>
  <r>
    <s v="CENTRE"/>
    <x v="0"/>
    <x v="0"/>
    <x v="1"/>
    <x v="2"/>
    <x v="1"/>
    <x v="0"/>
    <s v="Somme de Dépenses ACE réalisées"/>
    <n v="-18518.93"/>
    <n v="18518.93"/>
    <n v="18518.93"/>
    <x v="0"/>
    <x v="1"/>
    <x v="4"/>
    <x v="0"/>
    <x v="0"/>
    <x v="0"/>
    <x v="0"/>
    <x v="0"/>
    <x v="0"/>
  </r>
  <r>
    <s v="CENTRE"/>
    <x v="0"/>
    <x v="0"/>
    <x v="1"/>
    <x v="2"/>
    <x v="1"/>
    <x v="0"/>
    <s v="Somme de Dépenses Autres Charges réalisées"/>
    <n v="-356.85"/>
    <n v="356.85"/>
    <n v="356.85"/>
    <x v="0"/>
    <x v="1"/>
    <x v="6"/>
    <x v="0"/>
    <x v="0"/>
    <x v="0"/>
    <x v="0"/>
    <x v="0"/>
    <x v="0"/>
  </r>
  <r>
    <s v="CENTRE"/>
    <x v="0"/>
    <x v="0"/>
    <x v="1"/>
    <x v="2"/>
    <x v="1"/>
    <x v="0"/>
    <s v="Somme de Dépenses MAT réalisées"/>
    <n v="-64383.53"/>
    <n v="64383.53"/>
    <n v="64383.53"/>
    <x v="0"/>
    <x v="1"/>
    <x v="5"/>
    <x v="0"/>
    <x v="0"/>
    <x v="0"/>
    <x v="0"/>
    <x v="0"/>
    <x v="0"/>
  </r>
  <r>
    <s v="CENTRE"/>
    <x v="0"/>
    <x v="0"/>
    <x v="1"/>
    <x v="2"/>
    <x v="1"/>
    <x v="0"/>
    <s v="Somme de Dépenses MO réalisées"/>
    <n v="-78614.33"/>
    <n v="78614.33"/>
    <n v="81819.298159189595"/>
    <x v="0"/>
    <x v="1"/>
    <x v="2"/>
    <x v="0"/>
    <x v="0"/>
    <x v="0"/>
    <x v="0"/>
    <x v="0"/>
    <x v="0"/>
  </r>
  <r>
    <s v="CENTRE"/>
    <x v="0"/>
    <x v="0"/>
    <x v="1"/>
    <x v="2"/>
    <x v="1"/>
    <x v="0"/>
    <s v="Somme de Dépenses Engins réalisées"/>
    <n v="-26310.26"/>
    <n v="26310.26"/>
    <n v="26310.26"/>
    <x v="0"/>
    <x v="1"/>
    <x v="3"/>
    <x v="0"/>
    <x v="0"/>
    <x v="0"/>
    <x v="0"/>
    <x v="0"/>
    <x v="0"/>
  </r>
  <r>
    <s v="CENTRE"/>
    <x v="0"/>
    <x v="0"/>
    <x v="1"/>
    <x v="2"/>
    <x v="1"/>
    <x v="1"/>
    <s v="Somme de UOP réalisées"/>
    <n v="4"/>
    <n v="4"/>
    <n v="4"/>
    <x v="0"/>
    <x v="1"/>
    <x v="0"/>
    <x v="0"/>
    <x v="0"/>
    <x v="0"/>
    <x v="0"/>
    <x v="0"/>
    <x v="0"/>
  </r>
  <r>
    <s v="CENTRE"/>
    <x v="0"/>
    <x v="0"/>
    <x v="1"/>
    <x v="2"/>
    <x v="1"/>
    <x v="1"/>
    <s v="Somme de Dépenses réalisées"/>
    <n v="-72560.83"/>
    <n v="72560.83"/>
    <n v="70929.379477372277"/>
    <x v="0"/>
    <x v="1"/>
    <x v="1"/>
    <x v="0"/>
    <x v="0"/>
    <x v="0"/>
    <x v="0"/>
    <x v="0"/>
    <x v="0"/>
  </r>
  <r>
    <s v="CENTRE"/>
    <x v="0"/>
    <x v="0"/>
    <x v="1"/>
    <x v="2"/>
    <x v="1"/>
    <x v="1"/>
    <s v="Somme de Dépenses ACE réalisées"/>
    <n v="-16742.62"/>
    <n v="16742.62"/>
    <n v="16742.62"/>
    <x v="0"/>
    <x v="1"/>
    <x v="4"/>
    <x v="0"/>
    <x v="0"/>
    <x v="0"/>
    <x v="0"/>
    <x v="0"/>
    <x v="0"/>
  </r>
  <r>
    <s v="CENTRE"/>
    <x v="0"/>
    <x v="0"/>
    <x v="1"/>
    <x v="2"/>
    <x v="1"/>
    <x v="1"/>
    <s v="Somme de Dépenses MAT réalisées"/>
    <n v="-33109.71"/>
    <n v="33109.71"/>
    <n v="33109.71"/>
    <x v="0"/>
    <x v="1"/>
    <x v="5"/>
    <x v="0"/>
    <x v="0"/>
    <x v="0"/>
    <x v="0"/>
    <x v="0"/>
    <x v="0"/>
  </r>
  <r>
    <s v="CENTRE"/>
    <x v="0"/>
    <x v="0"/>
    <x v="1"/>
    <x v="2"/>
    <x v="1"/>
    <x v="1"/>
    <s v="Somme de Dépenses MO réalisées"/>
    <n v="-21746.18"/>
    <n v="21746.18"/>
    <n v="20114.729477372261"/>
    <x v="0"/>
    <x v="1"/>
    <x v="2"/>
    <x v="0"/>
    <x v="0"/>
    <x v="0"/>
    <x v="0"/>
    <x v="0"/>
    <x v="0"/>
  </r>
  <r>
    <s v="CENTRE"/>
    <x v="0"/>
    <x v="0"/>
    <x v="1"/>
    <x v="2"/>
    <x v="1"/>
    <x v="1"/>
    <s v="Somme de Dépenses Engins réalisées"/>
    <n v="-962.32"/>
    <n v="962.32"/>
    <n v="962.32"/>
    <x v="0"/>
    <x v="1"/>
    <x v="3"/>
    <x v="0"/>
    <x v="0"/>
    <x v="0"/>
    <x v="0"/>
    <x v="0"/>
    <x v="0"/>
  </r>
  <r>
    <s v="CENTRE"/>
    <x v="0"/>
    <x v="0"/>
    <x v="1"/>
    <x v="2"/>
    <x v="1"/>
    <x v="2"/>
    <s v="Somme de Dépenses réalisées"/>
    <n v="-5581.3"/>
    <n v="5581.3"/>
    <n v="5581.3"/>
    <x v="0"/>
    <x v="1"/>
    <x v="1"/>
    <x v="0"/>
    <x v="0"/>
    <x v="0"/>
    <x v="0"/>
    <x v="0"/>
    <x v="0"/>
  </r>
  <r>
    <s v="CENTRE"/>
    <x v="0"/>
    <x v="0"/>
    <x v="1"/>
    <x v="2"/>
    <x v="1"/>
    <x v="2"/>
    <s v="Somme de Dépenses MAT réalisées"/>
    <n v="-5581.3"/>
    <n v="5581.3"/>
    <n v="5581.3"/>
    <x v="0"/>
    <x v="1"/>
    <x v="5"/>
    <x v="0"/>
    <x v="0"/>
    <x v="0"/>
    <x v="0"/>
    <x v="0"/>
    <x v="0"/>
  </r>
  <r>
    <s v="CENTRE"/>
    <x v="0"/>
    <x v="0"/>
    <x v="1"/>
    <x v="2"/>
    <x v="1"/>
    <x v="6"/>
    <s v="Somme de Dépenses réalisées"/>
    <n v="-2175.9699999999998"/>
    <n v="2175.9699999999998"/>
    <n v="2175.0248053967462"/>
    <x v="0"/>
    <x v="1"/>
    <x v="1"/>
    <x v="0"/>
    <x v="0"/>
    <x v="0"/>
    <x v="0"/>
    <x v="1"/>
    <x v="0"/>
  </r>
  <r>
    <s v="CENTRE"/>
    <x v="0"/>
    <x v="0"/>
    <x v="1"/>
    <x v="2"/>
    <x v="1"/>
    <x v="6"/>
    <s v="Somme de Dépenses MO réalisées"/>
    <n v="-1213.6500000000001"/>
    <n v="1213.6500000000001"/>
    <n v="1212.7048053967462"/>
    <x v="0"/>
    <x v="1"/>
    <x v="2"/>
    <x v="0"/>
    <x v="0"/>
    <x v="0"/>
    <x v="0"/>
    <x v="1"/>
    <x v="0"/>
  </r>
  <r>
    <s v="CENTRE"/>
    <x v="0"/>
    <x v="0"/>
    <x v="1"/>
    <x v="2"/>
    <x v="1"/>
    <x v="6"/>
    <s v="Somme de Dépenses Engins réalisées"/>
    <n v="-962.32"/>
    <n v="962.32"/>
    <n v="962.32"/>
    <x v="0"/>
    <x v="1"/>
    <x v="3"/>
    <x v="0"/>
    <x v="0"/>
    <x v="0"/>
    <x v="0"/>
    <x v="1"/>
    <x v="0"/>
  </r>
  <r>
    <s v="CENTRE"/>
    <x v="0"/>
    <x v="0"/>
    <x v="1"/>
    <x v="3"/>
    <x v="2"/>
    <x v="0"/>
    <s v="Somme de Dépenses réalisées"/>
    <n v="-35275.85"/>
    <n v="35275.85"/>
    <n v="34064.093806178535"/>
    <x v="0"/>
    <x v="1"/>
    <x v="1"/>
    <x v="0"/>
    <x v="0"/>
    <x v="0"/>
    <x v="0"/>
    <x v="0"/>
    <x v="0"/>
  </r>
  <r>
    <s v="CENTRE"/>
    <x v="0"/>
    <x v="0"/>
    <x v="1"/>
    <x v="3"/>
    <x v="2"/>
    <x v="0"/>
    <s v="Somme de Dépenses MAT réalisées"/>
    <n v="-1941.14"/>
    <n v="1941.14"/>
    <n v="1941.14"/>
    <x v="0"/>
    <x v="1"/>
    <x v="5"/>
    <x v="0"/>
    <x v="0"/>
    <x v="0"/>
    <x v="0"/>
    <x v="0"/>
    <x v="0"/>
  </r>
  <r>
    <s v="CENTRE"/>
    <x v="0"/>
    <x v="0"/>
    <x v="1"/>
    <x v="3"/>
    <x v="2"/>
    <x v="0"/>
    <s v="Somme de Dépenses MO réalisées"/>
    <n v="-27245.79"/>
    <n v="27245.79"/>
    <n v="26034.033806178537"/>
    <x v="0"/>
    <x v="1"/>
    <x v="2"/>
    <x v="0"/>
    <x v="0"/>
    <x v="0"/>
    <x v="0"/>
    <x v="0"/>
    <x v="0"/>
  </r>
  <r>
    <s v="CENTRE"/>
    <x v="0"/>
    <x v="0"/>
    <x v="1"/>
    <x v="3"/>
    <x v="2"/>
    <x v="0"/>
    <s v="Somme de Dépenses Engins réalisées"/>
    <n v="-6088.92"/>
    <n v="6088.92"/>
    <n v="6088.92"/>
    <x v="0"/>
    <x v="1"/>
    <x v="3"/>
    <x v="0"/>
    <x v="0"/>
    <x v="0"/>
    <x v="0"/>
    <x v="0"/>
    <x v="0"/>
  </r>
  <r>
    <s v="CENTRE"/>
    <x v="0"/>
    <x v="0"/>
    <x v="1"/>
    <x v="3"/>
    <x v="2"/>
    <x v="1"/>
    <s v="Somme de Dépenses réalisées"/>
    <n v="-5061.3999999999996"/>
    <n v="5061.3999999999996"/>
    <n v="4682.0414948453608"/>
    <x v="0"/>
    <x v="1"/>
    <x v="1"/>
    <x v="0"/>
    <x v="0"/>
    <x v="0"/>
    <x v="0"/>
    <x v="0"/>
    <x v="0"/>
  </r>
  <r>
    <s v="CENTRE"/>
    <x v="0"/>
    <x v="0"/>
    <x v="1"/>
    <x v="3"/>
    <x v="2"/>
    <x v="1"/>
    <s v="Somme de Dépenses MAT réalisées"/>
    <n v="-646.25"/>
    <n v="646.25"/>
    <n v="646.25"/>
    <x v="0"/>
    <x v="1"/>
    <x v="5"/>
    <x v="0"/>
    <x v="0"/>
    <x v="0"/>
    <x v="0"/>
    <x v="0"/>
    <x v="0"/>
  </r>
  <r>
    <s v="CENTRE"/>
    <x v="0"/>
    <x v="0"/>
    <x v="1"/>
    <x v="3"/>
    <x v="2"/>
    <x v="1"/>
    <s v="Somme de Dépenses MO réalisées"/>
    <n v="-3281.35"/>
    <n v="3281.35"/>
    <n v="2901.9914948453606"/>
    <x v="0"/>
    <x v="1"/>
    <x v="2"/>
    <x v="0"/>
    <x v="0"/>
    <x v="0"/>
    <x v="0"/>
    <x v="0"/>
    <x v="0"/>
  </r>
  <r>
    <s v="CENTRE"/>
    <x v="0"/>
    <x v="0"/>
    <x v="1"/>
    <x v="3"/>
    <x v="2"/>
    <x v="1"/>
    <s v="Somme de Dépenses Engins réalisées"/>
    <n v="-1133.8"/>
    <n v="1133.8"/>
    <n v="1133.8"/>
    <x v="0"/>
    <x v="1"/>
    <x v="3"/>
    <x v="0"/>
    <x v="0"/>
    <x v="0"/>
    <x v="0"/>
    <x v="0"/>
    <x v="0"/>
  </r>
  <r>
    <s v="CENTRE"/>
    <x v="0"/>
    <x v="0"/>
    <x v="1"/>
    <x v="4"/>
    <x v="3"/>
    <x v="0"/>
    <s v="Somme de UOP réalisées"/>
    <n v="39"/>
    <n v="39"/>
    <n v="39"/>
    <x v="0"/>
    <x v="1"/>
    <x v="0"/>
    <x v="0"/>
    <x v="0"/>
    <x v="0"/>
    <x v="0"/>
    <x v="0"/>
    <x v="0"/>
  </r>
  <r>
    <s v="CENTRE"/>
    <x v="0"/>
    <x v="0"/>
    <x v="1"/>
    <x v="4"/>
    <x v="3"/>
    <x v="0"/>
    <s v="Somme de Dépenses réalisées"/>
    <n v="-159252.76"/>
    <n v="159252.76"/>
    <n v="156970.27573135291"/>
    <x v="0"/>
    <x v="1"/>
    <x v="1"/>
    <x v="0"/>
    <x v="0"/>
    <x v="0"/>
    <x v="0"/>
    <x v="0"/>
    <x v="0"/>
  </r>
  <r>
    <s v="CENTRE"/>
    <x v="0"/>
    <x v="0"/>
    <x v="1"/>
    <x v="4"/>
    <x v="3"/>
    <x v="0"/>
    <s v="Somme de Dépenses MAT réalisées"/>
    <n v="-287.52"/>
    <n v="287.52"/>
    <n v="287.52"/>
    <x v="0"/>
    <x v="1"/>
    <x v="5"/>
    <x v="0"/>
    <x v="0"/>
    <x v="0"/>
    <x v="0"/>
    <x v="0"/>
    <x v="0"/>
  </r>
  <r>
    <s v="CENTRE"/>
    <x v="0"/>
    <x v="0"/>
    <x v="1"/>
    <x v="4"/>
    <x v="3"/>
    <x v="0"/>
    <s v="Somme de Dépenses MO réalisées"/>
    <n v="-158965.24000000002"/>
    <n v="158965.24000000002"/>
    <n v="156682.75573135293"/>
    <x v="0"/>
    <x v="1"/>
    <x v="2"/>
    <x v="0"/>
    <x v="0"/>
    <x v="0"/>
    <x v="0"/>
    <x v="0"/>
    <x v="0"/>
  </r>
  <r>
    <s v="CENTRE"/>
    <x v="0"/>
    <x v="0"/>
    <x v="1"/>
    <x v="4"/>
    <x v="3"/>
    <x v="1"/>
    <s v="Somme de UOP réalisées"/>
    <n v="2"/>
    <n v="2"/>
    <n v="2"/>
    <x v="0"/>
    <x v="1"/>
    <x v="0"/>
    <x v="0"/>
    <x v="0"/>
    <x v="0"/>
    <x v="0"/>
    <x v="0"/>
    <x v="0"/>
  </r>
  <r>
    <s v="CENTRE"/>
    <x v="0"/>
    <x v="0"/>
    <x v="1"/>
    <x v="4"/>
    <x v="3"/>
    <x v="1"/>
    <s v="Somme de Dépenses réalisées"/>
    <n v="-78558.8"/>
    <n v="78558.8"/>
    <n v="69656.293944353529"/>
    <x v="0"/>
    <x v="1"/>
    <x v="1"/>
    <x v="0"/>
    <x v="0"/>
    <x v="0"/>
    <x v="0"/>
    <x v="0"/>
    <x v="0"/>
  </r>
  <r>
    <s v="CENTRE"/>
    <x v="0"/>
    <x v="0"/>
    <x v="1"/>
    <x v="4"/>
    <x v="3"/>
    <x v="1"/>
    <s v="Somme de Dépenses ACE réalisées"/>
    <n v="-5850"/>
    <n v="5850"/>
    <n v="5850"/>
    <x v="0"/>
    <x v="1"/>
    <x v="4"/>
    <x v="0"/>
    <x v="0"/>
    <x v="0"/>
    <x v="0"/>
    <x v="0"/>
    <x v="0"/>
  </r>
  <r>
    <s v="CENTRE"/>
    <x v="0"/>
    <x v="0"/>
    <x v="1"/>
    <x v="4"/>
    <x v="3"/>
    <x v="1"/>
    <s v="Somme de Dépenses MO réalisées"/>
    <n v="-72708.800000000003"/>
    <n v="72708.800000000003"/>
    <n v="63806.293944353522"/>
    <x v="0"/>
    <x v="1"/>
    <x v="2"/>
    <x v="0"/>
    <x v="0"/>
    <x v="0"/>
    <x v="0"/>
    <x v="0"/>
    <x v="0"/>
  </r>
  <r>
    <s v="CENTRE"/>
    <x v="0"/>
    <x v="0"/>
    <x v="2"/>
    <x v="5"/>
    <x v="4"/>
    <x v="0"/>
    <s v="Somme de UOP réalisées"/>
    <n v="8"/>
    <n v="8"/>
    <n v="8"/>
    <x v="0"/>
    <x v="1"/>
    <x v="0"/>
    <x v="0"/>
    <x v="1"/>
    <x v="1"/>
    <x v="0"/>
    <x v="0"/>
    <x v="0"/>
  </r>
  <r>
    <s v="CENTRE"/>
    <x v="0"/>
    <x v="0"/>
    <x v="2"/>
    <x v="5"/>
    <x v="4"/>
    <x v="0"/>
    <s v="Somme de Dépenses réalisées"/>
    <n v="6707.7500000000009"/>
    <n v="-6707.7500000000009"/>
    <n v="-7325.4044943820227"/>
    <x v="0"/>
    <x v="1"/>
    <x v="1"/>
    <x v="0"/>
    <x v="1"/>
    <x v="1"/>
    <x v="0"/>
    <x v="0"/>
    <x v="0"/>
  </r>
  <r>
    <s v="CENTRE"/>
    <x v="0"/>
    <x v="0"/>
    <x v="2"/>
    <x v="5"/>
    <x v="4"/>
    <x v="0"/>
    <s v="Somme de Dépenses ACE réalisées"/>
    <n v="13700"/>
    <n v="-13700"/>
    <n v="-13700"/>
    <x v="0"/>
    <x v="1"/>
    <x v="4"/>
    <x v="0"/>
    <x v="1"/>
    <x v="1"/>
    <x v="0"/>
    <x v="0"/>
    <x v="0"/>
  </r>
  <r>
    <s v="CENTRE"/>
    <x v="0"/>
    <x v="0"/>
    <x v="2"/>
    <x v="5"/>
    <x v="4"/>
    <x v="0"/>
    <s v="Somme de Dépenses MO réalisées"/>
    <n v="-6992.25"/>
    <n v="6992.25"/>
    <n v="6374.5955056179773"/>
    <x v="0"/>
    <x v="1"/>
    <x v="2"/>
    <x v="0"/>
    <x v="1"/>
    <x v="1"/>
    <x v="0"/>
    <x v="0"/>
    <x v="0"/>
  </r>
  <r>
    <s v="CENTRE"/>
    <x v="0"/>
    <x v="0"/>
    <x v="2"/>
    <x v="5"/>
    <x v="4"/>
    <x v="1"/>
    <s v="Somme de UOP réalisées"/>
    <n v="9"/>
    <n v="9"/>
    <n v="9"/>
    <x v="0"/>
    <x v="1"/>
    <x v="0"/>
    <x v="0"/>
    <x v="1"/>
    <x v="1"/>
    <x v="0"/>
    <x v="0"/>
    <x v="0"/>
  </r>
  <r>
    <s v="CENTRE"/>
    <x v="0"/>
    <x v="0"/>
    <x v="2"/>
    <x v="5"/>
    <x v="4"/>
    <x v="1"/>
    <s v="Somme de Dépenses réalisées"/>
    <n v="-10068.84"/>
    <n v="10068.84"/>
    <n v="9230.7336585365847"/>
    <x v="0"/>
    <x v="1"/>
    <x v="1"/>
    <x v="0"/>
    <x v="1"/>
    <x v="1"/>
    <x v="0"/>
    <x v="0"/>
    <x v="0"/>
  </r>
  <r>
    <s v="CENTRE"/>
    <x v="0"/>
    <x v="0"/>
    <x v="2"/>
    <x v="5"/>
    <x v="4"/>
    <x v="1"/>
    <s v="Somme de Dépenses MO réalisées"/>
    <n v="-10068.84"/>
    <n v="10068.84"/>
    <n v="9230.7336585365847"/>
    <x v="0"/>
    <x v="1"/>
    <x v="2"/>
    <x v="0"/>
    <x v="1"/>
    <x v="1"/>
    <x v="0"/>
    <x v="0"/>
    <x v="0"/>
  </r>
  <r>
    <s v="CENTRE"/>
    <x v="0"/>
    <x v="0"/>
    <x v="2"/>
    <x v="6"/>
    <x v="4"/>
    <x v="0"/>
    <s v="Somme de UOP réalisées"/>
    <n v="8"/>
    <n v="8"/>
    <n v="8"/>
    <x v="0"/>
    <x v="1"/>
    <x v="0"/>
    <x v="0"/>
    <x v="1"/>
    <x v="1"/>
    <x v="0"/>
    <x v="0"/>
    <x v="0"/>
  </r>
  <r>
    <s v="CENTRE"/>
    <x v="0"/>
    <x v="0"/>
    <x v="2"/>
    <x v="6"/>
    <x v="4"/>
    <x v="0"/>
    <s v="Somme de Dépenses réalisées"/>
    <n v="-11957.83"/>
    <n v="11957.83"/>
    <n v="11508.204112149533"/>
    <x v="0"/>
    <x v="1"/>
    <x v="1"/>
    <x v="0"/>
    <x v="1"/>
    <x v="1"/>
    <x v="0"/>
    <x v="0"/>
    <x v="0"/>
  </r>
  <r>
    <s v="CENTRE"/>
    <x v="0"/>
    <x v="0"/>
    <x v="2"/>
    <x v="6"/>
    <x v="4"/>
    <x v="0"/>
    <s v="Somme de Dépenses MO réalisées"/>
    <n v="-11957.83"/>
    <n v="11957.83"/>
    <n v="11508.204112149533"/>
    <x v="0"/>
    <x v="1"/>
    <x v="2"/>
    <x v="0"/>
    <x v="1"/>
    <x v="1"/>
    <x v="0"/>
    <x v="0"/>
    <x v="0"/>
  </r>
  <r>
    <s v="CENTRE"/>
    <x v="0"/>
    <x v="0"/>
    <x v="2"/>
    <x v="6"/>
    <x v="4"/>
    <x v="1"/>
    <s v="Somme de UOP réalisées"/>
    <n v="4"/>
    <n v="4"/>
    <n v="4"/>
    <x v="0"/>
    <x v="1"/>
    <x v="0"/>
    <x v="0"/>
    <x v="1"/>
    <x v="1"/>
    <x v="0"/>
    <x v="0"/>
    <x v="0"/>
  </r>
  <r>
    <s v="CENTRE"/>
    <x v="0"/>
    <x v="0"/>
    <x v="2"/>
    <x v="6"/>
    <x v="4"/>
    <x v="1"/>
    <s v="Somme de Dépenses réalisées"/>
    <n v="-13051.550000000001"/>
    <n v="13051.550000000001"/>
    <n v="13056.06"/>
    <x v="0"/>
    <x v="1"/>
    <x v="1"/>
    <x v="0"/>
    <x v="1"/>
    <x v="1"/>
    <x v="0"/>
    <x v="0"/>
    <x v="0"/>
  </r>
  <r>
    <s v="CENTRE"/>
    <x v="0"/>
    <x v="0"/>
    <x v="2"/>
    <x v="6"/>
    <x v="4"/>
    <x v="1"/>
    <s v="Somme de Dépenses MO réalisées"/>
    <n v="-8798.9"/>
    <n v="8798.9"/>
    <n v="8803.41"/>
    <x v="0"/>
    <x v="1"/>
    <x v="2"/>
    <x v="0"/>
    <x v="1"/>
    <x v="1"/>
    <x v="0"/>
    <x v="0"/>
    <x v="0"/>
  </r>
  <r>
    <s v="CENTRE"/>
    <x v="0"/>
    <x v="0"/>
    <x v="2"/>
    <x v="6"/>
    <x v="4"/>
    <x v="1"/>
    <s v="Somme de Dépenses Engins réalisées"/>
    <n v="-4252.6499999999996"/>
    <n v="4252.6499999999996"/>
    <n v="4252.6499999999996"/>
    <x v="0"/>
    <x v="1"/>
    <x v="3"/>
    <x v="0"/>
    <x v="1"/>
    <x v="1"/>
    <x v="0"/>
    <x v="0"/>
    <x v="0"/>
  </r>
  <r>
    <s v="CENTRE"/>
    <x v="0"/>
    <x v="0"/>
    <x v="2"/>
    <x v="7"/>
    <x v="4"/>
    <x v="0"/>
    <s v="Somme de Dépenses réalisées"/>
    <n v="-3455.4"/>
    <n v="3455.4"/>
    <n v="3570.4875000000002"/>
    <x v="0"/>
    <x v="1"/>
    <x v="1"/>
    <x v="0"/>
    <x v="1"/>
    <x v="1"/>
    <x v="0"/>
    <x v="0"/>
    <x v="0"/>
  </r>
  <r>
    <s v="CENTRE"/>
    <x v="0"/>
    <x v="0"/>
    <x v="2"/>
    <x v="7"/>
    <x v="4"/>
    <x v="0"/>
    <s v="Somme de Dépenses MO réalisées"/>
    <n v="-2786.9"/>
    <n v="2786.9"/>
    <n v="2901.9875000000002"/>
    <x v="0"/>
    <x v="1"/>
    <x v="2"/>
    <x v="0"/>
    <x v="1"/>
    <x v="1"/>
    <x v="0"/>
    <x v="0"/>
    <x v="0"/>
  </r>
  <r>
    <s v="CENTRE"/>
    <x v="0"/>
    <x v="0"/>
    <x v="2"/>
    <x v="7"/>
    <x v="4"/>
    <x v="0"/>
    <s v="Somme de Dépenses Engins réalisées"/>
    <n v="-668.5"/>
    <n v="668.5"/>
    <n v="668.5"/>
    <x v="0"/>
    <x v="1"/>
    <x v="3"/>
    <x v="0"/>
    <x v="1"/>
    <x v="1"/>
    <x v="0"/>
    <x v="0"/>
    <x v="0"/>
  </r>
  <r>
    <s v="CENTRE"/>
    <x v="0"/>
    <x v="0"/>
    <x v="2"/>
    <x v="8"/>
    <x v="4"/>
    <x v="0"/>
    <s v="Somme de UOP réalisées"/>
    <n v="32"/>
    <n v="32"/>
    <n v="32"/>
    <x v="0"/>
    <x v="1"/>
    <x v="0"/>
    <x v="0"/>
    <x v="1"/>
    <x v="1"/>
    <x v="0"/>
    <x v="0"/>
    <x v="0"/>
  </r>
  <r>
    <s v="CENTRE"/>
    <x v="0"/>
    <x v="0"/>
    <x v="2"/>
    <x v="8"/>
    <x v="4"/>
    <x v="0"/>
    <s v="Somme de Dépenses réalisées"/>
    <n v="-10681.47"/>
    <n v="10681.47"/>
    <n v="10035.26"/>
    <x v="0"/>
    <x v="1"/>
    <x v="1"/>
    <x v="0"/>
    <x v="1"/>
    <x v="1"/>
    <x v="0"/>
    <x v="0"/>
    <x v="0"/>
  </r>
  <r>
    <s v="CENTRE"/>
    <x v="0"/>
    <x v="0"/>
    <x v="2"/>
    <x v="8"/>
    <x v="4"/>
    <x v="0"/>
    <s v="Somme de Dépenses MO réalisées"/>
    <n v="-10681.47"/>
    <n v="10681.47"/>
    <n v="10035.26"/>
    <x v="0"/>
    <x v="1"/>
    <x v="2"/>
    <x v="0"/>
    <x v="1"/>
    <x v="1"/>
    <x v="0"/>
    <x v="0"/>
    <x v="0"/>
  </r>
  <r>
    <s v="CENTRE"/>
    <x v="0"/>
    <x v="0"/>
    <x v="2"/>
    <x v="8"/>
    <x v="4"/>
    <x v="1"/>
    <s v="Somme de UOP réalisées"/>
    <n v="17"/>
    <n v="17"/>
    <n v="17"/>
    <x v="0"/>
    <x v="1"/>
    <x v="0"/>
    <x v="0"/>
    <x v="1"/>
    <x v="1"/>
    <x v="0"/>
    <x v="0"/>
    <x v="0"/>
  </r>
  <r>
    <s v="CENTRE"/>
    <x v="0"/>
    <x v="0"/>
    <x v="2"/>
    <x v="8"/>
    <x v="4"/>
    <x v="1"/>
    <s v="Somme de Dépenses réalisées"/>
    <n v="-6017.3099999999995"/>
    <n v="6017.3099999999995"/>
    <n v="6066.09"/>
    <x v="0"/>
    <x v="1"/>
    <x v="1"/>
    <x v="0"/>
    <x v="1"/>
    <x v="1"/>
    <x v="0"/>
    <x v="0"/>
    <x v="0"/>
  </r>
  <r>
    <s v="CENTRE"/>
    <x v="0"/>
    <x v="0"/>
    <x v="2"/>
    <x v="8"/>
    <x v="4"/>
    <x v="1"/>
    <s v="Somme de Dépenses MO réalisées"/>
    <n v="-6017.3099999999995"/>
    <n v="6017.3099999999995"/>
    <n v="6066.09"/>
    <x v="0"/>
    <x v="1"/>
    <x v="2"/>
    <x v="0"/>
    <x v="1"/>
    <x v="1"/>
    <x v="0"/>
    <x v="0"/>
    <x v="0"/>
  </r>
  <r>
    <s v="CENTRE"/>
    <x v="0"/>
    <x v="0"/>
    <x v="2"/>
    <x v="9"/>
    <x v="5"/>
    <x v="0"/>
    <s v="Somme de Dépenses réalisées"/>
    <n v="-61938.25"/>
    <n v="61938.25"/>
    <n v="61938.25"/>
    <x v="0"/>
    <x v="1"/>
    <x v="1"/>
    <x v="0"/>
    <x v="1"/>
    <x v="0"/>
    <x v="0"/>
    <x v="0"/>
    <x v="0"/>
  </r>
  <r>
    <s v="CENTRE"/>
    <x v="0"/>
    <x v="0"/>
    <x v="2"/>
    <x v="9"/>
    <x v="5"/>
    <x v="0"/>
    <s v="Somme de Dépenses ACE réalisées"/>
    <n v="-61938.25"/>
    <n v="61938.25"/>
    <n v="61938.25"/>
    <x v="0"/>
    <x v="1"/>
    <x v="4"/>
    <x v="0"/>
    <x v="1"/>
    <x v="0"/>
    <x v="0"/>
    <x v="0"/>
    <x v="0"/>
  </r>
  <r>
    <s v="CENTRE"/>
    <x v="0"/>
    <x v="0"/>
    <x v="2"/>
    <x v="9"/>
    <x v="5"/>
    <x v="1"/>
    <s v="Somme de Dépenses réalisées"/>
    <n v="-6247.15"/>
    <n v="6247.15"/>
    <n v="6247.15"/>
    <x v="0"/>
    <x v="1"/>
    <x v="1"/>
    <x v="0"/>
    <x v="1"/>
    <x v="0"/>
    <x v="0"/>
    <x v="0"/>
    <x v="0"/>
  </r>
  <r>
    <s v="CENTRE"/>
    <x v="0"/>
    <x v="0"/>
    <x v="2"/>
    <x v="9"/>
    <x v="5"/>
    <x v="1"/>
    <s v="Somme de Dépenses ACE réalisées"/>
    <n v="-6247.15"/>
    <n v="6247.15"/>
    <n v="6247.15"/>
    <x v="0"/>
    <x v="1"/>
    <x v="4"/>
    <x v="0"/>
    <x v="1"/>
    <x v="0"/>
    <x v="0"/>
    <x v="0"/>
    <x v="0"/>
  </r>
  <r>
    <s v="CENTRE"/>
    <x v="0"/>
    <x v="0"/>
    <x v="2"/>
    <x v="10"/>
    <x v="6"/>
    <x v="0"/>
    <s v="Somme de Dépenses réalisées"/>
    <n v="-2279.86"/>
    <n v="2279.86"/>
    <n v="2480.1769245856035"/>
    <x v="0"/>
    <x v="1"/>
    <x v="1"/>
    <x v="0"/>
    <x v="1"/>
    <x v="0"/>
    <x v="0"/>
    <x v="0"/>
    <x v="0"/>
  </r>
  <r>
    <s v="CENTRE"/>
    <x v="0"/>
    <x v="0"/>
    <x v="2"/>
    <x v="10"/>
    <x v="6"/>
    <x v="0"/>
    <s v="Somme de Dépenses MO réalisées"/>
    <n v="-2279.86"/>
    <n v="2279.86"/>
    <n v="2480.1769245856035"/>
    <x v="0"/>
    <x v="1"/>
    <x v="2"/>
    <x v="0"/>
    <x v="1"/>
    <x v="0"/>
    <x v="0"/>
    <x v="0"/>
    <x v="0"/>
  </r>
  <r>
    <s v="CENTRE"/>
    <x v="0"/>
    <x v="0"/>
    <x v="3"/>
    <x v="11"/>
    <x v="7"/>
    <x v="0"/>
    <s v="Somme de UOP réalisées"/>
    <n v="1195022"/>
    <n v="1195022"/>
    <n v="1195022"/>
    <x v="0"/>
    <x v="1"/>
    <x v="0"/>
    <x v="0"/>
    <x v="0"/>
    <x v="1"/>
    <x v="0"/>
    <x v="0"/>
    <x v="0"/>
  </r>
  <r>
    <s v="CENTRE"/>
    <x v="0"/>
    <x v="0"/>
    <x v="3"/>
    <x v="11"/>
    <x v="7"/>
    <x v="0"/>
    <s v="Somme de Dépenses réalisées"/>
    <n v="-229099.13"/>
    <n v="229099.13"/>
    <n v="237925.82104279666"/>
    <x v="0"/>
    <x v="1"/>
    <x v="1"/>
    <x v="0"/>
    <x v="0"/>
    <x v="1"/>
    <x v="0"/>
    <x v="0"/>
    <x v="0"/>
  </r>
  <r>
    <s v="CENTRE"/>
    <x v="0"/>
    <x v="0"/>
    <x v="3"/>
    <x v="11"/>
    <x v="7"/>
    <x v="0"/>
    <s v="Somme de Dépenses MO réalisées"/>
    <n v="-229099.13"/>
    <n v="229099.13"/>
    <n v="237925.82104279666"/>
    <x v="0"/>
    <x v="1"/>
    <x v="2"/>
    <x v="0"/>
    <x v="0"/>
    <x v="1"/>
    <x v="0"/>
    <x v="0"/>
    <x v="0"/>
  </r>
  <r>
    <s v="CENTRE"/>
    <x v="0"/>
    <x v="0"/>
    <x v="3"/>
    <x v="11"/>
    <x v="7"/>
    <x v="1"/>
    <s v="Somme de UOP réalisées"/>
    <n v="1029354"/>
    <n v="1029354"/>
    <n v="1029354"/>
    <x v="0"/>
    <x v="1"/>
    <x v="0"/>
    <x v="0"/>
    <x v="0"/>
    <x v="1"/>
    <x v="0"/>
    <x v="0"/>
    <x v="0"/>
  </r>
  <r>
    <s v="CENTRE"/>
    <x v="0"/>
    <x v="0"/>
    <x v="3"/>
    <x v="11"/>
    <x v="7"/>
    <x v="1"/>
    <s v="Somme de Dépenses réalisées"/>
    <n v="-121182.01"/>
    <n v="121182.01"/>
    <n v="125572.09919616077"/>
    <x v="0"/>
    <x v="1"/>
    <x v="1"/>
    <x v="0"/>
    <x v="0"/>
    <x v="1"/>
    <x v="0"/>
    <x v="0"/>
    <x v="0"/>
  </r>
  <r>
    <s v="CENTRE"/>
    <x v="0"/>
    <x v="0"/>
    <x v="3"/>
    <x v="11"/>
    <x v="7"/>
    <x v="1"/>
    <s v="Somme de Dépenses MO réalisées"/>
    <n v="-121182.01"/>
    <n v="121182.01"/>
    <n v="125572.09919616077"/>
    <x v="0"/>
    <x v="1"/>
    <x v="2"/>
    <x v="0"/>
    <x v="0"/>
    <x v="1"/>
    <x v="0"/>
    <x v="0"/>
    <x v="0"/>
  </r>
  <r>
    <s v="CENTRE"/>
    <x v="0"/>
    <x v="0"/>
    <x v="3"/>
    <x v="11"/>
    <x v="7"/>
    <x v="4"/>
    <s v="Somme de UOP réalisées"/>
    <n v="2597"/>
    <n v="2597"/>
    <n v="2597"/>
    <x v="0"/>
    <x v="1"/>
    <x v="0"/>
    <x v="0"/>
    <x v="0"/>
    <x v="1"/>
    <x v="0"/>
    <x v="0"/>
    <x v="0"/>
  </r>
  <r>
    <s v="CENTRE"/>
    <x v="0"/>
    <x v="0"/>
    <x v="3"/>
    <x v="11"/>
    <x v="7"/>
    <x v="4"/>
    <s v="Somme de Dépenses réalisées"/>
    <n v="-575.36"/>
    <n v="575.36"/>
    <n v="599.12123076923069"/>
    <x v="0"/>
    <x v="1"/>
    <x v="1"/>
    <x v="0"/>
    <x v="0"/>
    <x v="1"/>
    <x v="0"/>
    <x v="0"/>
    <x v="0"/>
  </r>
  <r>
    <s v="CENTRE"/>
    <x v="0"/>
    <x v="0"/>
    <x v="3"/>
    <x v="11"/>
    <x v="7"/>
    <x v="4"/>
    <s v="Somme de Dépenses MO réalisées"/>
    <n v="-575.36"/>
    <n v="575.36"/>
    <n v="599.12123076923069"/>
    <x v="0"/>
    <x v="1"/>
    <x v="2"/>
    <x v="0"/>
    <x v="0"/>
    <x v="1"/>
    <x v="0"/>
    <x v="0"/>
    <x v="0"/>
  </r>
  <r>
    <s v="CENTRE"/>
    <x v="0"/>
    <x v="0"/>
    <x v="3"/>
    <x v="11"/>
    <x v="7"/>
    <x v="2"/>
    <s v="Somme de UOP réalisées"/>
    <n v="15886"/>
    <n v="15886"/>
    <n v="15886"/>
    <x v="0"/>
    <x v="1"/>
    <x v="0"/>
    <x v="0"/>
    <x v="0"/>
    <x v="1"/>
    <x v="0"/>
    <x v="0"/>
    <x v="0"/>
  </r>
  <r>
    <s v="CENTRE"/>
    <x v="0"/>
    <x v="0"/>
    <x v="3"/>
    <x v="11"/>
    <x v="7"/>
    <x v="2"/>
    <s v="Somme de Dépenses réalisées"/>
    <n v="-5465.92"/>
    <n v="5465.92"/>
    <n v="5691.6430769230765"/>
    <x v="0"/>
    <x v="1"/>
    <x v="1"/>
    <x v="0"/>
    <x v="0"/>
    <x v="1"/>
    <x v="0"/>
    <x v="0"/>
    <x v="0"/>
  </r>
  <r>
    <s v="CENTRE"/>
    <x v="0"/>
    <x v="0"/>
    <x v="3"/>
    <x v="11"/>
    <x v="7"/>
    <x v="2"/>
    <s v="Somme de Dépenses MO réalisées"/>
    <n v="-5465.92"/>
    <n v="5465.92"/>
    <n v="5691.6430769230765"/>
    <x v="0"/>
    <x v="1"/>
    <x v="2"/>
    <x v="0"/>
    <x v="0"/>
    <x v="1"/>
    <x v="0"/>
    <x v="0"/>
    <x v="0"/>
  </r>
  <r>
    <s v="CENTRE"/>
    <x v="0"/>
    <x v="0"/>
    <x v="3"/>
    <x v="12"/>
    <x v="8"/>
    <x v="0"/>
    <s v="Somme de UOP réalisées"/>
    <n v="607"/>
    <n v="607"/>
    <n v="607"/>
    <x v="0"/>
    <x v="1"/>
    <x v="0"/>
    <x v="0"/>
    <x v="0"/>
    <x v="0"/>
    <x v="0"/>
    <x v="0"/>
    <x v="0"/>
  </r>
  <r>
    <s v="CENTRE"/>
    <x v="0"/>
    <x v="0"/>
    <x v="3"/>
    <x v="12"/>
    <x v="8"/>
    <x v="0"/>
    <s v="Somme de Dépenses réalisées"/>
    <n v="-63663.12"/>
    <n v="63663.12"/>
    <n v="65128.478253968264"/>
    <x v="0"/>
    <x v="1"/>
    <x v="1"/>
    <x v="0"/>
    <x v="0"/>
    <x v="0"/>
    <x v="0"/>
    <x v="0"/>
    <x v="0"/>
  </r>
  <r>
    <s v="CENTRE"/>
    <x v="0"/>
    <x v="0"/>
    <x v="3"/>
    <x v="12"/>
    <x v="8"/>
    <x v="0"/>
    <s v="Somme de Dépenses ACE réalisées"/>
    <n v="-3923.05"/>
    <n v="3923.05"/>
    <n v="3923.05"/>
    <x v="0"/>
    <x v="1"/>
    <x v="4"/>
    <x v="0"/>
    <x v="0"/>
    <x v="0"/>
    <x v="0"/>
    <x v="0"/>
    <x v="0"/>
  </r>
  <r>
    <s v="CENTRE"/>
    <x v="0"/>
    <x v="0"/>
    <x v="3"/>
    <x v="12"/>
    <x v="8"/>
    <x v="0"/>
    <s v="Somme de Dépenses MAT réalisées"/>
    <n v="-2426.3200000000002"/>
    <n v="2426.3200000000002"/>
    <n v="2426.3200000000002"/>
    <x v="0"/>
    <x v="1"/>
    <x v="5"/>
    <x v="0"/>
    <x v="0"/>
    <x v="0"/>
    <x v="0"/>
    <x v="0"/>
    <x v="0"/>
  </r>
  <r>
    <s v="CENTRE"/>
    <x v="0"/>
    <x v="0"/>
    <x v="3"/>
    <x v="12"/>
    <x v="8"/>
    <x v="0"/>
    <s v="Somme de Dépenses MO réalisées"/>
    <n v="-56291.03"/>
    <n v="56291.03"/>
    <n v="57756.38825396826"/>
    <x v="0"/>
    <x v="1"/>
    <x v="2"/>
    <x v="0"/>
    <x v="0"/>
    <x v="0"/>
    <x v="0"/>
    <x v="0"/>
    <x v="0"/>
  </r>
  <r>
    <s v="CENTRE"/>
    <x v="0"/>
    <x v="0"/>
    <x v="3"/>
    <x v="12"/>
    <x v="8"/>
    <x v="0"/>
    <s v="Somme de Dépenses Engins réalisées"/>
    <n v="-1022.72"/>
    <n v="1022.72"/>
    <n v="1022.72"/>
    <x v="0"/>
    <x v="1"/>
    <x v="3"/>
    <x v="0"/>
    <x v="0"/>
    <x v="0"/>
    <x v="0"/>
    <x v="0"/>
    <x v="0"/>
  </r>
  <r>
    <s v="CENTRE"/>
    <x v="0"/>
    <x v="0"/>
    <x v="3"/>
    <x v="12"/>
    <x v="8"/>
    <x v="1"/>
    <s v="Somme de UOP réalisées"/>
    <n v="800"/>
    <n v="800"/>
    <n v="800"/>
    <x v="0"/>
    <x v="1"/>
    <x v="0"/>
    <x v="0"/>
    <x v="0"/>
    <x v="0"/>
    <x v="0"/>
    <x v="0"/>
    <x v="0"/>
  </r>
  <r>
    <s v="CENTRE"/>
    <x v="0"/>
    <x v="0"/>
    <x v="3"/>
    <x v="12"/>
    <x v="8"/>
    <x v="1"/>
    <s v="Somme de Dépenses réalisées"/>
    <n v="-25088.07"/>
    <n v="25088.07"/>
    <n v="25219.837699076113"/>
    <x v="0"/>
    <x v="1"/>
    <x v="1"/>
    <x v="0"/>
    <x v="0"/>
    <x v="0"/>
    <x v="0"/>
    <x v="0"/>
    <x v="0"/>
  </r>
  <r>
    <s v="CENTRE"/>
    <x v="0"/>
    <x v="0"/>
    <x v="3"/>
    <x v="12"/>
    <x v="8"/>
    <x v="1"/>
    <s v="Somme de Dépenses ACE réalisées"/>
    <n v="-5783.4"/>
    <n v="5783.4"/>
    <n v="5783.4"/>
    <x v="0"/>
    <x v="1"/>
    <x v="4"/>
    <x v="0"/>
    <x v="0"/>
    <x v="0"/>
    <x v="0"/>
    <x v="0"/>
    <x v="0"/>
  </r>
  <r>
    <s v="CENTRE"/>
    <x v="0"/>
    <x v="0"/>
    <x v="3"/>
    <x v="12"/>
    <x v="8"/>
    <x v="1"/>
    <s v="Somme de Dépenses MAT réalisées"/>
    <n v="-200.49"/>
    <n v="200.49"/>
    <n v="200.49"/>
    <x v="0"/>
    <x v="1"/>
    <x v="5"/>
    <x v="0"/>
    <x v="0"/>
    <x v="0"/>
    <x v="0"/>
    <x v="0"/>
    <x v="0"/>
  </r>
  <r>
    <s v="CENTRE"/>
    <x v="0"/>
    <x v="0"/>
    <x v="3"/>
    <x v="12"/>
    <x v="8"/>
    <x v="1"/>
    <s v="Somme de Dépenses MO réalisées"/>
    <n v="-15013.3"/>
    <n v="15013.3"/>
    <n v="15145.067699076111"/>
    <x v="0"/>
    <x v="1"/>
    <x v="2"/>
    <x v="0"/>
    <x v="0"/>
    <x v="0"/>
    <x v="0"/>
    <x v="0"/>
    <x v="0"/>
  </r>
  <r>
    <s v="CENTRE"/>
    <x v="0"/>
    <x v="0"/>
    <x v="3"/>
    <x v="12"/>
    <x v="8"/>
    <x v="1"/>
    <s v="Somme de Dépenses Engins réalisées"/>
    <n v="-4090.88"/>
    <n v="4090.88"/>
    <n v="4090.88"/>
    <x v="0"/>
    <x v="1"/>
    <x v="3"/>
    <x v="0"/>
    <x v="0"/>
    <x v="0"/>
    <x v="0"/>
    <x v="0"/>
    <x v="0"/>
  </r>
  <r>
    <s v="CENTRE"/>
    <x v="0"/>
    <x v="0"/>
    <x v="3"/>
    <x v="13"/>
    <x v="9"/>
    <x v="0"/>
    <s v="Somme de UOP réalisées"/>
    <n v="99"/>
    <n v="99"/>
    <n v="99"/>
    <x v="0"/>
    <x v="1"/>
    <x v="0"/>
    <x v="0"/>
    <x v="0"/>
    <x v="0"/>
    <x v="0"/>
    <x v="0"/>
    <x v="0"/>
  </r>
  <r>
    <s v="CENTRE"/>
    <x v="0"/>
    <x v="0"/>
    <x v="3"/>
    <x v="13"/>
    <x v="9"/>
    <x v="0"/>
    <s v="Somme de Dépenses réalisées"/>
    <n v="-1013922.5800000001"/>
    <n v="1013922.5800000001"/>
    <n v="1033489.5222765777"/>
    <x v="0"/>
    <x v="1"/>
    <x v="1"/>
    <x v="0"/>
    <x v="0"/>
    <x v="0"/>
    <x v="0"/>
    <x v="0"/>
    <x v="0"/>
  </r>
  <r>
    <s v="CENTRE"/>
    <x v="0"/>
    <x v="0"/>
    <x v="3"/>
    <x v="13"/>
    <x v="9"/>
    <x v="0"/>
    <s v="Somme de Dépenses ACE réalisées"/>
    <n v="-330659.90999999997"/>
    <n v="330659.90999999997"/>
    <n v="330659.90999999997"/>
    <x v="0"/>
    <x v="1"/>
    <x v="4"/>
    <x v="0"/>
    <x v="0"/>
    <x v="0"/>
    <x v="0"/>
    <x v="0"/>
    <x v="0"/>
  </r>
  <r>
    <s v="CENTRE"/>
    <x v="0"/>
    <x v="0"/>
    <x v="3"/>
    <x v="13"/>
    <x v="9"/>
    <x v="0"/>
    <s v="Somme de Dépenses Autres Charges réalisées"/>
    <n v="-2012.66"/>
    <n v="2012.66"/>
    <n v="2012.66"/>
    <x v="0"/>
    <x v="1"/>
    <x v="6"/>
    <x v="0"/>
    <x v="0"/>
    <x v="0"/>
    <x v="0"/>
    <x v="0"/>
    <x v="0"/>
  </r>
  <r>
    <s v="CENTRE"/>
    <x v="0"/>
    <x v="0"/>
    <x v="3"/>
    <x v="13"/>
    <x v="9"/>
    <x v="0"/>
    <s v="Somme de Dépenses MAT réalisées"/>
    <n v="-75164"/>
    <n v="75164"/>
    <n v="75164"/>
    <x v="0"/>
    <x v="1"/>
    <x v="5"/>
    <x v="0"/>
    <x v="0"/>
    <x v="0"/>
    <x v="0"/>
    <x v="0"/>
    <x v="0"/>
  </r>
  <r>
    <s v="CENTRE"/>
    <x v="0"/>
    <x v="0"/>
    <x v="3"/>
    <x v="13"/>
    <x v="9"/>
    <x v="0"/>
    <s v="Somme de Dépenses MO réalisées"/>
    <n v="-431307.79000000004"/>
    <n v="431307.79000000004"/>
    <n v="450874.73227657774"/>
    <x v="0"/>
    <x v="1"/>
    <x v="2"/>
    <x v="0"/>
    <x v="0"/>
    <x v="0"/>
    <x v="0"/>
    <x v="0"/>
    <x v="0"/>
  </r>
  <r>
    <s v="CENTRE"/>
    <x v="0"/>
    <x v="0"/>
    <x v="3"/>
    <x v="13"/>
    <x v="9"/>
    <x v="0"/>
    <s v="Somme de Dépenses Engins réalisées"/>
    <n v="-174778.21999999997"/>
    <n v="174778.21999999997"/>
    <n v="174778.21999999997"/>
    <x v="0"/>
    <x v="1"/>
    <x v="3"/>
    <x v="0"/>
    <x v="0"/>
    <x v="0"/>
    <x v="0"/>
    <x v="0"/>
    <x v="0"/>
  </r>
  <r>
    <s v="CENTRE"/>
    <x v="0"/>
    <x v="0"/>
    <x v="3"/>
    <x v="13"/>
    <x v="9"/>
    <x v="1"/>
    <s v="Somme de UOP réalisées"/>
    <n v="102"/>
    <n v="102"/>
    <n v="102"/>
    <x v="0"/>
    <x v="1"/>
    <x v="0"/>
    <x v="0"/>
    <x v="0"/>
    <x v="0"/>
    <x v="0"/>
    <x v="0"/>
    <x v="0"/>
  </r>
  <r>
    <s v="CENTRE"/>
    <x v="0"/>
    <x v="0"/>
    <x v="3"/>
    <x v="13"/>
    <x v="9"/>
    <x v="1"/>
    <s v="Somme de Dépenses réalisées"/>
    <n v="-430179"/>
    <n v="430179"/>
    <n v="435914.12779296399"/>
    <x v="0"/>
    <x v="1"/>
    <x v="1"/>
    <x v="0"/>
    <x v="0"/>
    <x v="0"/>
    <x v="0"/>
    <x v="0"/>
    <x v="0"/>
  </r>
  <r>
    <s v="CENTRE"/>
    <x v="0"/>
    <x v="0"/>
    <x v="3"/>
    <x v="13"/>
    <x v="9"/>
    <x v="1"/>
    <s v="Somme de Dépenses ACE réalisées"/>
    <n v="-146838.12999999998"/>
    <n v="146838.12999999998"/>
    <n v="146838.12999999998"/>
    <x v="0"/>
    <x v="1"/>
    <x v="4"/>
    <x v="0"/>
    <x v="0"/>
    <x v="0"/>
    <x v="0"/>
    <x v="0"/>
    <x v="0"/>
  </r>
  <r>
    <s v="CENTRE"/>
    <x v="0"/>
    <x v="0"/>
    <x v="3"/>
    <x v="13"/>
    <x v="9"/>
    <x v="1"/>
    <s v="Somme de Dépenses Autres Charges réalisées"/>
    <n v="-2583.3200000000006"/>
    <n v="2583.3200000000006"/>
    <n v="2583.3200000000006"/>
    <x v="0"/>
    <x v="1"/>
    <x v="6"/>
    <x v="0"/>
    <x v="0"/>
    <x v="0"/>
    <x v="0"/>
    <x v="0"/>
    <x v="0"/>
  </r>
  <r>
    <s v="CENTRE"/>
    <x v="0"/>
    <x v="0"/>
    <x v="3"/>
    <x v="13"/>
    <x v="9"/>
    <x v="1"/>
    <s v="Somme de Dépenses MAT réalisées"/>
    <n v="-61307.11"/>
    <n v="61307.11"/>
    <n v="61307.11"/>
    <x v="0"/>
    <x v="1"/>
    <x v="5"/>
    <x v="0"/>
    <x v="0"/>
    <x v="0"/>
    <x v="0"/>
    <x v="0"/>
    <x v="0"/>
  </r>
  <r>
    <s v="CENTRE"/>
    <x v="0"/>
    <x v="0"/>
    <x v="3"/>
    <x v="13"/>
    <x v="9"/>
    <x v="1"/>
    <s v="Somme de Dépenses MO réalisées"/>
    <n v="-215419.95999999996"/>
    <n v="215419.95999999996"/>
    <n v="221155.08779296404"/>
    <x v="0"/>
    <x v="1"/>
    <x v="2"/>
    <x v="0"/>
    <x v="0"/>
    <x v="0"/>
    <x v="0"/>
    <x v="0"/>
    <x v="0"/>
  </r>
  <r>
    <s v="CENTRE"/>
    <x v="0"/>
    <x v="0"/>
    <x v="3"/>
    <x v="13"/>
    <x v="9"/>
    <x v="1"/>
    <s v="Somme de Dépenses Engins réalisées"/>
    <n v="-4030.48"/>
    <n v="4030.48"/>
    <n v="4030.48"/>
    <x v="0"/>
    <x v="1"/>
    <x v="3"/>
    <x v="0"/>
    <x v="0"/>
    <x v="0"/>
    <x v="0"/>
    <x v="0"/>
    <x v="0"/>
  </r>
  <r>
    <s v="CENTRE"/>
    <x v="0"/>
    <x v="0"/>
    <x v="3"/>
    <x v="13"/>
    <x v="9"/>
    <x v="7"/>
    <s v="Somme de UOP réalisées"/>
    <n v="2"/>
    <n v="2"/>
    <n v="2"/>
    <x v="0"/>
    <x v="1"/>
    <x v="0"/>
    <x v="0"/>
    <x v="0"/>
    <x v="0"/>
    <x v="0"/>
    <x v="1"/>
    <x v="0"/>
  </r>
  <r>
    <s v="CENTRE"/>
    <x v="0"/>
    <x v="0"/>
    <x v="3"/>
    <x v="13"/>
    <x v="9"/>
    <x v="7"/>
    <s v="Somme de Dépenses réalisées"/>
    <n v="-3667.92"/>
    <n v="3667.92"/>
    <n v="3990.19000485381"/>
    <x v="0"/>
    <x v="1"/>
    <x v="1"/>
    <x v="0"/>
    <x v="0"/>
    <x v="0"/>
    <x v="0"/>
    <x v="1"/>
    <x v="0"/>
  </r>
  <r>
    <s v="CENTRE"/>
    <x v="0"/>
    <x v="0"/>
    <x v="3"/>
    <x v="13"/>
    <x v="9"/>
    <x v="7"/>
    <s v="Somme de Dépenses MO réalisées"/>
    <n v="-3667.92"/>
    <n v="3667.92"/>
    <n v="3990.19000485381"/>
    <x v="0"/>
    <x v="1"/>
    <x v="2"/>
    <x v="0"/>
    <x v="0"/>
    <x v="0"/>
    <x v="0"/>
    <x v="1"/>
    <x v="0"/>
  </r>
  <r>
    <s v="CENTRE"/>
    <x v="0"/>
    <x v="0"/>
    <x v="3"/>
    <x v="13"/>
    <x v="9"/>
    <x v="2"/>
    <s v="Somme de UOP réalisées"/>
    <n v="6"/>
    <n v="6"/>
    <n v="6"/>
    <x v="0"/>
    <x v="1"/>
    <x v="0"/>
    <x v="0"/>
    <x v="0"/>
    <x v="0"/>
    <x v="0"/>
    <x v="0"/>
    <x v="0"/>
  </r>
  <r>
    <s v="CENTRE"/>
    <x v="0"/>
    <x v="0"/>
    <x v="3"/>
    <x v="13"/>
    <x v="9"/>
    <x v="2"/>
    <s v="Somme de Dépenses réalisées"/>
    <n v="-16142.29"/>
    <n v="16142.29"/>
    <n v="16763.492590103848"/>
    <x v="0"/>
    <x v="1"/>
    <x v="1"/>
    <x v="0"/>
    <x v="0"/>
    <x v="0"/>
    <x v="0"/>
    <x v="0"/>
    <x v="0"/>
  </r>
  <r>
    <s v="CENTRE"/>
    <x v="0"/>
    <x v="0"/>
    <x v="3"/>
    <x v="13"/>
    <x v="9"/>
    <x v="2"/>
    <s v="Somme de Dépenses ACE réalisées"/>
    <n v="1823.79"/>
    <n v="-1823.79"/>
    <n v="-1823.79"/>
    <x v="0"/>
    <x v="1"/>
    <x v="4"/>
    <x v="0"/>
    <x v="0"/>
    <x v="0"/>
    <x v="0"/>
    <x v="0"/>
    <x v="0"/>
  </r>
  <r>
    <s v="CENTRE"/>
    <x v="0"/>
    <x v="0"/>
    <x v="3"/>
    <x v="13"/>
    <x v="9"/>
    <x v="2"/>
    <s v="Somme de Dépenses MO réalisées"/>
    <n v="-17966.080000000002"/>
    <n v="17966.080000000002"/>
    <n v="18587.282590103849"/>
    <x v="0"/>
    <x v="1"/>
    <x v="2"/>
    <x v="0"/>
    <x v="0"/>
    <x v="0"/>
    <x v="0"/>
    <x v="0"/>
    <x v="0"/>
  </r>
  <r>
    <s v="CENTRE"/>
    <x v="0"/>
    <x v="0"/>
    <x v="4"/>
    <x v="6"/>
    <x v="10"/>
    <x v="0"/>
    <s v="Somme de Dépenses réalisées"/>
    <n v="-17636.080000000002"/>
    <n v="17636.080000000002"/>
    <n v="17888.840788120637"/>
    <x v="0"/>
    <x v="1"/>
    <x v="1"/>
    <x v="0"/>
    <x v="0"/>
    <x v="0"/>
    <x v="0"/>
    <x v="1"/>
    <x v="0"/>
  </r>
  <r>
    <s v="CENTRE"/>
    <x v="0"/>
    <x v="0"/>
    <x v="4"/>
    <x v="6"/>
    <x v="10"/>
    <x v="0"/>
    <s v="Somme de Dépenses MAT réalisées"/>
    <n v="-14759.28"/>
    <n v="14759.28"/>
    <n v="14759.28"/>
    <x v="0"/>
    <x v="1"/>
    <x v="5"/>
    <x v="0"/>
    <x v="0"/>
    <x v="0"/>
    <x v="0"/>
    <x v="1"/>
    <x v="0"/>
  </r>
  <r>
    <s v="CENTRE"/>
    <x v="0"/>
    <x v="0"/>
    <x v="4"/>
    <x v="6"/>
    <x v="10"/>
    <x v="0"/>
    <s v="Somme de Dépenses MO réalisées"/>
    <n v="-2876.8"/>
    <n v="2876.8"/>
    <n v="3129.5607881206352"/>
    <x v="0"/>
    <x v="1"/>
    <x v="2"/>
    <x v="0"/>
    <x v="0"/>
    <x v="0"/>
    <x v="0"/>
    <x v="1"/>
    <x v="0"/>
  </r>
  <r>
    <s v="CENTRE"/>
    <x v="0"/>
    <x v="0"/>
    <x v="4"/>
    <x v="6"/>
    <x v="10"/>
    <x v="1"/>
    <s v="Somme de Dépenses réalisées"/>
    <n v="-2221.64"/>
    <n v="2221.64"/>
    <n v="2221.64"/>
    <x v="0"/>
    <x v="1"/>
    <x v="1"/>
    <x v="0"/>
    <x v="0"/>
    <x v="0"/>
    <x v="0"/>
    <x v="1"/>
    <x v="0"/>
  </r>
  <r>
    <s v="CENTRE"/>
    <x v="0"/>
    <x v="0"/>
    <x v="4"/>
    <x v="6"/>
    <x v="10"/>
    <x v="1"/>
    <s v="Somme de Dépenses MAT réalisées"/>
    <n v="-2221.64"/>
    <n v="2221.64"/>
    <n v="2221.64"/>
    <x v="0"/>
    <x v="1"/>
    <x v="5"/>
    <x v="0"/>
    <x v="0"/>
    <x v="0"/>
    <x v="0"/>
    <x v="1"/>
    <x v="0"/>
  </r>
  <r>
    <s v="CENTRE"/>
    <x v="2"/>
    <x v="2"/>
    <x v="1"/>
    <x v="3"/>
    <x v="2"/>
    <x v="0"/>
    <s v="Somme de UOP réalisées"/>
    <n v="18"/>
    <n v="18"/>
    <n v="18"/>
    <x v="0"/>
    <x v="1"/>
    <x v="0"/>
    <x v="0"/>
    <x v="0"/>
    <x v="0"/>
    <x v="0"/>
    <x v="0"/>
    <x v="0"/>
  </r>
  <r>
    <s v="CENTRE"/>
    <x v="2"/>
    <x v="2"/>
    <x v="1"/>
    <x v="3"/>
    <x v="2"/>
    <x v="0"/>
    <s v="Somme de Dépenses réalisées"/>
    <n v="-28319.21"/>
    <n v="28319.21"/>
    <n v="25702.300362637747"/>
    <x v="0"/>
    <x v="1"/>
    <x v="1"/>
    <x v="0"/>
    <x v="0"/>
    <x v="0"/>
    <x v="0"/>
    <x v="0"/>
    <x v="0"/>
  </r>
  <r>
    <s v="CENTRE"/>
    <x v="2"/>
    <x v="2"/>
    <x v="1"/>
    <x v="3"/>
    <x v="2"/>
    <x v="0"/>
    <s v="Somme de Dépenses MO réalisées"/>
    <n v="-28319.21"/>
    <n v="28319.21"/>
    <n v="25702.300362637747"/>
    <x v="0"/>
    <x v="1"/>
    <x v="2"/>
    <x v="0"/>
    <x v="0"/>
    <x v="0"/>
    <x v="0"/>
    <x v="0"/>
    <x v="0"/>
  </r>
  <r>
    <s v="CENTRE"/>
    <x v="2"/>
    <x v="2"/>
    <x v="1"/>
    <x v="4"/>
    <x v="3"/>
    <x v="0"/>
    <s v="Somme de UOP réalisées"/>
    <n v="1"/>
    <n v="1"/>
    <n v="1"/>
    <x v="0"/>
    <x v="1"/>
    <x v="0"/>
    <x v="0"/>
    <x v="0"/>
    <x v="0"/>
    <x v="0"/>
    <x v="0"/>
    <x v="0"/>
  </r>
  <r>
    <s v="CENTRE"/>
    <x v="2"/>
    <x v="2"/>
    <x v="1"/>
    <x v="4"/>
    <x v="3"/>
    <x v="0"/>
    <s v="Somme de Dépenses réalisées"/>
    <n v="-7917.58"/>
    <n v="7917.58"/>
    <n v="7315.348342231985"/>
    <x v="0"/>
    <x v="1"/>
    <x v="1"/>
    <x v="0"/>
    <x v="0"/>
    <x v="0"/>
    <x v="0"/>
    <x v="0"/>
    <x v="0"/>
  </r>
  <r>
    <s v="CENTRE"/>
    <x v="2"/>
    <x v="2"/>
    <x v="1"/>
    <x v="4"/>
    <x v="3"/>
    <x v="0"/>
    <s v="Somme de Dépenses MO réalisées"/>
    <n v="-7917.58"/>
    <n v="7917.58"/>
    <n v="7315.348342231985"/>
    <x v="0"/>
    <x v="1"/>
    <x v="2"/>
    <x v="0"/>
    <x v="0"/>
    <x v="0"/>
    <x v="0"/>
    <x v="0"/>
    <x v="0"/>
  </r>
  <r>
    <s v="CENTRE"/>
    <x v="2"/>
    <x v="2"/>
    <x v="2"/>
    <x v="5"/>
    <x v="4"/>
    <x v="0"/>
    <s v="Somme de Dépenses réalisées"/>
    <n v="-9919.01"/>
    <n v="9919.01"/>
    <n v="9173.525060178612"/>
    <x v="0"/>
    <x v="1"/>
    <x v="1"/>
    <x v="0"/>
    <x v="1"/>
    <x v="1"/>
    <x v="0"/>
    <x v="0"/>
    <x v="0"/>
  </r>
  <r>
    <s v="CENTRE"/>
    <x v="2"/>
    <x v="2"/>
    <x v="2"/>
    <x v="5"/>
    <x v="4"/>
    <x v="0"/>
    <s v="Somme de Dépenses MO réalisées"/>
    <n v="-9919.01"/>
    <n v="9919.01"/>
    <n v="9173.525060178612"/>
    <x v="0"/>
    <x v="1"/>
    <x v="2"/>
    <x v="0"/>
    <x v="1"/>
    <x v="1"/>
    <x v="0"/>
    <x v="0"/>
    <x v="0"/>
  </r>
  <r>
    <s v="CENTRE"/>
    <x v="2"/>
    <x v="2"/>
    <x v="2"/>
    <x v="6"/>
    <x v="4"/>
    <x v="0"/>
    <s v="Somme de Dépenses réalisées"/>
    <n v="-5521.88"/>
    <n v="5521.88"/>
    <n v="4929.0582412900003"/>
    <x v="0"/>
    <x v="1"/>
    <x v="1"/>
    <x v="0"/>
    <x v="1"/>
    <x v="1"/>
    <x v="0"/>
    <x v="0"/>
    <x v="0"/>
  </r>
  <r>
    <s v="CENTRE"/>
    <x v="2"/>
    <x v="2"/>
    <x v="2"/>
    <x v="6"/>
    <x v="4"/>
    <x v="0"/>
    <s v="Somme de Dépenses MO réalisées"/>
    <n v="-5521.88"/>
    <n v="5521.88"/>
    <n v="4929.0582412900003"/>
    <x v="0"/>
    <x v="1"/>
    <x v="2"/>
    <x v="0"/>
    <x v="1"/>
    <x v="1"/>
    <x v="0"/>
    <x v="0"/>
    <x v="0"/>
  </r>
  <r>
    <s v="CENTRE"/>
    <x v="2"/>
    <x v="2"/>
    <x v="2"/>
    <x v="9"/>
    <x v="5"/>
    <x v="0"/>
    <s v="Somme de UOP réalisées"/>
    <n v="7113"/>
    <n v="7113"/>
    <n v="7113"/>
    <x v="0"/>
    <x v="1"/>
    <x v="0"/>
    <x v="0"/>
    <x v="1"/>
    <x v="0"/>
    <x v="0"/>
    <x v="0"/>
    <x v="0"/>
  </r>
  <r>
    <s v="CENTRE"/>
    <x v="2"/>
    <x v="2"/>
    <x v="2"/>
    <x v="9"/>
    <x v="5"/>
    <x v="0"/>
    <s v="Somme de Dépenses réalisées"/>
    <n v="-142839.76"/>
    <n v="142839.76"/>
    <n v="143691.4075"/>
    <x v="0"/>
    <x v="1"/>
    <x v="1"/>
    <x v="0"/>
    <x v="1"/>
    <x v="0"/>
    <x v="0"/>
    <x v="0"/>
    <x v="0"/>
  </r>
  <r>
    <s v="CENTRE"/>
    <x v="2"/>
    <x v="2"/>
    <x v="2"/>
    <x v="9"/>
    <x v="5"/>
    <x v="0"/>
    <s v="Somme de Dépenses ACE réalisées"/>
    <n v="-122216.7"/>
    <n v="122216.7"/>
    <n v="122216.7"/>
    <x v="0"/>
    <x v="1"/>
    <x v="4"/>
    <x v="0"/>
    <x v="1"/>
    <x v="0"/>
    <x v="0"/>
    <x v="0"/>
    <x v="0"/>
  </r>
  <r>
    <s v="CENTRE"/>
    <x v="2"/>
    <x v="2"/>
    <x v="2"/>
    <x v="9"/>
    <x v="5"/>
    <x v="0"/>
    <s v="Somme de Dépenses MO réalisées"/>
    <n v="-20623.060000000001"/>
    <n v="20623.060000000001"/>
    <n v="21474.7075"/>
    <x v="0"/>
    <x v="1"/>
    <x v="2"/>
    <x v="0"/>
    <x v="1"/>
    <x v="0"/>
    <x v="0"/>
    <x v="0"/>
    <x v="0"/>
  </r>
  <r>
    <s v="CENTRE"/>
    <x v="2"/>
    <x v="2"/>
    <x v="3"/>
    <x v="12"/>
    <x v="8"/>
    <x v="0"/>
    <s v="Somme de UOP réalisées"/>
    <n v="500"/>
    <n v="500"/>
    <n v="500"/>
    <x v="0"/>
    <x v="1"/>
    <x v="0"/>
    <x v="0"/>
    <x v="0"/>
    <x v="0"/>
    <x v="0"/>
    <x v="0"/>
    <x v="0"/>
  </r>
  <r>
    <s v="CENTRE"/>
    <x v="2"/>
    <x v="2"/>
    <x v="3"/>
    <x v="12"/>
    <x v="8"/>
    <x v="0"/>
    <s v="Somme de Dépenses réalisées"/>
    <n v="-17359.400000000001"/>
    <n v="17359.400000000001"/>
    <n v="17521.355742296917"/>
    <x v="0"/>
    <x v="1"/>
    <x v="1"/>
    <x v="0"/>
    <x v="0"/>
    <x v="0"/>
    <x v="0"/>
    <x v="0"/>
    <x v="0"/>
  </r>
  <r>
    <s v="CENTRE"/>
    <x v="2"/>
    <x v="2"/>
    <x v="3"/>
    <x v="12"/>
    <x v="8"/>
    <x v="0"/>
    <s v="Somme de Dépenses MO réalisées"/>
    <n v="-17359.400000000001"/>
    <n v="17359.400000000001"/>
    <n v="17521.355742296917"/>
    <x v="0"/>
    <x v="1"/>
    <x v="2"/>
    <x v="0"/>
    <x v="0"/>
    <x v="0"/>
    <x v="0"/>
    <x v="0"/>
    <x v="0"/>
  </r>
  <r>
    <s v="CENTRE"/>
    <x v="2"/>
    <x v="2"/>
    <x v="3"/>
    <x v="13"/>
    <x v="9"/>
    <x v="0"/>
    <s v="Somme de UOP réalisées"/>
    <n v="10"/>
    <n v="10"/>
    <n v="10"/>
    <x v="0"/>
    <x v="1"/>
    <x v="0"/>
    <x v="0"/>
    <x v="0"/>
    <x v="0"/>
    <x v="0"/>
    <x v="0"/>
    <x v="0"/>
  </r>
  <r>
    <s v="CENTRE"/>
    <x v="2"/>
    <x v="2"/>
    <x v="3"/>
    <x v="13"/>
    <x v="9"/>
    <x v="0"/>
    <s v="Somme de Dépenses réalisées"/>
    <n v="-107416"/>
    <n v="107416"/>
    <n v="99363.555022830173"/>
    <x v="0"/>
    <x v="1"/>
    <x v="1"/>
    <x v="0"/>
    <x v="0"/>
    <x v="0"/>
    <x v="0"/>
    <x v="0"/>
    <x v="0"/>
  </r>
  <r>
    <s v="CENTRE"/>
    <x v="2"/>
    <x v="2"/>
    <x v="3"/>
    <x v="13"/>
    <x v="9"/>
    <x v="0"/>
    <s v="Somme de Dépenses MO réalisées"/>
    <n v="-107416"/>
    <n v="107416"/>
    <n v="99363.555022830173"/>
    <x v="0"/>
    <x v="1"/>
    <x v="2"/>
    <x v="0"/>
    <x v="0"/>
    <x v="0"/>
    <x v="0"/>
    <x v="0"/>
    <x v="0"/>
  </r>
  <r>
    <s v="CENTRE"/>
    <x v="2"/>
    <x v="2"/>
    <x v="4"/>
    <x v="6"/>
    <x v="10"/>
    <x v="0"/>
    <s v="Somme de UOP réalisées"/>
    <n v="3"/>
    <n v="3"/>
    <n v="3"/>
    <x v="0"/>
    <x v="1"/>
    <x v="0"/>
    <x v="0"/>
    <x v="0"/>
    <x v="0"/>
    <x v="0"/>
    <x v="1"/>
    <x v="0"/>
  </r>
  <r>
    <s v="CENTRE"/>
    <x v="2"/>
    <x v="2"/>
    <x v="4"/>
    <x v="6"/>
    <x v="10"/>
    <x v="0"/>
    <s v="Somme de Dépenses réalisées"/>
    <n v="-4606.3599999999997"/>
    <n v="4606.3599999999997"/>
    <n v="4303.1460836658734"/>
    <x v="0"/>
    <x v="1"/>
    <x v="1"/>
    <x v="0"/>
    <x v="0"/>
    <x v="0"/>
    <x v="0"/>
    <x v="1"/>
    <x v="0"/>
  </r>
  <r>
    <s v="CENTRE"/>
    <x v="2"/>
    <x v="2"/>
    <x v="4"/>
    <x v="6"/>
    <x v="10"/>
    <x v="0"/>
    <s v="Somme de Dépenses MO réalisées"/>
    <n v="-4606.3599999999997"/>
    <n v="4606.3599999999997"/>
    <n v="4303.1460836658734"/>
    <x v="0"/>
    <x v="1"/>
    <x v="2"/>
    <x v="0"/>
    <x v="0"/>
    <x v="0"/>
    <x v="0"/>
    <x v="1"/>
    <x v="0"/>
  </r>
  <r>
    <s v="CENTRE"/>
    <x v="0"/>
    <x v="0"/>
    <x v="0"/>
    <x v="0"/>
    <x v="0"/>
    <x v="0"/>
    <s v="Somme de UOP Prévues annuelles"/>
    <n v="6"/>
    <n v="6"/>
    <n v="6"/>
    <x v="1"/>
    <x v="0"/>
    <x v="0"/>
    <x v="0"/>
    <x v="0"/>
    <x v="0"/>
    <x v="0"/>
    <x v="0"/>
    <x v="0"/>
  </r>
  <r>
    <s v="CENTRE"/>
    <x v="0"/>
    <x v="0"/>
    <x v="0"/>
    <x v="0"/>
    <x v="0"/>
    <x v="0"/>
    <s v="Somme de Dépenses prévues annuelles"/>
    <n v="-41614.86"/>
    <n v="41614.86"/>
    <n v="41614.86"/>
    <x v="1"/>
    <x v="0"/>
    <x v="1"/>
    <x v="0"/>
    <x v="0"/>
    <x v="0"/>
    <x v="0"/>
    <x v="0"/>
    <x v="0"/>
  </r>
  <r>
    <s v="CENTRE"/>
    <x v="0"/>
    <x v="0"/>
    <x v="0"/>
    <x v="0"/>
    <x v="0"/>
    <x v="0"/>
    <s v="Somme de Dépenses Engins prévues annuelles"/>
    <n v="-11636.72"/>
    <n v="11636.72"/>
    <n v="11636.72"/>
    <x v="1"/>
    <x v="0"/>
    <x v="3"/>
    <x v="0"/>
    <x v="0"/>
    <x v="0"/>
    <x v="0"/>
    <x v="0"/>
    <x v="0"/>
  </r>
  <r>
    <s v="CENTRE"/>
    <x v="0"/>
    <x v="0"/>
    <x v="0"/>
    <x v="0"/>
    <x v="0"/>
    <x v="0"/>
    <s v="Somme de Dépenses MO prévues annuelles"/>
    <n v="-29978.14"/>
    <n v="29978.14"/>
    <n v="29978.14"/>
    <x v="1"/>
    <x v="0"/>
    <x v="2"/>
    <x v="0"/>
    <x v="0"/>
    <x v="0"/>
    <x v="0"/>
    <x v="0"/>
    <x v="0"/>
  </r>
  <r>
    <s v="CENTRE"/>
    <x v="0"/>
    <x v="0"/>
    <x v="0"/>
    <x v="0"/>
    <x v="0"/>
    <x v="1"/>
    <s v="Somme de UOP Prévues annuelles"/>
    <n v="3"/>
    <n v="3"/>
    <n v="3"/>
    <x v="1"/>
    <x v="0"/>
    <x v="0"/>
    <x v="0"/>
    <x v="0"/>
    <x v="0"/>
    <x v="0"/>
    <x v="0"/>
    <x v="0"/>
  </r>
  <r>
    <s v="CENTRE"/>
    <x v="0"/>
    <x v="0"/>
    <x v="0"/>
    <x v="0"/>
    <x v="0"/>
    <x v="1"/>
    <s v="Somme de Dépenses prévues annuelles"/>
    <n v="-22307.43"/>
    <n v="22307.43"/>
    <n v="22307.43"/>
    <x v="1"/>
    <x v="0"/>
    <x v="1"/>
    <x v="0"/>
    <x v="0"/>
    <x v="0"/>
    <x v="0"/>
    <x v="0"/>
    <x v="0"/>
  </r>
  <r>
    <s v="CENTRE"/>
    <x v="0"/>
    <x v="0"/>
    <x v="0"/>
    <x v="0"/>
    <x v="0"/>
    <x v="1"/>
    <s v="Somme de Dépenses ACE prévues annuelles"/>
    <n v="-1500"/>
    <n v="1500"/>
    <n v="1500"/>
    <x v="1"/>
    <x v="0"/>
    <x v="4"/>
    <x v="0"/>
    <x v="0"/>
    <x v="0"/>
    <x v="0"/>
    <x v="0"/>
    <x v="0"/>
  </r>
  <r>
    <s v="CENTRE"/>
    <x v="0"/>
    <x v="0"/>
    <x v="0"/>
    <x v="0"/>
    <x v="0"/>
    <x v="1"/>
    <s v="Somme de Dépenses Engins prévues annuelles"/>
    <n v="-5818.36"/>
    <n v="5818.36"/>
    <n v="5818.36"/>
    <x v="1"/>
    <x v="0"/>
    <x v="3"/>
    <x v="0"/>
    <x v="0"/>
    <x v="0"/>
    <x v="0"/>
    <x v="0"/>
    <x v="0"/>
  </r>
  <r>
    <s v="CENTRE"/>
    <x v="0"/>
    <x v="0"/>
    <x v="0"/>
    <x v="0"/>
    <x v="0"/>
    <x v="1"/>
    <s v="Somme de Dépenses MO prévues annuelles"/>
    <n v="-14989.07"/>
    <n v="14989.07"/>
    <n v="14989.07"/>
    <x v="1"/>
    <x v="0"/>
    <x v="2"/>
    <x v="0"/>
    <x v="0"/>
    <x v="0"/>
    <x v="0"/>
    <x v="0"/>
    <x v="0"/>
  </r>
  <r>
    <s v="CENTRE"/>
    <x v="0"/>
    <x v="0"/>
    <x v="0"/>
    <x v="1"/>
    <x v="0"/>
    <x v="0"/>
    <s v="Somme de UOP Prévues annuelles"/>
    <n v="50"/>
    <n v="50"/>
    <n v="50"/>
    <x v="1"/>
    <x v="0"/>
    <x v="0"/>
    <x v="0"/>
    <x v="0"/>
    <x v="0"/>
    <x v="0"/>
    <x v="0"/>
    <x v="0"/>
  </r>
  <r>
    <s v="CENTRE"/>
    <x v="0"/>
    <x v="0"/>
    <x v="0"/>
    <x v="1"/>
    <x v="0"/>
    <x v="0"/>
    <s v="Somme de Dépenses prévues annuelles"/>
    <n v="-362751.29"/>
    <n v="362751.29"/>
    <n v="362751.29"/>
    <x v="1"/>
    <x v="0"/>
    <x v="1"/>
    <x v="0"/>
    <x v="0"/>
    <x v="0"/>
    <x v="0"/>
    <x v="0"/>
    <x v="0"/>
  </r>
  <r>
    <s v="CENTRE"/>
    <x v="0"/>
    <x v="0"/>
    <x v="0"/>
    <x v="1"/>
    <x v="0"/>
    <x v="0"/>
    <s v="Somme de Dépenses ACE prévues annuelles"/>
    <n v="-195108"/>
    <n v="195108"/>
    <n v="195108"/>
    <x v="1"/>
    <x v="0"/>
    <x v="4"/>
    <x v="0"/>
    <x v="0"/>
    <x v="0"/>
    <x v="0"/>
    <x v="0"/>
    <x v="0"/>
  </r>
  <r>
    <s v="CENTRE"/>
    <x v="0"/>
    <x v="0"/>
    <x v="0"/>
    <x v="1"/>
    <x v="0"/>
    <x v="0"/>
    <s v="Somme de Dépenses MO prévues annuelles"/>
    <n v="-167643.29"/>
    <n v="167643.29"/>
    <n v="167643.29"/>
    <x v="1"/>
    <x v="0"/>
    <x v="2"/>
    <x v="0"/>
    <x v="0"/>
    <x v="0"/>
    <x v="0"/>
    <x v="0"/>
    <x v="0"/>
  </r>
  <r>
    <s v="CENTRE"/>
    <x v="0"/>
    <x v="0"/>
    <x v="0"/>
    <x v="1"/>
    <x v="0"/>
    <x v="1"/>
    <s v="Somme de UOP Prévues annuelles"/>
    <n v="4"/>
    <n v="4"/>
    <n v="4"/>
    <x v="1"/>
    <x v="0"/>
    <x v="0"/>
    <x v="0"/>
    <x v="0"/>
    <x v="0"/>
    <x v="0"/>
    <x v="0"/>
    <x v="0"/>
  </r>
  <r>
    <s v="CENTRE"/>
    <x v="0"/>
    <x v="0"/>
    <x v="0"/>
    <x v="1"/>
    <x v="0"/>
    <x v="1"/>
    <s v="Somme de Dépenses prévues annuelles"/>
    <n v="-32552.45"/>
    <n v="32552.45"/>
    <n v="32552.45"/>
    <x v="1"/>
    <x v="0"/>
    <x v="1"/>
    <x v="0"/>
    <x v="0"/>
    <x v="0"/>
    <x v="0"/>
    <x v="0"/>
    <x v="0"/>
  </r>
  <r>
    <s v="CENTRE"/>
    <x v="0"/>
    <x v="0"/>
    <x v="0"/>
    <x v="1"/>
    <x v="0"/>
    <x v="1"/>
    <s v="Somme de Dépenses ACE prévues annuelles"/>
    <n v="-13999"/>
    <n v="13999"/>
    <n v="13999"/>
    <x v="1"/>
    <x v="0"/>
    <x v="4"/>
    <x v="0"/>
    <x v="0"/>
    <x v="0"/>
    <x v="0"/>
    <x v="0"/>
    <x v="0"/>
  </r>
  <r>
    <s v="CENTRE"/>
    <x v="0"/>
    <x v="0"/>
    <x v="0"/>
    <x v="1"/>
    <x v="0"/>
    <x v="1"/>
    <s v="Somme de Dépenses MO prévues annuelles"/>
    <n v="-18553.45"/>
    <n v="18553.45"/>
    <n v="18553.45"/>
    <x v="1"/>
    <x v="0"/>
    <x v="2"/>
    <x v="0"/>
    <x v="0"/>
    <x v="0"/>
    <x v="0"/>
    <x v="0"/>
    <x v="0"/>
  </r>
  <r>
    <s v="CENTRE"/>
    <x v="0"/>
    <x v="0"/>
    <x v="1"/>
    <x v="2"/>
    <x v="1"/>
    <x v="0"/>
    <s v="Somme de UOP Prévues annuelles"/>
    <n v="23"/>
    <n v="23"/>
    <n v="23"/>
    <x v="1"/>
    <x v="0"/>
    <x v="0"/>
    <x v="0"/>
    <x v="0"/>
    <x v="0"/>
    <x v="0"/>
    <x v="0"/>
    <x v="0"/>
  </r>
  <r>
    <s v="CENTRE"/>
    <x v="0"/>
    <x v="0"/>
    <x v="1"/>
    <x v="2"/>
    <x v="1"/>
    <x v="0"/>
    <s v="Somme de Dépenses prévues annuelles"/>
    <n v="-537024.16"/>
    <n v="537024.16"/>
    <n v="537024.16"/>
    <x v="1"/>
    <x v="0"/>
    <x v="1"/>
    <x v="0"/>
    <x v="0"/>
    <x v="0"/>
    <x v="0"/>
    <x v="0"/>
    <x v="0"/>
  </r>
  <r>
    <s v="CENTRE"/>
    <x v="0"/>
    <x v="0"/>
    <x v="1"/>
    <x v="2"/>
    <x v="1"/>
    <x v="0"/>
    <s v="Somme de Dépenses ACE prévues annuelles"/>
    <n v="-56008.75"/>
    <n v="56008.75"/>
    <n v="56008.75"/>
    <x v="1"/>
    <x v="0"/>
    <x v="4"/>
    <x v="0"/>
    <x v="0"/>
    <x v="0"/>
    <x v="0"/>
    <x v="0"/>
    <x v="0"/>
  </r>
  <r>
    <s v="CENTRE"/>
    <x v="0"/>
    <x v="0"/>
    <x v="1"/>
    <x v="2"/>
    <x v="1"/>
    <x v="0"/>
    <s v="Somme de Dépenses MAT prévues annuelles"/>
    <n v="-290953.44999999995"/>
    <n v="290953.44999999995"/>
    <n v="290953.44999999995"/>
    <x v="1"/>
    <x v="0"/>
    <x v="5"/>
    <x v="0"/>
    <x v="0"/>
    <x v="0"/>
    <x v="0"/>
    <x v="0"/>
    <x v="0"/>
  </r>
  <r>
    <s v="CENTRE"/>
    <x v="0"/>
    <x v="0"/>
    <x v="1"/>
    <x v="2"/>
    <x v="1"/>
    <x v="0"/>
    <s v="Somme de Dépenses Engins prévues annuelles"/>
    <n v="-21338.94"/>
    <n v="21338.94"/>
    <n v="21338.94"/>
    <x v="1"/>
    <x v="0"/>
    <x v="3"/>
    <x v="0"/>
    <x v="0"/>
    <x v="0"/>
    <x v="0"/>
    <x v="0"/>
    <x v="0"/>
  </r>
  <r>
    <s v="CENTRE"/>
    <x v="0"/>
    <x v="0"/>
    <x v="1"/>
    <x v="2"/>
    <x v="1"/>
    <x v="0"/>
    <s v="Somme de Dépenses MO prévues annuelles"/>
    <n v="-165267.02000000002"/>
    <n v="165267.02000000002"/>
    <n v="165267.02000000002"/>
    <x v="1"/>
    <x v="0"/>
    <x v="2"/>
    <x v="0"/>
    <x v="0"/>
    <x v="0"/>
    <x v="0"/>
    <x v="0"/>
    <x v="0"/>
  </r>
  <r>
    <s v="CENTRE"/>
    <x v="0"/>
    <x v="0"/>
    <x v="1"/>
    <x v="2"/>
    <x v="1"/>
    <x v="0"/>
    <s v="Somme de Dépenses Autres Charges prévues annuelles"/>
    <n v="-3456"/>
    <n v="3456"/>
    <n v="3456"/>
    <x v="1"/>
    <x v="0"/>
    <x v="6"/>
    <x v="0"/>
    <x v="0"/>
    <x v="0"/>
    <x v="0"/>
    <x v="0"/>
    <x v="0"/>
  </r>
  <r>
    <s v="CENTRE"/>
    <x v="0"/>
    <x v="0"/>
    <x v="1"/>
    <x v="2"/>
    <x v="1"/>
    <x v="1"/>
    <s v="Somme de UOP Prévues annuelles"/>
    <n v="3"/>
    <n v="3"/>
    <n v="3"/>
    <x v="1"/>
    <x v="0"/>
    <x v="0"/>
    <x v="0"/>
    <x v="0"/>
    <x v="0"/>
    <x v="0"/>
    <x v="0"/>
    <x v="0"/>
  </r>
  <r>
    <s v="CENTRE"/>
    <x v="0"/>
    <x v="0"/>
    <x v="1"/>
    <x v="2"/>
    <x v="1"/>
    <x v="1"/>
    <s v="Somme de Dépenses prévues annuelles"/>
    <n v="-70411.89"/>
    <n v="70411.89"/>
    <n v="70411.89"/>
    <x v="1"/>
    <x v="0"/>
    <x v="1"/>
    <x v="0"/>
    <x v="0"/>
    <x v="0"/>
    <x v="0"/>
    <x v="0"/>
    <x v="0"/>
  </r>
  <r>
    <s v="CENTRE"/>
    <x v="0"/>
    <x v="0"/>
    <x v="1"/>
    <x v="2"/>
    <x v="1"/>
    <x v="1"/>
    <s v="Somme de Dépenses MAT prévues annuelles"/>
    <n v="-37950.449999999997"/>
    <n v="37950.449999999997"/>
    <n v="37950.449999999997"/>
    <x v="1"/>
    <x v="0"/>
    <x v="5"/>
    <x v="0"/>
    <x v="0"/>
    <x v="0"/>
    <x v="0"/>
    <x v="0"/>
    <x v="0"/>
  </r>
  <r>
    <s v="CENTRE"/>
    <x v="0"/>
    <x v="0"/>
    <x v="1"/>
    <x v="2"/>
    <x v="1"/>
    <x v="1"/>
    <s v="Somme de Dépenses Engins prévues annuelles"/>
    <n v="-2783.34"/>
    <n v="2783.34"/>
    <n v="2783.34"/>
    <x v="1"/>
    <x v="0"/>
    <x v="3"/>
    <x v="0"/>
    <x v="0"/>
    <x v="0"/>
    <x v="0"/>
    <x v="0"/>
    <x v="0"/>
  </r>
  <r>
    <s v="CENTRE"/>
    <x v="0"/>
    <x v="0"/>
    <x v="1"/>
    <x v="2"/>
    <x v="1"/>
    <x v="1"/>
    <s v="Somme de Dépenses MO prévues annuelles"/>
    <n v="-28814.1"/>
    <n v="28814.1"/>
    <n v="28814.1"/>
    <x v="1"/>
    <x v="0"/>
    <x v="2"/>
    <x v="0"/>
    <x v="0"/>
    <x v="0"/>
    <x v="0"/>
    <x v="0"/>
    <x v="0"/>
  </r>
  <r>
    <s v="CENTRE"/>
    <x v="0"/>
    <x v="0"/>
    <x v="1"/>
    <x v="2"/>
    <x v="1"/>
    <x v="1"/>
    <s v="Somme de Dépenses Autres Charges prévues annuelles"/>
    <n v="-864"/>
    <n v="864"/>
    <n v="864"/>
    <x v="1"/>
    <x v="0"/>
    <x v="6"/>
    <x v="0"/>
    <x v="0"/>
    <x v="0"/>
    <x v="0"/>
    <x v="0"/>
    <x v="0"/>
  </r>
  <r>
    <s v="CENTRE"/>
    <x v="0"/>
    <x v="0"/>
    <x v="1"/>
    <x v="3"/>
    <x v="2"/>
    <x v="0"/>
    <s v="Somme de UOP Prévues annuelles"/>
    <n v="44"/>
    <n v="44"/>
    <n v="44"/>
    <x v="1"/>
    <x v="0"/>
    <x v="0"/>
    <x v="0"/>
    <x v="0"/>
    <x v="0"/>
    <x v="0"/>
    <x v="0"/>
    <x v="0"/>
  </r>
  <r>
    <s v="CENTRE"/>
    <x v="0"/>
    <x v="0"/>
    <x v="1"/>
    <x v="3"/>
    <x v="2"/>
    <x v="0"/>
    <s v="Somme de Dépenses prévues annuelles"/>
    <n v="-52473.41"/>
    <n v="52473.41"/>
    <n v="52473.41"/>
    <x v="1"/>
    <x v="0"/>
    <x v="1"/>
    <x v="0"/>
    <x v="0"/>
    <x v="0"/>
    <x v="0"/>
    <x v="0"/>
    <x v="0"/>
  </r>
  <r>
    <s v="CENTRE"/>
    <x v="0"/>
    <x v="0"/>
    <x v="1"/>
    <x v="3"/>
    <x v="2"/>
    <x v="0"/>
    <s v="Somme de Dépenses MAT prévues annuelles"/>
    <n v="-10394.86"/>
    <n v="10394.86"/>
    <n v="10394.86"/>
    <x v="1"/>
    <x v="0"/>
    <x v="5"/>
    <x v="0"/>
    <x v="0"/>
    <x v="0"/>
    <x v="0"/>
    <x v="0"/>
    <x v="0"/>
  </r>
  <r>
    <s v="CENTRE"/>
    <x v="0"/>
    <x v="0"/>
    <x v="1"/>
    <x v="3"/>
    <x v="2"/>
    <x v="0"/>
    <s v="Somme de Dépenses Engins prévues annuelles"/>
    <n v="-3191.91"/>
    <n v="3191.91"/>
    <n v="3191.91"/>
    <x v="1"/>
    <x v="0"/>
    <x v="3"/>
    <x v="0"/>
    <x v="0"/>
    <x v="0"/>
    <x v="0"/>
    <x v="0"/>
    <x v="0"/>
  </r>
  <r>
    <s v="CENTRE"/>
    <x v="0"/>
    <x v="0"/>
    <x v="1"/>
    <x v="3"/>
    <x v="2"/>
    <x v="0"/>
    <s v="Somme de Dépenses MO prévues annuelles"/>
    <n v="-38886.639999999999"/>
    <n v="38886.639999999999"/>
    <n v="38886.639999999999"/>
    <x v="1"/>
    <x v="0"/>
    <x v="2"/>
    <x v="0"/>
    <x v="0"/>
    <x v="0"/>
    <x v="0"/>
    <x v="0"/>
    <x v="0"/>
  </r>
  <r>
    <s v="CENTRE"/>
    <x v="0"/>
    <x v="0"/>
    <x v="1"/>
    <x v="3"/>
    <x v="2"/>
    <x v="1"/>
    <s v="Somme de UOP Prévues annuelles"/>
    <n v="73"/>
    <n v="73"/>
    <n v="73"/>
    <x v="1"/>
    <x v="0"/>
    <x v="0"/>
    <x v="0"/>
    <x v="0"/>
    <x v="0"/>
    <x v="0"/>
    <x v="0"/>
    <x v="0"/>
  </r>
  <r>
    <s v="CENTRE"/>
    <x v="0"/>
    <x v="0"/>
    <x v="1"/>
    <x v="3"/>
    <x v="2"/>
    <x v="1"/>
    <s v="Somme de Dépenses prévues annuelles"/>
    <n v="-106193.43000000001"/>
    <n v="106193.43000000001"/>
    <n v="106193.43000000001"/>
    <x v="1"/>
    <x v="0"/>
    <x v="1"/>
    <x v="0"/>
    <x v="0"/>
    <x v="0"/>
    <x v="0"/>
    <x v="0"/>
    <x v="0"/>
  </r>
  <r>
    <s v="CENTRE"/>
    <x v="0"/>
    <x v="0"/>
    <x v="1"/>
    <x v="3"/>
    <x v="2"/>
    <x v="1"/>
    <s v="Somme de Dépenses ACE prévues annuelles"/>
    <n v="-1370"/>
    <n v="1370"/>
    <n v="1370"/>
    <x v="1"/>
    <x v="0"/>
    <x v="4"/>
    <x v="0"/>
    <x v="0"/>
    <x v="0"/>
    <x v="0"/>
    <x v="0"/>
    <x v="0"/>
  </r>
  <r>
    <s v="CENTRE"/>
    <x v="0"/>
    <x v="0"/>
    <x v="1"/>
    <x v="3"/>
    <x v="2"/>
    <x v="1"/>
    <s v="Somme de Dépenses MAT prévues annuelles"/>
    <n v="-17246.010000000002"/>
    <n v="17246.010000000002"/>
    <n v="17246.010000000002"/>
    <x v="1"/>
    <x v="0"/>
    <x v="5"/>
    <x v="0"/>
    <x v="0"/>
    <x v="0"/>
    <x v="0"/>
    <x v="0"/>
    <x v="0"/>
  </r>
  <r>
    <s v="CENTRE"/>
    <x v="0"/>
    <x v="0"/>
    <x v="1"/>
    <x v="3"/>
    <x v="2"/>
    <x v="1"/>
    <s v="Somme de Dépenses Engins prévues annuelles"/>
    <n v="-9804.119999999999"/>
    <n v="9804.119999999999"/>
    <n v="9804.119999999999"/>
    <x v="1"/>
    <x v="0"/>
    <x v="3"/>
    <x v="0"/>
    <x v="0"/>
    <x v="0"/>
    <x v="0"/>
    <x v="0"/>
    <x v="0"/>
  </r>
  <r>
    <s v="CENTRE"/>
    <x v="0"/>
    <x v="0"/>
    <x v="1"/>
    <x v="3"/>
    <x v="2"/>
    <x v="1"/>
    <s v="Somme de Dépenses MO prévues annuelles"/>
    <n v="-77773.3"/>
    <n v="77773.3"/>
    <n v="77773.3"/>
    <x v="1"/>
    <x v="0"/>
    <x v="2"/>
    <x v="0"/>
    <x v="0"/>
    <x v="0"/>
    <x v="0"/>
    <x v="0"/>
    <x v="0"/>
  </r>
  <r>
    <s v="CENTRE"/>
    <x v="0"/>
    <x v="0"/>
    <x v="1"/>
    <x v="3"/>
    <x v="2"/>
    <x v="4"/>
    <s v="Somme de UOP Prévues annuelles"/>
    <n v="20"/>
    <n v="20"/>
    <n v="20"/>
    <x v="1"/>
    <x v="0"/>
    <x v="0"/>
    <x v="0"/>
    <x v="0"/>
    <x v="0"/>
    <x v="0"/>
    <x v="0"/>
    <x v="0"/>
  </r>
  <r>
    <s v="CENTRE"/>
    <x v="0"/>
    <x v="0"/>
    <x v="1"/>
    <x v="3"/>
    <x v="2"/>
    <x v="4"/>
    <s v="Somme de Dépenses prévues annuelles"/>
    <n v="-27709.08"/>
    <n v="27709.08"/>
    <n v="27709.08"/>
    <x v="1"/>
    <x v="0"/>
    <x v="1"/>
    <x v="0"/>
    <x v="0"/>
    <x v="0"/>
    <x v="0"/>
    <x v="0"/>
    <x v="0"/>
  </r>
  <r>
    <s v="CENTRE"/>
    <x v="0"/>
    <x v="0"/>
    <x v="1"/>
    <x v="3"/>
    <x v="2"/>
    <x v="4"/>
    <s v="Somme de Dépenses MAT prévues annuelles"/>
    <n v="-4724.9399999999996"/>
    <n v="4724.9399999999996"/>
    <n v="4724.9399999999996"/>
    <x v="1"/>
    <x v="0"/>
    <x v="5"/>
    <x v="0"/>
    <x v="0"/>
    <x v="0"/>
    <x v="0"/>
    <x v="0"/>
    <x v="0"/>
  </r>
  <r>
    <s v="CENTRE"/>
    <x v="0"/>
    <x v="0"/>
    <x v="1"/>
    <x v="3"/>
    <x v="2"/>
    <x v="4"/>
    <s v="Somme de Dépenses Engins prévues annuelles"/>
    <n v="-1509.42"/>
    <n v="1509.42"/>
    <n v="1509.42"/>
    <x v="1"/>
    <x v="0"/>
    <x v="3"/>
    <x v="0"/>
    <x v="0"/>
    <x v="0"/>
    <x v="0"/>
    <x v="0"/>
    <x v="0"/>
  </r>
  <r>
    <s v="CENTRE"/>
    <x v="0"/>
    <x v="0"/>
    <x v="1"/>
    <x v="3"/>
    <x v="2"/>
    <x v="4"/>
    <s v="Somme de Dépenses MO prévues annuelles"/>
    <n v="-21474.720000000001"/>
    <n v="21474.720000000001"/>
    <n v="21474.720000000001"/>
    <x v="1"/>
    <x v="0"/>
    <x v="2"/>
    <x v="0"/>
    <x v="0"/>
    <x v="0"/>
    <x v="0"/>
    <x v="0"/>
    <x v="0"/>
  </r>
  <r>
    <s v="CENTRE"/>
    <x v="0"/>
    <x v="0"/>
    <x v="1"/>
    <x v="4"/>
    <x v="3"/>
    <x v="0"/>
    <s v="Somme de UOP Prévues annuelles"/>
    <n v="92"/>
    <n v="92"/>
    <n v="92"/>
    <x v="1"/>
    <x v="0"/>
    <x v="0"/>
    <x v="0"/>
    <x v="0"/>
    <x v="0"/>
    <x v="0"/>
    <x v="0"/>
    <x v="0"/>
  </r>
  <r>
    <s v="CENTRE"/>
    <x v="0"/>
    <x v="0"/>
    <x v="1"/>
    <x v="4"/>
    <x v="3"/>
    <x v="0"/>
    <s v="Somme de Dépenses prévues annuelles"/>
    <n v="-438693.04000000004"/>
    <n v="438693.04000000004"/>
    <n v="438693.04000000004"/>
    <x v="1"/>
    <x v="0"/>
    <x v="1"/>
    <x v="0"/>
    <x v="0"/>
    <x v="0"/>
    <x v="0"/>
    <x v="0"/>
    <x v="0"/>
  </r>
  <r>
    <s v="CENTRE"/>
    <x v="0"/>
    <x v="0"/>
    <x v="1"/>
    <x v="4"/>
    <x v="3"/>
    <x v="0"/>
    <s v="Somme de Dépenses MAT prévues annuelles"/>
    <n v="-12112.21"/>
    <n v="12112.21"/>
    <n v="12112.21"/>
    <x v="1"/>
    <x v="0"/>
    <x v="5"/>
    <x v="0"/>
    <x v="0"/>
    <x v="0"/>
    <x v="0"/>
    <x v="0"/>
    <x v="0"/>
  </r>
  <r>
    <s v="CENTRE"/>
    <x v="0"/>
    <x v="0"/>
    <x v="1"/>
    <x v="4"/>
    <x v="3"/>
    <x v="0"/>
    <s v="Somme de Dépenses MO prévues annuelles"/>
    <n v="-426580.82999999996"/>
    <n v="426580.82999999996"/>
    <n v="426580.82999999996"/>
    <x v="1"/>
    <x v="0"/>
    <x v="2"/>
    <x v="0"/>
    <x v="0"/>
    <x v="0"/>
    <x v="0"/>
    <x v="0"/>
    <x v="0"/>
  </r>
  <r>
    <s v="CENTRE"/>
    <x v="0"/>
    <x v="0"/>
    <x v="1"/>
    <x v="4"/>
    <x v="3"/>
    <x v="1"/>
    <s v="Somme de UOP Prévues annuelles"/>
    <n v="27"/>
    <n v="27"/>
    <n v="27"/>
    <x v="1"/>
    <x v="0"/>
    <x v="0"/>
    <x v="0"/>
    <x v="0"/>
    <x v="0"/>
    <x v="0"/>
    <x v="0"/>
    <x v="0"/>
  </r>
  <r>
    <s v="CENTRE"/>
    <x v="0"/>
    <x v="0"/>
    <x v="1"/>
    <x v="4"/>
    <x v="3"/>
    <x v="1"/>
    <s v="Somme de Dépenses prévues annuelles"/>
    <n v="-128746.85"/>
    <n v="128746.85"/>
    <n v="128746.85"/>
    <x v="1"/>
    <x v="0"/>
    <x v="1"/>
    <x v="0"/>
    <x v="0"/>
    <x v="0"/>
    <x v="0"/>
    <x v="0"/>
    <x v="0"/>
  </r>
  <r>
    <s v="CENTRE"/>
    <x v="0"/>
    <x v="0"/>
    <x v="1"/>
    <x v="4"/>
    <x v="3"/>
    <x v="1"/>
    <s v="Somme de Dépenses MAT prévues annuelles"/>
    <n v="-3554.66"/>
    <n v="3554.66"/>
    <n v="3554.66"/>
    <x v="1"/>
    <x v="0"/>
    <x v="5"/>
    <x v="0"/>
    <x v="0"/>
    <x v="0"/>
    <x v="0"/>
    <x v="0"/>
    <x v="0"/>
  </r>
  <r>
    <s v="CENTRE"/>
    <x v="0"/>
    <x v="0"/>
    <x v="1"/>
    <x v="4"/>
    <x v="3"/>
    <x v="1"/>
    <s v="Somme de Dépenses MO prévues annuelles"/>
    <n v="-125192.19"/>
    <n v="125192.19"/>
    <n v="125192.19"/>
    <x v="1"/>
    <x v="0"/>
    <x v="2"/>
    <x v="0"/>
    <x v="0"/>
    <x v="0"/>
    <x v="0"/>
    <x v="0"/>
    <x v="0"/>
  </r>
  <r>
    <s v="CENTRE"/>
    <x v="0"/>
    <x v="0"/>
    <x v="1"/>
    <x v="4"/>
    <x v="3"/>
    <x v="4"/>
    <s v="Somme de UOP Prévues annuelles"/>
    <n v="2"/>
    <n v="2"/>
    <n v="2"/>
    <x v="1"/>
    <x v="0"/>
    <x v="0"/>
    <x v="0"/>
    <x v="0"/>
    <x v="0"/>
    <x v="0"/>
    <x v="0"/>
    <x v="0"/>
  </r>
  <r>
    <s v="CENTRE"/>
    <x v="0"/>
    <x v="0"/>
    <x v="1"/>
    <x v="4"/>
    <x v="3"/>
    <x v="4"/>
    <s v="Somme de Dépenses prévues annuelles"/>
    <n v="-9536.7900000000009"/>
    <n v="9536.7900000000009"/>
    <n v="9536.7900000000009"/>
    <x v="1"/>
    <x v="0"/>
    <x v="1"/>
    <x v="0"/>
    <x v="0"/>
    <x v="0"/>
    <x v="0"/>
    <x v="0"/>
    <x v="0"/>
  </r>
  <r>
    <s v="CENTRE"/>
    <x v="0"/>
    <x v="0"/>
    <x v="1"/>
    <x v="4"/>
    <x v="3"/>
    <x v="4"/>
    <s v="Somme de Dépenses MAT prévues annuelles"/>
    <n v="-263.3"/>
    <n v="263.3"/>
    <n v="263.3"/>
    <x v="1"/>
    <x v="0"/>
    <x v="5"/>
    <x v="0"/>
    <x v="0"/>
    <x v="0"/>
    <x v="0"/>
    <x v="0"/>
    <x v="0"/>
  </r>
  <r>
    <s v="CENTRE"/>
    <x v="0"/>
    <x v="0"/>
    <x v="1"/>
    <x v="4"/>
    <x v="3"/>
    <x v="4"/>
    <s v="Somme de Dépenses MO prévues annuelles"/>
    <n v="-9273.49"/>
    <n v="9273.49"/>
    <n v="9273.49"/>
    <x v="1"/>
    <x v="0"/>
    <x v="2"/>
    <x v="0"/>
    <x v="0"/>
    <x v="0"/>
    <x v="0"/>
    <x v="0"/>
    <x v="0"/>
  </r>
  <r>
    <s v="CENTRE"/>
    <x v="0"/>
    <x v="0"/>
    <x v="1"/>
    <x v="4"/>
    <x v="3"/>
    <x v="3"/>
    <s v="Somme de UOP Prévues annuelles"/>
    <n v="7"/>
    <n v="7"/>
    <n v="7"/>
    <x v="1"/>
    <x v="0"/>
    <x v="0"/>
    <x v="0"/>
    <x v="0"/>
    <x v="0"/>
    <x v="0"/>
    <x v="1"/>
    <x v="0"/>
  </r>
  <r>
    <s v="CENTRE"/>
    <x v="0"/>
    <x v="0"/>
    <x v="1"/>
    <x v="4"/>
    <x v="3"/>
    <x v="3"/>
    <s v="Somme de Dépenses prévues annuelles"/>
    <n v="-33378.81"/>
    <n v="33378.81"/>
    <n v="33378.81"/>
    <x v="1"/>
    <x v="0"/>
    <x v="1"/>
    <x v="0"/>
    <x v="0"/>
    <x v="0"/>
    <x v="0"/>
    <x v="1"/>
    <x v="0"/>
  </r>
  <r>
    <s v="CENTRE"/>
    <x v="0"/>
    <x v="0"/>
    <x v="1"/>
    <x v="4"/>
    <x v="3"/>
    <x v="3"/>
    <s v="Somme de Dépenses MAT prévues annuelles"/>
    <n v="-921.58"/>
    <n v="921.58"/>
    <n v="921.58"/>
    <x v="1"/>
    <x v="0"/>
    <x v="5"/>
    <x v="0"/>
    <x v="0"/>
    <x v="0"/>
    <x v="0"/>
    <x v="1"/>
    <x v="0"/>
  </r>
  <r>
    <s v="CENTRE"/>
    <x v="0"/>
    <x v="0"/>
    <x v="1"/>
    <x v="4"/>
    <x v="3"/>
    <x v="3"/>
    <s v="Somme de Dépenses MO prévues annuelles"/>
    <n v="-32457.23"/>
    <n v="32457.23"/>
    <n v="32457.23"/>
    <x v="1"/>
    <x v="0"/>
    <x v="2"/>
    <x v="0"/>
    <x v="0"/>
    <x v="0"/>
    <x v="0"/>
    <x v="1"/>
    <x v="0"/>
  </r>
  <r>
    <s v="CENTRE"/>
    <x v="0"/>
    <x v="0"/>
    <x v="2"/>
    <x v="5"/>
    <x v="4"/>
    <x v="0"/>
    <s v="Somme de UOP Prévues annuelles"/>
    <n v="27"/>
    <n v="27"/>
    <n v="27"/>
    <x v="1"/>
    <x v="0"/>
    <x v="0"/>
    <x v="0"/>
    <x v="1"/>
    <x v="1"/>
    <x v="0"/>
    <x v="0"/>
    <x v="0"/>
  </r>
  <r>
    <s v="CENTRE"/>
    <x v="0"/>
    <x v="0"/>
    <x v="2"/>
    <x v="5"/>
    <x v="4"/>
    <x v="0"/>
    <s v="Somme de Dépenses prévues annuelles"/>
    <n v="-154016.60999999999"/>
    <n v="154016.60999999999"/>
    <n v="154016.60999999999"/>
    <x v="1"/>
    <x v="0"/>
    <x v="1"/>
    <x v="0"/>
    <x v="1"/>
    <x v="1"/>
    <x v="0"/>
    <x v="0"/>
    <x v="0"/>
  </r>
  <r>
    <s v="CENTRE"/>
    <x v="0"/>
    <x v="0"/>
    <x v="2"/>
    <x v="5"/>
    <x v="4"/>
    <x v="0"/>
    <s v="Somme de Dépenses ACE prévues annuelles"/>
    <n v="-36200"/>
    <n v="36200"/>
    <n v="36200"/>
    <x v="1"/>
    <x v="0"/>
    <x v="4"/>
    <x v="0"/>
    <x v="1"/>
    <x v="1"/>
    <x v="0"/>
    <x v="0"/>
    <x v="0"/>
  </r>
  <r>
    <s v="CENTRE"/>
    <x v="0"/>
    <x v="0"/>
    <x v="2"/>
    <x v="5"/>
    <x v="4"/>
    <x v="0"/>
    <s v="Somme de Dépenses Engins prévues annuelles"/>
    <n v="-10879.1"/>
    <n v="10879.1"/>
    <n v="10879.1"/>
    <x v="1"/>
    <x v="0"/>
    <x v="3"/>
    <x v="0"/>
    <x v="1"/>
    <x v="1"/>
    <x v="0"/>
    <x v="0"/>
    <x v="0"/>
  </r>
  <r>
    <s v="CENTRE"/>
    <x v="0"/>
    <x v="0"/>
    <x v="2"/>
    <x v="5"/>
    <x v="4"/>
    <x v="0"/>
    <s v="Somme de Dépenses MO prévues annuelles"/>
    <n v="-61627.32"/>
    <n v="61627.32"/>
    <n v="61627.32"/>
    <x v="1"/>
    <x v="0"/>
    <x v="2"/>
    <x v="0"/>
    <x v="1"/>
    <x v="1"/>
    <x v="0"/>
    <x v="0"/>
    <x v="0"/>
  </r>
  <r>
    <s v="CENTRE"/>
    <x v="0"/>
    <x v="0"/>
    <x v="2"/>
    <x v="5"/>
    <x v="4"/>
    <x v="0"/>
    <s v="Somme de Dépenses Autres Charges prévues annuelles"/>
    <n v="-45310.189999999988"/>
    <n v="45310.189999999988"/>
    <n v="45310.189999999988"/>
    <x v="1"/>
    <x v="0"/>
    <x v="6"/>
    <x v="0"/>
    <x v="1"/>
    <x v="1"/>
    <x v="0"/>
    <x v="0"/>
    <x v="0"/>
  </r>
  <r>
    <s v="CENTRE"/>
    <x v="0"/>
    <x v="0"/>
    <x v="2"/>
    <x v="5"/>
    <x v="4"/>
    <x v="1"/>
    <s v="Somme de UOP Prévues annuelles"/>
    <n v="10"/>
    <n v="10"/>
    <n v="10"/>
    <x v="1"/>
    <x v="0"/>
    <x v="0"/>
    <x v="0"/>
    <x v="1"/>
    <x v="1"/>
    <x v="0"/>
    <x v="0"/>
    <x v="0"/>
  </r>
  <r>
    <s v="CENTRE"/>
    <x v="0"/>
    <x v="0"/>
    <x v="2"/>
    <x v="5"/>
    <x v="4"/>
    <x v="1"/>
    <s v="Somme de Dépenses prévues annuelles"/>
    <n v="-20668.25"/>
    <n v="20668.25"/>
    <n v="20668.25"/>
    <x v="1"/>
    <x v="0"/>
    <x v="1"/>
    <x v="0"/>
    <x v="1"/>
    <x v="1"/>
    <x v="0"/>
    <x v="0"/>
    <x v="0"/>
  </r>
  <r>
    <s v="CENTRE"/>
    <x v="0"/>
    <x v="0"/>
    <x v="2"/>
    <x v="5"/>
    <x v="4"/>
    <x v="1"/>
    <s v="Somme de Dépenses MO prévues annuelles"/>
    <n v="-20634.439999999999"/>
    <n v="20634.439999999999"/>
    <n v="20634.439999999999"/>
    <x v="1"/>
    <x v="0"/>
    <x v="2"/>
    <x v="0"/>
    <x v="1"/>
    <x v="1"/>
    <x v="0"/>
    <x v="0"/>
    <x v="0"/>
  </r>
  <r>
    <s v="CENTRE"/>
    <x v="0"/>
    <x v="0"/>
    <x v="2"/>
    <x v="5"/>
    <x v="4"/>
    <x v="1"/>
    <s v="Somme de Dépenses Autres Charges prévues annuelles"/>
    <n v="-33.81"/>
    <n v="33.81"/>
    <n v="33.81"/>
    <x v="1"/>
    <x v="0"/>
    <x v="6"/>
    <x v="0"/>
    <x v="1"/>
    <x v="1"/>
    <x v="0"/>
    <x v="0"/>
    <x v="0"/>
  </r>
  <r>
    <s v="CENTRE"/>
    <x v="0"/>
    <x v="0"/>
    <x v="2"/>
    <x v="5"/>
    <x v="4"/>
    <x v="4"/>
    <s v="Somme de UOP Prévues annuelles"/>
    <n v="3"/>
    <n v="3"/>
    <n v="3"/>
    <x v="1"/>
    <x v="0"/>
    <x v="0"/>
    <x v="0"/>
    <x v="1"/>
    <x v="1"/>
    <x v="0"/>
    <x v="0"/>
    <x v="0"/>
  </r>
  <r>
    <s v="CENTRE"/>
    <x v="0"/>
    <x v="0"/>
    <x v="2"/>
    <x v="5"/>
    <x v="4"/>
    <x v="4"/>
    <s v="Somme de Dépenses prévues annuelles"/>
    <n v="-4799.1099999999997"/>
    <n v="4799.1099999999997"/>
    <n v="4799.1099999999997"/>
    <x v="1"/>
    <x v="0"/>
    <x v="1"/>
    <x v="0"/>
    <x v="1"/>
    <x v="1"/>
    <x v="0"/>
    <x v="0"/>
    <x v="0"/>
  </r>
  <r>
    <s v="CENTRE"/>
    <x v="0"/>
    <x v="0"/>
    <x v="2"/>
    <x v="5"/>
    <x v="4"/>
    <x v="4"/>
    <s v="Somme de Dépenses MO prévues annuelles"/>
    <n v="-4787.84"/>
    <n v="4787.84"/>
    <n v="4787.84"/>
    <x v="1"/>
    <x v="0"/>
    <x v="2"/>
    <x v="0"/>
    <x v="1"/>
    <x v="1"/>
    <x v="0"/>
    <x v="0"/>
    <x v="0"/>
  </r>
  <r>
    <s v="CENTRE"/>
    <x v="0"/>
    <x v="0"/>
    <x v="2"/>
    <x v="5"/>
    <x v="4"/>
    <x v="4"/>
    <s v="Somme de Dépenses Autres Charges prévues annuelles"/>
    <n v="-11.27"/>
    <n v="11.27"/>
    <n v="11.27"/>
    <x v="1"/>
    <x v="0"/>
    <x v="6"/>
    <x v="0"/>
    <x v="1"/>
    <x v="1"/>
    <x v="0"/>
    <x v="0"/>
    <x v="0"/>
  </r>
  <r>
    <s v="CENTRE"/>
    <x v="0"/>
    <x v="0"/>
    <x v="2"/>
    <x v="6"/>
    <x v="4"/>
    <x v="0"/>
    <s v="Somme de UOP Prévues annuelles"/>
    <n v="11"/>
    <n v="11"/>
    <n v="11"/>
    <x v="1"/>
    <x v="0"/>
    <x v="0"/>
    <x v="0"/>
    <x v="1"/>
    <x v="1"/>
    <x v="0"/>
    <x v="0"/>
    <x v="0"/>
  </r>
  <r>
    <s v="CENTRE"/>
    <x v="0"/>
    <x v="0"/>
    <x v="2"/>
    <x v="6"/>
    <x v="4"/>
    <x v="0"/>
    <s v="Somme de Dépenses prévues annuelles"/>
    <n v="-48309.100000000006"/>
    <n v="48309.100000000006"/>
    <n v="48309.100000000006"/>
    <x v="1"/>
    <x v="0"/>
    <x v="1"/>
    <x v="0"/>
    <x v="1"/>
    <x v="1"/>
    <x v="0"/>
    <x v="0"/>
    <x v="0"/>
  </r>
  <r>
    <s v="CENTRE"/>
    <x v="0"/>
    <x v="0"/>
    <x v="2"/>
    <x v="6"/>
    <x v="4"/>
    <x v="0"/>
    <s v="Somme de Dépenses Engins prévues annuelles"/>
    <n v="-8970.98"/>
    <n v="8970.98"/>
    <n v="8970.98"/>
    <x v="1"/>
    <x v="0"/>
    <x v="3"/>
    <x v="0"/>
    <x v="1"/>
    <x v="1"/>
    <x v="0"/>
    <x v="0"/>
    <x v="0"/>
  </r>
  <r>
    <s v="CENTRE"/>
    <x v="0"/>
    <x v="0"/>
    <x v="2"/>
    <x v="6"/>
    <x v="4"/>
    <x v="0"/>
    <s v="Somme de Dépenses MO prévues annuelles"/>
    <n v="-39293.560000000005"/>
    <n v="39293.560000000005"/>
    <n v="39293.560000000005"/>
    <x v="1"/>
    <x v="0"/>
    <x v="2"/>
    <x v="0"/>
    <x v="1"/>
    <x v="1"/>
    <x v="0"/>
    <x v="0"/>
    <x v="0"/>
  </r>
  <r>
    <s v="CENTRE"/>
    <x v="0"/>
    <x v="0"/>
    <x v="2"/>
    <x v="6"/>
    <x v="4"/>
    <x v="0"/>
    <s v="Somme de Dépenses Autres Charges prévues annuelles"/>
    <n v="-44.56"/>
    <n v="44.56"/>
    <n v="44.56"/>
    <x v="1"/>
    <x v="0"/>
    <x v="6"/>
    <x v="0"/>
    <x v="1"/>
    <x v="1"/>
    <x v="0"/>
    <x v="0"/>
    <x v="0"/>
  </r>
  <r>
    <s v="CENTRE"/>
    <x v="0"/>
    <x v="0"/>
    <x v="2"/>
    <x v="6"/>
    <x v="4"/>
    <x v="1"/>
    <s v="Somme de UOP Prévues annuelles"/>
    <n v="4"/>
    <n v="4"/>
    <n v="4"/>
    <x v="1"/>
    <x v="0"/>
    <x v="0"/>
    <x v="0"/>
    <x v="1"/>
    <x v="1"/>
    <x v="0"/>
    <x v="0"/>
    <x v="0"/>
  </r>
  <r>
    <s v="CENTRE"/>
    <x v="0"/>
    <x v="0"/>
    <x v="2"/>
    <x v="6"/>
    <x v="4"/>
    <x v="1"/>
    <s v="Somme de Dépenses prévues annuelles"/>
    <n v="-27898.55"/>
    <n v="27898.55"/>
    <n v="27898.55"/>
    <x v="1"/>
    <x v="0"/>
    <x v="1"/>
    <x v="0"/>
    <x v="1"/>
    <x v="1"/>
    <x v="0"/>
    <x v="0"/>
    <x v="0"/>
  </r>
  <r>
    <s v="CENTRE"/>
    <x v="0"/>
    <x v="0"/>
    <x v="2"/>
    <x v="6"/>
    <x v="4"/>
    <x v="1"/>
    <s v="Somme de Dépenses ACE prévues annuelles"/>
    <n v="-2600"/>
    <n v="2600"/>
    <n v="2600"/>
    <x v="1"/>
    <x v="0"/>
    <x v="4"/>
    <x v="0"/>
    <x v="1"/>
    <x v="1"/>
    <x v="0"/>
    <x v="0"/>
    <x v="0"/>
  </r>
  <r>
    <s v="CENTRE"/>
    <x v="0"/>
    <x v="0"/>
    <x v="2"/>
    <x v="6"/>
    <x v="4"/>
    <x v="1"/>
    <s v="Somme de Dépenses Engins prévues annuelles"/>
    <n v="-4140.4500000000007"/>
    <n v="4140.4500000000007"/>
    <n v="4140.4500000000007"/>
    <x v="1"/>
    <x v="0"/>
    <x v="3"/>
    <x v="0"/>
    <x v="1"/>
    <x v="1"/>
    <x v="0"/>
    <x v="0"/>
    <x v="0"/>
  </r>
  <r>
    <s v="CENTRE"/>
    <x v="0"/>
    <x v="0"/>
    <x v="2"/>
    <x v="6"/>
    <x v="4"/>
    <x v="1"/>
    <s v="Somme de Dépenses MO prévues annuelles"/>
    <n v="-14805.710000000001"/>
    <n v="14805.710000000001"/>
    <n v="14805.710000000001"/>
    <x v="1"/>
    <x v="0"/>
    <x v="2"/>
    <x v="0"/>
    <x v="1"/>
    <x v="1"/>
    <x v="0"/>
    <x v="0"/>
    <x v="0"/>
  </r>
  <r>
    <s v="CENTRE"/>
    <x v="0"/>
    <x v="0"/>
    <x v="2"/>
    <x v="6"/>
    <x v="4"/>
    <x v="1"/>
    <s v="Somme de Dépenses Autres Charges prévues annuelles"/>
    <n v="-6352.39"/>
    <n v="6352.39"/>
    <n v="6352.39"/>
    <x v="1"/>
    <x v="0"/>
    <x v="6"/>
    <x v="0"/>
    <x v="1"/>
    <x v="1"/>
    <x v="0"/>
    <x v="0"/>
    <x v="0"/>
  </r>
  <r>
    <s v="CENTRE"/>
    <x v="0"/>
    <x v="0"/>
    <x v="2"/>
    <x v="6"/>
    <x v="4"/>
    <x v="4"/>
    <s v="Somme de Dépenses prévues annuelles"/>
    <n v="-301.33999999999997"/>
    <n v="301.33999999999997"/>
    <n v="301.33999999999997"/>
    <x v="1"/>
    <x v="0"/>
    <x v="1"/>
    <x v="0"/>
    <x v="1"/>
    <x v="1"/>
    <x v="0"/>
    <x v="0"/>
    <x v="0"/>
  </r>
  <r>
    <s v="CENTRE"/>
    <x v="0"/>
    <x v="0"/>
    <x v="2"/>
    <x v="6"/>
    <x v="4"/>
    <x v="4"/>
    <s v="Somme de Dépenses MO prévues annuelles"/>
    <n v="-290.2"/>
    <n v="290.2"/>
    <n v="290.2"/>
    <x v="1"/>
    <x v="0"/>
    <x v="2"/>
    <x v="0"/>
    <x v="1"/>
    <x v="1"/>
    <x v="0"/>
    <x v="0"/>
    <x v="0"/>
  </r>
  <r>
    <s v="CENTRE"/>
    <x v="0"/>
    <x v="0"/>
    <x v="2"/>
    <x v="6"/>
    <x v="4"/>
    <x v="4"/>
    <s v="Somme de Dépenses Autres Charges prévues annuelles"/>
    <n v="-11.14"/>
    <n v="11.14"/>
    <n v="11.14"/>
    <x v="1"/>
    <x v="0"/>
    <x v="6"/>
    <x v="0"/>
    <x v="1"/>
    <x v="1"/>
    <x v="0"/>
    <x v="0"/>
    <x v="0"/>
  </r>
  <r>
    <s v="CENTRE"/>
    <x v="0"/>
    <x v="0"/>
    <x v="2"/>
    <x v="7"/>
    <x v="4"/>
    <x v="0"/>
    <s v="Somme de UOP Prévues annuelles"/>
    <n v="13"/>
    <n v="13"/>
    <n v="13"/>
    <x v="1"/>
    <x v="0"/>
    <x v="0"/>
    <x v="0"/>
    <x v="1"/>
    <x v="1"/>
    <x v="0"/>
    <x v="0"/>
    <x v="0"/>
  </r>
  <r>
    <s v="CENTRE"/>
    <x v="0"/>
    <x v="0"/>
    <x v="2"/>
    <x v="7"/>
    <x v="4"/>
    <x v="0"/>
    <s v="Somme de Dépenses prévues annuelles"/>
    <n v="-51535.44"/>
    <n v="51535.44"/>
    <n v="51535.44"/>
    <x v="1"/>
    <x v="0"/>
    <x v="1"/>
    <x v="0"/>
    <x v="1"/>
    <x v="1"/>
    <x v="0"/>
    <x v="0"/>
    <x v="0"/>
  </r>
  <r>
    <s v="CENTRE"/>
    <x v="0"/>
    <x v="0"/>
    <x v="2"/>
    <x v="7"/>
    <x v="4"/>
    <x v="0"/>
    <s v="Somme de Dépenses ACE prévues annuelles"/>
    <n v="-37100"/>
    <n v="37100"/>
    <n v="37100"/>
    <x v="1"/>
    <x v="0"/>
    <x v="4"/>
    <x v="0"/>
    <x v="1"/>
    <x v="1"/>
    <x v="0"/>
    <x v="0"/>
    <x v="0"/>
  </r>
  <r>
    <s v="CENTRE"/>
    <x v="0"/>
    <x v="0"/>
    <x v="2"/>
    <x v="7"/>
    <x v="4"/>
    <x v="0"/>
    <s v="Somme de Dépenses Engins prévues annuelles"/>
    <n v="-783.09999999999991"/>
    <n v="783.09999999999991"/>
    <n v="783.09999999999991"/>
    <x v="1"/>
    <x v="0"/>
    <x v="3"/>
    <x v="0"/>
    <x v="1"/>
    <x v="1"/>
    <x v="0"/>
    <x v="0"/>
    <x v="0"/>
  </r>
  <r>
    <s v="CENTRE"/>
    <x v="0"/>
    <x v="0"/>
    <x v="2"/>
    <x v="7"/>
    <x v="4"/>
    <x v="0"/>
    <s v="Somme de Dépenses MO prévues annuelles"/>
    <n v="-13639.36"/>
    <n v="13639.36"/>
    <n v="13639.36"/>
    <x v="1"/>
    <x v="0"/>
    <x v="2"/>
    <x v="0"/>
    <x v="1"/>
    <x v="1"/>
    <x v="0"/>
    <x v="0"/>
    <x v="0"/>
  </r>
  <r>
    <s v="CENTRE"/>
    <x v="0"/>
    <x v="0"/>
    <x v="2"/>
    <x v="7"/>
    <x v="4"/>
    <x v="0"/>
    <s v="Somme de Dépenses Autres Charges prévues annuelles"/>
    <n v="-12.98"/>
    <n v="12.98"/>
    <n v="12.98"/>
    <x v="1"/>
    <x v="0"/>
    <x v="6"/>
    <x v="0"/>
    <x v="1"/>
    <x v="1"/>
    <x v="0"/>
    <x v="0"/>
    <x v="0"/>
  </r>
  <r>
    <s v="CENTRE"/>
    <x v="0"/>
    <x v="0"/>
    <x v="2"/>
    <x v="7"/>
    <x v="4"/>
    <x v="1"/>
    <s v="Somme de UOP Prévues annuelles"/>
    <n v="2"/>
    <n v="2"/>
    <n v="2"/>
    <x v="1"/>
    <x v="0"/>
    <x v="0"/>
    <x v="0"/>
    <x v="1"/>
    <x v="1"/>
    <x v="0"/>
    <x v="0"/>
    <x v="0"/>
  </r>
  <r>
    <s v="CENTRE"/>
    <x v="0"/>
    <x v="0"/>
    <x v="2"/>
    <x v="7"/>
    <x v="4"/>
    <x v="1"/>
    <s v="Somme de Dépenses prévues annuelles"/>
    <n v="-2442.1799999999998"/>
    <n v="2442.1799999999998"/>
    <n v="2442.1799999999998"/>
    <x v="1"/>
    <x v="0"/>
    <x v="1"/>
    <x v="0"/>
    <x v="1"/>
    <x v="1"/>
    <x v="0"/>
    <x v="0"/>
    <x v="0"/>
  </r>
  <r>
    <s v="CENTRE"/>
    <x v="0"/>
    <x v="0"/>
    <x v="2"/>
    <x v="7"/>
    <x v="4"/>
    <x v="1"/>
    <s v="Somme de Dépenses Engins prévues annuelles"/>
    <n v="-111.88"/>
    <n v="111.88"/>
    <n v="111.88"/>
    <x v="1"/>
    <x v="0"/>
    <x v="3"/>
    <x v="0"/>
    <x v="1"/>
    <x v="1"/>
    <x v="0"/>
    <x v="0"/>
    <x v="0"/>
  </r>
  <r>
    <s v="CENTRE"/>
    <x v="0"/>
    <x v="0"/>
    <x v="2"/>
    <x v="7"/>
    <x v="4"/>
    <x v="1"/>
    <s v="Somme de Dépenses MO prévues annuelles"/>
    <n v="-2321.6"/>
    <n v="2321.6"/>
    <n v="2321.6"/>
    <x v="1"/>
    <x v="0"/>
    <x v="2"/>
    <x v="0"/>
    <x v="1"/>
    <x v="1"/>
    <x v="0"/>
    <x v="0"/>
    <x v="0"/>
  </r>
  <r>
    <s v="CENTRE"/>
    <x v="0"/>
    <x v="0"/>
    <x v="2"/>
    <x v="7"/>
    <x v="4"/>
    <x v="1"/>
    <s v="Somme de Dépenses Autres Charges prévues annuelles"/>
    <n v="-8.6999999999999993"/>
    <n v="8.6999999999999993"/>
    <n v="8.6999999999999993"/>
    <x v="1"/>
    <x v="0"/>
    <x v="6"/>
    <x v="0"/>
    <x v="1"/>
    <x v="1"/>
    <x v="0"/>
    <x v="0"/>
    <x v="0"/>
  </r>
  <r>
    <s v="CENTRE"/>
    <x v="0"/>
    <x v="0"/>
    <x v="2"/>
    <x v="7"/>
    <x v="4"/>
    <x v="2"/>
    <s v="Somme de UOP Prévues annuelles"/>
    <n v="3"/>
    <n v="3"/>
    <n v="3"/>
    <x v="1"/>
    <x v="0"/>
    <x v="0"/>
    <x v="0"/>
    <x v="1"/>
    <x v="1"/>
    <x v="0"/>
    <x v="0"/>
    <x v="0"/>
  </r>
  <r>
    <s v="CENTRE"/>
    <x v="0"/>
    <x v="0"/>
    <x v="2"/>
    <x v="7"/>
    <x v="4"/>
    <x v="2"/>
    <s v="Somme de Dépenses prévues annuelles"/>
    <n v="-3372.99"/>
    <n v="3372.99"/>
    <n v="3372.99"/>
    <x v="1"/>
    <x v="0"/>
    <x v="1"/>
    <x v="0"/>
    <x v="1"/>
    <x v="1"/>
    <x v="0"/>
    <x v="0"/>
    <x v="0"/>
  </r>
  <r>
    <s v="CENTRE"/>
    <x v="0"/>
    <x v="0"/>
    <x v="2"/>
    <x v="7"/>
    <x v="4"/>
    <x v="2"/>
    <s v="Somme de Dépenses Engins prévues annuelles"/>
    <n v="-167.81"/>
    <n v="167.81"/>
    <n v="167.81"/>
    <x v="1"/>
    <x v="0"/>
    <x v="3"/>
    <x v="0"/>
    <x v="1"/>
    <x v="1"/>
    <x v="0"/>
    <x v="0"/>
    <x v="0"/>
  </r>
  <r>
    <s v="CENTRE"/>
    <x v="0"/>
    <x v="0"/>
    <x v="2"/>
    <x v="7"/>
    <x v="4"/>
    <x v="2"/>
    <s v="Somme de Dépenses MO prévues annuelles"/>
    <n v="-3192.2"/>
    <n v="3192.2"/>
    <n v="3192.2"/>
    <x v="1"/>
    <x v="0"/>
    <x v="2"/>
    <x v="0"/>
    <x v="1"/>
    <x v="1"/>
    <x v="0"/>
    <x v="0"/>
    <x v="0"/>
  </r>
  <r>
    <s v="CENTRE"/>
    <x v="0"/>
    <x v="0"/>
    <x v="2"/>
    <x v="7"/>
    <x v="4"/>
    <x v="2"/>
    <s v="Somme de Dépenses Autres Charges prévues annuelles"/>
    <n v="-12.98"/>
    <n v="12.98"/>
    <n v="12.98"/>
    <x v="1"/>
    <x v="0"/>
    <x v="6"/>
    <x v="0"/>
    <x v="1"/>
    <x v="1"/>
    <x v="0"/>
    <x v="0"/>
    <x v="0"/>
  </r>
  <r>
    <s v="CENTRE"/>
    <x v="0"/>
    <x v="0"/>
    <x v="2"/>
    <x v="8"/>
    <x v="4"/>
    <x v="0"/>
    <s v="Somme de UOP Prévues annuelles"/>
    <n v="34"/>
    <n v="34"/>
    <n v="34"/>
    <x v="1"/>
    <x v="0"/>
    <x v="0"/>
    <x v="0"/>
    <x v="1"/>
    <x v="1"/>
    <x v="0"/>
    <x v="0"/>
    <x v="0"/>
  </r>
  <r>
    <s v="CENTRE"/>
    <x v="0"/>
    <x v="0"/>
    <x v="2"/>
    <x v="8"/>
    <x v="4"/>
    <x v="0"/>
    <s v="Somme de Dépenses prévues annuelles"/>
    <n v="-23428.37"/>
    <n v="23428.37"/>
    <n v="23428.37"/>
    <x v="1"/>
    <x v="0"/>
    <x v="1"/>
    <x v="0"/>
    <x v="1"/>
    <x v="1"/>
    <x v="0"/>
    <x v="0"/>
    <x v="0"/>
  </r>
  <r>
    <s v="CENTRE"/>
    <x v="0"/>
    <x v="0"/>
    <x v="2"/>
    <x v="8"/>
    <x v="4"/>
    <x v="0"/>
    <s v="Somme de Dépenses ACE prévues annuelles"/>
    <n v="-6000"/>
    <n v="6000"/>
    <n v="6000"/>
    <x v="1"/>
    <x v="0"/>
    <x v="4"/>
    <x v="0"/>
    <x v="1"/>
    <x v="1"/>
    <x v="0"/>
    <x v="0"/>
    <x v="0"/>
  </r>
  <r>
    <s v="CENTRE"/>
    <x v="0"/>
    <x v="0"/>
    <x v="2"/>
    <x v="8"/>
    <x v="4"/>
    <x v="0"/>
    <s v="Somme de Dépenses MO prévues annuelles"/>
    <n v="-16669.579999999998"/>
    <n v="16669.579999999998"/>
    <n v="16669.579999999998"/>
    <x v="1"/>
    <x v="0"/>
    <x v="2"/>
    <x v="0"/>
    <x v="1"/>
    <x v="1"/>
    <x v="0"/>
    <x v="0"/>
    <x v="0"/>
  </r>
  <r>
    <s v="CENTRE"/>
    <x v="0"/>
    <x v="0"/>
    <x v="2"/>
    <x v="8"/>
    <x v="4"/>
    <x v="0"/>
    <s v="Somme de Dépenses Autres Charges prévues annuelles"/>
    <n v="-758.79"/>
    <n v="758.79"/>
    <n v="758.79"/>
    <x v="1"/>
    <x v="0"/>
    <x v="6"/>
    <x v="0"/>
    <x v="1"/>
    <x v="1"/>
    <x v="0"/>
    <x v="0"/>
    <x v="0"/>
  </r>
  <r>
    <s v="CENTRE"/>
    <x v="0"/>
    <x v="0"/>
    <x v="2"/>
    <x v="8"/>
    <x v="4"/>
    <x v="1"/>
    <s v="Somme de UOP Prévues annuelles"/>
    <n v="13"/>
    <n v="13"/>
    <n v="13"/>
    <x v="1"/>
    <x v="0"/>
    <x v="0"/>
    <x v="0"/>
    <x v="1"/>
    <x v="1"/>
    <x v="0"/>
    <x v="0"/>
    <x v="0"/>
  </r>
  <r>
    <s v="CENTRE"/>
    <x v="0"/>
    <x v="0"/>
    <x v="2"/>
    <x v="8"/>
    <x v="4"/>
    <x v="1"/>
    <s v="Somme de Dépenses prévues annuelles"/>
    <n v="-27180.05"/>
    <n v="27180.05"/>
    <n v="27180.05"/>
    <x v="1"/>
    <x v="0"/>
    <x v="1"/>
    <x v="0"/>
    <x v="1"/>
    <x v="1"/>
    <x v="0"/>
    <x v="0"/>
    <x v="0"/>
  </r>
  <r>
    <s v="CENTRE"/>
    <x v="0"/>
    <x v="0"/>
    <x v="2"/>
    <x v="8"/>
    <x v="4"/>
    <x v="1"/>
    <s v="Somme de Dépenses MO prévues annuelles"/>
    <n v="-6577.55"/>
    <n v="6577.55"/>
    <n v="6577.55"/>
    <x v="1"/>
    <x v="0"/>
    <x v="2"/>
    <x v="0"/>
    <x v="1"/>
    <x v="1"/>
    <x v="0"/>
    <x v="0"/>
    <x v="0"/>
  </r>
  <r>
    <s v="CENTRE"/>
    <x v="0"/>
    <x v="0"/>
    <x v="2"/>
    <x v="8"/>
    <x v="4"/>
    <x v="1"/>
    <s v="Somme de Dépenses Autres Charges prévues annuelles"/>
    <n v="-20602.5"/>
    <n v="20602.5"/>
    <n v="20602.5"/>
    <x v="1"/>
    <x v="0"/>
    <x v="6"/>
    <x v="0"/>
    <x v="1"/>
    <x v="1"/>
    <x v="0"/>
    <x v="0"/>
    <x v="0"/>
  </r>
  <r>
    <s v="CENTRE"/>
    <x v="0"/>
    <x v="0"/>
    <x v="2"/>
    <x v="8"/>
    <x v="4"/>
    <x v="4"/>
    <s v="Somme de UOP Prévues annuelles"/>
    <n v="6"/>
    <n v="6"/>
    <n v="6"/>
    <x v="1"/>
    <x v="0"/>
    <x v="0"/>
    <x v="0"/>
    <x v="1"/>
    <x v="1"/>
    <x v="0"/>
    <x v="0"/>
    <x v="0"/>
  </r>
  <r>
    <s v="CENTRE"/>
    <x v="0"/>
    <x v="0"/>
    <x v="2"/>
    <x v="8"/>
    <x v="4"/>
    <x v="4"/>
    <s v="Somme de Dépenses prévues annuelles"/>
    <n v="-3927.65"/>
    <n v="3927.65"/>
    <n v="3927.65"/>
    <x v="1"/>
    <x v="0"/>
    <x v="1"/>
    <x v="0"/>
    <x v="1"/>
    <x v="1"/>
    <x v="0"/>
    <x v="0"/>
    <x v="0"/>
  </r>
  <r>
    <s v="CENTRE"/>
    <x v="0"/>
    <x v="0"/>
    <x v="2"/>
    <x v="8"/>
    <x v="4"/>
    <x v="4"/>
    <s v="Somme de Dépenses MO prévues annuelles"/>
    <n v="-3675.56"/>
    <n v="3675.56"/>
    <n v="3675.56"/>
    <x v="1"/>
    <x v="0"/>
    <x v="2"/>
    <x v="0"/>
    <x v="1"/>
    <x v="1"/>
    <x v="0"/>
    <x v="0"/>
    <x v="0"/>
  </r>
  <r>
    <s v="CENTRE"/>
    <x v="0"/>
    <x v="0"/>
    <x v="2"/>
    <x v="8"/>
    <x v="4"/>
    <x v="4"/>
    <s v="Somme de Dépenses Autres Charges prévues annuelles"/>
    <n v="-252.09"/>
    <n v="252.09"/>
    <n v="252.09"/>
    <x v="1"/>
    <x v="0"/>
    <x v="6"/>
    <x v="0"/>
    <x v="1"/>
    <x v="1"/>
    <x v="0"/>
    <x v="0"/>
    <x v="0"/>
  </r>
  <r>
    <s v="CENTRE"/>
    <x v="0"/>
    <x v="0"/>
    <x v="2"/>
    <x v="9"/>
    <x v="5"/>
    <x v="0"/>
    <s v="Somme de UOP Prévues annuelles"/>
    <n v="210"/>
    <n v="210"/>
    <n v="210"/>
    <x v="1"/>
    <x v="0"/>
    <x v="0"/>
    <x v="0"/>
    <x v="1"/>
    <x v="0"/>
    <x v="0"/>
    <x v="0"/>
    <x v="0"/>
  </r>
  <r>
    <s v="CENTRE"/>
    <x v="0"/>
    <x v="0"/>
    <x v="2"/>
    <x v="9"/>
    <x v="5"/>
    <x v="0"/>
    <s v="Somme de Dépenses prévues annuelles"/>
    <n v="-56261.41"/>
    <n v="56261.41"/>
    <n v="56261.41"/>
    <x v="1"/>
    <x v="0"/>
    <x v="1"/>
    <x v="0"/>
    <x v="1"/>
    <x v="0"/>
    <x v="0"/>
    <x v="0"/>
    <x v="0"/>
  </r>
  <r>
    <s v="CENTRE"/>
    <x v="0"/>
    <x v="0"/>
    <x v="2"/>
    <x v="9"/>
    <x v="5"/>
    <x v="0"/>
    <s v="Somme de Dépenses ACE prévues annuelles"/>
    <n v="-50135.009999999995"/>
    <n v="50135.009999999995"/>
    <n v="50135.009999999995"/>
    <x v="1"/>
    <x v="0"/>
    <x v="4"/>
    <x v="0"/>
    <x v="1"/>
    <x v="0"/>
    <x v="0"/>
    <x v="0"/>
    <x v="0"/>
  </r>
  <r>
    <s v="CENTRE"/>
    <x v="0"/>
    <x v="0"/>
    <x v="2"/>
    <x v="9"/>
    <x v="5"/>
    <x v="0"/>
    <s v="Somme de Dépenses MO prévues annuelles"/>
    <n v="-6126.4"/>
    <n v="6126.4"/>
    <n v="6126.4"/>
    <x v="1"/>
    <x v="0"/>
    <x v="2"/>
    <x v="0"/>
    <x v="1"/>
    <x v="0"/>
    <x v="0"/>
    <x v="0"/>
    <x v="0"/>
  </r>
  <r>
    <s v="CENTRE"/>
    <x v="0"/>
    <x v="0"/>
    <x v="2"/>
    <x v="9"/>
    <x v="5"/>
    <x v="1"/>
    <s v="Somme de UOP Prévues annuelles"/>
    <n v="90"/>
    <n v="90"/>
    <n v="90"/>
    <x v="1"/>
    <x v="0"/>
    <x v="0"/>
    <x v="0"/>
    <x v="1"/>
    <x v="0"/>
    <x v="0"/>
    <x v="0"/>
    <x v="0"/>
  </r>
  <r>
    <s v="CENTRE"/>
    <x v="0"/>
    <x v="0"/>
    <x v="2"/>
    <x v="9"/>
    <x v="5"/>
    <x v="1"/>
    <s v="Somme de Dépenses prévues annuelles"/>
    <n v="-11580.7"/>
    <n v="11580.7"/>
    <n v="11580.7"/>
    <x v="1"/>
    <x v="0"/>
    <x v="1"/>
    <x v="0"/>
    <x v="1"/>
    <x v="0"/>
    <x v="0"/>
    <x v="0"/>
    <x v="0"/>
  </r>
  <r>
    <s v="CENTRE"/>
    <x v="0"/>
    <x v="0"/>
    <x v="2"/>
    <x v="9"/>
    <x v="5"/>
    <x v="1"/>
    <s v="Somme de Dépenses ACE prévues annuelles"/>
    <n v="-8517.5"/>
    <n v="8517.5"/>
    <n v="8517.5"/>
    <x v="1"/>
    <x v="0"/>
    <x v="4"/>
    <x v="0"/>
    <x v="1"/>
    <x v="0"/>
    <x v="0"/>
    <x v="0"/>
    <x v="0"/>
  </r>
  <r>
    <s v="CENTRE"/>
    <x v="0"/>
    <x v="0"/>
    <x v="2"/>
    <x v="9"/>
    <x v="5"/>
    <x v="1"/>
    <s v="Somme de Dépenses MO prévues annuelles"/>
    <n v="-3063.2"/>
    <n v="3063.2"/>
    <n v="3063.2"/>
    <x v="1"/>
    <x v="0"/>
    <x v="2"/>
    <x v="0"/>
    <x v="1"/>
    <x v="0"/>
    <x v="0"/>
    <x v="0"/>
    <x v="0"/>
  </r>
  <r>
    <s v="CENTRE"/>
    <x v="0"/>
    <x v="0"/>
    <x v="2"/>
    <x v="10"/>
    <x v="6"/>
    <x v="0"/>
    <s v="Somme de UOP Prévues annuelles"/>
    <n v="20"/>
    <n v="20"/>
    <n v="20"/>
    <x v="1"/>
    <x v="0"/>
    <x v="0"/>
    <x v="0"/>
    <x v="1"/>
    <x v="0"/>
    <x v="0"/>
    <x v="0"/>
    <x v="0"/>
  </r>
  <r>
    <s v="CENTRE"/>
    <x v="0"/>
    <x v="0"/>
    <x v="2"/>
    <x v="10"/>
    <x v="6"/>
    <x v="0"/>
    <s v="Somme de Dépenses prévues annuelles"/>
    <n v="-5146.34"/>
    <n v="5146.34"/>
    <n v="5146.34"/>
    <x v="1"/>
    <x v="0"/>
    <x v="1"/>
    <x v="0"/>
    <x v="1"/>
    <x v="0"/>
    <x v="0"/>
    <x v="0"/>
    <x v="0"/>
  </r>
  <r>
    <s v="CENTRE"/>
    <x v="0"/>
    <x v="0"/>
    <x v="2"/>
    <x v="10"/>
    <x v="6"/>
    <x v="0"/>
    <s v="Somme de Dépenses Engins prévues annuelles"/>
    <n v="-503.14"/>
    <n v="503.14"/>
    <n v="503.14"/>
    <x v="1"/>
    <x v="0"/>
    <x v="3"/>
    <x v="0"/>
    <x v="1"/>
    <x v="0"/>
    <x v="0"/>
    <x v="0"/>
    <x v="0"/>
  </r>
  <r>
    <s v="CENTRE"/>
    <x v="0"/>
    <x v="0"/>
    <x v="2"/>
    <x v="10"/>
    <x v="6"/>
    <x v="0"/>
    <s v="Somme de Dépenses MO prévues annuelles"/>
    <n v="-4643.2"/>
    <n v="4643.2"/>
    <n v="4643.2"/>
    <x v="1"/>
    <x v="0"/>
    <x v="2"/>
    <x v="0"/>
    <x v="1"/>
    <x v="0"/>
    <x v="0"/>
    <x v="0"/>
    <x v="0"/>
  </r>
  <r>
    <s v="CENTRE"/>
    <x v="0"/>
    <x v="0"/>
    <x v="2"/>
    <x v="10"/>
    <x v="6"/>
    <x v="1"/>
    <s v="Somme de UOP Prévues annuelles"/>
    <n v="10"/>
    <n v="10"/>
    <n v="10"/>
    <x v="1"/>
    <x v="0"/>
    <x v="0"/>
    <x v="0"/>
    <x v="1"/>
    <x v="0"/>
    <x v="0"/>
    <x v="0"/>
    <x v="0"/>
  </r>
  <r>
    <s v="CENTRE"/>
    <x v="0"/>
    <x v="0"/>
    <x v="2"/>
    <x v="10"/>
    <x v="6"/>
    <x v="1"/>
    <s v="Somme de Dépenses prévues annuelles"/>
    <n v="-5273.17"/>
    <n v="5273.17"/>
    <n v="5273.17"/>
    <x v="1"/>
    <x v="0"/>
    <x v="1"/>
    <x v="0"/>
    <x v="1"/>
    <x v="0"/>
    <x v="0"/>
    <x v="0"/>
    <x v="0"/>
  </r>
  <r>
    <s v="CENTRE"/>
    <x v="0"/>
    <x v="0"/>
    <x v="2"/>
    <x v="10"/>
    <x v="6"/>
    <x v="1"/>
    <s v="Somme de Dépenses ACE prévues annuelles"/>
    <n v="-2700"/>
    <n v="2700"/>
    <n v="2700"/>
    <x v="1"/>
    <x v="0"/>
    <x v="4"/>
    <x v="0"/>
    <x v="1"/>
    <x v="0"/>
    <x v="0"/>
    <x v="0"/>
    <x v="0"/>
  </r>
  <r>
    <s v="CENTRE"/>
    <x v="0"/>
    <x v="0"/>
    <x v="2"/>
    <x v="10"/>
    <x v="6"/>
    <x v="1"/>
    <s v="Somme de Dépenses Engins prévues annuelles"/>
    <n v="-251.57"/>
    <n v="251.57"/>
    <n v="251.57"/>
    <x v="1"/>
    <x v="0"/>
    <x v="3"/>
    <x v="0"/>
    <x v="1"/>
    <x v="0"/>
    <x v="0"/>
    <x v="0"/>
    <x v="0"/>
  </r>
  <r>
    <s v="CENTRE"/>
    <x v="0"/>
    <x v="0"/>
    <x v="2"/>
    <x v="10"/>
    <x v="6"/>
    <x v="1"/>
    <s v="Somme de Dépenses MO prévues annuelles"/>
    <n v="-2321.6"/>
    <n v="2321.6"/>
    <n v="2321.6"/>
    <x v="1"/>
    <x v="0"/>
    <x v="2"/>
    <x v="0"/>
    <x v="1"/>
    <x v="0"/>
    <x v="0"/>
    <x v="0"/>
    <x v="0"/>
  </r>
  <r>
    <s v="CENTRE"/>
    <x v="0"/>
    <x v="0"/>
    <x v="3"/>
    <x v="11"/>
    <x v="7"/>
    <x v="0"/>
    <s v="Somme de UOP Prévues annuelles"/>
    <n v="3318099"/>
    <n v="3318099"/>
    <n v="3318099"/>
    <x v="1"/>
    <x v="0"/>
    <x v="0"/>
    <x v="0"/>
    <x v="0"/>
    <x v="1"/>
    <x v="0"/>
    <x v="0"/>
    <x v="0"/>
  </r>
  <r>
    <s v="CENTRE"/>
    <x v="0"/>
    <x v="0"/>
    <x v="3"/>
    <x v="11"/>
    <x v="7"/>
    <x v="0"/>
    <s v="Somme de Dépenses prévues annuelles"/>
    <n v="-396440.56999999995"/>
    <n v="396440.56999999995"/>
    <n v="396440.56999999995"/>
    <x v="1"/>
    <x v="0"/>
    <x v="1"/>
    <x v="0"/>
    <x v="0"/>
    <x v="1"/>
    <x v="0"/>
    <x v="0"/>
    <x v="0"/>
  </r>
  <r>
    <s v="CENTRE"/>
    <x v="0"/>
    <x v="0"/>
    <x v="3"/>
    <x v="11"/>
    <x v="7"/>
    <x v="0"/>
    <s v="Somme de Dépenses MO prévues annuelles"/>
    <n v="-396440.56999999995"/>
    <n v="396440.56999999995"/>
    <n v="396440.56999999995"/>
    <x v="1"/>
    <x v="0"/>
    <x v="2"/>
    <x v="0"/>
    <x v="0"/>
    <x v="1"/>
    <x v="0"/>
    <x v="0"/>
    <x v="0"/>
  </r>
  <r>
    <s v="CENTRE"/>
    <x v="0"/>
    <x v="0"/>
    <x v="3"/>
    <x v="11"/>
    <x v="7"/>
    <x v="1"/>
    <s v="Somme de UOP Prévues annuelles"/>
    <n v="2024574"/>
    <n v="2024574"/>
    <n v="2024574"/>
    <x v="1"/>
    <x v="0"/>
    <x v="0"/>
    <x v="0"/>
    <x v="0"/>
    <x v="1"/>
    <x v="0"/>
    <x v="0"/>
    <x v="0"/>
  </r>
  <r>
    <s v="CENTRE"/>
    <x v="0"/>
    <x v="0"/>
    <x v="3"/>
    <x v="11"/>
    <x v="7"/>
    <x v="1"/>
    <s v="Somme de Dépenses prévues annuelles"/>
    <n v="-253633.75"/>
    <n v="253633.75"/>
    <n v="253633.75"/>
    <x v="1"/>
    <x v="0"/>
    <x v="1"/>
    <x v="0"/>
    <x v="0"/>
    <x v="1"/>
    <x v="0"/>
    <x v="0"/>
    <x v="0"/>
  </r>
  <r>
    <s v="CENTRE"/>
    <x v="0"/>
    <x v="0"/>
    <x v="3"/>
    <x v="11"/>
    <x v="7"/>
    <x v="1"/>
    <s v="Somme de Dépenses MO prévues annuelles"/>
    <n v="-253633.75"/>
    <n v="253633.75"/>
    <n v="253633.75"/>
    <x v="1"/>
    <x v="0"/>
    <x v="2"/>
    <x v="0"/>
    <x v="0"/>
    <x v="1"/>
    <x v="0"/>
    <x v="0"/>
    <x v="0"/>
  </r>
  <r>
    <s v="CENTRE"/>
    <x v="0"/>
    <x v="0"/>
    <x v="3"/>
    <x v="11"/>
    <x v="7"/>
    <x v="4"/>
    <s v="Somme de UOP Prévues annuelles"/>
    <n v="36624"/>
    <n v="36624"/>
    <n v="36624"/>
    <x v="1"/>
    <x v="0"/>
    <x v="0"/>
    <x v="0"/>
    <x v="0"/>
    <x v="1"/>
    <x v="0"/>
    <x v="0"/>
    <x v="0"/>
  </r>
  <r>
    <s v="CENTRE"/>
    <x v="0"/>
    <x v="0"/>
    <x v="3"/>
    <x v="11"/>
    <x v="7"/>
    <x v="4"/>
    <s v="Somme de Dépenses prévues annuelles"/>
    <n v="-9286.36"/>
    <n v="9286.36"/>
    <n v="9286.36"/>
    <x v="1"/>
    <x v="0"/>
    <x v="1"/>
    <x v="0"/>
    <x v="0"/>
    <x v="1"/>
    <x v="0"/>
    <x v="0"/>
    <x v="0"/>
  </r>
  <r>
    <s v="CENTRE"/>
    <x v="0"/>
    <x v="0"/>
    <x v="3"/>
    <x v="11"/>
    <x v="7"/>
    <x v="4"/>
    <s v="Somme de Dépenses MO prévues annuelles"/>
    <n v="-9286.36"/>
    <n v="9286.36"/>
    <n v="9286.36"/>
    <x v="1"/>
    <x v="0"/>
    <x v="2"/>
    <x v="0"/>
    <x v="0"/>
    <x v="1"/>
    <x v="0"/>
    <x v="0"/>
    <x v="0"/>
  </r>
  <r>
    <s v="CENTRE"/>
    <x v="0"/>
    <x v="0"/>
    <x v="3"/>
    <x v="11"/>
    <x v="7"/>
    <x v="2"/>
    <s v="Somme de UOP Prévues annuelles"/>
    <n v="39715"/>
    <n v="39715"/>
    <n v="39715"/>
    <x v="1"/>
    <x v="0"/>
    <x v="0"/>
    <x v="0"/>
    <x v="0"/>
    <x v="1"/>
    <x v="0"/>
    <x v="0"/>
    <x v="0"/>
  </r>
  <r>
    <s v="CENTRE"/>
    <x v="0"/>
    <x v="0"/>
    <x v="3"/>
    <x v="11"/>
    <x v="7"/>
    <x v="2"/>
    <s v="Somme de Dépenses prévues annuelles"/>
    <n v="-11607.95"/>
    <n v="11607.95"/>
    <n v="11607.95"/>
    <x v="1"/>
    <x v="0"/>
    <x v="1"/>
    <x v="0"/>
    <x v="0"/>
    <x v="1"/>
    <x v="0"/>
    <x v="0"/>
    <x v="0"/>
  </r>
  <r>
    <s v="CENTRE"/>
    <x v="0"/>
    <x v="0"/>
    <x v="3"/>
    <x v="11"/>
    <x v="7"/>
    <x v="2"/>
    <s v="Somme de Dépenses MO prévues annuelles"/>
    <n v="-11607.95"/>
    <n v="11607.95"/>
    <n v="11607.95"/>
    <x v="1"/>
    <x v="0"/>
    <x v="2"/>
    <x v="0"/>
    <x v="0"/>
    <x v="1"/>
    <x v="0"/>
    <x v="0"/>
    <x v="0"/>
  </r>
  <r>
    <s v="CENTRE"/>
    <x v="0"/>
    <x v="0"/>
    <x v="3"/>
    <x v="12"/>
    <x v="8"/>
    <x v="0"/>
    <s v="Somme de UOP Prévues annuelles"/>
    <n v="3400"/>
    <n v="3400"/>
    <n v="3400"/>
    <x v="1"/>
    <x v="0"/>
    <x v="0"/>
    <x v="0"/>
    <x v="0"/>
    <x v="0"/>
    <x v="0"/>
    <x v="0"/>
    <x v="0"/>
  </r>
  <r>
    <s v="CENTRE"/>
    <x v="0"/>
    <x v="0"/>
    <x v="3"/>
    <x v="12"/>
    <x v="8"/>
    <x v="0"/>
    <s v="Somme de Dépenses prévues annuelles"/>
    <n v="-96746.549999999988"/>
    <n v="96746.549999999988"/>
    <n v="96746.549999999988"/>
    <x v="1"/>
    <x v="0"/>
    <x v="1"/>
    <x v="0"/>
    <x v="0"/>
    <x v="0"/>
    <x v="0"/>
    <x v="0"/>
    <x v="0"/>
  </r>
  <r>
    <s v="CENTRE"/>
    <x v="0"/>
    <x v="0"/>
    <x v="3"/>
    <x v="12"/>
    <x v="8"/>
    <x v="0"/>
    <s v="Somme de Dépenses MAT prévues annuelles"/>
    <n v="-6661.17"/>
    <n v="6661.17"/>
    <n v="6661.17"/>
    <x v="1"/>
    <x v="0"/>
    <x v="5"/>
    <x v="0"/>
    <x v="0"/>
    <x v="0"/>
    <x v="0"/>
    <x v="0"/>
    <x v="0"/>
  </r>
  <r>
    <s v="CENTRE"/>
    <x v="0"/>
    <x v="0"/>
    <x v="3"/>
    <x v="12"/>
    <x v="8"/>
    <x v="0"/>
    <s v="Somme de Dépenses MO prévues annuelles"/>
    <n v="-90085.38"/>
    <n v="90085.38"/>
    <n v="90085.38"/>
    <x v="1"/>
    <x v="0"/>
    <x v="2"/>
    <x v="0"/>
    <x v="0"/>
    <x v="0"/>
    <x v="0"/>
    <x v="0"/>
    <x v="0"/>
  </r>
  <r>
    <s v="CENTRE"/>
    <x v="0"/>
    <x v="0"/>
    <x v="3"/>
    <x v="12"/>
    <x v="8"/>
    <x v="5"/>
    <s v="Somme de UOP Prévues annuelles"/>
    <n v="800"/>
    <n v="800"/>
    <n v="800"/>
    <x v="1"/>
    <x v="0"/>
    <x v="0"/>
    <x v="0"/>
    <x v="0"/>
    <x v="0"/>
    <x v="0"/>
    <x v="0"/>
    <x v="0"/>
  </r>
  <r>
    <s v="CENTRE"/>
    <x v="0"/>
    <x v="0"/>
    <x v="3"/>
    <x v="12"/>
    <x v="8"/>
    <x v="5"/>
    <s v="Somme de Dépenses prévues annuelles"/>
    <n v="-22763.9"/>
    <n v="22763.9"/>
    <n v="22763.9"/>
    <x v="1"/>
    <x v="0"/>
    <x v="1"/>
    <x v="0"/>
    <x v="0"/>
    <x v="0"/>
    <x v="0"/>
    <x v="0"/>
    <x v="0"/>
  </r>
  <r>
    <s v="CENTRE"/>
    <x v="0"/>
    <x v="0"/>
    <x v="3"/>
    <x v="12"/>
    <x v="8"/>
    <x v="5"/>
    <s v="Somme de Dépenses MAT prévues annuelles"/>
    <n v="-1567.34"/>
    <n v="1567.34"/>
    <n v="1567.34"/>
    <x v="1"/>
    <x v="0"/>
    <x v="5"/>
    <x v="0"/>
    <x v="0"/>
    <x v="0"/>
    <x v="0"/>
    <x v="0"/>
    <x v="0"/>
  </r>
  <r>
    <s v="CENTRE"/>
    <x v="0"/>
    <x v="0"/>
    <x v="3"/>
    <x v="12"/>
    <x v="8"/>
    <x v="5"/>
    <s v="Somme de Dépenses MO prévues annuelles"/>
    <n v="-21196.560000000001"/>
    <n v="21196.560000000001"/>
    <n v="21196.560000000001"/>
    <x v="1"/>
    <x v="0"/>
    <x v="2"/>
    <x v="0"/>
    <x v="0"/>
    <x v="0"/>
    <x v="0"/>
    <x v="0"/>
    <x v="0"/>
  </r>
  <r>
    <s v="CENTRE"/>
    <x v="0"/>
    <x v="0"/>
    <x v="3"/>
    <x v="13"/>
    <x v="9"/>
    <x v="0"/>
    <s v="Somme de UOP Prévues annuelles"/>
    <n v="360"/>
    <n v="360"/>
    <n v="360"/>
    <x v="1"/>
    <x v="0"/>
    <x v="0"/>
    <x v="0"/>
    <x v="0"/>
    <x v="0"/>
    <x v="0"/>
    <x v="0"/>
    <x v="0"/>
  </r>
  <r>
    <s v="CENTRE"/>
    <x v="0"/>
    <x v="0"/>
    <x v="3"/>
    <x v="13"/>
    <x v="9"/>
    <x v="0"/>
    <s v="Somme de Dépenses prévues annuelles"/>
    <n v="-2659796.23"/>
    <n v="2659796.23"/>
    <n v="2659796.23"/>
    <x v="1"/>
    <x v="0"/>
    <x v="1"/>
    <x v="0"/>
    <x v="0"/>
    <x v="0"/>
    <x v="0"/>
    <x v="0"/>
    <x v="0"/>
  </r>
  <r>
    <s v="CENTRE"/>
    <x v="0"/>
    <x v="0"/>
    <x v="3"/>
    <x v="13"/>
    <x v="9"/>
    <x v="0"/>
    <s v="Somme de Dépenses ACE prévues annuelles"/>
    <n v="-1034586.25"/>
    <n v="1034586.25"/>
    <n v="1034586.25"/>
    <x v="1"/>
    <x v="0"/>
    <x v="4"/>
    <x v="0"/>
    <x v="0"/>
    <x v="0"/>
    <x v="0"/>
    <x v="0"/>
    <x v="0"/>
  </r>
  <r>
    <s v="CENTRE"/>
    <x v="0"/>
    <x v="0"/>
    <x v="3"/>
    <x v="13"/>
    <x v="9"/>
    <x v="0"/>
    <s v="Somme de Dépenses MAT prévues annuelles"/>
    <n v="-314885.7"/>
    <n v="314885.7"/>
    <n v="314885.7"/>
    <x v="1"/>
    <x v="0"/>
    <x v="5"/>
    <x v="0"/>
    <x v="0"/>
    <x v="0"/>
    <x v="0"/>
    <x v="0"/>
    <x v="0"/>
  </r>
  <r>
    <s v="CENTRE"/>
    <x v="0"/>
    <x v="0"/>
    <x v="3"/>
    <x v="13"/>
    <x v="9"/>
    <x v="0"/>
    <s v="Somme de Dépenses Engins prévues annuelles"/>
    <n v="-238207.52000000002"/>
    <n v="238207.52000000002"/>
    <n v="238207.52000000002"/>
    <x v="1"/>
    <x v="0"/>
    <x v="3"/>
    <x v="0"/>
    <x v="0"/>
    <x v="0"/>
    <x v="0"/>
    <x v="0"/>
    <x v="0"/>
  </r>
  <r>
    <s v="CENTRE"/>
    <x v="0"/>
    <x v="0"/>
    <x v="3"/>
    <x v="13"/>
    <x v="9"/>
    <x v="0"/>
    <s v="Somme de Dépenses MO prévues annuelles"/>
    <n v="-1064913.55"/>
    <n v="1064913.55"/>
    <n v="1064913.55"/>
    <x v="1"/>
    <x v="0"/>
    <x v="2"/>
    <x v="0"/>
    <x v="0"/>
    <x v="0"/>
    <x v="0"/>
    <x v="0"/>
    <x v="0"/>
  </r>
  <r>
    <s v="CENTRE"/>
    <x v="0"/>
    <x v="0"/>
    <x v="3"/>
    <x v="13"/>
    <x v="9"/>
    <x v="0"/>
    <s v="Somme de Dépenses Autres Charges prévues annuelles"/>
    <n v="-7203.2099999999991"/>
    <n v="7203.2099999999991"/>
    <n v="7203.2099999999991"/>
    <x v="1"/>
    <x v="0"/>
    <x v="6"/>
    <x v="0"/>
    <x v="0"/>
    <x v="0"/>
    <x v="0"/>
    <x v="0"/>
    <x v="0"/>
  </r>
  <r>
    <s v="CENTRE"/>
    <x v="0"/>
    <x v="0"/>
    <x v="3"/>
    <x v="13"/>
    <x v="9"/>
    <x v="1"/>
    <s v="Somme de UOP Prévues annuelles"/>
    <n v="84"/>
    <n v="84"/>
    <n v="84"/>
    <x v="1"/>
    <x v="0"/>
    <x v="0"/>
    <x v="0"/>
    <x v="0"/>
    <x v="0"/>
    <x v="0"/>
    <x v="0"/>
    <x v="0"/>
  </r>
  <r>
    <s v="CENTRE"/>
    <x v="0"/>
    <x v="0"/>
    <x v="3"/>
    <x v="13"/>
    <x v="9"/>
    <x v="1"/>
    <s v="Somme de Dépenses prévues annuelles"/>
    <n v="-602831.41999999993"/>
    <n v="602831.41999999993"/>
    <n v="602831.41999999993"/>
    <x v="1"/>
    <x v="0"/>
    <x v="1"/>
    <x v="0"/>
    <x v="0"/>
    <x v="0"/>
    <x v="0"/>
    <x v="0"/>
    <x v="0"/>
  </r>
  <r>
    <s v="CENTRE"/>
    <x v="0"/>
    <x v="0"/>
    <x v="3"/>
    <x v="13"/>
    <x v="9"/>
    <x v="1"/>
    <s v="Somme de Dépenses ACE prévues annuelles"/>
    <n v="-195191.25"/>
    <n v="195191.25"/>
    <n v="195191.25"/>
    <x v="1"/>
    <x v="0"/>
    <x v="4"/>
    <x v="0"/>
    <x v="0"/>
    <x v="0"/>
    <x v="0"/>
    <x v="0"/>
    <x v="0"/>
  </r>
  <r>
    <s v="CENTRE"/>
    <x v="0"/>
    <x v="0"/>
    <x v="3"/>
    <x v="13"/>
    <x v="9"/>
    <x v="1"/>
    <s v="Somme de Dépenses MAT prévues annuelles"/>
    <n v="-73570.409999999989"/>
    <n v="73570.409999999989"/>
    <n v="73570.409999999989"/>
    <x v="1"/>
    <x v="0"/>
    <x v="5"/>
    <x v="0"/>
    <x v="0"/>
    <x v="0"/>
    <x v="0"/>
    <x v="0"/>
    <x v="0"/>
  </r>
  <r>
    <s v="CENTRE"/>
    <x v="0"/>
    <x v="0"/>
    <x v="3"/>
    <x v="13"/>
    <x v="9"/>
    <x v="1"/>
    <s v="Somme de Dépenses Engins prévues annuelles"/>
    <n v="-54739.01999999999"/>
    <n v="54739.01999999999"/>
    <n v="54739.01999999999"/>
    <x v="1"/>
    <x v="0"/>
    <x v="3"/>
    <x v="0"/>
    <x v="0"/>
    <x v="0"/>
    <x v="0"/>
    <x v="0"/>
    <x v="0"/>
  </r>
  <r>
    <s v="CENTRE"/>
    <x v="0"/>
    <x v="0"/>
    <x v="3"/>
    <x v="13"/>
    <x v="9"/>
    <x v="1"/>
    <s v="Somme de Dépenses MO prévues annuelles"/>
    <n v="-275584.34000000003"/>
    <n v="275584.34000000003"/>
    <n v="275584.34000000003"/>
    <x v="1"/>
    <x v="0"/>
    <x v="2"/>
    <x v="0"/>
    <x v="0"/>
    <x v="0"/>
    <x v="0"/>
    <x v="0"/>
    <x v="0"/>
  </r>
  <r>
    <s v="CENTRE"/>
    <x v="0"/>
    <x v="0"/>
    <x v="3"/>
    <x v="13"/>
    <x v="9"/>
    <x v="1"/>
    <s v="Somme de Dépenses Autres Charges prévues annuelles"/>
    <n v="-3746.4"/>
    <n v="3746.4"/>
    <n v="3746.4"/>
    <x v="1"/>
    <x v="0"/>
    <x v="6"/>
    <x v="0"/>
    <x v="0"/>
    <x v="0"/>
    <x v="0"/>
    <x v="0"/>
    <x v="0"/>
  </r>
  <r>
    <s v="CENTRE"/>
    <x v="0"/>
    <x v="0"/>
    <x v="3"/>
    <x v="13"/>
    <x v="9"/>
    <x v="2"/>
    <s v="Somme de UOP Prévues annuelles"/>
    <n v="24"/>
    <n v="24"/>
    <n v="24"/>
    <x v="1"/>
    <x v="0"/>
    <x v="0"/>
    <x v="0"/>
    <x v="0"/>
    <x v="0"/>
    <x v="0"/>
    <x v="0"/>
    <x v="0"/>
  </r>
  <r>
    <s v="CENTRE"/>
    <x v="0"/>
    <x v="0"/>
    <x v="3"/>
    <x v="13"/>
    <x v="9"/>
    <x v="2"/>
    <s v="Somme de Dépenses prévues annuelles"/>
    <n v="-173750.18"/>
    <n v="173750.18"/>
    <n v="173750.18"/>
    <x v="1"/>
    <x v="0"/>
    <x v="1"/>
    <x v="0"/>
    <x v="0"/>
    <x v="0"/>
    <x v="0"/>
    <x v="0"/>
    <x v="0"/>
  </r>
  <r>
    <s v="CENTRE"/>
    <x v="0"/>
    <x v="0"/>
    <x v="3"/>
    <x v="13"/>
    <x v="9"/>
    <x v="2"/>
    <s v="Somme de Dépenses ACE prévues annuelles"/>
    <n v="-67193.75"/>
    <n v="67193.75"/>
    <n v="67193.75"/>
    <x v="1"/>
    <x v="0"/>
    <x v="4"/>
    <x v="0"/>
    <x v="0"/>
    <x v="0"/>
    <x v="0"/>
    <x v="0"/>
    <x v="0"/>
  </r>
  <r>
    <s v="CENTRE"/>
    <x v="0"/>
    <x v="0"/>
    <x v="3"/>
    <x v="13"/>
    <x v="9"/>
    <x v="2"/>
    <s v="Somme de Dépenses MAT prévues annuelles"/>
    <n v="-21012.44"/>
    <n v="21012.44"/>
    <n v="21012.44"/>
    <x v="1"/>
    <x v="0"/>
    <x v="5"/>
    <x v="0"/>
    <x v="0"/>
    <x v="0"/>
    <x v="0"/>
    <x v="0"/>
    <x v="0"/>
  </r>
  <r>
    <s v="CENTRE"/>
    <x v="0"/>
    <x v="0"/>
    <x v="3"/>
    <x v="13"/>
    <x v="9"/>
    <x v="2"/>
    <s v="Somme de Dépenses Engins prévues annuelles"/>
    <n v="-16236.15"/>
    <n v="16236.15"/>
    <n v="16236.15"/>
    <x v="1"/>
    <x v="0"/>
    <x v="3"/>
    <x v="0"/>
    <x v="0"/>
    <x v="0"/>
    <x v="0"/>
    <x v="0"/>
    <x v="0"/>
  </r>
  <r>
    <s v="CENTRE"/>
    <x v="0"/>
    <x v="0"/>
    <x v="3"/>
    <x v="13"/>
    <x v="9"/>
    <x v="2"/>
    <s v="Somme de Dépenses MO prévues annuelles"/>
    <n v="-68731.28"/>
    <n v="68731.28"/>
    <n v="68731.28"/>
    <x v="1"/>
    <x v="0"/>
    <x v="2"/>
    <x v="0"/>
    <x v="0"/>
    <x v="0"/>
    <x v="0"/>
    <x v="0"/>
    <x v="0"/>
  </r>
  <r>
    <s v="CENTRE"/>
    <x v="0"/>
    <x v="0"/>
    <x v="3"/>
    <x v="13"/>
    <x v="9"/>
    <x v="2"/>
    <s v="Somme de Dépenses Autres Charges prévues annuelles"/>
    <n v="-576.55999999999995"/>
    <n v="576.55999999999995"/>
    <n v="576.55999999999995"/>
    <x v="1"/>
    <x v="0"/>
    <x v="6"/>
    <x v="0"/>
    <x v="0"/>
    <x v="0"/>
    <x v="0"/>
    <x v="0"/>
    <x v="0"/>
  </r>
  <r>
    <s v="CENTRE"/>
    <x v="0"/>
    <x v="0"/>
    <x v="4"/>
    <x v="6"/>
    <x v="10"/>
    <x v="6"/>
    <s v="Somme de UOP Prévues annuelles"/>
    <n v="130"/>
    <n v="130"/>
    <n v="130"/>
    <x v="1"/>
    <x v="0"/>
    <x v="0"/>
    <x v="0"/>
    <x v="0"/>
    <x v="0"/>
    <x v="0"/>
    <x v="0"/>
    <x v="0"/>
  </r>
  <r>
    <s v="CENTRE"/>
    <x v="0"/>
    <x v="0"/>
    <x v="4"/>
    <x v="6"/>
    <x v="10"/>
    <x v="6"/>
    <s v="Somme de Dépenses prévues annuelles"/>
    <n v="-43708.76"/>
    <n v="43708.76"/>
    <n v="43708.76"/>
    <x v="1"/>
    <x v="0"/>
    <x v="1"/>
    <x v="0"/>
    <x v="0"/>
    <x v="0"/>
    <x v="0"/>
    <x v="0"/>
    <x v="0"/>
  </r>
  <r>
    <s v="CENTRE"/>
    <x v="0"/>
    <x v="0"/>
    <x v="4"/>
    <x v="6"/>
    <x v="10"/>
    <x v="6"/>
    <s v="Somme de Dépenses ACE prévues annuelles"/>
    <n v="-1300"/>
    <n v="1300"/>
    <n v="1300"/>
    <x v="1"/>
    <x v="0"/>
    <x v="4"/>
    <x v="0"/>
    <x v="0"/>
    <x v="0"/>
    <x v="0"/>
    <x v="0"/>
    <x v="0"/>
  </r>
  <r>
    <s v="CENTRE"/>
    <x v="0"/>
    <x v="0"/>
    <x v="4"/>
    <x v="6"/>
    <x v="10"/>
    <x v="6"/>
    <s v="Somme de Dépenses MAT prévues annuelles"/>
    <n v="-17161.52"/>
    <n v="17161.52"/>
    <n v="17161.52"/>
    <x v="1"/>
    <x v="0"/>
    <x v="5"/>
    <x v="0"/>
    <x v="0"/>
    <x v="0"/>
    <x v="0"/>
    <x v="0"/>
    <x v="0"/>
  </r>
  <r>
    <s v="CENTRE"/>
    <x v="0"/>
    <x v="0"/>
    <x v="4"/>
    <x v="6"/>
    <x v="10"/>
    <x v="6"/>
    <s v="Somme de Dépenses Engins prévues annuelles"/>
    <n v="-3192.13"/>
    <n v="3192.13"/>
    <n v="3192.13"/>
    <x v="1"/>
    <x v="0"/>
    <x v="3"/>
    <x v="0"/>
    <x v="0"/>
    <x v="0"/>
    <x v="0"/>
    <x v="0"/>
    <x v="0"/>
  </r>
  <r>
    <s v="CENTRE"/>
    <x v="0"/>
    <x v="0"/>
    <x v="4"/>
    <x v="6"/>
    <x v="10"/>
    <x v="6"/>
    <s v="Somme de Dépenses MO prévues annuelles"/>
    <n v="-22055.11"/>
    <n v="22055.11"/>
    <n v="22055.11"/>
    <x v="1"/>
    <x v="0"/>
    <x v="2"/>
    <x v="0"/>
    <x v="0"/>
    <x v="0"/>
    <x v="0"/>
    <x v="0"/>
    <x v="0"/>
  </r>
  <r>
    <s v="CENTRE"/>
    <x v="2"/>
    <x v="2"/>
    <x v="2"/>
    <x v="9"/>
    <x v="5"/>
    <x v="0"/>
    <s v="Somme de UOP Prévues annuelles"/>
    <n v="8000"/>
    <n v="8000"/>
    <n v="8000"/>
    <x v="1"/>
    <x v="0"/>
    <x v="0"/>
    <x v="0"/>
    <x v="1"/>
    <x v="0"/>
    <x v="0"/>
    <x v="0"/>
    <x v="0"/>
  </r>
  <r>
    <s v="CENTRE"/>
    <x v="2"/>
    <x v="2"/>
    <x v="2"/>
    <x v="9"/>
    <x v="5"/>
    <x v="0"/>
    <s v="Somme de Dépenses prévues annuelles"/>
    <n v="-189647.7"/>
    <n v="189647.7"/>
    <n v="189647.7"/>
    <x v="1"/>
    <x v="0"/>
    <x v="1"/>
    <x v="0"/>
    <x v="1"/>
    <x v="0"/>
    <x v="0"/>
    <x v="0"/>
    <x v="0"/>
  </r>
  <r>
    <s v="CENTRE"/>
    <x v="2"/>
    <x v="2"/>
    <x v="2"/>
    <x v="9"/>
    <x v="5"/>
    <x v="0"/>
    <s v="Somme de Dépenses ACE prévues annuelles"/>
    <n v="-120000"/>
    <n v="120000"/>
    <n v="120000"/>
    <x v="1"/>
    <x v="0"/>
    <x v="4"/>
    <x v="0"/>
    <x v="1"/>
    <x v="0"/>
    <x v="0"/>
    <x v="0"/>
    <x v="0"/>
  </r>
  <r>
    <s v="CENTRE"/>
    <x v="2"/>
    <x v="2"/>
    <x v="2"/>
    <x v="9"/>
    <x v="5"/>
    <x v="0"/>
    <s v="Somme de Dépenses MO prévues annuelles"/>
    <n v="-69647.7"/>
    <n v="69647.7"/>
    <n v="69647.7"/>
    <x v="1"/>
    <x v="0"/>
    <x v="2"/>
    <x v="0"/>
    <x v="1"/>
    <x v="0"/>
    <x v="0"/>
    <x v="0"/>
    <x v="0"/>
  </r>
  <r>
    <s v="CENTRE"/>
    <x v="2"/>
    <x v="2"/>
    <x v="2"/>
    <x v="10"/>
    <x v="6"/>
    <x v="0"/>
    <s v="Somme de UOP Prévues annuelles"/>
    <n v="2000"/>
    <n v="2000"/>
    <n v="2000"/>
    <x v="1"/>
    <x v="0"/>
    <x v="0"/>
    <x v="0"/>
    <x v="1"/>
    <x v="0"/>
    <x v="0"/>
    <x v="0"/>
    <x v="0"/>
  </r>
  <r>
    <s v="CENTRE"/>
    <x v="2"/>
    <x v="2"/>
    <x v="2"/>
    <x v="10"/>
    <x v="6"/>
    <x v="0"/>
    <s v="Somme de Dépenses prévues annuelles"/>
    <n v="-74823.86"/>
    <n v="74823.86"/>
    <n v="74823.86"/>
    <x v="1"/>
    <x v="0"/>
    <x v="1"/>
    <x v="0"/>
    <x v="1"/>
    <x v="0"/>
    <x v="0"/>
    <x v="0"/>
    <x v="0"/>
  </r>
  <r>
    <s v="CENTRE"/>
    <x v="2"/>
    <x v="2"/>
    <x v="2"/>
    <x v="10"/>
    <x v="6"/>
    <x v="0"/>
    <s v="Somme de Dépenses ACE prévues annuelles"/>
    <n v="-40000"/>
    <n v="40000"/>
    <n v="40000"/>
    <x v="1"/>
    <x v="0"/>
    <x v="4"/>
    <x v="0"/>
    <x v="1"/>
    <x v="0"/>
    <x v="0"/>
    <x v="0"/>
    <x v="0"/>
  </r>
  <r>
    <s v="CENTRE"/>
    <x v="2"/>
    <x v="2"/>
    <x v="2"/>
    <x v="10"/>
    <x v="6"/>
    <x v="0"/>
    <s v="Somme de Dépenses MO prévues annuelles"/>
    <n v="-34823.86"/>
    <n v="34823.86"/>
    <n v="34823.86"/>
    <x v="1"/>
    <x v="0"/>
    <x v="2"/>
    <x v="0"/>
    <x v="1"/>
    <x v="0"/>
    <x v="0"/>
    <x v="0"/>
    <x v="0"/>
  </r>
  <r>
    <s v="CENTRE"/>
    <x v="0"/>
    <x v="0"/>
    <x v="0"/>
    <x v="0"/>
    <x v="0"/>
    <x v="0"/>
    <s v="Somme de UOP réalisées"/>
    <n v="2"/>
    <n v="2"/>
    <n v="2"/>
    <x v="1"/>
    <x v="1"/>
    <x v="0"/>
    <x v="0"/>
    <x v="0"/>
    <x v="0"/>
    <x v="0"/>
    <x v="0"/>
    <x v="0"/>
  </r>
  <r>
    <s v="CENTRE"/>
    <x v="0"/>
    <x v="0"/>
    <x v="0"/>
    <x v="0"/>
    <x v="0"/>
    <x v="0"/>
    <s v="Somme de Dépenses réalisées"/>
    <n v="-12639.59"/>
    <n v="12639.59"/>
    <n v="12639.59"/>
    <x v="1"/>
    <x v="1"/>
    <x v="1"/>
    <x v="0"/>
    <x v="0"/>
    <x v="0"/>
    <x v="0"/>
    <x v="0"/>
    <x v="0"/>
  </r>
  <r>
    <s v="CENTRE"/>
    <x v="0"/>
    <x v="0"/>
    <x v="0"/>
    <x v="0"/>
    <x v="0"/>
    <x v="0"/>
    <s v="Somme de Dépenses ACE réalisées"/>
    <n v="-290.39999999999998"/>
    <n v="290.39999999999998"/>
    <n v="290.39999999999998"/>
    <x v="1"/>
    <x v="1"/>
    <x v="4"/>
    <x v="0"/>
    <x v="0"/>
    <x v="0"/>
    <x v="0"/>
    <x v="0"/>
    <x v="0"/>
  </r>
  <r>
    <s v="CENTRE"/>
    <x v="0"/>
    <x v="0"/>
    <x v="0"/>
    <x v="0"/>
    <x v="0"/>
    <x v="0"/>
    <s v="Somme de Dépenses Engins réalisées"/>
    <n v="-5818.36"/>
    <n v="5818.36"/>
    <n v="5818.36"/>
    <x v="1"/>
    <x v="1"/>
    <x v="3"/>
    <x v="0"/>
    <x v="0"/>
    <x v="0"/>
    <x v="0"/>
    <x v="0"/>
    <x v="0"/>
  </r>
  <r>
    <s v="CENTRE"/>
    <x v="0"/>
    <x v="0"/>
    <x v="0"/>
    <x v="0"/>
    <x v="0"/>
    <x v="0"/>
    <s v="Somme de Dépenses MO réalisées"/>
    <n v="-6530.83"/>
    <n v="6530.83"/>
    <n v="6530.83"/>
    <x v="1"/>
    <x v="1"/>
    <x v="2"/>
    <x v="0"/>
    <x v="0"/>
    <x v="0"/>
    <x v="0"/>
    <x v="0"/>
    <x v="0"/>
  </r>
  <r>
    <s v="CENTRE"/>
    <x v="0"/>
    <x v="0"/>
    <x v="0"/>
    <x v="0"/>
    <x v="0"/>
    <x v="1"/>
    <s v="Somme de Dépenses réalisées"/>
    <n v="-641.03"/>
    <n v="641.03"/>
    <n v="641.03"/>
    <x v="1"/>
    <x v="1"/>
    <x v="1"/>
    <x v="0"/>
    <x v="0"/>
    <x v="0"/>
    <x v="0"/>
    <x v="0"/>
    <x v="0"/>
  </r>
  <r>
    <s v="CENTRE"/>
    <x v="0"/>
    <x v="0"/>
    <x v="0"/>
    <x v="0"/>
    <x v="0"/>
    <x v="1"/>
    <s v="Somme de Dépenses MO réalisées"/>
    <n v="-641.03"/>
    <n v="641.03"/>
    <n v="641.03"/>
    <x v="1"/>
    <x v="1"/>
    <x v="2"/>
    <x v="0"/>
    <x v="0"/>
    <x v="0"/>
    <x v="0"/>
    <x v="0"/>
    <x v="0"/>
  </r>
  <r>
    <s v="CENTRE"/>
    <x v="0"/>
    <x v="0"/>
    <x v="0"/>
    <x v="1"/>
    <x v="0"/>
    <x v="0"/>
    <s v="Somme de UOP réalisées"/>
    <n v="12"/>
    <n v="12"/>
    <n v="12"/>
    <x v="1"/>
    <x v="1"/>
    <x v="0"/>
    <x v="0"/>
    <x v="0"/>
    <x v="0"/>
    <x v="0"/>
    <x v="0"/>
    <x v="0"/>
  </r>
  <r>
    <s v="CENTRE"/>
    <x v="0"/>
    <x v="0"/>
    <x v="0"/>
    <x v="1"/>
    <x v="0"/>
    <x v="0"/>
    <s v="Somme de Dépenses réalisées"/>
    <n v="-104926.98"/>
    <n v="104926.98"/>
    <n v="104926.98"/>
    <x v="1"/>
    <x v="1"/>
    <x v="1"/>
    <x v="0"/>
    <x v="0"/>
    <x v="0"/>
    <x v="0"/>
    <x v="0"/>
    <x v="0"/>
  </r>
  <r>
    <s v="CENTRE"/>
    <x v="0"/>
    <x v="0"/>
    <x v="0"/>
    <x v="1"/>
    <x v="0"/>
    <x v="0"/>
    <s v="Somme de Dépenses ACE réalisées"/>
    <n v="-59844.26"/>
    <n v="59844.26"/>
    <n v="59844.26"/>
    <x v="1"/>
    <x v="1"/>
    <x v="4"/>
    <x v="0"/>
    <x v="0"/>
    <x v="0"/>
    <x v="0"/>
    <x v="0"/>
    <x v="0"/>
  </r>
  <r>
    <s v="CENTRE"/>
    <x v="0"/>
    <x v="0"/>
    <x v="0"/>
    <x v="1"/>
    <x v="0"/>
    <x v="0"/>
    <s v="Somme de Dépenses MO réalisées"/>
    <n v="-45082.719999999994"/>
    <n v="45082.719999999994"/>
    <n v="45082.719999999994"/>
    <x v="1"/>
    <x v="1"/>
    <x v="2"/>
    <x v="0"/>
    <x v="0"/>
    <x v="0"/>
    <x v="0"/>
    <x v="0"/>
    <x v="0"/>
  </r>
  <r>
    <s v="CENTRE"/>
    <x v="0"/>
    <x v="0"/>
    <x v="0"/>
    <x v="1"/>
    <x v="0"/>
    <x v="1"/>
    <s v="Somme de UOP réalisées"/>
    <n v="8"/>
    <n v="8"/>
    <n v="8"/>
    <x v="1"/>
    <x v="1"/>
    <x v="0"/>
    <x v="0"/>
    <x v="0"/>
    <x v="0"/>
    <x v="0"/>
    <x v="0"/>
    <x v="0"/>
  </r>
  <r>
    <s v="CENTRE"/>
    <x v="0"/>
    <x v="0"/>
    <x v="0"/>
    <x v="1"/>
    <x v="0"/>
    <x v="1"/>
    <s v="Somme de Dépenses réalisées"/>
    <n v="-28365.570000000003"/>
    <n v="28365.570000000003"/>
    <n v="28365.570000000003"/>
    <x v="1"/>
    <x v="1"/>
    <x v="1"/>
    <x v="0"/>
    <x v="0"/>
    <x v="0"/>
    <x v="0"/>
    <x v="0"/>
    <x v="0"/>
  </r>
  <r>
    <s v="CENTRE"/>
    <x v="0"/>
    <x v="0"/>
    <x v="0"/>
    <x v="1"/>
    <x v="0"/>
    <x v="1"/>
    <s v="Somme de Dépenses ACE réalisées"/>
    <n v="-12831.25"/>
    <n v="12831.25"/>
    <n v="12831.25"/>
    <x v="1"/>
    <x v="1"/>
    <x v="4"/>
    <x v="0"/>
    <x v="0"/>
    <x v="0"/>
    <x v="0"/>
    <x v="0"/>
    <x v="0"/>
  </r>
  <r>
    <s v="CENTRE"/>
    <x v="0"/>
    <x v="0"/>
    <x v="0"/>
    <x v="1"/>
    <x v="0"/>
    <x v="1"/>
    <s v="Somme de Dépenses MO réalisées"/>
    <n v="-15534.32"/>
    <n v="15534.32"/>
    <n v="15534.32"/>
    <x v="1"/>
    <x v="1"/>
    <x v="2"/>
    <x v="0"/>
    <x v="0"/>
    <x v="0"/>
    <x v="0"/>
    <x v="0"/>
    <x v="0"/>
  </r>
  <r>
    <s v="CENTRE"/>
    <x v="0"/>
    <x v="0"/>
    <x v="1"/>
    <x v="2"/>
    <x v="1"/>
    <x v="0"/>
    <s v="Somme de UOP réalisées"/>
    <n v="6"/>
    <n v="6"/>
    <n v="6"/>
    <x v="1"/>
    <x v="1"/>
    <x v="0"/>
    <x v="0"/>
    <x v="0"/>
    <x v="0"/>
    <x v="0"/>
    <x v="0"/>
    <x v="0"/>
  </r>
  <r>
    <s v="CENTRE"/>
    <x v="0"/>
    <x v="0"/>
    <x v="1"/>
    <x v="2"/>
    <x v="1"/>
    <x v="0"/>
    <s v="Somme de Dépenses réalisées"/>
    <n v="-164001.81999999998"/>
    <n v="164001.81999999998"/>
    <n v="164001.81999999998"/>
    <x v="1"/>
    <x v="1"/>
    <x v="1"/>
    <x v="0"/>
    <x v="0"/>
    <x v="0"/>
    <x v="0"/>
    <x v="0"/>
    <x v="0"/>
  </r>
  <r>
    <s v="CENTRE"/>
    <x v="0"/>
    <x v="0"/>
    <x v="1"/>
    <x v="2"/>
    <x v="1"/>
    <x v="0"/>
    <s v="Somme de Dépenses ACE réalisées"/>
    <n v="-9291.630000000001"/>
    <n v="9291.630000000001"/>
    <n v="9291.630000000001"/>
    <x v="1"/>
    <x v="1"/>
    <x v="4"/>
    <x v="0"/>
    <x v="0"/>
    <x v="0"/>
    <x v="0"/>
    <x v="0"/>
    <x v="0"/>
  </r>
  <r>
    <s v="CENTRE"/>
    <x v="0"/>
    <x v="0"/>
    <x v="1"/>
    <x v="2"/>
    <x v="1"/>
    <x v="0"/>
    <s v="Somme de Dépenses MAT réalisées"/>
    <n v="-78392.569999999992"/>
    <n v="78392.569999999992"/>
    <n v="78392.569999999992"/>
    <x v="1"/>
    <x v="1"/>
    <x v="5"/>
    <x v="0"/>
    <x v="0"/>
    <x v="0"/>
    <x v="0"/>
    <x v="0"/>
    <x v="0"/>
  </r>
  <r>
    <s v="CENTRE"/>
    <x v="0"/>
    <x v="0"/>
    <x v="1"/>
    <x v="2"/>
    <x v="1"/>
    <x v="0"/>
    <s v="Somme de Dépenses Engins réalisées"/>
    <n v="-17802.679999999997"/>
    <n v="17802.679999999997"/>
    <n v="17802.679999999997"/>
    <x v="1"/>
    <x v="1"/>
    <x v="3"/>
    <x v="0"/>
    <x v="0"/>
    <x v="0"/>
    <x v="0"/>
    <x v="0"/>
    <x v="0"/>
  </r>
  <r>
    <s v="CENTRE"/>
    <x v="0"/>
    <x v="0"/>
    <x v="1"/>
    <x v="2"/>
    <x v="1"/>
    <x v="0"/>
    <s v="Somme de Dépenses MO réalisées"/>
    <n v="-58514.94"/>
    <n v="58514.94"/>
    <n v="58514.94"/>
    <x v="1"/>
    <x v="1"/>
    <x v="2"/>
    <x v="0"/>
    <x v="0"/>
    <x v="0"/>
    <x v="0"/>
    <x v="0"/>
    <x v="0"/>
  </r>
  <r>
    <s v="CENTRE"/>
    <x v="0"/>
    <x v="0"/>
    <x v="1"/>
    <x v="2"/>
    <x v="1"/>
    <x v="1"/>
    <s v="Somme de UOP réalisées"/>
    <n v="1"/>
    <n v="1"/>
    <n v="1"/>
    <x v="1"/>
    <x v="1"/>
    <x v="0"/>
    <x v="0"/>
    <x v="0"/>
    <x v="0"/>
    <x v="0"/>
    <x v="0"/>
    <x v="0"/>
  </r>
  <r>
    <s v="CENTRE"/>
    <x v="0"/>
    <x v="0"/>
    <x v="1"/>
    <x v="2"/>
    <x v="1"/>
    <x v="1"/>
    <s v="Somme de Dépenses réalisées"/>
    <n v="-17004.96"/>
    <n v="17004.96"/>
    <n v="17004.96"/>
    <x v="1"/>
    <x v="1"/>
    <x v="1"/>
    <x v="0"/>
    <x v="0"/>
    <x v="0"/>
    <x v="0"/>
    <x v="0"/>
    <x v="0"/>
  </r>
  <r>
    <s v="CENTRE"/>
    <x v="0"/>
    <x v="0"/>
    <x v="1"/>
    <x v="2"/>
    <x v="1"/>
    <x v="1"/>
    <s v="Somme de Dépenses ACE réalisées"/>
    <n v="-2830.37"/>
    <n v="2830.37"/>
    <n v="2830.37"/>
    <x v="1"/>
    <x v="1"/>
    <x v="4"/>
    <x v="0"/>
    <x v="0"/>
    <x v="0"/>
    <x v="0"/>
    <x v="0"/>
    <x v="0"/>
  </r>
  <r>
    <s v="CENTRE"/>
    <x v="0"/>
    <x v="0"/>
    <x v="1"/>
    <x v="2"/>
    <x v="1"/>
    <x v="1"/>
    <s v="Somme de Dépenses MAT réalisées"/>
    <n v="-11527.61"/>
    <n v="11527.61"/>
    <n v="11527.61"/>
    <x v="1"/>
    <x v="1"/>
    <x v="5"/>
    <x v="0"/>
    <x v="0"/>
    <x v="0"/>
    <x v="0"/>
    <x v="0"/>
    <x v="0"/>
  </r>
  <r>
    <s v="CENTRE"/>
    <x v="0"/>
    <x v="0"/>
    <x v="1"/>
    <x v="2"/>
    <x v="1"/>
    <x v="1"/>
    <s v="Somme de Dépenses MO réalisées"/>
    <n v="-2646.98"/>
    <n v="2646.98"/>
    <n v="2646.98"/>
    <x v="1"/>
    <x v="1"/>
    <x v="2"/>
    <x v="0"/>
    <x v="0"/>
    <x v="0"/>
    <x v="0"/>
    <x v="0"/>
    <x v="0"/>
  </r>
  <r>
    <s v="CENTRE"/>
    <x v="0"/>
    <x v="0"/>
    <x v="1"/>
    <x v="2"/>
    <x v="1"/>
    <x v="7"/>
    <s v="Somme de Dépenses réalisées"/>
    <n v="-1538.69"/>
    <n v="1538.69"/>
    <n v="1538.69"/>
    <x v="1"/>
    <x v="1"/>
    <x v="1"/>
    <x v="0"/>
    <x v="0"/>
    <x v="0"/>
    <x v="0"/>
    <x v="1"/>
    <x v="0"/>
  </r>
  <r>
    <s v="CENTRE"/>
    <x v="0"/>
    <x v="0"/>
    <x v="1"/>
    <x v="2"/>
    <x v="1"/>
    <x v="7"/>
    <s v="Somme de Dépenses Engins réalisées"/>
    <n v="-958.29"/>
    <n v="958.29"/>
    <n v="958.29"/>
    <x v="1"/>
    <x v="1"/>
    <x v="3"/>
    <x v="0"/>
    <x v="0"/>
    <x v="0"/>
    <x v="0"/>
    <x v="1"/>
    <x v="0"/>
  </r>
  <r>
    <s v="CENTRE"/>
    <x v="0"/>
    <x v="0"/>
    <x v="1"/>
    <x v="2"/>
    <x v="1"/>
    <x v="7"/>
    <s v="Somme de Dépenses MO réalisées"/>
    <n v="-580.4"/>
    <n v="580.4"/>
    <n v="580.4"/>
    <x v="1"/>
    <x v="1"/>
    <x v="2"/>
    <x v="0"/>
    <x v="0"/>
    <x v="0"/>
    <x v="0"/>
    <x v="1"/>
    <x v="0"/>
  </r>
  <r>
    <s v="CENTRE"/>
    <x v="0"/>
    <x v="0"/>
    <x v="1"/>
    <x v="2"/>
    <x v="1"/>
    <x v="2"/>
    <s v="Somme de Dépenses réalisées"/>
    <n v="-8048.11"/>
    <n v="8048.11"/>
    <n v="8048.11"/>
    <x v="1"/>
    <x v="1"/>
    <x v="1"/>
    <x v="0"/>
    <x v="0"/>
    <x v="0"/>
    <x v="0"/>
    <x v="0"/>
    <x v="0"/>
  </r>
  <r>
    <s v="CENTRE"/>
    <x v="0"/>
    <x v="0"/>
    <x v="1"/>
    <x v="2"/>
    <x v="1"/>
    <x v="2"/>
    <s v="Somme de Dépenses ACE réalisées"/>
    <n v="-4574.72"/>
    <n v="4574.72"/>
    <n v="4574.72"/>
    <x v="1"/>
    <x v="1"/>
    <x v="4"/>
    <x v="0"/>
    <x v="0"/>
    <x v="0"/>
    <x v="0"/>
    <x v="0"/>
    <x v="0"/>
  </r>
  <r>
    <s v="CENTRE"/>
    <x v="0"/>
    <x v="0"/>
    <x v="1"/>
    <x v="2"/>
    <x v="1"/>
    <x v="2"/>
    <s v="Somme de Dépenses MO réalisées"/>
    <n v="-1823.19"/>
    <n v="1823.19"/>
    <n v="1823.19"/>
    <x v="1"/>
    <x v="1"/>
    <x v="2"/>
    <x v="0"/>
    <x v="0"/>
    <x v="0"/>
    <x v="0"/>
    <x v="0"/>
    <x v="0"/>
  </r>
  <r>
    <s v="CENTRE"/>
    <x v="0"/>
    <x v="0"/>
    <x v="1"/>
    <x v="2"/>
    <x v="1"/>
    <x v="2"/>
    <s v="Somme de Dépenses Autres Charges réalisées"/>
    <n v="-1650.2"/>
    <n v="1650.2"/>
    <n v="1650.2"/>
    <x v="1"/>
    <x v="1"/>
    <x v="6"/>
    <x v="0"/>
    <x v="0"/>
    <x v="0"/>
    <x v="0"/>
    <x v="0"/>
    <x v="0"/>
  </r>
  <r>
    <s v="CENTRE"/>
    <x v="0"/>
    <x v="0"/>
    <x v="1"/>
    <x v="3"/>
    <x v="2"/>
    <x v="0"/>
    <s v="Somme de Dépenses réalisées"/>
    <n v="-14054.14"/>
    <n v="14054.14"/>
    <n v="14054.14"/>
    <x v="1"/>
    <x v="1"/>
    <x v="1"/>
    <x v="0"/>
    <x v="0"/>
    <x v="0"/>
    <x v="0"/>
    <x v="0"/>
    <x v="0"/>
  </r>
  <r>
    <s v="CENTRE"/>
    <x v="0"/>
    <x v="0"/>
    <x v="1"/>
    <x v="3"/>
    <x v="2"/>
    <x v="0"/>
    <s v="Somme de Dépenses ACE réalisées"/>
    <n v="-13561.28"/>
    <n v="13561.28"/>
    <n v="13561.28"/>
    <x v="1"/>
    <x v="1"/>
    <x v="4"/>
    <x v="0"/>
    <x v="0"/>
    <x v="0"/>
    <x v="0"/>
    <x v="0"/>
    <x v="0"/>
  </r>
  <r>
    <s v="CENTRE"/>
    <x v="0"/>
    <x v="0"/>
    <x v="1"/>
    <x v="3"/>
    <x v="2"/>
    <x v="0"/>
    <s v="Somme de Dépenses MAT réalisées"/>
    <n v="-492.86"/>
    <n v="492.86"/>
    <n v="492.86"/>
    <x v="1"/>
    <x v="1"/>
    <x v="5"/>
    <x v="0"/>
    <x v="0"/>
    <x v="0"/>
    <x v="0"/>
    <x v="0"/>
    <x v="0"/>
  </r>
  <r>
    <s v="CENTRE"/>
    <x v="0"/>
    <x v="0"/>
    <x v="1"/>
    <x v="3"/>
    <x v="2"/>
    <x v="1"/>
    <s v="Somme de UOP réalisées"/>
    <n v="2"/>
    <n v="2"/>
    <n v="2"/>
    <x v="1"/>
    <x v="1"/>
    <x v="0"/>
    <x v="0"/>
    <x v="0"/>
    <x v="0"/>
    <x v="0"/>
    <x v="0"/>
    <x v="0"/>
  </r>
  <r>
    <s v="CENTRE"/>
    <x v="0"/>
    <x v="0"/>
    <x v="1"/>
    <x v="3"/>
    <x v="2"/>
    <x v="1"/>
    <s v="Somme de Dépenses réalisées"/>
    <n v="-18185.129999999997"/>
    <n v="18185.129999999997"/>
    <n v="18185.129999999997"/>
    <x v="1"/>
    <x v="1"/>
    <x v="1"/>
    <x v="0"/>
    <x v="0"/>
    <x v="0"/>
    <x v="0"/>
    <x v="0"/>
    <x v="0"/>
  </r>
  <r>
    <s v="CENTRE"/>
    <x v="0"/>
    <x v="0"/>
    <x v="1"/>
    <x v="3"/>
    <x v="2"/>
    <x v="1"/>
    <s v="Somme de Dépenses MAT réalisées"/>
    <n v="-14056.8"/>
    <n v="14056.8"/>
    <n v="14056.8"/>
    <x v="1"/>
    <x v="1"/>
    <x v="5"/>
    <x v="0"/>
    <x v="0"/>
    <x v="0"/>
    <x v="0"/>
    <x v="0"/>
    <x v="0"/>
  </r>
  <r>
    <s v="CENTRE"/>
    <x v="0"/>
    <x v="0"/>
    <x v="1"/>
    <x v="3"/>
    <x v="2"/>
    <x v="1"/>
    <s v="Somme de Dépenses Engins réalisées"/>
    <n v="-496.16"/>
    <n v="496.16"/>
    <n v="496.16"/>
    <x v="1"/>
    <x v="1"/>
    <x v="3"/>
    <x v="0"/>
    <x v="0"/>
    <x v="0"/>
    <x v="0"/>
    <x v="0"/>
    <x v="0"/>
  </r>
  <r>
    <s v="CENTRE"/>
    <x v="0"/>
    <x v="0"/>
    <x v="1"/>
    <x v="3"/>
    <x v="2"/>
    <x v="1"/>
    <s v="Somme de Dépenses MO réalisées"/>
    <n v="-3632.17"/>
    <n v="3632.17"/>
    <n v="3632.17"/>
    <x v="1"/>
    <x v="1"/>
    <x v="2"/>
    <x v="0"/>
    <x v="0"/>
    <x v="0"/>
    <x v="0"/>
    <x v="0"/>
    <x v="0"/>
  </r>
  <r>
    <s v="CENTRE"/>
    <x v="0"/>
    <x v="0"/>
    <x v="1"/>
    <x v="4"/>
    <x v="3"/>
    <x v="0"/>
    <s v="Somme de UOP réalisées"/>
    <n v="35"/>
    <n v="35"/>
    <n v="35"/>
    <x v="1"/>
    <x v="1"/>
    <x v="0"/>
    <x v="0"/>
    <x v="0"/>
    <x v="0"/>
    <x v="0"/>
    <x v="0"/>
    <x v="0"/>
  </r>
  <r>
    <s v="CENTRE"/>
    <x v="0"/>
    <x v="0"/>
    <x v="1"/>
    <x v="4"/>
    <x v="3"/>
    <x v="0"/>
    <s v="Somme de Dépenses réalisées"/>
    <n v="-209799.02000000002"/>
    <n v="209799.02000000002"/>
    <n v="209799.02000000002"/>
    <x v="1"/>
    <x v="1"/>
    <x v="1"/>
    <x v="0"/>
    <x v="0"/>
    <x v="0"/>
    <x v="0"/>
    <x v="0"/>
    <x v="0"/>
  </r>
  <r>
    <s v="CENTRE"/>
    <x v="0"/>
    <x v="0"/>
    <x v="1"/>
    <x v="4"/>
    <x v="3"/>
    <x v="0"/>
    <s v="Somme de Dépenses MAT réalisées"/>
    <n v="-17698.27"/>
    <n v="17698.27"/>
    <n v="17698.27"/>
    <x v="1"/>
    <x v="1"/>
    <x v="5"/>
    <x v="0"/>
    <x v="0"/>
    <x v="0"/>
    <x v="0"/>
    <x v="0"/>
    <x v="0"/>
  </r>
  <r>
    <s v="CENTRE"/>
    <x v="0"/>
    <x v="0"/>
    <x v="1"/>
    <x v="4"/>
    <x v="3"/>
    <x v="0"/>
    <s v="Somme de Dépenses MO réalisées"/>
    <n v="-192100.75"/>
    <n v="192100.75"/>
    <n v="192100.75"/>
    <x v="1"/>
    <x v="1"/>
    <x v="2"/>
    <x v="0"/>
    <x v="0"/>
    <x v="0"/>
    <x v="0"/>
    <x v="0"/>
    <x v="0"/>
  </r>
  <r>
    <s v="CENTRE"/>
    <x v="0"/>
    <x v="0"/>
    <x v="1"/>
    <x v="4"/>
    <x v="3"/>
    <x v="1"/>
    <s v="Somme de Dépenses réalisées"/>
    <n v="-11587.48"/>
    <n v="11587.48"/>
    <n v="11587.48"/>
    <x v="1"/>
    <x v="1"/>
    <x v="1"/>
    <x v="0"/>
    <x v="0"/>
    <x v="0"/>
    <x v="0"/>
    <x v="0"/>
    <x v="0"/>
  </r>
  <r>
    <s v="CENTRE"/>
    <x v="0"/>
    <x v="0"/>
    <x v="1"/>
    <x v="4"/>
    <x v="3"/>
    <x v="1"/>
    <s v="Somme de Dépenses MAT réalisées"/>
    <n v="-148.03"/>
    <n v="148.03"/>
    <n v="148.03"/>
    <x v="1"/>
    <x v="1"/>
    <x v="5"/>
    <x v="0"/>
    <x v="0"/>
    <x v="0"/>
    <x v="0"/>
    <x v="0"/>
    <x v="0"/>
  </r>
  <r>
    <s v="CENTRE"/>
    <x v="0"/>
    <x v="0"/>
    <x v="1"/>
    <x v="4"/>
    <x v="3"/>
    <x v="1"/>
    <s v="Somme de Dépenses MO réalisées"/>
    <n v="-11439.45"/>
    <n v="11439.45"/>
    <n v="11439.45"/>
    <x v="1"/>
    <x v="1"/>
    <x v="2"/>
    <x v="0"/>
    <x v="0"/>
    <x v="0"/>
    <x v="0"/>
    <x v="0"/>
    <x v="0"/>
  </r>
  <r>
    <s v="CENTRE"/>
    <x v="0"/>
    <x v="0"/>
    <x v="1"/>
    <x v="4"/>
    <x v="3"/>
    <x v="5"/>
    <s v="Somme de Dépenses réalisées"/>
    <n v="-568.67999999999995"/>
    <n v="568.67999999999995"/>
    <n v="568.67999999999995"/>
    <x v="1"/>
    <x v="1"/>
    <x v="1"/>
    <x v="0"/>
    <x v="0"/>
    <x v="0"/>
    <x v="0"/>
    <x v="0"/>
    <x v="0"/>
  </r>
  <r>
    <s v="CENTRE"/>
    <x v="0"/>
    <x v="0"/>
    <x v="1"/>
    <x v="4"/>
    <x v="3"/>
    <x v="5"/>
    <s v="Somme de Dépenses MAT réalisées"/>
    <n v="-568.67999999999995"/>
    <n v="568.67999999999995"/>
    <n v="568.67999999999995"/>
    <x v="1"/>
    <x v="1"/>
    <x v="5"/>
    <x v="0"/>
    <x v="0"/>
    <x v="0"/>
    <x v="0"/>
    <x v="0"/>
    <x v="0"/>
  </r>
  <r>
    <s v="CENTRE"/>
    <x v="0"/>
    <x v="0"/>
    <x v="1"/>
    <x v="4"/>
    <x v="3"/>
    <x v="2"/>
    <s v="Somme de UOP réalisées"/>
    <n v="2"/>
    <n v="2"/>
    <n v="2"/>
    <x v="1"/>
    <x v="1"/>
    <x v="0"/>
    <x v="0"/>
    <x v="0"/>
    <x v="0"/>
    <x v="0"/>
    <x v="0"/>
    <x v="0"/>
  </r>
  <r>
    <s v="CENTRE"/>
    <x v="0"/>
    <x v="0"/>
    <x v="1"/>
    <x v="4"/>
    <x v="3"/>
    <x v="2"/>
    <s v="Somme de Dépenses réalisées"/>
    <n v="-7329.05"/>
    <n v="7329.05"/>
    <n v="7329.05"/>
    <x v="1"/>
    <x v="1"/>
    <x v="1"/>
    <x v="0"/>
    <x v="0"/>
    <x v="0"/>
    <x v="0"/>
    <x v="0"/>
    <x v="0"/>
  </r>
  <r>
    <s v="CENTRE"/>
    <x v="0"/>
    <x v="0"/>
    <x v="1"/>
    <x v="4"/>
    <x v="3"/>
    <x v="2"/>
    <s v="Somme de Dépenses MO réalisées"/>
    <n v="-7329.05"/>
    <n v="7329.05"/>
    <n v="7329.05"/>
    <x v="1"/>
    <x v="1"/>
    <x v="2"/>
    <x v="0"/>
    <x v="0"/>
    <x v="0"/>
    <x v="0"/>
    <x v="0"/>
    <x v="0"/>
  </r>
  <r>
    <s v="CENTRE"/>
    <x v="0"/>
    <x v="0"/>
    <x v="2"/>
    <x v="5"/>
    <x v="4"/>
    <x v="0"/>
    <s v="Somme de UOP réalisées"/>
    <n v="22"/>
    <n v="22"/>
    <n v="22"/>
    <x v="1"/>
    <x v="1"/>
    <x v="0"/>
    <x v="0"/>
    <x v="1"/>
    <x v="1"/>
    <x v="0"/>
    <x v="0"/>
    <x v="0"/>
  </r>
  <r>
    <s v="CENTRE"/>
    <x v="0"/>
    <x v="0"/>
    <x v="2"/>
    <x v="5"/>
    <x v="4"/>
    <x v="0"/>
    <s v="Somme de Dépenses réalisées"/>
    <n v="-9800.0499999999993"/>
    <n v="9800.0499999999993"/>
    <n v="9800.0499999999993"/>
    <x v="1"/>
    <x v="1"/>
    <x v="1"/>
    <x v="0"/>
    <x v="1"/>
    <x v="1"/>
    <x v="0"/>
    <x v="0"/>
    <x v="0"/>
  </r>
  <r>
    <s v="CENTRE"/>
    <x v="0"/>
    <x v="0"/>
    <x v="2"/>
    <x v="5"/>
    <x v="4"/>
    <x v="0"/>
    <s v="Somme de Dépenses ACE réalisées"/>
    <n v="-2021.83"/>
    <n v="2021.83"/>
    <n v="2021.83"/>
    <x v="1"/>
    <x v="1"/>
    <x v="4"/>
    <x v="0"/>
    <x v="1"/>
    <x v="1"/>
    <x v="0"/>
    <x v="0"/>
    <x v="0"/>
  </r>
  <r>
    <s v="CENTRE"/>
    <x v="0"/>
    <x v="0"/>
    <x v="2"/>
    <x v="5"/>
    <x v="4"/>
    <x v="0"/>
    <s v="Somme de Dépenses Engins réalisées"/>
    <n v="-213.7"/>
    <n v="213.7"/>
    <n v="213.7"/>
    <x v="1"/>
    <x v="1"/>
    <x v="3"/>
    <x v="0"/>
    <x v="1"/>
    <x v="1"/>
    <x v="0"/>
    <x v="0"/>
    <x v="0"/>
  </r>
  <r>
    <s v="CENTRE"/>
    <x v="0"/>
    <x v="0"/>
    <x v="2"/>
    <x v="5"/>
    <x v="4"/>
    <x v="0"/>
    <s v="Somme de Dépenses MO réalisées"/>
    <n v="-7564.52"/>
    <n v="7564.52"/>
    <n v="7564.52"/>
    <x v="1"/>
    <x v="1"/>
    <x v="2"/>
    <x v="0"/>
    <x v="1"/>
    <x v="1"/>
    <x v="0"/>
    <x v="0"/>
    <x v="0"/>
  </r>
  <r>
    <s v="CENTRE"/>
    <x v="0"/>
    <x v="0"/>
    <x v="2"/>
    <x v="5"/>
    <x v="4"/>
    <x v="1"/>
    <s v="Somme de UOP réalisées"/>
    <n v="2"/>
    <n v="2"/>
    <n v="2"/>
    <x v="1"/>
    <x v="1"/>
    <x v="0"/>
    <x v="0"/>
    <x v="1"/>
    <x v="1"/>
    <x v="0"/>
    <x v="0"/>
    <x v="0"/>
  </r>
  <r>
    <s v="CENTRE"/>
    <x v="0"/>
    <x v="0"/>
    <x v="2"/>
    <x v="5"/>
    <x v="4"/>
    <x v="1"/>
    <s v="Somme de Dépenses réalisées"/>
    <n v="-4657.76"/>
    <n v="4657.76"/>
    <n v="4657.76"/>
    <x v="1"/>
    <x v="1"/>
    <x v="1"/>
    <x v="0"/>
    <x v="1"/>
    <x v="1"/>
    <x v="0"/>
    <x v="0"/>
    <x v="0"/>
  </r>
  <r>
    <s v="CENTRE"/>
    <x v="0"/>
    <x v="0"/>
    <x v="2"/>
    <x v="5"/>
    <x v="4"/>
    <x v="1"/>
    <s v="Somme de Dépenses ACE réalisées"/>
    <n v="-1153.5"/>
    <n v="1153.5"/>
    <n v="1153.5"/>
    <x v="1"/>
    <x v="1"/>
    <x v="4"/>
    <x v="0"/>
    <x v="1"/>
    <x v="1"/>
    <x v="0"/>
    <x v="0"/>
    <x v="0"/>
  </r>
  <r>
    <s v="CENTRE"/>
    <x v="0"/>
    <x v="0"/>
    <x v="2"/>
    <x v="5"/>
    <x v="4"/>
    <x v="1"/>
    <s v="Somme de Dépenses MO réalisées"/>
    <n v="-3504.26"/>
    <n v="3504.26"/>
    <n v="3504.26"/>
    <x v="1"/>
    <x v="1"/>
    <x v="2"/>
    <x v="0"/>
    <x v="1"/>
    <x v="1"/>
    <x v="0"/>
    <x v="0"/>
    <x v="0"/>
  </r>
  <r>
    <s v="CENTRE"/>
    <x v="0"/>
    <x v="0"/>
    <x v="2"/>
    <x v="5"/>
    <x v="4"/>
    <x v="4"/>
    <s v="Somme de Dépenses réalisées"/>
    <n v="-1101"/>
    <n v="1101"/>
    <n v="1101"/>
    <x v="1"/>
    <x v="1"/>
    <x v="1"/>
    <x v="0"/>
    <x v="1"/>
    <x v="1"/>
    <x v="0"/>
    <x v="0"/>
    <x v="0"/>
  </r>
  <r>
    <s v="CENTRE"/>
    <x v="0"/>
    <x v="0"/>
    <x v="2"/>
    <x v="5"/>
    <x v="4"/>
    <x v="4"/>
    <s v="Somme de Dépenses ACE réalisées"/>
    <n v="-1101"/>
    <n v="1101"/>
    <n v="1101"/>
    <x v="1"/>
    <x v="1"/>
    <x v="4"/>
    <x v="0"/>
    <x v="1"/>
    <x v="1"/>
    <x v="0"/>
    <x v="0"/>
    <x v="0"/>
  </r>
  <r>
    <s v="CENTRE"/>
    <x v="0"/>
    <x v="0"/>
    <x v="2"/>
    <x v="6"/>
    <x v="4"/>
    <x v="0"/>
    <s v="Somme de UOP réalisées"/>
    <n v="6"/>
    <n v="6"/>
    <n v="6"/>
    <x v="1"/>
    <x v="1"/>
    <x v="0"/>
    <x v="0"/>
    <x v="1"/>
    <x v="1"/>
    <x v="0"/>
    <x v="0"/>
    <x v="0"/>
  </r>
  <r>
    <s v="CENTRE"/>
    <x v="0"/>
    <x v="0"/>
    <x v="2"/>
    <x v="6"/>
    <x v="4"/>
    <x v="0"/>
    <s v="Somme de Dépenses réalisées"/>
    <n v="-22397.93"/>
    <n v="22397.93"/>
    <n v="22397.93"/>
    <x v="1"/>
    <x v="1"/>
    <x v="1"/>
    <x v="0"/>
    <x v="1"/>
    <x v="1"/>
    <x v="0"/>
    <x v="0"/>
    <x v="0"/>
  </r>
  <r>
    <s v="CENTRE"/>
    <x v="0"/>
    <x v="0"/>
    <x v="2"/>
    <x v="6"/>
    <x v="4"/>
    <x v="0"/>
    <s v="Somme de Dépenses Engins réalisées"/>
    <n v="-8690.5700000000015"/>
    <n v="8690.5700000000015"/>
    <n v="8690.5700000000015"/>
    <x v="1"/>
    <x v="1"/>
    <x v="3"/>
    <x v="0"/>
    <x v="1"/>
    <x v="1"/>
    <x v="0"/>
    <x v="0"/>
    <x v="0"/>
  </r>
  <r>
    <s v="CENTRE"/>
    <x v="0"/>
    <x v="0"/>
    <x v="2"/>
    <x v="6"/>
    <x v="4"/>
    <x v="0"/>
    <s v="Somme de Dépenses MO réalisées"/>
    <n v="-13707.359999999999"/>
    <n v="13707.359999999999"/>
    <n v="13707.359999999999"/>
    <x v="1"/>
    <x v="1"/>
    <x v="2"/>
    <x v="0"/>
    <x v="1"/>
    <x v="1"/>
    <x v="0"/>
    <x v="0"/>
    <x v="0"/>
  </r>
  <r>
    <s v="CENTRE"/>
    <x v="0"/>
    <x v="0"/>
    <x v="2"/>
    <x v="6"/>
    <x v="4"/>
    <x v="1"/>
    <s v="Somme de Dépenses réalisées"/>
    <n v="-1111.1500000000001"/>
    <n v="1111.1500000000001"/>
    <n v="1111.1500000000001"/>
    <x v="1"/>
    <x v="1"/>
    <x v="1"/>
    <x v="0"/>
    <x v="1"/>
    <x v="1"/>
    <x v="0"/>
    <x v="0"/>
    <x v="0"/>
  </r>
  <r>
    <s v="CENTRE"/>
    <x v="0"/>
    <x v="0"/>
    <x v="2"/>
    <x v="6"/>
    <x v="4"/>
    <x v="1"/>
    <s v="Somme de Dépenses Engins réalisées"/>
    <n v="-427.39"/>
    <n v="427.39"/>
    <n v="427.39"/>
    <x v="1"/>
    <x v="1"/>
    <x v="3"/>
    <x v="0"/>
    <x v="1"/>
    <x v="1"/>
    <x v="0"/>
    <x v="0"/>
    <x v="0"/>
  </r>
  <r>
    <s v="CENTRE"/>
    <x v="0"/>
    <x v="0"/>
    <x v="2"/>
    <x v="6"/>
    <x v="4"/>
    <x v="1"/>
    <s v="Somme de Dépenses MO réalisées"/>
    <n v="-683.76"/>
    <n v="683.76"/>
    <n v="683.76"/>
    <x v="1"/>
    <x v="1"/>
    <x v="2"/>
    <x v="0"/>
    <x v="1"/>
    <x v="1"/>
    <x v="0"/>
    <x v="0"/>
    <x v="0"/>
  </r>
  <r>
    <s v="CENTRE"/>
    <x v="0"/>
    <x v="0"/>
    <x v="2"/>
    <x v="7"/>
    <x v="4"/>
    <x v="0"/>
    <s v="Somme de UOP réalisées"/>
    <n v="3"/>
    <n v="3"/>
    <n v="3"/>
    <x v="1"/>
    <x v="1"/>
    <x v="0"/>
    <x v="0"/>
    <x v="1"/>
    <x v="1"/>
    <x v="0"/>
    <x v="0"/>
    <x v="0"/>
  </r>
  <r>
    <s v="CENTRE"/>
    <x v="0"/>
    <x v="0"/>
    <x v="2"/>
    <x v="7"/>
    <x v="4"/>
    <x v="0"/>
    <s v="Somme de Dépenses réalisées"/>
    <n v="-74.89"/>
    <n v="74.89"/>
    <n v="74.89"/>
    <x v="1"/>
    <x v="1"/>
    <x v="1"/>
    <x v="0"/>
    <x v="1"/>
    <x v="1"/>
    <x v="0"/>
    <x v="0"/>
    <x v="0"/>
  </r>
  <r>
    <s v="CENTRE"/>
    <x v="0"/>
    <x v="0"/>
    <x v="2"/>
    <x v="7"/>
    <x v="4"/>
    <x v="0"/>
    <s v="Somme de Dépenses MO réalisées"/>
    <n v="-74.89"/>
    <n v="74.89"/>
    <n v="74.89"/>
    <x v="1"/>
    <x v="1"/>
    <x v="2"/>
    <x v="0"/>
    <x v="1"/>
    <x v="1"/>
    <x v="0"/>
    <x v="0"/>
    <x v="0"/>
  </r>
  <r>
    <s v="CENTRE"/>
    <x v="0"/>
    <x v="0"/>
    <x v="2"/>
    <x v="7"/>
    <x v="4"/>
    <x v="1"/>
    <s v="Somme de Dépenses réalisées"/>
    <n v="-2076.8000000000002"/>
    <n v="2076.8000000000002"/>
    <n v="2076.8000000000002"/>
    <x v="1"/>
    <x v="1"/>
    <x v="1"/>
    <x v="0"/>
    <x v="1"/>
    <x v="1"/>
    <x v="0"/>
    <x v="0"/>
    <x v="0"/>
  </r>
  <r>
    <s v="CENTRE"/>
    <x v="0"/>
    <x v="0"/>
    <x v="2"/>
    <x v="7"/>
    <x v="4"/>
    <x v="1"/>
    <s v="Somme de Dépenses Engins réalisées"/>
    <n v="-335.61"/>
    <n v="335.61"/>
    <n v="335.61"/>
    <x v="1"/>
    <x v="1"/>
    <x v="3"/>
    <x v="0"/>
    <x v="1"/>
    <x v="1"/>
    <x v="0"/>
    <x v="0"/>
    <x v="0"/>
  </r>
  <r>
    <s v="CENTRE"/>
    <x v="0"/>
    <x v="0"/>
    <x v="2"/>
    <x v="7"/>
    <x v="4"/>
    <x v="1"/>
    <s v="Somme de Dépenses MO réalisées"/>
    <n v="-1741.19"/>
    <n v="1741.19"/>
    <n v="1741.19"/>
    <x v="1"/>
    <x v="1"/>
    <x v="2"/>
    <x v="0"/>
    <x v="1"/>
    <x v="1"/>
    <x v="0"/>
    <x v="0"/>
    <x v="0"/>
  </r>
  <r>
    <s v="CENTRE"/>
    <x v="0"/>
    <x v="0"/>
    <x v="2"/>
    <x v="8"/>
    <x v="4"/>
    <x v="0"/>
    <s v="Somme de UOP réalisées"/>
    <n v="23"/>
    <n v="23"/>
    <n v="23"/>
    <x v="1"/>
    <x v="1"/>
    <x v="0"/>
    <x v="0"/>
    <x v="1"/>
    <x v="1"/>
    <x v="0"/>
    <x v="0"/>
    <x v="0"/>
  </r>
  <r>
    <s v="CENTRE"/>
    <x v="0"/>
    <x v="0"/>
    <x v="2"/>
    <x v="8"/>
    <x v="4"/>
    <x v="0"/>
    <s v="Somme de Dépenses réalisées"/>
    <n v="-748.9"/>
    <n v="748.9"/>
    <n v="748.9"/>
    <x v="1"/>
    <x v="1"/>
    <x v="1"/>
    <x v="0"/>
    <x v="1"/>
    <x v="1"/>
    <x v="0"/>
    <x v="0"/>
    <x v="0"/>
  </r>
  <r>
    <s v="CENTRE"/>
    <x v="0"/>
    <x v="0"/>
    <x v="2"/>
    <x v="8"/>
    <x v="4"/>
    <x v="0"/>
    <s v="Somme de Dépenses MO réalisées"/>
    <n v="-748.9"/>
    <n v="748.9"/>
    <n v="748.9"/>
    <x v="1"/>
    <x v="1"/>
    <x v="2"/>
    <x v="0"/>
    <x v="1"/>
    <x v="1"/>
    <x v="0"/>
    <x v="0"/>
    <x v="0"/>
  </r>
  <r>
    <s v="CENTRE"/>
    <x v="0"/>
    <x v="0"/>
    <x v="2"/>
    <x v="8"/>
    <x v="4"/>
    <x v="1"/>
    <s v="Somme de UOP réalisées"/>
    <n v="3"/>
    <n v="3"/>
    <n v="3"/>
    <x v="1"/>
    <x v="1"/>
    <x v="0"/>
    <x v="0"/>
    <x v="1"/>
    <x v="1"/>
    <x v="0"/>
    <x v="0"/>
    <x v="0"/>
  </r>
  <r>
    <s v="CENTRE"/>
    <x v="0"/>
    <x v="0"/>
    <x v="2"/>
    <x v="8"/>
    <x v="4"/>
    <x v="1"/>
    <s v="Somme de Dépenses réalisées"/>
    <n v="-449.34"/>
    <n v="449.34"/>
    <n v="449.34"/>
    <x v="1"/>
    <x v="1"/>
    <x v="1"/>
    <x v="0"/>
    <x v="1"/>
    <x v="1"/>
    <x v="0"/>
    <x v="0"/>
    <x v="0"/>
  </r>
  <r>
    <s v="CENTRE"/>
    <x v="0"/>
    <x v="0"/>
    <x v="2"/>
    <x v="8"/>
    <x v="4"/>
    <x v="1"/>
    <s v="Somme de Dépenses MO réalisées"/>
    <n v="-449.34"/>
    <n v="449.34"/>
    <n v="449.34"/>
    <x v="1"/>
    <x v="1"/>
    <x v="2"/>
    <x v="0"/>
    <x v="1"/>
    <x v="1"/>
    <x v="0"/>
    <x v="0"/>
    <x v="0"/>
  </r>
  <r>
    <s v="CENTRE"/>
    <x v="0"/>
    <x v="0"/>
    <x v="2"/>
    <x v="9"/>
    <x v="5"/>
    <x v="0"/>
    <s v="Somme de Dépenses réalisées"/>
    <n v="29305"/>
    <n v="-29305"/>
    <n v="-29305"/>
    <x v="1"/>
    <x v="1"/>
    <x v="1"/>
    <x v="0"/>
    <x v="1"/>
    <x v="0"/>
    <x v="0"/>
    <x v="0"/>
    <x v="0"/>
  </r>
  <r>
    <s v="CENTRE"/>
    <x v="0"/>
    <x v="0"/>
    <x v="2"/>
    <x v="9"/>
    <x v="5"/>
    <x v="0"/>
    <s v="Somme de Dépenses ACE réalisées"/>
    <n v="29305"/>
    <n v="-29305"/>
    <n v="-29305"/>
    <x v="1"/>
    <x v="1"/>
    <x v="4"/>
    <x v="0"/>
    <x v="1"/>
    <x v="0"/>
    <x v="0"/>
    <x v="0"/>
    <x v="0"/>
  </r>
  <r>
    <s v="CENTRE"/>
    <x v="0"/>
    <x v="0"/>
    <x v="2"/>
    <x v="10"/>
    <x v="6"/>
    <x v="1"/>
    <s v="Somme de Dépenses réalisées"/>
    <n v="-73262.8"/>
    <n v="73262.8"/>
    <n v="73262.8"/>
    <x v="1"/>
    <x v="1"/>
    <x v="1"/>
    <x v="0"/>
    <x v="1"/>
    <x v="0"/>
    <x v="0"/>
    <x v="0"/>
    <x v="0"/>
  </r>
  <r>
    <s v="CENTRE"/>
    <x v="0"/>
    <x v="0"/>
    <x v="2"/>
    <x v="10"/>
    <x v="6"/>
    <x v="1"/>
    <s v="Somme de Dépenses ACE réalisées"/>
    <n v="-71765"/>
    <n v="71765"/>
    <n v="71765"/>
    <x v="1"/>
    <x v="1"/>
    <x v="4"/>
    <x v="0"/>
    <x v="1"/>
    <x v="0"/>
    <x v="0"/>
    <x v="0"/>
    <x v="0"/>
  </r>
  <r>
    <s v="CENTRE"/>
    <x v="0"/>
    <x v="0"/>
    <x v="2"/>
    <x v="10"/>
    <x v="6"/>
    <x v="1"/>
    <s v="Somme de Dépenses MO réalisées"/>
    <n v="-1497.8"/>
    <n v="1497.8"/>
    <n v="1497.8"/>
    <x v="1"/>
    <x v="1"/>
    <x v="2"/>
    <x v="0"/>
    <x v="1"/>
    <x v="0"/>
    <x v="0"/>
    <x v="0"/>
    <x v="0"/>
  </r>
  <r>
    <s v="CENTRE"/>
    <x v="0"/>
    <x v="0"/>
    <x v="3"/>
    <x v="11"/>
    <x v="7"/>
    <x v="0"/>
    <s v="Somme de UOP réalisées"/>
    <n v="2065463"/>
    <n v="2065463"/>
    <n v="2065463"/>
    <x v="1"/>
    <x v="1"/>
    <x v="0"/>
    <x v="0"/>
    <x v="0"/>
    <x v="1"/>
    <x v="0"/>
    <x v="0"/>
    <x v="0"/>
  </r>
  <r>
    <s v="CENTRE"/>
    <x v="0"/>
    <x v="0"/>
    <x v="3"/>
    <x v="11"/>
    <x v="7"/>
    <x v="0"/>
    <s v="Somme de Dépenses réalisées"/>
    <n v="-165256.35000000003"/>
    <n v="165256.35000000003"/>
    <n v="165256.35000000003"/>
    <x v="1"/>
    <x v="1"/>
    <x v="1"/>
    <x v="0"/>
    <x v="0"/>
    <x v="1"/>
    <x v="0"/>
    <x v="0"/>
    <x v="0"/>
  </r>
  <r>
    <s v="CENTRE"/>
    <x v="0"/>
    <x v="0"/>
    <x v="3"/>
    <x v="11"/>
    <x v="7"/>
    <x v="0"/>
    <s v="Somme de Dépenses ACE réalisées"/>
    <n v="-940"/>
    <n v="940"/>
    <n v="940"/>
    <x v="1"/>
    <x v="1"/>
    <x v="4"/>
    <x v="0"/>
    <x v="0"/>
    <x v="1"/>
    <x v="0"/>
    <x v="0"/>
    <x v="0"/>
  </r>
  <r>
    <s v="CENTRE"/>
    <x v="0"/>
    <x v="0"/>
    <x v="3"/>
    <x v="11"/>
    <x v="7"/>
    <x v="0"/>
    <s v="Somme de Dépenses MO réalisées"/>
    <n v="-164316.35000000003"/>
    <n v="164316.35000000003"/>
    <n v="164316.35000000003"/>
    <x v="1"/>
    <x v="1"/>
    <x v="2"/>
    <x v="0"/>
    <x v="0"/>
    <x v="1"/>
    <x v="0"/>
    <x v="0"/>
    <x v="0"/>
  </r>
  <r>
    <s v="CENTRE"/>
    <x v="0"/>
    <x v="0"/>
    <x v="3"/>
    <x v="11"/>
    <x v="7"/>
    <x v="1"/>
    <s v="Somme de UOP réalisées"/>
    <n v="616601"/>
    <n v="616601"/>
    <n v="616601"/>
    <x v="1"/>
    <x v="1"/>
    <x v="0"/>
    <x v="0"/>
    <x v="0"/>
    <x v="1"/>
    <x v="0"/>
    <x v="0"/>
    <x v="0"/>
  </r>
  <r>
    <s v="CENTRE"/>
    <x v="0"/>
    <x v="0"/>
    <x v="3"/>
    <x v="11"/>
    <x v="7"/>
    <x v="1"/>
    <s v="Somme de Dépenses réalisées"/>
    <n v="-62420.959999999999"/>
    <n v="62420.959999999999"/>
    <n v="62420.959999999999"/>
    <x v="1"/>
    <x v="1"/>
    <x v="1"/>
    <x v="0"/>
    <x v="0"/>
    <x v="1"/>
    <x v="0"/>
    <x v="0"/>
    <x v="0"/>
  </r>
  <r>
    <s v="CENTRE"/>
    <x v="0"/>
    <x v="0"/>
    <x v="3"/>
    <x v="11"/>
    <x v="7"/>
    <x v="1"/>
    <s v="Somme de Dépenses MO réalisées"/>
    <n v="-62420.959999999999"/>
    <n v="62420.959999999999"/>
    <n v="62420.959999999999"/>
    <x v="1"/>
    <x v="1"/>
    <x v="2"/>
    <x v="0"/>
    <x v="0"/>
    <x v="1"/>
    <x v="0"/>
    <x v="0"/>
    <x v="0"/>
  </r>
  <r>
    <s v="CENTRE"/>
    <x v="0"/>
    <x v="0"/>
    <x v="3"/>
    <x v="11"/>
    <x v="7"/>
    <x v="4"/>
    <s v="Somme de UOP réalisées"/>
    <n v="20293"/>
    <n v="20293"/>
    <n v="20293"/>
    <x v="1"/>
    <x v="1"/>
    <x v="0"/>
    <x v="0"/>
    <x v="0"/>
    <x v="1"/>
    <x v="0"/>
    <x v="0"/>
    <x v="0"/>
  </r>
  <r>
    <s v="CENTRE"/>
    <x v="0"/>
    <x v="0"/>
    <x v="3"/>
    <x v="11"/>
    <x v="7"/>
    <x v="4"/>
    <s v="Somme de Dépenses réalisées"/>
    <n v="-4867.8599999999997"/>
    <n v="4867.8599999999997"/>
    <n v="4867.8599999999997"/>
    <x v="1"/>
    <x v="1"/>
    <x v="1"/>
    <x v="0"/>
    <x v="0"/>
    <x v="1"/>
    <x v="0"/>
    <x v="0"/>
    <x v="0"/>
  </r>
  <r>
    <s v="CENTRE"/>
    <x v="0"/>
    <x v="0"/>
    <x v="3"/>
    <x v="11"/>
    <x v="7"/>
    <x v="4"/>
    <s v="Somme de Dépenses MO réalisées"/>
    <n v="-4867.8599999999997"/>
    <n v="4867.8599999999997"/>
    <n v="4867.8599999999997"/>
    <x v="1"/>
    <x v="1"/>
    <x v="2"/>
    <x v="0"/>
    <x v="0"/>
    <x v="1"/>
    <x v="0"/>
    <x v="0"/>
    <x v="0"/>
  </r>
  <r>
    <s v="CENTRE"/>
    <x v="0"/>
    <x v="0"/>
    <x v="3"/>
    <x v="11"/>
    <x v="7"/>
    <x v="2"/>
    <s v="Somme de UOP réalisées"/>
    <n v="30286"/>
    <n v="30286"/>
    <n v="30286"/>
    <x v="1"/>
    <x v="1"/>
    <x v="0"/>
    <x v="0"/>
    <x v="0"/>
    <x v="1"/>
    <x v="0"/>
    <x v="0"/>
    <x v="0"/>
  </r>
  <r>
    <s v="CENTRE"/>
    <x v="0"/>
    <x v="0"/>
    <x v="3"/>
    <x v="11"/>
    <x v="7"/>
    <x v="2"/>
    <s v="Somme de Dépenses réalisées"/>
    <n v="-4624.46"/>
    <n v="4624.46"/>
    <n v="4624.46"/>
    <x v="1"/>
    <x v="1"/>
    <x v="1"/>
    <x v="0"/>
    <x v="0"/>
    <x v="1"/>
    <x v="0"/>
    <x v="0"/>
    <x v="0"/>
  </r>
  <r>
    <s v="CENTRE"/>
    <x v="0"/>
    <x v="0"/>
    <x v="3"/>
    <x v="11"/>
    <x v="7"/>
    <x v="2"/>
    <s v="Somme de Dépenses MO réalisées"/>
    <n v="-4624.46"/>
    <n v="4624.46"/>
    <n v="4624.46"/>
    <x v="1"/>
    <x v="1"/>
    <x v="2"/>
    <x v="0"/>
    <x v="0"/>
    <x v="1"/>
    <x v="0"/>
    <x v="0"/>
    <x v="0"/>
  </r>
  <r>
    <s v="CENTRE"/>
    <x v="0"/>
    <x v="0"/>
    <x v="3"/>
    <x v="12"/>
    <x v="8"/>
    <x v="0"/>
    <s v="Somme de UOP réalisées"/>
    <n v="1535"/>
    <n v="1535"/>
    <n v="1535"/>
    <x v="1"/>
    <x v="1"/>
    <x v="0"/>
    <x v="0"/>
    <x v="0"/>
    <x v="0"/>
    <x v="0"/>
    <x v="0"/>
    <x v="0"/>
  </r>
  <r>
    <s v="CENTRE"/>
    <x v="0"/>
    <x v="0"/>
    <x v="3"/>
    <x v="12"/>
    <x v="8"/>
    <x v="0"/>
    <s v="Somme de Dépenses réalisées"/>
    <n v="-16547.309999999998"/>
    <n v="16547.309999999998"/>
    <n v="16547.309999999998"/>
    <x v="1"/>
    <x v="1"/>
    <x v="1"/>
    <x v="0"/>
    <x v="0"/>
    <x v="0"/>
    <x v="0"/>
    <x v="0"/>
    <x v="0"/>
  </r>
  <r>
    <s v="CENTRE"/>
    <x v="0"/>
    <x v="0"/>
    <x v="3"/>
    <x v="12"/>
    <x v="8"/>
    <x v="0"/>
    <s v="Somme de Dépenses ACE réalisées"/>
    <n v="-8470.39"/>
    <n v="8470.39"/>
    <n v="8470.39"/>
    <x v="1"/>
    <x v="1"/>
    <x v="4"/>
    <x v="0"/>
    <x v="0"/>
    <x v="0"/>
    <x v="0"/>
    <x v="0"/>
    <x v="0"/>
  </r>
  <r>
    <s v="CENTRE"/>
    <x v="0"/>
    <x v="0"/>
    <x v="3"/>
    <x v="12"/>
    <x v="8"/>
    <x v="0"/>
    <s v="Somme de Dépenses MO réalisées"/>
    <n v="-8076.920000000001"/>
    <n v="8076.920000000001"/>
    <n v="8076.920000000001"/>
    <x v="1"/>
    <x v="1"/>
    <x v="2"/>
    <x v="0"/>
    <x v="0"/>
    <x v="0"/>
    <x v="0"/>
    <x v="0"/>
    <x v="0"/>
  </r>
  <r>
    <s v="CENTRE"/>
    <x v="0"/>
    <x v="0"/>
    <x v="3"/>
    <x v="12"/>
    <x v="8"/>
    <x v="1"/>
    <s v="Somme de UOP réalisées"/>
    <n v="5201"/>
    <n v="5201"/>
    <n v="5201"/>
    <x v="1"/>
    <x v="1"/>
    <x v="0"/>
    <x v="0"/>
    <x v="0"/>
    <x v="0"/>
    <x v="0"/>
    <x v="0"/>
    <x v="0"/>
  </r>
  <r>
    <s v="CENTRE"/>
    <x v="0"/>
    <x v="0"/>
    <x v="3"/>
    <x v="12"/>
    <x v="8"/>
    <x v="1"/>
    <s v="Somme de Dépenses réalisées"/>
    <n v="-48213.919999999998"/>
    <n v="48213.919999999998"/>
    <n v="48213.919999999998"/>
    <x v="1"/>
    <x v="1"/>
    <x v="1"/>
    <x v="0"/>
    <x v="0"/>
    <x v="0"/>
    <x v="0"/>
    <x v="0"/>
    <x v="0"/>
  </r>
  <r>
    <s v="CENTRE"/>
    <x v="0"/>
    <x v="0"/>
    <x v="3"/>
    <x v="12"/>
    <x v="8"/>
    <x v="1"/>
    <s v="Somme de Dépenses MO réalisées"/>
    <n v="-48213.919999999998"/>
    <n v="48213.919999999998"/>
    <n v="48213.919999999998"/>
    <x v="1"/>
    <x v="1"/>
    <x v="2"/>
    <x v="0"/>
    <x v="0"/>
    <x v="0"/>
    <x v="0"/>
    <x v="0"/>
    <x v="0"/>
  </r>
  <r>
    <s v="CENTRE"/>
    <x v="0"/>
    <x v="0"/>
    <x v="3"/>
    <x v="12"/>
    <x v="8"/>
    <x v="5"/>
    <s v="Somme de UOP réalisées"/>
    <n v="150"/>
    <n v="150"/>
    <n v="150"/>
    <x v="1"/>
    <x v="1"/>
    <x v="0"/>
    <x v="0"/>
    <x v="0"/>
    <x v="0"/>
    <x v="0"/>
    <x v="0"/>
    <x v="0"/>
  </r>
  <r>
    <s v="CENTRE"/>
    <x v="0"/>
    <x v="0"/>
    <x v="3"/>
    <x v="12"/>
    <x v="8"/>
    <x v="5"/>
    <s v="Somme de Dépenses réalisées"/>
    <n v="-1324.79"/>
    <n v="1324.79"/>
    <n v="1324.79"/>
    <x v="1"/>
    <x v="1"/>
    <x v="1"/>
    <x v="0"/>
    <x v="0"/>
    <x v="0"/>
    <x v="0"/>
    <x v="0"/>
    <x v="0"/>
  </r>
  <r>
    <s v="CENTRE"/>
    <x v="0"/>
    <x v="0"/>
    <x v="3"/>
    <x v="12"/>
    <x v="8"/>
    <x v="5"/>
    <s v="Somme de Dépenses MO réalisées"/>
    <n v="-1324.79"/>
    <n v="1324.79"/>
    <n v="1324.79"/>
    <x v="1"/>
    <x v="1"/>
    <x v="2"/>
    <x v="0"/>
    <x v="0"/>
    <x v="0"/>
    <x v="0"/>
    <x v="0"/>
    <x v="0"/>
  </r>
  <r>
    <s v="CENTRE"/>
    <x v="0"/>
    <x v="0"/>
    <x v="3"/>
    <x v="13"/>
    <x v="9"/>
    <x v="0"/>
    <s v="Somme de UOP réalisées"/>
    <n v="95"/>
    <n v="95"/>
    <n v="95"/>
    <x v="1"/>
    <x v="1"/>
    <x v="0"/>
    <x v="0"/>
    <x v="0"/>
    <x v="0"/>
    <x v="0"/>
    <x v="0"/>
    <x v="0"/>
  </r>
  <r>
    <s v="CENTRE"/>
    <x v="0"/>
    <x v="0"/>
    <x v="3"/>
    <x v="13"/>
    <x v="9"/>
    <x v="0"/>
    <s v="Somme de Dépenses réalisées"/>
    <n v="-1069094.8400000001"/>
    <n v="1069094.8400000001"/>
    <n v="1069094.8400000001"/>
    <x v="1"/>
    <x v="1"/>
    <x v="1"/>
    <x v="0"/>
    <x v="0"/>
    <x v="0"/>
    <x v="0"/>
    <x v="0"/>
    <x v="0"/>
  </r>
  <r>
    <s v="CENTRE"/>
    <x v="0"/>
    <x v="0"/>
    <x v="3"/>
    <x v="13"/>
    <x v="9"/>
    <x v="0"/>
    <s v="Somme de Dépenses ACE réalisées"/>
    <n v="-253258.54000000004"/>
    <n v="253258.54000000004"/>
    <n v="253258.54000000004"/>
    <x v="1"/>
    <x v="1"/>
    <x v="4"/>
    <x v="0"/>
    <x v="0"/>
    <x v="0"/>
    <x v="0"/>
    <x v="0"/>
    <x v="0"/>
  </r>
  <r>
    <s v="CENTRE"/>
    <x v="0"/>
    <x v="0"/>
    <x v="3"/>
    <x v="13"/>
    <x v="9"/>
    <x v="0"/>
    <s v="Somme de Dépenses MAT réalisées"/>
    <n v="-159619.21"/>
    <n v="159619.21"/>
    <n v="159619.21"/>
    <x v="1"/>
    <x v="1"/>
    <x v="5"/>
    <x v="0"/>
    <x v="0"/>
    <x v="0"/>
    <x v="0"/>
    <x v="0"/>
    <x v="0"/>
  </r>
  <r>
    <s v="CENTRE"/>
    <x v="0"/>
    <x v="0"/>
    <x v="3"/>
    <x v="13"/>
    <x v="9"/>
    <x v="0"/>
    <s v="Somme de Dépenses Engins réalisées"/>
    <n v="-102818.55"/>
    <n v="102818.55"/>
    <n v="102818.55"/>
    <x v="1"/>
    <x v="1"/>
    <x v="3"/>
    <x v="0"/>
    <x v="0"/>
    <x v="0"/>
    <x v="0"/>
    <x v="0"/>
    <x v="0"/>
  </r>
  <r>
    <s v="CENTRE"/>
    <x v="0"/>
    <x v="0"/>
    <x v="3"/>
    <x v="13"/>
    <x v="9"/>
    <x v="0"/>
    <s v="Somme de Dépenses MO réalisées"/>
    <n v="-538460.11999999988"/>
    <n v="538460.11999999988"/>
    <n v="538460.11999999988"/>
    <x v="1"/>
    <x v="1"/>
    <x v="2"/>
    <x v="0"/>
    <x v="0"/>
    <x v="0"/>
    <x v="0"/>
    <x v="0"/>
    <x v="0"/>
  </r>
  <r>
    <s v="CENTRE"/>
    <x v="0"/>
    <x v="0"/>
    <x v="3"/>
    <x v="13"/>
    <x v="9"/>
    <x v="0"/>
    <s v="Somme de Dépenses Autres Charges réalisées"/>
    <n v="-14938.419999999998"/>
    <n v="14938.419999999998"/>
    <n v="14938.419999999998"/>
    <x v="1"/>
    <x v="1"/>
    <x v="6"/>
    <x v="0"/>
    <x v="0"/>
    <x v="0"/>
    <x v="0"/>
    <x v="0"/>
    <x v="0"/>
  </r>
  <r>
    <s v="CENTRE"/>
    <x v="0"/>
    <x v="0"/>
    <x v="3"/>
    <x v="13"/>
    <x v="9"/>
    <x v="1"/>
    <s v="Somme de UOP réalisées"/>
    <n v="65"/>
    <n v="65"/>
    <n v="65"/>
    <x v="1"/>
    <x v="1"/>
    <x v="0"/>
    <x v="0"/>
    <x v="0"/>
    <x v="0"/>
    <x v="0"/>
    <x v="0"/>
    <x v="0"/>
  </r>
  <r>
    <s v="CENTRE"/>
    <x v="0"/>
    <x v="0"/>
    <x v="3"/>
    <x v="13"/>
    <x v="9"/>
    <x v="1"/>
    <s v="Somme de Dépenses réalisées"/>
    <n v="-382851.52999999997"/>
    <n v="382851.52999999997"/>
    <n v="382851.52999999997"/>
    <x v="1"/>
    <x v="1"/>
    <x v="1"/>
    <x v="0"/>
    <x v="0"/>
    <x v="0"/>
    <x v="0"/>
    <x v="0"/>
    <x v="0"/>
  </r>
  <r>
    <s v="CENTRE"/>
    <x v="0"/>
    <x v="0"/>
    <x v="3"/>
    <x v="13"/>
    <x v="9"/>
    <x v="1"/>
    <s v="Somme de Dépenses ACE réalisées"/>
    <n v="-79392.040000000008"/>
    <n v="79392.040000000008"/>
    <n v="79392.040000000008"/>
    <x v="1"/>
    <x v="1"/>
    <x v="4"/>
    <x v="0"/>
    <x v="0"/>
    <x v="0"/>
    <x v="0"/>
    <x v="0"/>
    <x v="0"/>
  </r>
  <r>
    <s v="CENTRE"/>
    <x v="0"/>
    <x v="0"/>
    <x v="3"/>
    <x v="13"/>
    <x v="9"/>
    <x v="1"/>
    <s v="Somme de Dépenses MAT réalisées"/>
    <n v="-32883.29"/>
    <n v="32883.29"/>
    <n v="32883.29"/>
    <x v="1"/>
    <x v="1"/>
    <x v="5"/>
    <x v="0"/>
    <x v="0"/>
    <x v="0"/>
    <x v="0"/>
    <x v="0"/>
    <x v="0"/>
  </r>
  <r>
    <s v="CENTRE"/>
    <x v="0"/>
    <x v="0"/>
    <x v="3"/>
    <x v="13"/>
    <x v="9"/>
    <x v="1"/>
    <s v="Somme de Dépenses Engins réalisées"/>
    <n v="-20109.97"/>
    <n v="20109.97"/>
    <n v="20109.97"/>
    <x v="1"/>
    <x v="1"/>
    <x v="3"/>
    <x v="0"/>
    <x v="0"/>
    <x v="0"/>
    <x v="0"/>
    <x v="0"/>
    <x v="0"/>
  </r>
  <r>
    <s v="CENTRE"/>
    <x v="0"/>
    <x v="0"/>
    <x v="3"/>
    <x v="13"/>
    <x v="9"/>
    <x v="1"/>
    <s v="Somme de Dépenses MO réalisées"/>
    <n v="-248830.96000000002"/>
    <n v="248830.96000000002"/>
    <n v="248830.96000000002"/>
    <x v="1"/>
    <x v="1"/>
    <x v="2"/>
    <x v="0"/>
    <x v="0"/>
    <x v="0"/>
    <x v="0"/>
    <x v="0"/>
    <x v="0"/>
  </r>
  <r>
    <s v="CENTRE"/>
    <x v="0"/>
    <x v="0"/>
    <x v="3"/>
    <x v="13"/>
    <x v="9"/>
    <x v="1"/>
    <s v="Somme de Dépenses Autres Charges réalisées"/>
    <n v="-1635.27"/>
    <n v="1635.27"/>
    <n v="1635.27"/>
    <x v="1"/>
    <x v="1"/>
    <x v="6"/>
    <x v="0"/>
    <x v="0"/>
    <x v="0"/>
    <x v="0"/>
    <x v="0"/>
    <x v="0"/>
  </r>
  <r>
    <s v="CENTRE"/>
    <x v="0"/>
    <x v="0"/>
    <x v="3"/>
    <x v="13"/>
    <x v="9"/>
    <x v="5"/>
    <s v="Somme de UOP réalisées"/>
    <n v="1"/>
    <n v="1"/>
    <n v="1"/>
    <x v="1"/>
    <x v="1"/>
    <x v="0"/>
    <x v="0"/>
    <x v="0"/>
    <x v="0"/>
    <x v="0"/>
    <x v="0"/>
    <x v="0"/>
  </r>
  <r>
    <s v="CENTRE"/>
    <x v="0"/>
    <x v="0"/>
    <x v="3"/>
    <x v="13"/>
    <x v="9"/>
    <x v="5"/>
    <s v="Somme de Dépenses réalisées"/>
    <n v="-7881.85"/>
    <n v="7881.85"/>
    <n v="7881.85"/>
    <x v="1"/>
    <x v="1"/>
    <x v="1"/>
    <x v="0"/>
    <x v="0"/>
    <x v="0"/>
    <x v="0"/>
    <x v="0"/>
    <x v="0"/>
  </r>
  <r>
    <s v="CENTRE"/>
    <x v="0"/>
    <x v="0"/>
    <x v="3"/>
    <x v="13"/>
    <x v="9"/>
    <x v="5"/>
    <s v="Somme de Dépenses MAT réalisées"/>
    <n v="-3819.06"/>
    <n v="3819.06"/>
    <n v="3819.06"/>
    <x v="1"/>
    <x v="1"/>
    <x v="5"/>
    <x v="0"/>
    <x v="0"/>
    <x v="0"/>
    <x v="0"/>
    <x v="0"/>
    <x v="0"/>
  </r>
  <r>
    <s v="CENTRE"/>
    <x v="0"/>
    <x v="0"/>
    <x v="3"/>
    <x v="13"/>
    <x v="9"/>
    <x v="5"/>
    <s v="Somme de Dépenses MO réalisées"/>
    <n v="-4062.79"/>
    <n v="4062.79"/>
    <n v="4062.79"/>
    <x v="1"/>
    <x v="1"/>
    <x v="2"/>
    <x v="0"/>
    <x v="0"/>
    <x v="0"/>
    <x v="0"/>
    <x v="0"/>
    <x v="0"/>
  </r>
  <r>
    <s v="CENTRE"/>
    <x v="0"/>
    <x v="0"/>
    <x v="3"/>
    <x v="13"/>
    <x v="9"/>
    <x v="2"/>
    <s v="Somme de UOP réalisées"/>
    <n v="5"/>
    <n v="5"/>
    <n v="5"/>
    <x v="1"/>
    <x v="1"/>
    <x v="0"/>
    <x v="0"/>
    <x v="0"/>
    <x v="0"/>
    <x v="0"/>
    <x v="0"/>
    <x v="0"/>
  </r>
  <r>
    <s v="CENTRE"/>
    <x v="0"/>
    <x v="0"/>
    <x v="3"/>
    <x v="13"/>
    <x v="9"/>
    <x v="2"/>
    <s v="Somme de Dépenses réalisées"/>
    <n v="-37837.24"/>
    <n v="37837.24"/>
    <n v="37837.24"/>
    <x v="1"/>
    <x v="1"/>
    <x v="1"/>
    <x v="0"/>
    <x v="0"/>
    <x v="0"/>
    <x v="0"/>
    <x v="0"/>
    <x v="0"/>
  </r>
  <r>
    <s v="CENTRE"/>
    <x v="0"/>
    <x v="0"/>
    <x v="3"/>
    <x v="13"/>
    <x v="9"/>
    <x v="2"/>
    <s v="Somme de Dépenses ACE réalisées"/>
    <n v="-3260.67"/>
    <n v="3260.67"/>
    <n v="3260.67"/>
    <x v="1"/>
    <x v="1"/>
    <x v="4"/>
    <x v="0"/>
    <x v="0"/>
    <x v="0"/>
    <x v="0"/>
    <x v="0"/>
    <x v="0"/>
  </r>
  <r>
    <s v="CENTRE"/>
    <x v="0"/>
    <x v="0"/>
    <x v="3"/>
    <x v="13"/>
    <x v="9"/>
    <x v="2"/>
    <s v="Somme de Dépenses MO réalisées"/>
    <n v="-34576.57"/>
    <n v="34576.57"/>
    <n v="34576.57"/>
    <x v="1"/>
    <x v="1"/>
    <x v="2"/>
    <x v="0"/>
    <x v="0"/>
    <x v="0"/>
    <x v="0"/>
    <x v="0"/>
    <x v="0"/>
  </r>
  <r>
    <s v="CENTRE"/>
    <x v="0"/>
    <x v="0"/>
    <x v="4"/>
    <x v="6"/>
    <x v="10"/>
    <x v="6"/>
    <s v="Somme de Dépenses réalisées"/>
    <n v="-842.52"/>
    <n v="842.52"/>
    <n v="842.52"/>
    <x v="1"/>
    <x v="1"/>
    <x v="1"/>
    <x v="0"/>
    <x v="0"/>
    <x v="0"/>
    <x v="0"/>
    <x v="0"/>
    <x v="0"/>
  </r>
  <r>
    <s v="CENTRE"/>
    <x v="0"/>
    <x v="0"/>
    <x v="4"/>
    <x v="6"/>
    <x v="10"/>
    <x v="6"/>
    <s v="Somme de Dépenses MO réalisées"/>
    <n v="-842.52"/>
    <n v="842.52"/>
    <n v="842.52"/>
    <x v="1"/>
    <x v="1"/>
    <x v="2"/>
    <x v="0"/>
    <x v="0"/>
    <x v="0"/>
    <x v="0"/>
    <x v="0"/>
    <x v="0"/>
  </r>
  <r>
    <s v="CENTRE"/>
    <x v="2"/>
    <x v="2"/>
    <x v="2"/>
    <x v="9"/>
    <x v="5"/>
    <x v="0"/>
    <s v="Somme de UOP réalisées"/>
    <n v="250"/>
    <n v="250"/>
    <n v="250"/>
    <x v="1"/>
    <x v="1"/>
    <x v="0"/>
    <x v="0"/>
    <x v="1"/>
    <x v="0"/>
    <x v="0"/>
    <x v="0"/>
    <x v="0"/>
  </r>
  <r>
    <s v="CENTRE"/>
    <x v="2"/>
    <x v="2"/>
    <x v="2"/>
    <x v="9"/>
    <x v="5"/>
    <x v="0"/>
    <s v="Somme de Dépenses réalisées"/>
    <n v="-54357.59"/>
    <n v="54357.59"/>
    <n v="54357.59"/>
    <x v="1"/>
    <x v="1"/>
    <x v="1"/>
    <x v="0"/>
    <x v="1"/>
    <x v="0"/>
    <x v="0"/>
    <x v="0"/>
    <x v="0"/>
  </r>
  <r>
    <s v="CENTRE"/>
    <x v="2"/>
    <x v="2"/>
    <x v="2"/>
    <x v="9"/>
    <x v="5"/>
    <x v="0"/>
    <s v="Somme de Dépenses ACE réalisées"/>
    <n v="-52036"/>
    <n v="52036"/>
    <n v="52036"/>
    <x v="1"/>
    <x v="1"/>
    <x v="4"/>
    <x v="0"/>
    <x v="1"/>
    <x v="0"/>
    <x v="0"/>
    <x v="0"/>
    <x v="0"/>
  </r>
  <r>
    <s v="CENTRE"/>
    <x v="2"/>
    <x v="2"/>
    <x v="2"/>
    <x v="9"/>
    <x v="5"/>
    <x v="0"/>
    <s v="Somme de Dépenses MO réalisées"/>
    <n v="-2321.59"/>
    <n v="2321.59"/>
    <n v="2321.59"/>
    <x v="1"/>
    <x v="1"/>
    <x v="2"/>
    <x v="0"/>
    <x v="1"/>
    <x v="0"/>
    <x v="0"/>
    <x v="0"/>
    <x v="0"/>
  </r>
  <r>
    <s v="CENTRE"/>
    <x v="2"/>
    <x v="2"/>
    <x v="2"/>
    <x v="10"/>
    <x v="6"/>
    <x v="0"/>
    <s v="Somme de Dépenses réalisées"/>
    <n v="-19338.5"/>
    <n v="19338.5"/>
    <n v="19338.5"/>
    <x v="1"/>
    <x v="1"/>
    <x v="1"/>
    <x v="0"/>
    <x v="1"/>
    <x v="0"/>
    <x v="0"/>
    <x v="0"/>
    <x v="0"/>
  </r>
  <r>
    <s v="CENTRE"/>
    <x v="2"/>
    <x v="2"/>
    <x v="2"/>
    <x v="10"/>
    <x v="6"/>
    <x v="0"/>
    <s v="Somme de Dépenses ACE réalisées"/>
    <n v="-19338.5"/>
    <n v="19338.5"/>
    <n v="19338.5"/>
    <x v="1"/>
    <x v="1"/>
    <x v="4"/>
    <x v="0"/>
    <x v="1"/>
    <x v="0"/>
    <x v="0"/>
    <x v="0"/>
    <x v="0"/>
  </r>
  <r>
    <s v="CENTRE"/>
    <x v="2"/>
    <x v="2"/>
    <x v="2"/>
    <x v="10"/>
    <x v="6"/>
    <x v="1"/>
    <s v="Somme de Dépenses réalisées"/>
    <n v="-289.82"/>
    <n v="289.82"/>
    <n v="289.82"/>
    <x v="1"/>
    <x v="1"/>
    <x v="1"/>
    <x v="0"/>
    <x v="1"/>
    <x v="0"/>
    <x v="0"/>
    <x v="0"/>
    <x v="0"/>
  </r>
  <r>
    <s v="CENTRE"/>
    <x v="2"/>
    <x v="2"/>
    <x v="2"/>
    <x v="10"/>
    <x v="6"/>
    <x v="1"/>
    <s v="Somme de Dépenses MO réalisées"/>
    <n v="-289.82"/>
    <n v="289.82"/>
    <n v="289.82"/>
    <x v="1"/>
    <x v="1"/>
    <x v="2"/>
    <x v="0"/>
    <x v="1"/>
    <x v="0"/>
    <x v="0"/>
    <x v="0"/>
    <x v="0"/>
  </r>
  <r>
    <s v="CENTRE"/>
    <x v="2"/>
    <x v="2"/>
    <x v="3"/>
    <x v="11"/>
    <x v="7"/>
    <x v="0"/>
    <s v="Somme de UOP réalisées"/>
    <n v="199777"/>
    <n v="199777"/>
    <n v="199777"/>
    <x v="1"/>
    <x v="1"/>
    <x v="0"/>
    <x v="0"/>
    <x v="0"/>
    <x v="1"/>
    <x v="0"/>
    <x v="0"/>
    <x v="0"/>
  </r>
  <r>
    <s v="CENTRE"/>
    <x v="2"/>
    <x v="2"/>
    <x v="3"/>
    <x v="11"/>
    <x v="7"/>
    <x v="0"/>
    <s v="Somme de Dépenses réalisées"/>
    <n v="-33950.6"/>
    <n v="33950.6"/>
    <n v="33950.6"/>
    <x v="1"/>
    <x v="1"/>
    <x v="1"/>
    <x v="0"/>
    <x v="0"/>
    <x v="1"/>
    <x v="0"/>
    <x v="0"/>
    <x v="0"/>
  </r>
  <r>
    <s v="CENTRE"/>
    <x v="2"/>
    <x v="2"/>
    <x v="3"/>
    <x v="11"/>
    <x v="7"/>
    <x v="0"/>
    <s v="Somme de Dépenses MO réalisées"/>
    <n v="-33950.6"/>
    <n v="33950.6"/>
    <n v="33950.6"/>
    <x v="1"/>
    <x v="1"/>
    <x v="2"/>
    <x v="0"/>
    <x v="0"/>
    <x v="1"/>
    <x v="0"/>
    <x v="0"/>
    <x v="0"/>
  </r>
  <r>
    <s v="CENTRE"/>
    <x v="2"/>
    <x v="2"/>
    <x v="3"/>
    <x v="11"/>
    <x v="7"/>
    <x v="1"/>
    <s v="Somme de Dépenses réalisées"/>
    <n v="-6384.37"/>
    <n v="6384.37"/>
    <n v="6384.37"/>
    <x v="1"/>
    <x v="1"/>
    <x v="1"/>
    <x v="0"/>
    <x v="0"/>
    <x v="1"/>
    <x v="0"/>
    <x v="0"/>
    <x v="0"/>
  </r>
  <r>
    <s v="CENTRE"/>
    <x v="2"/>
    <x v="2"/>
    <x v="3"/>
    <x v="11"/>
    <x v="7"/>
    <x v="1"/>
    <s v="Somme de Dépenses MO réalisées"/>
    <n v="-6384.37"/>
    <n v="6384.37"/>
    <n v="6384.37"/>
    <x v="1"/>
    <x v="1"/>
    <x v="2"/>
    <x v="0"/>
    <x v="0"/>
    <x v="1"/>
    <x v="0"/>
    <x v="0"/>
    <x v="0"/>
  </r>
  <r>
    <s v="CENTRE"/>
    <x v="2"/>
    <x v="2"/>
    <x v="3"/>
    <x v="12"/>
    <x v="8"/>
    <x v="0"/>
    <s v="Somme de UOP réalisées"/>
    <n v="-507"/>
    <n v="-507"/>
    <n v="-507"/>
    <x v="1"/>
    <x v="1"/>
    <x v="0"/>
    <x v="0"/>
    <x v="0"/>
    <x v="0"/>
    <x v="0"/>
    <x v="0"/>
    <x v="0"/>
  </r>
  <r>
    <s v="CENTRE"/>
    <x v="2"/>
    <x v="2"/>
    <x v="3"/>
    <x v="12"/>
    <x v="8"/>
    <x v="0"/>
    <s v="Somme de Dépenses réalisées"/>
    <n v="15256.4"/>
    <n v="-15256.4"/>
    <n v="-15256.4"/>
    <x v="1"/>
    <x v="1"/>
    <x v="1"/>
    <x v="0"/>
    <x v="0"/>
    <x v="0"/>
    <x v="0"/>
    <x v="0"/>
    <x v="0"/>
  </r>
  <r>
    <s v="CENTRE"/>
    <x v="2"/>
    <x v="2"/>
    <x v="3"/>
    <x v="12"/>
    <x v="8"/>
    <x v="0"/>
    <s v="Somme de Dépenses MO réalisées"/>
    <n v="15256.4"/>
    <n v="-15256.4"/>
    <n v="-15256.4"/>
    <x v="1"/>
    <x v="1"/>
    <x v="2"/>
    <x v="0"/>
    <x v="0"/>
    <x v="0"/>
    <x v="0"/>
    <x v="0"/>
    <x v="0"/>
  </r>
  <r>
    <s v="CENTRE"/>
    <x v="2"/>
    <x v="2"/>
    <x v="3"/>
    <x v="13"/>
    <x v="9"/>
    <x v="0"/>
    <s v="Somme de Dépenses réalisées"/>
    <n v="-0.01"/>
    <n v="0.01"/>
    <n v="0.01"/>
    <x v="1"/>
    <x v="1"/>
    <x v="1"/>
    <x v="0"/>
    <x v="0"/>
    <x v="0"/>
    <x v="0"/>
    <x v="0"/>
    <x v="0"/>
  </r>
  <r>
    <s v="CENTRE"/>
    <x v="2"/>
    <x v="2"/>
    <x v="3"/>
    <x v="13"/>
    <x v="9"/>
    <x v="0"/>
    <s v="Somme de Dépenses MO réalisées"/>
    <n v="-0.01"/>
    <n v="0.01"/>
    <n v="0.01"/>
    <x v="1"/>
    <x v="1"/>
    <x v="2"/>
    <x v="0"/>
    <x v="0"/>
    <x v="0"/>
    <x v="0"/>
    <x v="0"/>
    <x v="0"/>
  </r>
  <r>
    <s v="CENTRE"/>
    <x v="0"/>
    <x v="0"/>
    <x v="0"/>
    <x v="0"/>
    <x v="0"/>
    <x v="0"/>
    <s v="Somme de UOP prévues à date"/>
    <n v="3"/>
    <n v="3"/>
    <n v="3"/>
    <x v="1"/>
    <x v="2"/>
    <x v="0"/>
    <x v="0"/>
    <x v="0"/>
    <x v="0"/>
    <x v="0"/>
    <x v="0"/>
    <x v="0"/>
  </r>
  <r>
    <s v="CENTRE"/>
    <x v="0"/>
    <x v="0"/>
    <x v="0"/>
    <x v="0"/>
    <x v="0"/>
    <x v="0"/>
    <s v="Somme de Dépenses prévues à date"/>
    <n v="-20807.43"/>
    <n v="20807.43"/>
    <n v="20807.43"/>
    <x v="1"/>
    <x v="2"/>
    <x v="1"/>
    <x v="0"/>
    <x v="0"/>
    <x v="0"/>
    <x v="0"/>
    <x v="0"/>
    <x v="0"/>
  </r>
  <r>
    <s v="CENTRE"/>
    <x v="0"/>
    <x v="0"/>
    <x v="0"/>
    <x v="1"/>
    <x v="0"/>
    <x v="0"/>
    <s v="Somme de UOP prévues à date"/>
    <n v="10"/>
    <n v="10"/>
    <n v="10"/>
    <x v="1"/>
    <x v="2"/>
    <x v="0"/>
    <x v="0"/>
    <x v="0"/>
    <x v="0"/>
    <x v="0"/>
    <x v="0"/>
    <x v="0"/>
  </r>
  <r>
    <s v="CENTRE"/>
    <x v="0"/>
    <x v="0"/>
    <x v="0"/>
    <x v="1"/>
    <x v="0"/>
    <x v="0"/>
    <s v="Somme de Dépenses prévues à date"/>
    <n v="-71192.03"/>
    <n v="71192.03"/>
    <n v="71192.03"/>
    <x v="1"/>
    <x v="2"/>
    <x v="1"/>
    <x v="0"/>
    <x v="0"/>
    <x v="0"/>
    <x v="0"/>
    <x v="0"/>
    <x v="0"/>
  </r>
  <r>
    <s v="CENTRE"/>
    <x v="0"/>
    <x v="0"/>
    <x v="0"/>
    <x v="1"/>
    <x v="0"/>
    <x v="1"/>
    <s v="Somme de UOP prévues à date"/>
    <n v="4"/>
    <n v="4"/>
    <n v="4"/>
    <x v="1"/>
    <x v="2"/>
    <x v="0"/>
    <x v="0"/>
    <x v="0"/>
    <x v="0"/>
    <x v="0"/>
    <x v="0"/>
    <x v="0"/>
  </r>
  <r>
    <s v="CENTRE"/>
    <x v="0"/>
    <x v="0"/>
    <x v="0"/>
    <x v="1"/>
    <x v="0"/>
    <x v="1"/>
    <s v="Somme de Dépenses prévues à date"/>
    <n v="-32552.45"/>
    <n v="32552.45"/>
    <n v="32552.45"/>
    <x v="1"/>
    <x v="2"/>
    <x v="1"/>
    <x v="0"/>
    <x v="0"/>
    <x v="0"/>
    <x v="0"/>
    <x v="0"/>
    <x v="0"/>
  </r>
  <r>
    <s v="CENTRE"/>
    <x v="0"/>
    <x v="0"/>
    <x v="1"/>
    <x v="2"/>
    <x v="1"/>
    <x v="0"/>
    <s v="Somme de UOP prévues à date"/>
    <n v="6"/>
    <n v="6"/>
    <n v="6"/>
    <x v="1"/>
    <x v="2"/>
    <x v="0"/>
    <x v="0"/>
    <x v="0"/>
    <x v="0"/>
    <x v="0"/>
    <x v="0"/>
    <x v="0"/>
  </r>
  <r>
    <s v="CENTRE"/>
    <x v="0"/>
    <x v="0"/>
    <x v="1"/>
    <x v="2"/>
    <x v="1"/>
    <x v="0"/>
    <s v="Somme de Dépenses prévues à date"/>
    <n v="-137406.51"/>
    <n v="137406.51"/>
    <n v="137406.51"/>
    <x v="1"/>
    <x v="2"/>
    <x v="1"/>
    <x v="0"/>
    <x v="0"/>
    <x v="0"/>
    <x v="0"/>
    <x v="0"/>
    <x v="0"/>
  </r>
  <r>
    <s v="CENTRE"/>
    <x v="0"/>
    <x v="0"/>
    <x v="1"/>
    <x v="2"/>
    <x v="1"/>
    <x v="1"/>
    <s v="Somme de UOP prévues à date"/>
    <n v="3"/>
    <n v="3"/>
    <n v="3"/>
    <x v="1"/>
    <x v="2"/>
    <x v="0"/>
    <x v="0"/>
    <x v="0"/>
    <x v="0"/>
    <x v="0"/>
    <x v="0"/>
    <x v="0"/>
  </r>
  <r>
    <s v="CENTRE"/>
    <x v="0"/>
    <x v="0"/>
    <x v="1"/>
    <x v="2"/>
    <x v="1"/>
    <x v="1"/>
    <s v="Somme de Dépenses prévues à date"/>
    <n v="-70411.89"/>
    <n v="70411.89"/>
    <n v="70411.89"/>
    <x v="1"/>
    <x v="2"/>
    <x v="1"/>
    <x v="0"/>
    <x v="0"/>
    <x v="0"/>
    <x v="0"/>
    <x v="0"/>
    <x v="0"/>
  </r>
  <r>
    <s v="CENTRE"/>
    <x v="0"/>
    <x v="0"/>
    <x v="1"/>
    <x v="3"/>
    <x v="2"/>
    <x v="1"/>
    <s v="Somme de UOP prévues à date"/>
    <n v="7"/>
    <n v="7"/>
    <n v="7"/>
    <x v="1"/>
    <x v="2"/>
    <x v="0"/>
    <x v="0"/>
    <x v="0"/>
    <x v="0"/>
    <x v="0"/>
    <x v="0"/>
    <x v="0"/>
  </r>
  <r>
    <s v="CENTRE"/>
    <x v="0"/>
    <x v="0"/>
    <x v="1"/>
    <x v="3"/>
    <x v="2"/>
    <x v="1"/>
    <s v="Somme de Dépenses prévues à date"/>
    <n v="-28270.49"/>
    <n v="28270.49"/>
    <n v="28270.49"/>
    <x v="1"/>
    <x v="2"/>
    <x v="1"/>
    <x v="0"/>
    <x v="0"/>
    <x v="0"/>
    <x v="0"/>
    <x v="0"/>
    <x v="0"/>
  </r>
  <r>
    <s v="CENTRE"/>
    <x v="0"/>
    <x v="0"/>
    <x v="1"/>
    <x v="4"/>
    <x v="3"/>
    <x v="0"/>
    <s v="Somme de UOP prévues à date"/>
    <n v="31"/>
    <n v="31"/>
    <n v="31"/>
    <x v="1"/>
    <x v="2"/>
    <x v="0"/>
    <x v="0"/>
    <x v="0"/>
    <x v="0"/>
    <x v="0"/>
    <x v="0"/>
    <x v="0"/>
  </r>
  <r>
    <s v="CENTRE"/>
    <x v="0"/>
    <x v="0"/>
    <x v="1"/>
    <x v="4"/>
    <x v="3"/>
    <x v="0"/>
    <s v="Somme de Dépenses prévues à date"/>
    <n v="-162125.68"/>
    <n v="162125.68"/>
    <n v="162125.68"/>
    <x v="1"/>
    <x v="2"/>
    <x v="1"/>
    <x v="0"/>
    <x v="0"/>
    <x v="0"/>
    <x v="0"/>
    <x v="0"/>
    <x v="0"/>
  </r>
  <r>
    <s v="CENTRE"/>
    <x v="0"/>
    <x v="0"/>
    <x v="1"/>
    <x v="4"/>
    <x v="3"/>
    <x v="1"/>
    <s v="Somme de UOP prévues à date"/>
    <n v="8"/>
    <n v="8"/>
    <n v="8"/>
    <x v="1"/>
    <x v="2"/>
    <x v="0"/>
    <x v="0"/>
    <x v="0"/>
    <x v="0"/>
    <x v="0"/>
    <x v="0"/>
    <x v="0"/>
  </r>
  <r>
    <s v="CENTRE"/>
    <x v="0"/>
    <x v="0"/>
    <x v="1"/>
    <x v="4"/>
    <x v="3"/>
    <x v="1"/>
    <s v="Somme de Dépenses prévues à date"/>
    <n v="-38147.21"/>
    <n v="38147.21"/>
    <n v="38147.21"/>
    <x v="1"/>
    <x v="2"/>
    <x v="1"/>
    <x v="0"/>
    <x v="0"/>
    <x v="0"/>
    <x v="0"/>
    <x v="0"/>
    <x v="0"/>
  </r>
  <r>
    <s v="CENTRE"/>
    <x v="0"/>
    <x v="0"/>
    <x v="2"/>
    <x v="5"/>
    <x v="4"/>
    <x v="0"/>
    <s v="Somme de UOP prévues à date"/>
    <n v="15"/>
    <n v="15"/>
    <n v="15"/>
    <x v="1"/>
    <x v="2"/>
    <x v="0"/>
    <x v="0"/>
    <x v="1"/>
    <x v="1"/>
    <x v="0"/>
    <x v="0"/>
    <x v="0"/>
  </r>
  <r>
    <s v="CENTRE"/>
    <x v="0"/>
    <x v="0"/>
    <x v="2"/>
    <x v="5"/>
    <x v="4"/>
    <x v="0"/>
    <s v="Somme de Dépenses prévues à date"/>
    <n v="-120995.34000000001"/>
    <n v="120995.34000000001"/>
    <n v="120995.34000000001"/>
    <x v="1"/>
    <x v="2"/>
    <x v="1"/>
    <x v="0"/>
    <x v="1"/>
    <x v="1"/>
    <x v="0"/>
    <x v="0"/>
    <x v="0"/>
  </r>
  <r>
    <s v="CENTRE"/>
    <x v="0"/>
    <x v="0"/>
    <x v="2"/>
    <x v="5"/>
    <x v="4"/>
    <x v="1"/>
    <s v="Somme de UOP prévues à date"/>
    <n v="8"/>
    <n v="8"/>
    <n v="8"/>
    <x v="1"/>
    <x v="2"/>
    <x v="0"/>
    <x v="0"/>
    <x v="1"/>
    <x v="1"/>
    <x v="0"/>
    <x v="0"/>
    <x v="0"/>
  </r>
  <r>
    <s v="CENTRE"/>
    <x v="0"/>
    <x v="0"/>
    <x v="2"/>
    <x v="5"/>
    <x v="4"/>
    <x v="1"/>
    <s v="Somme de Dépenses prévues à date"/>
    <n v="-9371.5500000000011"/>
    <n v="9371.5500000000011"/>
    <n v="9371.5500000000011"/>
    <x v="1"/>
    <x v="2"/>
    <x v="1"/>
    <x v="0"/>
    <x v="1"/>
    <x v="1"/>
    <x v="0"/>
    <x v="0"/>
    <x v="0"/>
  </r>
  <r>
    <s v="CENTRE"/>
    <x v="0"/>
    <x v="0"/>
    <x v="2"/>
    <x v="5"/>
    <x v="4"/>
    <x v="4"/>
    <s v="Somme de UOP prévues à date"/>
    <n v="3"/>
    <n v="3"/>
    <n v="3"/>
    <x v="1"/>
    <x v="2"/>
    <x v="0"/>
    <x v="0"/>
    <x v="1"/>
    <x v="1"/>
    <x v="0"/>
    <x v="0"/>
    <x v="0"/>
  </r>
  <r>
    <s v="CENTRE"/>
    <x v="0"/>
    <x v="0"/>
    <x v="2"/>
    <x v="5"/>
    <x v="4"/>
    <x v="4"/>
    <s v="Somme de Dépenses prévues à date"/>
    <n v="-2852.62"/>
    <n v="2852.62"/>
    <n v="2852.62"/>
    <x v="1"/>
    <x v="2"/>
    <x v="1"/>
    <x v="0"/>
    <x v="1"/>
    <x v="1"/>
    <x v="0"/>
    <x v="0"/>
    <x v="0"/>
  </r>
  <r>
    <s v="CENTRE"/>
    <x v="0"/>
    <x v="0"/>
    <x v="2"/>
    <x v="6"/>
    <x v="4"/>
    <x v="0"/>
    <s v="Somme de UOP prévues à date"/>
    <n v="9"/>
    <n v="9"/>
    <n v="9"/>
    <x v="1"/>
    <x v="2"/>
    <x v="0"/>
    <x v="0"/>
    <x v="1"/>
    <x v="1"/>
    <x v="0"/>
    <x v="0"/>
    <x v="0"/>
  </r>
  <r>
    <s v="CENTRE"/>
    <x v="0"/>
    <x v="0"/>
    <x v="2"/>
    <x v="6"/>
    <x v="4"/>
    <x v="0"/>
    <s v="Somme de Dépenses prévues à date"/>
    <n v="-24330.22"/>
    <n v="24330.22"/>
    <n v="24330.22"/>
    <x v="1"/>
    <x v="2"/>
    <x v="1"/>
    <x v="0"/>
    <x v="1"/>
    <x v="1"/>
    <x v="0"/>
    <x v="0"/>
    <x v="0"/>
  </r>
  <r>
    <s v="CENTRE"/>
    <x v="0"/>
    <x v="0"/>
    <x v="2"/>
    <x v="6"/>
    <x v="4"/>
    <x v="1"/>
    <s v="Somme de UOP prévues à date"/>
    <n v="1"/>
    <n v="1"/>
    <n v="1"/>
    <x v="1"/>
    <x v="2"/>
    <x v="0"/>
    <x v="0"/>
    <x v="1"/>
    <x v="1"/>
    <x v="0"/>
    <x v="0"/>
    <x v="0"/>
  </r>
  <r>
    <s v="CENTRE"/>
    <x v="0"/>
    <x v="0"/>
    <x v="2"/>
    <x v="6"/>
    <x v="4"/>
    <x v="1"/>
    <s v="Somme de Dépenses prévues à date"/>
    <n v="-15302.77"/>
    <n v="15302.77"/>
    <n v="15302.77"/>
    <x v="1"/>
    <x v="2"/>
    <x v="1"/>
    <x v="0"/>
    <x v="1"/>
    <x v="1"/>
    <x v="0"/>
    <x v="0"/>
    <x v="0"/>
  </r>
  <r>
    <s v="CENTRE"/>
    <x v="0"/>
    <x v="0"/>
    <x v="2"/>
    <x v="6"/>
    <x v="4"/>
    <x v="4"/>
    <s v="Somme de Dépenses prévues à date"/>
    <n v="-301.33999999999997"/>
    <n v="301.33999999999997"/>
    <n v="301.33999999999997"/>
    <x v="1"/>
    <x v="2"/>
    <x v="1"/>
    <x v="0"/>
    <x v="1"/>
    <x v="1"/>
    <x v="0"/>
    <x v="0"/>
    <x v="0"/>
  </r>
  <r>
    <s v="CENTRE"/>
    <x v="0"/>
    <x v="0"/>
    <x v="2"/>
    <x v="7"/>
    <x v="4"/>
    <x v="0"/>
    <s v="Somme de UOP prévues à date"/>
    <n v="3"/>
    <n v="3"/>
    <n v="3"/>
    <x v="1"/>
    <x v="2"/>
    <x v="0"/>
    <x v="0"/>
    <x v="1"/>
    <x v="1"/>
    <x v="0"/>
    <x v="0"/>
    <x v="0"/>
  </r>
  <r>
    <s v="CENTRE"/>
    <x v="0"/>
    <x v="0"/>
    <x v="2"/>
    <x v="7"/>
    <x v="4"/>
    <x v="0"/>
    <s v="Somme de Dépenses prévues à date"/>
    <n v="-7053.38"/>
    <n v="7053.38"/>
    <n v="7053.38"/>
    <x v="1"/>
    <x v="2"/>
    <x v="1"/>
    <x v="0"/>
    <x v="1"/>
    <x v="1"/>
    <x v="0"/>
    <x v="0"/>
    <x v="0"/>
  </r>
  <r>
    <s v="CENTRE"/>
    <x v="0"/>
    <x v="0"/>
    <x v="2"/>
    <x v="7"/>
    <x v="4"/>
    <x v="1"/>
    <s v="Somme de UOP prévues à date"/>
    <n v="1"/>
    <n v="1"/>
    <n v="1"/>
    <x v="1"/>
    <x v="2"/>
    <x v="0"/>
    <x v="0"/>
    <x v="1"/>
    <x v="1"/>
    <x v="0"/>
    <x v="0"/>
    <x v="0"/>
  </r>
  <r>
    <s v="CENTRE"/>
    <x v="0"/>
    <x v="0"/>
    <x v="2"/>
    <x v="7"/>
    <x v="4"/>
    <x v="1"/>
    <s v="Somme de Dépenses prévues à date"/>
    <n v="-1511.33"/>
    <n v="1511.33"/>
    <n v="1511.33"/>
    <x v="1"/>
    <x v="2"/>
    <x v="1"/>
    <x v="0"/>
    <x v="1"/>
    <x v="1"/>
    <x v="0"/>
    <x v="0"/>
    <x v="0"/>
  </r>
  <r>
    <s v="CENTRE"/>
    <x v="0"/>
    <x v="0"/>
    <x v="2"/>
    <x v="7"/>
    <x v="4"/>
    <x v="2"/>
    <s v="Somme de UOP prévues à date"/>
    <n v="3"/>
    <n v="3"/>
    <n v="3"/>
    <x v="1"/>
    <x v="2"/>
    <x v="0"/>
    <x v="0"/>
    <x v="1"/>
    <x v="1"/>
    <x v="0"/>
    <x v="0"/>
    <x v="0"/>
  </r>
  <r>
    <s v="CENTRE"/>
    <x v="0"/>
    <x v="0"/>
    <x v="2"/>
    <x v="7"/>
    <x v="4"/>
    <x v="2"/>
    <s v="Somme de Dépenses prévues à date"/>
    <n v="-3372.99"/>
    <n v="3372.99"/>
    <n v="3372.99"/>
    <x v="1"/>
    <x v="2"/>
    <x v="1"/>
    <x v="0"/>
    <x v="1"/>
    <x v="1"/>
    <x v="0"/>
    <x v="0"/>
    <x v="0"/>
  </r>
  <r>
    <s v="CENTRE"/>
    <x v="0"/>
    <x v="0"/>
    <x v="2"/>
    <x v="8"/>
    <x v="4"/>
    <x v="0"/>
    <s v="Somme de UOP prévues à date"/>
    <n v="23"/>
    <n v="23"/>
    <n v="23"/>
    <x v="1"/>
    <x v="2"/>
    <x v="0"/>
    <x v="0"/>
    <x v="1"/>
    <x v="1"/>
    <x v="0"/>
    <x v="0"/>
    <x v="0"/>
  </r>
  <r>
    <s v="CENTRE"/>
    <x v="0"/>
    <x v="0"/>
    <x v="2"/>
    <x v="8"/>
    <x v="4"/>
    <x v="0"/>
    <s v="Somme de Dépenses prévues à date"/>
    <n v="-11352.62"/>
    <n v="11352.62"/>
    <n v="11352.62"/>
    <x v="1"/>
    <x v="2"/>
    <x v="1"/>
    <x v="0"/>
    <x v="1"/>
    <x v="1"/>
    <x v="0"/>
    <x v="0"/>
    <x v="0"/>
  </r>
  <r>
    <s v="CENTRE"/>
    <x v="0"/>
    <x v="0"/>
    <x v="2"/>
    <x v="8"/>
    <x v="4"/>
    <x v="1"/>
    <s v="Somme de UOP prévues à date"/>
    <n v="6"/>
    <n v="6"/>
    <n v="6"/>
    <x v="1"/>
    <x v="2"/>
    <x v="0"/>
    <x v="0"/>
    <x v="1"/>
    <x v="1"/>
    <x v="0"/>
    <x v="0"/>
    <x v="0"/>
  </r>
  <r>
    <s v="CENTRE"/>
    <x v="0"/>
    <x v="0"/>
    <x v="2"/>
    <x v="8"/>
    <x v="4"/>
    <x v="1"/>
    <s v="Somme de Dépenses prévues à date"/>
    <n v="-1219.5999999999999"/>
    <n v="1219.5999999999999"/>
    <n v="1219.5999999999999"/>
    <x v="1"/>
    <x v="2"/>
    <x v="1"/>
    <x v="0"/>
    <x v="1"/>
    <x v="1"/>
    <x v="0"/>
    <x v="0"/>
    <x v="0"/>
  </r>
  <r>
    <s v="CENTRE"/>
    <x v="0"/>
    <x v="0"/>
    <x v="2"/>
    <x v="8"/>
    <x v="4"/>
    <x v="4"/>
    <s v="Somme de UOP prévues à date"/>
    <n v="6"/>
    <n v="6"/>
    <n v="6"/>
    <x v="1"/>
    <x v="2"/>
    <x v="0"/>
    <x v="0"/>
    <x v="1"/>
    <x v="1"/>
    <x v="0"/>
    <x v="0"/>
    <x v="0"/>
  </r>
  <r>
    <s v="CENTRE"/>
    <x v="0"/>
    <x v="0"/>
    <x v="2"/>
    <x v="8"/>
    <x v="4"/>
    <x v="4"/>
    <s v="Somme de Dépenses prévues à date"/>
    <n v="-2629.99"/>
    <n v="2629.99"/>
    <n v="2629.99"/>
    <x v="1"/>
    <x v="2"/>
    <x v="1"/>
    <x v="0"/>
    <x v="1"/>
    <x v="1"/>
    <x v="0"/>
    <x v="0"/>
    <x v="0"/>
  </r>
  <r>
    <s v="CENTRE"/>
    <x v="0"/>
    <x v="0"/>
    <x v="2"/>
    <x v="9"/>
    <x v="5"/>
    <x v="0"/>
    <s v="Somme de Dépenses prévues à date"/>
    <n v="-618"/>
    <n v="618"/>
    <n v="618"/>
    <x v="1"/>
    <x v="2"/>
    <x v="1"/>
    <x v="0"/>
    <x v="1"/>
    <x v="0"/>
    <x v="0"/>
    <x v="0"/>
    <x v="0"/>
  </r>
  <r>
    <s v="CENTRE"/>
    <x v="0"/>
    <x v="0"/>
    <x v="2"/>
    <x v="9"/>
    <x v="5"/>
    <x v="1"/>
    <s v="Somme de UOP prévues à date"/>
    <n v="60"/>
    <n v="60"/>
    <n v="60"/>
    <x v="1"/>
    <x v="2"/>
    <x v="0"/>
    <x v="0"/>
    <x v="1"/>
    <x v="0"/>
    <x v="0"/>
    <x v="0"/>
    <x v="0"/>
  </r>
  <r>
    <s v="CENTRE"/>
    <x v="0"/>
    <x v="0"/>
    <x v="2"/>
    <x v="9"/>
    <x v="5"/>
    <x v="1"/>
    <s v="Somme de Dépenses prévues à date"/>
    <n v="-6928.55"/>
    <n v="6928.55"/>
    <n v="6928.55"/>
    <x v="1"/>
    <x v="2"/>
    <x v="1"/>
    <x v="0"/>
    <x v="1"/>
    <x v="0"/>
    <x v="0"/>
    <x v="0"/>
    <x v="0"/>
  </r>
  <r>
    <s v="CENTRE"/>
    <x v="0"/>
    <x v="0"/>
    <x v="2"/>
    <x v="10"/>
    <x v="6"/>
    <x v="0"/>
    <s v="Somme de UOP prévues à date"/>
    <n v="10"/>
    <n v="10"/>
    <n v="10"/>
    <x v="1"/>
    <x v="2"/>
    <x v="0"/>
    <x v="0"/>
    <x v="1"/>
    <x v="0"/>
    <x v="0"/>
    <x v="0"/>
    <x v="0"/>
  </r>
  <r>
    <s v="CENTRE"/>
    <x v="0"/>
    <x v="0"/>
    <x v="2"/>
    <x v="10"/>
    <x v="6"/>
    <x v="0"/>
    <s v="Somme de Dépenses prévues à date"/>
    <n v="-2573.17"/>
    <n v="2573.17"/>
    <n v="2573.17"/>
    <x v="1"/>
    <x v="2"/>
    <x v="1"/>
    <x v="0"/>
    <x v="1"/>
    <x v="0"/>
    <x v="0"/>
    <x v="0"/>
    <x v="0"/>
  </r>
  <r>
    <s v="CENTRE"/>
    <x v="0"/>
    <x v="0"/>
    <x v="3"/>
    <x v="11"/>
    <x v="7"/>
    <x v="0"/>
    <s v="Somme de UOP prévues à date"/>
    <n v="1496948"/>
    <n v="1496948"/>
    <n v="1496948"/>
    <x v="1"/>
    <x v="2"/>
    <x v="0"/>
    <x v="0"/>
    <x v="0"/>
    <x v="1"/>
    <x v="0"/>
    <x v="0"/>
    <x v="0"/>
  </r>
  <r>
    <s v="CENTRE"/>
    <x v="0"/>
    <x v="0"/>
    <x v="3"/>
    <x v="11"/>
    <x v="7"/>
    <x v="0"/>
    <s v="Somme de Dépenses prévues à date"/>
    <n v="-174119.29"/>
    <n v="174119.29"/>
    <n v="174119.29"/>
    <x v="1"/>
    <x v="2"/>
    <x v="1"/>
    <x v="0"/>
    <x v="0"/>
    <x v="1"/>
    <x v="0"/>
    <x v="0"/>
    <x v="0"/>
  </r>
  <r>
    <s v="CENTRE"/>
    <x v="0"/>
    <x v="0"/>
    <x v="3"/>
    <x v="11"/>
    <x v="7"/>
    <x v="1"/>
    <s v="Somme de UOP prévues à date"/>
    <n v="1247695"/>
    <n v="1247695"/>
    <n v="1247695"/>
    <x v="1"/>
    <x v="2"/>
    <x v="0"/>
    <x v="0"/>
    <x v="0"/>
    <x v="1"/>
    <x v="0"/>
    <x v="0"/>
    <x v="0"/>
  </r>
  <r>
    <s v="CENTRE"/>
    <x v="0"/>
    <x v="0"/>
    <x v="3"/>
    <x v="11"/>
    <x v="7"/>
    <x v="1"/>
    <s v="Somme de Dépenses prévues à date"/>
    <n v="-136973.84"/>
    <n v="136973.84"/>
    <n v="136973.84"/>
    <x v="1"/>
    <x v="2"/>
    <x v="1"/>
    <x v="0"/>
    <x v="0"/>
    <x v="1"/>
    <x v="0"/>
    <x v="0"/>
    <x v="0"/>
  </r>
  <r>
    <s v="CENTRE"/>
    <x v="0"/>
    <x v="0"/>
    <x v="3"/>
    <x v="12"/>
    <x v="8"/>
    <x v="0"/>
    <s v="Somme de UOP prévues à date"/>
    <n v="3400"/>
    <n v="3400"/>
    <n v="3400"/>
    <x v="1"/>
    <x v="2"/>
    <x v="0"/>
    <x v="0"/>
    <x v="0"/>
    <x v="0"/>
    <x v="0"/>
    <x v="0"/>
    <x v="0"/>
  </r>
  <r>
    <s v="CENTRE"/>
    <x v="0"/>
    <x v="0"/>
    <x v="3"/>
    <x v="12"/>
    <x v="8"/>
    <x v="0"/>
    <s v="Somme de Dépenses prévues à date"/>
    <n v="-96746.549999999988"/>
    <n v="96746.549999999988"/>
    <n v="96746.549999999988"/>
    <x v="1"/>
    <x v="2"/>
    <x v="1"/>
    <x v="0"/>
    <x v="0"/>
    <x v="0"/>
    <x v="0"/>
    <x v="0"/>
    <x v="0"/>
  </r>
  <r>
    <s v="CENTRE"/>
    <x v="0"/>
    <x v="0"/>
    <x v="3"/>
    <x v="12"/>
    <x v="8"/>
    <x v="5"/>
    <s v="Somme de UOP prévues à date"/>
    <n v="800"/>
    <n v="800"/>
    <n v="800"/>
    <x v="1"/>
    <x v="2"/>
    <x v="0"/>
    <x v="0"/>
    <x v="0"/>
    <x v="0"/>
    <x v="0"/>
    <x v="0"/>
    <x v="0"/>
  </r>
  <r>
    <s v="CENTRE"/>
    <x v="0"/>
    <x v="0"/>
    <x v="3"/>
    <x v="12"/>
    <x v="8"/>
    <x v="5"/>
    <s v="Somme de Dépenses prévues à date"/>
    <n v="-22763.9"/>
    <n v="22763.9"/>
    <n v="22763.9"/>
    <x v="1"/>
    <x v="2"/>
    <x v="1"/>
    <x v="0"/>
    <x v="0"/>
    <x v="0"/>
    <x v="0"/>
    <x v="0"/>
    <x v="0"/>
  </r>
  <r>
    <s v="CENTRE"/>
    <x v="0"/>
    <x v="0"/>
    <x v="3"/>
    <x v="13"/>
    <x v="9"/>
    <x v="0"/>
    <s v="Somme de UOP prévues à date"/>
    <n v="181"/>
    <n v="181"/>
    <n v="181"/>
    <x v="1"/>
    <x v="2"/>
    <x v="0"/>
    <x v="0"/>
    <x v="0"/>
    <x v="0"/>
    <x v="0"/>
    <x v="0"/>
    <x v="0"/>
  </r>
  <r>
    <s v="CENTRE"/>
    <x v="0"/>
    <x v="0"/>
    <x v="3"/>
    <x v="13"/>
    <x v="9"/>
    <x v="0"/>
    <s v="Somme de Dépenses prévues à date"/>
    <n v="-1108017.1499999999"/>
    <n v="1108017.1499999999"/>
    <n v="1108017.1499999999"/>
    <x v="1"/>
    <x v="2"/>
    <x v="1"/>
    <x v="0"/>
    <x v="0"/>
    <x v="0"/>
    <x v="0"/>
    <x v="0"/>
    <x v="0"/>
  </r>
  <r>
    <s v="CENTRE"/>
    <x v="0"/>
    <x v="0"/>
    <x v="3"/>
    <x v="13"/>
    <x v="9"/>
    <x v="1"/>
    <s v="Somme de UOP prévues à date"/>
    <n v="18"/>
    <n v="18"/>
    <n v="18"/>
    <x v="1"/>
    <x v="2"/>
    <x v="0"/>
    <x v="0"/>
    <x v="0"/>
    <x v="0"/>
    <x v="0"/>
    <x v="0"/>
    <x v="0"/>
  </r>
  <r>
    <s v="CENTRE"/>
    <x v="0"/>
    <x v="0"/>
    <x v="3"/>
    <x v="13"/>
    <x v="9"/>
    <x v="1"/>
    <s v="Somme de Dépenses prévues à date"/>
    <n v="-128446.47"/>
    <n v="128446.47"/>
    <n v="128446.47"/>
    <x v="1"/>
    <x v="2"/>
    <x v="1"/>
    <x v="0"/>
    <x v="0"/>
    <x v="0"/>
    <x v="0"/>
    <x v="0"/>
    <x v="0"/>
  </r>
  <r>
    <s v="CENTRE"/>
    <x v="0"/>
    <x v="0"/>
    <x v="3"/>
    <x v="13"/>
    <x v="9"/>
    <x v="2"/>
    <s v="Somme de Dépenses prévues à date"/>
    <n v="-5969.82"/>
    <n v="5969.82"/>
    <n v="5969.82"/>
    <x v="1"/>
    <x v="2"/>
    <x v="1"/>
    <x v="0"/>
    <x v="0"/>
    <x v="0"/>
    <x v="0"/>
    <x v="0"/>
    <x v="0"/>
  </r>
  <r>
    <s v="CENTRE"/>
    <x v="0"/>
    <x v="0"/>
    <x v="4"/>
    <x v="6"/>
    <x v="10"/>
    <x v="6"/>
    <s v="Somme de UOP prévues à date"/>
    <n v="130"/>
    <n v="130"/>
    <n v="130"/>
    <x v="1"/>
    <x v="2"/>
    <x v="0"/>
    <x v="0"/>
    <x v="0"/>
    <x v="0"/>
    <x v="0"/>
    <x v="0"/>
    <x v="0"/>
  </r>
  <r>
    <s v="CENTRE"/>
    <x v="0"/>
    <x v="0"/>
    <x v="4"/>
    <x v="6"/>
    <x v="10"/>
    <x v="6"/>
    <s v="Somme de Dépenses prévues à date"/>
    <n v="-43708.76"/>
    <n v="43708.76"/>
    <n v="43708.76"/>
    <x v="1"/>
    <x v="2"/>
    <x v="1"/>
    <x v="0"/>
    <x v="0"/>
    <x v="0"/>
    <x v="0"/>
    <x v="0"/>
    <x v="0"/>
  </r>
  <r>
    <s v="CENTRE"/>
    <x v="2"/>
    <x v="2"/>
    <x v="2"/>
    <x v="10"/>
    <x v="6"/>
    <x v="0"/>
    <s v="Somme de UOP prévues à date"/>
    <n v="667"/>
    <n v="667"/>
    <n v="667"/>
    <x v="1"/>
    <x v="2"/>
    <x v="0"/>
    <x v="0"/>
    <x v="1"/>
    <x v="0"/>
    <x v="0"/>
    <x v="0"/>
    <x v="0"/>
  </r>
  <r>
    <s v="CENTRE"/>
    <x v="2"/>
    <x v="2"/>
    <x v="2"/>
    <x v="10"/>
    <x v="6"/>
    <x v="0"/>
    <s v="Somme de Dépenses prévues à date"/>
    <n v="-7482.38"/>
    <n v="7482.38"/>
    <n v="7482.38"/>
    <x v="1"/>
    <x v="2"/>
    <x v="1"/>
    <x v="0"/>
    <x v="1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2" cacheId="0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 chartFormat="13">
  <location ref="N87:O90" firstHeaderRow="1" firstDataRow="2" firstDataCol="1" rowPageCount="2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dataField="1" numFmtId="3" showAll="0"/>
    <pivotField numFmtId="3" showAll="0"/>
    <pivotField axis="axisPage" showAll="0">
      <items count="3">
        <item x="0"/>
        <item x="1"/>
        <item t="default"/>
      </items>
    </pivotField>
    <pivotField axis="axisRow" showAll="0">
      <items count="4">
        <item x="2"/>
        <item x="1"/>
        <item h="1" x="0"/>
        <item t="default"/>
      </items>
    </pivotField>
    <pivotField axis="axisCol" showAll="0">
      <items count="8">
        <item h="1" x="1"/>
        <item h="1" x="2"/>
        <item h="1" x="4"/>
        <item h="1" x="3"/>
        <item h="1" x="5"/>
        <item h="1" x="6"/>
        <item x="0"/>
        <item t="default"/>
      </items>
    </pivotField>
    <pivotField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12"/>
  </rowFields>
  <rowItems count="2">
    <i>
      <x/>
    </i>
    <i>
      <x v="1"/>
    </i>
  </rowItems>
  <colFields count="1">
    <field x="13"/>
  </colFields>
  <colItems count="1">
    <i>
      <x v="6"/>
    </i>
  </colItems>
  <pageFields count="2">
    <pageField fld="19" item="0" hier="-1"/>
    <pageField fld="11" item="1" hier="-1"/>
  </pageFields>
  <dataFields count="1">
    <dataField name="Somme de MONTANT" fld="9" baseField="10" baseItem="0" numFmtId="3"/>
  </dataFields>
  <chartFormats count="10">
    <chartFormat chart="5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3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9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3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9" format="4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5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3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</chartFormat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9" cacheId="0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 chartFormat="28">
  <location ref="AS127:AU130" firstHeaderRow="1" firstDataRow="2" firstDataCol="1" rowPageCount="3" colPageCount="1"/>
  <pivotFields count="20">
    <pivotField showAll="0"/>
    <pivotField axis="axisRow" showAll="0" sortType="ascending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dataField="1" numFmtId="3" showAll="0"/>
    <pivotField numFmtId="3" showAll="0"/>
    <pivotField axis="axisPage" showAll="0">
      <items count="3">
        <item x="0"/>
        <item x="1"/>
        <item t="default"/>
      </items>
    </pivotField>
    <pivotField axis="axisCol" showAll="0">
      <items count="4">
        <item x="2"/>
        <item x="1"/>
        <item h="1" x="0"/>
        <item t="default"/>
      </items>
    </pivotField>
    <pivotField axis="axisPage" multipleItemSelectionAllowed="1" showAll="0">
      <items count="8">
        <item x="1"/>
        <item h="1" x="2"/>
        <item h="1" x="4"/>
        <item h="1" x="3"/>
        <item h="1" x="5"/>
        <item h="1" x="6"/>
        <item h="1" x="0"/>
        <item t="default"/>
      </items>
    </pivotField>
    <pivotField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1"/>
  </rowFields>
  <rowItems count="2">
    <i>
      <x/>
    </i>
    <i>
      <x v="2"/>
    </i>
  </rowItems>
  <colFields count="1">
    <field x="12"/>
  </colFields>
  <colItems count="2">
    <i>
      <x/>
    </i>
    <i>
      <x v="1"/>
    </i>
  </colItems>
  <pageFields count="3">
    <pageField fld="19" item="0" hier="-1"/>
    <pageField fld="11" item="1" hier="-1"/>
    <pageField fld="13" hier="-1"/>
  </pageFields>
  <dataFields count="1">
    <dataField name="Somme de MONTANT" fld="9" baseField="0" baseItem="2" numFmtId="3"/>
  </dataFields>
  <formats count="1">
    <format dxfId="3">
      <pivotArea dataOnly="0" labelOnly="1" fieldPosition="0">
        <references count="1">
          <reference field="12" count="0"/>
        </references>
      </pivotArea>
    </format>
  </formats>
  <chartFormats count="26"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8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8" format="6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8" format="7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1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1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1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5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5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6" format="0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6" format="1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8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8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9" format="0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9" format="1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21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21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22" format="0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22" format="1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24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24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25" format="0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25" format="1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4" minRefreshableVersion="3" colGrandTotals="0" itemPrintTitles="1" createdVersion="4" indent="0" outline="1" outlineData="1" multipleFieldFilters="0" chartFormat="3">
  <location ref="Z31:AB39" firstHeaderRow="1" firstDataRow="2" firstDataCol="1" rowPageCount="3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axis="axisRow" showAll="0">
      <items count="9">
        <item x="0"/>
        <item x="1"/>
        <item x="4"/>
        <item x="3"/>
        <item x="2"/>
        <item x="5"/>
        <item x="6"/>
        <item x="7"/>
        <item t="default"/>
      </items>
    </pivotField>
    <pivotField showAll="0"/>
    <pivotField showAll="0"/>
    <pivotField numFmtId="3" showAll="0"/>
    <pivotField dataField="1" numFmtId="3" showAll="0"/>
    <pivotField axis="axisCol" showAll="0">
      <items count="3">
        <item x="0"/>
        <item x="1"/>
        <item t="default"/>
      </items>
    </pivotField>
    <pivotField axis="axisPage" showAll="0">
      <items count="4">
        <item x="1"/>
        <item x="2"/>
        <item x="0"/>
        <item t="default"/>
      </items>
    </pivotField>
    <pivotField axis="axisPage" multipleItemSelectionAllowed="1" showAll="0">
      <items count="8">
        <item h="1" x="1"/>
        <item h="1" x="2"/>
        <item h="1" x="4"/>
        <item h="1" x="3"/>
        <item h="1" x="5"/>
        <item h="1" x="6"/>
        <item x="0"/>
        <item t="default"/>
      </items>
    </pivotField>
    <pivotField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6"/>
  </rowFields>
  <rowItems count="7">
    <i>
      <x/>
    </i>
    <i>
      <x v="1"/>
    </i>
    <i>
      <x v="2"/>
    </i>
    <i>
      <x v="4"/>
    </i>
    <i>
      <x v="5"/>
    </i>
    <i>
      <x v="7"/>
    </i>
    <i t="grand">
      <x/>
    </i>
  </rowItems>
  <colFields count="1">
    <field x="11"/>
  </colFields>
  <colItems count="2">
    <i>
      <x/>
    </i>
    <i>
      <x v="1"/>
    </i>
  </colItems>
  <pageFields count="3">
    <pageField fld="19" item="0" hier="-1"/>
    <pageField fld="13" hier="-1"/>
    <pageField fld="12" item="0" hier="-1"/>
  </pageFields>
  <dataFields count="1">
    <dataField name="Somme de MONTANT ISO" fld="10" baseField="4" baseItem="3" numFmtId="3"/>
  </dataField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26" cacheId="0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 chartFormat="19">
  <location ref="N64:P66" firstHeaderRow="1" firstDataRow="2" firstDataCol="1" rowPageCount="3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dataField="1" numFmtId="3" showAll="0"/>
    <pivotField numFmtId="3" showAll="0"/>
    <pivotField axis="axisPage" showAll="0">
      <items count="3">
        <item x="0"/>
        <item x="1"/>
        <item t="default"/>
      </items>
    </pivotField>
    <pivotField axis="axisCol" showAll="0">
      <items count="4">
        <item x="2"/>
        <item x="1"/>
        <item h="1" x="0"/>
        <item t="default"/>
      </items>
    </pivotField>
    <pivotField axis="axisPage" multipleItemSelectionAllowed="1" showAll="0">
      <items count="8">
        <item h="1" x="1"/>
        <item h="1" x="2"/>
        <item h="1" x="4"/>
        <item h="1" x="3"/>
        <item h="1" x="5"/>
        <item h="1" x="6"/>
        <item x="0"/>
        <item t="default"/>
      </items>
    </pivotField>
    <pivotField axis="axisRow"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14"/>
  </rowFields>
  <rowItems count="1">
    <i>
      <x/>
    </i>
  </rowItems>
  <colFields count="1">
    <field x="12"/>
  </colFields>
  <colItems count="2">
    <i>
      <x/>
    </i>
    <i>
      <x v="1"/>
    </i>
  </colItems>
  <pageFields count="3">
    <pageField fld="19" item="0" hier="-1"/>
    <pageField fld="11" item="1" hier="-1"/>
    <pageField fld="13" hier="-1"/>
  </pageFields>
  <dataFields count="1">
    <dataField name="Somme de MONTANT" fld="9" baseField="10" baseItem="0" numFmtId="3"/>
  </dataFields>
  <chartFormats count="15">
    <chartFormat chart="5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3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9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3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9" format="4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5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3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5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5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5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6" format="0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6" format="1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</chartFormat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30" cacheId="0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 chartFormat="22">
  <location ref="AS181:AU184" firstHeaderRow="1" firstDataRow="2" firstDataCol="1" rowPageCount="3" colPageCount="1"/>
  <pivotFields count="20">
    <pivotField showAll="0"/>
    <pivotField axis="axisRow" showAll="0" sortType="ascending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dataField="1" numFmtId="3" showAll="0"/>
    <pivotField numFmtId="3" showAll="0"/>
    <pivotField axis="axisPage" showAll="0">
      <items count="3">
        <item x="0"/>
        <item x="1"/>
        <item t="default"/>
      </items>
    </pivotField>
    <pivotField axis="axisCol" showAll="0">
      <items count="4">
        <item x="2"/>
        <item x="1"/>
        <item h="1" x="0"/>
        <item t="default"/>
      </items>
    </pivotField>
    <pivotField axis="axisPage" multipleItemSelectionAllowed="1" showAll="0">
      <items count="8">
        <item h="1" x="1"/>
        <item h="1" x="2"/>
        <item h="1" x="4"/>
        <item h="1" x="3"/>
        <item h="1" x="5"/>
        <item h="1" x="6"/>
        <item x="0"/>
        <item t="default"/>
      </items>
    </pivotField>
    <pivotField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1"/>
  </rowFields>
  <rowItems count="2">
    <i>
      <x/>
    </i>
    <i>
      <x v="2"/>
    </i>
  </rowItems>
  <colFields count="1">
    <field x="12"/>
  </colFields>
  <colItems count="2">
    <i>
      <x/>
    </i>
    <i>
      <x v="1"/>
    </i>
  </colItems>
  <pageFields count="3">
    <pageField fld="19" item="0" hier="-1"/>
    <pageField fld="11" item="1" hier="-1"/>
    <pageField fld="13" hier="-1"/>
  </pageFields>
  <dataFields count="1">
    <dataField name="Somme de MONTANT" fld="9" baseField="10" baseItem="0" numFmtId="3"/>
  </dataFields>
  <chartFormats count="17">
    <chartFormat chart="5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3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9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3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9" format="4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5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3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5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5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5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6" format="0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6" format="1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8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8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</chartFormat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14" cacheId="0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 chartFormat="4">
  <location ref="B19:D26" firstHeaderRow="1" firstDataRow="2" firstDataCol="1" rowPageCount="2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dataField="1" numFmtId="3" showAll="0"/>
    <pivotField numFmtId="3" showAll="0"/>
    <pivotField axis="axisPage" showAll="0">
      <items count="3">
        <item x="0"/>
        <item x="1"/>
        <item t="default"/>
      </items>
    </pivotField>
    <pivotField axis="axisCol" showAll="0">
      <items count="4">
        <item x="0"/>
        <item x="1"/>
        <item x="2"/>
        <item t="default"/>
      </items>
    </pivotField>
    <pivotField axis="axisRow" showAll="0">
      <items count="8">
        <item x="1"/>
        <item x="2"/>
        <item x="4"/>
        <item x="3"/>
        <item x="5"/>
        <item x="6"/>
        <item h="1" x="0"/>
        <item t="default"/>
      </items>
    </pivotField>
    <pivotField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13"/>
  </rowFields>
  <rowItems count="6">
    <i>
      <x/>
    </i>
    <i>
      <x v="1"/>
    </i>
    <i>
      <x v="2"/>
    </i>
    <i>
      <x v="3"/>
    </i>
    <i>
      <x v="4"/>
    </i>
    <i>
      <x v="5"/>
    </i>
  </rowItems>
  <colFields count="1">
    <field x="12"/>
  </colFields>
  <colItems count="2">
    <i>
      <x/>
    </i>
    <i>
      <x v="1"/>
    </i>
  </colItems>
  <pageFields count="2">
    <pageField fld="19" item="0" hier="-1"/>
    <pageField fld="11" item="0" hier="-1"/>
  </pageFields>
  <dataFields count="1">
    <dataField name="Somme de MONTANT" fld="9" baseField="0" baseItem="2" numFmtId="3"/>
  </dataFields>
  <formats count="1">
    <format dxfId="4">
      <pivotArea dataOnly="0" labelOnly="1" fieldPosition="0">
        <references count="1">
          <reference field="12" count="0"/>
        </references>
      </pivotArea>
    </format>
  </formats>
  <chartFormats count="4"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3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3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7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ableau croisé dynamique21" cacheId="0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 chartFormat="19">
  <location ref="N127:P130" firstHeaderRow="1" firstDataRow="2" firstDataCol="1" rowPageCount="3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dataField="1" numFmtId="3" showAll="0"/>
    <pivotField numFmtId="3" showAll="0"/>
    <pivotField axis="axisPage" showAll="0">
      <items count="3">
        <item x="0"/>
        <item x="1"/>
        <item t="default"/>
      </items>
    </pivotField>
    <pivotField axis="axisCol" showAll="0">
      <items count="4">
        <item x="2"/>
        <item x="1"/>
        <item h="1" x="0"/>
        <item t="default"/>
      </items>
    </pivotField>
    <pivotField axis="axisPage" multipleItemSelectionAllowed="1" showAll="0">
      <items count="8">
        <item h="1" x="1"/>
        <item h="1" x="2"/>
        <item h="1" x="4"/>
        <item h="1" x="3"/>
        <item h="1" x="5"/>
        <item h="1" x="6"/>
        <item x="0"/>
        <item t="default"/>
      </items>
    </pivotField>
    <pivotField showAll="0">
      <items count="2">
        <item x="0"/>
        <item t="default"/>
      </items>
    </pivotField>
    <pivotField axis="axisRow"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15"/>
  </rowFields>
  <rowItems count="2">
    <i>
      <x/>
    </i>
    <i>
      <x v="1"/>
    </i>
  </rowItems>
  <colFields count="1">
    <field x="12"/>
  </colFields>
  <colItems count="2">
    <i>
      <x/>
    </i>
    <i>
      <x v="1"/>
    </i>
  </colItems>
  <pageFields count="3">
    <pageField fld="19" item="0" hier="-1"/>
    <pageField fld="11" item="1" hier="-1"/>
    <pageField fld="13" hier="-1"/>
  </pageFields>
  <dataFields count="1">
    <dataField name="Somme de MONTANT" fld="9" baseField="10" baseItem="0" numFmtId="3"/>
  </dataFields>
  <chartFormats count="14">
    <chartFormat chart="5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3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9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3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9" format="4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5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3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3" format="0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3" format="1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5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5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</chartFormat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8.xml><?xml version="1.0" encoding="utf-8"?>
<pivotTableDefinition xmlns="http://schemas.openxmlformats.org/spreadsheetml/2006/main" name="Tableau croisé dynamique11" cacheId="0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 chartFormat="12">
  <location ref="B87:D89" firstHeaderRow="1" firstDataRow="2" firstDataCol="1" rowPageCount="2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dataField="1" numFmtId="3" showAll="0"/>
    <pivotField numFmtId="3" showAll="0"/>
    <pivotField axis="axisPage" showAll="0">
      <items count="3">
        <item x="0"/>
        <item x="1"/>
        <item t="default"/>
      </items>
    </pivotField>
    <pivotField axis="axisCol" showAll="0">
      <items count="4">
        <item x="2"/>
        <item x="1"/>
        <item h="1" x="0"/>
        <item t="default"/>
      </items>
    </pivotField>
    <pivotField axis="axisRow" showAll="0">
      <items count="8">
        <item x="1"/>
        <item h="1" x="2"/>
        <item h="1" x="4"/>
        <item h="1" x="3"/>
        <item h="1" x="5"/>
        <item h="1" x="6"/>
        <item h="1" x="0"/>
        <item t="default"/>
      </items>
    </pivotField>
    <pivotField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13"/>
  </rowFields>
  <rowItems count="1">
    <i>
      <x/>
    </i>
  </rowItems>
  <colFields count="1">
    <field x="12"/>
  </colFields>
  <colItems count="2">
    <i>
      <x/>
    </i>
    <i>
      <x v="1"/>
    </i>
  </colItems>
  <pageFields count="2">
    <pageField fld="19" item="0" hier="-1"/>
    <pageField fld="11" item="1" hier="-1"/>
  </pageFields>
  <dataFields count="1">
    <dataField name="Somme de MONTANT" fld="9" baseField="0" baseItem="2" numFmtId="3"/>
  </dataFields>
  <formats count="1">
    <format dxfId="5">
      <pivotArea dataOnly="0" labelOnly="1" fieldPosition="0">
        <references count="1">
          <reference field="12" count="0"/>
        </references>
      </pivotArea>
    </format>
  </formats>
  <chartFormats count="10"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8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8" format="6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8" format="7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1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1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1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9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colGrandTotals="0" itemPrintTitles="1" createdVersion="4" indent="0" outline="1" outlineData="1" multipleFieldFilters="0" chartFormat="3">
  <location ref="AL7:AN22" firstHeaderRow="1" firstDataRow="2" firstDataCol="1" rowPageCount="3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numFmtId="3" showAll="0"/>
    <pivotField dataField="1" numFmtId="3" showAll="0"/>
    <pivotField axis="axisCol" showAll="0">
      <items count="3">
        <item x="0"/>
        <item x="1"/>
        <item t="default"/>
      </items>
    </pivotField>
    <pivotField axis="axisPage" showAll="0">
      <items count="4">
        <item x="1"/>
        <item x="2"/>
        <item x="0"/>
        <item t="default"/>
      </items>
    </pivotField>
    <pivotField axis="axisPage" multipleItemSelectionAllowed="1" showAll="0">
      <items count="8">
        <item h="1" x="1"/>
        <item h="1" x="2"/>
        <item h="1" x="4"/>
        <item h="1" x="3"/>
        <item h="1" x="5"/>
        <item h="1" x="6"/>
        <item x="0"/>
        <item t="default"/>
      </items>
    </pivotField>
    <pivotField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4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1"/>
    </i>
    <i>
      <x v="12"/>
    </i>
    <i>
      <x v="13"/>
    </i>
    <i t="grand">
      <x/>
    </i>
  </rowItems>
  <colFields count="1">
    <field x="11"/>
  </colFields>
  <colItems count="2">
    <i>
      <x/>
    </i>
    <i>
      <x v="1"/>
    </i>
  </colItems>
  <pageFields count="3">
    <pageField fld="19" item="0" hier="-1"/>
    <pageField fld="13" hier="-1"/>
    <pageField fld="12" item="0" hier="-1"/>
  </pageFields>
  <dataFields count="1">
    <dataField name="Somme de MONTANT ISO" fld="10" baseField="4" baseItem="3" numFmtId="3"/>
  </dataField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0.xml><?xml version="1.0" encoding="utf-8"?>
<pivotTableDefinition xmlns="http://schemas.openxmlformats.org/spreadsheetml/2006/main" name="Tableau croisé dynamique25" cacheId="0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 chartFormat="22">
  <location ref="N51:P53" firstHeaderRow="1" firstDataRow="2" firstDataCol="1" rowPageCount="3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dataField="1" numFmtId="3" showAll="0"/>
    <pivotField numFmtId="3" showAll="0"/>
    <pivotField axis="axisPage" showAll="0">
      <items count="3">
        <item x="0"/>
        <item x="1"/>
        <item t="default"/>
      </items>
    </pivotField>
    <pivotField axis="axisCol" showAll="0">
      <items count="4">
        <item x="2"/>
        <item x="1"/>
        <item h="1" x="0"/>
        <item t="default"/>
      </items>
    </pivotField>
    <pivotField axis="axisPage" multipleItemSelectionAllowed="1" showAll="0">
      <items count="8">
        <item x="1"/>
        <item h="1" x="2"/>
        <item h="1" x="4"/>
        <item h="1" x="3"/>
        <item h="1" x="5"/>
        <item h="1" x="6"/>
        <item h="1" x="0"/>
        <item t="default"/>
      </items>
    </pivotField>
    <pivotField axis="axisRow"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14"/>
  </rowFields>
  <rowItems count="1">
    <i>
      <x/>
    </i>
  </rowItems>
  <colFields count="1">
    <field x="12"/>
  </colFields>
  <colItems count="2">
    <i>
      <x/>
    </i>
    <i>
      <x v="1"/>
    </i>
  </colItems>
  <pageFields count="3">
    <pageField fld="19" item="0" hier="-1"/>
    <pageField fld="11" item="1" hier="-1"/>
    <pageField fld="13" hier="-1"/>
  </pageFields>
  <dataFields count="1">
    <dataField name="Somme de MONTANT" fld="9" baseField="0" baseItem="2" numFmtId="3"/>
  </dataFields>
  <formats count="1">
    <format dxfId="6">
      <pivotArea dataOnly="0" labelOnly="1" fieldPosition="0">
        <references count="1">
          <reference field="12" count="0"/>
        </references>
      </pivotArea>
    </format>
  </formats>
  <chartFormats count="18"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8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8" format="6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8" format="7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1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1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1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5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5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6" format="0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6" format="1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8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8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9" format="0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9" format="1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1.xml><?xml version="1.0" encoding="utf-8"?>
<pivotTableDefinition xmlns="http://schemas.openxmlformats.org/spreadsheetml/2006/main" name="Tableau croisé dynamique24" cacheId="0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 chartFormat="19">
  <location ref="T140:V152" firstHeaderRow="1" firstDataRow="2" firstDataCol="1" rowPageCount="3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axis="axisRow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dataField="1" numFmtId="3" showAll="0"/>
    <pivotField numFmtId="3" showAll="0"/>
    <pivotField axis="axisPage" showAll="0">
      <items count="3">
        <item x="0"/>
        <item x="1"/>
        <item t="default"/>
      </items>
    </pivotField>
    <pivotField axis="axisCol" showAll="0">
      <items count="4">
        <item x="2"/>
        <item x="1"/>
        <item h="1" x="0"/>
        <item t="default"/>
      </items>
    </pivotField>
    <pivotField axis="axisPage" multipleItemSelectionAllowed="1" showAll="0">
      <items count="8">
        <item h="1" x="1"/>
        <item h="1" x="2"/>
        <item h="1" x="4"/>
        <item h="1" x="3"/>
        <item h="1" x="5"/>
        <item h="1" x="6"/>
        <item x="0"/>
        <item t="default"/>
      </items>
    </pivotField>
    <pivotField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5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</rowItems>
  <colFields count="1">
    <field x="12"/>
  </colFields>
  <colItems count="2">
    <i>
      <x/>
    </i>
    <i>
      <x v="1"/>
    </i>
  </colItems>
  <pageFields count="3">
    <pageField fld="19" item="0" hier="-1"/>
    <pageField fld="11" item="1" hier="-1"/>
    <pageField fld="13" hier="-1"/>
  </pageFields>
  <dataFields count="1">
    <dataField name="Somme de MONTANT" fld="9" baseField="10" baseItem="0" numFmtId="3"/>
  </dataFields>
  <chartFormats count="15">
    <chartFormat chart="5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3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9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3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9" format="4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5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3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5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5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5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6" format="0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6" format="1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</chartFormat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2.xml><?xml version="1.0" encoding="utf-8"?>
<pivotTableDefinition xmlns="http://schemas.openxmlformats.org/spreadsheetml/2006/main" name="Tableau croisé dynamique7" cacheId="0" applyNumberFormats="0" applyBorderFormats="0" applyFontFormats="0" applyPatternFormats="0" applyAlignmentFormats="0" applyWidthHeightFormats="1" dataCaption="Valeurs" updatedVersion="4" minRefreshableVersion="3" colGrandTotals="0" itemPrintTitles="1" createdVersion="4" indent="0" outline="1" outlineData="1" multipleFieldFilters="0" chartFormat="3">
  <location ref="T7:V20" firstHeaderRow="1" firstDataRow="2" firstDataCol="1" rowPageCount="3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axis="axisRow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numFmtId="3" showAll="0"/>
    <pivotField dataField="1" numFmtId="3" showAll="0"/>
    <pivotField axis="axisCol" showAll="0">
      <items count="3">
        <item x="0"/>
        <item x="1"/>
        <item t="default"/>
      </items>
    </pivotField>
    <pivotField axis="axisPage" showAll="0">
      <items count="4">
        <item x="1"/>
        <item x="2"/>
        <item x="0"/>
        <item t="default"/>
      </items>
    </pivotField>
    <pivotField axis="axisPage" multipleItemSelectionAllowed="1" showAll="0">
      <items count="8">
        <item x="1"/>
        <item h="1" x="2"/>
        <item h="1" x="4"/>
        <item h="1" x="3"/>
        <item h="1" x="5"/>
        <item h="1" x="6"/>
        <item h="1" x="0"/>
        <item t="default"/>
      </items>
    </pivotField>
    <pivotField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5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11"/>
  </colFields>
  <colItems count="2">
    <i>
      <x/>
    </i>
    <i>
      <x v="1"/>
    </i>
  </colItems>
  <pageFields count="3">
    <pageField fld="19" item="0" hier="-1"/>
    <pageField fld="13" hier="-1"/>
    <pageField fld="12" item="0" hier="-1"/>
  </pageFields>
  <dataFields count="1">
    <dataField name="Somme de MONTANT ISO" fld="10" baseField="12" baseItem="1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3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4" minRefreshableVersion="3" colGrandTotals="0" itemPrintTitles="1" createdVersion="4" indent="0" outline="1" outlineData="1" multipleFieldFilters="0" chartFormat="3">
  <location ref="B51:D54" firstHeaderRow="1" firstDataRow="2" firstDataCol="1" rowPageCount="3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numFmtId="3" showAll="0"/>
    <pivotField dataField="1" numFmtId="3" showAll="0"/>
    <pivotField axis="axisCol" showAll="0">
      <items count="3">
        <item x="0"/>
        <item x="1"/>
        <item t="default"/>
      </items>
    </pivotField>
    <pivotField axis="axisPage" showAll="0">
      <items count="4">
        <item x="1"/>
        <item x="2"/>
        <item x="0"/>
        <item t="default"/>
      </items>
    </pivotField>
    <pivotField axis="axisPage" multipleItemSelectionAllowed="1" showAll="0">
      <items count="8">
        <item x="1"/>
        <item h="1" x="2"/>
        <item h="1" x="4"/>
        <item h="1" x="3"/>
        <item h="1" x="5"/>
        <item h="1" x="6"/>
        <item h="1" x="0"/>
        <item t="default"/>
      </items>
    </pivotField>
    <pivotField axis="axisRow"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14"/>
  </rowFields>
  <rowItems count="2">
    <i>
      <x/>
    </i>
    <i t="grand">
      <x/>
    </i>
  </rowItems>
  <colFields count="1">
    <field x="11"/>
  </colFields>
  <colItems count="2">
    <i>
      <x/>
    </i>
    <i>
      <x v="1"/>
    </i>
  </colItems>
  <pageFields count="3">
    <pageField fld="19" item="0" hier="-1"/>
    <pageField fld="13" hier="-1"/>
    <pageField fld="12" item="0" hier="-1"/>
  </pageFields>
  <dataFields count="1">
    <dataField name="Somme de MONTANT ISO" fld="10" baseField="12" baseItem="1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4.xml><?xml version="1.0" encoding="utf-8"?>
<pivotTableDefinition xmlns="http://schemas.openxmlformats.org/spreadsheetml/2006/main" name="Tableau croisé dynamique23" cacheId="0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 chartFormat="25">
  <location ref="T102:V114" firstHeaderRow="1" firstDataRow="2" firstDataCol="1" rowPageCount="3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axis="axisRow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dataField="1" numFmtId="3" showAll="0"/>
    <pivotField numFmtId="3" showAll="0"/>
    <pivotField axis="axisPage" showAll="0">
      <items count="3">
        <item x="0"/>
        <item x="1"/>
        <item t="default"/>
      </items>
    </pivotField>
    <pivotField axis="axisCol" showAll="0">
      <items count="4">
        <item x="2"/>
        <item x="1"/>
        <item h="1" x="0"/>
        <item t="default"/>
      </items>
    </pivotField>
    <pivotField axis="axisPage" multipleItemSelectionAllowed="1" showAll="0">
      <items count="8">
        <item x="1"/>
        <item h="1" x="2"/>
        <item h="1" x="4"/>
        <item h="1" x="3"/>
        <item h="1" x="5"/>
        <item h="1" x="6"/>
        <item h="1" x="0"/>
        <item t="default"/>
      </items>
    </pivotField>
    <pivotField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5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</rowItems>
  <colFields count="1">
    <field x="12"/>
  </colFields>
  <colItems count="2">
    <i>
      <x/>
    </i>
    <i>
      <x v="1"/>
    </i>
  </colItems>
  <pageFields count="3">
    <pageField fld="19" item="0" hier="-1"/>
    <pageField fld="11" item="1" hier="-1"/>
    <pageField fld="13" hier="-1"/>
  </pageFields>
  <dataFields count="1">
    <dataField name="Somme de MONTANT" fld="9" baseField="0" baseItem="2" numFmtId="3"/>
  </dataFields>
  <formats count="1">
    <format dxfId="7">
      <pivotArea dataOnly="0" labelOnly="1" fieldPosition="0">
        <references count="1">
          <reference field="12" count="0"/>
        </references>
      </pivotArea>
    </format>
  </formats>
  <chartFormats count="18"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8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8" format="6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8" format="7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1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1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1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5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5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6" format="0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6" format="1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8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8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9" format="0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9" format="1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5.xml><?xml version="1.0" encoding="utf-8"?>
<pivotTableDefinition xmlns="http://schemas.openxmlformats.org/spreadsheetml/2006/main" name="Tableau croisé dynamique19" cacheId="0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 chartFormat="19">
  <location ref="B102:D105" firstHeaderRow="1" firstDataRow="2" firstDataCol="1" rowPageCount="3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dataField="1" numFmtId="3" showAll="0"/>
    <pivotField numFmtId="3" showAll="0"/>
    <pivotField axis="axisPage" showAll="0">
      <items count="3">
        <item x="0"/>
        <item x="1"/>
        <item t="default"/>
      </items>
    </pivotField>
    <pivotField axis="axisCol" showAll="0">
      <items count="4">
        <item x="2"/>
        <item x="1"/>
        <item h="1" x="0"/>
        <item t="default"/>
      </items>
    </pivotField>
    <pivotField axis="axisPage" multipleItemSelectionAllowed="1" showAll="0">
      <items count="8">
        <item x="1"/>
        <item h="1" x="2"/>
        <item h="1" x="4"/>
        <item h="1" x="3"/>
        <item h="1" x="5"/>
        <item h="1" x="6"/>
        <item h="1" x="0"/>
        <item t="default"/>
      </items>
    </pivotField>
    <pivotField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axis="axisRow" showAll="0" defaultSubtotal="0">
      <items count="2">
        <item x="0"/>
        <item x="1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16"/>
  </rowFields>
  <rowItems count="2">
    <i>
      <x/>
    </i>
    <i>
      <x v="1"/>
    </i>
  </rowItems>
  <colFields count="1">
    <field x="12"/>
  </colFields>
  <colItems count="2">
    <i>
      <x/>
    </i>
    <i>
      <x v="1"/>
    </i>
  </colItems>
  <pageFields count="3">
    <pageField fld="19" item="0" hier="-1"/>
    <pageField fld="11" item="1" hier="-1"/>
    <pageField fld="13" hier="-1"/>
  </pageFields>
  <dataFields count="1">
    <dataField name="Somme de MONTANT" fld="9" baseField="0" baseItem="2" numFmtId="3"/>
  </dataFields>
  <formats count="1">
    <format dxfId="8">
      <pivotArea dataOnly="0" labelOnly="1" fieldPosition="0">
        <references count="1">
          <reference field="12" count="0"/>
        </references>
      </pivotArea>
    </format>
  </formats>
  <chartFormats count="12"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8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8" format="6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8" format="7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1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1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1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5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5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6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4" minRefreshableVersion="3" colGrandTotals="0" itemPrintTitles="1" createdVersion="4" indent="0" outline="1" outlineData="1" multipleFieldFilters="0" chartFormat="3">
  <location ref="AS7:AU12" firstHeaderRow="1" firstDataRow="2" firstDataCol="1" rowPageCount="3" colPageCount="1"/>
  <pivotFields count="20">
    <pivotField showAll="0"/>
    <pivotField axis="axisRow"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numFmtId="3" showAll="0"/>
    <pivotField dataField="1" numFmtId="3" showAll="0"/>
    <pivotField axis="axisCol" showAll="0">
      <items count="3">
        <item x="0"/>
        <item x="1"/>
        <item t="default"/>
      </items>
    </pivotField>
    <pivotField axis="axisPage" showAll="0">
      <items count="4">
        <item x="1"/>
        <item x="2"/>
        <item x="0"/>
        <item t="default"/>
      </items>
    </pivotField>
    <pivotField axis="axisPage" multipleItemSelectionAllowed="1" showAll="0">
      <items count="8">
        <item x="1"/>
        <item h="1" x="2"/>
        <item h="1" x="4"/>
        <item h="1" x="3"/>
        <item h="1" x="5"/>
        <item h="1" x="6"/>
        <item h="1" x="0"/>
        <item t="default"/>
      </items>
    </pivotField>
    <pivotField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11"/>
  </colFields>
  <colItems count="2">
    <i>
      <x/>
    </i>
    <i>
      <x v="1"/>
    </i>
  </colItems>
  <pageFields count="3">
    <pageField fld="19" item="0" hier="-1"/>
    <pageField fld="13" hier="-1"/>
    <pageField fld="12" item="0" hier="-1"/>
  </pageFields>
  <dataFields count="1">
    <dataField name="Somme de MONTANT ISO" fld="10" baseField="4" baseItem="3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7.xml><?xml version="1.0" encoding="utf-8"?>
<pivotTableDefinition xmlns="http://schemas.openxmlformats.org/spreadsheetml/2006/main" name="Tableau croisé dynamique17" cacheId="0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 chartFormat="6">
  <location ref="N19:O22" firstHeaderRow="1" firstDataRow="2" firstDataCol="1" rowPageCount="2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dataField="1" numFmtId="3" showAll="0"/>
    <pivotField numFmtId="3" showAll="0"/>
    <pivotField axis="axisPage" showAll="0">
      <items count="3">
        <item x="0"/>
        <item x="1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Col" showAll="0">
      <items count="8">
        <item h="1" x="1"/>
        <item h="1" x="2"/>
        <item h="1" x="4"/>
        <item h="1" x="3"/>
        <item h="1" x="5"/>
        <item h="1" x="6"/>
        <item x="0"/>
        <item t="default"/>
      </items>
    </pivotField>
    <pivotField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12"/>
  </rowFields>
  <rowItems count="2">
    <i>
      <x/>
    </i>
    <i>
      <x v="1"/>
    </i>
  </rowItems>
  <colFields count="1">
    <field x="13"/>
  </colFields>
  <colItems count="1">
    <i>
      <x v="6"/>
    </i>
  </colItems>
  <pageFields count="2">
    <pageField fld="19" item="0" hier="-1"/>
    <pageField fld="11" item="0" hier="-1"/>
  </pageFields>
  <dataFields count="1">
    <dataField name="Somme de MONTANT" fld="9" baseField="10" baseItem="0" numFmtId="3"/>
  </dataFields>
  <chartFormats count="3">
    <chartFormat chart="5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4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5" format="5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</chartFormat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8.xml><?xml version="1.0" encoding="utf-8"?>
<pivotTableDefinition xmlns="http://schemas.openxmlformats.org/spreadsheetml/2006/main" name="Tableau croisé dynamique20" cacheId="0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 chartFormat="16">
  <location ref="N102:P105" firstHeaderRow="1" firstDataRow="2" firstDataCol="1" rowPageCount="3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dataField="1" numFmtId="3" showAll="0"/>
    <pivotField numFmtId="3" showAll="0"/>
    <pivotField axis="axisPage" showAll="0">
      <items count="3">
        <item x="0"/>
        <item x="1"/>
        <item t="default"/>
      </items>
    </pivotField>
    <pivotField axis="axisCol" showAll="0">
      <items count="4">
        <item x="2"/>
        <item x="1"/>
        <item h="1" x="0"/>
        <item t="default"/>
      </items>
    </pivotField>
    <pivotField axis="axisPage" multipleItemSelectionAllowed="1" showAll="0">
      <items count="8">
        <item h="1" x="1"/>
        <item h="1" x="2"/>
        <item h="1" x="4"/>
        <item h="1" x="3"/>
        <item h="1" x="5"/>
        <item h="1" x="6"/>
        <item x="0"/>
        <item t="default"/>
      </items>
    </pivotField>
    <pivotField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axis="axisRow" showAll="0" defaultSubtotal="0">
      <items count="2">
        <item x="0"/>
        <item x="1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16"/>
  </rowFields>
  <rowItems count="2">
    <i>
      <x/>
    </i>
    <i>
      <x v="1"/>
    </i>
  </rowItems>
  <colFields count="1">
    <field x="12"/>
  </colFields>
  <colItems count="2">
    <i>
      <x/>
    </i>
    <i>
      <x v="1"/>
    </i>
  </colItems>
  <pageFields count="3">
    <pageField fld="19" item="0" hier="-1"/>
    <pageField fld="11" item="1" hier="-1"/>
    <pageField fld="13" hier="-1"/>
  </pageFields>
  <dataFields count="1">
    <dataField name="Somme de MONTANT" fld="9" baseField="10" baseItem="0" numFmtId="3"/>
  </dataFields>
  <chartFormats count="10">
    <chartFormat chart="5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3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9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3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9" format="4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5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3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</chartFormat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9.xml><?xml version="1.0" encoding="utf-8"?>
<pivotTableDefinition xmlns="http://schemas.openxmlformats.org/spreadsheetml/2006/main" name="Tableau croisé dynamique15" cacheId="0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 chartFormat="5">
  <location ref="B31:D38" firstHeaderRow="1" firstDataRow="2" firstDataCol="1" rowPageCount="2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numFmtId="3" showAll="0"/>
    <pivotField dataField="1" numFmtId="3" showAll="0"/>
    <pivotField axis="axisCol" showAll="0">
      <items count="3">
        <item x="0"/>
        <item x="1"/>
        <item t="default"/>
      </items>
    </pivotField>
    <pivotField axis="axisPage" showAll="0">
      <items count="4">
        <item x="1"/>
        <item x="2"/>
        <item x="0"/>
        <item t="default"/>
      </items>
    </pivotField>
    <pivotField axis="axisRow" showAll="0">
      <items count="8">
        <item x="1"/>
        <item x="2"/>
        <item x="4"/>
        <item x="3"/>
        <item x="5"/>
        <item x="6"/>
        <item h="1" x="0"/>
        <item t="default"/>
      </items>
    </pivotField>
    <pivotField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13"/>
  </rowFields>
  <rowItems count="6">
    <i>
      <x/>
    </i>
    <i>
      <x v="1"/>
    </i>
    <i>
      <x v="2"/>
    </i>
    <i>
      <x v="3"/>
    </i>
    <i>
      <x v="4"/>
    </i>
    <i>
      <x v="5"/>
    </i>
  </rowItems>
  <colFields count="1">
    <field x="11"/>
  </colFields>
  <colItems count="2">
    <i>
      <x/>
    </i>
    <i>
      <x v="1"/>
    </i>
  </colItems>
  <pageFields count="2">
    <pageField fld="19" item="0" hier="-1"/>
    <pageField fld="12" item="0" hier="-1"/>
  </pageFields>
  <dataFields count="1">
    <dataField name="Somme de MONTANT ISO" fld="10" baseField="11" baseItem="2" numFmtId="3"/>
  </dataFields>
  <chartFormats count="4">
    <chartFormat chart="3" format="5" series="1">
      <pivotArea type="data" outline="0" fieldPosition="0">
        <references count="2">
          <reference field="4294967294" count="1" selected="0">
            <x v="0"/>
          </reference>
          <reference field="11" count="1" selected="0">
            <x v="0"/>
          </reference>
        </references>
      </pivotArea>
    </chartFormat>
    <chartFormat chart="3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" series="1">
      <pivotArea type="data" outline="0" fieldPosition="0">
        <references count="2">
          <reference field="4294967294" count="1" selected="0">
            <x v="0"/>
          </reference>
          <reference field="11" count="1" selected="0">
            <x v="0"/>
          </reference>
        </references>
      </pivotArea>
    </chartFormat>
    <chartFormat chart="3" format="7" series="1">
      <pivotArea type="data" outline="0" fieldPosition="0">
        <references count="2">
          <reference field="4294967294" count="1" selected="0">
            <x v="0"/>
          </reference>
          <reference field="11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0.xml><?xml version="1.0" encoding="utf-8"?>
<pivotTableDefinition xmlns="http://schemas.openxmlformats.org/spreadsheetml/2006/main" name="Tableau croisé dynamique13" cacheId="0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 chartFormat="9">
  <location ref="B7:D14" firstHeaderRow="1" firstDataRow="2" firstDataCol="1" rowPageCount="2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dataField="1" numFmtId="3" showAll="0"/>
    <pivotField numFmtId="3" showAll="0"/>
    <pivotField axis="axisPage" showAll="0">
      <items count="3">
        <item x="0"/>
        <item x="1"/>
        <item t="default"/>
      </items>
    </pivotField>
    <pivotField axis="axisCol" showAll="0">
      <items count="4">
        <item x="0"/>
        <item x="1"/>
        <item h="1" x="2"/>
        <item t="default"/>
      </items>
    </pivotField>
    <pivotField axis="axisRow" showAll="0">
      <items count="8">
        <item x="1"/>
        <item x="2"/>
        <item x="4"/>
        <item x="3"/>
        <item x="5"/>
        <item x="6"/>
        <item h="1" x="0"/>
        <item t="default"/>
      </items>
    </pivotField>
    <pivotField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13"/>
  </rowFields>
  <rowItems count="6">
    <i>
      <x/>
    </i>
    <i>
      <x v="1"/>
    </i>
    <i>
      <x v="2"/>
    </i>
    <i>
      <x v="3"/>
    </i>
    <i>
      <x v="4"/>
    </i>
    <i>
      <x v="5"/>
    </i>
  </rowItems>
  <colFields count="1">
    <field x="12"/>
  </colFields>
  <colItems count="2">
    <i>
      <x/>
    </i>
    <i>
      <x v="1"/>
    </i>
  </colItems>
  <pageFields count="2">
    <pageField fld="19" item="0" hier="-1"/>
    <pageField fld="11" item="1" hier="-1"/>
  </pageFields>
  <dataFields count="1">
    <dataField name="Somme de MONTANT" fld="9" baseField="0" baseItem="2" numFmtId="3"/>
  </dataFields>
  <formats count="1">
    <format dxfId="9">
      <pivotArea dataOnly="0" labelOnly="1" fieldPosition="0">
        <references count="1">
          <reference field="12" count="0"/>
        </references>
      </pivotArea>
    </format>
  </formats>
  <chartFormats count="4"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7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colGrandTotals="0" itemPrintTitles="1" createdVersion="4" indent="0" outline="1" outlineData="1" multipleFieldFilters="0" chartFormat="3">
  <location ref="AF7:AH23" firstHeaderRow="1" firstDataRow="2" firstDataCol="1" rowPageCount="3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numFmtId="3" showAll="0"/>
    <pivotField dataField="1" numFmtId="3" showAll="0"/>
    <pivotField axis="axisCol" showAll="0">
      <items count="3">
        <item x="0"/>
        <item x="1"/>
        <item t="default"/>
      </items>
    </pivotField>
    <pivotField axis="axisPage" showAll="0">
      <items count="4">
        <item x="1"/>
        <item x="2"/>
        <item x="0"/>
        <item t="default"/>
      </items>
    </pivotField>
    <pivotField axis="axisPage" multipleItemSelectionAllowed="1" showAll="0">
      <items count="8">
        <item x="1"/>
        <item h="1" x="2"/>
        <item h="1" x="4"/>
        <item h="1" x="3"/>
        <item h="1" x="5"/>
        <item h="1" x="6"/>
        <item h="1" x="0"/>
        <item t="default"/>
      </items>
    </pivotField>
    <pivotField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4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11"/>
  </colFields>
  <colItems count="2">
    <i>
      <x/>
    </i>
    <i>
      <x v="1"/>
    </i>
  </colItems>
  <pageFields count="3">
    <pageField fld="19" item="0" hier="-1"/>
    <pageField fld="13" hier="-1"/>
    <pageField fld="12" item="0" hier="-1"/>
  </pageFields>
  <dataFields count="1">
    <dataField name="Somme de MONTANT ISO" fld="10" baseField="4" baseItem="3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2.xml><?xml version="1.0" encoding="utf-8"?>
<pivotTableDefinition xmlns="http://schemas.openxmlformats.org/spreadsheetml/2006/main" name="Tableau croisé dynamique16" cacheId="0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 chartFormat="9">
  <location ref="N7:O10" firstHeaderRow="1" firstDataRow="2" firstDataCol="1" rowPageCount="2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dataField="1" numFmtId="3" showAll="0"/>
    <pivotField numFmtId="3" showAll="0"/>
    <pivotField axis="axisPage" showAll="0">
      <items count="3">
        <item x="0"/>
        <item x="1"/>
        <item t="default"/>
      </items>
    </pivotField>
    <pivotField axis="axisRow" showAll="0">
      <items count="4">
        <item x="0"/>
        <item x="1"/>
        <item h="1" x="2"/>
        <item t="default"/>
      </items>
    </pivotField>
    <pivotField axis="axisCol" showAll="0">
      <items count="8">
        <item h="1" x="1"/>
        <item h="1" x="2"/>
        <item h="1" x="4"/>
        <item h="1" x="3"/>
        <item h="1" x="5"/>
        <item h="1" x="6"/>
        <item x="0"/>
        <item t="default"/>
      </items>
    </pivotField>
    <pivotField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12"/>
  </rowFields>
  <rowItems count="2">
    <i>
      <x/>
    </i>
    <i>
      <x v="1"/>
    </i>
  </rowItems>
  <colFields count="1">
    <field x="13"/>
  </colFields>
  <colItems count="1">
    <i>
      <x v="6"/>
    </i>
  </colItems>
  <pageFields count="2">
    <pageField fld="19" item="0" hier="-1"/>
    <pageField fld="11" item="1" hier="-1"/>
  </pageFields>
  <dataFields count="1">
    <dataField name="Somme de MONTANT" fld="9" baseField="10" baseItem="0" numFmtId="3"/>
  </dataFields>
  <chartFormats count="3">
    <chartFormat chart="5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3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5" format="5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</chartFormat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3.xml><?xml version="1.0" encoding="utf-8"?>
<pivotTableDefinition xmlns="http://schemas.openxmlformats.org/spreadsheetml/2006/main" name="Tableau croisé dynamique18" cacheId="0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 chartFormat="6">
  <location ref="N31:O34" firstHeaderRow="1" firstDataRow="2" firstDataCol="1" rowPageCount="2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dataField="1" numFmtId="3" showAll="0"/>
    <pivotField numFmtId="3" showAll="0"/>
    <pivotField axis="axisRow" showAll="0">
      <items count="3">
        <item x="0"/>
        <item x="1"/>
        <item t="default"/>
      </items>
    </pivotField>
    <pivotField axis="axisPage" showAll="0">
      <items count="4">
        <item x="1"/>
        <item x="2"/>
        <item x="0"/>
        <item t="default"/>
      </items>
    </pivotField>
    <pivotField axis="axisCol" showAll="0">
      <items count="8">
        <item h="1" x="1"/>
        <item h="1" x="2"/>
        <item h="1" x="4"/>
        <item h="1" x="3"/>
        <item h="1" x="5"/>
        <item h="1" x="6"/>
        <item x="0"/>
        <item t="default"/>
      </items>
    </pivotField>
    <pivotField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11"/>
  </rowFields>
  <rowItems count="2">
    <i>
      <x/>
    </i>
    <i>
      <x v="1"/>
    </i>
  </rowItems>
  <colFields count="1">
    <field x="13"/>
  </colFields>
  <colItems count="1">
    <i>
      <x v="6"/>
    </i>
  </colItems>
  <pageFields count="2">
    <pageField fld="19" item="0" hier="-1"/>
    <pageField fld="12" item="0" hier="-1"/>
  </pageFields>
  <dataFields count="1">
    <dataField name="Somme de MONTANT" fld="9" baseField="10" baseItem="0" numFmtId="3"/>
  </dataFields>
  <chartFormats count="3">
    <chartFormat chart="5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4">
      <pivotArea type="data" outline="0" fieldPosition="0">
        <references count="2">
          <reference field="4294967294" count="1" selected="0">
            <x v="0"/>
          </reference>
          <reference field="11" count="1" selected="0">
            <x v="0"/>
          </reference>
        </references>
      </pivotArea>
    </chartFormat>
    <chartFormat chart="5" format="5">
      <pivotArea type="data" outline="0" fieldPosition="0">
        <references count="2">
          <reference field="4294967294" count="1" selected="0">
            <x v="0"/>
          </reference>
          <reference field="11" count="1" selected="0">
            <x v="1"/>
          </reference>
        </references>
      </pivotArea>
    </chartFormat>
  </chartFormat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4.xml><?xml version="1.0" encoding="utf-8"?>
<pivotTableDefinition xmlns="http://schemas.openxmlformats.org/spreadsheetml/2006/main" name="Tableau croisé dynamique27" cacheId="0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 chartFormat="22">
  <location ref="Z126:AB133" firstHeaderRow="1" firstDataRow="2" firstDataCol="1" rowPageCount="3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axis="axisRow" showAll="0">
      <items count="9">
        <item x="0"/>
        <item x="1"/>
        <item x="4"/>
        <item x="3"/>
        <item x="2"/>
        <item x="5"/>
        <item x="6"/>
        <item x="7"/>
        <item t="default"/>
      </items>
    </pivotField>
    <pivotField showAll="0"/>
    <pivotField showAll="0"/>
    <pivotField dataField="1" numFmtId="3" showAll="0"/>
    <pivotField numFmtId="3" showAll="0"/>
    <pivotField axis="axisPage" showAll="0">
      <items count="3">
        <item x="0"/>
        <item x="1"/>
        <item t="default"/>
      </items>
    </pivotField>
    <pivotField axis="axisCol" showAll="0">
      <items count="4">
        <item x="2"/>
        <item x="1"/>
        <item h="1" x="0"/>
        <item t="default"/>
      </items>
    </pivotField>
    <pivotField axis="axisPage" multipleItemSelectionAllowed="1" showAll="0">
      <items count="8">
        <item h="1" x="1"/>
        <item h="1" x="2"/>
        <item h="1" x="4"/>
        <item h="1" x="3"/>
        <item h="1" x="5"/>
        <item h="1" x="6"/>
        <item x="0"/>
        <item t="default"/>
      </items>
    </pivotField>
    <pivotField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6"/>
  </rowFields>
  <rowItems count="6">
    <i>
      <x/>
    </i>
    <i>
      <x v="1"/>
    </i>
    <i>
      <x v="2"/>
    </i>
    <i>
      <x v="4"/>
    </i>
    <i>
      <x v="5"/>
    </i>
    <i>
      <x v="6"/>
    </i>
  </rowItems>
  <colFields count="1">
    <field x="12"/>
  </colFields>
  <colItems count="2">
    <i>
      <x/>
    </i>
    <i>
      <x v="1"/>
    </i>
  </colItems>
  <pageFields count="3">
    <pageField fld="19" item="0" hier="-1"/>
    <pageField fld="11" item="1" hier="-1"/>
    <pageField fld="13" hier="-1"/>
  </pageFields>
  <dataFields count="1">
    <dataField name="Somme de MONTANT" fld="9" baseField="10" baseItem="0" numFmtId="3"/>
  </dataFields>
  <chartFormats count="17">
    <chartFormat chart="5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3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9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3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9" format="4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5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3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5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5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5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6" format="0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6" format="1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8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8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</chartFormat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5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4" minRefreshableVersion="3" colGrandTotals="0" itemPrintTitles="1" createdVersion="4" indent="0" outline="1" outlineData="1" multipleFieldFilters="0" chartFormat="3">
  <location ref="B64:D67" firstHeaderRow="1" firstDataRow="2" firstDataCol="1" rowPageCount="3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dataField="1" numFmtId="3" showAll="0"/>
    <pivotField numFmtId="3" showAll="0"/>
    <pivotField axis="axisCol" showAll="0">
      <items count="3">
        <item x="0"/>
        <item x="1"/>
        <item t="default"/>
      </items>
    </pivotField>
    <pivotField axis="axisPage" showAll="0">
      <items count="4">
        <item x="1"/>
        <item x="2"/>
        <item x="0"/>
        <item t="default"/>
      </items>
    </pivotField>
    <pivotField axis="axisPage" multipleItemSelectionAllowed="1" showAll="0">
      <items count="8">
        <item h="1" x="1"/>
        <item h="1" x="2"/>
        <item h="1" x="4"/>
        <item h="1" x="3"/>
        <item h="1" x="5"/>
        <item h="1" x="6"/>
        <item x="0"/>
        <item t="default"/>
      </items>
    </pivotField>
    <pivotField axis="axisRow"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14"/>
  </rowFields>
  <rowItems count="2">
    <i>
      <x/>
    </i>
    <i t="grand">
      <x/>
    </i>
  </rowItems>
  <colFields count="1">
    <field x="11"/>
  </colFields>
  <colItems count="2">
    <i>
      <x/>
    </i>
    <i>
      <x v="1"/>
    </i>
  </colItems>
  <pageFields count="3">
    <pageField fld="19" item="0" hier="-1"/>
    <pageField fld="13" hier="-1"/>
    <pageField fld="12" item="0" hier="-1"/>
  </pageFields>
  <dataFields count="1">
    <dataField name="Somme de MONTANT" fld="9" baseField="0" baseItem="2" numFmtId="3"/>
  </dataFields>
  <chartFormats count="2"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</chartFormat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6.xml><?xml version="1.0" encoding="utf-8"?>
<pivotTableDefinition xmlns="http://schemas.openxmlformats.org/spreadsheetml/2006/main" name="Tableau croisé dynamique10" cacheId="0" applyNumberFormats="0" applyBorderFormats="0" applyFontFormats="0" applyPatternFormats="0" applyAlignmentFormats="0" applyWidthHeightFormats="1" dataCaption="Valeurs" updatedVersion="4" minRefreshableVersion="3" colGrandTotals="0" itemPrintTitles="1" createdVersion="4" indent="0" outline="1" outlineData="1" multipleFieldFilters="0" chartFormat="3">
  <location ref="AS58:AU62" firstHeaderRow="1" firstDataRow="2" firstDataCol="1" rowPageCount="3" colPageCount="1"/>
  <pivotFields count="20">
    <pivotField showAll="0"/>
    <pivotField axis="axisRow"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numFmtId="3" showAll="0"/>
    <pivotField dataField="1" numFmtId="3" showAll="0"/>
    <pivotField axis="axisCol" showAll="0">
      <items count="3">
        <item x="0"/>
        <item x="1"/>
        <item t="default"/>
      </items>
    </pivotField>
    <pivotField axis="axisPage" showAll="0">
      <items count="4">
        <item x="1"/>
        <item x="2"/>
        <item x="0"/>
        <item t="default"/>
      </items>
    </pivotField>
    <pivotField axis="axisPage" multipleItemSelectionAllowed="1" showAll="0">
      <items count="8">
        <item h="1" x="1"/>
        <item h="1" x="2"/>
        <item h="1" x="4"/>
        <item h="1" x="3"/>
        <item h="1" x="5"/>
        <item h="1" x="6"/>
        <item x="0"/>
        <item t="default"/>
      </items>
    </pivotField>
    <pivotField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1"/>
  </rowFields>
  <rowItems count="3">
    <i>
      <x/>
    </i>
    <i>
      <x v="2"/>
    </i>
    <i t="grand">
      <x/>
    </i>
  </rowItems>
  <colFields count="1">
    <field x="11"/>
  </colFields>
  <colItems count="2">
    <i>
      <x/>
    </i>
    <i>
      <x v="1"/>
    </i>
  </colItems>
  <pageFields count="3">
    <pageField fld="19" item="0" hier="-1"/>
    <pageField fld="13" hier="-1"/>
    <pageField fld="12" item="0" hier="-1"/>
  </pageFields>
  <dataFields count="1">
    <dataField name="Somme de MONTANT ISO" fld="10" baseField="4" baseItem="3" numFmtId="3"/>
  </dataField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7.xml><?xml version="1.0" encoding="utf-8"?>
<pivotTableDefinition xmlns="http://schemas.openxmlformats.org/spreadsheetml/2006/main" name="Tableau croisé dynamique9" cacheId="0" applyNumberFormats="0" applyBorderFormats="0" applyFontFormats="0" applyPatternFormats="0" applyAlignmentFormats="0" applyWidthHeightFormats="1" dataCaption="Valeurs" updatedVersion="4" minRefreshableVersion="3" colGrandTotals="0" itemPrintTitles="1" createdVersion="4" indent="0" outline="1" outlineData="1" multipleFieldFilters="0" chartFormat="3">
  <location ref="T50:V62" firstHeaderRow="1" firstDataRow="2" firstDataCol="1" rowPageCount="3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axis="axisRow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numFmtId="3" showAll="0"/>
    <pivotField dataField="1" numFmtId="3" showAll="0"/>
    <pivotField axis="axisCol" showAll="0">
      <items count="3">
        <item x="0"/>
        <item x="1"/>
        <item t="default"/>
      </items>
    </pivotField>
    <pivotField axis="axisPage" showAll="0">
      <items count="4">
        <item x="1"/>
        <item x="2"/>
        <item x="0"/>
        <item t="default"/>
      </items>
    </pivotField>
    <pivotField axis="axisPage" multipleItemSelectionAllowed="1" showAll="0">
      <items count="8">
        <item h="1" x="1"/>
        <item h="1" x="2"/>
        <item h="1" x="4"/>
        <item h="1" x="3"/>
        <item h="1" x="5"/>
        <item h="1" x="6"/>
        <item x="0"/>
        <item t="default"/>
      </items>
    </pivotField>
    <pivotField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5"/>
  </rowFields>
  <rowItems count="11">
    <i>
      <x/>
    </i>
    <i>
      <x v="1"/>
    </i>
    <i>
      <x v="2"/>
    </i>
    <i>
      <x v="3"/>
    </i>
    <i>
      <x v="4"/>
    </i>
    <i>
      <x v="5"/>
    </i>
    <i>
      <x v="7"/>
    </i>
    <i>
      <x v="8"/>
    </i>
    <i>
      <x v="9"/>
    </i>
    <i>
      <x v="10"/>
    </i>
    <i t="grand">
      <x/>
    </i>
  </rowItems>
  <colFields count="1">
    <field x="11"/>
  </colFields>
  <colItems count="2">
    <i>
      <x/>
    </i>
    <i>
      <x v="1"/>
    </i>
  </colItems>
  <pageFields count="3">
    <pageField fld="19" item="0" hier="-1"/>
    <pageField fld="13" hier="-1"/>
    <pageField fld="12" item="0" hier="-1"/>
  </pageFields>
  <dataFields count="1">
    <dataField name="Somme de MONTANT ISO" fld="10" baseField="12" baseItem="1" numFmtId="3"/>
  </dataField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8.xml><?xml version="1.0" encoding="utf-8"?>
<pivotTableDefinition xmlns="http://schemas.openxmlformats.org/spreadsheetml/2006/main" name="Tableau croisé dynamique28" cacheId="0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 chartFormat="25">
  <location ref="Z102:AB110" firstHeaderRow="1" firstDataRow="2" firstDataCol="1" rowPageCount="3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axis="axisRow" showAll="0">
      <items count="9">
        <item x="0"/>
        <item x="1"/>
        <item x="4"/>
        <item x="3"/>
        <item x="2"/>
        <item x="5"/>
        <item x="6"/>
        <item x="7"/>
        <item t="default"/>
      </items>
    </pivotField>
    <pivotField showAll="0"/>
    <pivotField showAll="0"/>
    <pivotField dataField="1" numFmtId="3" showAll="0"/>
    <pivotField numFmtId="3" showAll="0"/>
    <pivotField axis="axisPage" showAll="0">
      <items count="3">
        <item x="0"/>
        <item x="1"/>
        <item t="default"/>
      </items>
    </pivotField>
    <pivotField axis="axisCol" showAll="0">
      <items count="4">
        <item x="2"/>
        <item x="1"/>
        <item h="1" x="0"/>
        <item t="default"/>
      </items>
    </pivotField>
    <pivotField axis="axisPage" multipleItemSelectionAllowed="1" showAll="0">
      <items count="8">
        <item x="1"/>
        <item h="1" x="2"/>
        <item h="1" x="4"/>
        <item h="1" x="3"/>
        <item h="1" x="5"/>
        <item h="1" x="6"/>
        <item h="1" x="0"/>
        <item t="default"/>
      </items>
    </pivotField>
    <pivotField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6"/>
  </rowFields>
  <rowItems count="7">
    <i>
      <x/>
    </i>
    <i>
      <x v="1"/>
    </i>
    <i>
      <x v="2"/>
    </i>
    <i>
      <x v="4"/>
    </i>
    <i>
      <x v="5"/>
    </i>
    <i>
      <x v="6"/>
    </i>
    <i>
      <x v="7"/>
    </i>
  </rowItems>
  <colFields count="1">
    <field x="12"/>
  </colFields>
  <colItems count="2">
    <i>
      <x/>
    </i>
    <i>
      <x v="1"/>
    </i>
  </colItems>
  <pageFields count="3">
    <pageField fld="19" item="0" hier="-1"/>
    <pageField fld="11" item="1" hier="-1"/>
    <pageField fld="13" hier="-1"/>
  </pageFields>
  <dataFields count="1">
    <dataField name="Somme de MONTANT" fld="9" baseField="0" baseItem="2" numFmtId="3"/>
  </dataFields>
  <formats count="1">
    <format dxfId="10">
      <pivotArea dataOnly="0" labelOnly="1" fieldPosition="0">
        <references count="1">
          <reference field="12" count="0"/>
        </references>
      </pivotArea>
    </format>
  </formats>
  <chartFormats count="20"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8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8" format="6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8" format="7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1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1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1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5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5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6" format="0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6" format="1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8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8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9" format="0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9" format="1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21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21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9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colGrandTotals="0" itemPrintTitles="1" createdVersion="4" indent="0" outline="1" outlineData="1" multipleFieldFilters="0" chartFormat="3">
  <location ref="Z7:AB16" firstHeaderRow="1" firstDataRow="2" firstDataCol="1" rowPageCount="3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axis="axisRow" showAll="0">
      <items count="9">
        <item x="0"/>
        <item x="1"/>
        <item x="4"/>
        <item x="3"/>
        <item x="2"/>
        <item x="5"/>
        <item x="6"/>
        <item x="7"/>
        <item t="default"/>
      </items>
    </pivotField>
    <pivotField showAll="0"/>
    <pivotField showAll="0"/>
    <pivotField numFmtId="3" showAll="0"/>
    <pivotField dataField="1" numFmtId="3" showAll="0"/>
    <pivotField axis="axisCol" showAll="0">
      <items count="3">
        <item x="0"/>
        <item x="1"/>
        <item t="default"/>
      </items>
    </pivotField>
    <pivotField axis="axisPage" showAll="0">
      <items count="4">
        <item x="1"/>
        <item x="2"/>
        <item x="0"/>
        <item t="default"/>
      </items>
    </pivotField>
    <pivotField axis="axisPage" multipleItemSelectionAllowed="1" showAll="0">
      <items count="8">
        <item x="1"/>
        <item h="1" x="2"/>
        <item h="1" x="4"/>
        <item h="1" x="3"/>
        <item h="1" x="5"/>
        <item h="1" x="6"/>
        <item h="1" x="0"/>
        <item t="default"/>
      </items>
    </pivotField>
    <pivotField showAll="0">
      <items count="2">
        <item x="0"/>
        <item t="default"/>
      </items>
    </pivotField>
    <pivotField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6"/>
  </rowFields>
  <rowItems count="8">
    <i>
      <x/>
    </i>
    <i>
      <x v="1"/>
    </i>
    <i>
      <x v="2"/>
    </i>
    <i>
      <x v="4"/>
    </i>
    <i>
      <x v="5"/>
    </i>
    <i>
      <x v="6"/>
    </i>
    <i>
      <x v="7"/>
    </i>
    <i t="grand">
      <x/>
    </i>
  </rowItems>
  <colFields count="1">
    <field x="11"/>
  </colFields>
  <colItems count="2">
    <i>
      <x/>
    </i>
    <i>
      <x v="1"/>
    </i>
  </colItems>
  <pageFields count="3">
    <pageField fld="19" item="0" hier="-1"/>
    <pageField fld="13" hier="-1"/>
    <pageField fld="12" item="0" hier="-1"/>
  </pageFields>
  <dataFields count="1">
    <dataField name="Somme de MONTANT ISO" fld="10" baseField="4" baseItem="3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0.xml><?xml version="1.0" encoding="utf-8"?>
<pivotTableDefinition xmlns="http://schemas.openxmlformats.org/spreadsheetml/2006/main" name="Tableau croisé dynamique22" cacheId="0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 chartFormat="20">
  <location ref="B127:D130" firstHeaderRow="1" firstDataRow="2" firstDataCol="1" rowPageCount="3" colPageCount="1"/>
  <pivotFields count="20">
    <pivotField showAll="0"/>
    <pivotField showAll="0">
      <items count="4">
        <item x="0"/>
        <item x="1"/>
        <item x="2"/>
        <item t="default"/>
      </items>
    </pivotField>
    <pivotField showAll="0" defaultSubtotal="0">
      <items count="3">
        <item x="1"/>
        <item x="2"/>
        <item x="0"/>
      </items>
    </pivotField>
    <pivotField showAll="0" defaultSubtotal="0">
      <items count="5">
        <item x="0"/>
        <item x="2"/>
        <item x="3"/>
        <item x="4"/>
        <item x="1"/>
      </items>
    </pivotField>
    <pivotField showAll="0">
      <items count="15">
        <item x="2"/>
        <item x="0"/>
        <item x="3"/>
        <item x="4"/>
        <item x="1"/>
        <item x="11"/>
        <item x="5"/>
        <item x="6"/>
        <item x="7"/>
        <item x="8"/>
        <item x="10"/>
        <item x="9"/>
        <item x="12"/>
        <item x="13"/>
        <item t="default"/>
      </items>
    </pivotField>
    <pivotField showAll="0">
      <items count="12">
        <item x="3"/>
        <item x="0"/>
        <item x="2"/>
        <item x="4"/>
        <item x="5"/>
        <item x="6"/>
        <item x="1"/>
        <item x="9"/>
        <item x="8"/>
        <item x="10"/>
        <item x="7"/>
        <item t="default"/>
      </items>
    </pivotField>
    <pivotField showAll="0">
      <items count="9">
        <item x="0"/>
        <item x="3"/>
        <item x="2"/>
        <item x="5"/>
        <item x="6"/>
        <item x="7"/>
        <item x="1"/>
        <item x="4"/>
        <item t="default"/>
      </items>
    </pivotField>
    <pivotField showAll="0"/>
    <pivotField showAll="0"/>
    <pivotField dataField="1" numFmtId="3" showAll="0"/>
    <pivotField numFmtId="3" showAll="0"/>
    <pivotField axis="axisPage" showAll="0">
      <items count="3">
        <item x="0"/>
        <item x="1"/>
        <item t="default"/>
      </items>
    </pivotField>
    <pivotField axis="axisCol" showAll="0">
      <items count="4">
        <item x="2"/>
        <item x="1"/>
        <item h="1" x="0"/>
        <item t="default"/>
      </items>
    </pivotField>
    <pivotField axis="axisPage" multipleItemSelectionAllowed="1" showAll="0">
      <items count="8">
        <item x="1"/>
        <item h="1" x="2"/>
        <item h="1" x="4"/>
        <item h="1" x="3"/>
        <item h="1" x="5"/>
        <item h="1" x="6"/>
        <item h="1" x="0"/>
        <item t="default"/>
      </items>
    </pivotField>
    <pivotField showAll="0">
      <items count="2">
        <item x="0"/>
        <item t="default"/>
      </items>
    </pivotField>
    <pivotField axis="axisRow" showAll="0" defaultSubtotal="0">
      <items count="2">
        <item x="0"/>
        <item x="1"/>
      </items>
    </pivotField>
    <pivotField showAll="0" defaultSubtotal="0">
      <items count="2">
        <item x="1"/>
        <item x="0"/>
      </items>
    </pivotField>
    <pivotField showAll="0" defaultSubtotal="0">
      <items count="1">
        <item x="0"/>
      </items>
    </pivotField>
    <pivotField showAll="0" defaultSubtotal="0">
      <items count="2">
        <item x="0"/>
        <item x="1"/>
      </items>
    </pivotField>
    <pivotField axis="axisPage" showAll="0">
      <items count="2">
        <item x="0"/>
        <item t="default"/>
      </items>
    </pivotField>
  </pivotFields>
  <rowFields count="1">
    <field x="15"/>
  </rowFields>
  <rowItems count="2">
    <i>
      <x/>
    </i>
    <i>
      <x v="1"/>
    </i>
  </rowItems>
  <colFields count="1">
    <field x="12"/>
  </colFields>
  <colItems count="2">
    <i>
      <x/>
    </i>
    <i>
      <x v="1"/>
    </i>
  </colItems>
  <pageFields count="3">
    <pageField fld="19" item="0" hier="-1"/>
    <pageField fld="11" item="1" hier="-1"/>
    <pageField fld="13" hier="-1"/>
  </pageFields>
  <dataFields count="1">
    <dataField name="Somme de MONTANT" fld="9" baseField="0" baseItem="2" numFmtId="3"/>
  </dataFields>
  <formats count="1">
    <format dxfId="11">
      <pivotArea dataOnly="0" labelOnly="1" fieldPosition="0">
        <references count="1">
          <reference field="12" count="0"/>
        </references>
      </pivotArea>
    </format>
  </formats>
  <chartFormats count="12"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8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8" format="6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8" format="7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1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1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11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5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15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ERRITOIRE" sourceName="TERRITOIRE">
  <pivotTables>
    <pivotTable tabId="10" name="Tableau croisé dynamique1"/>
    <pivotTable tabId="10" name="Tableau croisé dynamique10"/>
    <pivotTable tabId="10" name="Tableau croisé dynamique11"/>
    <pivotTable tabId="10" name="Tableau croisé dynamique12"/>
    <pivotTable tabId="10" name="Tableau croisé dynamique13"/>
    <pivotTable tabId="10" name="Tableau croisé dynamique14"/>
    <pivotTable tabId="10" name="Tableau croisé dynamique15"/>
    <pivotTable tabId="10" name="Tableau croisé dynamique16"/>
    <pivotTable tabId="10" name="Tableau croisé dynamique17"/>
    <pivotTable tabId="10" name="Tableau croisé dynamique18"/>
    <pivotTable tabId="10" name="Tableau croisé dynamique19"/>
    <pivotTable tabId="10" name="Tableau croisé dynamique2"/>
    <pivotTable tabId="10" name="Tableau croisé dynamique20"/>
    <pivotTable tabId="10" name="Tableau croisé dynamique21"/>
    <pivotTable tabId="10" name="Tableau croisé dynamique22"/>
    <pivotTable tabId="10" name="Tableau croisé dynamique23"/>
    <pivotTable tabId="10" name="Tableau croisé dynamique24"/>
    <pivotTable tabId="10" name="Tableau croisé dynamique25"/>
    <pivotTable tabId="10" name="Tableau croisé dynamique26"/>
    <pivotTable tabId="10" name="Tableau croisé dynamique27"/>
    <pivotTable tabId="10" name="Tableau croisé dynamique28"/>
    <pivotTable tabId="10" name="Tableau croisé dynamique29"/>
    <pivotTable tabId="10" name="Tableau croisé dynamique3"/>
    <pivotTable tabId="10" name="Tableau croisé dynamique30"/>
    <pivotTable tabId="10" name="Tableau croisé dynamique4"/>
    <pivotTable tabId="10" name="Tableau croisé dynamique5"/>
    <pivotTable tabId="10" name="Tableau croisé dynamique6"/>
    <pivotTable tabId="10" name="Tableau croisé dynamique7"/>
    <pivotTable tabId="10" name="Tableau croisé dynamique8"/>
    <pivotTable tabId="10" name="Tableau croisé dynamique9"/>
  </pivotTables>
  <data>
    <tabular pivotCacheId="23">
      <items count="1"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TABLISSEMENT1" sourceName="ETABLISSEMENT">
  <pivotTables>
    <pivotTable tabId="10" name="Tableau croisé dynamique1"/>
    <pivotTable tabId="10" name="Tableau croisé dynamique10"/>
    <pivotTable tabId="10" name="Tableau croisé dynamique11"/>
    <pivotTable tabId="10" name="Tableau croisé dynamique12"/>
    <pivotTable tabId="10" name="Tableau croisé dynamique13"/>
    <pivotTable tabId="10" name="Tableau croisé dynamique14"/>
    <pivotTable tabId="10" name="Tableau croisé dynamique15"/>
    <pivotTable tabId="10" name="Tableau croisé dynamique16"/>
    <pivotTable tabId="10" name="Tableau croisé dynamique17"/>
    <pivotTable tabId="10" name="Tableau croisé dynamique18"/>
    <pivotTable tabId="10" name="Tableau croisé dynamique19"/>
    <pivotTable tabId="10" name="Tableau croisé dynamique2"/>
    <pivotTable tabId="10" name="Tableau croisé dynamique20"/>
    <pivotTable tabId="10" name="Tableau croisé dynamique21"/>
    <pivotTable tabId="10" name="Tableau croisé dynamique22"/>
    <pivotTable tabId="10" name="Tableau croisé dynamique23"/>
    <pivotTable tabId="10" name="Tableau croisé dynamique24"/>
    <pivotTable tabId="10" name="Tableau croisé dynamique25"/>
    <pivotTable tabId="10" name="Tableau croisé dynamique26"/>
    <pivotTable tabId="10" name="Tableau croisé dynamique27"/>
    <pivotTable tabId="10" name="Tableau croisé dynamique28"/>
    <pivotTable tabId="10" name="Tableau croisé dynamique29"/>
    <pivotTable tabId="10" name="Tableau croisé dynamique3"/>
    <pivotTable tabId="10" name="Tableau croisé dynamique30"/>
    <pivotTable tabId="10" name="Tableau croisé dynamique4"/>
    <pivotTable tabId="10" name="Tableau croisé dynamique5"/>
    <pivotTable tabId="10" name="Tableau croisé dynamique6"/>
    <pivotTable tabId="10" name="Tableau croisé dynamique7"/>
    <pivotTable tabId="10" name="Tableau croisé dynamique8"/>
    <pivotTable tabId="10" name="Tableau croisé dynamique9"/>
  </pivotTables>
  <data>
    <tabular pivotCacheId="23">
      <items count="3">
        <i x="0" s="1"/>
        <i x="1" s="1"/>
        <i x="2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PTE_ANALYTIQUE1" sourceName="COMPTE ANALYTIQUE">
  <pivotTables>
    <pivotTable tabId="10" name="Tableau croisé dynamique1"/>
    <pivotTable tabId="10" name="Tableau croisé dynamique10"/>
    <pivotTable tabId="10" name="Tableau croisé dynamique11"/>
    <pivotTable tabId="10" name="Tableau croisé dynamique12"/>
    <pivotTable tabId="10" name="Tableau croisé dynamique13"/>
    <pivotTable tabId="10" name="Tableau croisé dynamique14"/>
    <pivotTable tabId="10" name="Tableau croisé dynamique15"/>
    <pivotTable tabId="10" name="Tableau croisé dynamique16"/>
    <pivotTable tabId="10" name="Tableau croisé dynamique17"/>
    <pivotTable tabId="10" name="Tableau croisé dynamique18"/>
    <pivotTable tabId="10" name="Tableau croisé dynamique19"/>
    <pivotTable tabId="10" name="Tableau croisé dynamique2"/>
    <pivotTable tabId="10" name="Tableau croisé dynamique20"/>
    <pivotTable tabId="10" name="Tableau croisé dynamique21"/>
    <pivotTable tabId="10" name="Tableau croisé dynamique22"/>
    <pivotTable tabId="10" name="Tableau croisé dynamique23"/>
    <pivotTable tabId="10" name="Tableau croisé dynamique24"/>
    <pivotTable tabId="10" name="Tableau croisé dynamique25"/>
    <pivotTable tabId="10" name="Tableau croisé dynamique26"/>
    <pivotTable tabId="10" name="Tableau croisé dynamique27"/>
    <pivotTable tabId="10" name="Tableau croisé dynamique28"/>
    <pivotTable tabId="10" name="Tableau croisé dynamique29"/>
    <pivotTable tabId="10" name="Tableau croisé dynamique3"/>
    <pivotTable tabId="10" name="Tableau croisé dynamique30"/>
    <pivotTable tabId="10" name="Tableau croisé dynamique4"/>
    <pivotTable tabId="10" name="Tableau croisé dynamique5"/>
    <pivotTable tabId="10" name="Tableau croisé dynamique6"/>
    <pivotTable tabId="10" name="Tableau croisé dynamique7"/>
    <pivotTable tabId="10" name="Tableau croisé dynamique8"/>
    <pivotTable tabId="10" name="Tableau croisé dynamique9"/>
  </pivotTables>
  <data>
    <tabular pivotCacheId="23">
      <items count="14">
        <i x="2" s="1"/>
        <i x="0" s="1"/>
        <i x="3" s="1"/>
        <i x="4" s="1"/>
        <i x="1" s="1"/>
        <i x="11" s="1"/>
        <i x="5" s="1"/>
        <i x="6" s="1"/>
        <i x="7" s="1"/>
        <i x="8" s="1"/>
        <i x="10" s="1"/>
        <i x="9" s="1"/>
        <i x="12" s="1"/>
        <i x="13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INTERVENTION1" sourceName="INTERVENTION">
  <pivotTables>
    <pivotTable tabId="10" name="Tableau croisé dynamique1"/>
    <pivotTable tabId="10" name="Tableau croisé dynamique10"/>
    <pivotTable tabId="10" name="Tableau croisé dynamique11"/>
    <pivotTable tabId="10" name="Tableau croisé dynamique12"/>
    <pivotTable tabId="10" name="Tableau croisé dynamique13"/>
    <pivotTable tabId="10" name="Tableau croisé dynamique14"/>
    <pivotTable tabId="10" name="Tableau croisé dynamique15"/>
    <pivotTable tabId="10" name="Tableau croisé dynamique16"/>
    <pivotTable tabId="10" name="Tableau croisé dynamique17"/>
    <pivotTable tabId="10" name="Tableau croisé dynamique18"/>
    <pivotTable tabId="10" name="Tableau croisé dynamique19"/>
    <pivotTable tabId="10" name="Tableau croisé dynamique2"/>
    <pivotTable tabId="10" name="Tableau croisé dynamique20"/>
    <pivotTable tabId="10" name="Tableau croisé dynamique21"/>
    <pivotTable tabId="10" name="Tableau croisé dynamique22"/>
    <pivotTable tabId="10" name="Tableau croisé dynamique23"/>
    <pivotTable tabId="10" name="Tableau croisé dynamique24"/>
    <pivotTable tabId="10" name="Tableau croisé dynamique25"/>
    <pivotTable tabId="10" name="Tableau croisé dynamique26"/>
    <pivotTable tabId="10" name="Tableau croisé dynamique27"/>
    <pivotTable tabId="10" name="Tableau croisé dynamique28"/>
    <pivotTable tabId="10" name="Tableau croisé dynamique29"/>
    <pivotTable tabId="10" name="Tableau croisé dynamique3"/>
    <pivotTable tabId="10" name="Tableau croisé dynamique30"/>
    <pivotTable tabId="10" name="Tableau croisé dynamique4"/>
    <pivotTable tabId="10" name="Tableau croisé dynamique5"/>
    <pivotTable tabId="10" name="Tableau croisé dynamique6"/>
    <pivotTable tabId="10" name="Tableau croisé dynamique7"/>
    <pivotTable tabId="10" name="Tableau croisé dynamique8"/>
    <pivotTable tabId="10" name="Tableau croisé dynamique9"/>
  </pivotTables>
  <data>
    <tabular pivotCacheId="23">
      <items count="11">
        <i x="3" s="1"/>
        <i x="0" s="1"/>
        <i x="2" s="1"/>
        <i x="4" s="1"/>
        <i x="5" s="1"/>
        <i x="6" s="1"/>
        <i x="1" s="1"/>
        <i x="9" s="1"/>
        <i x="8" s="1"/>
        <i x="10" s="1"/>
        <i x="7" s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GNE1" sourceName="LIGNE">
  <pivotTables>
    <pivotTable tabId="10" name="Tableau croisé dynamique1"/>
    <pivotTable tabId="10" name="Tableau croisé dynamique10"/>
    <pivotTable tabId="10" name="Tableau croisé dynamique11"/>
    <pivotTable tabId="10" name="Tableau croisé dynamique12"/>
    <pivotTable tabId="10" name="Tableau croisé dynamique13"/>
    <pivotTable tabId="10" name="Tableau croisé dynamique14"/>
    <pivotTable tabId="10" name="Tableau croisé dynamique15"/>
    <pivotTable tabId="10" name="Tableau croisé dynamique16"/>
    <pivotTable tabId="10" name="Tableau croisé dynamique17"/>
    <pivotTable tabId="10" name="Tableau croisé dynamique18"/>
    <pivotTable tabId="10" name="Tableau croisé dynamique19"/>
    <pivotTable tabId="10" name="Tableau croisé dynamique2"/>
    <pivotTable tabId="10" name="Tableau croisé dynamique20"/>
    <pivotTable tabId="10" name="Tableau croisé dynamique21"/>
    <pivotTable tabId="10" name="Tableau croisé dynamique22"/>
    <pivotTable tabId="10" name="Tableau croisé dynamique23"/>
    <pivotTable tabId="10" name="Tableau croisé dynamique24"/>
    <pivotTable tabId="10" name="Tableau croisé dynamique25"/>
    <pivotTable tabId="10" name="Tableau croisé dynamique26"/>
    <pivotTable tabId="10" name="Tableau croisé dynamique27"/>
    <pivotTable tabId="10" name="Tableau croisé dynamique28"/>
    <pivotTable tabId="10" name="Tableau croisé dynamique29"/>
    <pivotTable tabId="10" name="Tableau croisé dynamique3"/>
    <pivotTable tabId="10" name="Tableau croisé dynamique30"/>
    <pivotTable tabId="10" name="Tableau croisé dynamique4"/>
    <pivotTable tabId="10" name="Tableau croisé dynamique5"/>
    <pivotTable tabId="10" name="Tableau croisé dynamique6"/>
    <pivotTable tabId="10" name="Tableau croisé dynamique7"/>
    <pivotTable tabId="10" name="Tableau croisé dynamique8"/>
    <pivotTable tabId="10" name="Tableau croisé dynamique9"/>
  </pivotTables>
  <data>
    <tabular pivotCacheId="23">
      <items count="8">
        <i x="0" s="1"/>
        <i x="3" s="1"/>
        <i x="2" s="1"/>
        <i x="5" s="1"/>
        <i x="6" s="1"/>
        <i x="7" s="1"/>
        <i x="1" s="1"/>
        <i x="4" s="1"/>
      </items>
    </tabular>
  </data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UP" sourceName="UP">
  <pivotTables>
    <pivotTable tabId="10" name="Tableau croisé dynamique1"/>
    <pivotTable tabId="10" name="Tableau croisé dynamique10"/>
    <pivotTable tabId="10" name="Tableau croisé dynamique11"/>
    <pivotTable tabId="10" name="Tableau croisé dynamique12"/>
    <pivotTable tabId="10" name="Tableau croisé dynamique13"/>
    <pivotTable tabId="10" name="Tableau croisé dynamique14"/>
    <pivotTable tabId="10" name="Tableau croisé dynamique15"/>
    <pivotTable tabId="10" name="Tableau croisé dynamique16"/>
    <pivotTable tabId="10" name="Tableau croisé dynamique17"/>
    <pivotTable tabId="10" name="Tableau croisé dynamique18"/>
    <pivotTable tabId="10" name="Tableau croisé dynamique19"/>
    <pivotTable tabId="10" name="Tableau croisé dynamique2"/>
    <pivotTable tabId="10" name="Tableau croisé dynamique20"/>
    <pivotTable tabId="10" name="Tableau croisé dynamique21"/>
    <pivotTable tabId="10" name="Tableau croisé dynamique22"/>
    <pivotTable tabId="10" name="Tableau croisé dynamique23"/>
    <pivotTable tabId="10" name="Tableau croisé dynamique24"/>
    <pivotTable tabId="10" name="Tableau croisé dynamique25"/>
    <pivotTable tabId="10" name="Tableau croisé dynamique26"/>
    <pivotTable tabId="10" name="Tableau croisé dynamique27"/>
    <pivotTable tabId="10" name="Tableau croisé dynamique28"/>
    <pivotTable tabId="10" name="Tableau croisé dynamique29"/>
    <pivotTable tabId="10" name="Tableau croisé dynamique3"/>
    <pivotTable tabId="10" name="Tableau croisé dynamique30"/>
    <pivotTable tabId="10" name="Tableau croisé dynamique4"/>
    <pivotTable tabId="10" name="Tableau croisé dynamique5"/>
    <pivotTable tabId="10" name="Tableau croisé dynamique6"/>
    <pivotTable tabId="10" name="Tableau croisé dynamique7"/>
    <pivotTable tabId="10" name="Tableau croisé dynamique8"/>
    <pivotTable tabId="10" name="Tableau croisé dynamique9"/>
  </pivotTables>
  <data>
    <tabular pivotCacheId="23">
      <items count="3">
        <i x="1" s="1"/>
        <i x="2" s="1"/>
        <i x="0" s="1"/>
      </items>
    </tabular>
  </data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ERIMETRE_CM" sourceName="PERIMETRE CM">
  <pivotTables>
    <pivotTable tabId="10" name="Tableau croisé dynamique1"/>
    <pivotTable tabId="10" name="Tableau croisé dynamique10"/>
    <pivotTable tabId="10" name="Tableau croisé dynamique11"/>
    <pivotTable tabId="10" name="Tableau croisé dynamique12"/>
    <pivotTable tabId="10" name="Tableau croisé dynamique13"/>
    <pivotTable tabId="10" name="Tableau croisé dynamique14"/>
    <pivotTable tabId="10" name="Tableau croisé dynamique15"/>
    <pivotTable tabId="10" name="Tableau croisé dynamique16"/>
    <pivotTable tabId="10" name="Tableau croisé dynamique17"/>
    <pivotTable tabId="10" name="Tableau croisé dynamique18"/>
    <pivotTable tabId="10" name="Tableau croisé dynamique19"/>
    <pivotTable tabId="10" name="Tableau croisé dynamique2"/>
    <pivotTable tabId="10" name="Tableau croisé dynamique20"/>
    <pivotTable tabId="10" name="Tableau croisé dynamique21"/>
    <pivotTable tabId="10" name="Tableau croisé dynamique22"/>
    <pivotTable tabId="10" name="Tableau croisé dynamique23"/>
    <pivotTable tabId="10" name="Tableau croisé dynamique24"/>
    <pivotTable tabId="10" name="Tableau croisé dynamique25"/>
    <pivotTable tabId="10" name="Tableau croisé dynamique26"/>
    <pivotTable tabId="10" name="Tableau croisé dynamique27"/>
    <pivotTable tabId="10" name="Tableau croisé dynamique28"/>
    <pivotTable tabId="10" name="Tableau croisé dynamique29"/>
    <pivotTable tabId="10" name="Tableau croisé dynamique3"/>
    <pivotTable tabId="10" name="Tableau croisé dynamique30"/>
    <pivotTable tabId="10" name="Tableau croisé dynamique4"/>
    <pivotTable tabId="10" name="Tableau croisé dynamique5"/>
    <pivotTable tabId="10" name="Tableau croisé dynamique6"/>
    <pivotTable tabId="10" name="Tableau croisé dynamique7"/>
    <pivotTable tabId="10" name="Tableau croisé dynamique8"/>
    <pivotTable tabId="10" name="Tableau croisé dynamique9"/>
  </pivotTables>
  <data>
    <tabular pivotCacheId="23">
      <items count="2">
        <i x="0" s="1"/>
        <i x="1" s="1"/>
      </items>
    </tabular>
  </data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ECHNIQUE" sourceName="TECHNIQUE">
  <pivotTables>
    <pivotTable tabId="10" name="Tableau croisé dynamique1"/>
    <pivotTable tabId="10" name="Tableau croisé dynamique10"/>
    <pivotTable tabId="10" name="Tableau croisé dynamique11"/>
    <pivotTable tabId="10" name="Tableau croisé dynamique12"/>
    <pivotTable tabId="10" name="Tableau croisé dynamique13"/>
    <pivotTable tabId="10" name="Tableau croisé dynamique14"/>
    <pivotTable tabId="10" name="Tableau croisé dynamique15"/>
    <pivotTable tabId="10" name="Tableau croisé dynamique16"/>
    <pivotTable tabId="10" name="Tableau croisé dynamique17"/>
    <pivotTable tabId="10" name="Tableau croisé dynamique18"/>
    <pivotTable tabId="10" name="Tableau croisé dynamique19"/>
    <pivotTable tabId="10" name="Tableau croisé dynamique2"/>
    <pivotTable tabId="10" name="Tableau croisé dynamique20"/>
    <pivotTable tabId="10" name="Tableau croisé dynamique21"/>
    <pivotTable tabId="10" name="Tableau croisé dynamique22"/>
    <pivotTable tabId="10" name="Tableau croisé dynamique23"/>
    <pivotTable tabId="10" name="Tableau croisé dynamique24"/>
    <pivotTable tabId="10" name="Tableau croisé dynamique25"/>
    <pivotTable tabId="10" name="Tableau croisé dynamique26"/>
    <pivotTable tabId="10" name="Tableau croisé dynamique27"/>
    <pivotTable tabId="10" name="Tableau croisé dynamique28"/>
    <pivotTable tabId="10" name="Tableau croisé dynamique29"/>
    <pivotTable tabId="10" name="Tableau croisé dynamique3"/>
    <pivotTable tabId="10" name="Tableau croisé dynamique30"/>
    <pivotTable tabId="10" name="Tableau croisé dynamique4"/>
    <pivotTable tabId="10" name="Tableau croisé dynamique5"/>
    <pivotTable tabId="10" name="Tableau croisé dynamique6"/>
    <pivotTable tabId="10" name="Tableau croisé dynamique7"/>
    <pivotTable tabId="10" name="Tableau croisé dynamique8"/>
    <pivotTable tabId="10" name="Tableau croisé dynamique9"/>
  </pivotTables>
  <data>
    <tabular pivotCacheId="23">
      <items count="2">
        <i x="0" s="1"/>
        <i x="1" s="1"/>
      </items>
    </tabular>
  </data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CTIVITE" sourceName="ACTIVITE">
  <pivotTables>
    <pivotTable tabId="10" name="Tableau croisé dynamique1"/>
    <pivotTable tabId="10" name="Tableau croisé dynamique10"/>
    <pivotTable tabId="10" name="Tableau croisé dynamique11"/>
    <pivotTable tabId="10" name="Tableau croisé dynamique12"/>
    <pivotTable tabId="10" name="Tableau croisé dynamique13"/>
    <pivotTable tabId="10" name="Tableau croisé dynamique14"/>
    <pivotTable tabId="10" name="Tableau croisé dynamique15"/>
    <pivotTable tabId="10" name="Tableau croisé dynamique16"/>
    <pivotTable tabId="10" name="Tableau croisé dynamique17"/>
    <pivotTable tabId="10" name="Tableau croisé dynamique18"/>
    <pivotTable tabId="10" name="Tableau croisé dynamique19"/>
    <pivotTable tabId="10" name="Tableau croisé dynamique2"/>
    <pivotTable tabId="10" name="Tableau croisé dynamique20"/>
    <pivotTable tabId="10" name="Tableau croisé dynamique21"/>
    <pivotTable tabId="10" name="Tableau croisé dynamique22"/>
    <pivotTable tabId="10" name="Tableau croisé dynamique23"/>
    <pivotTable tabId="10" name="Tableau croisé dynamique24"/>
    <pivotTable tabId="10" name="Tableau croisé dynamique25"/>
    <pivotTable tabId="10" name="Tableau croisé dynamique26"/>
    <pivotTable tabId="10" name="Tableau croisé dynamique27"/>
    <pivotTable tabId="10" name="Tableau croisé dynamique28"/>
    <pivotTable tabId="10" name="Tableau croisé dynamique29"/>
    <pivotTable tabId="10" name="Tableau croisé dynamique3"/>
    <pivotTable tabId="10" name="Tableau croisé dynamique30"/>
    <pivotTable tabId="10" name="Tableau croisé dynamique4"/>
    <pivotTable tabId="10" name="Tableau croisé dynamique5"/>
    <pivotTable tabId="10" name="Tableau croisé dynamique6"/>
    <pivotTable tabId="10" name="Tableau croisé dynamique7"/>
    <pivotTable tabId="10" name="Tableau croisé dynamique8"/>
    <pivotTable tabId="10" name="Tableau croisé dynamique9"/>
  </pivotTables>
  <data>
    <tabular pivotCacheId="23">
      <items count="2">
        <i x="1" s="1"/>
        <i x="0" s="1"/>
      </items>
    </tabular>
  </data>
</slicerCacheDefinition>
</file>

<file path=xl/slicerCaches/slicerCache10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PU___PAF" sourceName="PPU / PAF">
  <pivotTables>
    <pivotTable tabId="10" name="Tableau croisé dynamique1"/>
    <pivotTable tabId="10" name="Tableau croisé dynamique10"/>
    <pivotTable tabId="10" name="Tableau croisé dynamique11"/>
    <pivotTable tabId="10" name="Tableau croisé dynamique12"/>
    <pivotTable tabId="10" name="Tableau croisé dynamique13"/>
    <pivotTable tabId="10" name="Tableau croisé dynamique14"/>
    <pivotTable tabId="10" name="Tableau croisé dynamique15"/>
    <pivotTable tabId="10" name="Tableau croisé dynamique16"/>
    <pivotTable tabId="10" name="Tableau croisé dynamique17"/>
    <pivotTable tabId="10" name="Tableau croisé dynamique18"/>
    <pivotTable tabId="10" name="Tableau croisé dynamique19"/>
    <pivotTable tabId="10" name="Tableau croisé dynamique2"/>
    <pivotTable tabId="10" name="Tableau croisé dynamique20"/>
    <pivotTable tabId="10" name="Tableau croisé dynamique21"/>
    <pivotTable tabId="10" name="Tableau croisé dynamique22"/>
    <pivotTable tabId="10" name="Tableau croisé dynamique23"/>
    <pivotTable tabId="10" name="Tableau croisé dynamique24"/>
    <pivotTable tabId="10" name="Tableau croisé dynamique25"/>
    <pivotTable tabId="10" name="Tableau croisé dynamique26"/>
    <pivotTable tabId="10" name="Tableau croisé dynamique27"/>
    <pivotTable tabId="10" name="Tableau croisé dynamique28"/>
    <pivotTable tabId="10" name="Tableau croisé dynamique29"/>
    <pivotTable tabId="10" name="Tableau croisé dynamique3"/>
    <pivotTable tabId="10" name="Tableau croisé dynamique30"/>
    <pivotTable tabId="10" name="Tableau croisé dynamique4"/>
    <pivotTable tabId="10" name="Tableau croisé dynamique5"/>
    <pivotTable tabId="10" name="Tableau croisé dynamique6"/>
    <pivotTable tabId="10" name="Tableau croisé dynamique7"/>
    <pivotTable tabId="10" name="Tableau croisé dynamique8"/>
    <pivotTable tabId="10" name="Tableau croisé dynamique9"/>
  </pivotTables>
  <data>
    <tabular pivotCacheId="23">
      <items count="1">
        <i x="0" s="1"/>
      </items>
    </tabular>
  </data>
</slicerCacheDefinition>
</file>

<file path=xl/slicerCaches/slicerCache1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UOM" sourceName="UOM">
  <pivotTables>
    <pivotTable tabId="10" name="Tableau croisé dynamique1"/>
    <pivotTable tabId="10" name="Tableau croisé dynamique10"/>
    <pivotTable tabId="10" name="Tableau croisé dynamique11"/>
    <pivotTable tabId="10" name="Tableau croisé dynamique12"/>
    <pivotTable tabId="10" name="Tableau croisé dynamique13"/>
    <pivotTable tabId="10" name="Tableau croisé dynamique14"/>
    <pivotTable tabId="10" name="Tableau croisé dynamique15"/>
    <pivotTable tabId="10" name="Tableau croisé dynamique16"/>
    <pivotTable tabId="10" name="Tableau croisé dynamique17"/>
    <pivotTable tabId="10" name="Tableau croisé dynamique18"/>
    <pivotTable tabId="10" name="Tableau croisé dynamique19"/>
    <pivotTable tabId="10" name="Tableau croisé dynamique2"/>
    <pivotTable tabId="10" name="Tableau croisé dynamique20"/>
    <pivotTable tabId="10" name="Tableau croisé dynamique21"/>
    <pivotTable tabId="10" name="Tableau croisé dynamique22"/>
    <pivotTable tabId="10" name="Tableau croisé dynamique23"/>
    <pivotTable tabId="10" name="Tableau croisé dynamique24"/>
    <pivotTable tabId="10" name="Tableau croisé dynamique25"/>
    <pivotTable tabId="10" name="Tableau croisé dynamique26"/>
    <pivotTable tabId="10" name="Tableau croisé dynamique27"/>
    <pivotTable tabId="10" name="Tableau croisé dynamique28"/>
    <pivotTable tabId="10" name="Tableau croisé dynamique29"/>
    <pivotTable tabId="10" name="Tableau croisé dynamique3"/>
    <pivotTable tabId="10" name="Tableau croisé dynamique30"/>
    <pivotTable tabId="10" name="Tableau croisé dynamique4"/>
    <pivotTable tabId="10" name="Tableau croisé dynamique5"/>
    <pivotTable tabId="10" name="Tableau croisé dynamique6"/>
    <pivotTable tabId="10" name="Tableau croisé dynamique7"/>
    <pivotTable tabId="10" name="Tableau croisé dynamique8"/>
    <pivotTable tabId="10" name="Tableau croisé dynamique9"/>
  </pivotTables>
  <data>
    <tabular pivotCacheId="23">
      <items count="5">
        <i x="0" s="1"/>
        <i x="2" s="1"/>
        <i x="3" s="1"/>
        <i x="4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ERRITOIRE" cache="Segment_TERRITOIRE" caption="TERRITOIRE" rowHeight="241300"/>
  <slicer name="ETABLISSEMENT 1" cache="Segment_ETABLISSEMENT1" caption="ETABLISSEMENT" rowHeight="241300"/>
  <slicer name="COMPTE ANALYTIQUE 1" cache="Segment_COMPTE_ANALYTIQUE1" caption="COMPTE ANALYTIQUE" style="SlicerStyleLight3" rowHeight="241300"/>
  <slicer name="INTERVENTION 1" cache="Segment_INTERVENTION1" caption="INTERVENTION" style="SlicerStyleLight3" rowHeight="241300"/>
  <slicer name="LIGNE 1" cache="Segment_LIGNE1" caption="LIGNE" rowHeight="241300"/>
  <slicer name="UP" cache="Segment_UP" caption="UP" rowHeight="241300"/>
  <slicer name="PERIMETRE CM" cache="Segment_PERIMETRE_CM" caption="PERIMETRE CM" style="SlicerStyleLight2" rowHeight="241300"/>
  <slicer name="TECHNIQUE" cache="Segment_TECHNIQUE" caption="TECHNIQUE" style="SlicerStyleLight3" rowHeight="241300"/>
  <slicer name="ACTIVITE" cache="Segment_ACTIVITE" caption="ACTIVITE" style="SlicerStyleLight3" rowHeight="241300"/>
  <slicer name="PPU / PAF" cache="Segment_PPU___PAF" caption="PPU / PAF" style="SlicerStyleLight2" rowHeight="241300"/>
  <slicer name="UOM" cache="Segment_UOM" caption="UOM" style="SlicerStyleLight3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13" Type="http://schemas.openxmlformats.org/officeDocument/2006/relationships/pivotTable" Target="../pivotTables/pivotTable13.xml"/><Relationship Id="rId18" Type="http://schemas.openxmlformats.org/officeDocument/2006/relationships/pivotTable" Target="../pivotTables/pivotTable18.xml"/><Relationship Id="rId26" Type="http://schemas.openxmlformats.org/officeDocument/2006/relationships/pivotTable" Target="../pivotTables/pivotTable26.xml"/><Relationship Id="rId3" Type="http://schemas.openxmlformats.org/officeDocument/2006/relationships/pivotTable" Target="../pivotTables/pivotTable3.xml"/><Relationship Id="rId21" Type="http://schemas.openxmlformats.org/officeDocument/2006/relationships/pivotTable" Target="../pivotTables/pivotTable21.xml"/><Relationship Id="rId7" Type="http://schemas.openxmlformats.org/officeDocument/2006/relationships/pivotTable" Target="../pivotTables/pivotTable7.xml"/><Relationship Id="rId12" Type="http://schemas.openxmlformats.org/officeDocument/2006/relationships/pivotTable" Target="../pivotTables/pivotTable12.xml"/><Relationship Id="rId17" Type="http://schemas.openxmlformats.org/officeDocument/2006/relationships/pivotTable" Target="../pivotTables/pivotTable17.xml"/><Relationship Id="rId25" Type="http://schemas.openxmlformats.org/officeDocument/2006/relationships/pivotTable" Target="../pivotTables/pivotTable25.xml"/><Relationship Id="rId2" Type="http://schemas.openxmlformats.org/officeDocument/2006/relationships/pivotTable" Target="../pivotTables/pivotTable2.xml"/><Relationship Id="rId16" Type="http://schemas.openxmlformats.org/officeDocument/2006/relationships/pivotTable" Target="../pivotTables/pivotTable16.xml"/><Relationship Id="rId20" Type="http://schemas.openxmlformats.org/officeDocument/2006/relationships/pivotTable" Target="../pivotTables/pivotTable20.xml"/><Relationship Id="rId29" Type="http://schemas.openxmlformats.org/officeDocument/2006/relationships/pivotTable" Target="../pivotTables/pivotTable29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11" Type="http://schemas.openxmlformats.org/officeDocument/2006/relationships/pivotTable" Target="../pivotTables/pivotTable11.xml"/><Relationship Id="rId24" Type="http://schemas.openxmlformats.org/officeDocument/2006/relationships/pivotTable" Target="../pivotTables/pivotTable24.xml"/><Relationship Id="rId5" Type="http://schemas.openxmlformats.org/officeDocument/2006/relationships/pivotTable" Target="../pivotTables/pivotTable5.xml"/><Relationship Id="rId15" Type="http://schemas.openxmlformats.org/officeDocument/2006/relationships/pivotTable" Target="../pivotTables/pivotTable15.xml"/><Relationship Id="rId23" Type="http://schemas.openxmlformats.org/officeDocument/2006/relationships/pivotTable" Target="../pivotTables/pivotTable23.xml"/><Relationship Id="rId28" Type="http://schemas.openxmlformats.org/officeDocument/2006/relationships/pivotTable" Target="../pivotTables/pivotTable28.xml"/><Relationship Id="rId10" Type="http://schemas.openxmlformats.org/officeDocument/2006/relationships/pivotTable" Target="../pivotTables/pivotTable10.xml"/><Relationship Id="rId19" Type="http://schemas.openxmlformats.org/officeDocument/2006/relationships/pivotTable" Target="../pivotTables/pivotTable19.xml"/><Relationship Id="rId31" Type="http://schemas.openxmlformats.org/officeDocument/2006/relationships/printerSettings" Target="../printerSettings/printerSettings2.bin"/><Relationship Id="rId4" Type="http://schemas.openxmlformats.org/officeDocument/2006/relationships/pivotTable" Target="../pivotTables/pivotTable4.xml"/><Relationship Id="rId9" Type="http://schemas.openxmlformats.org/officeDocument/2006/relationships/pivotTable" Target="../pivotTables/pivotTable9.xml"/><Relationship Id="rId14" Type="http://schemas.openxmlformats.org/officeDocument/2006/relationships/pivotTable" Target="../pivotTables/pivotTable14.xml"/><Relationship Id="rId22" Type="http://schemas.openxmlformats.org/officeDocument/2006/relationships/pivotTable" Target="../pivotTables/pivotTable22.xml"/><Relationship Id="rId27" Type="http://schemas.openxmlformats.org/officeDocument/2006/relationships/pivotTable" Target="../pivotTables/pivotTable27.xml"/><Relationship Id="rId30" Type="http://schemas.openxmlformats.org/officeDocument/2006/relationships/pivotTable" Target="../pivotTables/pivotTable30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731"/>
  <sheetViews>
    <sheetView topLeftCell="G1" workbookViewId="0">
      <pane ySplit="1" topLeftCell="A2" activePane="bottomLeft" state="frozen"/>
      <selection pane="bottomLeft" activeCell="G18" sqref="G18"/>
    </sheetView>
  </sheetViews>
  <sheetFormatPr baseColWidth="10" defaultRowHeight="15" x14ac:dyDescent="0.25"/>
  <cols>
    <col min="1" max="1" width="11.85546875" style="17" bestFit="1" customWidth="1"/>
    <col min="2" max="2" width="6.28515625" style="17" bestFit="1" customWidth="1"/>
    <col min="3" max="3" width="11.42578125" style="17"/>
    <col min="4" max="4" width="40.7109375" style="17" bestFit="1" customWidth="1"/>
    <col min="5" max="5" width="40.7109375" style="17" customWidth="1"/>
    <col min="6" max="6" width="14.140625" style="17" customWidth="1"/>
    <col min="7" max="7" width="22.42578125" style="17" bestFit="1" customWidth="1"/>
    <col min="8" max="8" width="64.140625" style="17" bestFit="1" customWidth="1"/>
    <col min="9" max="9" width="8.42578125" style="17" bestFit="1" customWidth="1"/>
    <col min="10" max="10" width="43.28515625" style="17" customWidth="1"/>
    <col min="11" max="12" width="17.42578125" style="11" customWidth="1"/>
    <col min="13" max="13" width="17.42578125" style="17" customWidth="1"/>
    <col min="14" max="15" width="11.42578125" style="17" customWidth="1"/>
    <col min="16" max="16" width="15.85546875" style="17" customWidth="1"/>
    <col min="17" max="17" width="11.42578125" style="17" customWidth="1"/>
    <col min="18" max="21" width="11.42578125" style="17"/>
    <col min="22" max="22" width="15.85546875" style="17" customWidth="1"/>
    <col min="23" max="16384" width="11.42578125" style="17"/>
  </cols>
  <sheetData>
    <row r="1" spans="1:22" x14ac:dyDescent="0.25">
      <c r="A1" s="17" t="s">
        <v>58</v>
      </c>
      <c r="B1" s="17" t="s">
        <v>44</v>
      </c>
      <c r="C1" s="49" t="s">
        <v>11</v>
      </c>
      <c r="D1" s="49" t="s">
        <v>34</v>
      </c>
      <c r="E1" s="49" t="s">
        <v>59</v>
      </c>
      <c r="F1" s="49" t="s">
        <v>64</v>
      </c>
      <c r="G1" s="49" t="s">
        <v>36</v>
      </c>
      <c r="H1" s="49" t="s">
        <v>35</v>
      </c>
      <c r="I1" s="49" t="s">
        <v>33</v>
      </c>
      <c r="J1" s="49" t="s">
        <v>10</v>
      </c>
      <c r="K1" s="50" t="s">
        <v>31</v>
      </c>
      <c r="L1" s="50" t="s">
        <v>12</v>
      </c>
      <c r="M1" s="49" t="s">
        <v>41</v>
      </c>
      <c r="N1" s="49" t="s">
        <v>13</v>
      </c>
      <c r="O1" s="49" t="s">
        <v>14</v>
      </c>
      <c r="P1" s="49" t="s">
        <v>16</v>
      </c>
      <c r="Q1" s="49" t="s">
        <v>25</v>
      </c>
      <c r="R1" s="49" t="s">
        <v>65</v>
      </c>
      <c r="S1" s="49" t="s">
        <v>67</v>
      </c>
      <c r="T1" s="49" t="s">
        <v>68</v>
      </c>
      <c r="U1" s="49" t="s">
        <v>63</v>
      </c>
      <c r="V1" s="49" t="s">
        <v>45</v>
      </c>
    </row>
    <row r="2" spans="1:22" x14ac:dyDescent="0.25">
      <c r="A2" s="17">
        <v>73851</v>
      </c>
      <c r="B2" s="51">
        <v>5082</v>
      </c>
      <c r="C2" s="17" t="s">
        <v>79</v>
      </c>
      <c r="D2" s="17" t="s">
        <v>80</v>
      </c>
      <c r="E2" s="17" t="s">
        <v>83</v>
      </c>
      <c r="F2" s="17" t="s">
        <v>86</v>
      </c>
      <c r="G2" s="17" t="s">
        <v>99</v>
      </c>
      <c r="H2" s="17">
        <v>2</v>
      </c>
      <c r="I2" s="17" t="s">
        <v>86</v>
      </c>
      <c r="J2" s="17" t="s">
        <v>9</v>
      </c>
      <c r="K2" s="11">
        <v>4</v>
      </c>
      <c r="L2" s="11">
        <v>4</v>
      </c>
      <c r="M2" s="11">
        <v>4</v>
      </c>
      <c r="N2" s="17">
        <v>2016</v>
      </c>
      <c r="O2" s="17" t="s">
        <v>70</v>
      </c>
      <c r="P2" s="17" t="s">
        <v>17</v>
      </c>
      <c r="Q2" s="17" t="s">
        <v>98</v>
      </c>
      <c r="R2" s="17" t="s">
        <v>95</v>
      </c>
      <c r="S2" s="17" t="s">
        <v>96</v>
      </c>
      <c r="T2" s="17" t="s">
        <v>66</v>
      </c>
      <c r="U2" s="17" t="s">
        <v>75</v>
      </c>
      <c r="V2" s="17" t="s">
        <v>46</v>
      </c>
    </row>
    <row r="3" spans="1:22" x14ac:dyDescent="0.25">
      <c r="A3" s="17">
        <v>73852</v>
      </c>
      <c r="B3" s="51">
        <v>5083</v>
      </c>
      <c r="C3" s="17" t="s">
        <v>79</v>
      </c>
      <c r="D3" s="17" t="s">
        <v>80</v>
      </c>
      <c r="E3" s="17" t="s">
        <v>83</v>
      </c>
      <c r="F3" s="17" t="s">
        <v>86</v>
      </c>
      <c r="G3" s="17" t="s">
        <v>99</v>
      </c>
      <c r="H3" s="17">
        <v>2</v>
      </c>
      <c r="I3" s="17" t="s">
        <v>86</v>
      </c>
      <c r="J3" s="17" t="s">
        <v>7</v>
      </c>
      <c r="K3" s="11">
        <v>-23074.07</v>
      </c>
      <c r="L3" s="11">
        <v>23074.07</v>
      </c>
      <c r="M3" s="11">
        <v>23074.07</v>
      </c>
      <c r="N3" s="17">
        <v>2016</v>
      </c>
      <c r="O3" s="17" t="s">
        <v>70</v>
      </c>
      <c r="P3" s="17" t="s">
        <v>32</v>
      </c>
      <c r="Q3" s="17" t="s">
        <v>98</v>
      </c>
      <c r="R3" s="17" t="s">
        <v>95</v>
      </c>
      <c r="S3" s="17" t="s">
        <v>96</v>
      </c>
      <c r="T3" s="17" t="s">
        <v>66</v>
      </c>
      <c r="U3" s="17" t="s">
        <v>75</v>
      </c>
      <c r="V3" s="17" t="s">
        <v>46</v>
      </c>
    </row>
    <row r="4" spans="1:22" x14ac:dyDescent="0.25">
      <c r="A4" s="17">
        <v>73856</v>
      </c>
      <c r="B4" s="51">
        <v>5084</v>
      </c>
      <c r="C4" s="17" t="s">
        <v>79</v>
      </c>
      <c r="D4" s="17" t="s">
        <v>80</v>
      </c>
      <c r="E4" s="17" t="s">
        <v>83</v>
      </c>
      <c r="F4" s="17" t="s">
        <v>86</v>
      </c>
      <c r="G4" s="17" t="s">
        <v>99</v>
      </c>
      <c r="H4" s="17">
        <v>2</v>
      </c>
      <c r="I4" s="17" t="s">
        <v>86</v>
      </c>
      <c r="J4" s="17" t="s">
        <v>24</v>
      </c>
      <c r="K4" s="11">
        <v>-15633.61</v>
      </c>
      <c r="L4" s="11">
        <v>15633.61</v>
      </c>
      <c r="M4" s="11">
        <v>15633.61</v>
      </c>
      <c r="N4" s="17">
        <v>2016</v>
      </c>
      <c r="O4" s="17" t="s">
        <v>70</v>
      </c>
      <c r="P4" s="17" t="s">
        <v>20</v>
      </c>
      <c r="Q4" s="17" t="s">
        <v>98</v>
      </c>
      <c r="R4" s="17" t="s">
        <v>95</v>
      </c>
      <c r="S4" s="17" t="s">
        <v>96</v>
      </c>
      <c r="T4" s="17" t="s">
        <v>66</v>
      </c>
      <c r="U4" s="17" t="s">
        <v>75</v>
      </c>
      <c r="V4" s="17" t="s">
        <v>46</v>
      </c>
    </row>
    <row r="5" spans="1:22" x14ac:dyDescent="0.25">
      <c r="A5" s="17">
        <v>73857</v>
      </c>
      <c r="B5" s="51">
        <v>5085</v>
      </c>
      <c r="C5" s="17" t="s">
        <v>79</v>
      </c>
      <c r="D5" s="17" t="s">
        <v>80</v>
      </c>
      <c r="E5" s="17" t="s">
        <v>83</v>
      </c>
      <c r="F5" s="17" t="s">
        <v>86</v>
      </c>
      <c r="G5" s="17" t="s">
        <v>99</v>
      </c>
      <c r="H5" s="17">
        <v>2</v>
      </c>
      <c r="I5" s="17" t="s">
        <v>86</v>
      </c>
      <c r="J5" s="17" t="s">
        <v>1</v>
      </c>
      <c r="K5" s="11">
        <v>-7440.46</v>
      </c>
      <c r="L5" s="11">
        <v>7440.46</v>
      </c>
      <c r="M5" s="11">
        <v>7440.46</v>
      </c>
      <c r="N5" s="17">
        <v>2016</v>
      </c>
      <c r="O5" s="17" t="s">
        <v>70</v>
      </c>
      <c r="P5" s="17" t="s">
        <v>21</v>
      </c>
      <c r="Q5" s="17" t="s">
        <v>98</v>
      </c>
      <c r="R5" s="17" t="s">
        <v>95</v>
      </c>
      <c r="S5" s="17" t="s">
        <v>96</v>
      </c>
      <c r="T5" s="17" t="s">
        <v>66</v>
      </c>
      <c r="U5" s="17" t="s">
        <v>75</v>
      </c>
      <c r="V5" s="17" t="s">
        <v>46</v>
      </c>
    </row>
    <row r="6" spans="1:22" x14ac:dyDescent="0.25">
      <c r="A6" s="17">
        <v>73858</v>
      </c>
      <c r="B6" s="51">
        <v>5086</v>
      </c>
      <c r="C6" s="17" t="s">
        <v>79</v>
      </c>
      <c r="D6" s="17" t="s">
        <v>80</v>
      </c>
      <c r="E6" s="17" t="s">
        <v>83</v>
      </c>
      <c r="F6" s="17" t="s">
        <v>86</v>
      </c>
      <c r="G6" s="17" t="s">
        <v>99</v>
      </c>
      <c r="H6" s="17">
        <v>2</v>
      </c>
      <c r="I6" s="17" t="s">
        <v>88</v>
      </c>
      <c r="J6" s="17" t="s">
        <v>9</v>
      </c>
      <c r="K6" s="11">
        <v>4</v>
      </c>
      <c r="L6" s="11">
        <v>4</v>
      </c>
      <c r="M6" s="11">
        <v>4</v>
      </c>
      <c r="N6" s="17">
        <v>2016</v>
      </c>
      <c r="O6" s="17" t="s">
        <v>70</v>
      </c>
      <c r="P6" s="17" t="s">
        <v>17</v>
      </c>
      <c r="Q6" s="17" t="s">
        <v>98</v>
      </c>
      <c r="R6" s="17" t="s">
        <v>95</v>
      </c>
      <c r="S6" s="17" t="s">
        <v>96</v>
      </c>
      <c r="T6" s="17" t="s">
        <v>66</v>
      </c>
      <c r="U6" s="17" t="s">
        <v>75</v>
      </c>
      <c r="V6" s="17" t="s">
        <v>46</v>
      </c>
    </row>
    <row r="7" spans="1:22" x14ac:dyDescent="0.25">
      <c r="A7" s="17">
        <v>73859</v>
      </c>
      <c r="B7" s="51">
        <v>5087</v>
      </c>
      <c r="C7" s="17" t="s">
        <v>79</v>
      </c>
      <c r="D7" s="17" t="s">
        <v>80</v>
      </c>
      <c r="E7" s="17" t="s">
        <v>83</v>
      </c>
      <c r="F7" s="17" t="s">
        <v>86</v>
      </c>
      <c r="G7" s="17" t="s">
        <v>99</v>
      </c>
      <c r="H7" s="17">
        <v>2</v>
      </c>
      <c r="I7" s="17" t="s">
        <v>88</v>
      </c>
      <c r="J7" s="17" t="s">
        <v>7</v>
      </c>
      <c r="K7" s="11">
        <v>-24494.07</v>
      </c>
      <c r="L7" s="11">
        <v>24494.07</v>
      </c>
      <c r="M7" s="11">
        <v>24494.07</v>
      </c>
      <c r="N7" s="17">
        <v>2016</v>
      </c>
      <c r="O7" s="17" t="s">
        <v>70</v>
      </c>
      <c r="P7" s="17" t="s">
        <v>32</v>
      </c>
      <c r="Q7" s="17" t="s">
        <v>98</v>
      </c>
      <c r="R7" s="17" t="s">
        <v>95</v>
      </c>
      <c r="S7" s="17" t="s">
        <v>96</v>
      </c>
      <c r="T7" s="17" t="s">
        <v>66</v>
      </c>
      <c r="U7" s="17" t="s">
        <v>75</v>
      </c>
      <c r="V7" s="17" t="s">
        <v>46</v>
      </c>
    </row>
    <row r="8" spans="1:22" x14ac:dyDescent="0.25">
      <c r="A8" s="17">
        <v>73860</v>
      </c>
      <c r="B8" s="51">
        <v>5088</v>
      </c>
      <c r="C8" s="17" t="s">
        <v>79</v>
      </c>
      <c r="D8" s="17" t="s">
        <v>80</v>
      </c>
      <c r="E8" s="17" t="s">
        <v>83</v>
      </c>
      <c r="F8" s="17" t="s">
        <v>86</v>
      </c>
      <c r="G8" s="17" t="s">
        <v>99</v>
      </c>
      <c r="H8" s="17">
        <v>2</v>
      </c>
      <c r="I8" s="17" t="s">
        <v>88</v>
      </c>
      <c r="J8" s="17" t="s">
        <v>5</v>
      </c>
      <c r="K8" s="11">
        <v>-1420</v>
      </c>
      <c r="L8" s="11">
        <v>1420</v>
      </c>
      <c r="M8" s="11">
        <v>1420</v>
      </c>
      <c r="N8" s="17">
        <v>2016</v>
      </c>
      <c r="O8" s="17" t="s">
        <v>70</v>
      </c>
      <c r="P8" s="17" t="s">
        <v>18</v>
      </c>
      <c r="Q8" s="17" t="s">
        <v>98</v>
      </c>
      <c r="R8" s="17" t="s">
        <v>95</v>
      </c>
      <c r="S8" s="17" t="s">
        <v>96</v>
      </c>
      <c r="T8" s="17" t="s">
        <v>66</v>
      </c>
      <c r="U8" s="17" t="s">
        <v>75</v>
      </c>
      <c r="V8" s="17" t="s">
        <v>46</v>
      </c>
    </row>
    <row r="9" spans="1:22" x14ac:dyDescent="0.25">
      <c r="A9" s="17">
        <v>73863</v>
      </c>
      <c r="B9" s="51">
        <v>5089</v>
      </c>
      <c r="C9" s="17" t="s">
        <v>79</v>
      </c>
      <c r="D9" s="17" t="s">
        <v>80</v>
      </c>
      <c r="E9" s="17" t="s">
        <v>83</v>
      </c>
      <c r="F9" s="17" t="s">
        <v>86</v>
      </c>
      <c r="G9" s="17" t="s">
        <v>99</v>
      </c>
      <c r="H9" s="17">
        <v>2</v>
      </c>
      <c r="I9" s="17" t="s">
        <v>88</v>
      </c>
      <c r="J9" s="17" t="s">
        <v>24</v>
      </c>
      <c r="K9" s="11">
        <v>-15633.61</v>
      </c>
      <c r="L9" s="11">
        <v>15633.61</v>
      </c>
      <c r="M9" s="11">
        <v>15633.61</v>
      </c>
      <c r="N9" s="17">
        <v>2016</v>
      </c>
      <c r="O9" s="17" t="s">
        <v>70</v>
      </c>
      <c r="P9" s="17" t="s">
        <v>20</v>
      </c>
      <c r="Q9" s="17" t="s">
        <v>98</v>
      </c>
      <c r="R9" s="17" t="s">
        <v>95</v>
      </c>
      <c r="S9" s="17" t="s">
        <v>96</v>
      </c>
      <c r="T9" s="17" t="s">
        <v>66</v>
      </c>
      <c r="U9" s="17" t="s">
        <v>75</v>
      </c>
      <c r="V9" s="17" t="s">
        <v>46</v>
      </c>
    </row>
    <row r="10" spans="1:22" x14ac:dyDescent="0.25">
      <c r="A10" s="17">
        <v>73864</v>
      </c>
      <c r="B10" s="51">
        <v>5090</v>
      </c>
      <c r="C10" s="17" t="s">
        <v>79</v>
      </c>
      <c r="D10" s="17" t="s">
        <v>80</v>
      </c>
      <c r="E10" s="17" t="s">
        <v>83</v>
      </c>
      <c r="F10" s="17" t="s">
        <v>86</v>
      </c>
      <c r="G10" s="17" t="s">
        <v>99</v>
      </c>
      <c r="H10" s="17">
        <v>2</v>
      </c>
      <c r="I10" s="17" t="s">
        <v>88</v>
      </c>
      <c r="J10" s="17" t="s">
        <v>1</v>
      </c>
      <c r="K10" s="11">
        <v>-7440.46</v>
      </c>
      <c r="L10" s="11">
        <v>7440.46</v>
      </c>
      <c r="M10" s="11">
        <v>7440.46</v>
      </c>
      <c r="N10" s="17">
        <v>2016</v>
      </c>
      <c r="O10" s="17" t="s">
        <v>70</v>
      </c>
      <c r="P10" s="17" t="s">
        <v>21</v>
      </c>
      <c r="Q10" s="17" t="s">
        <v>98</v>
      </c>
      <c r="R10" s="17" t="s">
        <v>95</v>
      </c>
      <c r="S10" s="17" t="s">
        <v>96</v>
      </c>
      <c r="T10" s="17" t="s">
        <v>66</v>
      </c>
      <c r="U10" s="17" t="s">
        <v>75</v>
      </c>
      <c r="V10" s="17" t="s">
        <v>46</v>
      </c>
    </row>
    <row r="11" spans="1:22" x14ac:dyDescent="0.25">
      <c r="A11" s="17">
        <v>73865</v>
      </c>
      <c r="B11" s="51">
        <v>5091</v>
      </c>
      <c r="C11" s="17" t="s">
        <v>79</v>
      </c>
      <c r="D11" s="17" t="s">
        <v>80</v>
      </c>
      <c r="E11" s="17" t="s">
        <v>83</v>
      </c>
      <c r="F11" s="17" t="s">
        <v>86</v>
      </c>
      <c r="G11" s="17" t="s">
        <v>101</v>
      </c>
      <c r="H11" s="17">
        <v>2</v>
      </c>
      <c r="I11" s="17" t="s">
        <v>86</v>
      </c>
      <c r="J11" s="17" t="s">
        <v>9</v>
      </c>
      <c r="K11" s="11">
        <v>34</v>
      </c>
      <c r="L11" s="11">
        <v>34</v>
      </c>
      <c r="M11" s="11">
        <v>34</v>
      </c>
      <c r="N11" s="17">
        <v>2016</v>
      </c>
      <c r="O11" s="17" t="s">
        <v>70</v>
      </c>
      <c r="P11" s="17" t="s">
        <v>17</v>
      </c>
      <c r="Q11" s="17" t="s">
        <v>98</v>
      </c>
      <c r="R11" s="17" t="s">
        <v>95</v>
      </c>
      <c r="S11" s="17" t="s">
        <v>96</v>
      </c>
      <c r="T11" s="17" t="s">
        <v>66</v>
      </c>
      <c r="U11" s="17" t="s">
        <v>75</v>
      </c>
      <c r="V11" s="17" t="s">
        <v>46</v>
      </c>
    </row>
    <row r="12" spans="1:22" x14ac:dyDescent="0.25">
      <c r="A12" s="17">
        <v>73866</v>
      </c>
      <c r="B12" s="51">
        <v>5092</v>
      </c>
      <c r="C12" s="17" t="s">
        <v>79</v>
      </c>
      <c r="D12" s="17" t="s">
        <v>80</v>
      </c>
      <c r="E12" s="17" t="s">
        <v>83</v>
      </c>
      <c r="F12" s="17" t="s">
        <v>86</v>
      </c>
      <c r="G12" s="17" t="s">
        <v>101</v>
      </c>
      <c r="H12" s="17">
        <v>2</v>
      </c>
      <c r="I12" s="17" t="s">
        <v>86</v>
      </c>
      <c r="J12" s="17" t="s">
        <v>7</v>
      </c>
      <c r="K12" s="11">
        <v>-255544.43999999994</v>
      </c>
      <c r="L12" s="11">
        <v>255544.43999999994</v>
      </c>
      <c r="M12" s="11">
        <v>255544.43999999994</v>
      </c>
      <c r="N12" s="17">
        <v>2016</v>
      </c>
      <c r="O12" s="17" t="s">
        <v>70</v>
      </c>
      <c r="P12" s="17" t="s">
        <v>32</v>
      </c>
      <c r="Q12" s="17" t="s">
        <v>98</v>
      </c>
      <c r="R12" s="17" t="s">
        <v>95</v>
      </c>
      <c r="S12" s="17" t="s">
        <v>96</v>
      </c>
      <c r="T12" s="17" t="s">
        <v>66</v>
      </c>
      <c r="U12" s="17" t="s">
        <v>75</v>
      </c>
      <c r="V12" s="17" t="s">
        <v>46</v>
      </c>
    </row>
    <row r="13" spans="1:22" x14ac:dyDescent="0.25">
      <c r="A13" s="17">
        <v>73867</v>
      </c>
      <c r="B13" s="51">
        <v>5093</v>
      </c>
      <c r="C13" s="17" t="s">
        <v>79</v>
      </c>
      <c r="D13" s="17" t="s">
        <v>80</v>
      </c>
      <c r="E13" s="17" t="s">
        <v>83</v>
      </c>
      <c r="F13" s="17" t="s">
        <v>86</v>
      </c>
      <c r="G13" s="17" t="s">
        <v>101</v>
      </c>
      <c r="H13" s="17">
        <v>2</v>
      </c>
      <c r="I13" s="17" t="s">
        <v>86</v>
      </c>
      <c r="J13" s="17" t="s">
        <v>5</v>
      </c>
      <c r="K13" s="11">
        <v>-128767</v>
      </c>
      <c r="L13" s="11">
        <v>128767</v>
      </c>
      <c r="M13" s="11">
        <v>128767</v>
      </c>
      <c r="N13" s="17">
        <v>2016</v>
      </c>
      <c r="O13" s="17" t="s">
        <v>70</v>
      </c>
      <c r="P13" s="17" t="s">
        <v>18</v>
      </c>
      <c r="Q13" s="17" t="s">
        <v>98</v>
      </c>
      <c r="R13" s="17" t="s">
        <v>95</v>
      </c>
      <c r="S13" s="17" t="s">
        <v>96</v>
      </c>
      <c r="T13" s="17" t="s">
        <v>66</v>
      </c>
      <c r="U13" s="17" t="s">
        <v>75</v>
      </c>
      <c r="V13" s="17" t="s">
        <v>46</v>
      </c>
    </row>
    <row r="14" spans="1:22" x14ac:dyDescent="0.25">
      <c r="A14" s="17">
        <v>73869</v>
      </c>
      <c r="B14" s="51">
        <v>5094</v>
      </c>
      <c r="C14" s="17" t="s">
        <v>79</v>
      </c>
      <c r="D14" s="17" t="s">
        <v>80</v>
      </c>
      <c r="E14" s="17" t="s">
        <v>83</v>
      </c>
      <c r="F14" s="17" t="s">
        <v>86</v>
      </c>
      <c r="G14" s="17" t="s">
        <v>101</v>
      </c>
      <c r="H14" s="17">
        <v>2</v>
      </c>
      <c r="I14" s="17" t="s">
        <v>86</v>
      </c>
      <c r="J14" s="17" t="s">
        <v>3</v>
      </c>
      <c r="K14" s="11">
        <v>-1686.0700000000002</v>
      </c>
      <c r="L14" s="11">
        <v>1686.0700000000002</v>
      </c>
      <c r="M14" s="11">
        <v>1686.0700000000002</v>
      </c>
      <c r="N14" s="17">
        <v>2016</v>
      </c>
      <c r="O14" s="17" t="s">
        <v>70</v>
      </c>
      <c r="P14" s="17" t="s">
        <v>19</v>
      </c>
      <c r="Q14" s="17" t="s">
        <v>98</v>
      </c>
      <c r="R14" s="17" t="s">
        <v>95</v>
      </c>
      <c r="S14" s="17" t="s">
        <v>96</v>
      </c>
      <c r="T14" s="17" t="s">
        <v>66</v>
      </c>
      <c r="U14" s="17" t="s">
        <v>75</v>
      </c>
      <c r="V14" s="17" t="s">
        <v>46</v>
      </c>
    </row>
    <row r="15" spans="1:22" x14ac:dyDescent="0.25">
      <c r="A15" s="17">
        <v>73870</v>
      </c>
      <c r="B15" s="51">
        <v>5095</v>
      </c>
      <c r="C15" s="17" t="s">
        <v>79</v>
      </c>
      <c r="D15" s="17" t="s">
        <v>80</v>
      </c>
      <c r="E15" s="17" t="s">
        <v>83</v>
      </c>
      <c r="F15" s="17" t="s">
        <v>86</v>
      </c>
      <c r="G15" s="17" t="s">
        <v>101</v>
      </c>
      <c r="H15" s="17">
        <v>2</v>
      </c>
      <c r="I15" s="17" t="s">
        <v>86</v>
      </c>
      <c r="J15" s="17" t="s">
        <v>24</v>
      </c>
      <c r="K15" s="11">
        <v>-125091.37000000001</v>
      </c>
      <c r="L15" s="11">
        <v>125091.37000000001</v>
      </c>
      <c r="M15" s="11">
        <v>125091.37000000001</v>
      </c>
      <c r="N15" s="17">
        <v>2016</v>
      </c>
      <c r="O15" s="17" t="s">
        <v>70</v>
      </c>
      <c r="P15" s="17" t="s">
        <v>20</v>
      </c>
      <c r="Q15" s="17" t="s">
        <v>98</v>
      </c>
      <c r="R15" s="17" t="s">
        <v>95</v>
      </c>
      <c r="S15" s="17" t="s">
        <v>96</v>
      </c>
      <c r="T15" s="17" t="s">
        <v>66</v>
      </c>
      <c r="U15" s="17" t="s">
        <v>75</v>
      </c>
      <c r="V15" s="17" t="s">
        <v>46</v>
      </c>
    </row>
    <row r="16" spans="1:22" x14ac:dyDescent="0.25">
      <c r="A16" s="17">
        <v>73872</v>
      </c>
      <c r="B16" s="51">
        <v>5096</v>
      </c>
      <c r="C16" s="17" t="s">
        <v>79</v>
      </c>
      <c r="D16" s="17" t="s">
        <v>80</v>
      </c>
      <c r="E16" s="17" t="s">
        <v>83</v>
      </c>
      <c r="F16" s="17" t="s">
        <v>86</v>
      </c>
      <c r="G16" s="17" t="s">
        <v>101</v>
      </c>
      <c r="H16" s="17">
        <v>2</v>
      </c>
      <c r="I16" s="17" t="s">
        <v>88</v>
      </c>
      <c r="J16" s="17" t="s">
        <v>9</v>
      </c>
      <c r="K16" s="11">
        <v>10</v>
      </c>
      <c r="L16" s="11">
        <v>10</v>
      </c>
      <c r="M16" s="11">
        <v>10</v>
      </c>
      <c r="N16" s="17">
        <v>2016</v>
      </c>
      <c r="O16" s="17" t="s">
        <v>70</v>
      </c>
      <c r="P16" s="17" t="s">
        <v>17</v>
      </c>
      <c r="Q16" s="17" t="s">
        <v>98</v>
      </c>
      <c r="R16" s="17" t="s">
        <v>95</v>
      </c>
      <c r="S16" s="17" t="s">
        <v>96</v>
      </c>
      <c r="T16" s="17" t="s">
        <v>66</v>
      </c>
      <c r="U16" s="17" t="s">
        <v>75</v>
      </c>
      <c r="V16" s="17" t="s">
        <v>46</v>
      </c>
    </row>
    <row r="17" spans="1:22" x14ac:dyDescent="0.25">
      <c r="A17" s="17">
        <v>73873</v>
      </c>
      <c r="B17" s="51">
        <v>5097</v>
      </c>
      <c r="C17" s="17" t="s">
        <v>79</v>
      </c>
      <c r="D17" s="17" t="s">
        <v>80</v>
      </c>
      <c r="E17" s="17" t="s">
        <v>83</v>
      </c>
      <c r="F17" s="17" t="s">
        <v>86</v>
      </c>
      <c r="G17" s="17" t="s">
        <v>101</v>
      </c>
      <c r="H17" s="17">
        <v>2</v>
      </c>
      <c r="I17" s="17" t="s">
        <v>88</v>
      </c>
      <c r="J17" s="17" t="s">
        <v>7</v>
      </c>
      <c r="K17" s="11">
        <v>-88265.1</v>
      </c>
      <c r="L17" s="11">
        <v>88265.1</v>
      </c>
      <c r="M17" s="11">
        <v>88265.1</v>
      </c>
      <c r="N17" s="17">
        <v>2016</v>
      </c>
      <c r="O17" s="17" t="s">
        <v>70</v>
      </c>
      <c r="P17" s="17" t="s">
        <v>32</v>
      </c>
      <c r="Q17" s="17" t="s">
        <v>98</v>
      </c>
      <c r="R17" s="17" t="s">
        <v>95</v>
      </c>
      <c r="S17" s="17" t="s">
        <v>96</v>
      </c>
      <c r="T17" s="17" t="s">
        <v>66</v>
      </c>
      <c r="U17" s="17" t="s">
        <v>75</v>
      </c>
      <c r="V17" s="17" t="s">
        <v>46</v>
      </c>
    </row>
    <row r="18" spans="1:22" x14ac:dyDescent="0.25">
      <c r="A18" s="17">
        <v>73874</v>
      </c>
      <c r="B18" s="51">
        <v>5098</v>
      </c>
      <c r="C18" s="17" t="s">
        <v>79</v>
      </c>
      <c r="D18" s="17" t="s">
        <v>80</v>
      </c>
      <c r="E18" s="17" t="s">
        <v>83</v>
      </c>
      <c r="F18" s="17" t="s">
        <v>86</v>
      </c>
      <c r="G18" s="17" t="s">
        <v>101</v>
      </c>
      <c r="H18" s="17">
        <v>2</v>
      </c>
      <c r="I18" s="17" t="s">
        <v>88</v>
      </c>
      <c r="J18" s="17" t="s">
        <v>5</v>
      </c>
      <c r="K18" s="11">
        <v>-49283</v>
      </c>
      <c r="L18" s="11">
        <v>49283</v>
      </c>
      <c r="M18" s="11">
        <v>49283</v>
      </c>
      <c r="N18" s="17">
        <v>2016</v>
      </c>
      <c r="O18" s="17" t="s">
        <v>70</v>
      </c>
      <c r="P18" s="17" t="s">
        <v>18</v>
      </c>
      <c r="Q18" s="17" t="s">
        <v>98</v>
      </c>
      <c r="R18" s="17" t="s">
        <v>95</v>
      </c>
      <c r="S18" s="17" t="s">
        <v>96</v>
      </c>
      <c r="T18" s="17" t="s">
        <v>66</v>
      </c>
      <c r="U18" s="17" t="s">
        <v>75</v>
      </c>
      <c r="V18" s="17" t="s">
        <v>46</v>
      </c>
    </row>
    <row r="19" spans="1:22" x14ac:dyDescent="0.25">
      <c r="A19" s="17">
        <v>73876</v>
      </c>
      <c r="B19" s="51">
        <v>5099</v>
      </c>
      <c r="C19" s="17" t="s">
        <v>79</v>
      </c>
      <c r="D19" s="17" t="s">
        <v>80</v>
      </c>
      <c r="E19" s="17" t="s">
        <v>83</v>
      </c>
      <c r="F19" s="17" t="s">
        <v>86</v>
      </c>
      <c r="G19" s="17" t="s">
        <v>101</v>
      </c>
      <c r="H19" s="17">
        <v>2</v>
      </c>
      <c r="I19" s="17" t="s">
        <v>88</v>
      </c>
      <c r="J19" s="17" t="s">
        <v>3</v>
      </c>
      <c r="K19" s="11">
        <v>-495.91</v>
      </c>
      <c r="L19" s="11">
        <v>495.91</v>
      </c>
      <c r="M19" s="11">
        <v>495.91</v>
      </c>
      <c r="N19" s="17">
        <v>2016</v>
      </c>
      <c r="O19" s="17" t="s">
        <v>70</v>
      </c>
      <c r="P19" s="17" t="s">
        <v>19</v>
      </c>
      <c r="Q19" s="17" t="s">
        <v>98</v>
      </c>
      <c r="R19" s="17" t="s">
        <v>95</v>
      </c>
      <c r="S19" s="17" t="s">
        <v>96</v>
      </c>
      <c r="T19" s="17" t="s">
        <v>66</v>
      </c>
      <c r="U19" s="17" t="s">
        <v>75</v>
      </c>
      <c r="V19" s="17" t="s">
        <v>46</v>
      </c>
    </row>
    <row r="20" spans="1:22" x14ac:dyDescent="0.25">
      <c r="A20" s="17">
        <v>73877</v>
      </c>
      <c r="B20" s="51">
        <v>5100</v>
      </c>
      <c r="C20" s="17" t="s">
        <v>79</v>
      </c>
      <c r="D20" s="17" t="s">
        <v>80</v>
      </c>
      <c r="E20" s="17" t="s">
        <v>83</v>
      </c>
      <c r="F20" s="17" t="s">
        <v>86</v>
      </c>
      <c r="G20" s="17" t="s">
        <v>101</v>
      </c>
      <c r="H20" s="17">
        <v>2</v>
      </c>
      <c r="I20" s="17" t="s">
        <v>88</v>
      </c>
      <c r="J20" s="17" t="s">
        <v>24</v>
      </c>
      <c r="K20" s="11">
        <v>-38486.19</v>
      </c>
      <c r="L20" s="11">
        <v>38486.19</v>
      </c>
      <c r="M20" s="11">
        <v>38486.19</v>
      </c>
      <c r="N20" s="17">
        <v>2016</v>
      </c>
      <c r="O20" s="17" t="s">
        <v>70</v>
      </c>
      <c r="P20" s="17" t="s">
        <v>20</v>
      </c>
      <c r="Q20" s="17" t="s">
        <v>98</v>
      </c>
      <c r="R20" s="17" t="s">
        <v>95</v>
      </c>
      <c r="S20" s="17" t="s">
        <v>96</v>
      </c>
      <c r="T20" s="17" t="s">
        <v>66</v>
      </c>
      <c r="U20" s="17" t="s">
        <v>75</v>
      </c>
      <c r="V20" s="17" t="s">
        <v>46</v>
      </c>
    </row>
    <row r="21" spans="1:22" x14ac:dyDescent="0.25">
      <c r="A21" s="17">
        <v>74173</v>
      </c>
      <c r="B21" s="51">
        <v>5170</v>
      </c>
      <c r="C21" s="17" t="s">
        <v>79</v>
      </c>
      <c r="D21" s="17" t="s">
        <v>80</v>
      </c>
      <c r="E21" s="17" t="s">
        <v>83</v>
      </c>
      <c r="F21" s="17" t="s">
        <v>101</v>
      </c>
      <c r="G21" s="17" t="s">
        <v>86</v>
      </c>
      <c r="H21" s="17">
        <v>7</v>
      </c>
      <c r="I21" s="17" t="s">
        <v>86</v>
      </c>
      <c r="J21" s="17" t="s">
        <v>9</v>
      </c>
      <c r="K21" s="11">
        <v>24</v>
      </c>
      <c r="L21" s="11">
        <v>24</v>
      </c>
      <c r="M21" s="11">
        <v>24</v>
      </c>
      <c r="N21" s="17">
        <v>2016</v>
      </c>
      <c r="O21" s="17" t="s">
        <v>70</v>
      </c>
      <c r="P21" s="17" t="s">
        <v>17</v>
      </c>
      <c r="Q21" s="17" t="s">
        <v>98</v>
      </c>
      <c r="R21" s="17" t="s">
        <v>95</v>
      </c>
      <c r="S21" s="17" t="s">
        <v>96</v>
      </c>
      <c r="T21" s="17" t="s">
        <v>66</v>
      </c>
      <c r="U21" s="17" t="s">
        <v>75</v>
      </c>
      <c r="V21" s="17" t="s">
        <v>46</v>
      </c>
    </row>
    <row r="22" spans="1:22" x14ac:dyDescent="0.25">
      <c r="A22" s="17">
        <v>74174</v>
      </c>
      <c r="B22" s="51">
        <v>5171</v>
      </c>
      <c r="C22" s="17" t="s">
        <v>79</v>
      </c>
      <c r="D22" s="17" t="s">
        <v>80</v>
      </c>
      <c r="E22" s="17" t="s">
        <v>83</v>
      </c>
      <c r="F22" s="17" t="s">
        <v>101</v>
      </c>
      <c r="G22" s="17" t="s">
        <v>86</v>
      </c>
      <c r="H22" s="17">
        <v>7</v>
      </c>
      <c r="I22" s="17" t="s">
        <v>86</v>
      </c>
      <c r="J22" s="17" t="s">
        <v>7</v>
      </c>
      <c r="K22" s="11">
        <v>-552526.82999999996</v>
      </c>
      <c r="L22" s="11">
        <v>552526.82999999996</v>
      </c>
      <c r="M22" s="11">
        <v>552526.82999999996</v>
      </c>
      <c r="N22" s="17">
        <v>2016</v>
      </c>
      <c r="O22" s="17" t="s">
        <v>70</v>
      </c>
      <c r="P22" s="17" t="s">
        <v>32</v>
      </c>
      <c r="Q22" s="17" t="s">
        <v>98</v>
      </c>
      <c r="R22" s="17" t="s">
        <v>95</v>
      </c>
      <c r="S22" s="17" t="s">
        <v>96</v>
      </c>
      <c r="T22" s="17" t="s">
        <v>66</v>
      </c>
      <c r="U22" s="17" t="s">
        <v>75</v>
      </c>
      <c r="V22" s="17" t="s">
        <v>46</v>
      </c>
    </row>
    <row r="23" spans="1:22" x14ac:dyDescent="0.25">
      <c r="A23" s="17">
        <v>74175</v>
      </c>
      <c r="B23" s="51">
        <v>5172</v>
      </c>
      <c r="C23" s="17" t="s">
        <v>79</v>
      </c>
      <c r="D23" s="17" t="s">
        <v>80</v>
      </c>
      <c r="E23" s="17" t="s">
        <v>83</v>
      </c>
      <c r="F23" s="17" t="s">
        <v>101</v>
      </c>
      <c r="G23" s="17" t="s">
        <v>86</v>
      </c>
      <c r="H23" s="17">
        <v>7</v>
      </c>
      <c r="I23" s="17" t="s">
        <v>86</v>
      </c>
      <c r="J23" s="17" t="s">
        <v>5</v>
      </c>
      <c r="K23" s="11">
        <v>-43500</v>
      </c>
      <c r="L23" s="11">
        <v>43500</v>
      </c>
      <c r="M23" s="11">
        <v>43500</v>
      </c>
      <c r="N23" s="17">
        <v>2016</v>
      </c>
      <c r="O23" s="17" t="s">
        <v>70</v>
      </c>
      <c r="P23" s="17" t="s">
        <v>18</v>
      </c>
      <c r="Q23" s="17" t="s">
        <v>98</v>
      </c>
      <c r="R23" s="17" t="s">
        <v>95</v>
      </c>
      <c r="S23" s="17" t="s">
        <v>96</v>
      </c>
      <c r="T23" s="17" t="s">
        <v>66</v>
      </c>
      <c r="U23" s="17" t="s">
        <v>75</v>
      </c>
      <c r="V23" s="17" t="s">
        <v>46</v>
      </c>
    </row>
    <row r="24" spans="1:22" x14ac:dyDescent="0.25">
      <c r="A24" s="17">
        <v>74176</v>
      </c>
      <c r="B24" s="51">
        <v>5173</v>
      </c>
      <c r="C24" s="17" t="s">
        <v>79</v>
      </c>
      <c r="D24" s="17" t="s">
        <v>80</v>
      </c>
      <c r="E24" s="17" t="s">
        <v>83</v>
      </c>
      <c r="F24" s="17" t="s">
        <v>101</v>
      </c>
      <c r="G24" s="17" t="s">
        <v>86</v>
      </c>
      <c r="H24" s="17">
        <v>7</v>
      </c>
      <c r="I24" s="17" t="s">
        <v>86</v>
      </c>
      <c r="J24" s="17" t="s">
        <v>29</v>
      </c>
      <c r="K24" s="11">
        <v>-3822</v>
      </c>
      <c r="L24" s="11">
        <v>3822</v>
      </c>
      <c r="M24" s="11">
        <v>3822</v>
      </c>
      <c r="N24" s="17">
        <v>2016</v>
      </c>
      <c r="O24" s="17" t="s">
        <v>70</v>
      </c>
      <c r="P24" s="17" t="s">
        <v>22</v>
      </c>
      <c r="Q24" s="17" t="s">
        <v>98</v>
      </c>
      <c r="R24" s="17" t="s">
        <v>95</v>
      </c>
      <c r="S24" s="17" t="s">
        <v>96</v>
      </c>
      <c r="T24" s="17" t="s">
        <v>66</v>
      </c>
      <c r="U24" s="17" t="s">
        <v>75</v>
      </c>
      <c r="V24" s="17" t="s">
        <v>46</v>
      </c>
    </row>
    <row r="25" spans="1:22" x14ac:dyDescent="0.25">
      <c r="A25" s="17">
        <v>74177</v>
      </c>
      <c r="B25" s="51">
        <v>5174</v>
      </c>
      <c r="C25" s="17" t="s">
        <v>79</v>
      </c>
      <c r="D25" s="17" t="s">
        <v>80</v>
      </c>
      <c r="E25" s="17" t="s">
        <v>83</v>
      </c>
      <c r="F25" s="17" t="s">
        <v>101</v>
      </c>
      <c r="G25" s="17" t="s">
        <v>86</v>
      </c>
      <c r="H25" s="17">
        <v>7</v>
      </c>
      <c r="I25" s="17" t="s">
        <v>86</v>
      </c>
      <c r="J25" s="17" t="s">
        <v>3</v>
      </c>
      <c r="K25" s="11">
        <v>-303603.65000000002</v>
      </c>
      <c r="L25" s="11">
        <v>303603.65000000002</v>
      </c>
      <c r="M25" s="11">
        <v>303603.65000000002</v>
      </c>
      <c r="N25" s="17">
        <v>2016</v>
      </c>
      <c r="O25" s="17" t="s">
        <v>70</v>
      </c>
      <c r="P25" s="17" t="s">
        <v>19</v>
      </c>
      <c r="Q25" s="17" t="s">
        <v>98</v>
      </c>
      <c r="R25" s="17" t="s">
        <v>95</v>
      </c>
      <c r="S25" s="17" t="s">
        <v>96</v>
      </c>
      <c r="T25" s="17" t="s">
        <v>66</v>
      </c>
      <c r="U25" s="17" t="s">
        <v>75</v>
      </c>
      <c r="V25" s="17" t="s">
        <v>46</v>
      </c>
    </row>
    <row r="26" spans="1:22" x14ac:dyDescent="0.25">
      <c r="A26" s="17">
        <v>74178</v>
      </c>
      <c r="B26" s="51">
        <v>5175</v>
      </c>
      <c r="C26" s="17" t="s">
        <v>79</v>
      </c>
      <c r="D26" s="17" t="s">
        <v>80</v>
      </c>
      <c r="E26" s="17" t="s">
        <v>83</v>
      </c>
      <c r="F26" s="17" t="s">
        <v>101</v>
      </c>
      <c r="G26" s="17" t="s">
        <v>86</v>
      </c>
      <c r="H26" s="17">
        <v>7</v>
      </c>
      <c r="I26" s="17" t="s">
        <v>86</v>
      </c>
      <c r="J26" s="17" t="s">
        <v>24</v>
      </c>
      <c r="K26" s="11">
        <v>-178505.5</v>
      </c>
      <c r="L26" s="11">
        <v>178505.5</v>
      </c>
      <c r="M26" s="11">
        <v>178505.5</v>
      </c>
      <c r="N26" s="17">
        <v>2016</v>
      </c>
      <c r="O26" s="17" t="s">
        <v>70</v>
      </c>
      <c r="P26" s="17" t="s">
        <v>20</v>
      </c>
      <c r="Q26" s="17" t="s">
        <v>98</v>
      </c>
      <c r="R26" s="17" t="s">
        <v>95</v>
      </c>
      <c r="S26" s="17" t="s">
        <v>96</v>
      </c>
      <c r="T26" s="17" t="s">
        <v>66</v>
      </c>
      <c r="U26" s="17" t="s">
        <v>75</v>
      </c>
      <c r="V26" s="17" t="s">
        <v>46</v>
      </c>
    </row>
    <row r="27" spans="1:22" x14ac:dyDescent="0.25">
      <c r="A27" s="17">
        <v>74179</v>
      </c>
      <c r="B27" s="51">
        <v>5176</v>
      </c>
      <c r="C27" s="17" t="s">
        <v>79</v>
      </c>
      <c r="D27" s="17" t="s">
        <v>80</v>
      </c>
      <c r="E27" s="17" t="s">
        <v>83</v>
      </c>
      <c r="F27" s="17" t="s">
        <v>101</v>
      </c>
      <c r="G27" s="17" t="s">
        <v>86</v>
      </c>
      <c r="H27" s="17">
        <v>7</v>
      </c>
      <c r="I27" s="17" t="s">
        <v>86</v>
      </c>
      <c r="J27" s="17" t="s">
        <v>1</v>
      </c>
      <c r="K27" s="11">
        <v>-23095.68</v>
      </c>
      <c r="L27" s="11">
        <v>23095.68</v>
      </c>
      <c r="M27" s="11">
        <v>23095.68</v>
      </c>
      <c r="N27" s="17">
        <v>2016</v>
      </c>
      <c r="O27" s="17" t="s">
        <v>70</v>
      </c>
      <c r="P27" s="17" t="s">
        <v>21</v>
      </c>
      <c r="Q27" s="17" t="s">
        <v>98</v>
      </c>
      <c r="R27" s="17" t="s">
        <v>95</v>
      </c>
      <c r="S27" s="17" t="s">
        <v>96</v>
      </c>
      <c r="T27" s="17" t="s">
        <v>66</v>
      </c>
      <c r="U27" s="17" t="s">
        <v>75</v>
      </c>
      <c r="V27" s="17" t="s">
        <v>46</v>
      </c>
    </row>
    <row r="28" spans="1:22" x14ac:dyDescent="0.25">
      <c r="A28" s="17">
        <v>74180</v>
      </c>
      <c r="B28" s="51">
        <v>5177</v>
      </c>
      <c r="C28" s="17" t="s">
        <v>79</v>
      </c>
      <c r="D28" s="17" t="s">
        <v>80</v>
      </c>
      <c r="E28" s="17" t="s">
        <v>83</v>
      </c>
      <c r="F28" s="17" t="s">
        <v>101</v>
      </c>
      <c r="G28" s="17" t="s">
        <v>86</v>
      </c>
      <c r="H28" s="17">
        <v>7</v>
      </c>
      <c r="I28" s="17" t="s">
        <v>88</v>
      </c>
      <c r="J28" s="17" t="s">
        <v>9</v>
      </c>
      <c r="K28" s="11">
        <v>1</v>
      </c>
      <c r="L28" s="11">
        <v>1</v>
      </c>
      <c r="M28" s="11">
        <v>1</v>
      </c>
      <c r="N28" s="17">
        <v>2016</v>
      </c>
      <c r="O28" s="17" t="s">
        <v>70</v>
      </c>
      <c r="P28" s="17" t="s">
        <v>17</v>
      </c>
      <c r="Q28" s="17" t="s">
        <v>98</v>
      </c>
      <c r="R28" s="17" t="s">
        <v>95</v>
      </c>
      <c r="S28" s="17" t="s">
        <v>96</v>
      </c>
      <c r="T28" s="17" t="s">
        <v>66</v>
      </c>
      <c r="U28" s="17" t="s">
        <v>75</v>
      </c>
      <c r="V28" s="17" t="s">
        <v>46</v>
      </c>
    </row>
    <row r="29" spans="1:22" x14ac:dyDescent="0.25">
      <c r="A29" s="17">
        <v>74181</v>
      </c>
      <c r="B29" s="51">
        <v>5178</v>
      </c>
      <c r="C29" s="17" t="s">
        <v>79</v>
      </c>
      <c r="D29" s="17" t="s">
        <v>80</v>
      </c>
      <c r="E29" s="17" t="s">
        <v>83</v>
      </c>
      <c r="F29" s="17" t="s">
        <v>101</v>
      </c>
      <c r="G29" s="17" t="s">
        <v>86</v>
      </c>
      <c r="H29" s="17">
        <v>7</v>
      </c>
      <c r="I29" s="17" t="s">
        <v>88</v>
      </c>
      <c r="J29" s="17" t="s">
        <v>7</v>
      </c>
      <c r="K29" s="11">
        <v>-23073.26</v>
      </c>
      <c r="L29" s="11">
        <v>23073.26</v>
      </c>
      <c r="M29" s="11">
        <v>23073.26</v>
      </c>
      <c r="N29" s="17">
        <v>2016</v>
      </c>
      <c r="O29" s="17" t="s">
        <v>70</v>
      </c>
      <c r="P29" s="17" t="s">
        <v>32</v>
      </c>
      <c r="Q29" s="17" t="s">
        <v>98</v>
      </c>
      <c r="R29" s="17" t="s">
        <v>95</v>
      </c>
      <c r="S29" s="17" t="s">
        <v>96</v>
      </c>
      <c r="T29" s="17" t="s">
        <v>66</v>
      </c>
      <c r="U29" s="17" t="s">
        <v>75</v>
      </c>
      <c r="V29" s="17" t="s">
        <v>46</v>
      </c>
    </row>
    <row r="30" spans="1:22" x14ac:dyDescent="0.25">
      <c r="A30" s="17">
        <v>74183</v>
      </c>
      <c r="B30" s="51">
        <v>5179</v>
      </c>
      <c r="C30" s="17" t="s">
        <v>79</v>
      </c>
      <c r="D30" s="17" t="s">
        <v>80</v>
      </c>
      <c r="E30" s="17" t="s">
        <v>83</v>
      </c>
      <c r="F30" s="17" t="s">
        <v>101</v>
      </c>
      <c r="G30" s="17" t="s">
        <v>86</v>
      </c>
      <c r="H30" s="17">
        <v>7</v>
      </c>
      <c r="I30" s="17" t="s">
        <v>88</v>
      </c>
      <c r="J30" s="17" t="s">
        <v>29</v>
      </c>
      <c r="K30" s="11">
        <v>-273</v>
      </c>
      <c r="L30" s="11">
        <v>273</v>
      </c>
      <c r="M30" s="11">
        <v>273</v>
      </c>
      <c r="N30" s="17">
        <v>2016</v>
      </c>
      <c r="O30" s="17" t="s">
        <v>70</v>
      </c>
      <c r="P30" s="17" t="s">
        <v>22</v>
      </c>
      <c r="Q30" s="17" t="s">
        <v>98</v>
      </c>
      <c r="R30" s="17" t="s">
        <v>95</v>
      </c>
      <c r="S30" s="17" t="s">
        <v>96</v>
      </c>
      <c r="T30" s="17" t="s">
        <v>66</v>
      </c>
      <c r="U30" s="17" t="s">
        <v>75</v>
      </c>
      <c r="V30" s="17" t="s">
        <v>46</v>
      </c>
    </row>
    <row r="31" spans="1:22" x14ac:dyDescent="0.25">
      <c r="A31" s="17">
        <v>74184</v>
      </c>
      <c r="B31" s="51">
        <v>5180</v>
      </c>
      <c r="C31" s="17" t="s">
        <v>79</v>
      </c>
      <c r="D31" s="17" t="s">
        <v>80</v>
      </c>
      <c r="E31" s="17" t="s">
        <v>83</v>
      </c>
      <c r="F31" s="17" t="s">
        <v>101</v>
      </c>
      <c r="G31" s="17" t="s">
        <v>86</v>
      </c>
      <c r="H31" s="17">
        <v>7</v>
      </c>
      <c r="I31" s="17" t="s">
        <v>88</v>
      </c>
      <c r="J31" s="17" t="s">
        <v>3</v>
      </c>
      <c r="K31" s="11">
        <v>-12650.15</v>
      </c>
      <c r="L31" s="11">
        <v>12650.15</v>
      </c>
      <c r="M31" s="11">
        <v>12650.15</v>
      </c>
      <c r="N31" s="17">
        <v>2016</v>
      </c>
      <c r="O31" s="17" t="s">
        <v>70</v>
      </c>
      <c r="P31" s="17" t="s">
        <v>19</v>
      </c>
      <c r="Q31" s="17" t="s">
        <v>98</v>
      </c>
      <c r="R31" s="17" t="s">
        <v>95</v>
      </c>
      <c r="S31" s="17" t="s">
        <v>96</v>
      </c>
      <c r="T31" s="17" t="s">
        <v>66</v>
      </c>
      <c r="U31" s="17" t="s">
        <v>75</v>
      </c>
      <c r="V31" s="17" t="s">
        <v>46</v>
      </c>
    </row>
    <row r="32" spans="1:22" x14ac:dyDescent="0.25">
      <c r="A32" s="17">
        <v>74185</v>
      </c>
      <c r="B32" s="51">
        <v>5181</v>
      </c>
      <c r="C32" s="17" t="s">
        <v>79</v>
      </c>
      <c r="D32" s="17" t="s">
        <v>80</v>
      </c>
      <c r="E32" s="17" t="s">
        <v>83</v>
      </c>
      <c r="F32" s="17" t="s">
        <v>101</v>
      </c>
      <c r="G32" s="17" t="s">
        <v>86</v>
      </c>
      <c r="H32" s="17">
        <v>7</v>
      </c>
      <c r="I32" s="17" t="s">
        <v>88</v>
      </c>
      <c r="J32" s="17" t="s">
        <v>24</v>
      </c>
      <c r="K32" s="11">
        <v>-9187.7900000000009</v>
      </c>
      <c r="L32" s="11">
        <v>9187.7900000000009</v>
      </c>
      <c r="M32" s="11">
        <v>9187.7900000000009</v>
      </c>
      <c r="N32" s="17">
        <v>2016</v>
      </c>
      <c r="O32" s="17" t="s">
        <v>70</v>
      </c>
      <c r="P32" s="17" t="s">
        <v>20</v>
      </c>
      <c r="Q32" s="17" t="s">
        <v>98</v>
      </c>
      <c r="R32" s="17" t="s">
        <v>95</v>
      </c>
      <c r="S32" s="17" t="s">
        <v>96</v>
      </c>
      <c r="T32" s="17" t="s">
        <v>66</v>
      </c>
      <c r="U32" s="17" t="s">
        <v>75</v>
      </c>
      <c r="V32" s="17" t="s">
        <v>46</v>
      </c>
    </row>
    <row r="33" spans="1:22" x14ac:dyDescent="0.25">
      <c r="A33" s="17">
        <v>74186</v>
      </c>
      <c r="B33" s="51">
        <v>5182</v>
      </c>
      <c r="C33" s="17" t="s">
        <v>79</v>
      </c>
      <c r="D33" s="17" t="s">
        <v>80</v>
      </c>
      <c r="E33" s="17" t="s">
        <v>83</v>
      </c>
      <c r="F33" s="17" t="s">
        <v>101</v>
      </c>
      <c r="G33" s="17" t="s">
        <v>86</v>
      </c>
      <c r="H33" s="17">
        <v>7</v>
      </c>
      <c r="I33" s="17" t="s">
        <v>88</v>
      </c>
      <c r="J33" s="17" t="s">
        <v>1</v>
      </c>
      <c r="K33" s="11">
        <v>-962.32</v>
      </c>
      <c r="L33" s="11">
        <v>962.32</v>
      </c>
      <c r="M33" s="11">
        <v>962.32</v>
      </c>
      <c r="N33" s="17">
        <v>2016</v>
      </c>
      <c r="O33" s="17" t="s">
        <v>70</v>
      </c>
      <c r="P33" s="17" t="s">
        <v>21</v>
      </c>
      <c r="Q33" s="17" t="s">
        <v>98</v>
      </c>
      <c r="R33" s="17" t="s">
        <v>95</v>
      </c>
      <c r="S33" s="17" t="s">
        <v>96</v>
      </c>
      <c r="T33" s="17" t="s">
        <v>66</v>
      </c>
      <c r="U33" s="17" t="s">
        <v>75</v>
      </c>
      <c r="V33" s="17" t="s">
        <v>46</v>
      </c>
    </row>
    <row r="34" spans="1:22" x14ac:dyDescent="0.25">
      <c r="A34" s="17">
        <v>74215</v>
      </c>
      <c r="B34" s="51">
        <v>5183</v>
      </c>
      <c r="C34" s="17" t="s">
        <v>79</v>
      </c>
      <c r="D34" s="17" t="s">
        <v>80</v>
      </c>
      <c r="E34" s="17" t="s">
        <v>83</v>
      </c>
      <c r="F34" s="17" t="s">
        <v>101</v>
      </c>
      <c r="G34" s="17" t="s">
        <v>91</v>
      </c>
      <c r="H34" s="17">
        <v>3</v>
      </c>
      <c r="I34" s="17" t="s">
        <v>86</v>
      </c>
      <c r="J34" s="17" t="s">
        <v>9</v>
      </c>
      <c r="K34" s="11">
        <v>2</v>
      </c>
      <c r="L34" s="11">
        <v>2</v>
      </c>
      <c r="M34" s="11">
        <v>2</v>
      </c>
      <c r="N34" s="17">
        <v>2016</v>
      </c>
      <c r="O34" s="17" t="s">
        <v>70</v>
      </c>
      <c r="P34" s="17" t="s">
        <v>17</v>
      </c>
      <c r="Q34" s="17" t="s">
        <v>98</v>
      </c>
      <c r="R34" s="17" t="s">
        <v>95</v>
      </c>
      <c r="S34" s="17" t="s">
        <v>96</v>
      </c>
      <c r="T34" s="17" t="s">
        <v>66</v>
      </c>
      <c r="U34" s="17" t="s">
        <v>75</v>
      </c>
      <c r="V34" s="17" t="s">
        <v>46</v>
      </c>
    </row>
    <row r="35" spans="1:22" x14ac:dyDescent="0.25">
      <c r="A35" s="17">
        <v>74216</v>
      </c>
      <c r="B35" s="51">
        <v>5184</v>
      </c>
      <c r="C35" s="17" t="s">
        <v>79</v>
      </c>
      <c r="D35" s="17" t="s">
        <v>80</v>
      </c>
      <c r="E35" s="17" t="s">
        <v>83</v>
      </c>
      <c r="F35" s="17" t="s">
        <v>101</v>
      </c>
      <c r="G35" s="17" t="s">
        <v>91</v>
      </c>
      <c r="H35" s="17">
        <v>3</v>
      </c>
      <c r="I35" s="17" t="s">
        <v>86</v>
      </c>
      <c r="J35" s="17" t="s">
        <v>7</v>
      </c>
      <c r="K35" s="11">
        <v>-4146.4799999999996</v>
      </c>
      <c r="L35" s="11">
        <v>4146.4799999999996</v>
      </c>
      <c r="M35" s="11">
        <v>4146.4799999999996</v>
      </c>
      <c r="N35" s="17">
        <v>2016</v>
      </c>
      <c r="O35" s="17" t="s">
        <v>70</v>
      </c>
      <c r="P35" s="17" t="s">
        <v>32</v>
      </c>
      <c r="Q35" s="17" t="s">
        <v>98</v>
      </c>
      <c r="R35" s="17" t="s">
        <v>95</v>
      </c>
      <c r="S35" s="17" t="s">
        <v>96</v>
      </c>
      <c r="T35" s="17" t="s">
        <v>66</v>
      </c>
      <c r="U35" s="17" t="s">
        <v>75</v>
      </c>
      <c r="V35" s="17" t="s">
        <v>46</v>
      </c>
    </row>
    <row r="36" spans="1:22" x14ac:dyDescent="0.25">
      <c r="A36" s="17">
        <v>74219</v>
      </c>
      <c r="B36" s="51">
        <v>5185</v>
      </c>
      <c r="C36" s="17" t="s">
        <v>79</v>
      </c>
      <c r="D36" s="17" t="s">
        <v>80</v>
      </c>
      <c r="E36" s="17" t="s">
        <v>83</v>
      </c>
      <c r="F36" s="17" t="s">
        <v>101</v>
      </c>
      <c r="G36" s="17" t="s">
        <v>91</v>
      </c>
      <c r="H36" s="17">
        <v>3</v>
      </c>
      <c r="I36" s="17" t="s">
        <v>86</v>
      </c>
      <c r="J36" s="17" t="s">
        <v>3</v>
      </c>
      <c r="K36" s="11">
        <v>-460.46</v>
      </c>
      <c r="L36" s="11">
        <v>460.46</v>
      </c>
      <c r="M36" s="11">
        <v>460.46</v>
      </c>
      <c r="N36" s="17">
        <v>2016</v>
      </c>
      <c r="O36" s="17" t="s">
        <v>70</v>
      </c>
      <c r="P36" s="17" t="s">
        <v>19</v>
      </c>
      <c r="Q36" s="17" t="s">
        <v>98</v>
      </c>
      <c r="R36" s="17" t="s">
        <v>95</v>
      </c>
      <c r="S36" s="17" t="s">
        <v>96</v>
      </c>
      <c r="T36" s="17" t="s">
        <v>66</v>
      </c>
      <c r="U36" s="17" t="s">
        <v>75</v>
      </c>
      <c r="V36" s="17" t="s">
        <v>46</v>
      </c>
    </row>
    <row r="37" spans="1:22" x14ac:dyDescent="0.25">
      <c r="A37" s="17">
        <v>74220</v>
      </c>
      <c r="B37" s="51">
        <v>5186</v>
      </c>
      <c r="C37" s="17" t="s">
        <v>79</v>
      </c>
      <c r="D37" s="17" t="s">
        <v>80</v>
      </c>
      <c r="E37" s="17" t="s">
        <v>83</v>
      </c>
      <c r="F37" s="17" t="s">
        <v>101</v>
      </c>
      <c r="G37" s="17" t="s">
        <v>91</v>
      </c>
      <c r="H37" s="17">
        <v>3</v>
      </c>
      <c r="I37" s="17" t="s">
        <v>86</v>
      </c>
      <c r="J37" s="17" t="s">
        <v>24</v>
      </c>
      <c r="K37" s="11">
        <v>-3445.44</v>
      </c>
      <c r="L37" s="11">
        <v>3445.44</v>
      </c>
      <c r="M37" s="11">
        <v>3445.44</v>
      </c>
      <c r="N37" s="17">
        <v>2016</v>
      </c>
      <c r="O37" s="17" t="s">
        <v>70</v>
      </c>
      <c r="P37" s="17" t="s">
        <v>20</v>
      </c>
      <c r="Q37" s="17" t="s">
        <v>98</v>
      </c>
      <c r="R37" s="17" t="s">
        <v>95</v>
      </c>
      <c r="S37" s="17" t="s">
        <v>96</v>
      </c>
      <c r="T37" s="17" t="s">
        <v>66</v>
      </c>
      <c r="U37" s="17" t="s">
        <v>75</v>
      </c>
      <c r="V37" s="17" t="s">
        <v>46</v>
      </c>
    </row>
    <row r="38" spans="1:22" x14ac:dyDescent="0.25">
      <c r="A38" s="17">
        <v>74221</v>
      </c>
      <c r="B38" s="51">
        <v>5187</v>
      </c>
      <c r="C38" s="17" t="s">
        <v>79</v>
      </c>
      <c r="D38" s="17" t="s">
        <v>80</v>
      </c>
      <c r="E38" s="17" t="s">
        <v>83</v>
      </c>
      <c r="F38" s="17" t="s">
        <v>101</v>
      </c>
      <c r="G38" s="17" t="s">
        <v>91</v>
      </c>
      <c r="H38" s="17">
        <v>3</v>
      </c>
      <c r="I38" s="17" t="s">
        <v>86</v>
      </c>
      <c r="J38" s="17" t="s">
        <v>1</v>
      </c>
      <c r="K38" s="11">
        <v>-240.58</v>
      </c>
      <c r="L38" s="11">
        <v>240.58</v>
      </c>
      <c r="M38" s="11">
        <v>240.58</v>
      </c>
      <c r="N38" s="17">
        <v>2016</v>
      </c>
      <c r="O38" s="17" t="s">
        <v>70</v>
      </c>
      <c r="P38" s="17" t="s">
        <v>21</v>
      </c>
      <c r="Q38" s="17" t="s">
        <v>98</v>
      </c>
      <c r="R38" s="17" t="s">
        <v>95</v>
      </c>
      <c r="S38" s="17" t="s">
        <v>96</v>
      </c>
      <c r="T38" s="17" t="s">
        <v>66</v>
      </c>
      <c r="U38" s="17" t="s">
        <v>75</v>
      </c>
      <c r="V38" s="17" t="s">
        <v>46</v>
      </c>
    </row>
    <row r="39" spans="1:22" x14ac:dyDescent="0.25">
      <c r="A39" s="17">
        <v>74222</v>
      </c>
      <c r="B39" s="51">
        <v>5188</v>
      </c>
      <c r="C39" s="17" t="s">
        <v>79</v>
      </c>
      <c r="D39" s="17" t="s">
        <v>80</v>
      </c>
      <c r="E39" s="17" t="s">
        <v>83</v>
      </c>
      <c r="F39" s="17" t="s">
        <v>101</v>
      </c>
      <c r="G39" s="17" t="s">
        <v>91</v>
      </c>
      <c r="H39" s="17">
        <v>3</v>
      </c>
      <c r="I39" s="17" t="s">
        <v>88</v>
      </c>
      <c r="J39" s="17" t="s">
        <v>9</v>
      </c>
      <c r="K39" s="11">
        <v>40</v>
      </c>
      <c r="L39" s="11">
        <v>40</v>
      </c>
      <c r="M39" s="11">
        <v>40</v>
      </c>
      <c r="N39" s="17">
        <v>2016</v>
      </c>
      <c r="O39" s="17" t="s">
        <v>70</v>
      </c>
      <c r="P39" s="17" t="s">
        <v>17</v>
      </c>
      <c r="Q39" s="17" t="s">
        <v>98</v>
      </c>
      <c r="R39" s="17" t="s">
        <v>95</v>
      </c>
      <c r="S39" s="17" t="s">
        <v>96</v>
      </c>
      <c r="T39" s="17" t="s">
        <v>66</v>
      </c>
      <c r="U39" s="17" t="s">
        <v>75</v>
      </c>
      <c r="V39" s="17" t="s">
        <v>46</v>
      </c>
    </row>
    <row r="40" spans="1:22" x14ac:dyDescent="0.25">
      <c r="A40" s="17">
        <v>74223</v>
      </c>
      <c r="B40" s="51">
        <v>5189</v>
      </c>
      <c r="C40" s="17" t="s">
        <v>79</v>
      </c>
      <c r="D40" s="17" t="s">
        <v>80</v>
      </c>
      <c r="E40" s="17" t="s">
        <v>83</v>
      </c>
      <c r="F40" s="17" t="s">
        <v>101</v>
      </c>
      <c r="G40" s="17" t="s">
        <v>91</v>
      </c>
      <c r="H40" s="17">
        <v>3</v>
      </c>
      <c r="I40" s="17" t="s">
        <v>88</v>
      </c>
      <c r="J40" s="17" t="s">
        <v>7</v>
      </c>
      <c r="K40" s="11">
        <v>-66668.959999999992</v>
      </c>
      <c r="L40" s="11">
        <v>66668.959999999992</v>
      </c>
      <c r="M40" s="11">
        <v>66668.959999999992</v>
      </c>
      <c r="N40" s="17">
        <v>2016</v>
      </c>
      <c r="O40" s="17" t="s">
        <v>70</v>
      </c>
      <c r="P40" s="17" t="s">
        <v>32</v>
      </c>
      <c r="Q40" s="17" t="s">
        <v>98</v>
      </c>
      <c r="R40" s="17" t="s">
        <v>95</v>
      </c>
      <c r="S40" s="17" t="s">
        <v>96</v>
      </c>
      <c r="T40" s="17" t="s">
        <v>66</v>
      </c>
      <c r="U40" s="17" t="s">
        <v>75</v>
      </c>
      <c r="V40" s="17" t="s">
        <v>46</v>
      </c>
    </row>
    <row r="41" spans="1:22" x14ac:dyDescent="0.25">
      <c r="A41" s="17">
        <v>74226</v>
      </c>
      <c r="B41" s="51">
        <v>5190</v>
      </c>
      <c r="C41" s="17" t="s">
        <v>79</v>
      </c>
      <c r="D41" s="17" t="s">
        <v>80</v>
      </c>
      <c r="E41" s="17" t="s">
        <v>83</v>
      </c>
      <c r="F41" s="17" t="s">
        <v>101</v>
      </c>
      <c r="G41" s="17" t="s">
        <v>91</v>
      </c>
      <c r="H41" s="17">
        <v>3</v>
      </c>
      <c r="I41" s="17" t="s">
        <v>88</v>
      </c>
      <c r="J41" s="17" t="s">
        <v>3</v>
      </c>
      <c r="K41" s="11">
        <v>-9209.2000000000007</v>
      </c>
      <c r="L41" s="11">
        <v>9209.2000000000007</v>
      </c>
      <c r="M41" s="11">
        <v>9209.2000000000007</v>
      </c>
      <c r="N41" s="17">
        <v>2016</v>
      </c>
      <c r="O41" s="17" t="s">
        <v>70</v>
      </c>
      <c r="P41" s="17" t="s">
        <v>19</v>
      </c>
      <c r="Q41" s="17" t="s">
        <v>98</v>
      </c>
      <c r="R41" s="17" t="s">
        <v>95</v>
      </c>
      <c r="S41" s="17" t="s">
        <v>96</v>
      </c>
      <c r="T41" s="17" t="s">
        <v>66</v>
      </c>
      <c r="U41" s="17" t="s">
        <v>75</v>
      </c>
      <c r="V41" s="17" t="s">
        <v>46</v>
      </c>
    </row>
    <row r="42" spans="1:22" x14ac:dyDescent="0.25">
      <c r="A42" s="17">
        <v>74227</v>
      </c>
      <c r="B42" s="51">
        <v>5191</v>
      </c>
      <c r="C42" s="17" t="s">
        <v>79</v>
      </c>
      <c r="D42" s="17" t="s">
        <v>80</v>
      </c>
      <c r="E42" s="17" t="s">
        <v>83</v>
      </c>
      <c r="F42" s="17" t="s">
        <v>101</v>
      </c>
      <c r="G42" s="17" t="s">
        <v>91</v>
      </c>
      <c r="H42" s="17">
        <v>3</v>
      </c>
      <c r="I42" s="17" t="s">
        <v>88</v>
      </c>
      <c r="J42" s="17" t="s">
        <v>24</v>
      </c>
      <c r="K42" s="11">
        <v>-54470.42</v>
      </c>
      <c r="L42" s="11">
        <v>54470.42</v>
      </c>
      <c r="M42" s="11">
        <v>54470.42</v>
      </c>
      <c r="N42" s="17">
        <v>2016</v>
      </c>
      <c r="O42" s="17" t="s">
        <v>70</v>
      </c>
      <c r="P42" s="17" t="s">
        <v>20</v>
      </c>
      <c r="Q42" s="17" t="s">
        <v>98</v>
      </c>
      <c r="R42" s="17" t="s">
        <v>95</v>
      </c>
      <c r="S42" s="17" t="s">
        <v>96</v>
      </c>
      <c r="T42" s="17" t="s">
        <v>66</v>
      </c>
      <c r="U42" s="17" t="s">
        <v>75</v>
      </c>
      <c r="V42" s="17" t="s">
        <v>46</v>
      </c>
    </row>
    <row r="43" spans="1:22" x14ac:dyDescent="0.25">
      <c r="A43" s="17">
        <v>74228</v>
      </c>
      <c r="B43" s="51">
        <v>5192</v>
      </c>
      <c r="C43" s="17" t="s">
        <v>79</v>
      </c>
      <c r="D43" s="17" t="s">
        <v>80</v>
      </c>
      <c r="E43" s="17" t="s">
        <v>83</v>
      </c>
      <c r="F43" s="17" t="s">
        <v>101</v>
      </c>
      <c r="G43" s="17" t="s">
        <v>91</v>
      </c>
      <c r="H43" s="17">
        <v>3</v>
      </c>
      <c r="I43" s="17" t="s">
        <v>88</v>
      </c>
      <c r="J43" s="17" t="s">
        <v>1</v>
      </c>
      <c r="K43" s="11">
        <v>-2989.34</v>
      </c>
      <c r="L43" s="11">
        <v>2989.34</v>
      </c>
      <c r="M43" s="11">
        <v>2989.34</v>
      </c>
      <c r="N43" s="17">
        <v>2016</v>
      </c>
      <c r="O43" s="17" t="s">
        <v>70</v>
      </c>
      <c r="P43" s="17" t="s">
        <v>21</v>
      </c>
      <c r="Q43" s="17" t="s">
        <v>98</v>
      </c>
      <c r="R43" s="17" t="s">
        <v>95</v>
      </c>
      <c r="S43" s="17" t="s">
        <v>96</v>
      </c>
      <c r="T43" s="17" t="s">
        <v>66</v>
      </c>
      <c r="U43" s="17" t="s">
        <v>75</v>
      </c>
      <c r="V43" s="17" t="s">
        <v>46</v>
      </c>
    </row>
    <row r="44" spans="1:22" x14ac:dyDescent="0.25">
      <c r="A44" s="17">
        <v>74229</v>
      </c>
      <c r="B44" s="51">
        <v>5193</v>
      </c>
      <c r="C44" s="17" t="s">
        <v>79</v>
      </c>
      <c r="D44" s="17" t="s">
        <v>80</v>
      </c>
      <c r="E44" s="17" t="s">
        <v>83</v>
      </c>
      <c r="F44" s="17" t="s">
        <v>101</v>
      </c>
      <c r="G44" s="17" t="s">
        <v>100</v>
      </c>
      <c r="H44" s="17">
        <v>1</v>
      </c>
      <c r="I44" s="17" t="s">
        <v>86</v>
      </c>
      <c r="J44" s="17" t="s">
        <v>9</v>
      </c>
      <c r="K44" s="11">
        <v>89</v>
      </c>
      <c r="L44" s="11">
        <v>89</v>
      </c>
      <c r="M44" s="11">
        <v>89</v>
      </c>
      <c r="N44" s="17">
        <v>2016</v>
      </c>
      <c r="O44" s="17" t="s">
        <v>70</v>
      </c>
      <c r="P44" s="17" t="s">
        <v>17</v>
      </c>
      <c r="Q44" s="17" t="s">
        <v>98</v>
      </c>
      <c r="R44" s="17" t="s">
        <v>95</v>
      </c>
      <c r="S44" s="17" t="s">
        <v>96</v>
      </c>
      <c r="T44" s="17" t="s">
        <v>66</v>
      </c>
      <c r="U44" s="17" t="s">
        <v>75</v>
      </c>
      <c r="V44" s="17" t="s">
        <v>46</v>
      </c>
    </row>
    <row r="45" spans="1:22" x14ac:dyDescent="0.25">
      <c r="A45" s="17">
        <v>74230</v>
      </c>
      <c r="B45" s="51">
        <v>5194</v>
      </c>
      <c r="C45" s="17" t="s">
        <v>79</v>
      </c>
      <c r="D45" s="17" t="s">
        <v>80</v>
      </c>
      <c r="E45" s="17" t="s">
        <v>83</v>
      </c>
      <c r="F45" s="17" t="s">
        <v>101</v>
      </c>
      <c r="G45" s="17" t="s">
        <v>100</v>
      </c>
      <c r="H45" s="17">
        <v>1</v>
      </c>
      <c r="I45" s="17" t="s">
        <v>86</v>
      </c>
      <c r="J45" s="17" t="s">
        <v>7</v>
      </c>
      <c r="K45" s="11">
        <v>-359800.39</v>
      </c>
      <c r="L45" s="11">
        <v>359800.39</v>
      </c>
      <c r="M45" s="11">
        <v>359800.39</v>
      </c>
      <c r="N45" s="17">
        <v>2016</v>
      </c>
      <c r="O45" s="17" t="s">
        <v>70</v>
      </c>
      <c r="P45" s="17" t="s">
        <v>32</v>
      </c>
      <c r="Q45" s="17" t="s">
        <v>98</v>
      </c>
      <c r="R45" s="17" t="s">
        <v>95</v>
      </c>
      <c r="S45" s="17" t="s">
        <v>96</v>
      </c>
      <c r="T45" s="17" t="s">
        <v>66</v>
      </c>
      <c r="U45" s="17" t="s">
        <v>75</v>
      </c>
      <c r="V45" s="17" t="s">
        <v>46</v>
      </c>
    </row>
    <row r="46" spans="1:22" x14ac:dyDescent="0.25">
      <c r="A46" s="17">
        <v>74233</v>
      </c>
      <c r="B46" s="51">
        <v>5195</v>
      </c>
      <c r="C46" s="17" t="s">
        <v>79</v>
      </c>
      <c r="D46" s="17" t="s">
        <v>80</v>
      </c>
      <c r="E46" s="17" t="s">
        <v>83</v>
      </c>
      <c r="F46" s="17" t="s">
        <v>101</v>
      </c>
      <c r="G46" s="17" t="s">
        <v>100</v>
      </c>
      <c r="H46" s="17">
        <v>1</v>
      </c>
      <c r="I46" s="17" t="s">
        <v>86</v>
      </c>
      <c r="J46" s="17" t="s">
        <v>3</v>
      </c>
      <c r="K46" s="11">
        <v>-9352.119999999999</v>
      </c>
      <c r="L46" s="11">
        <v>9352.119999999999</v>
      </c>
      <c r="M46" s="11">
        <v>9352.119999999999</v>
      </c>
      <c r="N46" s="17">
        <v>2016</v>
      </c>
      <c r="O46" s="17" t="s">
        <v>70</v>
      </c>
      <c r="P46" s="17" t="s">
        <v>19</v>
      </c>
      <c r="Q46" s="17" t="s">
        <v>98</v>
      </c>
      <c r="R46" s="17" t="s">
        <v>95</v>
      </c>
      <c r="S46" s="17" t="s">
        <v>96</v>
      </c>
      <c r="T46" s="17" t="s">
        <v>66</v>
      </c>
      <c r="U46" s="17" t="s">
        <v>75</v>
      </c>
      <c r="V46" s="17" t="s">
        <v>46</v>
      </c>
    </row>
    <row r="47" spans="1:22" x14ac:dyDescent="0.25">
      <c r="A47" s="17">
        <v>74234</v>
      </c>
      <c r="B47" s="51">
        <v>5196</v>
      </c>
      <c r="C47" s="17" t="s">
        <v>79</v>
      </c>
      <c r="D47" s="17" t="s">
        <v>80</v>
      </c>
      <c r="E47" s="17" t="s">
        <v>83</v>
      </c>
      <c r="F47" s="17" t="s">
        <v>101</v>
      </c>
      <c r="G47" s="17" t="s">
        <v>100</v>
      </c>
      <c r="H47" s="17">
        <v>1</v>
      </c>
      <c r="I47" s="17" t="s">
        <v>86</v>
      </c>
      <c r="J47" s="17" t="s">
        <v>24</v>
      </c>
      <c r="K47" s="11">
        <v>-350448.27</v>
      </c>
      <c r="L47" s="11">
        <v>350448.27</v>
      </c>
      <c r="M47" s="11">
        <v>350448.27</v>
      </c>
      <c r="N47" s="17">
        <v>2016</v>
      </c>
      <c r="O47" s="17" t="s">
        <v>70</v>
      </c>
      <c r="P47" s="17" t="s">
        <v>20</v>
      </c>
      <c r="Q47" s="17" t="s">
        <v>98</v>
      </c>
      <c r="R47" s="17" t="s">
        <v>95</v>
      </c>
      <c r="S47" s="17" t="s">
        <v>96</v>
      </c>
      <c r="T47" s="17" t="s">
        <v>66</v>
      </c>
      <c r="U47" s="17" t="s">
        <v>75</v>
      </c>
      <c r="V47" s="17" t="s">
        <v>46</v>
      </c>
    </row>
    <row r="48" spans="1:22" x14ac:dyDescent="0.25">
      <c r="A48" s="17">
        <v>74236</v>
      </c>
      <c r="B48" s="51">
        <v>5197</v>
      </c>
      <c r="C48" s="17" t="s">
        <v>79</v>
      </c>
      <c r="D48" s="17" t="s">
        <v>80</v>
      </c>
      <c r="E48" s="17" t="s">
        <v>83</v>
      </c>
      <c r="F48" s="17" t="s">
        <v>101</v>
      </c>
      <c r="G48" s="17" t="s">
        <v>100</v>
      </c>
      <c r="H48" s="17">
        <v>1</v>
      </c>
      <c r="I48" s="17" t="s">
        <v>88</v>
      </c>
      <c r="J48" s="17" t="s">
        <v>9</v>
      </c>
      <c r="K48" s="11">
        <v>33</v>
      </c>
      <c r="L48" s="11">
        <v>33</v>
      </c>
      <c r="M48" s="11">
        <v>33</v>
      </c>
      <c r="N48" s="17">
        <v>2016</v>
      </c>
      <c r="O48" s="17" t="s">
        <v>70</v>
      </c>
      <c r="P48" s="17" t="s">
        <v>17</v>
      </c>
      <c r="Q48" s="17" t="s">
        <v>98</v>
      </c>
      <c r="R48" s="17" t="s">
        <v>95</v>
      </c>
      <c r="S48" s="17" t="s">
        <v>96</v>
      </c>
      <c r="T48" s="17" t="s">
        <v>66</v>
      </c>
      <c r="U48" s="17" t="s">
        <v>75</v>
      </c>
      <c r="V48" s="17" t="s">
        <v>46</v>
      </c>
    </row>
    <row r="49" spans="1:22" x14ac:dyDescent="0.25">
      <c r="A49" s="17">
        <v>74237</v>
      </c>
      <c r="B49" s="51">
        <v>5198</v>
      </c>
      <c r="C49" s="17" t="s">
        <v>79</v>
      </c>
      <c r="D49" s="17" t="s">
        <v>80</v>
      </c>
      <c r="E49" s="17" t="s">
        <v>83</v>
      </c>
      <c r="F49" s="17" t="s">
        <v>101</v>
      </c>
      <c r="G49" s="17" t="s">
        <v>100</v>
      </c>
      <c r="H49" s="17">
        <v>1</v>
      </c>
      <c r="I49" s="17" t="s">
        <v>88</v>
      </c>
      <c r="J49" s="17" t="s">
        <v>7</v>
      </c>
      <c r="K49" s="11">
        <v>-124582.04999999999</v>
      </c>
      <c r="L49" s="11">
        <v>124582.04999999999</v>
      </c>
      <c r="M49" s="11">
        <v>124582.04999999999</v>
      </c>
      <c r="N49" s="17">
        <v>2016</v>
      </c>
      <c r="O49" s="17" t="s">
        <v>70</v>
      </c>
      <c r="P49" s="17" t="s">
        <v>32</v>
      </c>
      <c r="Q49" s="17" t="s">
        <v>98</v>
      </c>
      <c r="R49" s="17" t="s">
        <v>95</v>
      </c>
      <c r="S49" s="17" t="s">
        <v>96</v>
      </c>
      <c r="T49" s="17" t="s">
        <v>66</v>
      </c>
      <c r="U49" s="17" t="s">
        <v>75</v>
      </c>
      <c r="V49" s="17" t="s">
        <v>46</v>
      </c>
    </row>
    <row r="50" spans="1:22" x14ac:dyDescent="0.25">
      <c r="A50" s="17">
        <v>74240</v>
      </c>
      <c r="B50" s="51">
        <v>5199</v>
      </c>
      <c r="C50" s="17" t="s">
        <v>79</v>
      </c>
      <c r="D50" s="17" t="s">
        <v>80</v>
      </c>
      <c r="E50" s="17" t="s">
        <v>83</v>
      </c>
      <c r="F50" s="17" t="s">
        <v>101</v>
      </c>
      <c r="G50" s="17" t="s">
        <v>100</v>
      </c>
      <c r="H50" s="17">
        <v>1</v>
      </c>
      <c r="I50" s="17" t="s">
        <v>88</v>
      </c>
      <c r="J50" s="17" t="s">
        <v>3</v>
      </c>
      <c r="K50" s="11">
        <v>-2947.3199999999997</v>
      </c>
      <c r="L50" s="11">
        <v>2947.3199999999997</v>
      </c>
      <c r="M50" s="11">
        <v>2947.3199999999997</v>
      </c>
      <c r="N50" s="17">
        <v>2016</v>
      </c>
      <c r="O50" s="17" t="s">
        <v>70</v>
      </c>
      <c r="P50" s="17" t="s">
        <v>19</v>
      </c>
      <c r="Q50" s="17" t="s">
        <v>98</v>
      </c>
      <c r="R50" s="17" t="s">
        <v>95</v>
      </c>
      <c r="S50" s="17" t="s">
        <v>96</v>
      </c>
      <c r="T50" s="17" t="s">
        <v>66</v>
      </c>
      <c r="U50" s="17" t="s">
        <v>75</v>
      </c>
      <c r="V50" s="17" t="s">
        <v>46</v>
      </c>
    </row>
    <row r="51" spans="1:22" x14ac:dyDescent="0.25">
      <c r="A51" s="17">
        <v>74241</v>
      </c>
      <c r="B51" s="51">
        <v>5200</v>
      </c>
      <c r="C51" s="17" t="s">
        <v>79</v>
      </c>
      <c r="D51" s="17" t="s">
        <v>80</v>
      </c>
      <c r="E51" s="17" t="s">
        <v>83</v>
      </c>
      <c r="F51" s="17" t="s">
        <v>101</v>
      </c>
      <c r="G51" s="17" t="s">
        <v>100</v>
      </c>
      <c r="H51" s="17">
        <v>1</v>
      </c>
      <c r="I51" s="17" t="s">
        <v>88</v>
      </c>
      <c r="J51" s="17" t="s">
        <v>24</v>
      </c>
      <c r="K51" s="11">
        <v>-121634.73000000001</v>
      </c>
      <c r="L51" s="11">
        <v>121634.73000000001</v>
      </c>
      <c r="M51" s="11">
        <v>121634.73000000001</v>
      </c>
      <c r="N51" s="17">
        <v>2016</v>
      </c>
      <c r="O51" s="17" t="s">
        <v>70</v>
      </c>
      <c r="P51" s="17" t="s">
        <v>20</v>
      </c>
      <c r="Q51" s="17" t="s">
        <v>98</v>
      </c>
      <c r="R51" s="17" t="s">
        <v>95</v>
      </c>
      <c r="S51" s="17" t="s">
        <v>96</v>
      </c>
      <c r="T51" s="17" t="s">
        <v>66</v>
      </c>
      <c r="U51" s="17" t="s">
        <v>75</v>
      </c>
      <c r="V51" s="17" t="s">
        <v>46</v>
      </c>
    </row>
    <row r="52" spans="1:22" x14ac:dyDescent="0.25">
      <c r="A52" s="17">
        <v>74243</v>
      </c>
      <c r="B52" s="51">
        <v>5201</v>
      </c>
      <c r="C52" s="17" t="s">
        <v>79</v>
      </c>
      <c r="D52" s="17" t="s">
        <v>80</v>
      </c>
      <c r="E52" s="17" t="s">
        <v>83</v>
      </c>
      <c r="F52" s="17" t="s">
        <v>101</v>
      </c>
      <c r="G52" s="17" t="s">
        <v>100</v>
      </c>
      <c r="H52" s="17">
        <v>1</v>
      </c>
      <c r="I52" s="17" t="s">
        <v>92</v>
      </c>
      <c r="J52" s="17" t="s">
        <v>9</v>
      </c>
      <c r="K52" s="11">
        <v>3</v>
      </c>
      <c r="L52" s="11">
        <v>3</v>
      </c>
      <c r="M52" s="11">
        <v>3</v>
      </c>
      <c r="N52" s="17">
        <v>2016</v>
      </c>
      <c r="O52" s="17" t="s">
        <v>70</v>
      </c>
      <c r="P52" s="17" t="s">
        <v>17</v>
      </c>
      <c r="Q52" s="17" t="s">
        <v>98</v>
      </c>
      <c r="R52" s="17" t="s">
        <v>95</v>
      </c>
      <c r="S52" s="17" t="s">
        <v>96</v>
      </c>
      <c r="T52" s="17" t="s">
        <v>66</v>
      </c>
      <c r="U52" s="17" t="s">
        <v>75</v>
      </c>
      <c r="V52" s="17" t="s">
        <v>46</v>
      </c>
    </row>
    <row r="53" spans="1:22" x14ac:dyDescent="0.25">
      <c r="A53" s="17">
        <v>74244</v>
      </c>
      <c r="B53" s="51">
        <v>5202</v>
      </c>
      <c r="C53" s="17" t="s">
        <v>79</v>
      </c>
      <c r="D53" s="17" t="s">
        <v>80</v>
      </c>
      <c r="E53" s="17" t="s">
        <v>83</v>
      </c>
      <c r="F53" s="17" t="s">
        <v>101</v>
      </c>
      <c r="G53" s="17" t="s">
        <v>100</v>
      </c>
      <c r="H53" s="17">
        <v>1</v>
      </c>
      <c r="I53" s="17" t="s">
        <v>92</v>
      </c>
      <c r="J53" s="17" t="s">
        <v>7</v>
      </c>
      <c r="K53" s="11">
        <v>-12128.11</v>
      </c>
      <c r="L53" s="11">
        <v>12128.11</v>
      </c>
      <c r="M53" s="11">
        <v>12128.11</v>
      </c>
      <c r="N53" s="17">
        <v>2016</v>
      </c>
      <c r="O53" s="17" t="s">
        <v>70</v>
      </c>
      <c r="P53" s="17" t="s">
        <v>32</v>
      </c>
      <c r="Q53" s="17" t="s">
        <v>98</v>
      </c>
      <c r="R53" s="17" t="s">
        <v>95</v>
      </c>
      <c r="S53" s="17" t="s">
        <v>96</v>
      </c>
      <c r="T53" s="17" t="s">
        <v>66</v>
      </c>
      <c r="U53" s="17" t="s">
        <v>75</v>
      </c>
      <c r="V53" s="17" t="s">
        <v>46</v>
      </c>
    </row>
    <row r="54" spans="1:22" x14ac:dyDescent="0.25">
      <c r="A54" s="17">
        <v>74247</v>
      </c>
      <c r="B54" s="51">
        <v>5203</v>
      </c>
      <c r="C54" s="17" t="s">
        <v>79</v>
      </c>
      <c r="D54" s="17" t="s">
        <v>80</v>
      </c>
      <c r="E54" s="17" t="s">
        <v>83</v>
      </c>
      <c r="F54" s="17" t="s">
        <v>101</v>
      </c>
      <c r="G54" s="17" t="s">
        <v>100</v>
      </c>
      <c r="H54" s="17">
        <v>1</v>
      </c>
      <c r="I54" s="17" t="s">
        <v>92</v>
      </c>
      <c r="J54" s="17" t="s">
        <v>3</v>
      </c>
      <c r="K54" s="11">
        <v>-315.24</v>
      </c>
      <c r="L54" s="11">
        <v>315.24</v>
      </c>
      <c r="M54" s="11">
        <v>315.24</v>
      </c>
      <c r="N54" s="17">
        <v>2016</v>
      </c>
      <c r="O54" s="17" t="s">
        <v>70</v>
      </c>
      <c r="P54" s="17" t="s">
        <v>19</v>
      </c>
      <c r="Q54" s="17" t="s">
        <v>98</v>
      </c>
      <c r="R54" s="17" t="s">
        <v>95</v>
      </c>
      <c r="S54" s="17" t="s">
        <v>96</v>
      </c>
      <c r="T54" s="17" t="s">
        <v>66</v>
      </c>
      <c r="U54" s="17" t="s">
        <v>75</v>
      </c>
      <c r="V54" s="17" t="s">
        <v>46</v>
      </c>
    </row>
    <row r="55" spans="1:22" x14ac:dyDescent="0.25">
      <c r="A55" s="17">
        <v>74248</v>
      </c>
      <c r="B55" s="51">
        <v>5204</v>
      </c>
      <c r="C55" s="17" t="s">
        <v>79</v>
      </c>
      <c r="D55" s="17" t="s">
        <v>80</v>
      </c>
      <c r="E55" s="17" t="s">
        <v>83</v>
      </c>
      <c r="F55" s="17" t="s">
        <v>101</v>
      </c>
      <c r="G55" s="17" t="s">
        <v>100</v>
      </c>
      <c r="H55" s="17">
        <v>1</v>
      </c>
      <c r="I55" s="17" t="s">
        <v>92</v>
      </c>
      <c r="J55" s="17" t="s">
        <v>24</v>
      </c>
      <c r="K55" s="11">
        <v>-11812.87</v>
      </c>
      <c r="L55" s="11">
        <v>11812.87</v>
      </c>
      <c r="M55" s="11">
        <v>11812.87</v>
      </c>
      <c r="N55" s="17">
        <v>2016</v>
      </c>
      <c r="O55" s="17" t="s">
        <v>70</v>
      </c>
      <c r="P55" s="17" t="s">
        <v>20</v>
      </c>
      <c r="Q55" s="17" t="s">
        <v>98</v>
      </c>
      <c r="R55" s="17" t="s">
        <v>95</v>
      </c>
      <c r="S55" s="17" t="s">
        <v>96</v>
      </c>
      <c r="T55" s="17" t="s">
        <v>66</v>
      </c>
      <c r="U55" s="17" t="s">
        <v>75</v>
      </c>
      <c r="V55" s="17" t="s">
        <v>46</v>
      </c>
    </row>
    <row r="56" spans="1:22" x14ac:dyDescent="0.25">
      <c r="A56" s="17">
        <v>74376</v>
      </c>
      <c r="B56" s="51">
        <v>5225</v>
      </c>
      <c r="C56" s="17" t="s">
        <v>79</v>
      </c>
      <c r="D56" s="17" t="s">
        <v>80</v>
      </c>
      <c r="E56" s="17" t="s">
        <v>83</v>
      </c>
      <c r="F56" s="17" t="s">
        <v>99</v>
      </c>
      <c r="G56" s="17" t="s">
        <v>92</v>
      </c>
      <c r="H56" s="17">
        <v>4</v>
      </c>
      <c r="I56" s="17" t="s">
        <v>86</v>
      </c>
      <c r="J56" s="17" t="s">
        <v>9</v>
      </c>
      <c r="K56" s="11">
        <v>28</v>
      </c>
      <c r="L56" s="11">
        <v>28</v>
      </c>
      <c r="M56" s="11">
        <v>28</v>
      </c>
      <c r="N56" s="17">
        <v>2016</v>
      </c>
      <c r="O56" s="17" t="s">
        <v>70</v>
      </c>
      <c r="P56" s="17" t="s">
        <v>17</v>
      </c>
      <c r="Q56" s="17" t="s">
        <v>98</v>
      </c>
      <c r="R56" s="17" t="s">
        <v>94</v>
      </c>
      <c r="S56" s="17" t="s">
        <v>97</v>
      </c>
      <c r="T56" s="17" t="s">
        <v>66</v>
      </c>
      <c r="U56" s="17" t="s">
        <v>75</v>
      </c>
      <c r="V56" s="17" t="s">
        <v>46</v>
      </c>
    </row>
    <row r="57" spans="1:22" x14ac:dyDescent="0.25">
      <c r="A57" s="17">
        <v>74377</v>
      </c>
      <c r="B57" s="51">
        <v>5226</v>
      </c>
      <c r="C57" s="17" t="s">
        <v>79</v>
      </c>
      <c r="D57" s="17" t="s">
        <v>80</v>
      </c>
      <c r="E57" s="17" t="s">
        <v>83</v>
      </c>
      <c r="F57" s="17" t="s">
        <v>99</v>
      </c>
      <c r="G57" s="17" t="s">
        <v>92</v>
      </c>
      <c r="H57" s="17">
        <v>4</v>
      </c>
      <c r="I57" s="17" t="s">
        <v>86</v>
      </c>
      <c r="J57" s="17" t="s">
        <v>7</v>
      </c>
      <c r="K57" s="11">
        <v>-77582.87</v>
      </c>
      <c r="L57" s="11">
        <v>77582.87</v>
      </c>
      <c r="M57" s="11">
        <v>77582.87</v>
      </c>
      <c r="N57" s="17">
        <v>2016</v>
      </c>
      <c r="O57" s="17" t="s">
        <v>70</v>
      </c>
      <c r="P57" s="17" t="s">
        <v>32</v>
      </c>
      <c r="Q57" s="17" t="s">
        <v>98</v>
      </c>
      <c r="R57" s="17" t="s">
        <v>94</v>
      </c>
      <c r="S57" s="17" t="s">
        <v>97</v>
      </c>
      <c r="T57" s="17" t="s">
        <v>66</v>
      </c>
      <c r="U57" s="17" t="s">
        <v>75</v>
      </c>
      <c r="V57" s="17" t="s">
        <v>46</v>
      </c>
    </row>
    <row r="58" spans="1:22" x14ac:dyDescent="0.25">
      <c r="A58" s="17">
        <v>74378</v>
      </c>
      <c r="B58" s="51">
        <v>5227</v>
      </c>
      <c r="C58" s="17" t="s">
        <v>79</v>
      </c>
      <c r="D58" s="17" t="s">
        <v>80</v>
      </c>
      <c r="E58" s="17" t="s">
        <v>83</v>
      </c>
      <c r="F58" s="17" t="s">
        <v>99</v>
      </c>
      <c r="G58" s="17" t="s">
        <v>92</v>
      </c>
      <c r="H58" s="17">
        <v>4</v>
      </c>
      <c r="I58" s="17" t="s">
        <v>86</v>
      </c>
      <c r="J58" s="17" t="s">
        <v>5</v>
      </c>
      <c r="K58" s="11">
        <v>-15499.96</v>
      </c>
      <c r="L58" s="11">
        <v>15499.96</v>
      </c>
      <c r="M58" s="11">
        <v>15499.96</v>
      </c>
      <c r="N58" s="17">
        <v>2016</v>
      </c>
      <c r="O58" s="17" t="s">
        <v>70</v>
      </c>
      <c r="P58" s="17" t="s">
        <v>18</v>
      </c>
      <c r="Q58" s="17" t="s">
        <v>98</v>
      </c>
      <c r="R58" s="17" t="s">
        <v>94</v>
      </c>
      <c r="S58" s="17" t="s">
        <v>97</v>
      </c>
      <c r="T58" s="17" t="s">
        <v>66</v>
      </c>
      <c r="U58" s="17" t="s">
        <v>75</v>
      </c>
      <c r="V58" s="17" t="s">
        <v>46</v>
      </c>
    </row>
    <row r="59" spans="1:22" x14ac:dyDescent="0.25">
      <c r="A59" s="17">
        <v>74379</v>
      </c>
      <c r="B59" s="51">
        <v>5228</v>
      </c>
      <c r="C59" s="17" t="s">
        <v>79</v>
      </c>
      <c r="D59" s="17" t="s">
        <v>80</v>
      </c>
      <c r="E59" s="17" t="s">
        <v>83</v>
      </c>
      <c r="F59" s="17" t="s">
        <v>99</v>
      </c>
      <c r="G59" s="17" t="s">
        <v>92</v>
      </c>
      <c r="H59" s="17">
        <v>4</v>
      </c>
      <c r="I59" s="17" t="s">
        <v>86</v>
      </c>
      <c r="J59" s="17" t="s">
        <v>29</v>
      </c>
      <c r="K59" s="11">
        <v>-25593.96</v>
      </c>
      <c r="L59" s="11">
        <v>25593.96</v>
      </c>
      <c r="M59" s="11">
        <v>25593.96</v>
      </c>
      <c r="N59" s="17">
        <v>2016</v>
      </c>
      <c r="O59" s="17" t="s">
        <v>70</v>
      </c>
      <c r="P59" s="17" t="s">
        <v>22</v>
      </c>
      <c r="Q59" s="17" t="s">
        <v>98</v>
      </c>
      <c r="R59" s="17" t="s">
        <v>94</v>
      </c>
      <c r="S59" s="17" t="s">
        <v>97</v>
      </c>
      <c r="T59" s="17" t="s">
        <v>66</v>
      </c>
      <c r="U59" s="17" t="s">
        <v>75</v>
      </c>
      <c r="V59" s="17" t="s">
        <v>46</v>
      </c>
    </row>
    <row r="60" spans="1:22" x14ac:dyDescent="0.25">
      <c r="A60" s="17">
        <v>74381</v>
      </c>
      <c r="B60" s="51">
        <v>5229</v>
      </c>
      <c r="C60" s="17" t="s">
        <v>79</v>
      </c>
      <c r="D60" s="17" t="s">
        <v>80</v>
      </c>
      <c r="E60" s="17" t="s">
        <v>83</v>
      </c>
      <c r="F60" s="17" t="s">
        <v>99</v>
      </c>
      <c r="G60" s="17" t="s">
        <v>92</v>
      </c>
      <c r="H60" s="17">
        <v>4</v>
      </c>
      <c r="I60" s="17" t="s">
        <v>86</v>
      </c>
      <c r="J60" s="17" t="s">
        <v>24</v>
      </c>
      <c r="K60" s="11">
        <v>-34593.749999999993</v>
      </c>
      <c r="L60" s="11">
        <v>34593.749999999993</v>
      </c>
      <c r="M60" s="11">
        <v>34593.749999999993</v>
      </c>
      <c r="N60" s="17">
        <v>2016</v>
      </c>
      <c r="O60" s="17" t="s">
        <v>70</v>
      </c>
      <c r="P60" s="17" t="s">
        <v>20</v>
      </c>
      <c r="Q60" s="17" t="s">
        <v>98</v>
      </c>
      <c r="R60" s="17" t="s">
        <v>94</v>
      </c>
      <c r="S60" s="17" t="s">
        <v>97</v>
      </c>
      <c r="T60" s="17" t="s">
        <v>66</v>
      </c>
      <c r="U60" s="17" t="s">
        <v>75</v>
      </c>
      <c r="V60" s="17" t="s">
        <v>46</v>
      </c>
    </row>
    <row r="61" spans="1:22" x14ac:dyDescent="0.25">
      <c r="A61" s="17">
        <v>74382</v>
      </c>
      <c r="B61" s="51">
        <v>5230</v>
      </c>
      <c r="C61" s="17" t="s">
        <v>79</v>
      </c>
      <c r="D61" s="17" t="s">
        <v>80</v>
      </c>
      <c r="E61" s="17" t="s">
        <v>83</v>
      </c>
      <c r="F61" s="17" t="s">
        <v>99</v>
      </c>
      <c r="G61" s="17" t="s">
        <v>92</v>
      </c>
      <c r="H61" s="17">
        <v>4</v>
      </c>
      <c r="I61" s="17" t="s">
        <v>86</v>
      </c>
      <c r="J61" s="17" t="s">
        <v>1</v>
      </c>
      <c r="K61" s="11">
        <v>-1895.2</v>
      </c>
      <c r="L61" s="11">
        <v>1895.2</v>
      </c>
      <c r="M61" s="11">
        <v>1895.2</v>
      </c>
      <c r="N61" s="17">
        <v>2016</v>
      </c>
      <c r="O61" s="17" t="s">
        <v>70</v>
      </c>
      <c r="P61" s="17" t="s">
        <v>21</v>
      </c>
      <c r="Q61" s="17" t="s">
        <v>98</v>
      </c>
      <c r="R61" s="17" t="s">
        <v>94</v>
      </c>
      <c r="S61" s="17" t="s">
        <v>97</v>
      </c>
      <c r="T61" s="17" t="s">
        <v>66</v>
      </c>
      <c r="U61" s="17" t="s">
        <v>75</v>
      </c>
      <c r="V61" s="17" t="s">
        <v>46</v>
      </c>
    </row>
    <row r="62" spans="1:22" x14ac:dyDescent="0.25">
      <c r="A62" s="17">
        <v>74383</v>
      </c>
      <c r="B62" s="51">
        <v>5231</v>
      </c>
      <c r="C62" s="17" t="s">
        <v>79</v>
      </c>
      <c r="D62" s="17" t="s">
        <v>80</v>
      </c>
      <c r="E62" s="17" t="s">
        <v>83</v>
      </c>
      <c r="F62" s="17" t="s">
        <v>99</v>
      </c>
      <c r="G62" s="17" t="s">
        <v>92</v>
      </c>
      <c r="H62" s="17">
        <v>4</v>
      </c>
      <c r="I62" s="17" t="s">
        <v>88</v>
      </c>
      <c r="J62" s="17" t="s">
        <v>9</v>
      </c>
      <c r="K62" s="11">
        <v>16</v>
      </c>
      <c r="L62" s="11">
        <v>16</v>
      </c>
      <c r="M62" s="11">
        <v>16</v>
      </c>
      <c r="N62" s="17">
        <v>2016</v>
      </c>
      <c r="O62" s="17" t="s">
        <v>70</v>
      </c>
      <c r="P62" s="17" t="s">
        <v>17</v>
      </c>
      <c r="Q62" s="17" t="s">
        <v>98</v>
      </c>
      <c r="R62" s="17" t="s">
        <v>94</v>
      </c>
      <c r="S62" s="17" t="s">
        <v>97</v>
      </c>
      <c r="T62" s="17" t="s">
        <v>66</v>
      </c>
      <c r="U62" s="17" t="s">
        <v>75</v>
      </c>
      <c r="V62" s="17" t="s">
        <v>46</v>
      </c>
    </row>
    <row r="63" spans="1:22" x14ac:dyDescent="0.25">
      <c r="A63" s="17">
        <v>74384</v>
      </c>
      <c r="B63" s="51">
        <v>5232</v>
      </c>
      <c r="C63" s="17" t="s">
        <v>79</v>
      </c>
      <c r="D63" s="17" t="s">
        <v>80</v>
      </c>
      <c r="E63" s="17" t="s">
        <v>83</v>
      </c>
      <c r="F63" s="17" t="s">
        <v>99</v>
      </c>
      <c r="G63" s="17" t="s">
        <v>92</v>
      </c>
      <c r="H63" s="17">
        <v>4</v>
      </c>
      <c r="I63" s="17" t="s">
        <v>88</v>
      </c>
      <c r="J63" s="17" t="s">
        <v>7</v>
      </c>
      <c r="K63" s="11">
        <v>-24401.94</v>
      </c>
      <c r="L63" s="11">
        <v>24401.94</v>
      </c>
      <c r="M63" s="11">
        <v>24401.94</v>
      </c>
      <c r="N63" s="17">
        <v>2016</v>
      </c>
      <c r="O63" s="17" t="s">
        <v>70</v>
      </c>
      <c r="P63" s="17" t="s">
        <v>32</v>
      </c>
      <c r="Q63" s="17" t="s">
        <v>98</v>
      </c>
      <c r="R63" s="17" t="s">
        <v>94</v>
      </c>
      <c r="S63" s="17" t="s">
        <v>97</v>
      </c>
      <c r="T63" s="17" t="s">
        <v>66</v>
      </c>
      <c r="U63" s="17" t="s">
        <v>75</v>
      </c>
      <c r="V63" s="17" t="s">
        <v>46</v>
      </c>
    </row>
    <row r="64" spans="1:22" x14ac:dyDescent="0.25">
      <c r="A64" s="17">
        <v>74385</v>
      </c>
      <c r="B64" s="51">
        <v>5233</v>
      </c>
      <c r="C64" s="17" t="s">
        <v>79</v>
      </c>
      <c r="D64" s="17" t="s">
        <v>80</v>
      </c>
      <c r="E64" s="17" t="s">
        <v>83</v>
      </c>
      <c r="F64" s="17" t="s">
        <v>99</v>
      </c>
      <c r="G64" s="17" t="s">
        <v>92</v>
      </c>
      <c r="H64" s="17">
        <v>4</v>
      </c>
      <c r="I64" s="17" t="s">
        <v>88</v>
      </c>
      <c r="J64" s="17" t="s">
        <v>5</v>
      </c>
      <c r="K64" s="11">
        <v>-4000</v>
      </c>
      <c r="L64" s="11">
        <v>4000</v>
      </c>
      <c r="M64" s="11">
        <v>4000</v>
      </c>
      <c r="N64" s="17">
        <v>2016</v>
      </c>
      <c r="O64" s="17" t="s">
        <v>70</v>
      </c>
      <c r="P64" s="17" t="s">
        <v>18</v>
      </c>
      <c r="Q64" s="17" t="s">
        <v>98</v>
      </c>
      <c r="R64" s="17" t="s">
        <v>94</v>
      </c>
      <c r="S64" s="17" t="s">
        <v>97</v>
      </c>
      <c r="T64" s="17" t="s">
        <v>66</v>
      </c>
      <c r="U64" s="17" t="s">
        <v>75</v>
      </c>
      <c r="V64" s="17" t="s">
        <v>46</v>
      </c>
    </row>
    <row r="65" spans="1:22" x14ac:dyDescent="0.25">
      <c r="A65" s="17">
        <v>74388</v>
      </c>
      <c r="B65" s="51">
        <v>5234</v>
      </c>
      <c r="C65" s="17" t="s">
        <v>79</v>
      </c>
      <c r="D65" s="17" t="s">
        <v>80</v>
      </c>
      <c r="E65" s="17" t="s">
        <v>83</v>
      </c>
      <c r="F65" s="17" t="s">
        <v>99</v>
      </c>
      <c r="G65" s="17" t="s">
        <v>92</v>
      </c>
      <c r="H65" s="17">
        <v>4</v>
      </c>
      <c r="I65" s="17" t="s">
        <v>88</v>
      </c>
      <c r="J65" s="17" t="s">
        <v>24</v>
      </c>
      <c r="K65" s="11">
        <v>-20401.939999999999</v>
      </c>
      <c r="L65" s="11">
        <v>20401.939999999999</v>
      </c>
      <c r="M65" s="11">
        <v>20401.939999999999</v>
      </c>
      <c r="N65" s="17">
        <v>2016</v>
      </c>
      <c r="O65" s="17" t="s">
        <v>70</v>
      </c>
      <c r="P65" s="17" t="s">
        <v>20</v>
      </c>
      <c r="Q65" s="17" t="s">
        <v>98</v>
      </c>
      <c r="R65" s="17" t="s">
        <v>94</v>
      </c>
      <c r="S65" s="17" t="s">
        <v>97</v>
      </c>
      <c r="T65" s="17" t="s">
        <v>66</v>
      </c>
      <c r="U65" s="17" t="s">
        <v>75</v>
      </c>
      <c r="V65" s="17" t="s">
        <v>46</v>
      </c>
    </row>
    <row r="66" spans="1:22" x14ac:dyDescent="0.25">
      <c r="A66" s="17">
        <v>74390</v>
      </c>
      <c r="B66" s="51">
        <v>5235</v>
      </c>
      <c r="C66" s="17" t="s">
        <v>79</v>
      </c>
      <c r="D66" s="17" t="s">
        <v>80</v>
      </c>
      <c r="E66" s="17" t="s">
        <v>83</v>
      </c>
      <c r="F66" s="17" t="s">
        <v>99</v>
      </c>
      <c r="G66" s="17" t="s">
        <v>92</v>
      </c>
      <c r="H66" s="17">
        <v>4</v>
      </c>
      <c r="I66" s="17" t="s">
        <v>91</v>
      </c>
      <c r="J66" s="17" t="s">
        <v>9</v>
      </c>
      <c r="K66" s="11">
        <v>1</v>
      </c>
      <c r="L66" s="11">
        <v>1</v>
      </c>
      <c r="M66" s="11">
        <v>1</v>
      </c>
      <c r="N66" s="17">
        <v>2016</v>
      </c>
      <c r="O66" s="17" t="s">
        <v>70</v>
      </c>
      <c r="P66" s="17" t="s">
        <v>17</v>
      </c>
      <c r="Q66" s="17" t="s">
        <v>98</v>
      </c>
      <c r="R66" s="17" t="s">
        <v>94</v>
      </c>
      <c r="S66" s="17" t="s">
        <v>97</v>
      </c>
      <c r="T66" s="17" t="s">
        <v>66</v>
      </c>
      <c r="U66" s="17" t="s">
        <v>78</v>
      </c>
      <c r="V66" s="17" t="s">
        <v>46</v>
      </c>
    </row>
    <row r="67" spans="1:22" x14ac:dyDescent="0.25">
      <c r="A67" s="17">
        <v>74391</v>
      </c>
      <c r="B67" s="51">
        <v>5236</v>
      </c>
      <c r="C67" s="17" t="s">
        <v>79</v>
      </c>
      <c r="D67" s="17" t="s">
        <v>80</v>
      </c>
      <c r="E67" s="17" t="s">
        <v>83</v>
      </c>
      <c r="F67" s="17" t="s">
        <v>99</v>
      </c>
      <c r="G67" s="17" t="s">
        <v>92</v>
      </c>
      <c r="H67" s="17">
        <v>4</v>
      </c>
      <c r="I67" s="17" t="s">
        <v>91</v>
      </c>
      <c r="J67" s="17" t="s">
        <v>7</v>
      </c>
      <c r="K67" s="11">
        <v>-6260.39</v>
      </c>
      <c r="L67" s="11">
        <v>6260.39</v>
      </c>
      <c r="M67" s="11">
        <v>6260.39</v>
      </c>
      <c r="N67" s="17">
        <v>2016</v>
      </c>
      <c r="O67" s="17" t="s">
        <v>70</v>
      </c>
      <c r="P67" s="17" t="s">
        <v>32</v>
      </c>
      <c r="Q67" s="17" t="s">
        <v>98</v>
      </c>
      <c r="R67" s="17" t="s">
        <v>94</v>
      </c>
      <c r="S67" s="17" t="s">
        <v>97</v>
      </c>
      <c r="T67" s="17" t="s">
        <v>66</v>
      </c>
      <c r="U67" s="17" t="s">
        <v>78</v>
      </c>
      <c r="V67" s="17" t="s">
        <v>46</v>
      </c>
    </row>
    <row r="68" spans="1:22" x14ac:dyDescent="0.25">
      <c r="A68" s="17">
        <v>74395</v>
      </c>
      <c r="B68" s="51">
        <v>5237</v>
      </c>
      <c r="C68" s="17" t="s">
        <v>79</v>
      </c>
      <c r="D68" s="17" t="s">
        <v>80</v>
      </c>
      <c r="E68" s="17" t="s">
        <v>83</v>
      </c>
      <c r="F68" s="17" t="s">
        <v>99</v>
      </c>
      <c r="G68" s="17" t="s">
        <v>92</v>
      </c>
      <c r="H68" s="17">
        <v>4</v>
      </c>
      <c r="I68" s="17" t="s">
        <v>91</v>
      </c>
      <c r="J68" s="17" t="s">
        <v>24</v>
      </c>
      <c r="K68" s="11">
        <v>-4365.1899999999996</v>
      </c>
      <c r="L68" s="11">
        <v>4365.1899999999996</v>
      </c>
      <c r="M68" s="11">
        <v>4365.1899999999996</v>
      </c>
      <c r="N68" s="17">
        <v>2016</v>
      </c>
      <c r="O68" s="17" t="s">
        <v>70</v>
      </c>
      <c r="P68" s="17" t="s">
        <v>20</v>
      </c>
      <c r="Q68" s="17" t="s">
        <v>98</v>
      </c>
      <c r="R68" s="17" t="s">
        <v>94</v>
      </c>
      <c r="S68" s="17" t="s">
        <v>97</v>
      </c>
      <c r="T68" s="17" t="s">
        <v>66</v>
      </c>
      <c r="U68" s="17" t="s">
        <v>78</v>
      </c>
      <c r="V68" s="17" t="s">
        <v>46</v>
      </c>
    </row>
    <row r="69" spans="1:22" x14ac:dyDescent="0.25">
      <c r="A69" s="17">
        <v>74396</v>
      </c>
      <c r="B69" s="51">
        <v>5238</v>
      </c>
      <c r="C69" s="17" t="s">
        <v>79</v>
      </c>
      <c r="D69" s="17" t="s">
        <v>80</v>
      </c>
      <c r="E69" s="17" t="s">
        <v>83</v>
      </c>
      <c r="F69" s="17" t="s">
        <v>99</v>
      </c>
      <c r="G69" s="17" t="s">
        <v>92</v>
      </c>
      <c r="H69" s="17">
        <v>4</v>
      </c>
      <c r="I69" s="17" t="s">
        <v>91</v>
      </c>
      <c r="J69" s="17" t="s">
        <v>1</v>
      </c>
      <c r="K69" s="11">
        <v>-1895.2</v>
      </c>
      <c r="L69" s="11">
        <v>1895.2</v>
      </c>
      <c r="M69" s="11">
        <v>1895.2</v>
      </c>
      <c r="N69" s="17">
        <v>2016</v>
      </c>
      <c r="O69" s="17" t="s">
        <v>70</v>
      </c>
      <c r="P69" s="17" t="s">
        <v>21</v>
      </c>
      <c r="Q69" s="17" t="s">
        <v>98</v>
      </c>
      <c r="R69" s="17" t="s">
        <v>94</v>
      </c>
      <c r="S69" s="17" t="s">
        <v>97</v>
      </c>
      <c r="T69" s="17" t="s">
        <v>66</v>
      </c>
      <c r="U69" s="17" t="s">
        <v>78</v>
      </c>
      <c r="V69" s="17" t="s">
        <v>46</v>
      </c>
    </row>
    <row r="70" spans="1:22" x14ac:dyDescent="0.25">
      <c r="A70" s="17">
        <v>74397</v>
      </c>
      <c r="B70" s="51">
        <v>5239</v>
      </c>
      <c r="C70" s="17" t="s">
        <v>79</v>
      </c>
      <c r="D70" s="17" t="s">
        <v>80</v>
      </c>
      <c r="E70" s="17" t="s">
        <v>83</v>
      </c>
      <c r="F70" s="17" t="s">
        <v>99</v>
      </c>
      <c r="G70" s="17" t="s">
        <v>92</v>
      </c>
      <c r="H70" s="17">
        <v>4</v>
      </c>
      <c r="I70" s="17" t="s">
        <v>92</v>
      </c>
      <c r="J70" s="17" t="s">
        <v>9</v>
      </c>
      <c r="K70" s="11">
        <v>1</v>
      </c>
      <c r="L70" s="11">
        <v>1</v>
      </c>
      <c r="M70" s="11">
        <v>1</v>
      </c>
      <c r="N70" s="17">
        <v>2016</v>
      </c>
      <c r="O70" s="17" t="s">
        <v>70</v>
      </c>
      <c r="P70" s="17" t="s">
        <v>17</v>
      </c>
      <c r="Q70" s="17" t="s">
        <v>98</v>
      </c>
      <c r="R70" s="17" t="s">
        <v>94</v>
      </c>
      <c r="S70" s="17" t="s">
        <v>97</v>
      </c>
      <c r="T70" s="17" t="s">
        <v>66</v>
      </c>
      <c r="U70" s="17" t="s">
        <v>75</v>
      </c>
      <c r="V70" s="17" t="s">
        <v>46</v>
      </c>
    </row>
    <row r="71" spans="1:22" x14ac:dyDescent="0.25">
      <c r="A71" s="17">
        <v>74398</v>
      </c>
      <c r="B71" s="51">
        <v>5240</v>
      </c>
      <c r="C71" s="17" t="s">
        <v>79</v>
      </c>
      <c r="D71" s="17" t="s">
        <v>80</v>
      </c>
      <c r="E71" s="17" t="s">
        <v>83</v>
      </c>
      <c r="F71" s="17" t="s">
        <v>99</v>
      </c>
      <c r="G71" s="17" t="s">
        <v>92</v>
      </c>
      <c r="H71" s="17">
        <v>4</v>
      </c>
      <c r="I71" s="17" t="s">
        <v>92</v>
      </c>
      <c r="J71" s="17" t="s">
        <v>7</v>
      </c>
      <c r="K71" s="11">
        <v>-4790.84</v>
      </c>
      <c r="L71" s="11">
        <v>4790.84</v>
      </c>
      <c r="M71" s="11">
        <v>4790.84</v>
      </c>
      <c r="N71" s="17">
        <v>2016</v>
      </c>
      <c r="O71" s="17" t="s">
        <v>70</v>
      </c>
      <c r="P71" s="17" t="s">
        <v>32</v>
      </c>
      <c r="Q71" s="17" t="s">
        <v>98</v>
      </c>
      <c r="R71" s="17" t="s">
        <v>94</v>
      </c>
      <c r="S71" s="17" t="s">
        <v>97</v>
      </c>
      <c r="T71" s="17" t="s">
        <v>66</v>
      </c>
      <c r="U71" s="17" t="s">
        <v>75</v>
      </c>
      <c r="V71" s="17" t="s">
        <v>46</v>
      </c>
    </row>
    <row r="72" spans="1:22" x14ac:dyDescent="0.25">
      <c r="A72" s="17">
        <v>74399</v>
      </c>
      <c r="B72" s="51">
        <v>5241</v>
      </c>
      <c r="C72" s="17" t="s">
        <v>79</v>
      </c>
      <c r="D72" s="17" t="s">
        <v>80</v>
      </c>
      <c r="E72" s="17" t="s">
        <v>83</v>
      </c>
      <c r="F72" s="17" t="s">
        <v>99</v>
      </c>
      <c r="G72" s="17" t="s">
        <v>92</v>
      </c>
      <c r="H72" s="17">
        <v>4</v>
      </c>
      <c r="I72" s="17" t="s">
        <v>92</v>
      </c>
      <c r="J72" s="17" t="s">
        <v>5</v>
      </c>
      <c r="K72" s="11">
        <v>-200</v>
      </c>
      <c r="L72" s="11">
        <v>200</v>
      </c>
      <c r="M72" s="11">
        <v>200</v>
      </c>
      <c r="N72" s="17">
        <v>2016</v>
      </c>
      <c r="O72" s="17" t="s">
        <v>70</v>
      </c>
      <c r="P72" s="17" t="s">
        <v>18</v>
      </c>
      <c r="Q72" s="17" t="s">
        <v>98</v>
      </c>
      <c r="R72" s="17" t="s">
        <v>94</v>
      </c>
      <c r="S72" s="17" t="s">
        <v>97</v>
      </c>
      <c r="T72" s="17" t="s">
        <v>66</v>
      </c>
      <c r="U72" s="17" t="s">
        <v>75</v>
      </c>
      <c r="V72" s="17" t="s">
        <v>46</v>
      </c>
    </row>
    <row r="73" spans="1:22" x14ac:dyDescent="0.25">
      <c r="A73" s="17">
        <v>74402</v>
      </c>
      <c r="B73" s="51">
        <v>5242</v>
      </c>
      <c r="C73" s="17" t="s">
        <v>79</v>
      </c>
      <c r="D73" s="17" t="s">
        <v>80</v>
      </c>
      <c r="E73" s="17" t="s">
        <v>83</v>
      </c>
      <c r="F73" s="17" t="s">
        <v>99</v>
      </c>
      <c r="G73" s="17" t="s">
        <v>92</v>
      </c>
      <c r="H73" s="17">
        <v>4</v>
      </c>
      <c r="I73" s="17" t="s">
        <v>92</v>
      </c>
      <c r="J73" s="17" t="s">
        <v>24</v>
      </c>
      <c r="K73" s="11">
        <v>-3643.23</v>
      </c>
      <c r="L73" s="11">
        <v>3643.23</v>
      </c>
      <c r="M73" s="11">
        <v>3643.23</v>
      </c>
      <c r="N73" s="17">
        <v>2016</v>
      </c>
      <c r="O73" s="17" t="s">
        <v>70</v>
      </c>
      <c r="P73" s="17" t="s">
        <v>20</v>
      </c>
      <c r="Q73" s="17" t="s">
        <v>98</v>
      </c>
      <c r="R73" s="17" t="s">
        <v>94</v>
      </c>
      <c r="S73" s="17" t="s">
        <v>97</v>
      </c>
      <c r="T73" s="17" t="s">
        <v>66</v>
      </c>
      <c r="U73" s="17" t="s">
        <v>75</v>
      </c>
      <c r="V73" s="17" t="s">
        <v>46</v>
      </c>
    </row>
    <row r="74" spans="1:22" x14ac:dyDescent="0.25">
      <c r="A74" s="17">
        <v>74403</v>
      </c>
      <c r="B74" s="51">
        <v>5243</v>
      </c>
      <c r="C74" s="17" t="s">
        <v>79</v>
      </c>
      <c r="D74" s="17" t="s">
        <v>80</v>
      </c>
      <c r="E74" s="17" t="s">
        <v>83</v>
      </c>
      <c r="F74" s="17" t="s">
        <v>99</v>
      </c>
      <c r="G74" s="17" t="s">
        <v>92</v>
      </c>
      <c r="H74" s="17">
        <v>4</v>
      </c>
      <c r="I74" s="17" t="s">
        <v>92</v>
      </c>
      <c r="J74" s="17" t="s">
        <v>1</v>
      </c>
      <c r="K74" s="11">
        <v>-947.61</v>
      </c>
      <c r="L74" s="11">
        <v>947.61</v>
      </c>
      <c r="M74" s="11">
        <v>947.61</v>
      </c>
      <c r="N74" s="17">
        <v>2016</v>
      </c>
      <c r="O74" s="17" t="s">
        <v>70</v>
      </c>
      <c r="P74" s="17" t="s">
        <v>21</v>
      </c>
      <c r="Q74" s="17" t="s">
        <v>98</v>
      </c>
      <c r="R74" s="17" t="s">
        <v>94</v>
      </c>
      <c r="S74" s="17" t="s">
        <v>97</v>
      </c>
      <c r="T74" s="17" t="s">
        <v>66</v>
      </c>
      <c r="U74" s="17" t="s">
        <v>75</v>
      </c>
      <c r="V74" s="17" t="s">
        <v>46</v>
      </c>
    </row>
    <row r="75" spans="1:22" x14ac:dyDescent="0.25">
      <c r="A75" s="17">
        <v>74404</v>
      </c>
      <c r="B75" s="51">
        <v>5244</v>
      </c>
      <c r="C75" s="17" t="s">
        <v>79</v>
      </c>
      <c r="D75" s="17" t="s">
        <v>80</v>
      </c>
      <c r="E75" s="17" t="s">
        <v>83</v>
      </c>
      <c r="F75" s="17" t="s">
        <v>99</v>
      </c>
      <c r="G75" s="17" t="s">
        <v>103</v>
      </c>
      <c r="H75" s="17">
        <v>4</v>
      </c>
      <c r="I75" s="17" t="s">
        <v>86</v>
      </c>
      <c r="J75" s="17" t="s">
        <v>9</v>
      </c>
      <c r="K75" s="11">
        <v>5</v>
      </c>
      <c r="L75" s="11">
        <v>5</v>
      </c>
      <c r="M75" s="11">
        <v>5</v>
      </c>
      <c r="N75" s="17">
        <v>2016</v>
      </c>
      <c r="O75" s="17" t="s">
        <v>70</v>
      </c>
      <c r="P75" s="17" t="s">
        <v>17</v>
      </c>
      <c r="Q75" s="17" t="s">
        <v>98</v>
      </c>
      <c r="R75" s="17" t="s">
        <v>94</v>
      </c>
      <c r="S75" s="17" t="s">
        <v>97</v>
      </c>
      <c r="T75" s="17" t="s">
        <v>66</v>
      </c>
      <c r="U75" s="17" t="s">
        <v>75</v>
      </c>
      <c r="V75" s="17" t="s">
        <v>46</v>
      </c>
    </row>
    <row r="76" spans="1:22" x14ac:dyDescent="0.25">
      <c r="A76" s="17">
        <v>74405</v>
      </c>
      <c r="B76" s="51">
        <v>5245</v>
      </c>
      <c r="C76" s="17" t="s">
        <v>79</v>
      </c>
      <c r="D76" s="17" t="s">
        <v>80</v>
      </c>
      <c r="E76" s="17" t="s">
        <v>83</v>
      </c>
      <c r="F76" s="17" t="s">
        <v>99</v>
      </c>
      <c r="G76" s="17" t="s">
        <v>103</v>
      </c>
      <c r="H76" s="17">
        <v>4</v>
      </c>
      <c r="I76" s="17" t="s">
        <v>86</v>
      </c>
      <c r="J76" s="17" t="s">
        <v>7</v>
      </c>
      <c r="K76" s="11">
        <v>-31197.31</v>
      </c>
      <c r="L76" s="11">
        <v>31197.31</v>
      </c>
      <c r="M76" s="11">
        <v>31197.31</v>
      </c>
      <c r="N76" s="17">
        <v>2016</v>
      </c>
      <c r="O76" s="17" t="s">
        <v>70</v>
      </c>
      <c r="P76" s="17" t="s">
        <v>32</v>
      </c>
      <c r="Q76" s="17" t="s">
        <v>98</v>
      </c>
      <c r="R76" s="17" t="s">
        <v>94</v>
      </c>
      <c r="S76" s="17" t="s">
        <v>97</v>
      </c>
      <c r="T76" s="17" t="s">
        <v>66</v>
      </c>
      <c r="U76" s="17" t="s">
        <v>75</v>
      </c>
      <c r="V76" s="17" t="s">
        <v>46</v>
      </c>
    </row>
    <row r="77" spans="1:22" x14ac:dyDescent="0.25">
      <c r="A77" s="17">
        <v>74406</v>
      </c>
      <c r="B77" s="51">
        <v>5246</v>
      </c>
      <c r="C77" s="17" t="s">
        <v>79</v>
      </c>
      <c r="D77" s="17" t="s">
        <v>80</v>
      </c>
      <c r="E77" s="17" t="s">
        <v>83</v>
      </c>
      <c r="F77" s="17" t="s">
        <v>99</v>
      </c>
      <c r="G77" s="17" t="s">
        <v>103</v>
      </c>
      <c r="H77" s="17">
        <v>4</v>
      </c>
      <c r="I77" s="17" t="s">
        <v>86</v>
      </c>
      <c r="J77" s="17" t="s">
        <v>5</v>
      </c>
      <c r="K77" s="11">
        <v>-1400</v>
      </c>
      <c r="L77" s="11">
        <v>1400</v>
      </c>
      <c r="M77" s="11">
        <v>1400</v>
      </c>
      <c r="N77" s="17">
        <v>2016</v>
      </c>
      <c r="O77" s="17" t="s">
        <v>70</v>
      </c>
      <c r="P77" s="17" t="s">
        <v>18</v>
      </c>
      <c r="Q77" s="17" t="s">
        <v>98</v>
      </c>
      <c r="R77" s="17" t="s">
        <v>94</v>
      </c>
      <c r="S77" s="17" t="s">
        <v>97</v>
      </c>
      <c r="T77" s="17" t="s">
        <v>66</v>
      </c>
      <c r="U77" s="17" t="s">
        <v>75</v>
      </c>
      <c r="V77" s="17" t="s">
        <v>46</v>
      </c>
    </row>
    <row r="78" spans="1:22" x14ac:dyDescent="0.25">
      <c r="A78" s="17">
        <v>74407</v>
      </c>
      <c r="B78" s="51">
        <v>5247</v>
      </c>
      <c r="C78" s="17" t="s">
        <v>79</v>
      </c>
      <c r="D78" s="17" t="s">
        <v>80</v>
      </c>
      <c r="E78" s="17" t="s">
        <v>83</v>
      </c>
      <c r="F78" s="17" t="s">
        <v>99</v>
      </c>
      <c r="G78" s="17" t="s">
        <v>103</v>
      </c>
      <c r="H78" s="17">
        <v>4</v>
      </c>
      <c r="I78" s="17" t="s">
        <v>86</v>
      </c>
      <c r="J78" s="17" t="s">
        <v>29</v>
      </c>
      <c r="K78" s="11">
        <v>-1560.96</v>
      </c>
      <c r="L78" s="11">
        <v>1560.96</v>
      </c>
      <c r="M78" s="11">
        <v>1560.96</v>
      </c>
      <c r="N78" s="17">
        <v>2016</v>
      </c>
      <c r="O78" s="17" t="s">
        <v>70</v>
      </c>
      <c r="P78" s="17" t="s">
        <v>22</v>
      </c>
      <c r="Q78" s="17" t="s">
        <v>98</v>
      </c>
      <c r="R78" s="17" t="s">
        <v>94</v>
      </c>
      <c r="S78" s="17" t="s">
        <v>97</v>
      </c>
      <c r="T78" s="17" t="s">
        <v>66</v>
      </c>
      <c r="U78" s="17" t="s">
        <v>75</v>
      </c>
      <c r="V78" s="17" t="s">
        <v>46</v>
      </c>
    </row>
    <row r="79" spans="1:22" x14ac:dyDescent="0.25">
      <c r="A79" s="17">
        <v>74409</v>
      </c>
      <c r="B79" s="51">
        <v>5248</v>
      </c>
      <c r="C79" s="17" t="s">
        <v>79</v>
      </c>
      <c r="D79" s="17" t="s">
        <v>80</v>
      </c>
      <c r="E79" s="17" t="s">
        <v>83</v>
      </c>
      <c r="F79" s="17" t="s">
        <v>99</v>
      </c>
      <c r="G79" s="17" t="s">
        <v>103</v>
      </c>
      <c r="H79" s="17">
        <v>4</v>
      </c>
      <c r="I79" s="17" t="s">
        <v>86</v>
      </c>
      <c r="J79" s="17" t="s">
        <v>24</v>
      </c>
      <c r="K79" s="11">
        <v>-22550.71</v>
      </c>
      <c r="L79" s="11">
        <v>22550.71</v>
      </c>
      <c r="M79" s="11">
        <v>22550.71</v>
      </c>
      <c r="N79" s="17">
        <v>2016</v>
      </c>
      <c r="O79" s="17" t="s">
        <v>70</v>
      </c>
      <c r="P79" s="17" t="s">
        <v>20</v>
      </c>
      <c r="Q79" s="17" t="s">
        <v>98</v>
      </c>
      <c r="R79" s="17" t="s">
        <v>94</v>
      </c>
      <c r="S79" s="17" t="s">
        <v>97</v>
      </c>
      <c r="T79" s="17" t="s">
        <v>66</v>
      </c>
      <c r="U79" s="17" t="s">
        <v>75</v>
      </c>
      <c r="V79" s="17" t="s">
        <v>46</v>
      </c>
    </row>
    <row r="80" spans="1:22" x14ac:dyDescent="0.25">
      <c r="A80" s="17">
        <v>74410</v>
      </c>
      <c r="B80" s="51">
        <v>5249</v>
      </c>
      <c r="C80" s="17" t="s">
        <v>79</v>
      </c>
      <c r="D80" s="17" t="s">
        <v>80</v>
      </c>
      <c r="E80" s="17" t="s">
        <v>83</v>
      </c>
      <c r="F80" s="17" t="s">
        <v>99</v>
      </c>
      <c r="G80" s="17" t="s">
        <v>103</v>
      </c>
      <c r="H80" s="17">
        <v>4</v>
      </c>
      <c r="I80" s="17" t="s">
        <v>86</v>
      </c>
      <c r="J80" s="17" t="s">
        <v>1</v>
      </c>
      <c r="K80" s="11">
        <v>-5685.64</v>
      </c>
      <c r="L80" s="11">
        <v>5685.64</v>
      </c>
      <c r="M80" s="11">
        <v>5685.64</v>
      </c>
      <c r="N80" s="17">
        <v>2016</v>
      </c>
      <c r="O80" s="17" t="s">
        <v>70</v>
      </c>
      <c r="P80" s="17" t="s">
        <v>21</v>
      </c>
      <c r="Q80" s="17" t="s">
        <v>98</v>
      </c>
      <c r="R80" s="17" t="s">
        <v>94</v>
      </c>
      <c r="S80" s="17" t="s">
        <v>97</v>
      </c>
      <c r="T80" s="17" t="s">
        <v>66</v>
      </c>
      <c r="U80" s="17" t="s">
        <v>75</v>
      </c>
      <c r="V80" s="17" t="s">
        <v>46</v>
      </c>
    </row>
    <row r="81" spans="1:22" x14ac:dyDescent="0.25">
      <c r="A81" s="17">
        <v>74411</v>
      </c>
      <c r="B81" s="51">
        <v>5250</v>
      </c>
      <c r="C81" s="17" t="s">
        <v>79</v>
      </c>
      <c r="D81" s="17" t="s">
        <v>80</v>
      </c>
      <c r="E81" s="17" t="s">
        <v>83</v>
      </c>
      <c r="F81" s="17" t="s">
        <v>99</v>
      </c>
      <c r="G81" s="17" t="s">
        <v>103</v>
      </c>
      <c r="H81" s="17">
        <v>4</v>
      </c>
      <c r="I81" s="17" t="s">
        <v>88</v>
      </c>
      <c r="J81" s="17" t="s">
        <v>9</v>
      </c>
      <c r="K81" s="11">
        <v>3</v>
      </c>
      <c r="L81" s="11">
        <v>3</v>
      </c>
      <c r="M81" s="11">
        <v>3</v>
      </c>
      <c r="N81" s="17">
        <v>2016</v>
      </c>
      <c r="O81" s="17" t="s">
        <v>70</v>
      </c>
      <c r="P81" s="17" t="s">
        <v>17</v>
      </c>
      <c r="Q81" s="17" t="s">
        <v>98</v>
      </c>
      <c r="R81" s="17" t="s">
        <v>94</v>
      </c>
      <c r="S81" s="17" t="s">
        <v>97</v>
      </c>
      <c r="T81" s="17" t="s">
        <v>66</v>
      </c>
      <c r="U81" s="17" t="s">
        <v>75</v>
      </c>
      <c r="V81" s="17" t="s">
        <v>46</v>
      </c>
    </row>
    <row r="82" spans="1:22" x14ac:dyDescent="0.25">
      <c r="A82" s="17">
        <v>74412</v>
      </c>
      <c r="B82" s="51">
        <v>5251</v>
      </c>
      <c r="C82" s="17" t="s">
        <v>79</v>
      </c>
      <c r="D82" s="17" t="s">
        <v>80</v>
      </c>
      <c r="E82" s="17" t="s">
        <v>83</v>
      </c>
      <c r="F82" s="17" t="s">
        <v>99</v>
      </c>
      <c r="G82" s="17" t="s">
        <v>103</v>
      </c>
      <c r="H82" s="17">
        <v>4</v>
      </c>
      <c r="I82" s="17" t="s">
        <v>88</v>
      </c>
      <c r="J82" s="17" t="s">
        <v>7</v>
      </c>
      <c r="K82" s="11">
        <v>-18781.170000000002</v>
      </c>
      <c r="L82" s="11">
        <v>18781.170000000002</v>
      </c>
      <c r="M82" s="11">
        <v>18781.170000000002</v>
      </c>
      <c r="N82" s="17">
        <v>2016</v>
      </c>
      <c r="O82" s="17" t="s">
        <v>70</v>
      </c>
      <c r="P82" s="17" t="s">
        <v>32</v>
      </c>
      <c r="Q82" s="17" t="s">
        <v>98</v>
      </c>
      <c r="R82" s="17" t="s">
        <v>94</v>
      </c>
      <c r="S82" s="17" t="s">
        <v>97</v>
      </c>
      <c r="T82" s="17" t="s">
        <v>66</v>
      </c>
      <c r="U82" s="17" t="s">
        <v>75</v>
      </c>
      <c r="V82" s="17" t="s">
        <v>46</v>
      </c>
    </row>
    <row r="83" spans="1:22" x14ac:dyDescent="0.25">
      <c r="A83" s="17">
        <v>74416</v>
      </c>
      <c r="B83" s="51">
        <v>5252</v>
      </c>
      <c r="C83" s="17" t="s">
        <v>79</v>
      </c>
      <c r="D83" s="17" t="s">
        <v>80</v>
      </c>
      <c r="E83" s="17" t="s">
        <v>83</v>
      </c>
      <c r="F83" s="17" t="s">
        <v>99</v>
      </c>
      <c r="G83" s="17" t="s">
        <v>103</v>
      </c>
      <c r="H83" s="17">
        <v>4</v>
      </c>
      <c r="I83" s="17" t="s">
        <v>88</v>
      </c>
      <c r="J83" s="17" t="s">
        <v>24</v>
      </c>
      <c r="K83" s="11">
        <v>-13095.57</v>
      </c>
      <c r="L83" s="11">
        <v>13095.57</v>
      </c>
      <c r="M83" s="11">
        <v>13095.57</v>
      </c>
      <c r="N83" s="17">
        <v>2016</v>
      </c>
      <c r="O83" s="17" t="s">
        <v>70</v>
      </c>
      <c r="P83" s="17" t="s">
        <v>20</v>
      </c>
      <c r="Q83" s="17" t="s">
        <v>98</v>
      </c>
      <c r="R83" s="17" t="s">
        <v>94</v>
      </c>
      <c r="S83" s="17" t="s">
        <v>97</v>
      </c>
      <c r="T83" s="17" t="s">
        <v>66</v>
      </c>
      <c r="U83" s="17" t="s">
        <v>75</v>
      </c>
      <c r="V83" s="17" t="s">
        <v>46</v>
      </c>
    </row>
    <row r="84" spans="1:22" x14ac:dyDescent="0.25">
      <c r="A84" s="17">
        <v>74417</v>
      </c>
      <c r="B84" s="51">
        <v>5253</v>
      </c>
      <c r="C84" s="17" t="s">
        <v>79</v>
      </c>
      <c r="D84" s="17" t="s">
        <v>80</v>
      </c>
      <c r="E84" s="17" t="s">
        <v>83</v>
      </c>
      <c r="F84" s="17" t="s">
        <v>99</v>
      </c>
      <c r="G84" s="17" t="s">
        <v>103</v>
      </c>
      <c r="H84" s="17">
        <v>4</v>
      </c>
      <c r="I84" s="17" t="s">
        <v>88</v>
      </c>
      <c r="J84" s="17" t="s">
        <v>1</v>
      </c>
      <c r="K84" s="11">
        <v>-5685.6</v>
      </c>
      <c r="L84" s="11">
        <v>5685.6</v>
      </c>
      <c r="M84" s="11">
        <v>5685.6</v>
      </c>
      <c r="N84" s="17">
        <v>2016</v>
      </c>
      <c r="O84" s="17" t="s">
        <v>70</v>
      </c>
      <c r="P84" s="17" t="s">
        <v>21</v>
      </c>
      <c r="Q84" s="17" t="s">
        <v>98</v>
      </c>
      <c r="R84" s="17" t="s">
        <v>94</v>
      </c>
      <c r="S84" s="17" t="s">
        <v>97</v>
      </c>
      <c r="T84" s="17" t="s">
        <v>66</v>
      </c>
      <c r="U84" s="17" t="s">
        <v>75</v>
      </c>
      <c r="V84" s="17" t="s">
        <v>46</v>
      </c>
    </row>
    <row r="85" spans="1:22" x14ac:dyDescent="0.25">
      <c r="A85" s="17">
        <v>74418</v>
      </c>
      <c r="B85" s="51">
        <v>5254</v>
      </c>
      <c r="C85" s="17" t="s">
        <v>79</v>
      </c>
      <c r="D85" s="17" t="s">
        <v>80</v>
      </c>
      <c r="E85" s="17" t="s">
        <v>83</v>
      </c>
      <c r="F85" s="17" t="s">
        <v>99</v>
      </c>
      <c r="G85" s="17" t="s">
        <v>103</v>
      </c>
      <c r="H85" s="17">
        <v>4</v>
      </c>
      <c r="I85" s="17" t="s">
        <v>92</v>
      </c>
      <c r="J85" s="17" t="s">
        <v>9</v>
      </c>
      <c r="K85" s="11">
        <v>1</v>
      </c>
      <c r="L85" s="11">
        <v>1</v>
      </c>
      <c r="M85" s="11">
        <v>1</v>
      </c>
      <c r="N85" s="17">
        <v>2016</v>
      </c>
      <c r="O85" s="17" t="s">
        <v>70</v>
      </c>
      <c r="P85" s="17" t="s">
        <v>17</v>
      </c>
      <c r="Q85" s="17" t="s">
        <v>98</v>
      </c>
      <c r="R85" s="17" t="s">
        <v>94</v>
      </c>
      <c r="S85" s="17" t="s">
        <v>97</v>
      </c>
      <c r="T85" s="17" t="s">
        <v>66</v>
      </c>
      <c r="U85" s="17" t="s">
        <v>75</v>
      </c>
      <c r="V85" s="17" t="s">
        <v>46</v>
      </c>
    </row>
    <row r="86" spans="1:22" x14ac:dyDescent="0.25">
      <c r="A86" s="17">
        <v>74419</v>
      </c>
      <c r="B86" s="51">
        <v>5255</v>
      </c>
      <c r="C86" s="17" t="s">
        <v>79</v>
      </c>
      <c r="D86" s="17" t="s">
        <v>80</v>
      </c>
      <c r="E86" s="17" t="s">
        <v>83</v>
      </c>
      <c r="F86" s="17" t="s">
        <v>99</v>
      </c>
      <c r="G86" s="17" t="s">
        <v>103</v>
      </c>
      <c r="H86" s="17">
        <v>4</v>
      </c>
      <c r="I86" s="17" t="s">
        <v>92</v>
      </c>
      <c r="J86" s="17" t="s">
        <v>7</v>
      </c>
      <c r="K86" s="11">
        <v>-3310.94</v>
      </c>
      <c r="L86" s="11">
        <v>3310.94</v>
      </c>
      <c r="M86" s="11">
        <v>3310.94</v>
      </c>
      <c r="N86" s="17">
        <v>2016</v>
      </c>
      <c r="O86" s="17" t="s">
        <v>70</v>
      </c>
      <c r="P86" s="17" t="s">
        <v>32</v>
      </c>
      <c r="Q86" s="17" t="s">
        <v>98</v>
      </c>
      <c r="R86" s="17" t="s">
        <v>94</v>
      </c>
      <c r="S86" s="17" t="s">
        <v>97</v>
      </c>
      <c r="T86" s="17" t="s">
        <v>66</v>
      </c>
      <c r="U86" s="17" t="s">
        <v>75</v>
      </c>
      <c r="V86" s="17" t="s">
        <v>46</v>
      </c>
    </row>
    <row r="87" spans="1:22" x14ac:dyDescent="0.25">
      <c r="A87" s="17">
        <v>74423</v>
      </c>
      <c r="B87" s="51">
        <v>5256</v>
      </c>
      <c r="C87" s="17" t="s">
        <v>79</v>
      </c>
      <c r="D87" s="17" t="s">
        <v>80</v>
      </c>
      <c r="E87" s="17" t="s">
        <v>83</v>
      </c>
      <c r="F87" s="17" t="s">
        <v>99</v>
      </c>
      <c r="G87" s="17" t="s">
        <v>103</v>
      </c>
      <c r="H87" s="17">
        <v>4</v>
      </c>
      <c r="I87" s="17" t="s">
        <v>92</v>
      </c>
      <c r="J87" s="17" t="s">
        <v>24</v>
      </c>
      <c r="K87" s="11">
        <v>-2363.33</v>
      </c>
      <c r="L87" s="11">
        <v>2363.33</v>
      </c>
      <c r="M87" s="11">
        <v>2363.33</v>
      </c>
      <c r="N87" s="17">
        <v>2016</v>
      </c>
      <c r="O87" s="17" t="s">
        <v>70</v>
      </c>
      <c r="P87" s="17" t="s">
        <v>20</v>
      </c>
      <c r="Q87" s="17" t="s">
        <v>98</v>
      </c>
      <c r="R87" s="17" t="s">
        <v>94</v>
      </c>
      <c r="S87" s="17" t="s">
        <v>97</v>
      </c>
      <c r="T87" s="17" t="s">
        <v>66</v>
      </c>
      <c r="U87" s="17" t="s">
        <v>75</v>
      </c>
      <c r="V87" s="17" t="s">
        <v>46</v>
      </c>
    </row>
    <row r="88" spans="1:22" x14ac:dyDescent="0.25">
      <c r="A88" s="17">
        <v>74424</v>
      </c>
      <c r="B88" s="51">
        <v>5257</v>
      </c>
      <c r="C88" s="17" t="s">
        <v>79</v>
      </c>
      <c r="D88" s="17" t="s">
        <v>80</v>
      </c>
      <c r="E88" s="17" t="s">
        <v>83</v>
      </c>
      <c r="F88" s="17" t="s">
        <v>99</v>
      </c>
      <c r="G88" s="17" t="s">
        <v>103</v>
      </c>
      <c r="H88" s="17">
        <v>4</v>
      </c>
      <c r="I88" s="17" t="s">
        <v>92</v>
      </c>
      <c r="J88" s="17" t="s">
        <v>1</v>
      </c>
      <c r="K88" s="11">
        <v>-947.61</v>
      </c>
      <c r="L88" s="11">
        <v>947.61</v>
      </c>
      <c r="M88" s="11">
        <v>947.61</v>
      </c>
      <c r="N88" s="17">
        <v>2016</v>
      </c>
      <c r="O88" s="17" t="s">
        <v>70</v>
      </c>
      <c r="P88" s="17" t="s">
        <v>21</v>
      </c>
      <c r="Q88" s="17" t="s">
        <v>98</v>
      </c>
      <c r="R88" s="17" t="s">
        <v>94</v>
      </c>
      <c r="S88" s="17" t="s">
        <v>97</v>
      </c>
      <c r="T88" s="17" t="s">
        <v>66</v>
      </c>
      <c r="U88" s="17" t="s">
        <v>75</v>
      </c>
      <c r="V88" s="17" t="s">
        <v>46</v>
      </c>
    </row>
    <row r="89" spans="1:22" x14ac:dyDescent="0.25">
      <c r="A89" s="17">
        <v>74425</v>
      </c>
      <c r="B89" s="51">
        <v>5258</v>
      </c>
      <c r="C89" s="17" t="s">
        <v>79</v>
      </c>
      <c r="D89" s="17" t="s">
        <v>80</v>
      </c>
      <c r="E89" s="17" t="s">
        <v>83</v>
      </c>
      <c r="F89" s="17" t="s">
        <v>99</v>
      </c>
      <c r="G89" s="17" t="s">
        <v>104</v>
      </c>
      <c r="H89" s="17">
        <v>4</v>
      </c>
      <c r="I89" s="17" t="s">
        <v>86</v>
      </c>
      <c r="J89" s="17" t="s">
        <v>9</v>
      </c>
      <c r="K89" s="11">
        <v>27</v>
      </c>
      <c r="L89" s="11">
        <v>27</v>
      </c>
      <c r="M89" s="11">
        <v>27</v>
      </c>
      <c r="N89" s="17">
        <v>2016</v>
      </c>
      <c r="O89" s="17" t="s">
        <v>70</v>
      </c>
      <c r="P89" s="17" t="s">
        <v>17</v>
      </c>
      <c r="Q89" s="17" t="s">
        <v>98</v>
      </c>
      <c r="R89" s="17" t="s">
        <v>94</v>
      </c>
      <c r="S89" s="17" t="s">
        <v>97</v>
      </c>
      <c r="T89" s="17" t="s">
        <v>66</v>
      </c>
      <c r="U89" s="17" t="s">
        <v>75</v>
      </c>
      <c r="V89" s="17" t="s">
        <v>46</v>
      </c>
    </row>
    <row r="90" spans="1:22" x14ac:dyDescent="0.25">
      <c r="A90" s="17">
        <v>74426</v>
      </c>
      <c r="B90" s="51">
        <v>5259</v>
      </c>
      <c r="C90" s="17" t="s">
        <v>79</v>
      </c>
      <c r="D90" s="17" t="s">
        <v>80</v>
      </c>
      <c r="E90" s="17" t="s">
        <v>83</v>
      </c>
      <c r="F90" s="17" t="s">
        <v>99</v>
      </c>
      <c r="G90" s="17" t="s">
        <v>104</v>
      </c>
      <c r="H90" s="17">
        <v>4</v>
      </c>
      <c r="I90" s="17" t="s">
        <v>86</v>
      </c>
      <c r="J90" s="17" t="s">
        <v>7</v>
      </c>
      <c r="K90" s="11">
        <v>-44318.080000000002</v>
      </c>
      <c r="L90" s="11">
        <v>44318.080000000002</v>
      </c>
      <c r="M90" s="11">
        <v>44318.080000000002</v>
      </c>
      <c r="N90" s="17">
        <v>2016</v>
      </c>
      <c r="O90" s="17" t="s">
        <v>70</v>
      </c>
      <c r="P90" s="17" t="s">
        <v>32</v>
      </c>
      <c r="Q90" s="17" t="s">
        <v>98</v>
      </c>
      <c r="R90" s="17" t="s">
        <v>94</v>
      </c>
      <c r="S90" s="17" t="s">
        <v>97</v>
      </c>
      <c r="T90" s="17" t="s">
        <v>66</v>
      </c>
      <c r="U90" s="17" t="s">
        <v>75</v>
      </c>
      <c r="V90" s="17" t="s">
        <v>46</v>
      </c>
    </row>
    <row r="91" spans="1:22" x14ac:dyDescent="0.25">
      <c r="A91" s="17">
        <v>74427</v>
      </c>
      <c r="B91" s="51">
        <v>5260</v>
      </c>
      <c r="C91" s="17" t="s">
        <v>79</v>
      </c>
      <c r="D91" s="17" t="s">
        <v>80</v>
      </c>
      <c r="E91" s="17" t="s">
        <v>83</v>
      </c>
      <c r="F91" s="17" t="s">
        <v>99</v>
      </c>
      <c r="G91" s="17" t="s">
        <v>104</v>
      </c>
      <c r="H91" s="17">
        <v>4</v>
      </c>
      <c r="I91" s="17" t="s">
        <v>86</v>
      </c>
      <c r="J91" s="17" t="s">
        <v>5</v>
      </c>
      <c r="K91" s="11">
        <v>-14900.24</v>
      </c>
      <c r="L91" s="11">
        <v>14900.24</v>
      </c>
      <c r="M91" s="11">
        <v>14900.24</v>
      </c>
      <c r="N91" s="17">
        <v>2016</v>
      </c>
      <c r="O91" s="17" t="s">
        <v>70</v>
      </c>
      <c r="P91" s="17" t="s">
        <v>18</v>
      </c>
      <c r="Q91" s="17" t="s">
        <v>98</v>
      </c>
      <c r="R91" s="17" t="s">
        <v>94</v>
      </c>
      <c r="S91" s="17" t="s">
        <v>97</v>
      </c>
      <c r="T91" s="17" t="s">
        <v>66</v>
      </c>
      <c r="U91" s="17" t="s">
        <v>75</v>
      </c>
      <c r="V91" s="17" t="s">
        <v>46</v>
      </c>
    </row>
    <row r="92" spans="1:22" x14ac:dyDescent="0.25">
      <c r="A92" s="17">
        <v>74430</v>
      </c>
      <c r="B92" s="51">
        <v>5261</v>
      </c>
      <c r="C92" s="17" t="s">
        <v>79</v>
      </c>
      <c r="D92" s="17" t="s">
        <v>80</v>
      </c>
      <c r="E92" s="17" t="s">
        <v>83</v>
      </c>
      <c r="F92" s="17" t="s">
        <v>99</v>
      </c>
      <c r="G92" s="17" t="s">
        <v>104</v>
      </c>
      <c r="H92" s="17">
        <v>4</v>
      </c>
      <c r="I92" s="17" t="s">
        <v>86</v>
      </c>
      <c r="J92" s="17" t="s">
        <v>24</v>
      </c>
      <c r="K92" s="11">
        <v>-28147.690000000002</v>
      </c>
      <c r="L92" s="11">
        <v>28147.690000000002</v>
      </c>
      <c r="M92" s="11">
        <v>28147.690000000002</v>
      </c>
      <c r="N92" s="17">
        <v>2016</v>
      </c>
      <c r="O92" s="17" t="s">
        <v>70</v>
      </c>
      <c r="P92" s="17" t="s">
        <v>20</v>
      </c>
      <c r="Q92" s="17" t="s">
        <v>98</v>
      </c>
      <c r="R92" s="17" t="s">
        <v>94</v>
      </c>
      <c r="S92" s="17" t="s">
        <v>97</v>
      </c>
      <c r="T92" s="17" t="s">
        <v>66</v>
      </c>
      <c r="U92" s="17" t="s">
        <v>75</v>
      </c>
      <c r="V92" s="17" t="s">
        <v>46</v>
      </c>
    </row>
    <row r="93" spans="1:22" x14ac:dyDescent="0.25">
      <c r="A93" s="17">
        <v>74431</v>
      </c>
      <c r="B93" s="51">
        <v>5262</v>
      </c>
      <c r="C93" s="17" t="s">
        <v>79</v>
      </c>
      <c r="D93" s="17" t="s">
        <v>80</v>
      </c>
      <c r="E93" s="17" t="s">
        <v>83</v>
      </c>
      <c r="F93" s="17" t="s">
        <v>99</v>
      </c>
      <c r="G93" s="17" t="s">
        <v>104</v>
      </c>
      <c r="H93" s="17">
        <v>4</v>
      </c>
      <c r="I93" s="17" t="s">
        <v>86</v>
      </c>
      <c r="J93" s="17" t="s">
        <v>1</v>
      </c>
      <c r="K93" s="11">
        <v>-1270.1500000000001</v>
      </c>
      <c r="L93" s="11">
        <v>1270.1500000000001</v>
      </c>
      <c r="M93" s="11">
        <v>1270.1500000000001</v>
      </c>
      <c r="N93" s="17">
        <v>2016</v>
      </c>
      <c r="O93" s="17" t="s">
        <v>70</v>
      </c>
      <c r="P93" s="17" t="s">
        <v>21</v>
      </c>
      <c r="Q93" s="17" t="s">
        <v>98</v>
      </c>
      <c r="R93" s="17" t="s">
        <v>94</v>
      </c>
      <c r="S93" s="17" t="s">
        <v>97</v>
      </c>
      <c r="T93" s="17" t="s">
        <v>66</v>
      </c>
      <c r="U93" s="17" t="s">
        <v>75</v>
      </c>
      <c r="V93" s="17" t="s">
        <v>46</v>
      </c>
    </row>
    <row r="94" spans="1:22" x14ac:dyDescent="0.25">
      <c r="A94" s="17">
        <v>74432</v>
      </c>
      <c r="B94" s="51">
        <v>5263</v>
      </c>
      <c r="C94" s="17" t="s">
        <v>79</v>
      </c>
      <c r="D94" s="17" t="s">
        <v>80</v>
      </c>
      <c r="E94" s="17" t="s">
        <v>83</v>
      </c>
      <c r="F94" s="17" t="s">
        <v>99</v>
      </c>
      <c r="G94" s="17" t="s">
        <v>104</v>
      </c>
      <c r="H94" s="17">
        <v>4</v>
      </c>
      <c r="I94" s="17" t="s">
        <v>88</v>
      </c>
      <c r="J94" s="17" t="s">
        <v>9</v>
      </c>
      <c r="K94" s="11">
        <v>9</v>
      </c>
      <c r="L94" s="11">
        <v>9</v>
      </c>
      <c r="M94" s="11">
        <v>9</v>
      </c>
      <c r="N94" s="17">
        <v>2016</v>
      </c>
      <c r="O94" s="17" t="s">
        <v>70</v>
      </c>
      <c r="P94" s="17" t="s">
        <v>17</v>
      </c>
      <c r="Q94" s="17" t="s">
        <v>98</v>
      </c>
      <c r="R94" s="17" t="s">
        <v>94</v>
      </c>
      <c r="S94" s="17" t="s">
        <v>97</v>
      </c>
      <c r="T94" s="17" t="s">
        <v>66</v>
      </c>
      <c r="U94" s="17" t="s">
        <v>75</v>
      </c>
      <c r="V94" s="17" t="s">
        <v>46</v>
      </c>
    </row>
    <row r="95" spans="1:22" x14ac:dyDescent="0.25">
      <c r="A95" s="17">
        <v>74433</v>
      </c>
      <c r="B95" s="51">
        <v>5264</v>
      </c>
      <c r="C95" s="17" t="s">
        <v>79</v>
      </c>
      <c r="D95" s="17" t="s">
        <v>80</v>
      </c>
      <c r="E95" s="17" t="s">
        <v>83</v>
      </c>
      <c r="F95" s="17" t="s">
        <v>99</v>
      </c>
      <c r="G95" s="17" t="s">
        <v>104</v>
      </c>
      <c r="H95" s="17">
        <v>4</v>
      </c>
      <c r="I95" s="17" t="s">
        <v>88</v>
      </c>
      <c r="J95" s="17" t="s">
        <v>7</v>
      </c>
      <c r="K95" s="11">
        <v>-13552.449999999999</v>
      </c>
      <c r="L95" s="11">
        <v>13552.449999999999</v>
      </c>
      <c r="M95" s="11">
        <v>13552.449999999999</v>
      </c>
      <c r="N95" s="17">
        <v>2016</v>
      </c>
      <c r="O95" s="17" t="s">
        <v>70</v>
      </c>
      <c r="P95" s="17" t="s">
        <v>32</v>
      </c>
      <c r="Q95" s="17" t="s">
        <v>98</v>
      </c>
      <c r="R95" s="17" t="s">
        <v>94</v>
      </c>
      <c r="S95" s="17" t="s">
        <v>97</v>
      </c>
      <c r="T95" s="17" t="s">
        <v>66</v>
      </c>
      <c r="U95" s="17" t="s">
        <v>75</v>
      </c>
      <c r="V95" s="17" t="s">
        <v>46</v>
      </c>
    </row>
    <row r="96" spans="1:22" x14ac:dyDescent="0.25">
      <c r="A96" s="17">
        <v>74434</v>
      </c>
      <c r="B96" s="51">
        <v>5265</v>
      </c>
      <c r="C96" s="17" t="s">
        <v>79</v>
      </c>
      <c r="D96" s="17" t="s">
        <v>80</v>
      </c>
      <c r="E96" s="17" t="s">
        <v>83</v>
      </c>
      <c r="F96" s="17" t="s">
        <v>99</v>
      </c>
      <c r="G96" s="17" t="s">
        <v>104</v>
      </c>
      <c r="H96" s="17">
        <v>4</v>
      </c>
      <c r="I96" s="17" t="s">
        <v>88</v>
      </c>
      <c r="J96" s="17" t="s">
        <v>5</v>
      </c>
      <c r="K96" s="11">
        <v>-4300.12</v>
      </c>
      <c r="L96" s="11">
        <v>4300.12</v>
      </c>
      <c r="M96" s="11">
        <v>4300.12</v>
      </c>
      <c r="N96" s="17">
        <v>2016</v>
      </c>
      <c r="O96" s="17" t="s">
        <v>70</v>
      </c>
      <c r="P96" s="17" t="s">
        <v>18</v>
      </c>
      <c r="Q96" s="17" t="s">
        <v>98</v>
      </c>
      <c r="R96" s="17" t="s">
        <v>94</v>
      </c>
      <c r="S96" s="17" t="s">
        <v>97</v>
      </c>
      <c r="T96" s="17" t="s">
        <v>66</v>
      </c>
      <c r="U96" s="17" t="s">
        <v>75</v>
      </c>
      <c r="V96" s="17" t="s">
        <v>46</v>
      </c>
    </row>
    <row r="97" spans="1:22" x14ac:dyDescent="0.25">
      <c r="A97" s="17">
        <v>74437</v>
      </c>
      <c r="B97" s="51">
        <v>5266</v>
      </c>
      <c r="C97" s="17" t="s">
        <v>79</v>
      </c>
      <c r="D97" s="17" t="s">
        <v>80</v>
      </c>
      <c r="E97" s="17" t="s">
        <v>83</v>
      </c>
      <c r="F97" s="17" t="s">
        <v>99</v>
      </c>
      <c r="G97" s="17" t="s">
        <v>104</v>
      </c>
      <c r="H97" s="17">
        <v>4</v>
      </c>
      <c r="I97" s="17" t="s">
        <v>88</v>
      </c>
      <c r="J97" s="17" t="s">
        <v>24</v>
      </c>
      <c r="K97" s="11">
        <v>-8918.08</v>
      </c>
      <c r="L97" s="11">
        <v>8918.08</v>
      </c>
      <c r="M97" s="11">
        <v>8918.08</v>
      </c>
      <c r="N97" s="17">
        <v>2016</v>
      </c>
      <c r="O97" s="17" t="s">
        <v>70</v>
      </c>
      <c r="P97" s="17" t="s">
        <v>20</v>
      </c>
      <c r="Q97" s="17" t="s">
        <v>98</v>
      </c>
      <c r="R97" s="17" t="s">
        <v>94</v>
      </c>
      <c r="S97" s="17" t="s">
        <v>97</v>
      </c>
      <c r="T97" s="17" t="s">
        <v>66</v>
      </c>
      <c r="U97" s="17" t="s">
        <v>75</v>
      </c>
      <c r="V97" s="17" t="s">
        <v>46</v>
      </c>
    </row>
    <row r="98" spans="1:22" x14ac:dyDescent="0.25">
      <c r="A98" s="17">
        <v>74438</v>
      </c>
      <c r="B98" s="51">
        <v>5267</v>
      </c>
      <c r="C98" s="17" t="s">
        <v>79</v>
      </c>
      <c r="D98" s="17" t="s">
        <v>80</v>
      </c>
      <c r="E98" s="17" t="s">
        <v>83</v>
      </c>
      <c r="F98" s="17" t="s">
        <v>99</v>
      </c>
      <c r="G98" s="17" t="s">
        <v>104</v>
      </c>
      <c r="H98" s="17">
        <v>4</v>
      </c>
      <c r="I98" s="17" t="s">
        <v>88</v>
      </c>
      <c r="J98" s="17" t="s">
        <v>1</v>
      </c>
      <c r="K98" s="11">
        <v>-334.25</v>
      </c>
      <c r="L98" s="11">
        <v>334.25</v>
      </c>
      <c r="M98" s="11">
        <v>334.25</v>
      </c>
      <c r="N98" s="17">
        <v>2016</v>
      </c>
      <c r="O98" s="17" t="s">
        <v>70</v>
      </c>
      <c r="P98" s="17" t="s">
        <v>21</v>
      </c>
      <c r="Q98" s="17" t="s">
        <v>98</v>
      </c>
      <c r="R98" s="17" t="s">
        <v>94</v>
      </c>
      <c r="S98" s="17" t="s">
        <v>97</v>
      </c>
      <c r="T98" s="17" t="s">
        <v>66</v>
      </c>
      <c r="U98" s="17" t="s">
        <v>75</v>
      </c>
      <c r="V98" s="17" t="s">
        <v>46</v>
      </c>
    </row>
    <row r="99" spans="1:22" x14ac:dyDescent="0.25">
      <c r="A99" s="17">
        <v>74439</v>
      </c>
      <c r="B99" s="51">
        <v>5268</v>
      </c>
      <c r="C99" s="17" t="s">
        <v>79</v>
      </c>
      <c r="D99" s="17" t="s">
        <v>80</v>
      </c>
      <c r="E99" s="17" t="s">
        <v>83</v>
      </c>
      <c r="F99" s="17" t="s">
        <v>99</v>
      </c>
      <c r="G99" s="17" t="s">
        <v>105</v>
      </c>
      <c r="H99" s="17">
        <v>4</v>
      </c>
      <c r="I99" s="17" t="s">
        <v>86</v>
      </c>
      <c r="J99" s="17" t="s">
        <v>9</v>
      </c>
      <c r="K99" s="11">
        <v>67</v>
      </c>
      <c r="L99" s="11">
        <v>67</v>
      </c>
      <c r="M99" s="11">
        <v>67</v>
      </c>
      <c r="N99" s="17">
        <v>2016</v>
      </c>
      <c r="O99" s="17" t="s">
        <v>70</v>
      </c>
      <c r="P99" s="17" t="s">
        <v>17</v>
      </c>
      <c r="Q99" s="17" t="s">
        <v>98</v>
      </c>
      <c r="R99" s="17" t="s">
        <v>94</v>
      </c>
      <c r="S99" s="17" t="s">
        <v>97</v>
      </c>
      <c r="T99" s="17" t="s">
        <v>66</v>
      </c>
      <c r="U99" s="17" t="s">
        <v>75</v>
      </c>
      <c r="V99" s="17" t="s">
        <v>46</v>
      </c>
    </row>
    <row r="100" spans="1:22" x14ac:dyDescent="0.25">
      <c r="A100" s="17">
        <v>74440</v>
      </c>
      <c r="B100" s="51">
        <v>5269</v>
      </c>
      <c r="C100" s="17" t="s">
        <v>79</v>
      </c>
      <c r="D100" s="17" t="s">
        <v>80</v>
      </c>
      <c r="E100" s="17" t="s">
        <v>83</v>
      </c>
      <c r="F100" s="17" t="s">
        <v>99</v>
      </c>
      <c r="G100" s="17" t="s">
        <v>105</v>
      </c>
      <c r="H100" s="17">
        <v>4</v>
      </c>
      <c r="I100" s="17" t="s">
        <v>86</v>
      </c>
      <c r="J100" s="17" t="s">
        <v>7</v>
      </c>
      <c r="K100" s="11">
        <v>-59117.729999999996</v>
      </c>
      <c r="L100" s="11">
        <v>59117.729999999996</v>
      </c>
      <c r="M100" s="11">
        <v>59117.729999999996</v>
      </c>
      <c r="N100" s="17">
        <v>2016</v>
      </c>
      <c r="O100" s="17" t="s">
        <v>70</v>
      </c>
      <c r="P100" s="17" t="s">
        <v>32</v>
      </c>
      <c r="Q100" s="17" t="s">
        <v>98</v>
      </c>
      <c r="R100" s="17" t="s">
        <v>94</v>
      </c>
      <c r="S100" s="17" t="s">
        <v>97</v>
      </c>
      <c r="T100" s="17" t="s">
        <v>66</v>
      </c>
      <c r="U100" s="17" t="s">
        <v>75</v>
      </c>
      <c r="V100" s="17" t="s">
        <v>46</v>
      </c>
    </row>
    <row r="101" spans="1:22" x14ac:dyDescent="0.25">
      <c r="A101" s="17">
        <v>74441</v>
      </c>
      <c r="B101" s="51">
        <v>5270</v>
      </c>
      <c r="C101" s="17" t="s">
        <v>79</v>
      </c>
      <c r="D101" s="17" t="s">
        <v>80</v>
      </c>
      <c r="E101" s="17" t="s">
        <v>83</v>
      </c>
      <c r="F101" s="17" t="s">
        <v>99</v>
      </c>
      <c r="G101" s="17" t="s">
        <v>105</v>
      </c>
      <c r="H101" s="17">
        <v>4</v>
      </c>
      <c r="I101" s="17" t="s">
        <v>86</v>
      </c>
      <c r="J101" s="17" t="s">
        <v>5</v>
      </c>
      <c r="K101" s="11">
        <v>-9700</v>
      </c>
      <c r="L101" s="11">
        <v>9700</v>
      </c>
      <c r="M101" s="11">
        <v>9700</v>
      </c>
      <c r="N101" s="17">
        <v>2016</v>
      </c>
      <c r="O101" s="17" t="s">
        <v>70</v>
      </c>
      <c r="P101" s="17" t="s">
        <v>18</v>
      </c>
      <c r="Q101" s="17" t="s">
        <v>98</v>
      </c>
      <c r="R101" s="17" t="s">
        <v>94</v>
      </c>
      <c r="S101" s="17" t="s">
        <v>97</v>
      </c>
      <c r="T101" s="17" t="s">
        <v>66</v>
      </c>
      <c r="U101" s="17" t="s">
        <v>75</v>
      </c>
      <c r="V101" s="17" t="s">
        <v>46</v>
      </c>
    </row>
    <row r="102" spans="1:22" x14ac:dyDescent="0.25">
      <c r="A102" s="17">
        <v>74442</v>
      </c>
      <c r="B102" s="51">
        <v>5271</v>
      </c>
      <c r="C102" s="17" t="s">
        <v>79</v>
      </c>
      <c r="D102" s="17" t="s">
        <v>80</v>
      </c>
      <c r="E102" s="17" t="s">
        <v>83</v>
      </c>
      <c r="F102" s="17" t="s">
        <v>99</v>
      </c>
      <c r="G102" s="17" t="s">
        <v>105</v>
      </c>
      <c r="H102" s="17">
        <v>4</v>
      </c>
      <c r="I102" s="17" t="s">
        <v>86</v>
      </c>
      <c r="J102" s="17" t="s">
        <v>29</v>
      </c>
      <c r="K102" s="11">
        <v>-21848.04</v>
      </c>
      <c r="L102" s="11">
        <v>21848.04</v>
      </c>
      <c r="M102" s="11">
        <v>21848.04</v>
      </c>
      <c r="N102" s="17">
        <v>2016</v>
      </c>
      <c r="O102" s="17" t="s">
        <v>70</v>
      </c>
      <c r="P102" s="17" t="s">
        <v>22</v>
      </c>
      <c r="Q102" s="17" t="s">
        <v>98</v>
      </c>
      <c r="R102" s="17" t="s">
        <v>94</v>
      </c>
      <c r="S102" s="17" t="s">
        <v>97</v>
      </c>
      <c r="T102" s="17" t="s">
        <v>66</v>
      </c>
      <c r="U102" s="17" t="s">
        <v>75</v>
      </c>
      <c r="V102" s="17" t="s">
        <v>46</v>
      </c>
    </row>
    <row r="103" spans="1:22" x14ac:dyDescent="0.25">
      <c r="A103" s="17">
        <v>74444</v>
      </c>
      <c r="B103" s="51">
        <v>5272</v>
      </c>
      <c r="C103" s="17" t="s">
        <v>79</v>
      </c>
      <c r="D103" s="17" t="s">
        <v>80</v>
      </c>
      <c r="E103" s="17" t="s">
        <v>83</v>
      </c>
      <c r="F103" s="17" t="s">
        <v>99</v>
      </c>
      <c r="G103" s="17" t="s">
        <v>105</v>
      </c>
      <c r="H103" s="17">
        <v>4</v>
      </c>
      <c r="I103" s="17" t="s">
        <v>86</v>
      </c>
      <c r="J103" s="17" t="s">
        <v>24</v>
      </c>
      <c r="K103" s="11">
        <v>-27569.69</v>
      </c>
      <c r="L103" s="11">
        <v>27569.69</v>
      </c>
      <c r="M103" s="11">
        <v>27569.69</v>
      </c>
      <c r="N103" s="17">
        <v>2016</v>
      </c>
      <c r="O103" s="17" t="s">
        <v>70</v>
      </c>
      <c r="P103" s="17" t="s">
        <v>20</v>
      </c>
      <c r="Q103" s="17" t="s">
        <v>98</v>
      </c>
      <c r="R103" s="17" t="s">
        <v>94</v>
      </c>
      <c r="S103" s="17" t="s">
        <v>97</v>
      </c>
      <c r="T103" s="17" t="s">
        <v>66</v>
      </c>
      <c r="U103" s="17" t="s">
        <v>75</v>
      </c>
      <c r="V103" s="17" t="s">
        <v>46</v>
      </c>
    </row>
    <row r="104" spans="1:22" x14ac:dyDescent="0.25">
      <c r="A104" s="17">
        <v>74446</v>
      </c>
      <c r="B104" s="51">
        <v>5273</v>
      </c>
      <c r="C104" s="17" t="s">
        <v>79</v>
      </c>
      <c r="D104" s="17" t="s">
        <v>80</v>
      </c>
      <c r="E104" s="17" t="s">
        <v>83</v>
      </c>
      <c r="F104" s="17" t="s">
        <v>99</v>
      </c>
      <c r="G104" s="17" t="s">
        <v>105</v>
      </c>
      <c r="H104" s="17">
        <v>4</v>
      </c>
      <c r="I104" s="17" t="s">
        <v>88</v>
      </c>
      <c r="J104" s="17" t="s">
        <v>9</v>
      </c>
      <c r="K104" s="11">
        <v>5</v>
      </c>
      <c r="L104" s="11">
        <v>5</v>
      </c>
      <c r="M104" s="11">
        <v>5</v>
      </c>
      <c r="N104" s="17">
        <v>2016</v>
      </c>
      <c r="O104" s="17" t="s">
        <v>70</v>
      </c>
      <c r="P104" s="17" t="s">
        <v>17</v>
      </c>
      <c r="Q104" s="17" t="s">
        <v>98</v>
      </c>
      <c r="R104" s="17" t="s">
        <v>94</v>
      </c>
      <c r="S104" s="17" t="s">
        <v>97</v>
      </c>
      <c r="T104" s="17" t="s">
        <v>66</v>
      </c>
      <c r="U104" s="17" t="s">
        <v>75</v>
      </c>
      <c r="V104" s="17" t="s">
        <v>46</v>
      </c>
    </row>
    <row r="105" spans="1:22" x14ac:dyDescent="0.25">
      <c r="A105" s="17">
        <v>74447</v>
      </c>
      <c r="B105" s="51">
        <v>5274</v>
      </c>
      <c r="C105" s="17" t="s">
        <v>79</v>
      </c>
      <c r="D105" s="17" t="s">
        <v>80</v>
      </c>
      <c r="E105" s="17" t="s">
        <v>83</v>
      </c>
      <c r="F105" s="17" t="s">
        <v>99</v>
      </c>
      <c r="G105" s="17" t="s">
        <v>105</v>
      </c>
      <c r="H105" s="17">
        <v>4</v>
      </c>
      <c r="I105" s="17" t="s">
        <v>88</v>
      </c>
      <c r="J105" s="17" t="s">
        <v>7</v>
      </c>
      <c r="K105" s="11">
        <v>-3229.52</v>
      </c>
      <c r="L105" s="11">
        <v>3229.52</v>
      </c>
      <c r="M105" s="11">
        <v>3229.52</v>
      </c>
      <c r="N105" s="17">
        <v>2016</v>
      </c>
      <c r="O105" s="17" t="s">
        <v>70</v>
      </c>
      <c r="P105" s="17" t="s">
        <v>32</v>
      </c>
      <c r="Q105" s="17" t="s">
        <v>98</v>
      </c>
      <c r="R105" s="17" t="s">
        <v>94</v>
      </c>
      <c r="S105" s="17" t="s">
        <v>97</v>
      </c>
      <c r="T105" s="17" t="s">
        <v>66</v>
      </c>
      <c r="U105" s="17" t="s">
        <v>75</v>
      </c>
      <c r="V105" s="17" t="s">
        <v>46</v>
      </c>
    </row>
    <row r="106" spans="1:22" x14ac:dyDescent="0.25">
      <c r="A106" s="17">
        <v>74448</v>
      </c>
      <c r="B106" s="51">
        <v>5275</v>
      </c>
      <c r="C106" s="17" t="s">
        <v>79</v>
      </c>
      <c r="D106" s="17" t="s">
        <v>80</v>
      </c>
      <c r="E106" s="17" t="s">
        <v>83</v>
      </c>
      <c r="F106" s="17" t="s">
        <v>99</v>
      </c>
      <c r="G106" s="17" t="s">
        <v>105</v>
      </c>
      <c r="H106" s="17">
        <v>4</v>
      </c>
      <c r="I106" s="17" t="s">
        <v>88</v>
      </c>
      <c r="J106" s="17" t="s">
        <v>5</v>
      </c>
      <c r="K106" s="11">
        <v>-1000</v>
      </c>
      <c r="L106" s="11">
        <v>1000</v>
      </c>
      <c r="M106" s="11">
        <v>1000</v>
      </c>
      <c r="N106" s="17">
        <v>2016</v>
      </c>
      <c r="O106" s="17" t="s">
        <v>70</v>
      </c>
      <c r="P106" s="17" t="s">
        <v>18</v>
      </c>
      <c r="Q106" s="17" t="s">
        <v>98</v>
      </c>
      <c r="R106" s="17" t="s">
        <v>94</v>
      </c>
      <c r="S106" s="17" t="s">
        <v>97</v>
      </c>
      <c r="T106" s="17" t="s">
        <v>66</v>
      </c>
      <c r="U106" s="17" t="s">
        <v>75</v>
      </c>
      <c r="V106" s="17" t="s">
        <v>46</v>
      </c>
    </row>
    <row r="107" spans="1:22" x14ac:dyDescent="0.25">
      <c r="A107" s="17">
        <v>74451</v>
      </c>
      <c r="B107" s="51">
        <v>5276</v>
      </c>
      <c r="C107" s="17" t="s">
        <v>79</v>
      </c>
      <c r="D107" s="17" t="s">
        <v>80</v>
      </c>
      <c r="E107" s="17" t="s">
        <v>83</v>
      </c>
      <c r="F107" s="17" t="s">
        <v>99</v>
      </c>
      <c r="G107" s="17" t="s">
        <v>105</v>
      </c>
      <c r="H107" s="17">
        <v>4</v>
      </c>
      <c r="I107" s="17" t="s">
        <v>88</v>
      </c>
      <c r="J107" s="17" t="s">
        <v>24</v>
      </c>
      <c r="K107" s="11">
        <v>-2229.52</v>
      </c>
      <c r="L107" s="11">
        <v>2229.52</v>
      </c>
      <c r="M107" s="11">
        <v>2229.52</v>
      </c>
      <c r="N107" s="17">
        <v>2016</v>
      </c>
      <c r="O107" s="17" t="s">
        <v>70</v>
      </c>
      <c r="P107" s="17" t="s">
        <v>20</v>
      </c>
      <c r="Q107" s="17" t="s">
        <v>98</v>
      </c>
      <c r="R107" s="17" t="s">
        <v>94</v>
      </c>
      <c r="S107" s="17" t="s">
        <v>97</v>
      </c>
      <c r="T107" s="17" t="s">
        <v>66</v>
      </c>
      <c r="U107" s="17" t="s">
        <v>75</v>
      </c>
      <c r="V107" s="17" t="s">
        <v>46</v>
      </c>
    </row>
    <row r="108" spans="1:22" x14ac:dyDescent="0.25">
      <c r="A108" s="17">
        <v>74453</v>
      </c>
      <c r="B108" s="51">
        <v>5277</v>
      </c>
      <c r="C108" s="17" t="s">
        <v>79</v>
      </c>
      <c r="D108" s="17" t="s">
        <v>80</v>
      </c>
      <c r="E108" s="17" t="s">
        <v>83</v>
      </c>
      <c r="F108" s="17" t="s">
        <v>99</v>
      </c>
      <c r="G108" s="17" t="s">
        <v>105</v>
      </c>
      <c r="H108" s="17">
        <v>4</v>
      </c>
      <c r="I108" s="17" t="s">
        <v>92</v>
      </c>
      <c r="J108" s="17" t="s">
        <v>9</v>
      </c>
      <c r="K108" s="11">
        <v>2</v>
      </c>
      <c r="L108" s="11">
        <v>2</v>
      </c>
      <c r="M108" s="11">
        <v>2</v>
      </c>
      <c r="N108" s="17">
        <v>2016</v>
      </c>
      <c r="O108" s="17" t="s">
        <v>70</v>
      </c>
      <c r="P108" s="17" t="s">
        <v>17</v>
      </c>
      <c r="Q108" s="17" t="s">
        <v>98</v>
      </c>
      <c r="R108" s="17" t="s">
        <v>94</v>
      </c>
      <c r="S108" s="17" t="s">
        <v>97</v>
      </c>
      <c r="T108" s="17" t="s">
        <v>66</v>
      </c>
      <c r="U108" s="17" t="s">
        <v>75</v>
      </c>
      <c r="V108" s="17" t="s">
        <v>46</v>
      </c>
    </row>
    <row r="109" spans="1:22" x14ac:dyDescent="0.25">
      <c r="A109" s="17">
        <v>74454</v>
      </c>
      <c r="B109" s="51">
        <v>5278</v>
      </c>
      <c r="C109" s="17" t="s">
        <v>79</v>
      </c>
      <c r="D109" s="17" t="s">
        <v>80</v>
      </c>
      <c r="E109" s="17" t="s">
        <v>83</v>
      </c>
      <c r="F109" s="17" t="s">
        <v>99</v>
      </c>
      <c r="G109" s="17" t="s">
        <v>105</v>
      </c>
      <c r="H109" s="17">
        <v>4</v>
      </c>
      <c r="I109" s="17" t="s">
        <v>92</v>
      </c>
      <c r="J109" s="17" t="s">
        <v>7</v>
      </c>
      <c r="K109" s="11">
        <v>-541.79999999999995</v>
      </c>
      <c r="L109" s="11">
        <v>541.79999999999995</v>
      </c>
      <c r="M109" s="11">
        <v>541.79999999999995</v>
      </c>
      <c r="N109" s="17">
        <v>2016</v>
      </c>
      <c r="O109" s="17" t="s">
        <v>70</v>
      </c>
      <c r="P109" s="17" t="s">
        <v>32</v>
      </c>
      <c r="Q109" s="17" t="s">
        <v>98</v>
      </c>
      <c r="R109" s="17" t="s">
        <v>94</v>
      </c>
      <c r="S109" s="17" t="s">
        <v>97</v>
      </c>
      <c r="T109" s="17" t="s">
        <v>66</v>
      </c>
      <c r="U109" s="17" t="s">
        <v>75</v>
      </c>
      <c r="V109" s="17" t="s">
        <v>46</v>
      </c>
    </row>
    <row r="110" spans="1:22" x14ac:dyDescent="0.25">
      <c r="A110" s="17">
        <v>74458</v>
      </c>
      <c r="B110" s="51">
        <v>5279</v>
      </c>
      <c r="C110" s="17" t="s">
        <v>79</v>
      </c>
      <c r="D110" s="17" t="s">
        <v>80</v>
      </c>
      <c r="E110" s="17" t="s">
        <v>83</v>
      </c>
      <c r="F110" s="17" t="s">
        <v>99</v>
      </c>
      <c r="G110" s="17" t="s">
        <v>105</v>
      </c>
      <c r="H110" s="17">
        <v>4</v>
      </c>
      <c r="I110" s="17" t="s">
        <v>92</v>
      </c>
      <c r="J110" s="17" t="s">
        <v>24</v>
      </c>
      <c r="K110" s="11">
        <v>-541.79999999999995</v>
      </c>
      <c r="L110" s="11">
        <v>541.79999999999995</v>
      </c>
      <c r="M110" s="11">
        <v>541.79999999999995</v>
      </c>
      <c r="N110" s="17">
        <v>2016</v>
      </c>
      <c r="O110" s="17" t="s">
        <v>70</v>
      </c>
      <c r="P110" s="17" t="s">
        <v>20</v>
      </c>
      <c r="Q110" s="17" t="s">
        <v>98</v>
      </c>
      <c r="R110" s="17" t="s">
        <v>94</v>
      </c>
      <c r="S110" s="17" t="s">
        <v>97</v>
      </c>
      <c r="T110" s="17" t="s">
        <v>66</v>
      </c>
      <c r="U110" s="17" t="s">
        <v>75</v>
      </c>
      <c r="V110" s="17" t="s">
        <v>46</v>
      </c>
    </row>
    <row r="111" spans="1:22" x14ac:dyDescent="0.25">
      <c r="A111" s="17">
        <v>74593</v>
      </c>
      <c r="B111" s="51">
        <v>5288</v>
      </c>
      <c r="C111" s="17" t="s">
        <v>79</v>
      </c>
      <c r="D111" s="17" t="s">
        <v>80</v>
      </c>
      <c r="E111" s="17" t="s">
        <v>83</v>
      </c>
      <c r="F111" s="17" t="s">
        <v>99</v>
      </c>
      <c r="G111" s="17" t="s">
        <v>106</v>
      </c>
      <c r="H111" s="17">
        <v>5</v>
      </c>
      <c r="I111" s="17" t="s">
        <v>86</v>
      </c>
      <c r="J111" s="17" t="s">
        <v>9</v>
      </c>
      <c r="K111" s="11">
        <v>210</v>
      </c>
      <c r="L111" s="11">
        <v>210</v>
      </c>
      <c r="M111" s="11">
        <v>210</v>
      </c>
      <c r="N111" s="17">
        <v>2016</v>
      </c>
      <c r="O111" s="17" t="s">
        <v>70</v>
      </c>
      <c r="P111" s="17" t="s">
        <v>17</v>
      </c>
      <c r="Q111" s="17" t="s">
        <v>98</v>
      </c>
      <c r="R111" s="17" t="s">
        <v>94</v>
      </c>
      <c r="S111" s="17" t="s">
        <v>96</v>
      </c>
      <c r="T111" s="17" t="s">
        <v>66</v>
      </c>
      <c r="U111" s="17" t="s">
        <v>75</v>
      </c>
      <c r="V111" s="17" t="s">
        <v>46</v>
      </c>
    </row>
    <row r="112" spans="1:22" x14ac:dyDescent="0.25">
      <c r="A112" s="17">
        <v>74594</v>
      </c>
      <c r="B112" s="51">
        <v>5289</v>
      </c>
      <c r="C112" s="17" t="s">
        <v>79</v>
      </c>
      <c r="D112" s="17" t="s">
        <v>80</v>
      </c>
      <c r="E112" s="17" t="s">
        <v>83</v>
      </c>
      <c r="F112" s="17" t="s">
        <v>99</v>
      </c>
      <c r="G112" s="17" t="s">
        <v>106</v>
      </c>
      <c r="H112" s="17">
        <v>5</v>
      </c>
      <c r="I112" s="17" t="s">
        <v>86</v>
      </c>
      <c r="J112" s="17" t="s">
        <v>7</v>
      </c>
      <c r="K112" s="11">
        <v>-29004.199999999997</v>
      </c>
      <c r="L112" s="11">
        <v>29004.199999999997</v>
      </c>
      <c r="M112" s="11">
        <v>29004.199999999997</v>
      </c>
      <c r="N112" s="17">
        <v>2016</v>
      </c>
      <c r="O112" s="17" t="s">
        <v>70</v>
      </c>
      <c r="P112" s="17" t="s">
        <v>32</v>
      </c>
      <c r="Q112" s="17" t="s">
        <v>98</v>
      </c>
      <c r="R112" s="17" t="s">
        <v>94</v>
      </c>
      <c r="S112" s="17" t="s">
        <v>96</v>
      </c>
      <c r="T112" s="17" t="s">
        <v>66</v>
      </c>
      <c r="U112" s="17" t="s">
        <v>75</v>
      </c>
      <c r="V112" s="17" t="s">
        <v>46</v>
      </c>
    </row>
    <row r="113" spans="1:22" x14ac:dyDescent="0.25">
      <c r="A113" s="17">
        <v>74595</v>
      </c>
      <c r="B113" s="51">
        <v>5290</v>
      </c>
      <c r="C113" s="17" t="s">
        <v>79</v>
      </c>
      <c r="D113" s="17" t="s">
        <v>80</v>
      </c>
      <c r="E113" s="17" t="s">
        <v>83</v>
      </c>
      <c r="F113" s="17" t="s">
        <v>99</v>
      </c>
      <c r="G113" s="17" t="s">
        <v>106</v>
      </c>
      <c r="H113" s="17">
        <v>5</v>
      </c>
      <c r="I113" s="17" t="s">
        <v>86</v>
      </c>
      <c r="J113" s="17" t="s">
        <v>5</v>
      </c>
      <c r="K113" s="11">
        <v>-21000</v>
      </c>
      <c r="L113" s="11">
        <v>21000</v>
      </c>
      <c r="M113" s="11">
        <v>21000</v>
      </c>
      <c r="N113" s="17">
        <v>2016</v>
      </c>
      <c r="O113" s="17" t="s">
        <v>70</v>
      </c>
      <c r="P113" s="17" t="s">
        <v>18</v>
      </c>
      <c r="Q113" s="17" t="s">
        <v>98</v>
      </c>
      <c r="R113" s="17" t="s">
        <v>94</v>
      </c>
      <c r="S113" s="17" t="s">
        <v>96</v>
      </c>
      <c r="T113" s="17" t="s">
        <v>66</v>
      </c>
      <c r="U113" s="17" t="s">
        <v>75</v>
      </c>
      <c r="V113" s="17" t="s">
        <v>46</v>
      </c>
    </row>
    <row r="114" spans="1:22" x14ac:dyDescent="0.25">
      <c r="A114" s="17">
        <v>74597</v>
      </c>
      <c r="B114" s="51">
        <v>5291</v>
      </c>
      <c r="C114" s="17" t="s">
        <v>79</v>
      </c>
      <c r="D114" s="17" t="s">
        <v>80</v>
      </c>
      <c r="E114" s="17" t="s">
        <v>83</v>
      </c>
      <c r="F114" s="17" t="s">
        <v>99</v>
      </c>
      <c r="G114" s="17" t="s">
        <v>106</v>
      </c>
      <c r="H114" s="17">
        <v>5</v>
      </c>
      <c r="I114" s="17" t="s">
        <v>86</v>
      </c>
      <c r="J114" s="17" t="s">
        <v>3</v>
      </c>
      <c r="K114" s="11">
        <v>-2100</v>
      </c>
      <c r="L114" s="11">
        <v>2100</v>
      </c>
      <c r="M114" s="11">
        <v>2100</v>
      </c>
      <c r="N114" s="17">
        <v>2016</v>
      </c>
      <c r="O114" s="17" t="s">
        <v>70</v>
      </c>
      <c r="P114" s="17" t="s">
        <v>19</v>
      </c>
      <c r="Q114" s="17" t="s">
        <v>98</v>
      </c>
      <c r="R114" s="17" t="s">
        <v>94</v>
      </c>
      <c r="S114" s="17" t="s">
        <v>96</v>
      </c>
      <c r="T114" s="17" t="s">
        <v>66</v>
      </c>
      <c r="U114" s="17" t="s">
        <v>75</v>
      </c>
      <c r="V114" s="17" t="s">
        <v>46</v>
      </c>
    </row>
    <row r="115" spans="1:22" x14ac:dyDescent="0.25">
      <c r="A115" s="17">
        <v>74598</v>
      </c>
      <c r="B115" s="51">
        <v>5292</v>
      </c>
      <c r="C115" s="17" t="s">
        <v>79</v>
      </c>
      <c r="D115" s="17" t="s">
        <v>80</v>
      </c>
      <c r="E115" s="17" t="s">
        <v>83</v>
      </c>
      <c r="F115" s="17" t="s">
        <v>99</v>
      </c>
      <c r="G115" s="17" t="s">
        <v>106</v>
      </c>
      <c r="H115" s="17">
        <v>5</v>
      </c>
      <c r="I115" s="17" t="s">
        <v>86</v>
      </c>
      <c r="J115" s="17" t="s">
        <v>24</v>
      </c>
      <c r="K115" s="11">
        <v>-5904.2</v>
      </c>
      <c r="L115" s="11">
        <v>5904.2</v>
      </c>
      <c r="M115" s="11">
        <v>5904.2</v>
      </c>
      <c r="N115" s="17">
        <v>2016</v>
      </c>
      <c r="O115" s="17" t="s">
        <v>70</v>
      </c>
      <c r="P115" s="17" t="s">
        <v>20</v>
      </c>
      <c r="Q115" s="17" t="s">
        <v>98</v>
      </c>
      <c r="R115" s="17" t="s">
        <v>94</v>
      </c>
      <c r="S115" s="17" t="s">
        <v>96</v>
      </c>
      <c r="T115" s="17" t="s">
        <v>66</v>
      </c>
      <c r="U115" s="17" t="s">
        <v>75</v>
      </c>
      <c r="V115" s="17" t="s">
        <v>46</v>
      </c>
    </row>
    <row r="116" spans="1:22" x14ac:dyDescent="0.25">
      <c r="A116" s="17">
        <v>74600</v>
      </c>
      <c r="B116" s="51">
        <v>5293</v>
      </c>
      <c r="C116" s="17" t="s">
        <v>79</v>
      </c>
      <c r="D116" s="17" t="s">
        <v>80</v>
      </c>
      <c r="E116" s="17" t="s">
        <v>83</v>
      </c>
      <c r="F116" s="17" t="s">
        <v>99</v>
      </c>
      <c r="G116" s="17" t="s">
        <v>106</v>
      </c>
      <c r="H116" s="17">
        <v>5</v>
      </c>
      <c r="I116" s="17" t="s">
        <v>88</v>
      </c>
      <c r="J116" s="17" t="s">
        <v>9</v>
      </c>
      <c r="K116" s="11">
        <v>90</v>
      </c>
      <c r="L116" s="11">
        <v>90</v>
      </c>
      <c r="M116" s="11">
        <v>90</v>
      </c>
      <c r="N116" s="17">
        <v>2016</v>
      </c>
      <c r="O116" s="17" t="s">
        <v>70</v>
      </c>
      <c r="P116" s="17" t="s">
        <v>17</v>
      </c>
      <c r="Q116" s="17" t="s">
        <v>98</v>
      </c>
      <c r="R116" s="17" t="s">
        <v>94</v>
      </c>
      <c r="S116" s="17" t="s">
        <v>96</v>
      </c>
      <c r="T116" s="17" t="s">
        <v>66</v>
      </c>
      <c r="U116" s="17" t="s">
        <v>75</v>
      </c>
      <c r="V116" s="17" t="s">
        <v>46</v>
      </c>
    </row>
    <row r="117" spans="1:22" x14ac:dyDescent="0.25">
      <c r="A117" s="17">
        <v>74601</v>
      </c>
      <c r="B117" s="51">
        <v>5294</v>
      </c>
      <c r="C117" s="17" t="s">
        <v>79</v>
      </c>
      <c r="D117" s="17" t="s">
        <v>80</v>
      </c>
      <c r="E117" s="17" t="s">
        <v>83</v>
      </c>
      <c r="F117" s="17" t="s">
        <v>99</v>
      </c>
      <c r="G117" s="17" t="s">
        <v>106</v>
      </c>
      <c r="H117" s="17">
        <v>5</v>
      </c>
      <c r="I117" s="17" t="s">
        <v>88</v>
      </c>
      <c r="J117" s="17" t="s">
        <v>7</v>
      </c>
      <c r="K117" s="11">
        <v>-12852.16</v>
      </c>
      <c r="L117" s="11">
        <v>12852.16</v>
      </c>
      <c r="M117" s="11">
        <v>12852.16</v>
      </c>
      <c r="N117" s="17">
        <v>2016</v>
      </c>
      <c r="O117" s="17" t="s">
        <v>70</v>
      </c>
      <c r="P117" s="17" t="s">
        <v>32</v>
      </c>
      <c r="Q117" s="17" t="s">
        <v>98</v>
      </c>
      <c r="R117" s="17" t="s">
        <v>94</v>
      </c>
      <c r="S117" s="17" t="s">
        <v>96</v>
      </c>
      <c r="T117" s="17" t="s">
        <v>66</v>
      </c>
      <c r="U117" s="17" t="s">
        <v>75</v>
      </c>
      <c r="V117" s="17" t="s">
        <v>46</v>
      </c>
    </row>
    <row r="118" spans="1:22" x14ac:dyDescent="0.25">
      <c r="A118" s="17">
        <v>74602</v>
      </c>
      <c r="B118" s="51">
        <v>5295</v>
      </c>
      <c r="C118" s="17" t="s">
        <v>79</v>
      </c>
      <c r="D118" s="17" t="s">
        <v>80</v>
      </c>
      <c r="E118" s="17" t="s">
        <v>83</v>
      </c>
      <c r="F118" s="17" t="s">
        <v>99</v>
      </c>
      <c r="G118" s="17" t="s">
        <v>106</v>
      </c>
      <c r="H118" s="17">
        <v>5</v>
      </c>
      <c r="I118" s="17" t="s">
        <v>88</v>
      </c>
      <c r="J118" s="17" t="s">
        <v>5</v>
      </c>
      <c r="K118" s="11">
        <v>-9000</v>
      </c>
      <c r="L118" s="11">
        <v>9000</v>
      </c>
      <c r="M118" s="11">
        <v>9000</v>
      </c>
      <c r="N118" s="17">
        <v>2016</v>
      </c>
      <c r="O118" s="17" t="s">
        <v>70</v>
      </c>
      <c r="P118" s="17" t="s">
        <v>18</v>
      </c>
      <c r="Q118" s="17" t="s">
        <v>98</v>
      </c>
      <c r="R118" s="17" t="s">
        <v>94</v>
      </c>
      <c r="S118" s="17" t="s">
        <v>96</v>
      </c>
      <c r="T118" s="17" t="s">
        <v>66</v>
      </c>
      <c r="U118" s="17" t="s">
        <v>75</v>
      </c>
      <c r="V118" s="17" t="s">
        <v>46</v>
      </c>
    </row>
    <row r="119" spans="1:22" x14ac:dyDescent="0.25">
      <c r="A119" s="17">
        <v>74604</v>
      </c>
      <c r="B119" s="51">
        <v>5296</v>
      </c>
      <c r="C119" s="17" t="s">
        <v>79</v>
      </c>
      <c r="D119" s="17" t="s">
        <v>80</v>
      </c>
      <c r="E119" s="17" t="s">
        <v>83</v>
      </c>
      <c r="F119" s="17" t="s">
        <v>99</v>
      </c>
      <c r="G119" s="17" t="s">
        <v>106</v>
      </c>
      <c r="H119" s="17">
        <v>5</v>
      </c>
      <c r="I119" s="17" t="s">
        <v>88</v>
      </c>
      <c r="J119" s="17" t="s">
        <v>3</v>
      </c>
      <c r="K119" s="11">
        <v>-900</v>
      </c>
      <c r="L119" s="11">
        <v>900</v>
      </c>
      <c r="M119" s="11">
        <v>900</v>
      </c>
      <c r="N119" s="17">
        <v>2016</v>
      </c>
      <c r="O119" s="17" t="s">
        <v>70</v>
      </c>
      <c r="P119" s="17" t="s">
        <v>19</v>
      </c>
      <c r="Q119" s="17" t="s">
        <v>98</v>
      </c>
      <c r="R119" s="17" t="s">
        <v>94</v>
      </c>
      <c r="S119" s="17" t="s">
        <v>96</v>
      </c>
      <c r="T119" s="17" t="s">
        <v>66</v>
      </c>
      <c r="U119" s="17" t="s">
        <v>75</v>
      </c>
      <c r="V119" s="17" t="s">
        <v>46</v>
      </c>
    </row>
    <row r="120" spans="1:22" x14ac:dyDescent="0.25">
      <c r="A120" s="17">
        <v>74605</v>
      </c>
      <c r="B120" s="51">
        <v>5297</v>
      </c>
      <c r="C120" s="17" t="s">
        <v>79</v>
      </c>
      <c r="D120" s="17" t="s">
        <v>80</v>
      </c>
      <c r="E120" s="17" t="s">
        <v>83</v>
      </c>
      <c r="F120" s="17" t="s">
        <v>99</v>
      </c>
      <c r="G120" s="17" t="s">
        <v>106</v>
      </c>
      <c r="H120" s="17">
        <v>5</v>
      </c>
      <c r="I120" s="17" t="s">
        <v>88</v>
      </c>
      <c r="J120" s="17" t="s">
        <v>24</v>
      </c>
      <c r="K120" s="11">
        <v>-2952.16</v>
      </c>
      <c r="L120" s="11">
        <v>2952.16</v>
      </c>
      <c r="M120" s="11">
        <v>2952.16</v>
      </c>
      <c r="N120" s="17">
        <v>2016</v>
      </c>
      <c r="O120" s="17" t="s">
        <v>70</v>
      </c>
      <c r="P120" s="17" t="s">
        <v>20</v>
      </c>
      <c r="Q120" s="17" t="s">
        <v>98</v>
      </c>
      <c r="R120" s="17" t="s">
        <v>94</v>
      </c>
      <c r="S120" s="17" t="s">
        <v>96</v>
      </c>
      <c r="T120" s="17" t="s">
        <v>66</v>
      </c>
      <c r="U120" s="17" t="s">
        <v>75</v>
      </c>
      <c r="V120" s="17" t="s">
        <v>46</v>
      </c>
    </row>
    <row r="121" spans="1:22" x14ac:dyDescent="0.25">
      <c r="A121" s="17">
        <v>74607</v>
      </c>
      <c r="B121" s="51">
        <v>5298</v>
      </c>
      <c r="C121" s="17" t="s">
        <v>79</v>
      </c>
      <c r="D121" s="17" t="s">
        <v>80</v>
      </c>
      <c r="E121" s="17" t="s">
        <v>83</v>
      </c>
      <c r="F121" s="17" t="s">
        <v>99</v>
      </c>
      <c r="G121" s="17" t="s">
        <v>107</v>
      </c>
      <c r="H121" s="17">
        <v>6</v>
      </c>
      <c r="I121" s="17" t="s">
        <v>86</v>
      </c>
      <c r="J121" s="17" t="s">
        <v>9</v>
      </c>
      <c r="K121" s="11">
        <v>20</v>
      </c>
      <c r="L121" s="11">
        <v>20</v>
      </c>
      <c r="M121" s="11">
        <v>20</v>
      </c>
      <c r="N121" s="17">
        <v>2016</v>
      </c>
      <c r="O121" s="17" t="s">
        <v>70</v>
      </c>
      <c r="P121" s="17" t="s">
        <v>17</v>
      </c>
      <c r="Q121" s="17" t="s">
        <v>98</v>
      </c>
      <c r="R121" s="17" t="s">
        <v>94</v>
      </c>
      <c r="S121" s="17" t="s">
        <v>96</v>
      </c>
      <c r="T121" s="17" t="s">
        <v>66</v>
      </c>
      <c r="U121" s="17" t="s">
        <v>75</v>
      </c>
      <c r="V121" s="17" t="s">
        <v>46</v>
      </c>
    </row>
    <row r="122" spans="1:22" x14ac:dyDescent="0.25">
      <c r="A122" s="17">
        <v>74608</v>
      </c>
      <c r="B122" s="51">
        <v>5299</v>
      </c>
      <c r="C122" s="17" t="s">
        <v>79</v>
      </c>
      <c r="D122" s="17" t="s">
        <v>80</v>
      </c>
      <c r="E122" s="17" t="s">
        <v>83</v>
      </c>
      <c r="F122" s="17" t="s">
        <v>99</v>
      </c>
      <c r="G122" s="17" t="s">
        <v>107</v>
      </c>
      <c r="H122" s="17">
        <v>6</v>
      </c>
      <c r="I122" s="17" t="s">
        <v>86</v>
      </c>
      <c r="J122" s="17" t="s">
        <v>7</v>
      </c>
      <c r="K122" s="11">
        <v>-6526.44</v>
      </c>
      <c r="L122" s="11">
        <v>6526.44</v>
      </c>
      <c r="M122" s="11">
        <v>6526.44</v>
      </c>
      <c r="N122" s="17">
        <v>2016</v>
      </c>
      <c r="O122" s="17" t="s">
        <v>70</v>
      </c>
      <c r="P122" s="17" t="s">
        <v>32</v>
      </c>
      <c r="Q122" s="17" t="s">
        <v>98</v>
      </c>
      <c r="R122" s="17" t="s">
        <v>94</v>
      </c>
      <c r="S122" s="17" t="s">
        <v>96</v>
      </c>
      <c r="T122" s="17" t="s">
        <v>66</v>
      </c>
      <c r="U122" s="17" t="s">
        <v>75</v>
      </c>
      <c r="V122" s="17" t="s">
        <v>46</v>
      </c>
    </row>
    <row r="123" spans="1:22" x14ac:dyDescent="0.25">
      <c r="A123" s="17">
        <v>74609</v>
      </c>
      <c r="B123" s="51">
        <v>5300</v>
      </c>
      <c r="C123" s="17" t="s">
        <v>79</v>
      </c>
      <c r="D123" s="17" t="s">
        <v>80</v>
      </c>
      <c r="E123" s="17" t="s">
        <v>83</v>
      </c>
      <c r="F123" s="17" t="s">
        <v>99</v>
      </c>
      <c r="G123" s="17" t="s">
        <v>107</v>
      </c>
      <c r="H123" s="17">
        <v>6</v>
      </c>
      <c r="I123" s="17" t="s">
        <v>86</v>
      </c>
      <c r="J123" s="17" t="s">
        <v>5</v>
      </c>
      <c r="K123" s="11">
        <v>-1800</v>
      </c>
      <c r="L123" s="11">
        <v>1800</v>
      </c>
      <c r="M123" s="11">
        <v>1800</v>
      </c>
      <c r="N123" s="17">
        <v>2016</v>
      </c>
      <c r="O123" s="17" t="s">
        <v>70</v>
      </c>
      <c r="P123" s="17" t="s">
        <v>18</v>
      </c>
      <c r="Q123" s="17" t="s">
        <v>98</v>
      </c>
      <c r="R123" s="17" t="s">
        <v>94</v>
      </c>
      <c r="S123" s="17" t="s">
        <v>96</v>
      </c>
      <c r="T123" s="17" t="s">
        <v>66</v>
      </c>
      <c r="U123" s="17" t="s">
        <v>75</v>
      </c>
      <c r="V123" s="17" t="s">
        <v>46</v>
      </c>
    </row>
    <row r="124" spans="1:22" x14ac:dyDescent="0.25">
      <c r="A124" s="17">
        <v>74612</v>
      </c>
      <c r="B124" s="51">
        <v>5301</v>
      </c>
      <c r="C124" s="17" t="s">
        <v>79</v>
      </c>
      <c r="D124" s="17" t="s">
        <v>80</v>
      </c>
      <c r="E124" s="17" t="s">
        <v>83</v>
      </c>
      <c r="F124" s="17" t="s">
        <v>99</v>
      </c>
      <c r="G124" s="17" t="s">
        <v>107</v>
      </c>
      <c r="H124" s="17">
        <v>6</v>
      </c>
      <c r="I124" s="17" t="s">
        <v>86</v>
      </c>
      <c r="J124" s="17" t="s">
        <v>24</v>
      </c>
      <c r="K124" s="11">
        <v>-4459.04</v>
      </c>
      <c r="L124" s="11">
        <v>4459.04</v>
      </c>
      <c r="M124" s="11">
        <v>4459.04</v>
      </c>
      <c r="N124" s="17">
        <v>2016</v>
      </c>
      <c r="O124" s="17" t="s">
        <v>70</v>
      </c>
      <c r="P124" s="17" t="s">
        <v>20</v>
      </c>
      <c r="Q124" s="17" t="s">
        <v>98</v>
      </c>
      <c r="R124" s="17" t="s">
        <v>94</v>
      </c>
      <c r="S124" s="17" t="s">
        <v>96</v>
      </c>
      <c r="T124" s="17" t="s">
        <v>66</v>
      </c>
      <c r="U124" s="17" t="s">
        <v>75</v>
      </c>
      <c r="V124" s="17" t="s">
        <v>46</v>
      </c>
    </row>
    <row r="125" spans="1:22" x14ac:dyDescent="0.25">
      <c r="A125" s="17">
        <v>74613</v>
      </c>
      <c r="B125" s="51">
        <v>5302</v>
      </c>
      <c r="C125" s="17" t="s">
        <v>79</v>
      </c>
      <c r="D125" s="17" t="s">
        <v>80</v>
      </c>
      <c r="E125" s="17" t="s">
        <v>83</v>
      </c>
      <c r="F125" s="17" t="s">
        <v>99</v>
      </c>
      <c r="G125" s="17" t="s">
        <v>107</v>
      </c>
      <c r="H125" s="17">
        <v>6</v>
      </c>
      <c r="I125" s="17" t="s">
        <v>86</v>
      </c>
      <c r="J125" s="17" t="s">
        <v>1</v>
      </c>
      <c r="K125" s="11">
        <v>-267.39999999999998</v>
      </c>
      <c r="L125" s="11">
        <v>267.39999999999998</v>
      </c>
      <c r="M125" s="11">
        <v>267.39999999999998</v>
      </c>
      <c r="N125" s="17">
        <v>2016</v>
      </c>
      <c r="O125" s="17" t="s">
        <v>70</v>
      </c>
      <c r="P125" s="17" t="s">
        <v>21</v>
      </c>
      <c r="Q125" s="17" t="s">
        <v>98</v>
      </c>
      <c r="R125" s="17" t="s">
        <v>94</v>
      </c>
      <c r="S125" s="17" t="s">
        <v>96</v>
      </c>
      <c r="T125" s="17" t="s">
        <v>66</v>
      </c>
      <c r="U125" s="17" t="s">
        <v>75</v>
      </c>
      <c r="V125" s="17" t="s">
        <v>46</v>
      </c>
    </row>
    <row r="126" spans="1:22" x14ac:dyDescent="0.25">
      <c r="A126" s="17">
        <v>74614</v>
      </c>
      <c r="B126" s="51">
        <v>5303</v>
      </c>
      <c r="C126" s="17" t="s">
        <v>79</v>
      </c>
      <c r="D126" s="17" t="s">
        <v>80</v>
      </c>
      <c r="E126" s="17" t="s">
        <v>83</v>
      </c>
      <c r="F126" s="17" t="s">
        <v>99</v>
      </c>
      <c r="G126" s="17" t="s">
        <v>107</v>
      </c>
      <c r="H126" s="17">
        <v>6</v>
      </c>
      <c r="I126" s="17" t="s">
        <v>88</v>
      </c>
      <c r="J126" s="17" t="s">
        <v>9</v>
      </c>
      <c r="K126" s="11">
        <v>10</v>
      </c>
      <c r="L126" s="11">
        <v>10</v>
      </c>
      <c r="M126" s="11">
        <v>10</v>
      </c>
      <c r="N126" s="17">
        <v>2016</v>
      </c>
      <c r="O126" s="17" t="s">
        <v>70</v>
      </c>
      <c r="P126" s="17" t="s">
        <v>17</v>
      </c>
      <c r="Q126" s="17" t="s">
        <v>98</v>
      </c>
      <c r="R126" s="17" t="s">
        <v>94</v>
      </c>
      <c r="S126" s="17" t="s">
        <v>96</v>
      </c>
      <c r="T126" s="17" t="s">
        <v>66</v>
      </c>
      <c r="U126" s="17" t="s">
        <v>75</v>
      </c>
      <c r="V126" s="17" t="s">
        <v>46</v>
      </c>
    </row>
    <row r="127" spans="1:22" x14ac:dyDescent="0.25">
      <c r="A127" s="17">
        <v>74615</v>
      </c>
      <c r="B127" s="51">
        <v>5304</v>
      </c>
      <c r="C127" s="17" t="s">
        <v>79</v>
      </c>
      <c r="D127" s="17" t="s">
        <v>80</v>
      </c>
      <c r="E127" s="17" t="s">
        <v>83</v>
      </c>
      <c r="F127" s="17" t="s">
        <v>99</v>
      </c>
      <c r="G127" s="17" t="s">
        <v>107</v>
      </c>
      <c r="H127" s="17">
        <v>6</v>
      </c>
      <c r="I127" s="17" t="s">
        <v>88</v>
      </c>
      <c r="J127" s="17" t="s">
        <v>7</v>
      </c>
      <c r="K127" s="11">
        <v>-3263.22</v>
      </c>
      <c r="L127" s="11">
        <v>3263.22</v>
      </c>
      <c r="M127" s="11">
        <v>3263.22</v>
      </c>
      <c r="N127" s="17">
        <v>2016</v>
      </c>
      <c r="O127" s="17" t="s">
        <v>70</v>
      </c>
      <c r="P127" s="17" t="s">
        <v>32</v>
      </c>
      <c r="Q127" s="17" t="s">
        <v>98</v>
      </c>
      <c r="R127" s="17" t="s">
        <v>94</v>
      </c>
      <c r="S127" s="17" t="s">
        <v>96</v>
      </c>
      <c r="T127" s="17" t="s">
        <v>66</v>
      </c>
      <c r="U127" s="17" t="s">
        <v>75</v>
      </c>
      <c r="V127" s="17" t="s">
        <v>46</v>
      </c>
    </row>
    <row r="128" spans="1:22" x14ac:dyDescent="0.25">
      <c r="A128" s="17">
        <v>74616</v>
      </c>
      <c r="B128" s="51">
        <v>5305</v>
      </c>
      <c r="C128" s="17" t="s">
        <v>79</v>
      </c>
      <c r="D128" s="17" t="s">
        <v>80</v>
      </c>
      <c r="E128" s="17" t="s">
        <v>83</v>
      </c>
      <c r="F128" s="17" t="s">
        <v>99</v>
      </c>
      <c r="G128" s="17" t="s">
        <v>107</v>
      </c>
      <c r="H128" s="17">
        <v>6</v>
      </c>
      <c r="I128" s="17" t="s">
        <v>88</v>
      </c>
      <c r="J128" s="17" t="s">
        <v>5</v>
      </c>
      <c r="K128" s="11">
        <v>-900</v>
      </c>
      <c r="L128" s="11">
        <v>900</v>
      </c>
      <c r="M128" s="11">
        <v>900</v>
      </c>
      <c r="N128" s="17">
        <v>2016</v>
      </c>
      <c r="O128" s="17" t="s">
        <v>70</v>
      </c>
      <c r="P128" s="17" t="s">
        <v>18</v>
      </c>
      <c r="Q128" s="17" t="s">
        <v>98</v>
      </c>
      <c r="R128" s="17" t="s">
        <v>94</v>
      </c>
      <c r="S128" s="17" t="s">
        <v>96</v>
      </c>
      <c r="T128" s="17" t="s">
        <v>66</v>
      </c>
      <c r="U128" s="17" t="s">
        <v>75</v>
      </c>
      <c r="V128" s="17" t="s">
        <v>46</v>
      </c>
    </row>
    <row r="129" spans="1:22" x14ac:dyDescent="0.25">
      <c r="A129" s="17">
        <v>74619</v>
      </c>
      <c r="B129" s="51">
        <v>5306</v>
      </c>
      <c r="C129" s="17" t="s">
        <v>79</v>
      </c>
      <c r="D129" s="17" t="s">
        <v>80</v>
      </c>
      <c r="E129" s="17" t="s">
        <v>83</v>
      </c>
      <c r="F129" s="17" t="s">
        <v>99</v>
      </c>
      <c r="G129" s="17" t="s">
        <v>107</v>
      </c>
      <c r="H129" s="17">
        <v>6</v>
      </c>
      <c r="I129" s="17" t="s">
        <v>88</v>
      </c>
      <c r="J129" s="17" t="s">
        <v>24</v>
      </c>
      <c r="K129" s="11">
        <v>-2229.52</v>
      </c>
      <c r="L129" s="11">
        <v>2229.52</v>
      </c>
      <c r="M129" s="11">
        <v>2229.52</v>
      </c>
      <c r="N129" s="17">
        <v>2016</v>
      </c>
      <c r="O129" s="17" t="s">
        <v>70</v>
      </c>
      <c r="P129" s="17" t="s">
        <v>20</v>
      </c>
      <c r="Q129" s="17" t="s">
        <v>98</v>
      </c>
      <c r="R129" s="17" t="s">
        <v>94</v>
      </c>
      <c r="S129" s="17" t="s">
        <v>96</v>
      </c>
      <c r="T129" s="17" t="s">
        <v>66</v>
      </c>
      <c r="U129" s="17" t="s">
        <v>75</v>
      </c>
      <c r="V129" s="17" t="s">
        <v>46</v>
      </c>
    </row>
    <row r="130" spans="1:22" x14ac:dyDescent="0.25">
      <c r="A130" s="17">
        <v>74620</v>
      </c>
      <c r="B130" s="51">
        <v>5307</v>
      </c>
      <c r="C130" s="17" t="s">
        <v>79</v>
      </c>
      <c r="D130" s="17" t="s">
        <v>80</v>
      </c>
      <c r="E130" s="17" t="s">
        <v>83</v>
      </c>
      <c r="F130" s="17" t="s">
        <v>99</v>
      </c>
      <c r="G130" s="17" t="s">
        <v>107</v>
      </c>
      <c r="H130" s="17">
        <v>6</v>
      </c>
      <c r="I130" s="17" t="s">
        <v>88</v>
      </c>
      <c r="J130" s="17" t="s">
        <v>1</v>
      </c>
      <c r="K130" s="11">
        <v>-133.69999999999999</v>
      </c>
      <c r="L130" s="11">
        <v>133.69999999999999</v>
      </c>
      <c r="M130" s="11">
        <v>133.69999999999999</v>
      </c>
      <c r="N130" s="17">
        <v>2016</v>
      </c>
      <c r="O130" s="17" t="s">
        <v>70</v>
      </c>
      <c r="P130" s="17" t="s">
        <v>21</v>
      </c>
      <c r="Q130" s="17" t="s">
        <v>98</v>
      </c>
      <c r="R130" s="17" t="s">
        <v>94</v>
      </c>
      <c r="S130" s="17" t="s">
        <v>96</v>
      </c>
      <c r="T130" s="17" t="s">
        <v>66</v>
      </c>
      <c r="U130" s="17" t="s">
        <v>75</v>
      </c>
      <c r="V130" s="17" t="s">
        <v>46</v>
      </c>
    </row>
    <row r="131" spans="1:22" x14ac:dyDescent="0.25">
      <c r="A131" s="17">
        <v>74782</v>
      </c>
      <c r="B131" s="51">
        <v>5348</v>
      </c>
      <c r="C131" s="17" t="s">
        <v>79</v>
      </c>
      <c r="D131" s="17" t="s">
        <v>80</v>
      </c>
      <c r="E131" s="17" t="s">
        <v>83</v>
      </c>
      <c r="F131" s="17" t="s">
        <v>91</v>
      </c>
      <c r="G131" s="17" t="s">
        <v>102</v>
      </c>
      <c r="H131" s="17">
        <v>11</v>
      </c>
      <c r="I131" s="17" t="s">
        <v>86</v>
      </c>
      <c r="J131" s="17" t="s">
        <v>9</v>
      </c>
      <c r="K131" s="11">
        <v>3318099</v>
      </c>
      <c r="L131" s="11">
        <v>3318099</v>
      </c>
      <c r="M131" s="11">
        <v>3318099</v>
      </c>
      <c r="N131" s="17">
        <v>2016</v>
      </c>
      <c r="O131" s="17" t="s">
        <v>70</v>
      </c>
      <c r="P131" s="17" t="s">
        <v>17</v>
      </c>
      <c r="Q131" s="17" t="s">
        <v>98</v>
      </c>
      <c r="R131" s="17" t="s">
        <v>95</v>
      </c>
      <c r="S131" s="17" t="s">
        <v>97</v>
      </c>
      <c r="T131" s="17" t="s">
        <v>66</v>
      </c>
      <c r="U131" s="17" t="s">
        <v>75</v>
      </c>
      <c r="V131" s="17" t="s">
        <v>46</v>
      </c>
    </row>
    <row r="132" spans="1:22" x14ac:dyDescent="0.25">
      <c r="A132" s="17">
        <v>74783</v>
      </c>
      <c r="B132" s="51">
        <v>5349</v>
      </c>
      <c r="C132" s="17" t="s">
        <v>79</v>
      </c>
      <c r="D132" s="17" t="s">
        <v>80</v>
      </c>
      <c r="E132" s="17" t="s">
        <v>83</v>
      </c>
      <c r="F132" s="17" t="s">
        <v>91</v>
      </c>
      <c r="G132" s="17" t="s">
        <v>102</v>
      </c>
      <c r="H132" s="17">
        <v>11</v>
      </c>
      <c r="I132" s="17" t="s">
        <v>86</v>
      </c>
      <c r="J132" s="17" t="s">
        <v>7</v>
      </c>
      <c r="K132" s="11">
        <v>-380718.41000000003</v>
      </c>
      <c r="L132" s="11">
        <v>380718.41000000003</v>
      </c>
      <c r="M132" s="11">
        <v>380718.41000000003</v>
      </c>
      <c r="N132" s="17">
        <v>2016</v>
      </c>
      <c r="O132" s="17" t="s">
        <v>70</v>
      </c>
      <c r="P132" s="17" t="s">
        <v>32</v>
      </c>
      <c r="Q132" s="17" t="s">
        <v>98</v>
      </c>
      <c r="R132" s="17" t="s">
        <v>95</v>
      </c>
      <c r="S132" s="17" t="s">
        <v>97</v>
      </c>
      <c r="T132" s="17" t="s">
        <v>66</v>
      </c>
      <c r="U132" s="17" t="s">
        <v>75</v>
      </c>
      <c r="V132" s="17" t="s">
        <v>46</v>
      </c>
    </row>
    <row r="133" spans="1:22" x14ac:dyDescent="0.25">
      <c r="A133" s="17">
        <v>74787</v>
      </c>
      <c r="B133" s="51">
        <v>5350</v>
      </c>
      <c r="C133" s="17" t="s">
        <v>79</v>
      </c>
      <c r="D133" s="17" t="s">
        <v>80</v>
      </c>
      <c r="E133" s="17" t="s">
        <v>83</v>
      </c>
      <c r="F133" s="17" t="s">
        <v>91</v>
      </c>
      <c r="G133" s="17" t="s">
        <v>102</v>
      </c>
      <c r="H133" s="17">
        <v>11</v>
      </c>
      <c r="I133" s="17" t="s">
        <v>86</v>
      </c>
      <c r="J133" s="17" t="s">
        <v>24</v>
      </c>
      <c r="K133" s="11">
        <v>-380718.41000000003</v>
      </c>
      <c r="L133" s="11">
        <v>380718.41000000003</v>
      </c>
      <c r="M133" s="11">
        <v>380718.41000000003</v>
      </c>
      <c r="N133" s="17">
        <v>2016</v>
      </c>
      <c r="O133" s="17" t="s">
        <v>70</v>
      </c>
      <c r="P133" s="17" t="s">
        <v>20</v>
      </c>
      <c r="Q133" s="17" t="s">
        <v>98</v>
      </c>
      <c r="R133" s="17" t="s">
        <v>95</v>
      </c>
      <c r="S133" s="17" t="s">
        <v>97</v>
      </c>
      <c r="T133" s="17" t="s">
        <v>66</v>
      </c>
      <c r="U133" s="17" t="s">
        <v>75</v>
      </c>
      <c r="V133" s="17" t="s">
        <v>46</v>
      </c>
    </row>
    <row r="134" spans="1:22" x14ac:dyDescent="0.25">
      <c r="A134" s="17">
        <v>74789</v>
      </c>
      <c r="B134" s="51">
        <v>5351</v>
      </c>
      <c r="C134" s="17" t="s">
        <v>79</v>
      </c>
      <c r="D134" s="17" t="s">
        <v>80</v>
      </c>
      <c r="E134" s="17" t="s">
        <v>83</v>
      </c>
      <c r="F134" s="17" t="s">
        <v>91</v>
      </c>
      <c r="G134" s="17" t="s">
        <v>102</v>
      </c>
      <c r="H134" s="17">
        <v>11</v>
      </c>
      <c r="I134" s="17" t="s">
        <v>88</v>
      </c>
      <c r="J134" s="17" t="s">
        <v>9</v>
      </c>
      <c r="K134" s="11">
        <v>2024574</v>
      </c>
      <c r="L134" s="11">
        <v>2024574</v>
      </c>
      <c r="M134" s="11">
        <v>2024574</v>
      </c>
      <c r="N134" s="17">
        <v>2016</v>
      </c>
      <c r="O134" s="17" t="s">
        <v>70</v>
      </c>
      <c r="P134" s="17" t="s">
        <v>17</v>
      </c>
      <c r="Q134" s="17" t="s">
        <v>98</v>
      </c>
      <c r="R134" s="17" t="s">
        <v>95</v>
      </c>
      <c r="S134" s="17" t="s">
        <v>97</v>
      </c>
      <c r="T134" s="17" t="s">
        <v>66</v>
      </c>
      <c r="U134" s="17" t="s">
        <v>75</v>
      </c>
      <c r="V134" s="17" t="s">
        <v>46</v>
      </c>
    </row>
    <row r="135" spans="1:22" x14ac:dyDescent="0.25">
      <c r="A135" s="17">
        <v>74790</v>
      </c>
      <c r="B135" s="51">
        <v>5352</v>
      </c>
      <c r="C135" s="17" t="s">
        <v>79</v>
      </c>
      <c r="D135" s="17" t="s">
        <v>80</v>
      </c>
      <c r="E135" s="17" t="s">
        <v>83</v>
      </c>
      <c r="F135" s="17" t="s">
        <v>91</v>
      </c>
      <c r="G135" s="17" t="s">
        <v>102</v>
      </c>
      <c r="H135" s="17">
        <v>11</v>
      </c>
      <c r="I135" s="17" t="s">
        <v>88</v>
      </c>
      <c r="J135" s="17" t="s">
        <v>7</v>
      </c>
      <c r="K135" s="11">
        <v>-243575.06</v>
      </c>
      <c r="L135" s="11">
        <v>243575.06</v>
      </c>
      <c r="M135" s="11">
        <v>243575.06</v>
      </c>
      <c r="N135" s="17">
        <v>2016</v>
      </c>
      <c r="O135" s="17" t="s">
        <v>70</v>
      </c>
      <c r="P135" s="17" t="s">
        <v>32</v>
      </c>
      <c r="Q135" s="17" t="s">
        <v>98</v>
      </c>
      <c r="R135" s="17" t="s">
        <v>95</v>
      </c>
      <c r="S135" s="17" t="s">
        <v>97</v>
      </c>
      <c r="T135" s="17" t="s">
        <v>66</v>
      </c>
      <c r="U135" s="17" t="s">
        <v>75</v>
      </c>
      <c r="V135" s="17" t="s">
        <v>46</v>
      </c>
    </row>
    <row r="136" spans="1:22" x14ac:dyDescent="0.25">
      <c r="A136" s="17">
        <v>74794</v>
      </c>
      <c r="B136" s="51">
        <v>5353</v>
      </c>
      <c r="C136" s="17" t="s">
        <v>79</v>
      </c>
      <c r="D136" s="17" t="s">
        <v>80</v>
      </c>
      <c r="E136" s="17" t="s">
        <v>83</v>
      </c>
      <c r="F136" s="17" t="s">
        <v>91</v>
      </c>
      <c r="G136" s="17" t="s">
        <v>102</v>
      </c>
      <c r="H136" s="17">
        <v>11</v>
      </c>
      <c r="I136" s="17" t="s">
        <v>88</v>
      </c>
      <c r="J136" s="17" t="s">
        <v>24</v>
      </c>
      <c r="K136" s="11">
        <v>-243575.06</v>
      </c>
      <c r="L136" s="11">
        <v>243575.06</v>
      </c>
      <c r="M136" s="11">
        <v>243575.06</v>
      </c>
      <c r="N136" s="17">
        <v>2016</v>
      </c>
      <c r="O136" s="17" t="s">
        <v>70</v>
      </c>
      <c r="P136" s="17" t="s">
        <v>20</v>
      </c>
      <c r="Q136" s="17" t="s">
        <v>98</v>
      </c>
      <c r="R136" s="17" t="s">
        <v>95</v>
      </c>
      <c r="S136" s="17" t="s">
        <v>97</v>
      </c>
      <c r="T136" s="17" t="s">
        <v>66</v>
      </c>
      <c r="U136" s="17" t="s">
        <v>75</v>
      </c>
      <c r="V136" s="17" t="s">
        <v>46</v>
      </c>
    </row>
    <row r="137" spans="1:22" x14ac:dyDescent="0.25">
      <c r="A137" s="17">
        <v>74796</v>
      </c>
      <c r="B137" s="51">
        <v>5354</v>
      </c>
      <c r="C137" s="17" t="s">
        <v>79</v>
      </c>
      <c r="D137" s="17" t="s">
        <v>80</v>
      </c>
      <c r="E137" s="17" t="s">
        <v>83</v>
      </c>
      <c r="F137" s="17" t="s">
        <v>91</v>
      </c>
      <c r="G137" s="17" t="s">
        <v>102</v>
      </c>
      <c r="H137" s="17">
        <v>11</v>
      </c>
      <c r="I137" s="17" t="s">
        <v>89</v>
      </c>
      <c r="J137" s="17" t="s">
        <v>9</v>
      </c>
      <c r="K137" s="11">
        <v>36624</v>
      </c>
      <c r="L137" s="11">
        <v>36624</v>
      </c>
      <c r="M137" s="11">
        <v>36624</v>
      </c>
      <c r="N137" s="17">
        <v>2016</v>
      </c>
      <c r="O137" s="17" t="s">
        <v>70</v>
      </c>
      <c r="P137" s="17" t="s">
        <v>17</v>
      </c>
      <c r="Q137" s="17" t="s">
        <v>98</v>
      </c>
      <c r="R137" s="17" t="s">
        <v>95</v>
      </c>
      <c r="S137" s="17" t="s">
        <v>97</v>
      </c>
      <c r="T137" s="17" t="s">
        <v>66</v>
      </c>
      <c r="U137" s="17" t="s">
        <v>75</v>
      </c>
      <c r="V137" s="17" t="s">
        <v>46</v>
      </c>
    </row>
    <row r="138" spans="1:22" x14ac:dyDescent="0.25">
      <c r="A138" s="17">
        <v>74797</v>
      </c>
      <c r="B138" s="51">
        <v>5355</v>
      </c>
      <c r="C138" s="17" t="s">
        <v>79</v>
      </c>
      <c r="D138" s="17" t="s">
        <v>80</v>
      </c>
      <c r="E138" s="17" t="s">
        <v>83</v>
      </c>
      <c r="F138" s="17" t="s">
        <v>91</v>
      </c>
      <c r="G138" s="17" t="s">
        <v>102</v>
      </c>
      <c r="H138" s="17">
        <v>11</v>
      </c>
      <c r="I138" s="17" t="s">
        <v>89</v>
      </c>
      <c r="J138" s="17" t="s">
        <v>7</v>
      </c>
      <c r="K138" s="11">
        <v>-8918.08</v>
      </c>
      <c r="L138" s="11">
        <v>8918.08</v>
      </c>
      <c r="M138" s="11">
        <v>8918.08</v>
      </c>
      <c r="N138" s="17">
        <v>2016</v>
      </c>
      <c r="O138" s="17" t="s">
        <v>70</v>
      </c>
      <c r="P138" s="17" t="s">
        <v>32</v>
      </c>
      <c r="Q138" s="17" t="s">
        <v>98</v>
      </c>
      <c r="R138" s="17" t="s">
        <v>95</v>
      </c>
      <c r="S138" s="17" t="s">
        <v>97</v>
      </c>
      <c r="T138" s="17" t="s">
        <v>66</v>
      </c>
      <c r="U138" s="17" t="s">
        <v>75</v>
      </c>
      <c r="V138" s="17" t="s">
        <v>46</v>
      </c>
    </row>
    <row r="139" spans="1:22" x14ac:dyDescent="0.25">
      <c r="A139" s="17">
        <v>74801</v>
      </c>
      <c r="B139" s="51">
        <v>5356</v>
      </c>
      <c r="C139" s="17" t="s">
        <v>79</v>
      </c>
      <c r="D139" s="17" t="s">
        <v>80</v>
      </c>
      <c r="E139" s="17" t="s">
        <v>83</v>
      </c>
      <c r="F139" s="17" t="s">
        <v>91</v>
      </c>
      <c r="G139" s="17" t="s">
        <v>102</v>
      </c>
      <c r="H139" s="17">
        <v>11</v>
      </c>
      <c r="I139" s="17" t="s">
        <v>89</v>
      </c>
      <c r="J139" s="17" t="s">
        <v>24</v>
      </c>
      <c r="K139" s="11">
        <v>-8918.08</v>
      </c>
      <c r="L139" s="11">
        <v>8918.08</v>
      </c>
      <c r="M139" s="11">
        <v>8918.08</v>
      </c>
      <c r="N139" s="17">
        <v>2016</v>
      </c>
      <c r="O139" s="17" t="s">
        <v>70</v>
      </c>
      <c r="P139" s="17" t="s">
        <v>20</v>
      </c>
      <c r="Q139" s="17" t="s">
        <v>98</v>
      </c>
      <c r="R139" s="17" t="s">
        <v>95</v>
      </c>
      <c r="S139" s="17" t="s">
        <v>97</v>
      </c>
      <c r="T139" s="17" t="s">
        <v>66</v>
      </c>
      <c r="U139" s="17" t="s">
        <v>75</v>
      </c>
      <c r="V139" s="17" t="s">
        <v>46</v>
      </c>
    </row>
    <row r="140" spans="1:22" x14ac:dyDescent="0.25">
      <c r="A140" s="17">
        <v>74803</v>
      </c>
      <c r="B140" s="51">
        <v>5357</v>
      </c>
      <c r="C140" s="17" t="s">
        <v>79</v>
      </c>
      <c r="D140" s="17" t="s">
        <v>80</v>
      </c>
      <c r="E140" s="17" t="s">
        <v>83</v>
      </c>
      <c r="F140" s="17" t="s">
        <v>91</v>
      </c>
      <c r="G140" s="17" t="s">
        <v>102</v>
      </c>
      <c r="H140" s="17">
        <v>11</v>
      </c>
      <c r="I140" s="17" t="s">
        <v>92</v>
      </c>
      <c r="J140" s="17" t="s">
        <v>9</v>
      </c>
      <c r="K140" s="11">
        <v>39715</v>
      </c>
      <c r="L140" s="11">
        <v>39715</v>
      </c>
      <c r="M140" s="11">
        <v>39715</v>
      </c>
      <c r="N140" s="17">
        <v>2016</v>
      </c>
      <c r="O140" s="17" t="s">
        <v>70</v>
      </c>
      <c r="P140" s="17" t="s">
        <v>17</v>
      </c>
      <c r="Q140" s="17" t="s">
        <v>98</v>
      </c>
      <c r="R140" s="17" t="s">
        <v>95</v>
      </c>
      <c r="S140" s="17" t="s">
        <v>97</v>
      </c>
      <c r="T140" s="17" t="s">
        <v>66</v>
      </c>
      <c r="U140" s="17" t="s">
        <v>75</v>
      </c>
      <c r="V140" s="17" t="s">
        <v>46</v>
      </c>
    </row>
    <row r="141" spans="1:22" x14ac:dyDescent="0.25">
      <c r="A141" s="17">
        <v>74804</v>
      </c>
      <c r="B141" s="51">
        <v>5358</v>
      </c>
      <c r="C141" s="17" t="s">
        <v>79</v>
      </c>
      <c r="D141" s="17" t="s">
        <v>80</v>
      </c>
      <c r="E141" s="17" t="s">
        <v>83</v>
      </c>
      <c r="F141" s="17" t="s">
        <v>91</v>
      </c>
      <c r="G141" s="17" t="s">
        <v>102</v>
      </c>
      <c r="H141" s="17">
        <v>11</v>
      </c>
      <c r="I141" s="17" t="s">
        <v>92</v>
      </c>
      <c r="J141" s="17" t="s">
        <v>7</v>
      </c>
      <c r="K141" s="11">
        <v>-11147.6</v>
      </c>
      <c r="L141" s="11">
        <v>11147.6</v>
      </c>
      <c r="M141" s="11">
        <v>11147.6</v>
      </c>
      <c r="N141" s="17">
        <v>2016</v>
      </c>
      <c r="O141" s="17" t="s">
        <v>70</v>
      </c>
      <c r="P141" s="17" t="s">
        <v>32</v>
      </c>
      <c r="Q141" s="17" t="s">
        <v>98</v>
      </c>
      <c r="R141" s="17" t="s">
        <v>95</v>
      </c>
      <c r="S141" s="17" t="s">
        <v>97</v>
      </c>
      <c r="T141" s="17" t="s">
        <v>66</v>
      </c>
      <c r="U141" s="17" t="s">
        <v>75</v>
      </c>
      <c r="V141" s="17" t="s">
        <v>46</v>
      </c>
    </row>
    <row r="142" spans="1:22" x14ac:dyDescent="0.25">
      <c r="A142" s="17">
        <v>74808</v>
      </c>
      <c r="B142" s="51">
        <v>5359</v>
      </c>
      <c r="C142" s="17" t="s">
        <v>79</v>
      </c>
      <c r="D142" s="17" t="s">
        <v>80</v>
      </c>
      <c r="E142" s="17" t="s">
        <v>83</v>
      </c>
      <c r="F142" s="17" t="s">
        <v>91</v>
      </c>
      <c r="G142" s="17" t="s">
        <v>102</v>
      </c>
      <c r="H142" s="17">
        <v>11</v>
      </c>
      <c r="I142" s="17" t="s">
        <v>92</v>
      </c>
      <c r="J142" s="17" t="s">
        <v>24</v>
      </c>
      <c r="K142" s="11">
        <v>-11147.6</v>
      </c>
      <c r="L142" s="11">
        <v>11147.6</v>
      </c>
      <c r="M142" s="11">
        <v>11147.6</v>
      </c>
      <c r="N142" s="17">
        <v>2016</v>
      </c>
      <c r="O142" s="17" t="s">
        <v>70</v>
      </c>
      <c r="P142" s="17" t="s">
        <v>20</v>
      </c>
      <c r="Q142" s="17" t="s">
        <v>98</v>
      </c>
      <c r="R142" s="17" t="s">
        <v>95</v>
      </c>
      <c r="S142" s="17" t="s">
        <v>97</v>
      </c>
      <c r="T142" s="17" t="s">
        <v>66</v>
      </c>
      <c r="U142" s="17" t="s">
        <v>75</v>
      </c>
      <c r="V142" s="17" t="s">
        <v>46</v>
      </c>
    </row>
    <row r="143" spans="1:22" x14ac:dyDescent="0.25">
      <c r="A143" s="17">
        <v>74999</v>
      </c>
      <c r="B143" s="51">
        <v>5403</v>
      </c>
      <c r="C143" s="17" t="s">
        <v>79</v>
      </c>
      <c r="D143" s="17" t="s">
        <v>80</v>
      </c>
      <c r="E143" s="17" t="s">
        <v>83</v>
      </c>
      <c r="F143" s="17" t="s">
        <v>91</v>
      </c>
      <c r="G143" s="17" t="s">
        <v>87</v>
      </c>
      <c r="H143" s="17">
        <v>9</v>
      </c>
      <c r="I143" s="17" t="s">
        <v>86</v>
      </c>
      <c r="J143" s="17" t="s">
        <v>9</v>
      </c>
      <c r="K143" s="11">
        <v>1070</v>
      </c>
      <c r="L143" s="11">
        <v>1070</v>
      </c>
      <c r="M143" s="11">
        <v>1070</v>
      </c>
      <c r="N143" s="17">
        <v>2016</v>
      </c>
      <c r="O143" s="17" t="s">
        <v>70</v>
      </c>
      <c r="P143" s="17" t="s">
        <v>17</v>
      </c>
      <c r="Q143" s="17" t="s">
        <v>98</v>
      </c>
      <c r="R143" s="17" t="s">
        <v>95</v>
      </c>
      <c r="S143" s="17" t="s">
        <v>96</v>
      </c>
      <c r="T143" s="17" t="s">
        <v>66</v>
      </c>
      <c r="U143" s="17" t="s">
        <v>75</v>
      </c>
      <c r="V143" s="17" t="s">
        <v>46</v>
      </c>
    </row>
    <row r="144" spans="1:22" x14ac:dyDescent="0.25">
      <c r="A144" s="17">
        <v>75000</v>
      </c>
      <c r="B144" s="51">
        <v>5404</v>
      </c>
      <c r="C144" s="17" t="s">
        <v>79</v>
      </c>
      <c r="D144" s="17" t="s">
        <v>80</v>
      </c>
      <c r="E144" s="17" t="s">
        <v>83</v>
      </c>
      <c r="F144" s="17" t="s">
        <v>91</v>
      </c>
      <c r="G144" s="17" t="s">
        <v>87</v>
      </c>
      <c r="H144" s="17">
        <v>9</v>
      </c>
      <c r="I144" s="17" t="s">
        <v>86</v>
      </c>
      <c r="J144" s="17" t="s">
        <v>7</v>
      </c>
      <c r="K144" s="11">
        <v>-31015.879999999997</v>
      </c>
      <c r="L144" s="11">
        <v>31015.879999999997</v>
      </c>
      <c r="M144" s="11">
        <v>31015.879999999997</v>
      </c>
      <c r="N144" s="17">
        <v>2016</v>
      </c>
      <c r="O144" s="17" t="s">
        <v>70</v>
      </c>
      <c r="P144" s="17" t="s">
        <v>32</v>
      </c>
      <c r="Q144" s="17" t="s">
        <v>98</v>
      </c>
      <c r="R144" s="17" t="s">
        <v>95</v>
      </c>
      <c r="S144" s="17" t="s">
        <v>96</v>
      </c>
      <c r="T144" s="17" t="s">
        <v>66</v>
      </c>
      <c r="U144" s="17" t="s">
        <v>75</v>
      </c>
      <c r="V144" s="17" t="s">
        <v>46</v>
      </c>
    </row>
    <row r="145" spans="1:22" x14ac:dyDescent="0.25">
      <c r="A145" s="17">
        <v>75003</v>
      </c>
      <c r="B145" s="51">
        <v>5405</v>
      </c>
      <c r="C145" s="17" t="s">
        <v>79</v>
      </c>
      <c r="D145" s="17" t="s">
        <v>80</v>
      </c>
      <c r="E145" s="17" t="s">
        <v>83</v>
      </c>
      <c r="F145" s="17" t="s">
        <v>91</v>
      </c>
      <c r="G145" s="17" t="s">
        <v>87</v>
      </c>
      <c r="H145" s="17">
        <v>9</v>
      </c>
      <c r="I145" s="17" t="s">
        <v>86</v>
      </c>
      <c r="J145" s="17" t="s">
        <v>3</v>
      </c>
      <c r="K145" s="11">
        <v>-2140</v>
      </c>
      <c r="L145" s="11">
        <v>2140</v>
      </c>
      <c r="M145" s="11">
        <v>2140</v>
      </c>
      <c r="N145" s="17">
        <v>2016</v>
      </c>
      <c r="O145" s="17" t="s">
        <v>70</v>
      </c>
      <c r="P145" s="17" t="s">
        <v>19</v>
      </c>
      <c r="Q145" s="17" t="s">
        <v>98</v>
      </c>
      <c r="R145" s="17" t="s">
        <v>95</v>
      </c>
      <c r="S145" s="17" t="s">
        <v>96</v>
      </c>
      <c r="T145" s="17" t="s">
        <v>66</v>
      </c>
      <c r="U145" s="17" t="s">
        <v>75</v>
      </c>
      <c r="V145" s="17" t="s">
        <v>46</v>
      </c>
    </row>
    <row r="146" spans="1:22" x14ac:dyDescent="0.25">
      <c r="A146" s="17">
        <v>75004</v>
      </c>
      <c r="B146" s="51">
        <v>5406</v>
      </c>
      <c r="C146" s="17" t="s">
        <v>79</v>
      </c>
      <c r="D146" s="17" t="s">
        <v>80</v>
      </c>
      <c r="E146" s="17" t="s">
        <v>83</v>
      </c>
      <c r="F146" s="17" t="s">
        <v>91</v>
      </c>
      <c r="G146" s="17" t="s">
        <v>87</v>
      </c>
      <c r="H146" s="17">
        <v>9</v>
      </c>
      <c r="I146" s="17" t="s">
        <v>86</v>
      </c>
      <c r="J146" s="17" t="s">
        <v>24</v>
      </c>
      <c r="K146" s="11">
        <v>-28875.879999999997</v>
      </c>
      <c r="L146" s="11">
        <v>28875.879999999997</v>
      </c>
      <c r="M146" s="11">
        <v>28875.879999999997</v>
      </c>
      <c r="N146" s="17">
        <v>2016</v>
      </c>
      <c r="O146" s="17" t="s">
        <v>70</v>
      </c>
      <c r="P146" s="17" t="s">
        <v>20</v>
      </c>
      <c r="Q146" s="17" t="s">
        <v>98</v>
      </c>
      <c r="R146" s="17" t="s">
        <v>95</v>
      </c>
      <c r="S146" s="17" t="s">
        <v>96</v>
      </c>
      <c r="T146" s="17" t="s">
        <v>66</v>
      </c>
      <c r="U146" s="17" t="s">
        <v>75</v>
      </c>
      <c r="V146" s="17" t="s">
        <v>46</v>
      </c>
    </row>
    <row r="147" spans="1:22" x14ac:dyDescent="0.25">
      <c r="A147" s="17">
        <v>75013</v>
      </c>
      <c r="B147" s="51">
        <v>5407</v>
      </c>
      <c r="C147" s="17" t="s">
        <v>79</v>
      </c>
      <c r="D147" s="17" t="s">
        <v>80</v>
      </c>
      <c r="E147" s="17" t="s">
        <v>83</v>
      </c>
      <c r="F147" s="17" t="s">
        <v>91</v>
      </c>
      <c r="G147" s="17" t="s">
        <v>87</v>
      </c>
      <c r="H147" s="17">
        <v>9</v>
      </c>
      <c r="I147" s="17" t="s">
        <v>87</v>
      </c>
      <c r="J147" s="17" t="s">
        <v>9</v>
      </c>
      <c r="K147" s="11">
        <v>1800</v>
      </c>
      <c r="L147" s="11">
        <v>1800</v>
      </c>
      <c r="M147" s="11">
        <v>1800</v>
      </c>
      <c r="N147" s="17">
        <v>2016</v>
      </c>
      <c r="O147" s="17" t="s">
        <v>70</v>
      </c>
      <c r="P147" s="17" t="s">
        <v>17</v>
      </c>
      <c r="Q147" s="17" t="s">
        <v>98</v>
      </c>
      <c r="R147" s="17" t="s">
        <v>95</v>
      </c>
      <c r="S147" s="17" t="s">
        <v>96</v>
      </c>
      <c r="T147" s="17" t="s">
        <v>66</v>
      </c>
      <c r="U147" s="17" t="s">
        <v>75</v>
      </c>
      <c r="V147" s="17" t="s">
        <v>46</v>
      </c>
    </row>
    <row r="148" spans="1:22" x14ac:dyDescent="0.25">
      <c r="A148" s="17">
        <v>75014</v>
      </c>
      <c r="B148" s="51">
        <v>5408</v>
      </c>
      <c r="C148" s="17" t="s">
        <v>79</v>
      </c>
      <c r="D148" s="17" t="s">
        <v>80</v>
      </c>
      <c r="E148" s="17" t="s">
        <v>83</v>
      </c>
      <c r="F148" s="17" t="s">
        <v>91</v>
      </c>
      <c r="G148" s="17" t="s">
        <v>87</v>
      </c>
      <c r="H148" s="17">
        <v>9</v>
      </c>
      <c r="I148" s="17" t="s">
        <v>87</v>
      </c>
      <c r="J148" s="17" t="s">
        <v>7</v>
      </c>
      <c r="K148" s="11">
        <v>-50851.44</v>
      </c>
      <c r="L148" s="11">
        <v>50851.44</v>
      </c>
      <c r="M148" s="11">
        <v>50851.44</v>
      </c>
      <c r="N148" s="17">
        <v>2016</v>
      </c>
      <c r="O148" s="17" t="s">
        <v>70</v>
      </c>
      <c r="P148" s="17" t="s">
        <v>32</v>
      </c>
      <c r="Q148" s="17" t="s">
        <v>98</v>
      </c>
      <c r="R148" s="17" t="s">
        <v>95</v>
      </c>
      <c r="S148" s="17" t="s">
        <v>96</v>
      </c>
      <c r="T148" s="17" t="s">
        <v>66</v>
      </c>
      <c r="U148" s="17" t="s">
        <v>75</v>
      </c>
      <c r="V148" s="17" t="s">
        <v>46</v>
      </c>
    </row>
    <row r="149" spans="1:22" x14ac:dyDescent="0.25">
      <c r="A149" s="17">
        <v>75017</v>
      </c>
      <c r="B149" s="51">
        <v>5409</v>
      </c>
      <c r="C149" s="17" t="s">
        <v>79</v>
      </c>
      <c r="D149" s="17" t="s">
        <v>80</v>
      </c>
      <c r="E149" s="17" t="s">
        <v>83</v>
      </c>
      <c r="F149" s="17" t="s">
        <v>91</v>
      </c>
      <c r="G149" s="17" t="s">
        <v>87</v>
      </c>
      <c r="H149" s="17">
        <v>9</v>
      </c>
      <c r="I149" s="17" t="s">
        <v>87</v>
      </c>
      <c r="J149" s="17" t="s">
        <v>3</v>
      </c>
      <c r="K149" s="11">
        <v>-3600</v>
      </c>
      <c r="L149" s="11">
        <v>3600</v>
      </c>
      <c r="M149" s="11">
        <v>3600</v>
      </c>
      <c r="N149" s="17">
        <v>2016</v>
      </c>
      <c r="O149" s="17" t="s">
        <v>70</v>
      </c>
      <c r="P149" s="17" t="s">
        <v>19</v>
      </c>
      <c r="Q149" s="17" t="s">
        <v>98</v>
      </c>
      <c r="R149" s="17" t="s">
        <v>95</v>
      </c>
      <c r="S149" s="17" t="s">
        <v>96</v>
      </c>
      <c r="T149" s="17" t="s">
        <v>66</v>
      </c>
      <c r="U149" s="17" t="s">
        <v>75</v>
      </c>
      <c r="V149" s="17" t="s">
        <v>46</v>
      </c>
    </row>
    <row r="150" spans="1:22" x14ac:dyDescent="0.25">
      <c r="A150" s="17">
        <v>75018</v>
      </c>
      <c r="B150" s="51">
        <v>5410</v>
      </c>
      <c r="C150" s="17" t="s">
        <v>79</v>
      </c>
      <c r="D150" s="17" t="s">
        <v>80</v>
      </c>
      <c r="E150" s="17" t="s">
        <v>83</v>
      </c>
      <c r="F150" s="17" t="s">
        <v>91</v>
      </c>
      <c r="G150" s="17" t="s">
        <v>87</v>
      </c>
      <c r="H150" s="17">
        <v>9</v>
      </c>
      <c r="I150" s="17" t="s">
        <v>87</v>
      </c>
      <c r="J150" s="17" t="s">
        <v>24</v>
      </c>
      <c r="K150" s="11">
        <v>-47251.44</v>
      </c>
      <c r="L150" s="11">
        <v>47251.44</v>
      </c>
      <c r="M150" s="11">
        <v>47251.44</v>
      </c>
      <c r="N150" s="17">
        <v>2016</v>
      </c>
      <c r="O150" s="17" t="s">
        <v>70</v>
      </c>
      <c r="P150" s="17" t="s">
        <v>20</v>
      </c>
      <c r="Q150" s="17" t="s">
        <v>98</v>
      </c>
      <c r="R150" s="17" t="s">
        <v>95</v>
      </c>
      <c r="S150" s="17" t="s">
        <v>96</v>
      </c>
      <c r="T150" s="17" t="s">
        <v>66</v>
      </c>
      <c r="U150" s="17" t="s">
        <v>75</v>
      </c>
      <c r="V150" s="17" t="s">
        <v>46</v>
      </c>
    </row>
    <row r="151" spans="1:22" x14ac:dyDescent="0.25">
      <c r="A151" s="17">
        <v>75048</v>
      </c>
      <c r="B151" s="51">
        <v>5411</v>
      </c>
      <c r="C151" s="17" t="s">
        <v>79</v>
      </c>
      <c r="D151" s="17" t="s">
        <v>80</v>
      </c>
      <c r="E151" s="17" t="s">
        <v>83</v>
      </c>
      <c r="F151" s="17" t="s">
        <v>91</v>
      </c>
      <c r="G151" s="17" t="s">
        <v>108</v>
      </c>
      <c r="H151" s="17">
        <v>8</v>
      </c>
      <c r="I151" s="17" t="s">
        <v>86</v>
      </c>
      <c r="J151" s="17" t="s">
        <v>9</v>
      </c>
      <c r="K151" s="11">
        <v>443</v>
      </c>
      <c r="L151" s="11">
        <v>443</v>
      </c>
      <c r="M151" s="11">
        <v>443</v>
      </c>
      <c r="N151" s="17">
        <v>2016</v>
      </c>
      <c r="O151" s="17" t="s">
        <v>70</v>
      </c>
      <c r="P151" s="17" t="s">
        <v>17</v>
      </c>
      <c r="Q151" s="17" t="s">
        <v>98</v>
      </c>
      <c r="R151" s="17" t="s">
        <v>95</v>
      </c>
      <c r="S151" s="17" t="s">
        <v>96</v>
      </c>
      <c r="T151" s="17" t="s">
        <v>66</v>
      </c>
      <c r="U151" s="17" t="s">
        <v>75</v>
      </c>
      <c r="V151" s="17" t="s">
        <v>46</v>
      </c>
    </row>
    <row r="152" spans="1:22" x14ac:dyDescent="0.25">
      <c r="A152" s="17">
        <v>75049</v>
      </c>
      <c r="B152" s="51">
        <v>5412</v>
      </c>
      <c r="C152" s="17" t="s">
        <v>79</v>
      </c>
      <c r="D152" s="17" t="s">
        <v>80</v>
      </c>
      <c r="E152" s="17" t="s">
        <v>83</v>
      </c>
      <c r="F152" s="17" t="s">
        <v>91</v>
      </c>
      <c r="G152" s="17" t="s">
        <v>108</v>
      </c>
      <c r="H152" s="17">
        <v>8</v>
      </c>
      <c r="I152" s="17" t="s">
        <v>86</v>
      </c>
      <c r="J152" s="17" t="s">
        <v>7</v>
      </c>
      <c r="K152" s="11">
        <v>-3296223.0100000007</v>
      </c>
      <c r="L152" s="11">
        <v>3296223.0100000007</v>
      </c>
      <c r="M152" s="11">
        <v>3296223.0100000007</v>
      </c>
      <c r="N152" s="17">
        <v>2016</v>
      </c>
      <c r="O152" s="17" t="s">
        <v>70</v>
      </c>
      <c r="P152" s="17" t="s">
        <v>32</v>
      </c>
      <c r="Q152" s="17" t="s">
        <v>98</v>
      </c>
      <c r="R152" s="17" t="s">
        <v>95</v>
      </c>
      <c r="S152" s="17" t="s">
        <v>96</v>
      </c>
      <c r="T152" s="17" t="s">
        <v>66</v>
      </c>
      <c r="U152" s="17" t="s">
        <v>75</v>
      </c>
      <c r="V152" s="17" t="s">
        <v>46</v>
      </c>
    </row>
    <row r="153" spans="1:22" x14ac:dyDescent="0.25">
      <c r="A153" s="17">
        <v>75050</v>
      </c>
      <c r="B153" s="51">
        <v>5413</v>
      </c>
      <c r="C153" s="17" t="s">
        <v>79</v>
      </c>
      <c r="D153" s="17" t="s">
        <v>80</v>
      </c>
      <c r="E153" s="17" t="s">
        <v>83</v>
      </c>
      <c r="F153" s="17" t="s">
        <v>91</v>
      </c>
      <c r="G153" s="17" t="s">
        <v>108</v>
      </c>
      <c r="H153" s="17">
        <v>8</v>
      </c>
      <c r="I153" s="17" t="s">
        <v>86</v>
      </c>
      <c r="J153" s="17" t="s">
        <v>5</v>
      </c>
      <c r="K153" s="11">
        <v>-1342000</v>
      </c>
      <c r="L153" s="11">
        <v>1342000</v>
      </c>
      <c r="M153" s="11">
        <v>1342000</v>
      </c>
      <c r="N153" s="17">
        <v>2016</v>
      </c>
      <c r="O153" s="17" t="s">
        <v>70</v>
      </c>
      <c r="P153" s="17" t="s">
        <v>18</v>
      </c>
      <c r="Q153" s="17" t="s">
        <v>98</v>
      </c>
      <c r="R153" s="17" t="s">
        <v>95</v>
      </c>
      <c r="S153" s="17" t="s">
        <v>96</v>
      </c>
      <c r="T153" s="17" t="s">
        <v>66</v>
      </c>
      <c r="U153" s="17" t="s">
        <v>75</v>
      </c>
      <c r="V153" s="17" t="s">
        <v>46</v>
      </c>
    </row>
    <row r="154" spans="1:22" x14ac:dyDescent="0.25">
      <c r="A154" s="17">
        <v>75051</v>
      </c>
      <c r="B154" s="51">
        <v>5414</v>
      </c>
      <c r="C154" s="17" t="s">
        <v>79</v>
      </c>
      <c r="D154" s="17" t="s">
        <v>80</v>
      </c>
      <c r="E154" s="17" t="s">
        <v>83</v>
      </c>
      <c r="F154" s="17" t="s">
        <v>91</v>
      </c>
      <c r="G154" s="17" t="s">
        <v>108</v>
      </c>
      <c r="H154" s="17">
        <v>8</v>
      </c>
      <c r="I154" s="17" t="s">
        <v>86</v>
      </c>
      <c r="J154" s="17" t="s">
        <v>29</v>
      </c>
      <c r="K154" s="11">
        <v>-7590</v>
      </c>
      <c r="L154" s="11">
        <v>7590</v>
      </c>
      <c r="M154" s="11">
        <v>7590</v>
      </c>
      <c r="N154" s="17">
        <v>2016</v>
      </c>
      <c r="O154" s="17" t="s">
        <v>70</v>
      </c>
      <c r="P154" s="17" t="s">
        <v>22</v>
      </c>
      <c r="Q154" s="17" t="s">
        <v>98</v>
      </c>
      <c r="R154" s="17" t="s">
        <v>95</v>
      </c>
      <c r="S154" s="17" t="s">
        <v>96</v>
      </c>
      <c r="T154" s="17" t="s">
        <v>66</v>
      </c>
      <c r="U154" s="17" t="s">
        <v>75</v>
      </c>
      <c r="V154" s="17" t="s">
        <v>46</v>
      </c>
    </row>
    <row r="155" spans="1:22" x14ac:dyDescent="0.25">
      <c r="A155" s="17">
        <v>75052</v>
      </c>
      <c r="B155" s="51">
        <v>5415</v>
      </c>
      <c r="C155" s="17" t="s">
        <v>79</v>
      </c>
      <c r="D155" s="17" t="s">
        <v>80</v>
      </c>
      <c r="E155" s="17" t="s">
        <v>83</v>
      </c>
      <c r="F155" s="17" t="s">
        <v>91</v>
      </c>
      <c r="G155" s="17" t="s">
        <v>108</v>
      </c>
      <c r="H155" s="17">
        <v>8</v>
      </c>
      <c r="I155" s="17" t="s">
        <v>86</v>
      </c>
      <c r="J155" s="17" t="s">
        <v>3</v>
      </c>
      <c r="K155" s="11">
        <v>-384311.35</v>
      </c>
      <c r="L155" s="11">
        <v>384311.35</v>
      </c>
      <c r="M155" s="11">
        <v>384311.35</v>
      </c>
      <c r="N155" s="17">
        <v>2016</v>
      </c>
      <c r="O155" s="17" t="s">
        <v>70</v>
      </c>
      <c r="P155" s="17" t="s">
        <v>19</v>
      </c>
      <c r="Q155" s="17" t="s">
        <v>98</v>
      </c>
      <c r="R155" s="17" t="s">
        <v>95</v>
      </c>
      <c r="S155" s="17" t="s">
        <v>96</v>
      </c>
      <c r="T155" s="17" t="s">
        <v>66</v>
      </c>
      <c r="U155" s="17" t="s">
        <v>75</v>
      </c>
      <c r="V155" s="17" t="s">
        <v>46</v>
      </c>
    </row>
    <row r="156" spans="1:22" x14ac:dyDescent="0.25">
      <c r="A156" s="17">
        <v>75053</v>
      </c>
      <c r="B156" s="51">
        <v>5416</v>
      </c>
      <c r="C156" s="17" t="s">
        <v>79</v>
      </c>
      <c r="D156" s="17" t="s">
        <v>80</v>
      </c>
      <c r="E156" s="17" t="s">
        <v>83</v>
      </c>
      <c r="F156" s="17" t="s">
        <v>91</v>
      </c>
      <c r="G156" s="17" t="s">
        <v>108</v>
      </c>
      <c r="H156" s="17">
        <v>8</v>
      </c>
      <c r="I156" s="17" t="s">
        <v>86</v>
      </c>
      <c r="J156" s="17" t="s">
        <v>24</v>
      </c>
      <c r="K156" s="11">
        <v>-1254379.26</v>
      </c>
      <c r="L156" s="11">
        <v>1254379.26</v>
      </c>
      <c r="M156" s="11">
        <v>1254379.26</v>
      </c>
      <c r="N156" s="17">
        <v>2016</v>
      </c>
      <c r="O156" s="17" t="s">
        <v>70</v>
      </c>
      <c r="P156" s="17" t="s">
        <v>20</v>
      </c>
      <c r="Q156" s="17" t="s">
        <v>98</v>
      </c>
      <c r="R156" s="17" t="s">
        <v>95</v>
      </c>
      <c r="S156" s="17" t="s">
        <v>96</v>
      </c>
      <c r="T156" s="17" t="s">
        <v>66</v>
      </c>
      <c r="U156" s="17" t="s">
        <v>75</v>
      </c>
      <c r="V156" s="17" t="s">
        <v>46</v>
      </c>
    </row>
    <row r="157" spans="1:22" x14ac:dyDescent="0.25">
      <c r="A157" s="17">
        <v>75054</v>
      </c>
      <c r="B157" s="51">
        <v>5417</v>
      </c>
      <c r="C157" s="17" t="s">
        <v>79</v>
      </c>
      <c r="D157" s="17" t="s">
        <v>80</v>
      </c>
      <c r="E157" s="17" t="s">
        <v>83</v>
      </c>
      <c r="F157" s="17" t="s">
        <v>91</v>
      </c>
      <c r="G157" s="17" t="s">
        <v>108</v>
      </c>
      <c r="H157" s="17">
        <v>8</v>
      </c>
      <c r="I157" s="17" t="s">
        <v>86</v>
      </c>
      <c r="J157" s="17" t="s">
        <v>1</v>
      </c>
      <c r="K157" s="11">
        <v>-307942.40000000002</v>
      </c>
      <c r="L157" s="11">
        <v>307942.40000000002</v>
      </c>
      <c r="M157" s="11">
        <v>307942.40000000002</v>
      </c>
      <c r="N157" s="17">
        <v>2016</v>
      </c>
      <c r="O157" s="17" t="s">
        <v>70</v>
      </c>
      <c r="P157" s="17" t="s">
        <v>21</v>
      </c>
      <c r="Q157" s="17" t="s">
        <v>98</v>
      </c>
      <c r="R157" s="17" t="s">
        <v>95</v>
      </c>
      <c r="S157" s="17" t="s">
        <v>96</v>
      </c>
      <c r="T157" s="17" t="s">
        <v>66</v>
      </c>
      <c r="U157" s="17" t="s">
        <v>75</v>
      </c>
      <c r="V157" s="17" t="s">
        <v>46</v>
      </c>
    </row>
    <row r="158" spans="1:22" x14ac:dyDescent="0.25">
      <c r="A158" s="17">
        <v>75286</v>
      </c>
      <c r="B158" s="51">
        <v>5467</v>
      </c>
      <c r="C158" s="17" t="s">
        <v>79</v>
      </c>
      <c r="D158" s="17" t="s">
        <v>80</v>
      </c>
      <c r="E158" s="17" t="s">
        <v>83</v>
      </c>
      <c r="F158" s="17" t="s">
        <v>100</v>
      </c>
      <c r="G158" s="17" t="s">
        <v>103</v>
      </c>
      <c r="H158" s="17">
        <v>10</v>
      </c>
      <c r="I158" s="17" t="s">
        <v>86</v>
      </c>
      <c r="J158" s="17" t="s">
        <v>9</v>
      </c>
      <c r="K158" s="11">
        <v>290</v>
      </c>
      <c r="L158" s="11">
        <v>290</v>
      </c>
      <c r="M158" s="11">
        <v>290</v>
      </c>
      <c r="N158" s="17">
        <v>2016</v>
      </c>
      <c r="O158" s="17" t="s">
        <v>70</v>
      </c>
      <c r="P158" s="17" t="s">
        <v>17</v>
      </c>
      <c r="Q158" s="17" t="s">
        <v>98</v>
      </c>
      <c r="R158" s="17" t="s">
        <v>95</v>
      </c>
      <c r="S158" s="17" t="s">
        <v>96</v>
      </c>
      <c r="T158" s="17" t="s">
        <v>66</v>
      </c>
      <c r="U158" s="17" t="s">
        <v>78</v>
      </c>
      <c r="V158" s="17" t="s">
        <v>46</v>
      </c>
    </row>
    <row r="159" spans="1:22" x14ac:dyDescent="0.25">
      <c r="A159" s="17">
        <v>75287</v>
      </c>
      <c r="B159" s="51">
        <v>5468</v>
      </c>
      <c r="C159" s="17" t="s">
        <v>79</v>
      </c>
      <c r="D159" s="17" t="s">
        <v>80</v>
      </c>
      <c r="E159" s="17" t="s">
        <v>83</v>
      </c>
      <c r="F159" s="17" t="s">
        <v>100</v>
      </c>
      <c r="G159" s="17" t="s">
        <v>103</v>
      </c>
      <c r="H159" s="17">
        <v>10</v>
      </c>
      <c r="I159" s="17" t="s">
        <v>86</v>
      </c>
      <c r="J159" s="17" t="s">
        <v>7</v>
      </c>
      <c r="K159" s="11">
        <v>-87479.67</v>
      </c>
      <c r="L159" s="11">
        <v>87479.67</v>
      </c>
      <c r="M159" s="11">
        <v>87479.67</v>
      </c>
      <c r="N159" s="17">
        <v>2016</v>
      </c>
      <c r="O159" s="17" t="s">
        <v>70</v>
      </c>
      <c r="P159" s="17" t="s">
        <v>32</v>
      </c>
      <c r="Q159" s="17" t="s">
        <v>98</v>
      </c>
      <c r="R159" s="17" t="s">
        <v>95</v>
      </c>
      <c r="S159" s="17" t="s">
        <v>96</v>
      </c>
      <c r="T159" s="17" t="s">
        <v>66</v>
      </c>
      <c r="U159" s="17" t="s">
        <v>78</v>
      </c>
      <c r="V159" s="17" t="s">
        <v>46</v>
      </c>
    </row>
    <row r="160" spans="1:22" x14ac:dyDescent="0.25">
      <c r="A160" s="17">
        <v>75288</v>
      </c>
      <c r="B160" s="51">
        <v>5469</v>
      </c>
      <c r="C160" s="17" t="s">
        <v>79</v>
      </c>
      <c r="D160" s="17" t="s">
        <v>80</v>
      </c>
      <c r="E160" s="17" t="s">
        <v>83</v>
      </c>
      <c r="F160" s="17" t="s">
        <v>100</v>
      </c>
      <c r="G160" s="17" t="s">
        <v>103</v>
      </c>
      <c r="H160" s="17">
        <v>10</v>
      </c>
      <c r="I160" s="17" t="s">
        <v>86</v>
      </c>
      <c r="J160" s="17" t="s">
        <v>5</v>
      </c>
      <c r="K160" s="11">
        <v>-32500.240000000002</v>
      </c>
      <c r="L160" s="11">
        <v>32500.240000000002</v>
      </c>
      <c r="M160" s="11">
        <v>32500.240000000002</v>
      </c>
      <c r="N160" s="17">
        <v>2016</v>
      </c>
      <c r="O160" s="17" t="s">
        <v>70</v>
      </c>
      <c r="P160" s="17" t="s">
        <v>18</v>
      </c>
      <c r="Q160" s="17" t="s">
        <v>98</v>
      </c>
      <c r="R160" s="17" t="s">
        <v>95</v>
      </c>
      <c r="S160" s="17" t="s">
        <v>96</v>
      </c>
      <c r="T160" s="17" t="s">
        <v>66</v>
      </c>
      <c r="U160" s="17" t="s">
        <v>78</v>
      </c>
      <c r="V160" s="17" t="s">
        <v>46</v>
      </c>
    </row>
    <row r="161" spans="1:22" x14ac:dyDescent="0.25">
      <c r="A161" s="17">
        <v>75289</v>
      </c>
      <c r="B161" s="51">
        <v>5470</v>
      </c>
      <c r="C161" s="17" t="s">
        <v>79</v>
      </c>
      <c r="D161" s="17" t="s">
        <v>80</v>
      </c>
      <c r="E161" s="17" t="s">
        <v>83</v>
      </c>
      <c r="F161" s="17" t="s">
        <v>100</v>
      </c>
      <c r="G161" s="17" t="s">
        <v>103</v>
      </c>
      <c r="H161" s="17">
        <v>10</v>
      </c>
      <c r="I161" s="17" t="s">
        <v>86</v>
      </c>
      <c r="J161" s="17" t="s">
        <v>29</v>
      </c>
      <c r="K161" s="11">
        <v>-0.04</v>
      </c>
      <c r="L161" s="11">
        <v>0.04</v>
      </c>
      <c r="M161" s="11">
        <v>0.04</v>
      </c>
      <c r="N161" s="17">
        <v>2016</v>
      </c>
      <c r="O161" s="17" t="s">
        <v>70</v>
      </c>
      <c r="P161" s="17" t="s">
        <v>22</v>
      </c>
      <c r="Q161" s="17" t="s">
        <v>98</v>
      </c>
      <c r="R161" s="17" t="s">
        <v>95</v>
      </c>
      <c r="S161" s="17" t="s">
        <v>96</v>
      </c>
      <c r="T161" s="17" t="s">
        <v>66</v>
      </c>
      <c r="U161" s="17" t="s">
        <v>78</v>
      </c>
      <c r="V161" s="17" t="s">
        <v>46</v>
      </c>
    </row>
    <row r="162" spans="1:22" x14ac:dyDescent="0.25">
      <c r="A162" s="17">
        <v>75290</v>
      </c>
      <c r="B162" s="51">
        <v>5471</v>
      </c>
      <c r="C162" s="17" t="s">
        <v>79</v>
      </c>
      <c r="D162" s="17" t="s">
        <v>80</v>
      </c>
      <c r="E162" s="17" t="s">
        <v>83</v>
      </c>
      <c r="F162" s="17" t="s">
        <v>100</v>
      </c>
      <c r="G162" s="17" t="s">
        <v>103</v>
      </c>
      <c r="H162" s="17">
        <v>10</v>
      </c>
      <c r="I162" s="17" t="s">
        <v>86</v>
      </c>
      <c r="J162" s="17" t="s">
        <v>3</v>
      </c>
      <c r="K162" s="11">
        <v>-26393.399999999998</v>
      </c>
      <c r="L162" s="11">
        <v>26393.399999999998</v>
      </c>
      <c r="M162" s="11">
        <v>26393.399999999998</v>
      </c>
      <c r="N162" s="17">
        <v>2016</v>
      </c>
      <c r="O162" s="17" t="s">
        <v>70</v>
      </c>
      <c r="P162" s="17" t="s">
        <v>19</v>
      </c>
      <c r="Q162" s="17" t="s">
        <v>98</v>
      </c>
      <c r="R162" s="17" t="s">
        <v>95</v>
      </c>
      <c r="S162" s="17" t="s">
        <v>96</v>
      </c>
      <c r="T162" s="17" t="s">
        <v>66</v>
      </c>
      <c r="U162" s="17" t="s">
        <v>78</v>
      </c>
      <c r="V162" s="17" t="s">
        <v>46</v>
      </c>
    </row>
    <row r="163" spans="1:22" x14ac:dyDescent="0.25">
      <c r="A163" s="17">
        <v>75291</v>
      </c>
      <c r="B163" s="51">
        <v>5472</v>
      </c>
      <c r="C163" s="17" t="s">
        <v>79</v>
      </c>
      <c r="D163" s="17" t="s">
        <v>80</v>
      </c>
      <c r="E163" s="17" t="s">
        <v>83</v>
      </c>
      <c r="F163" s="17" t="s">
        <v>100</v>
      </c>
      <c r="G163" s="17" t="s">
        <v>103</v>
      </c>
      <c r="H163" s="17">
        <v>10</v>
      </c>
      <c r="I163" s="17" t="s">
        <v>86</v>
      </c>
      <c r="J163" s="17" t="s">
        <v>24</v>
      </c>
      <c r="K163" s="11">
        <v>-23688.65</v>
      </c>
      <c r="L163" s="11">
        <v>23688.65</v>
      </c>
      <c r="M163" s="11">
        <v>23688.65</v>
      </c>
      <c r="N163" s="17">
        <v>2016</v>
      </c>
      <c r="O163" s="17" t="s">
        <v>70</v>
      </c>
      <c r="P163" s="17" t="s">
        <v>20</v>
      </c>
      <c r="Q163" s="17" t="s">
        <v>98</v>
      </c>
      <c r="R163" s="17" t="s">
        <v>95</v>
      </c>
      <c r="S163" s="17" t="s">
        <v>96</v>
      </c>
      <c r="T163" s="17" t="s">
        <v>66</v>
      </c>
      <c r="U163" s="17" t="s">
        <v>78</v>
      </c>
      <c r="V163" s="17" t="s">
        <v>46</v>
      </c>
    </row>
    <row r="164" spans="1:22" x14ac:dyDescent="0.25">
      <c r="A164" s="17">
        <v>75292</v>
      </c>
      <c r="B164" s="51">
        <v>5473</v>
      </c>
      <c r="C164" s="17" t="s">
        <v>79</v>
      </c>
      <c r="D164" s="17" t="s">
        <v>80</v>
      </c>
      <c r="E164" s="17" t="s">
        <v>83</v>
      </c>
      <c r="F164" s="17" t="s">
        <v>100</v>
      </c>
      <c r="G164" s="17" t="s">
        <v>103</v>
      </c>
      <c r="H164" s="17">
        <v>10</v>
      </c>
      <c r="I164" s="17" t="s">
        <v>86</v>
      </c>
      <c r="J164" s="17" t="s">
        <v>1</v>
      </c>
      <c r="K164" s="11">
        <v>-4897.34</v>
      </c>
      <c r="L164" s="11">
        <v>4897.34</v>
      </c>
      <c r="M164" s="11">
        <v>4897.34</v>
      </c>
      <c r="N164" s="17">
        <v>2016</v>
      </c>
      <c r="O164" s="17" t="s">
        <v>70</v>
      </c>
      <c r="P164" s="17" t="s">
        <v>21</v>
      </c>
      <c r="Q164" s="17" t="s">
        <v>98</v>
      </c>
      <c r="R164" s="17" t="s">
        <v>95</v>
      </c>
      <c r="S164" s="17" t="s">
        <v>96</v>
      </c>
      <c r="T164" s="17" t="s">
        <v>66</v>
      </c>
      <c r="U164" s="17" t="s">
        <v>78</v>
      </c>
      <c r="V164" s="17" t="s">
        <v>46</v>
      </c>
    </row>
    <row r="165" spans="1:22" x14ac:dyDescent="0.25">
      <c r="A165" s="17">
        <v>75293</v>
      </c>
      <c r="B165" s="51">
        <v>5474</v>
      </c>
      <c r="C165" s="17" t="s">
        <v>79</v>
      </c>
      <c r="D165" s="17" t="s">
        <v>80</v>
      </c>
      <c r="E165" s="17" t="s">
        <v>83</v>
      </c>
      <c r="F165" s="17" t="s">
        <v>100</v>
      </c>
      <c r="G165" s="17" t="s">
        <v>103</v>
      </c>
      <c r="H165" s="17">
        <v>10</v>
      </c>
      <c r="I165" s="17" t="s">
        <v>88</v>
      </c>
      <c r="J165" s="17" t="s">
        <v>9</v>
      </c>
      <c r="K165" s="11">
        <v>200</v>
      </c>
      <c r="L165" s="11">
        <v>200</v>
      </c>
      <c r="M165" s="11">
        <v>200</v>
      </c>
      <c r="N165" s="17">
        <v>2016</v>
      </c>
      <c r="O165" s="17" t="s">
        <v>70</v>
      </c>
      <c r="P165" s="17" t="s">
        <v>17</v>
      </c>
      <c r="Q165" s="17" t="s">
        <v>98</v>
      </c>
      <c r="R165" s="17" t="s">
        <v>95</v>
      </c>
      <c r="S165" s="17" t="s">
        <v>96</v>
      </c>
      <c r="T165" s="17" t="s">
        <v>66</v>
      </c>
      <c r="U165" s="17" t="s">
        <v>78</v>
      </c>
      <c r="V165" s="17" t="s">
        <v>46</v>
      </c>
    </row>
    <row r="166" spans="1:22" x14ac:dyDescent="0.25">
      <c r="A166" s="17">
        <v>75294</v>
      </c>
      <c r="B166" s="51">
        <v>5475</v>
      </c>
      <c r="C166" s="17" t="s">
        <v>79</v>
      </c>
      <c r="D166" s="17" t="s">
        <v>80</v>
      </c>
      <c r="E166" s="17" t="s">
        <v>83</v>
      </c>
      <c r="F166" s="17" t="s">
        <v>100</v>
      </c>
      <c r="G166" s="17" t="s">
        <v>103</v>
      </c>
      <c r="H166" s="17">
        <v>10</v>
      </c>
      <c r="I166" s="17" t="s">
        <v>88</v>
      </c>
      <c r="J166" s="17" t="s">
        <v>7</v>
      </c>
      <c r="K166" s="11">
        <v>-56158.49</v>
      </c>
      <c r="L166" s="11">
        <v>56158.49</v>
      </c>
      <c r="M166" s="11">
        <v>56158.49</v>
      </c>
      <c r="N166" s="17">
        <v>2016</v>
      </c>
      <c r="O166" s="17" t="s">
        <v>70</v>
      </c>
      <c r="P166" s="17" t="s">
        <v>32</v>
      </c>
      <c r="Q166" s="17" t="s">
        <v>98</v>
      </c>
      <c r="R166" s="17" t="s">
        <v>95</v>
      </c>
      <c r="S166" s="17" t="s">
        <v>96</v>
      </c>
      <c r="T166" s="17" t="s">
        <v>66</v>
      </c>
      <c r="U166" s="17" t="s">
        <v>78</v>
      </c>
      <c r="V166" s="17" t="s">
        <v>46</v>
      </c>
    </row>
    <row r="167" spans="1:22" x14ac:dyDescent="0.25">
      <c r="A167" s="17">
        <v>75295</v>
      </c>
      <c r="B167" s="51">
        <v>5476</v>
      </c>
      <c r="C167" s="17" t="s">
        <v>79</v>
      </c>
      <c r="D167" s="17" t="s">
        <v>80</v>
      </c>
      <c r="E167" s="17" t="s">
        <v>83</v>
      </c>
      <c r="F167" s="17" t="s">
        <v>100</v>
      </c>
      <c r="G167" s="17" t="s">
        <v>103</v>
      </c>
      <c r="H167" s="17">
        <v>10</v>
      </c>
      <c r="I167" s="17" t="s">
        <v>88</v>
      </c>
      <c r="J167" s="17" t="s">
        <v>5</v>
      </c>
      <c r="K167" s="11">
        <v>-26000.080000000002</v>
      </c>
      <c r="L167" s="11">
        <v>26000.080000000002</v>
      </c>
      <c r="M167" s="11">
        <v>26000.080000000002</v>
      </c>
      <c r="N167" s="17">
        <v>2016</v>
      </c>
      <c r="O167" s="17" t="s">
        <v>70</v>
      </c>
      <c r="P167" s="17" t="s">
        <v>18</v>
      </c>
      <c r="Q167" s="17" t="s">
        <v>98</v>
      </c>
      <c r="R167" s="17" t="s">
        <v>95</v>
      </c>
      <c r="S167" s="17" t="s">
        <v>96</v>
      </c>
      <c r="T167" s="17" t="s">
        <v>66</v>
      </c>
      <c r="U167" s="17" t="s">
        <v>78</v>
      </c>
      <c r="V167" s="17" t="s">
        <v>46</v>
      </c>
    </row>
    <row r="168" spans="1:22" x14ac:dyDescent="0.25">
      <c r="A168" s="17">
        <v>75296</v>
      </c>
      <c r="B168" s="51">
        <v>5477</v>
      </c>
      <c r="C168" s="17" t="s">
        <v>79</v>
      </c>
      <c r="D168" s="17" t="s">
        <v>80</v>
      </c>
      <c r="E168" s="17" t="s">
        <v>83</v>
      </c>
      <c r="F168" s="17" t="s">
        <v>100</v>
      </c>
      <c r="G168" s="17" t="s">
        <v>103</v>
      </c>
      <c r="H168" s="17">
        <v>10</v>
      </c>
      <c r="I168" s="17" t="s">
        <v>88</v>
      </c>
      <c r="J168" s="17" t="s">
        <v>29</v>
      </c>
      <c r="K168" s="11">
        <v>-0.01</v>
      </c>
      <c r="L168" s="11">
        <v>0.01</v>
      </c>
      <c r="M168" s="11">
        <v>0.01</v>
      </c>
      <c r="N168" s="17">
        <v>2016</v>
      </c>
      <c r="O168" s="17" t="s">
        <v>70</v>
      </c>
      <c r="P168" s="17" t="s">
        <v>22</v>
      </c>
      <c r="Q168" s="17" t="s">
        <v>98</v>
      </c>
      <c r="R168" s="17" t="s">
        <v>95</v>
      </c>
      <c r="S168" s="17" t="s">
        <v>96</v>
      </c>
      <c r="T168" s="17" t="s">
        <v>66</v>
      </c>
      <c r="U168" s="17" t="s">
        <v>78</v>
      </c>
      <c r="V168" s="17" t="s">
        <v>46</v>
      </c>
    </row>
    <row r="169" spans="1:22" x14ac:dyDescent="0.25">
      <c r="A169" s="17">
        <v>75297</v>
      </c>
      <c r="B169" s="51">
        <v>5478</v>
      </c>
      <c r="C169" s="17" t="s">
        <v>79</v>
      </c>
      <c r="D169" s="17" t="s">
        <v>80</v>
      </c>
      <c r="E169" s="17" t="s">
        <v>83</v>
      </c>
      <c r="F169" s="17" t="s">
        <v>100</v>
      </c>
      <c r="G169" s="17" t="s">
        <v>103</v>
      </c>
      <c r="H169" s="17">
        <v>10</v>
      </c>
      <c r="I169" s="17" t="s">
        <v>88</v>
      </c>
      <c r="J169" s="17" t="s">
        <v>3</v>
      </c>
      <c r="K169" s="11">
        <v>-18200.919999999998</v>
      </c>
      <c r="L169" s="11">
        <v>18200.919999999998</v>
      </c>
      <c r="M169" s="11">
        <v>18200.919999999998</v>
      </c>
      <c r="N169" s="17">
        <v>2016</v>
      </c>
      <c r="O169" s="17" t="s">
        <v>70</v>
      </c>
      <c r="P169" s="17" t="s">
        <v>19</v>
      </c>
      <c r="Q169" s="17" t="s">
        <v>98</v>
      </c>
      <c r="R169" s="17" t="s">
        <v>95</v>
      </c>
      <c r="S169" s="17" t="s">
        <v>96</v>
      </c>
      <c r="T169" s="17" t="s">
        <v>66</v>
      </c>
      <c r="U169" s="17" t="s">
        <v>78</v>
      </c>
      <c r="V169" s="17" t="s">
        <v>46</v>
      </c>
    </row>
    <row r="170" spans="1:22" x14ac:dyDescent="0.25">
      <c r="A170" s="17">
        <v>75298</v>
      </c>
      <c r="B170" s="51">
        <v>5479</v>
      </c>
      <c r="C170" s="17" t="s">
        <v>79</v>
      </c>
      <c r="D170" s="17" t="s">
        <v>80</v>
      </c>
      <c r="E170" s="17" t="s">
        <v>83</v>
      </c>
      <c r="F170" s="17" t="s">
        <v>100</v>
      </c>
      <c r="G170" s="17" t="s">
        <v>103</v>
      </c>
      <c r="H170" s="17">
        <v>10</v>
      </c>
      <c r="I170" s="17" t="s">
        <v>88</v>
      </c>
      <c r="J170" s="17" t="s">
        <v>24</v>
      </c>
      <c r="K170" s="11">
        <v>-10032.84</v>
      </c>
      <c r="L170" s="11">
        <v>10032.84</v>
      </c>
      <c r="M170" s="11">
        <v>10032.84</v>
      </c>
      <c r="N170" s="17">
        <v>2016</v>
      </c>
      <c r="O170" s="17" t="s">
        <v>70</v>
      </c>
      <c r="P170" s="17" t="s">
        <v>20</v>
      </c>
      <c r="Q170" s="17" t="s">
        <v>98</v>
      </c>
      <c r="R170" s="17" t="s">
        <v>95</v>
      </c>
      <c r="S170" s="17" t="s">
        <v>96</v>
      </c>
      <c r="T170" s="17" t="s">
        <v>66</v>
      </c>
      <c r="U170" s="17" t="s">
        <v>78</v>
      </c>
      <c r="V170" s="17" t="s">
        <v>46</v>
      </c>
    </row>
    <row r="171" spans="1:22" x14ac:dyDescent="0.25">
      <c r="A171" s="17">
        <v>75299</v>
      </c>
      <c r="B171" s="51">
        <v>5480</v>
      </c>
      <c r="C171" s="17" t="s">
        <v>79</v>
      </c>
      <c r="D171" s="17" t="s">
        <v>80</v>
      </c>
      <c r="E171" s="17" t="s">
        <v>83</v>
      </c>
      <c r="F171" s="17" t="s">
        <v>100</v>
      </c>
      <c r="G171" s="17" t="s">
        <v>103</v>
      </c>
      <c r="H171" s="17">
        <v>10</v>
      </c>
      <c r="I171" s="17" t="s">
        <v>88</v>
      </c>
      <c r="J171" s="17" t="s">
        <v>1</v>
      </c>
      <c r="K171" s="11">
        <v>-1924.64</v>
      </c>
      <c r="L171" s="11">
        <v>1924.64</v>
      </c>
      <c r="M171" s="11">
        <v>1924.64</v>
      </c>
      <c r="N171" s="17">
        <v>2016</v>
      </c>
      <c r="O171" s="17" t="s">
        <v>70</v>
      </c>
      <c r="P171" s="17" t="s">
        <v>21</v>
      </c>
      <c r="Q171" s="17" t="s">
        <v>98</v>
      </c>
      <c r="R171" s="17" t="s">
        <v>95</v>
      </c>
      <c r="S171" s="17" t="s">
        <v>96</v>
      </c>
      <c r="T171" s="17" t="s">
        <v>66</v>
      </c>
      <c r="U171" s="17" t="s">
        <v>78</v>
      </c>
      <c r="V171" s="17" t="s">
        <v>46</v>
      </c>
    </row>
    <row r="172" spans="1:22" x14ac:dyDescent="0.25">
      <c r="A172" s="17">
        <v>258708</v>
      </c>
      <c r="B172" s="51">
        <v>11011</v>
      </c>
      <c r="C172" s="17" t="s">
        <v>79</v>
      </c>
      <c r="D172" s="17" t="s">
        <v>81</v>
      </c>
      <c r="E172" s="17" t="s">
        <v>84</v>
      </c>
      <c r="F172" s="17" t="s">
        <v>101</v>
      </c>
      <c r="G172" s="17" t="s">
        <v>100</v>
      </c>
      <c r="H172" s="17">
        <v>1</v>
      </c>
      <c r="I172" s="17" t="s">
        <v>86</v>
      </c>
      <c r="J172" s="17" t="s">
        <v>6</v>
      </c>
      <c r="K172" s="11">
        <v>-5758.24</v>
      </c>
      <c r="L172" s="11">
        <v>5758.24</v>
      </c>
      <c r="M172" s="11">
        <v>5320.25333980508</v>
      </c>
      <c r="N172" s="17">
        <v>2016</v>
      </c>
      <c r="O172" s="17" t="s">
        <v>15</v>
      </c>
      <c r="P172" s="17" t="s">
        <v>32</v>
      </c>
      <c r="Q172" s="17" t="s">
        <v>98</v>
      </c>
      <c r="R172" s="17" t="s">
        <v>95</v>
      </c>
      <c r="S172" s="17" t="s">
        <v>96</v>
      </c>
      <c r="T172" s="17" t="s">
        <v>66</v>
      </c>
      <c r="U172" s="17" t="s">
        <v>75</v>
      </c>
      <c r="V172" s="17" t="s">
        <v>46</v>
      </c>
    </row>
    <row r="173" spans="1:22" x14ac:dyDescent="0.25">
      <c r="A173" s="17">
        <v>258712</v>
      </c>
      <c r="B173" s="51">
        <v>11012</v>
      </c>
      <c r="C173" s="17" t="s">
        <v>79</v>
      </c>
      <c r="D173" s="17" t="s">
        <v>81</v>
      </c>
      <c r="E173" s="17" t="s">
        <v>84</v>
      </c>
      <c r="F173" s="17" t="s">
        <v>101</v>
      </c>
      <c r="G173" s="17" t="s">
        <v>100</v>
      </c>
      <c r="H173" s="17">
        <v>1</v>
      </c>
      <c r="I173" s="17" t="s">
        <v>86</v>
      </c>
      <c r="J173" s="17" t="s">
        <v>23</v>
      </c>
      <c r="K173" s="11">
        <v>-5758.24</v>
      </c>
      <c r="L173" s="11">
        <v>5758.24</v>
      </c>
      <c r="M173" s="11">
        <v>5320.25333980508</v>
      </c>
      <c r="N173" s="17">
        <v>2016</v>
      </c>
      <c r="O173" s="17" t="s">
        <v>15</v>
      </c>
      <c r="P173" s="17" t="s">
        <v>20</v>
      </c>
      <c r="Q173" s="17" t="s">
        <v>98</v>
      </c>
      <c r="R173" s="17" t="s">
        <v>95</v>
      </c>
      <c r="S173" s="17" t="s">
        <v>96</v>
      </c>
      <c r="T173" s="17" t="s">
        <v>66</v>
      </c>
      <c r="U173" s="17" t="s">
        <v>75</v>
      </c>
      <c r="V173" s="17" t="s">
        <v>46</v>
      </c>
    </row>
    <row r="174" spans="1:22" x14ac:dyDescent="0.25">
      <c r="A174" s="17">
        <v>258715</v>
      </c>
      <c r="B174" s="51">
        <v>11013</v>
      </c>
      <c r="C174" s="17" t="s">
        <v>79</v>
      </c>
      <c r="D174" s="17" t="s">
        <v>81</v>
      </c>
      <c r="E174" s="17" t="s">
        <v>84</v>
      </c>
      <c r="F174" s="17" t="s">
        <v>91</v>
      </c>
      <c r="G174" s="17" t="s">
        <v>87</v>
      </c>
      <c r="H174" s="17">
        <v>9</v>
      </c>
      <c r="I174" s="17" t="s">
        <v>86</v>
      </c>
      <c r="J174" s="17" t="s">
        <v>6</v>
      </c>
      <c r="K174" s="11">
        <v>-84.68</v>
      </c>
      <c r="L174" s="11">
        <v>84.68</v>
      </c>
      <c r="M174" s="11">
        <v>78.239019703015884</v>
      </c>
      <c r="N174" s="17">
        <v>2016</v>
      </c>
      <c r="O174" s="17" t="s">
        <v>15</v>
      </c>
      <c r="P174" s="17" t="s">
        <v>32</v>
      </c>
      <c r="Q174" s="17" t="s">
        <v>98</v>
      </c>
      <c r="R174" s="17" t="s">
        <v>95</v>
      </c>
      <c r="S174" s="17" t="s">
        <v>96</v>
      </c>
      <c r="T174" s="17" t="s">
        <v>66</v>
      </c>
      <c r="U174" s="17" t="s">
        <v>75</v>
      </c>
      <c r="V174" s="17" t="s">
        <v>46</v>
      </c>
    </row>
    <row r="175" spans="1:22" x14ac:dyDescent="0.25">
      <c r="A175" s="17">
        <v>258719</v>
      </c>
      <c r="B175" s="51">
        <v>11014</v>
      </c>
      <c r="C175" s="17" t="s">
        <v>79</v>
      </c>
      <c r="D175" s="17" t="s">
        <v>81</v>
      </c>
      <c r="E175" s="17" t="s">
        <v>84</v>
      </c>
      <c r="F175" s="17" t="s">
        <v>91</v>
      </c>
      <c r="G175" s="17" t="s">
        <v>87</v>
      </c>
      <c r="H175" s="17">
        <v>9</v>
      </c>
      <c r="I175" s="17" t="s">
        <v>86</v>
      </c>
      <c r="J175" s="17" t="s">
        <v>23</v>
      </c>
      <c r="K175" s="11">
        <v>-84.68</v>
      </c>
      <c r="L175" s="11">
        <v>84.68</v>
      </c>
      <c r="M175" s="11">
        <v>78.239019703015884</v>
      </c>
      <c r="N175" s="17">
        <v>2016</v>
      </c>
      <c r="O175" s="17" t="s">
        <v>15</v>
      </c>
      <c r="P175" s="17" t="s">
        <v>20</v>
      </c>
      <c r="Q175" s="17" t="s">
        <v>98</v>
      </c>
      <c r="R175" s="17" t="s">
        <v>95</v>
      </c>
      <c r="S175" s="17" t="s">
        <v>96</v>
      </c>
      <c r="T175" s="17" t="s">
        <v>66</v>
      </c>
      <c r="U175" s="17" t="s">
        <v>75</v>
      </c>
      <c r="V175" s="17" t="s">
        <v>46</v>
      </c>
    </row>
    <row r="176" spans="1:22" x14ac:dyDescent="0.25">
      <c r="A176" s="17">
        <v>272539</v>
      </c>
      <c r="B176" s="51">
        <v>15608</v>
      </c>
      <c r="C176" s="17" t="s">
        <v>79</v>
      </c>
      <c r="D176" s="17" t="s">
        <v>80</v>
      </c>
      <c r="E176" s="17" t="s">
        <v>83</v>
      </c>
      <c r="F176" s="17" t="s">
        <v>86</v>
      </c>
      <c r="G176" s="17" t="s">
        <v>99</v>
      </c>
      <c r="H176" s="17">
        <v>2</v>
      </c>
      <c r="I176" s="17" t="s">
        <v>86</v>
      </c>
      <c r="J176" s="17" t="s">
        <v>8</v>
      </c>
      <c r="K176" s="11">
        <v>2</v>
      </c>
      <c r="L176" s="11">
        <v>2</v>
      </c>
      <c r="M176" s="11">
        <v>2</v>
      </c>
      <c r="N176" s="17">
        <v>2016</v>
      </c>
      <c r="O176" s="17" t="s">
        <v>15</v>
      </c>
      <c r="P176" s="17" t="s">
        <v>17</v>
      </c>
      <c r="Q176" s="17" t="s">
        <v>98</v>
      </c>
      <c r="R176" s="17" t="s">
        <v>95</v>
      </c>
      <c r="S176" s="17" t="s">
        <v>96</v>
      </c>
      <c r="T176" s="17" t="s">
        <v>66</v>
      </c>
      <c r="U176" s="17" t="s">
        <v>75</v>
      </c>
      <c r="V176" s="17" t="s">
        <v>46</v>
      </c>
    </row>
    <row r="177" spans="1:22" x14ac:dyDescent="0.25">
      <c r="A177" s="17">
        <v>272540</v>
      </c>
      <c r="B177" s="51">
        <v>15609</v>
      </c>
      <c r="C177" s="17" t="s">
        <v>79</v>
      </c>
      <c r="D177" s="17" t="s">
        <v>80</v>
      </c>
      <c r="E177" s="17" t="s">
        <v>83</v>
      </c>
      <c r="F177" s="17" t="s">
        <v>86</v>
      </c>
      <c r="G177" s="17" t="s">
        <v>99</v>
      </c>
      <c r="H177" s="17">
        <v>2</v>
      </c>
      <c r="I177" s="17" t="s">
        <v>86</v>
      </c>
      <c r="J177" s="17" t="s">
        <v>6</v>
      </c>
      <c r="K177" s="11">
        <v>-14624.09</v>
      </c>
      <c r="L177" s="11">
        <v>14624.09</v>
      </c>
      <c r="M177" s="11">
        <v>14600.901456636939</v>
      </c>
      <c r="N177" s="17">
        <v>2016</v>
      </c>
      <c r="O177" s="17" t="s">
        <v>15</v>
      </c>
      <c r="P177" s="17" t="s">
        <v>32</v>
      </c>
      <c r="Q177" s="17" t="s">
        <v>98</v>
      </c>
      <c r="R177" s="17" t="s">
        <v>95</v>
      </c>
      <c r="S177" s="17" t="s">
        <v>96</v>
      </c>
      <c r="T177" s="17" t="s">
        <v>66</v>
      </c>
      <c r="U177" s="17" t="s">
        <v>75</v>
      </c>
      <c r="V177" s="17" t="s">
        <v>46</v>
      </c>
    </row>
    <row r="178" spans="1:22" x14ac:dyDescent="0.25">
      <c r="A178" s="17">
        <v>272541</v>
      </c>
      <c r="B178" s="51">
        <v>15610</v>
      </c>
      <c r="C178" s="17" t="s">
        <v>79</v>
      </c>
      <c r="D178" s="17" t="s">
        <v>80</v>
      </c>
      <c r="E178" s="17" t="s">
        <v>83</v>
      </c>
      <c r="F178" s="17" t="s">
        <v>86</v>
      </c>
      <c r="G178" s="17" t="s">
        <v>99</v>
      </c>
      <c r="H178" s="17">
        <v>2</v>
      </c>
      <c r="I178" s="17" t="s">
        <v>86</v>
      </c>
      <c r="J178" s="17" t="s">
        <v>4</v>
      </c>
      <c r="K178" s="11">
        <v>-7341.61</v>
      </c>
      <c r="L178" s="11">
        <v>7341.61</v>
      </c>
      <c r="M178" s="11">
        <v>7341.61</v>
      </c>
      <c r="N178" s="17">
        <v>2016</v>
      </c>
      <c r="O178" s="17" t="s">
        <v>15</v>
      </c>
      <c r="P178" s="17" t="s">
        <v>18</v>
      </c>
      <c r="Q178" s="17" t="s">
        <v>98</v>
      </c>
      <c r="R178" s="17" t="s">
        <v>95</v>
      </c>
      <c r="S178" s="17" t="s">
        <v>96</v>
      </c>
      <c r="T178" s="17" t="s">
        <v>66</v>
      </c>
      <c r="U178" s="17" t="s">
        <v>75</v>
      </c>
      <c r="V178" s="17" t="s">
        <v>46</v>
      </c>
    </row>
    <row r="179" spans="1:22" x14ac:dyDescent="0.25">
      <c r="A179" s="17">
        <v>272544</v>
      </c>
      <c r="B179" s="51">
        <v>15611</v>
      </c>
      <c r="C179" s="17" t="s">
        <v>79</v>
      </c>
      <c r="D179" s="17" t="s">
        <v>80</v>
      </c>
      <c r="E179" s="17" t="s">
        <v>83</v>
      </c>
      <c r="F179" s="17" t="s">
        <v>86</v>
      </c>
      <c r="G179" s="17" t="s">
        <v>99</v>
      </c>
      <c r="H179" s="17">
        <v>2</v>
      </c>
      <c r="I179" s="17" t="s">
        <v>86</v>
      </c>
      <c r="J179" s="17" t="s">
        <v>23</v>
      </c>
      <c r="K179" s="11">
        <v>-7282.4800000000005</v>
      </c>
      <c r="L179" s="11">
        <v>7282.4800000000005</v>
      </c>
      <c r="M179" s="11">
        <v>7259.2914566369391</v>
      </c>
      <c r="N179" s="17">
        <v>2016</v>
      </c>
      <c r="O179" s="17" t="s">
        <v>15</v>
      </c>
      <c r="P179" s="17" t="s">
        <v>20</v>
      </c>
      <c r="Q179" s="17" t="s">
        <v>98</v>
      </c>
      <c r="R179" s="17" t="s">
        <v>95</v>
      </c>
      <c r="S179" s="17" t="s">
        <v>96</v>
      </c>
      <c r="T179" s="17" t="s">
        <v>66</v>
      </c>
      <c r="U179" s="17" t="s">
        <v>75</v>
      </c>
      <c r="V179" s="17" t="s">
        <v>46</v>
      </c>
    </row>
    <row r="180" spans="1:22" x14ac:dyDescent="0.25">
      <c r="A180" s="17">
        <v>272547</v>
      </c>
      <c r="B180" s="51">
        <v>15612</v>
      </c>
      <c r="C180" s="17" t="s">
        <v>79</v>
      </c>
      <c r="D180" s="17" t="s">
        <v>80</v>
      </c>
      <c r="E180" s="17" t="s">
        <v>83</v>
      </c>
      <c r="F180" s="17" t="s">
        <v>86</v>
      </c>
      <c r="G180" s="17" t="s">
        <v>99</v>
      </c>
      <c r="H180" s="17">
        <v>2</v>
      </c>
      <c r="I180" s="17" t="s">
        <v>88</v>
      </c>
      <c r="J180" s="17" t="s">
        <v>6</v>
      </c>
      <c r="K180" s="11">
        <v>-9735.86</v>
      </c>
      <c r="L180" s="11">
        <v>9735.86</v>
      </c>
      <c r="M180" s="11">
        <v>9754.8842399999994</v>
      </c>
      <c r="N180" s="17">
        <v>2016</v>
      </c>
      <c r="O180" s="17" t="s">
        <v>15</v>
      </c>
      <c r="P180" s="17" t="s">
        <v>32</v>
      </c>
      <c r="Q180" s="17" t="s">
        <v>98</v>
      </c>
      <c r="R180" s="17" t="s">
        <v>95</v>
      </c>
      <c r="S180" s="17" t="s">
        <v>96</v>
      </c>
      <c r="T180" s="17" t="s">
        <v>66</v>
      </c>
      <c r="U180" s="17" t="s">
        <v>75</v>
      </c>
      <c r="V180" s="17" t="s">
        <v>46</v>
      </c>
    </row>
    <row r="181" spans="1:22" x14ac:dyDescent="0.25">
      <c r="A181" s="17">
        <v>272548</v>
      </c>
      <c r="B181" s="51">
        <v>15613</v>
      </c>
      <c r="C181" s="17" t="s">
        <v>79</v>
      </c>
      <c r="D181" s="17" t="s">
        <v>80</v>
      </c>
      <c r="E181" s="17" t="s">
        <v>83</v>
      </c>
      <c r="F181" s="17" t="s">
        <v>86</v>
      </c>
      <c r="G181" s="17" t="s">
        <v>99</v>
      </c>
      <c r="H181" s="17">
        <v>2</v>
      </c>
      <c r="I181" s="17" t="s">
        <v>88</v>
      </c>
      <c r="J181" s="17" t="s">
        <v>4</v>
      </c>
      <c r="K181" s="11">
        <v>-258</v>
      </c>
      <c r="L181" s="11">
        <v>258</v>
      </c>
      <c r="M181" s="11">
        <v>258</v>
      </c>
      <c r="N181" s="17">
        <v>2016</v>
      </c>
      <c r="O181" s="17" t="s">
        <v>15</v>
      </c>
      <c r="P181" s="17" t="s">
        <v>18</v>
      </c>
      <c r="Q181" s="17" t="s">
        <v>98</v>
      </c>
      <c r="R181" s="17" t="s">
        <v>95</v>
      </c>
      <c r="S181" s="17" t="s">
        <v>96</v>
      </c>
      <c r="T181" s="17" t="s">
        <v>66</v>
      </c>
      <c r="U181" s="17" t="s">
        <v>75</v>
      </c>
      <c r="V181" s="17" t="s">
        <v>46</v>
      </c>
    </row>
    <row r="182" spans="1:22" x14ac:dyDescent="0.25">
      <c r="A182" s="17">
        <v>272551</v>
      </c>
      <c r="B182" s="51">
        <v>15614</v>
      </c>
      <c r="C182" s="17" t="s">
        <v>79</v>
      </c>
      <c r="D182" s="17" t="s">
        <v>80</v>
      </c>
      <c r="E182" s="17" t="s">
        <v>83</v>
      </c>
      <c r="F182" s="17" t="s">
        <v>86</v>
      </c>
      <c r="G182" s="17" t="s">
        <v>99</v>
      </c>
      <c r="H182" s="17">
        <v>2</v>
      </c>
      <c r="I182" s="17" t="s">
        <v>88</v>
      </c>
      <c r="J182" s="17" t="s">
        <v>23</v>
      </c>
      <c r="K182" s="11">
        <v>-2037.4</v>
      </c>
      <c r="L182" s="11">
        <v>2037.4</v>
      </c>
      <c r="M182" s="11">
        <v>2056.4242399999998</v>
      </c>
      <c r="N182" s="17">
        <v>2016</v>
      </c>
      <c r="O182" s="17" t="s">
        <v>15</v>
      </c>
      <c r="P182" s="17" t="s">
        <v>20</v>
      </c>
      <c r="Q182" s="17" t="s">
        <v>98</v>
      </c>
      <c r="R182" s="17" t="s">
        <v>95</v>
      </c>
      <c r="S182" s="17" t="s">
        <v>96</v>
      </c>
      <c r="T182" s="17" t="s">
        <v>66</v>
      </c>
      <c r="U182" s="17" t="s">
        <v>75</v>
      </c>
      <c r="V182" s="17" t="s">
        <v>46</v>
      </c>
    </row>
    <row r="183" spans="1:22" x14ac:dyDescent="0.25">
      <c r="A183" s="17">
        <v>272552</v>
      </c>
      <c r="B183" s="51">
        <v>15615</v>
      </c>
      <c r="C183" s="17" t="s">
        <v>79</v>
      </c>
      <c r="D183" s="17" t="s">
        <v>80</v>
      </c>
      <c r="E183" s="17" t="s">
        <v>83</v>
      </c>
      <c r="F183" s="17" t="s">
        <v>86</v>
      </c>
      <c r="G183" s="17" t="s">
        <v>99</v>
      </c>
      <c r="H183" s="17">
        <v>2</v>
      </c>
      <c r="I183" s="17" t="s">
        <v>88</v>
      </c>
      <c r="J183" s="17" t="s">
        <v>0</v>
      </c>
      <c r="K183" s="11">
        <v>-7440.46</v>
      </c>
      <c r="L183" s="11">
        <v>7440.46</v>
      </c>
      <c r="M183" s="11">
        <v>7440.46</v>
      </c>
      <c r="N183" s="17">
        <v>2016</v>
      </c>
      <c r="O183" s="17" t="s">
        <v>15</v>
      </c>
      <c r="P183" s="17" t="s">
        <v>21</v>
      </c>
      <c r="Q183" s="17" t="s">
        <v>98</v>
      </c>
      <c r="R183" s="17" t="s">
        <v>95</v>
      </c>
      <c r="S183" s="17" t="s">
        <v>96</v>
      </c>
      <c r="T183" s="17" t="s">
        <v>66</v>
      </c>
      <c r="U183" s="17" t="s">
        <v>75</v>
      </c>
      <c r="V183" s="17" t="s">
        <v>46</v>
      </c>
    </row>
    <row r="184" spans="1:22" x14ac:dyDescent="0.25">
      <c r="A184" s="17">
        <v>272553</v>
      </c>
      <c r="B184" s="51">
        <v>15616</v>
      </c>
      <c r="C184" s="17" t="s">
        <v>79</v>
      </c>
      <c r="D184" s="17" t="s">
        <v>80</v>
      </c>
      <c r="E184" s="17" t="s">
        <v>83</v>
      </c>
      <c r="F184" s="17" t="s">
        <v>86</v>
      </c>
      <c r="G184" s="17" t="s">
        <v>101</v>
      </c>
      <c r="H184" s="17">
        <v>2</v>
      </c>
      <c r="I184" s="17" t="s">
        <v>86</v>
      </c>
      <c r="J184" s="17" t="s">
        <v>8</v>
      </c>
      <c r="K184" s="11">
        <v>25</v>
      </c>
      <c r="L184" s="11">
        <v>25</v>
      </c>
      <c r="M184" s="11">
        <v>25</v>
      </c>
      <c r="N184" s="17">
        <v>2016</v>
      </c>
      <c r="O184" s="17" t="s">
        <v>15</v>
      </c>
      <c r="P184" s="17" t="s">
        <v>17</v>
      </c>
      <c r="Q184" s="17" t="s">
        <v>98</v>
      </c>
      <c r="R184" s="17" t="s">
        <v>95</v>
      </c>
      <c r="S184" s="17" t="s">
        <v>96</v>
      </c>
      <c r="T184" s="17" t="s">
        <v>66</v>
      </c>
      <c r="U184" s="17" t="s">
        <v>75</v>
      </c>
      <c r="V184" s="17" t="s">
        <v>46</v>
      </c>
    </row>
    <row r="185" spans="1:22" x14ac:dyDescent="0.25">
      <c r="A185" s="17">
        <v>272554</v>
      </c>
      <c r="B185" s="51">
        <v>15617</v>
      </c>
      <c r="C185" s="17" t="s">
        <v>79</v>
      </c>
      <c r="D185" s="17" t="s">
        <v>80</v>
      </c>
      <c r="E185" s="17" t="s">
        <v>83</v>
      </c>
      <c r="F185" s="17" t="s">
        <v>86</v>
      </c>
      <c r="G185" s="17" t="s">
        <v>101</v>
      </c>
      <c r="H185" s="17">
        <v>2</v>
      </c>
      <c r="I185" s="17" t="s">
        <v>86</v>
      </c>
      <c r="J185" s="17" t="s">
        <v>6</v>
      </c>
      <c r="K185" s="11">
        <v>-209401.65000000002</v>
      </c>
      <c r="L185" s="11">
        <v>209401.65000000002</v>
      </c>
      <c r="M185" s="11">
        <v>213483.10634606535</v>
      </c>
      <c r="N185" s="17">
        <v>2016</v>
      </c>
      <c r="O185" s="17" t="s">
        <v>15</v>
      </c>
      <c r="P185" s="17" t="s">
        <v>32</v>
      </c>
      <c r="Q185" s="17" t="s">
        <v>98</v>
      </c>
      <c r="R185" s="17" t="s">
        <v>95</v>
      </c>
      <c r="S185" s="17" t="s">
        <v>96</v>
      </c>
      <c r="T185" s="17" t="s">
        <v>66</v>
      </c>
      <c r="U185" s="17" t="s">
        <v>75</v>
      </c>
      <c r="V185" s="17" t="s">
        <v>46</v>
      </c>
    </row>
    <row r="186" spans="1:22" x14ac:dyDescent="0.25">
      <c r="A186" s="17">
        <v>272555</v>
      </c>
      <c r="B186" s="51">
        <v>15618</v>
      </c>
      <c r="C186" s="17" t="s">
        <v>79</v>
      </c>
      <c r="D186" s="17" t="s">
        <v>80</v>
      </c>
      <c r="E186" s="17" t="s">
        <v>83</v>
      </c>
      <c r="F186" s="17" t="s">
        <v>86</v>
      </c>
      <c r="G186" s="17" t="s">
        <v>101</v>
      </c>
      <c r="H186" s="17">
        <v>2</v>
      </c>
      <c r="I186" s="17" t="s">
        <v>86</v>
      </c>
      <c r="J186" s="17" t="s">
        <v>4</v>
      </c>
      <c r="K186" s="11">
        <v>-142404.69</v>
      </c>
      <c r="L186" s="11">
        <v>142404.69</v>
      </c>
      <c r="M186" s="11">
        <v>142404.69</v>
      </c>
      <c r="N186" s="17">
        <v>2016</v>
      </c>
      <c r="O186" s="17" t="s">
        <v>15</v>
      </c>
      <c r="P186" s="17" t="s">
        <v>18</v>
      </c>
      <c r="Q186" s="17" t="s">
        <v>98</v>
      </c>
      <c r="R186" s="17" t="s">
        <v>95</v>
      </c>
      <c r="S186" s="17" t="s">
        <v>96</v>
      </c>
      <c r="T186" s="17" t="s">
        <v>66</v>
      </c>
      <c r="U186" s="17" t="s">
        <v>75</v>
      </c>
      <c r="V186" s="17" t="s">
        <v>46</v>
      </c>
    </row>
    <row r="187" spans="1:22" x14ac:dyDescent="0.25">
      <c r="A187" s="17">
        <v>272558</v>
      </c>
      <c r="B187" s="51">
        <v>15619</v>
      </c>
      <c r="C187" s="17" t="s">
        <v>79</v>
      </c>
      <c r="D187" s="17" t="s">
        <v>80</v>
      </c>
      <c r="E187" s="17" t="s">
        <v>83</v>
      </c>
      <c r="F187" s="17" t="s">
        <v>86</v>
      </c>
      <c r="G187" s="17" t="s">
        <v>101</v>
      </c>
      <c r="H187" s="17">
        <v>2</v>
      </c>
      <c r="I187" s="17" t="s">
        <v>86</v>
      </c>
      <c r="J187" s="17" t="s">
        <v>23</v>
      </c>
      <c r="K187" s="11">
        <v>-66996.959999999992</v>
      </c>
      <c r="L187" s="11">
        <v>66996.959999999992</v>
      </c>
      <c r="M187" s="11">
        <v>71078.416346065336</v>
      </c>
      <c r="N187" s="17">
        <v>2016</v>
      </c>
      <c r="O187" s="17" t="s">
        <v>15</v>
      </c>
      <c r="P187" s="17" t="s">
        <v>20</v>
      </c>
      <c r="Q187" s="17" t="s">
        <v>98</v>
      </c>
      <c r="R187" s="17" t="s">
        <v>95</v>
      </c>
      <c r="S187" s="17" t="s">
        <v>96</v>
      </c>
      <c r="T187" s="17" t="s">
        <v>66</v>
      </c>
      <c r="U187" s="17" t="s">
        <v>75</v>
      </c>
      <c r="V187" s="17" t="s">
        <v>46</v>
      </c>
    </row>
    <row r="188" spans="1:22" x14ac:dyDescent="0.25">
      <c r="A188" s="17">
        <v>272560</v>
      </c>
      <c r="B188" s="51">
        <v>15620</v>
      </c>
      <c r="C188" s="17" t="s">
        <v>79</v>
      </c>
      <c r="D188" s="17" t="s">
        <v>80</v>
      </c>
      <c r="E188" s="17" t="s">
        <v>83</v>
      </c>
      <c r="F188" s="17" t="s">
        <v>86</v>
      </c>
      <c r="G188" s="17" t="s">
        <v>101</v>
      </c>
      <c r="H188" s="17">
        <v>2</v>
      </c>
      <c r="I188" s="17" t="s">
        <v>88</v>
      </c>
      <c r="J188" s="17" t="s">
        <v>8</v>
      </c>
      <c r="K188" s="11">
        <v>5</v>
      </c>
      <c r="L188" s="11">
        <v>5</v>
      </c>
      <c r="M188" s="11">
        <v>5</v>
      </c>
      <c r="N188" s="17">
        <v>2016</v>
      </c>
      <c r="O188" s="17" t="s">
        <v>15</v>
      </c>
      <c r="P188" s="17" t="s">
        <v>17</v>
      </c>
      <c r="Q188" s="17" t="s">
        <v>98</v>
      </c>
      <c r="R188" s="17" t="s">
        <v>95</v>
      </c>
      <c r="S188" s="17" t="s">
        <v>96</v>
      </c>
      <c r="T188" s="17" t="s">
        <v>66</v>
      </c>
      <c r="U188" s="17" t="s">
        <v>75</v>
      </c>
      <c r="V188" s="17" t="s">
        <v>46</v>
      </c>
    </row>
    <row r="189" spans="1:22" x14ac:dyDescent="0.25">
      <c r="A189" s="17">
        <v>272561</v>
      </c>
      <c r="B189" s="51">
        <v>15621</v>
      </c>
      <c r="C189" s="17" t="s">
        <v>79</v>
      </c>
      <c r="D189" s="17" t="s">
        <v>80</v>
      </c>
      <c r="E189" s="17" t="s">
        <v>83</v>
      </c>
      <c r="F189" s="17" t="s">
        <v>86</v>
      </c>
      <c r="G189" s="17" t="s">
        <v>101</v>
      </c>
      <c r="H189" s="17">
        <v>2</v>
      </c>
      <c r="I189" s="17" t="s">
        <v>88</v>
      </c>
      <c r="J189" s="17" t="s">
        <v>6</v>
      </c>
      <c r="K189" s="11">
        <v>-49771.25</v>
      </c>
      <c r="L189" s="11">
        <v>49771.25</v>
      </c>
      <c r="M189" s="11">
        <v>49284.847915006641</v>
      </c>
      <c r="N189" s="17">
        <v>2016</v>
      </c>
      <c r="O189" s="17" t="s">
        <v>15</v>
      </c>
      <c r="P189" s="17" t="s">
        <v>32</v>
      </c>
      <c r="Q189" s="17" t="s">
        <v>98</v>
      </c>
      <c r="R189" s="17" t="s">
        <v>95</v>
      </c>
      <c r="S189" s="17" t="s">
        <v>96</v>
      </c>
      <c r="T189" s="17" t="s">
        <v>66</v>
      </c>
      <c r="U189" s="17" t="s">
        <v>75</v>
      </c>
      <c r="V189" s="17" t="s">
        <v>46</v>
      </c>
    </row>
    <row r="190" spans="1:22" x14ac:dyDescent="0.25">
      <c r="A190" s="17">
        <v>272565</v>
      </c>
      <c r="B190" s="51">
        <v>15622</v>
      </c>
      <c r="C190" s="17" t="s">
        <v>79</v>
      </c>
      <c r="D190" s="17" t="s">
        <v>80</v>
      </c>
      <c r="E190" s="17" t="s">
        <v>83</v>
      </c>
      <c r="F190" s="17" t="s">
        <v>86</v>
      </c>
      <c r="G190" s="17" t="s">
        <v>101</v>
      </c>
      <c r="H190" s="17">
        <v>2</v>
      </c>
      <c r="I190" s="17" t="s">
        <v>88</v>
      </c>
      <c r="J190" s="17" t="s">
        <v>23</v>
      </c>
      <c r="K190" s="11">
        <v>-49771.25</v>
      </c>
      <c r="L190" s="11">
        <v>49771.25</v>
      </c>
      <c r="M190" s="11">
        <v>49284.847915006641</v>
      </c>
      <c r="N190" s="17">
        <v>2016</v>
      </c>
      <c r="O190" s="17" t="s">
        <v>15</v>
      </c>
      <c r="P190" s="17" t="s">
        <v>20</v>
      </c>
      <c r="Q190" s="17" t="s">
        <v>98</v>
      </c>
      <c r="R190" s="17" t="s">
        <v>95</v>
      </c>
      <c r="S190" s="17" t="s">
        <v>96</v>
      </c>
      <c r="T190" s="17" t="s">
        <v>66</v>
      </c>
      <c r="U190" s="17" t="s">
        <v>75</v>
      </c>
      <c r="V190" s="17" t="s">
        <v>46</v>
      </c>
    </row>
    <row r="191" spans="1:22" x14ac:dyDescent="0.25">
      <c r="A191" s="17">
        <v>272861</v>
      </c>
      <c r="B191" s="51">
        <v>15724</v>
      </c>
      <c r="C191" s="17" t="s">
        <v>79</v>
      </c>
      <c r="D191" s="17" t="s">
        <v>80</v>
      </c>
      <c r="E191" s="17" t="s">
        <v>83</v>
      </c>
      <c r="F191" s="17" t="s">
        <v>101</v>
      </c>
      <c r="G191" s="17" t="s">
        <v>86</v>
      </c>
      <c r="H191" s="17">
        <v>7</v>
      </c>
      <c r="I191" s="17" t="s">
        <v>86</v>
      </c>
      <c r="J191" s="17" t="s">
        <v>8</v>
      </c>
      <c r="K191" s="11">
        <v>5</v>
      </c>
      <c r="L191" s="11">
        <v>5</v>
      </c>
      <c r="M191" s="11">
        <v>5</v>
      </c>
      <c r="N191" s="17">
        <v>2016</v>
      </c>
      <c r="O191" s="17" t="s">
        <v>15</v>
      </c>
      <c r="P191" s="17" t="s">
        <v>17</v>
      </c>
      <c r="Q191" s="17" t="s">
        <v>98</v>
      </c>
      <c r="R191" s="17" t="s">
        <v>95</v>
      </c>
      <c r="S191" s="17" t="s">
        <v>96</v>
      </c>
      <c r="T191" s="17" t="s">
        <v>66</v>
      </c>
      <c r="U191" s="17" t="s">
        <v>75</v>
      </c>
      <c r="V191" s="17" t="s">
        <v>46</v>
      </c>
    </row>
    <row r="192" spans="1:22" x14ac:dyDescent="0.25">
      <c r="A192" s="17">
        <v>272862</v>
      </c>
      <c r="B192" s="51">
        <v>15725</v>
      </c>
      <c r="C192" s="17" t="s">
        <v>79</v>
      </c>
      <c r="D192" s="17" t="s">
        <v>80</v>
      </c>
      <c r="E192" s="17" t="s">
        <v>83</v>
      </c>
      <c r="F192" s="17" t="s">
        <v>101</v>
      </c>
      <c r="G192" s="17" t="s">
        <v>86</v>
      </c>
      <c r="H192" s="17">
        <v>7</v>
      </c>
      <c r="I192" s="17" t="s">
        <v>86</v>
      </c>
      <c r="J192" s="17" t="s">
        <v>6</v>
      </c>
      <c r="K192" s="11">
        <v>-188183.90000000002</v>
      </c>
      <c r="L192" s="11">
        <v>188183.90000000002</v>
      </c>
      <c r="M192" s="11">
        <v>191388.86815918959</v>
      </c>
      <c r="N192" s="17">
        <v>2016</v>
      </c>
      <c r="O192" s="17" t="s">
        <v>15</v>
      </c>
      <c r="P192" s="17" t="s">
        <v>32</v>
      </c>
      <c r="Q192" s="17" t="s">
        <v>98</v>
      </c>
      <c r="R192" s="17" t="s">
        <v>95</v>
      </c>
      <c r="S192" s="17" t="s">
        <v>96</v>
      </c>
      <c r="T192" s="17" t="s">
        <v>66</v>
      </c>
      <c r="U192" s="17" t="s">
        <v>75</v>
      </c>
      <c r="V192" s="17" t="s">
        <v>46</v>
      </c>
    </row>
    <row r="193" spans="1:22" x14ac:dyDescent="0.25">
      <c r="A193" s="17">
        <v>272863</v>
      </c>
      <c r="B193" s="51">
        <v>15726</v>
      </c>
      <c r="C193" s="17" t="s">
        <v>79</v>
      </c>
      <c r="D193" s="17" t="s">
        <v>80</v>
      </c>
      <c r="E193" s="17" t="s">
        <v>83</v>
      </c>
      <c r="F193" s="17" t="s">
        <v>101</v>
      </c>
      <c r="G193" s="17" t="s">
        <v>86</v>
      </c>
      <c r="H193" s="17">
        <v>7</v>
      </c>
      <c r="I193" s="17" t="s">
        <v>86</v>
      </c>
      <c r="J193" s="17" t="s">
        <v>4</v>
      </c>
      <c r="K193" s="11">
        <v>-18518.93</v>
      </c>
      <c r="L193" s="11">
        <v>18518.93</v>
      </c>
      <c r="M193" s="11">
        <v>18518.93</v>
      </c>
      <c r="N193" s="17">
        <v>2016</v>
      </c>
      <c r="O193" s="17" t="s">
        <v>15</v>
      </c>
      <c r="P193" s="17" t="s">
        <v>18</v>
      </c>
      <c r="Q193" s="17" t="s">
        <v>98</v>
      </c>
      <c r="R193" s="17" t="s">
        <v>95</v>
      </c>
      <c r="S193" s="17" t="s">
        <v>96</v>
      </c>
      <c r="T193" s="17" t="s">
        <v>66</v>
      </c>
      <c r="U193" s="17" t="s">
        <v>75</v>
      </c>
      <c r="V193" s="17" t="s">
        <v>46</v>
      </c>
    </row>
    <row r="194" spans="1:22" x14ac:dyDescent="0.25">
      <c r="A194" s="17">
        <v>272864</v>
      </c>
      <c r="B194" s="51">
        <v>15727</v>
      </c>
      <c r="C194" s="17" t="s">
        <v>79</v>
      </c>
      <c r="D194" s="17" t="s">
        <v>80</v>
      </c>
      <c r="E194" s="17" t="s">
        <v>83</v>
      </c>
      <c r="F194" s="17" t="s">
        <v>101</v>
      </c>
      <c r="G194" s="17" t="s">
        <v>86</v>
      </c>
      <c r="H194" s="17">
        <v>7</v>
      </c>
      <c r="I194" s="17" t="s">
        <v>86</v>
      </c>
      <c r="J194" s="17" t="s">
        <v>30</v>
      </c>
      <c r="K194" s="11">
        <v>-356.85</v>
      </c>
      <c r="L194" s="11">
        <v>356.85</v>
      </c>
      <c r="M194" s="11">
        <v>356.85</v>
      </c>
      <c r="N194" s="17">
        <v>2016</v>
      </c>
      <c r="O194" s="17" t="s">
        <v>15</v>
      </c>
      <c r="P194" s="17" t="s">
        <v>22</v>
      </c>
      <c r="Q194" s="17" t="s">
        <v>98</v>
      </c>
      <c r="R194" s="17" t="s">
        <v>95</v>
      </c>
      <c r="S194" s="17" t="s">
        <v>96</v>
      </c>
      <c r="T194" s="17" t="s">
        <v>66</v>
      </c>
      <c r="U194" s="17" t="s">
        <v>75</v>
      </c>
      <c r="V194" s="17" t="s">
        <v>46</v>
      </c>
    </row>
    <row r="195" spans="1:22" x14ac:dyDescent="0.25">
      <c r="A195" s="17">
        <v>272865</v>
      </c>
      <c r="B195" s="51">
        <v>15728</v>
      </c>
      <c r="C195" s="17" t="s">
        <v>79</v>
      </c>
      <c r="D195" s="17" t="s">
        <v>80</v>
      </c>
      <c r="E195" s="17" t="s">
        <v>83</v>
      </c>
      <c r="F195" s="17" t="s">
        <v>101</v>
      </c>
      <c r="G195" s="17" t="s">
        <v>86</v>
      </c>
      <c r="H195" s="17">
        <v>7</v>
      </c>
      <c r="I195" s="17" t="s">
        <v>86</v>
      </c>
      <c r="J195" s="17" t="s">
        <v>2</v>
      </c>
      <c r="K195" s="11">
        <v>-64383.53</v>
      </c>
      <c r="L195" s="11">
        <v>64383.53</v>
      </c>
      <c r="M195" s="11">
        <v>64383.53</v>
      </c>
      <c r="N195" s="17">
        <v>2016</v>
      </c>
      <c r="O195" s="17" t="s">
        <v>15</v>
      </c>
      <c r="P195" s="17" t="s">
        <v>19</v>
      </c>
      <c r="Q195" s="17" t="s">
        <v>98</v>
      </c>
      <c r="R195" s="17" t="s">
        <v>95</v>
      </c>
      <c r="S195" s="17" t="s">
        <v>96</v>
      </c>
      <c r="T195" s="17" t="s">
        <v>66</v>
      </c>
      <c r="U195" s="17" t="s">
        <v>75</v>
      </c>
      <c r="V195" s="17" t="s">
        <v>46</v>
      </c>
    </row>
    <row r="196" spans="1:22" x14ac:dyDescent="0.25">
      <c r="A196" s="17">
        <v>272866</v>
      </c>
      <c r="B196" s="51">
        <v>15729</v>
      </c>
      <c r="C196" s="17" t="s">
        <v>79</v>
      </c>
      <c r="D196" s="17" t="s">
        <v>80</v>
      </c>
      <c r="E196" s="17" t="s">
        <v>83</v>
      </c>
      <c r="F196" s="17" t="s">
        <v>101</v>
      </c>
      <c r="G196" s="17" t="s">
        <v>86</v>
      </c>
      <c r="H196" s="17">
        <v>7</v>
      </c>
      <c r="I196" s="17" t="s">
        <v>86</v>
      </c>
      <c r="J196" s="17" t="s">
        <v>23</v>
      </c>
      <c r="K196" s="11">
        <v>-78614.33</v>
      </c>
      <c r="L196" s="11">
        <v>78614.33</v>
      </c>
      <c r="M196" s="11">
        <v>81819.298159189595</v>
      </c>
      <c r="N196" s="17">
        <v>2016</v>
      </c>
      <c r="O196" s="17" t="s">
        <v>15</v>
      </c>
      <c r="P196" s="17" t="s">
        <v>20</v>
      </c>
      <c r="Q196" s="17" t="s">
        <v>98</v>
      </c>
      <c r="R196" s="17" t="s">
        <v>95</v>
      </c>
      <c r="S196" s="17" t="s">
        <v>96</v>
      </c>
      <c r="T196" s="17" t="s">
        <v>66</v>
      </c>
      <c r="U196" s="17" t="s">
        <v>75</v>
      </c>
      <c r="V196" s="17" t="s">
        <v>46</v>
      </c>
    </row>
    <row r="197" spans="1:22" x14ac:dyDescent="0.25">
      <c r="A197" s="17">
        <v>272867</v>
      </c>
      <c r="B197" s="51">
        <v>15730</v>
      </c>
      <c r="C197" s="17" t="s">
        <v>79</v>
      </c>
      <c r="D197" s="17" t="s">
        <v>80</v>
      </c>
      <c r="E197" s="17" t="s">
        <v>83</v>
      </c>
      <c r="F197" s="17" t="s">
        <v>101</v>
      </c>
      <c r="G197" s="17" t="s">
        <v>86</v>
      </c>
      <c r="H197" s="17">
        <v>7</v>
      </c>
      <c r="I197" s="17" t="s">
        <v>86</v>
      </c>
      <c r="J197" s="17" t="s">
        <v>0</v>
      </c>
      <c r="K197" s="11">
        <v>-26310.26</v>
      </c>
      <c r="L197" s="11">
        <v>26310.26</v>
      </c>
      <c r="M197" s="11">
        <v>26310.26</v>
      </c>
      <c r="N197" s="17">
        <v>2016</v>
      </c>
      <c r="O197" s="17" t="s">
        <v>15</v>
      </c>
      <c r="P197" s="17" t="s">
        <v>21</v>
      </c>
      <c r="Q197" s="17" t="s">
        <v>98</v>
      </c>
      <c r="R197" s="17" t="s">
        <v>95</v>
      </c>
      <c r="S197" s="17" t="s">
        <v>96</v>
      </c>
      <c r="T197" s="17" t="s">
        <v>66</v>
      </c>
      <c r="U197" s="17" t="s">
        <v>75</v>
      </c>
      <c r="V197" s="17" t="s">
        <v>46</v>
      </c>
    </row>
    <row r="198" spans="1:22" x14ac:dyDescent="0.25">
      <c r="A198" s="17">
        <v>272868</v>
      </c>
      <c r="B198" s="51">
        <v>15731</v>
      </c>
      <c r="C198" s="17" t="s">
        <v>79</v>
      </c>
      <c r="D198" s="17" t="s">
        <v>80</v>
      </c>
      <c r="E198" s="17" t="s">
        <v>83</v>
      </c>
      <c r="F198" s="17" t="s">
        <v>101</v>
      </c>
      <c r="G198" s="17" t="s">
        <v>86</v>
      </c>
      <c r="H198" s="17">
        <v>7</v>
      </c>
      <c r="I198" s="17" t="s">
        <v>88</v>
      </c>
      <c r="J198" s="17" t="s">
        <v>8</v>
      </c>
      <c r="K198" s="11">
        <v>4</v>
      </c>
      <c r="L198" s="11">
        <v>4</v>
      </c>
      <c r="M198" s="11">
        <v>4</v>
      </c>
      <c r="N198" s="17">
        <v>2016</v>
      </c>
      <c r="O198" s="17" t="s">
        <v>15</v>
      </c>
      <c r="P198" s="17" t="s">
        <v>17</v>
      </c>
      <c r="Q198" s="17" t="s">
        <v>98</v>
      </c>
      <c r="R198" s="17" t="s">
        <v>95</v>
      </c>
      <c r="S198" s="17" t="s">
        <v>96</v>
      </c>
      <c r="T198" s="17" t="s">
        <v>66</v>
      </c>
      <c r="U198" s="17" t="s">
        <v>75</v>
      </c>
      <c r="V198" s="17" t="s">
        <v>46</v>
      </c>
    </row>
    <row r="199" spans="1:22" x14ac:dyDescent="0.25">
      <c r="A199" s="17">
        <v>272869</v>
      </c>
      <c r="B199" s="51">
        <v>15732</v>
      </c>
      <c r="C199" s="17" t="s">
        <v>79</v>
      </c>
      <c r="D199" s="17" t="s">
        <v>80</v>
      </c>
      <c r="E199" s="17" t="s">
        <v>83</v>
      </c>
      <c r="F199" s="17" t="s">
        <v>101</v>
      </c>
      <c r="G199" s="17" t="s">
        <v>86</v>
      </c>
      <c r="H199" s="17">
        <v>7</v>
      </c>
      <c r="I199" s="17" t="s">
        <v>88</v>
      </c>
      <c r="J199" s="17" t="s">
        <v>6</v>
      </c>
      <c r="K199" s="11">
        <v>-72560.83</v>
      </c>
      <c r="L199" s="11">
        <v>72560.83</v>
      </c>
      <c r="M199" s="11">
        <v>70929.379477372277</v>
      </c>
      <c r="N199" s="17">
        <v>2016</v>
      </c>
      <c r="O199" s="17" t="s">
        <v>15</v>
      </c>
      <c r="P199" s="17" t="s">
        <v>32</v>
      </c>
      <c r="Q199" s="17" t="s">
        <v>98</v>
      </c>
      <c r="R199" s="17" t="s">
        <v>95</v>
      </c>
      <c r="S199" s="17" t="s">
        <v>96</v>
      </c>
      <c r="T199" s="17" t="s">
        <v>66</v>
      </c>
      <c r="U199" s="17" t="s">
        <v>75</v>
      </c>
      <c r="V199" s="17" t="s">
        <v>46</v>
      </c>
    </row>
    <row r="200" spans="1:22" x14ac:dyDescent="0.25">
      <c r="A200" s="17">
        <v>272870</v>
      </c>
      <c r="B200" s="51">
        <v>15733</v>
      </c>
      <c r="C200" s="17" t="s">
        <v>79</v>
      </c>
      <c r="D200" s="17" t="s">
        <v>80</v>
      </c>
      <c r="E200" s="17" t="s">
        <v>83</v>
      </c>
      <c r="F200" s="17" t="s">
        <v>101</v>
      </c>
      <c r="G200" s="17" t="s">
        <v>86</v>
      </c>
      <c r="H200" s="17">
        <v>7</v>
      </c>
      <c r="I200" s="17" t="s">
        <v>88</v>
      </c>
      <c r="J200" s="17" t="s">
        <v>4</v>
      </c>
      <c r="K200" s="11">
        <v>-16742.62</v>
      </c>
      <c r="L200" s="11">
        <v>16742.62</v>
      </c>
      <c r="M200" s="11">
        <v>16742.62</v>
      </c>
      <c r="N200" s="17">
        <v>2016</v>
      </c>
      <c r="O200" s="17" t="s">
        <v>15</v>
      </c>
      <c r="P200" s="17" t="s">
        <v>18</v>
      </c>
      <c r="Q200" s="17" t="s">
        <v>98</v>
      </c>
      <c r="R200" s="17" t="s">
        <v>95</v>
      </c>
      <c r="S200" s="17" t="s">
        <v>96</v>
      </c>
      <c r="T200" s="17" t="s">
        <v>66</v>
      </c>
      <c r="U200" s="17" t="s">
        <v>75</v>
      </c>
      <c r="V200" s="17" t="s">
        <v>46</v>
      </c>
    </row>
    <row r="201" spans="1:22" x14ac:dyDescent="0.25">
      <c r="A201" s="17">
        <v>272872</v>
      </c>
      <c r="B201" s="51">
        <v>15734</v>
      </c>
      <c r="C201" s="17" t="s">
        <v>79</v>
      </c>
      <c r="D201" s="17" t="s">
        <v>80</v>
      </c>
      <c r="E201" s="17" t="s">
        <v>83</v>
      </c>
      <c r="F201" s="17" t="s">
        <v>101</v>
      </c>
      <c r="G201" s="17" t="s">
        <v>86</v>
      </c>
      <c r="H201" s="17">
        <v>7</v>
      </c>
      <c r="I201" s="17" t="s">
        <v>88</v>
      </c>
      <c r="J201" s="17" t="s">
        <v>2</v>
      </c>
      <c r="K201" s="11">
        <v>-33109.71</v>
      </c>
      <c r="L201" s="11">
        <v>33109.71</v>
      </c>
      <c r="M201" s="11">
        <v>33109.71</v>
      </c>
      <c r="N201" s="17">
        <v>2016</v>
      </c>
      <c r="O201" s="17" t="s">
        <v>15</v>
      </c>
      <c r="P201" s="17" t="s">
        <v>19</v>
      </c>
      <c r="Q201" s="17" t="s">
        <v>98</v>
      </c>
      <c r="R201" s="17" t="s">
        <v>95</v>
      </c>
      <c r="S201" s="17" t="s">
        <v>96</v>
      </c>
      <c r="T201" s="17" t="s">
        <v>66</v>
      </c>
      <c r="U201" s="17" t="s">
        <v>75</v>
      </c>
      <c r="V201" s="17" t="s">
        <v>46</v>
      </c>
    </row>
    <row r="202" spans="1:22" x14ac:dyDescent="0.25">
      <c r="A202" s="17">
        <v>272873</v>
      </c>
      <c r="B202" s="51">
        <v>15735</v>
      </c>
      <c r="C202" s="17" t="s">
        <v>79</v>
      </c>
      <c r="D202" s="17" t="s">
        <v>80</v>
      </c>
      <c r="E202" s="17" t="s">
        <v>83</v>
      </c>
      <c r="F202" s="17" t="s">
        <v>101</v>
      </c>
      <c r="G202" s="17" t="s">
        <v>86</v>
      </c>
      <c r="H202" s="17">
        <v>7</v>
      </c>
      <c r="I202" s="17" t="s">
        <v>88</v>
      </c>
      <c r="J202" s="17" t="s">
        <v>23</v>
      </c>
      <c r="K202" s="11">
        <v>-21746.18</v>
      </c>
      <c r="L202" s="11">
        <v>21746.18</v>
      </c>
      <c r="M202" s="11">
        <v>20114.729477372261</v>
      </c>
      <c r="N202" s="17">
        <v>2016</v>
      </c>
      <c r="O202" s="17" t="s">
        <v>15</v>
      </c>
      <c r="P202" s="17" t="s">
        <v>20</v>
      </c>
      <c r="Q202" s="17" t="s">
        <v>98</v>
      </c>
      <c r="R202" s="17" t="s">
        <v>95</v>
      </c>
      <c r="S202" s="17" t="s">
        <v>96</v>
      </c>
      <c r="T202" s="17" t="s">
        <v>66</v>
      </c>
      <c r="U202" s="17" t="s">
        <v>75</v>
      </c>
      <c r="V202" s="17" t="s">
        <v>46</v>
      </c>
    </row>
    <row r="203" spans="1:22" x14ac:dyDescent="0.25">
      <c r="A203" s="17">
        <v>272874</v>
      </c>
      <c r="B203" s="51">
        <v>15736</v>
      </c>
      <c r="C203" s="17" t="s">
        <v>79</v>
      </c>
      <c r="D203" s="17" t="s">
        <v>80</v>
      </c>
      <c r="E203" s="17" t="s">
        <v>83</v>
      </c>
      <c r="F203" s="17" t="s">
        <v>101</v>
      </c>
      <c r="G203" s="17" t="s">
        <v>86</v>
      </c>
      <c r="H203" s="17">
        <v>7</v>
      </c>
      <c r="I203" s="17" t="s">
        <v>88</v>
      </c>
      <c r="J203" s="17" t="s">
        <v>0</v>
      </c>
      <c r="K203" s="11">
        <v>-962.32</v>
      </c>
      <c r="L203" s="11">
        <v>962.32</v>
      </c>
      <c r="M203" s="11">
        <v>962.32</v>
      </c>
      <c r="N203" s="17">
        <v>2016</v>
      </c>
      <c r="O203" s="17" t="s">
        <v>15</v>
      </c>
      <c r="P203" s="17" t="s">
        <v>21</v>
      </c>
      <c r="Q203" s="17" t="s">
        <v>98</v>
      </c>
      <c r="R203" s="17" t="s">
        <v>95</v>
      </c>
      <c r="S203" s="17" t="s">
        <v>96</v>
      </c>
      <c r="T203" s="17" t="s">
        <v>66</v>
      </c>
      <c r="U203" s="17" t="s">
        <v>75</v>
      </c>
      <c r="V203" s="17" t="s">
        <v>46</v>
      </c>
    </row>
    <row r="204" spans="1:22" x14ac:dyDescent="0.25">
      <c r="A204" s="17">
        <v>272876</v>
      </c>
      <c r="B204" s="51">
        <v>15737</v>
      </c>
      <c r="C204" s="17" t="s">
        <v>79</v>
      </c>
      <c r="D204" s="17" t="s">
        <v>80</v>
      </c>
      <c r="E204" s="17" t="s">
        <v>83</v>
      </c>
      <c r="F204" s="17" t="s">
        <v>101</v>
      </c>
      <c r="G204" s="17" t="s">
        <v>86</v>
      </c>
      <c r="H204" s="17">
        <v>7</v>
      </c>
      <c r="I204" s="17" t="s">
        <v>92</v>
      </c>
      <c r="J204" s="17" t="s">
        <v>6</v>
      </c>
      <c r="K204" s="11">
        <v>-5581.3</v>
      </c>
      <c r="L204" s="11">
        <v>5581.3</v>
      </c>
      <c r="M204" s="11">
        <v>5581.3</v>
      </c>
      <c r="N204" s="17">
        <v>2016</v>
      </c>
      <c r="O204" s="17" t="s">
        <v>15</v>
      </c>
      <c r="P204" s="17" t="s">
        <v>32</v>
      </c>
      <c r="Q204" s="17" t="s">
        <v>98</v>
      </c>
      <c r="R204" s="17" t="s">
        <v>95</v>
      </c>
      <c r="S204" s="17" t="s">
        <v>96</v>
      </c>
      <c r="T204" s="17" t="s">
        <v>66</v>
      </c>
      <c r="U204" s="17" t="s">
        <v>75</v>
      </c>
      <c r="V204" s="17" t="s">
        <v>46</v>
      </c>
    </row>
    <row r="205" spans="1:22" x14ac:dyDescent="0.25">
      <c r="A205" s="17">
        <v>272879</v>
      </c>
      <c r="B205" s="51">
        <v>15738</v>
      </c>
      <c r="C205" s="17" t="s">
        <v>79</v>
      </c>
      <c r="D205" s="17" t="s">
        <v>80</v>
      </c>
      <c r="E205" s="17" t="s">
        <v>83</v>
      </c>
      <c r="F205" s="17" t="s">
        <v>101</v>
      </c>
      <c r="G205" s="17" t="s">
        <v>86</v>
      </c>
      <c r="H205" s="17">
        <v>7</v>
      </c>
      <c r="I205" s="17" t="s">
        <v>92</v>
      </c>
      <c r="J205" s="17" t="s">
        <v>2</v>
      </c>
      <c r="K205" s="11">
        <v>-5581.3</v>
      </c>
      <c r="L205" s="11">
        <v>5581.3</v>
      </c>
      <c r="M205" s="11">
        <v>5581.3</v>
      </c>
      <c r="N205" s="17">
        <v>2016</v>
      </c>
      <c r="O205" s="17" t="s">
        <v>15</v>
      </c>
      <c r="P205" s="17" t="s">
        <v>19</v>
      </c>
      <c r="Q205" s="17" t="s">
        <v>98</v>
      </c>
      <c r="R205" s="17" t="s">
        <v>95</v>
      </c>
      <c r="S205" s="17" t="s">
        <v>96</v>
      </c>
      <c r="T205" s="17" t="s">
        <v>66</v>
      </c>
      <c r="U205" s="17" t="s">
        <v>75</v>
      </c>
      <c r="V205" s="17" t="s">
        <v>46</v>
      </c>
    </row>
    <row r="206" spans="1:22" x14ac:dyDescent="0.25">
      <c r="A206" s="17">
        <v>272883</v>
      </c>
      <c r="B206" s="51">
        <v>15739</v>
      </c>
      <c r="C206" s="17" t="s">
        <v>79</v>
      </c>
      <c r="D206" s="17" t="s">
        <v>80</v>
      </c>
      <c r="E206" s="17" t="s">
        <v>83</v>
      </c>
      <c r="F206" s="17" t="s">
        <v>101</v>
      </c>
      <c r="G206" s="17" t="s">
        <v>86</v>
      </c>
      <c r="H206" s="17">
        <v>7</v>
      </c>
      <c r="I206" s="17" t="s">
        <v>93</v>
      </c>
      <c r="J206" s="17" t="s">
        <v>6</v>
      </c>
      <c r="K206" s="11">
        <v>-2175.9699999999998</v>
      </c>
      <c r="L206" s="11">
        <v>2175.9699999999998</v>
      </c>
      <c r="M206" s="11">
        <v>2175.0248053967462</v>
      </c>
      <c r="N206" s="17">
        <v>2016</v>
      </c>
      <c r="O206" s="17" t="s">
        <v>15</v>
      </c>
      <c r="P206" s="17" t="s">
        <v>32</v>
      </c>
      <c r="Q206" s="17" t="s">
        <v>98</v>
      </c>
      <c r="R206" s="17" t="s">
        <v>95</v>
      </c>
      <c r="S206" s="17" t="s">
        <v>96</v>
      </c>
      <c r="T206" s="17" t="s">
        <v>66</v>
      </c>
      <c r="U206" s="17" t="s">
        <v>78</v>
      </c>
      <c r="V206" s="17" t="s">
        <v>46</v>
      </c>
    </row>
    <row r="207" spans="1:22" x14ac:dyDescent="0.25">
      <c r="A207" s="17">
        <v>272887</v>
      </c>
      <c r="B207" s="51">
        <v>15740</v>
      </c>
      <c r="C207" s="17" t="s">
        <v>79</v>
      </c>
      <c r="D207" s="17" t="s">
        <v>80</v>
      </c>
      <c r="E207" s="17" t="s">
        <v>83</v>
      </c>
      <c r="F207" s="17" t="s">
        <v>101</v>
      </c>
      <c r="G207" s="17" t="s">
        <v>86</v>
      </c>
      <c r="H207" s="17">
        <v>7</v>
      </c>
      <c r="I207" s="17" t="s">
        <v>93</v>
      </c>
      <c r="J207" s="17" t="s">
        <v>23</v>
      </c>
      <c r="K207" s="11">
        <v>-1213.6500000000001</v>
      </c>
      <c r="L207" s="11">
        <v>1213.6500000000001</v>
      </c>
      <c r="M207" s="11">
        <v>1212.7048053967462</v>
      </c>
      <c r="N207" s="17">
        <v>2016</v>
      </c>
      <c r="O207" s="17" t="s">
        <v>15</v>
      </c>
      <c r="P207" s="17" t="s">
        <v>20</v>
      </c>
      <c r="Q207" s="17" t="s">
        <v>98</v>
      </c>
      <c r="R207" s="17" t="s">
        <v>95</v>
      </c>
      <c r="S207" s="17" t="s">
        <v>96</v>
      </c>
      <c r="T207" s="17" t="s">
        <v>66</v>
      </c>
      <c r="U207" s="17" t="s">
        <v>78</v>
      </c>
      <c r="V207" s="17" t="s">
        <v>46</v>
      </c>
    </row>
    <row r="208" spans="1:22" x14ac:dyDescent="0.25">
      <c r="A208" s="17">
        <v>272888</v>
      </c>
      <c r="B208" s="51">
        <v>15741</v>
      </c>
      <c r="C208" s="17" t="s">
        <v>79</v>
      </c>
      <c r="D208" s="17" t="s">
        <v>80</v>
      </c>
      <c r="E208" s="17" t="s">
        <v>83</v>
      </c>
      <c r="F208" s="17" t="s">
        <v>101</v>
      </c>
      <c r="G208" s="17" t="s">
        <v>86</v>
      </c>
      <c r="H208" s="17">
        <v>7</v>
      </c>
      <c r="I208" s="17" t="s">
        <v>93</v>
      </c>
      <c r="J208" s="17" t="s">
        <v>0</v>
      </c>
      <c r="K208" s="11">
        <v>-962.32</v>
      </c>
      <c r="L208" s="11">
        <v>962.32</v>
      </c>
      <c r="M208" s="11">
        <v>962.32</v>
      </c>
      <c r="N208" s="17">
        <v>2016</v>
      </c>
      <c r="O208" s="17" t="s">
        <v>15</v>
      </c>
      <c r="P208" s="17" t="s">
        <v>21</v>
      </c>
      <c r="Q208" s="17" t="s">
        <v>98</v>
      </c>
      <c r="R208" s="17" t="s">
        <v>95</v>
      </c>
      <c r="S208" s="17" t="s">
        <v>96</v>
      </c>
      <c r="T208" s="17" t="s">
        <v>66</v>
      </c>
      <c r="U208" s="17" t="s">
        <v>78</v>
      </c>
      <c r="V208" s="17" t="s">
        <v>46</v>
      </c>
    </row>
    <row r="209" spans="1:22" x14ac:dyDescent="0.25">
      <c r="A209" s="17">
        <v>272904</v>
      </c>
      <c r="B209" s="51">
        <v>15748</v>
      </c>
      <c r="C209" s="17" t="s">
        <v>79</v>
      </c>
      <c r="D209" s="17" t="s">
        <v>80</v>
      </c>
      <c r="E209" s="17" t="s">
        <v>83</v>
      </c>
      <c r="F209" s="17" t="s">
        <v>101</v>
      </c>
      <c r="G209" s="17" t="s">
        <v>91</v>
      </c>
      <c r="H209" s="17">
        <v>3</v>
      </c>
      <c r="I209" s="17" t="s">
        <v>86</v>
      </c>
      <c r="J209" s="17" t="s">
        <v>6</v>
      </c>
      <c r="K209" s="11">
        <v>-35275.85</v>
      </c>
      <c r="L209" s="11">
        <v>35275.85</v>
      </c>
      <c r="M209" s="11">
        <v>34064.093806178535</v>
      </c>
      <c r="N209" s="17">
        <v>2016</v>
      </c>
      <c r="O209" s="17" t="s">
        <v>15</v>
      </c>
      <c r="P209" s="17" t="s">
        <v>32</v>
      </c>
      <c r="Q209" s="17" t="s">
        <v>98</v>
      </c>
      <c r="R209" s="17" t="s">
        <v>95</v>
      </c>
      <c r="S209" s="17" t="s">
        <v>96</v>
      </c>
      <c r="T209" s="17" t="s">
        <v>66</v>
      </c>
      <c r="U209" s="17" t="s">
        <v>75</v>
      </c>
      <c r="V209" s="17" t="s">
        <v>46</v>
      </c>
    </row>
    <row r="210" spans="1:22" x14ac:dyDescent="0.25">
      <c r="A210" s="17">
        <v>272907</v>
      </c>
      <c r="B210" s="51">
        <v>15749</v>
      </c>
      <c r="C210" s="17" t="s">
        <v>79</v>
      </c>
      <c r="D210" s="17" t="s">
        <v>80</v>
      </c>
      <c r="E210" s="17" t="s">
        <v>83</v>
      </c>
      <c r="F210" s="17" t="s">
        <v>101</v>
      </c>
      <c r="G210" s="17" t="s">
        <v>91</v>
      </c>
      <c r="H210" s="17">
        <v>3</v>
      </c>
      <c r="I210" s="17" t="s">
        <v>86</v>
      </c>
      <c r="J210" s="17" t="s">
        <v>2</v>
      </c>
      <c r="K210" s="11">
        <v>-1941.14</v>
      </c>
      <c r="L210" s="11">
        <v>1941.14</v>
      </c>
      <c r="M210" s="11">
        <v>1941.14</v>
      </c>
      <c r="N210" s="17">
        <v>2016</v>
      </c>
      <c r="O210" s="17" t="s">
        <v>15</v>
      </c>
      <c r="P210" s="17" t="s">
        <v>19</v>
      </c>
      <c r="Q210" s="17" t="s">
        <v>98</v>
      </c>
      <c r="R210" s="17" t="s">
        <v>95</v>
      </c>
      <c r="S210" s="17" t="s">
        <v>96</v>
      </c>
      <c r="T210" s="17" t="s">
        <v>66</v>
      </c>
      <c r="U210" s="17" t="s">
        <v>75</v>
      </c>
      <c r="V210" s="17" t="s">
        <v>46</v>
      </c>
    </row>
    <row r="211" spans="1:22" x14ac:dyDescent="0.25">
      <c r="A211" s="17">
        <v>272908</v>
      </c>
      <c r="B211" s="51">
        <v>15750</v>
      </c>
      <c r="C211" s="17" t="s">
        <v>79</v>
      </c>
      <c r="D211" s="17" t="s">
        <v>80</v>
      </c>
      <c r="E211" s="17" t="s">
        <v>83</v>
      </c>
      <c r="F211" s="17" t="s">
        <v>101</v>
      </c>
      <c r="G211" s="17" t="s">
        <v>91</v>
      </c>
      <c r="H211" s="17">
        <v>3</v>
      </c>
      <c r="I211" s="17" t="s">
        <v>86</v>
      </c>
      <c r="J211" s="17" t="s">
        <v>23</v>
      </c>
      <c r="K211" s="11">
        <v>-27245.79</v>
      </c>
      <c r="L211" s="11">
        <v>27245.79</v>
      </c>
      <c r="M211" s="11">
        <v>26034.033806178537</v>
      </c>
      <c r="N211" s="17">
        <v>2016</v>
      </c>
      <c r="O211" s="17" t="s">
        <v>15</v>
      </c>
      <c r="P211" s="17" t="s">
        <v>20</v>
      </c>
      <c r="Q211" s="17" t="s">
        <v>98</v>
      </c>
      <c r="R211" s="17" t="s">
        <v>95</v>
      </c>
      <c r="S211" s="17" t="s">
        <v>96</v>
      </c>
      <c r="T211" s="17" t="s">
        <v>66</v>
      </c>
      <c r="U211" s="17" t="s">
        <v>75</v>
      </c>
      <c r="V211" s="17" t="s">
        <v>46</v>
      </c>
    </row>
    <row r="212" spans="1:22" x14ac:dyDescent="0.25">
      <c r="A212" s="17">
        <v>272909</v>
      </c>
      <c r="B212" s="51">
        <v>15751</v>
      </c>
      <c r="C212" s="17" t="s">
        <v>79</v>
      </c>
      <c r="D212" s="17" t="s">
        <v>80</v>
      </c>
      <c r="E212" s="17" t="s">
        <v>83</v>
      </c>
      <c r="F212" s="17" t="s">
        <v>101</v>
      </c>
      <c r="G212" s="17" t="s">
        <v>91</v>
      </c>
      <c r="H212" s="17">
        <v>3</v>
      </c>
      <c r="I212" s="17" t="s">
        <v>86</v>
      </c>
      <c r="J212" s="17" t="s">
        <v>0</v>
      </c>
      <c r="K212" s="11">
        <v>-6088.92</v>
      </c>
      <c r="L212" s="11">
        <v>6088.92</v>
      </c>
      <c r="M212" s="11">
        <v>6088.92</v>
      </c>
      <c r="N212" s="17">
        <v>2016</v>
      </c>
      <c r="O212" s="17" t="s">
        <v>15</v>
      </c>
      <c r="P212" s="17" t="s">
        <v>21</v>
      </c>
      <c r="Q212" s="17" t="s">
        <v>98</v>
      </c>
      <c r="R212" s="17" t="s">
        <v>95</v>
      </c>
      <c r="S212" s="17" t="s">
        <v>96</v>
      </c>
      <c r="T212" s="17" t="s">
        <v>66</v>
      </c>
      <c r="U212" s="17" t="s">
        <v>75</v>
      </c>
      <c r="V212" s="17" t="s">
        <v>46</v>
      </c>
    </row>
    <row r="213" spans="1:22" x14ac:dyDescent="0.25">
      <c r="A213" s="17">
        <v>272911</v>
      </c>
      <c r="B213" s="51">
        <v>15752</v>
      </c>
      <c r="C213" s="17" t="s">
        <v>79</v>
      </c>
      <c r="D213" s="17" t="s">
        <v>80</v>
      </c>
      <c r="E213" s="17" t="s">
        <v>83</v>
      </c>
      <c r="F213" s="17" t="s">
        <v>101</v>
      </c>
      <c r="G213" s="17" t="s">
        <v>91</v>
      </c>
      <c r="H213" s="17">
        <v>3</v>
      </c>
      <c r="I213" s="17" t="s">
        <v>88</v>
      </c>
      <c r="J213" s="17" t="s">
        <v>6</v>
      </c>
      <c r="K213" s="11">
        <v>-5061.3999999999996</v>
      </c>
      <c r="L213" s="11">
        <v>5061.3999999999996</v>
      </c>
      <c r="M213" s="11">
        <v>4682.0414948453608</v>
      </c>
      <c r="N213" s="17">
        <v>2016</v>
      </c>
      <c r="O213" s="17" t="s">
        <v>15</v>
      </c>
      <c r="P213" s="17" t="s">
        <v>32</v>
      </c>
      <c r="Q213" s="17" t="s">
        <v>98</v>
      </c>
      <c r="R213" s="17" t="s">
        <v>95</v>
      </c>
      <c r="S213" s="17" t="s">
        <v>96</v>
      </c>
      <c r="T213" s="17" t="s">
        <v>66</v>
      </c>
      <c r="U213" s="17" t="s">
        <v>75</v>
      </c>
      <c r="V213" s="17" t="s">
        <v>46</v>
      </c>
    </row>
    <row r="214" spans="1:22" x14ac:dyDescent="0.25">
      <c r="A214" s="17">
        <v>272914</v>
      </c>
      <c r="B214" s="51">
        <v>15753</v>
      </c>
      <c r="C214" s="17" t="s">
        <v>79</v>
      </c>
      <c r="D214" s="17" t="s">
        <v>80</v>
      </c>
      <c r="E214" s="17" t="s">
        <v>83</v>
      </c>
      <c r="F214" s="17" t="s">
        <v>101</v>
      </c>
      <c r="G214" s="17" t="s">
        <v>91</v>
      </c>
      <c r="H214" s="17">
        <v>3</v>
      </c>
      <c r="I214" s="17" t="s">
        <v>88</v>
      </c>
      <c r="J214" s="17" t="s">
        <v>2</v>
      </c>
      <c r="K214" s="11">
        <v>-646.25</v>
      </c>
      <c r="L214" s="11">
        <v>646.25</v>
      </c>
      <c r="M214" s="11">
        <v>646.25</v>
      </c>
      <c r="N214" s="17">
        <v>2016</v>
      </c>
      <c r="O214" s="17" t="s">
        <v>15</v>
      </c>
      <c r="P214" s="17" t="s">
        <v>19</v>
      </c>
      <c r="Q214" s="17" t="s">
        <v>98</v>
      </c>
      <c r="R214" s="17" t="s">
        <v>95</v>
      </c>
      <c r="S214" s="17" t="s">
        <v>96</v>
      </c>
      <c r="T214" s="17" t="s">
        <v>66</v>
      </c>
      <c r="U214" s="17" t="s">
        <v>75</v>
      </c>
      <c r="V214" s="17" t="s">
        <v>46</v>
      </c>
    </row>
    <row r="215" spans="1:22" x14ac:dyDescent="0.25">
      <c r="A215" s="17">
        <v>272915</v>
      </c>
      <c r="B215" s="51">
        <v>15754</v>
      </c>
      <c r="C215" s="17" t="s">
        <v>79</v>
      </c>
      <c r="D215" s="17" t="s">
        <v>80</v>
      </c>
      <c r="E215" s="17" t="s">
        <v>83</v>
      </c>
      <c r="F215" s="17" t="s">
        <v>101</v>
      </c>
      <c r="G215" s="17" t="s">
        <v>91</v>
      </c>
      <c r="H215" s="17">
        <v>3</v>
      </c>
      <c r="I215" s="17" t="s">
        <v>88</v>
      </c>
      <c r="J215" s="17" t="s">
        <v>23</v>
      </c>
      <c r="K215" s="11">
        <v>-3281.35</v>
      </c>
      <c r="L215" s="11">
        <v>3281.35</v>
      </c>
      <c r="M215" s="11">
        <v>2901.9914948453606</v>
      </c>
      <c r="N215" s="17">
        <v>2016</v>
      </c>
      <c r="O215" s="17" t="s">
        <v>15</v>
      </c>
      <c r="P215" s="17" t="s">
        <v>20</v>
      </c>
      <c r="Q215" s="17" t="s">
        <v>98</v>
      </c>
      <c r="R215" s="17" t="s">
        <v>95</v>
      </c>
      <c r="S215" s="17" t="s">
        <v>96</v>
      </c>
      <c r="T215" s="17" t="s">
        <v>66</v>
      </c>
      <c r="U215" s="17" t="s">
        <v>75</v>
      </c>
      <c r="V215" s="17" t="s">
        <v>46</v>
      </c>
    </row>
    <row r="216" spans="1:22" x14ac:dyDescent="0.25">
      <c r="A216" s="17">
        <v>272916</v>
      </c>
      <c r="B216" s="51">
        <v>15755</v>
      </c>
      <c r="C216" s="17" t="s">
        <v>79</v>
      </c>
      <c r="D216" s="17" t="s">
        <v>80</v>
      </c>
      <c r="E216" s="17" t="s">
        <v>83</v>
      </c>
      <c r="F216" s="17" t="s">
        <v>101</v>
      </c>
      <c r="G216" s="17" t="s">
        <v>91</v>
      </c>
      <c r="H216" s="17">
        <v>3</v>
      </c>
      <c r="I216" s="17" t="s">
        <v>88</v>
      </c>
      <c r="J216" s="17" t="s">
        <v>0</v>
      </c>
      <c r="K216" s="11">
        <v>-1133.8</v>
      </c>
      <c r="L216" s="11">
        <v>1133.8</v>
      </c>
      <c r="M216" s="11">
        <v>1133.8</v>
      </c>
      <c r="N216" s="17">
        <v>2016</v>
      </c>
      <c r="O216" s="17" t="s">
        <v>15</v>
      </c>
      <c r="P216" s="17" t="s">
        <v>21</v>
      </c>
      <c r="Q216" s="17" t="s">
        <v>98</v>
      </c>
      <c r="R216" s="17" t="s">
        <v>95</v>
      </c>
      <c r="S216" s="17" t="s">
        <v>96</v>
      </c>
      <c r="T216" s="17" t="s">
        <v>66</v>
      </c>
      <c r="U216" s="17" t="s">
        <v>75</v>
      </c>
      <c r="V216" s="17" t="s">
        <v>46</v>
      </c>
    </row>
    <row r="217" spans="1:22" x14ac:dyDescent="0.25">
      <c r="A217" s="17">
        <v>272917</v>
      </c>
      <c r="B217" s="51">
        <v>15756</v>
      </c>
      <c r="C217" s="17" t="s">
        <v>79</v>
      </c>
      <c r="D217" s="17" t="s">
        <v>80</v>
      </c>
      <c r="E217" s="17" t="s">
        <v>83</v>
      </c>
      <c r="F217" s="17" t="s">
        <v>101</v>
      </c>
      <c r="G217" s="17" t="s">
        <v>100</v>
      </c>
      <c r="H217" s="17">
        <v>1</v>
      </c>
      <c r="I217" s="17" t="s">
        <v>86</v>
      </c>
      <c r="J217" s="17" t="s">
        <v>8</v>
      </c>
      <c r="K217" s="11">
        <v>39</v>
      </c>
      <c r="L217" s="11">
        <v>39</v>
      </c>
      <c r="M217" s="11">
        <v>39</v>
      </c>
      <c r="N217" s="17">
        <v>2016</v>
      </c>
      <c r="O217" s="17" t="s">
        <v>15</v>
      </c>
      <c r="P217" s="17" t="s">
        <v>17</v>
      </c>
      <c r="Q217" s="17" t="s">
        <v>98</v>
      </c>
      <c r="R217" s="17" t="s">
        <v>95</v>
      </c>
      <c r="S217" s="17" t="s">
        <v>96</v>
      </c>
      <c r="T217" s="17" t="s">
        <v>66</v>
      </c>
      <c r="U217" s="17" t="s">
        <v>75</v>
      </c>
      <c r="V217" s="17" t="s">
        <v>46</v>
      </c>
    </row>
    <row r="218" spans="1:22" x14ac:dyDescent="0.25">
      <c r="A218" s="17">
        <v>272918</v>
      </c>
      <c r="B218" s="51">
        <v>15757</v>
      </c>
      <c r="C218" s="17" t="s">
        <v>79</v>
      </c>
      <c r="D218" s="17" t="s">
        <v>80</v>
      </c>
      <c r="E218" s="17" t="s">
        <v>83</v>
      </c>
      <c r="F218" s="17" t="s">
        <v>101</v>
      </c>
      <c r="G218" s="17" t="s">
        <v>100</v>
      </c>
      <c r="H218" s="17">
        <v>1</v>
      </c>
      <c r="I218" s="17" t="s">
        <v>86</v>
      </c>
      <c r="J218" s="17" t="s">
        <v>6</v>
      </c>
      <c r="K218" s="11">
        <v>-159252.76</v>
      </c>
      <c r="L218" s="11">
        <v>159252.76</v>
      </c>
      <c r="M218" s="11">
        <v>156970.27573135291</v>
      </c>
      <c r="N218" s="17">
        <v>2016</v>
      </c>
      <c r="O218" s="17" t="s">
        <v>15</v>
      </c>
      <c r="P218" s="17" t="s">
        <v>32</v>
      </c>
      <c r="Q218" s="17" t="s">
        <v>98</v>
      </c>
      <c r="R218" s="17" t="s">
        <v>95</v>
      </c>
      <c r="S218" s="17" t="s">
        <v>96</v>
      </c>
      <c r="T218" s="17" t="s">
        <v>66</v>
      </c>
      <c r="U218" s="17" t="s">
        <v>75</v>
      </c>
      <c r="V218" s="17" t="s">
        <v>46</v>
      </c>
    </row>
    <row r="219" spans="1:22" x14ac:dyDescent="0.25">
      <c r="A219" s="17">
        <v>272921</v>
      </c>
      <c r="B219" s="51">
        <v>15758</v>
      </c>
      <c r="C219" s="17" t="s">
        <v>79</v>
      </c>
      <c r="D219" s="17" t="s">
        <v>80</v>
      </c>
      <c r="E219" s="17" t="s">
        <v>83</v>
      </c>
      <c r="F219" s="17" t="s">
        <v>101</v>
      </c>
      <c r="G219" s="17" t="s">
        <v>100</v>
      </c>
      <c r="H219" s="17">
        <v>1</v>
      </c>
      <c r="I219" s="17" t="s">
        <v>86</v>
      </c>
      <c r="J219" s="17" t="s">
        <v>2</v>
      </c>
      <c r="K219" s="11">
        <v>-287.52</v>
      </c>
      <c r="L219" s="11">
        <v>287.52</v>
      </c>
      <c r="M219" s="11">
        <v>287.52</v>
      </c>
      <c r="N219" s="17">
        <v>2016</v>
      </c>
      <c r="O219" s="17" t="s">
        <v>15</v>
      </c>
      <c r="P219" s="17" t="s">
        <v>19</v>
      </c>
      <c r="Q219" s="17" t="s">
        <v>98</v>
      </c>
      <c r="R219" s="17" t="s">
        <v>95</v>
      </c>
      <c r="S219" s="17" t="s">
        <v>96</v>
      </c>
      <c r="T219" s="17" t="s">
        <v>66</v>
      </c>
      <c r="U219" s="17" t="s">
        <v>75</v>
      </c>
      <c r="V219" s="17" t="s">
        <v>46</v>
      </c>
    </row>
    <row r="220" spans="1:22" x14ac:dyDescent="0.25">
      <c r="A220" s="17">
        <v>272922</v>
      </c>
      <c r="B220" s="51">
        <v>15759</v>
      </c>
      <c r="C220" s="17" t="s">
        <v>79</v>
      </c>
      <c r="D220" s="17" t="s">
        <v>80</v>
      </c>
      <c r="E220" s="17" t="s">
        <v>83</v>
      </c>
      <c r="F220" s="17" t="s">
        <v>101</v>
      </c>
      <c r="G220" s="17" t="s">
        <v>100</v>
      </c>
      <c r="H220" s="17">
        <v>1</v>
      </c>
      <c r="I220" s="17" t="s">
        <v>86</v>
      </c>
      <c r="J220" s="17" t="s">
        <v>23</v>
      </c>
      <c r="K220" s="11">
        <v>-158965.24000000002</v>
      </c>
      <c r="L220" s="11">
        <v>158965.24000000002</v>
      </c>
      <c r="M220" s="11">
        <v>156682.75573135293</v>
      </c>
      <c r="N220" s="17">
        <v>2016</v>
      </c>
      <c r="O220" s="17" t="s">
        <v>15</v>
      </c>
      <c r="P220" s="17" t="s">
        <v>20</v>
      </c>
      <c r="Q220" s="17" t="s">
        <v>98</v>
      </c>
      <c r="R220" s="17" t="s">
        <v>95</v>
      </c>
      <c r="S220" s="17" t="s">
        <v>96</v>
      </c>
      <c r="T220" s="17" t="s">
        <v>66</v>
      </c>
      <c r="U220" s="17" t="s">
        <v>75</v>
      </c>
      <c r="V220" s="17" t="s">
        <v>46</v>
      </c>
    </row>
    <row r="221" spans="1:22" x14ac:dyDescent="0.25">
      <c r="A221" s="17">
        <v>272924</v>
      </c>
      <c r="B221" s="51">
        <v>15760</v>
      </c>
      <c r="C221" s="17" t="s">
        <v>79</v>
      </c>
      <c r="D221" s="17" t="s">
        <v>80</v>
      </c>
      <c r="E221" s="17" t="s">
        <v>83</v>
      </c>
      <c r="F221" s="17" t="s">
        <v>101</v>
      </c>
      <c r="G221" s="17" t="s">
        <v>100</v>
      </c>
      <c r="H221" s="17">
        <v>1</v>
      </c>
      <c r="I221" s="17" t="s">
        <v>88</v>
      </c>
      <c r="J221" s="17" t="s">
        <v>8</v>
      </c>
      <c r="K221" s="11">
        <v>2</v>
      </c>
      <c r="L221" s="11">
        <v>2</v>
      </c>
      <c r="M221" s="11">
        <v>2</v>
      </c>
      <c r="N221" s="17">
        <v>2016</v>
      </c>
      <c r="O221" s="17" t="s">
        <v>15</v>
      </c>
      <c r="P221" s="17" t="s">
        <v>17</v>
      </c>
      <c r="Q221" s="17" t="s">
        <v>98</v>
      </c>
      <c r="R221" s="17" t="s">
        <v>95</v>
      </c>
      <c r="S221" s="17" t="s">
        <v>96</v>
      </c>
      <c r="T221" s="17" t="s">
        <v>66</v>
      </c>
      <c r="U221" s="17" t="s">
        <v>75</v>
      </c>
      <c r="V221" s="17" t="s">
        <v>46</v>
      </c>
    </row>
    <row r="222" spans="1:22" x14ac:dyDescent="0.25">
      <c r="A222" s="17">
        <v>272925</v>
      </c>
      <c r="B222" s="51">
        <v>15761</v>
      </c>
      <c r="C222" s="17" t="s">
        <v>79</v>
      </c>
      <c r="D222" s="17" t="s">
        <v>80</v>
      </c>
      <c r="E222" s="17" t="s">
        <v>83</v>
      </c>
      <c r="F222" s="17" t="s">
        <v>101</v>
      </c>
      <c r="G222" s="17" t="s">
        <v>100</v>
      </c>
      <c r="H222" s="17">
        <v>1</v>
      </c>
      <c r="I222" s="17" t="s">
        <v>88</v>
      </c>
      <c r="J222" s="17" t="s">
        <v>6</v>
      </c>
      <c r="K222" s="11">
        <v>-78558.8</v>
      </c>
      <c r="L222" s="11">
        <v>78558.8</v>
      </c>
      <c r="M222" s="11">
        <v>69656.293944353529</v>
      </c>
      <c r="N222" s="17">
        <v>2016</v>
      </c>
      <c r="O222" s="17" t="s">
        <v>15</v>
      </c>
      <c r="P222" s="17" t="s">
        <v>32</v>
      </c>
      <c r="Q222" s="17" t="s">
        <v>98</v>
      </c>
      <c r="R222" s="17" t="s">
        <v>95</v>
      </c>
      <c r="S222" s="17" t="s">
        <v>96</v>
      </c>
      <c r="T222" s="17" t="s">
        <v>66</v>
      </c>
      <c r="U222" s="17" t="s">
        <v>75</v>
      </c>
      <c r="V222" s="17" t="s">
        <v>46</v>
      </c>
    </row>
    <row r="223" spans="1:22" x14ac:dyDescent="0.25">
      <c r="A223" s="17">
        <v>272926</v>
      </c>
      <c r="B223" s="51">
        <v>15762</v>
      </c>
      <c r="C223" s="17" t="s">
        <v>79</v>
      </c>
      <c r="D223" s="17" t="s">
        <v>80</v>
      </c>
      <c r="E223" s="17" t="s">
        <v>83</v>
      </c>
      <c r="F223" s="17" t="s">
        <v>101</v>
      </c>
      <c r="G223" s="17" t="s">
        <v>100</v>
      </c>
      <c r="H223" s="17">
        <v>1</v>
      </c>
      <c r="I223" s="17" t="s">
        <v>88</v>
      </c>
      <c r="J223" s="17" t="s">
        <v>4</v>
      </c>
      <c r="K223" s="11">
        <v>-5850</v>
      </c>
      <c r="L223" s="11">
        <v>5850</v>
      </c>
      <c r="M223" s="11">
        <v>5850</v>
      </c>
      <c r="N223" s="17">
        <v>2016</v>
      </c>
      <c r="O223" s="17" t="s">
        <v>15</v>
      </c>
      <c r="P223" s="17" t="s">
        <v>18</v>
      </c>
      <c r="Q223" s="17" t="s">
        <v>98</v>
      </c>
      <c r="R223" s="17" t="s">
        <v>95</v>
      </c>
      <c r="S223" s="17" t="s">
        <v>96</v>
      </c>
      <c r="T223" s="17" t="s">
        <v>66</v>
      </c>
      <c r="U223" s="17" t="s">
        <v>75</v>
      </c>
      <c r="V223" s="17" t="s">
        <v>46</v>
      </c>
    </row>
    <row r="224" spans="1:22" x14ac:dyDescent="0.25">
      <c r="A224" s="17">
        <v>272929</v>
      </c>
      <c r="B224" s="51">
        <v>15763</v>
      </c>
      <c r="C224" s="17" t="s">
        <v>79</v>
      </c>
      <c r="D224" s="17" t="s">
        <v>80</v>
      </c>
      <c r="E224" s="17" t="s">
        <v>83</v>
      </c>
      <c r="F224" s="17" t="s">
        <v>101</v>
      </c>
      <c r="G224" s="17" t="s">
        <v>100</v>
      </c>
      <c r="H224" s="17">
        <v>1</v>
      </c>
      <c r="I224" s="17" t="s">
        <v>88</v>
      </c>
      <c r="J224" s="17" t="s">
        <v>23</v>
      </c>
      <c r="K224" s="11">
        <v>-72708.800000000003</v>
      </c>
      <c r="L224" s="11">
        <v>72708.800000000003</v>
      </c>
      <c r="M224" s="11">
        <v>63806.293944353522</v>
      </c>
      <c r="N224" s="17">
        <v>2016</v>
      </c>
      <c r="O224" s="17" t="s">
        <v>15</v>
      </c>
      <c r="P224" s="17" t="s">
        <v>20</v>
      </c>
      <c r="Q224" s="17" t="s">
        <v>98</v>
      </c>
      <c r="R224" s="17" t="s">
        <v>95</v>
      </c>
      <c r="S224" s="17" t="s">
        <v>96</v>
      </c>
      <c r="T224" s="17" t="s">
        <v>66</v>
      </c>
      <c r="U224" s="17" t="s">
        <v>75</v>
      </c>
      <c r="V224" s="17" t="s">
        <v>46</v>
      </c>
    </row>
    <row r="225" spans="1:22" x14ac:dyDescent="0.25">
      <c r="A225" s="17">
        <v>273064</v>
      </c>
      <c r="B225" s="51">
        <v>15805</v>
      </c>
      <c r="C225" s="17" t="s">
        <v>79</v>
      </c>
      <c r="D225" s="17" t="s">
        <v>80</v>
      </c>
      <c r="E225" s="17" t="s">
        <v>83</v>
      </c>
      <c r="F225" s="17" t="s">
        <v>99</v>
      </c>
      <c r="G225" s="17" t="s">
        <v>92</v>
      </c>
      <c r="H225" s="17">
        <v>4</v>
      </c>
      <c r="I225" s="17" t="s">
        <v>86</v>
      </c>
      <c r="J225" s="17" t="s">
        <v>8</v>
      </c>
      <c r="K225" s="11">
        <v>8</v>
      </c>
      <c r="L225" s="11">
        <v>8</v>
      </c>
      <c r="M225" s="11">
        <v>8</v>
      </c>
      <c r="N225" s="17">
        <v>2016</v>
      </c>
      <c r="O225" s="17" t="s">
        <v>15</v>
      </c>
      <c r="P225" s="17" t="s">
        <v>17</v>
      </c>
      <c r="Q225" s="17" t="s">
        <v>98</v>
      </c>
      <c r="R225" s="17" t="s">
        <v>94</v>
      </c>
      <c r="S225" s="17" t="s">
        <v>97</v>
      </c>
      <c r="T225" s="17" t="s">
        <v>66</v>
      </c>
      <c r="U225" s="17" t="s">
        <v>75</v>
      </c>
      <c r="V225" s="17" t="s">
        <v>46</v>
      </c>
    </row>
    <row r="226" spans="1:22" x14ac:dyDescent="0.25">
      <c r="A226" s="17">
        <v>273065</v>
      </c>
      <c r="B226" s="51">
        <v>15806</v>
      </c>
      <c r="C226" s="17" t="s">
        <v>79</v>
      </c>
      <c r="D226" s="17" t="s">
        <v>80</v>
      </c>
      <c r="E226" s="17" t="s">
        <v>83</v>
      </c>
      <c r="F226" s="17" t="s">
        <v>99</v>
      </c>
      <c r="G226" s="17" t="s">
        <v>92</v>
      </c>
      <c r="H226" s="17">
        <v>4</v>
      </c>
      <c r="I226" s="17" t="s">
        <v>86</v>
      </c>
      <c r="J226" s="17" t="s">
        <v>6</v>
      </c>
      <c r="K226" s="11">
        <v>6707.7500000000009</v>
      </c>
      <c r="L226" s="11">
        <v>-6707.7500000000009</v>
      </c>
      <c r="M226" s="11">
        <v>-7325.4044943820227</v>
      </c>
      <c r="N226" s="17">
        <v>2016</v>
      </c>
      <c r="O226" s="17" t="s">
        <v>15</v>
      </c>
      <c r="P226" s="17" t="s">
        <v>32</v>
      </c>
      <c r="Q226" s="17" t="s">
        <v>98</v>
      </c>
      <c r="R226" s="17" t="s">
        <v>94</v>
      </c>
      <c r="S226" s="17" t="s">
        <v>97</v>
      </c>
      <c r="T226" s="17" t="s">
        <v>66</v>
      </c>
      <c r="U226" s="17" t="s">
        <v>75</v>
      </c>
      <c r="V226" s="17" t="s">
        <v>46</v>
      </c>
    </row>
    <row r="227" spans="1:22" x14ac:dyDescent="0.25">
      <c r="A227" s="17">
        <v>273066</v>
      </c>
      <c r="B227" s="51">
        <v>15807</v>
      </c>
      <c r="C227" s="17" t="s">
        <v>79</v>
      </c>
      <c r="D227" s="17" t="s">
        <v>80</v>
      </c>
      <c r="E227" s="17" t="s">
        <v>83</v>
      </c>
      <c r="F227" s="17" t="s">
        <v>99</v>
      </c>
      <c r="G227" s="17" t="s">
        <v>92</v>
      </c>
      <c r="H227" s="17">
        <v>4</v>
      </c>
      <c r="I227" s="17" t="s">
        <v>86</v>
      </c>
      <c r="J227" s="17" t="s">
        <v>4</v>
      </c>
      <c r="K227" s="11">
        <v>13700</v>
      </c>
      <c r="L227" s="11">
        <v>-13700</v>
      </c>
      <c r="M227" s="11">
        <v>-13700</v>
      </c>
      <c r="N227" s="17">
        <v>2016</v>
      </c>
      <c r="O227" s="17" t="s">
        <v>15</v>
      </c>
      <c r="P227" s="17" t="s">
        <v>18</v>
      </c>
      <c r="Q227" s="17" t="s">
        <v>98</v>
      </c>
      <c r="R227" s="17" t="s">
        <v>94</v>
      </c>
      <c r="S227" s="17" t="s">
        <v>97</v>
      </c>
      <c r="T227" s="17" t="s">
        <v>66</v>
      </c>
      <c r="U227" s="17" t="s">
        <v>75</v>
      </c>
      <c r="V227" s="17" t="s">
        <v>46</v>
      </c>
    </row>
    <row r="228" spans="1:22" x14ac:dyDescent="0.25">
      <c r="A228" s="17">
        <v>273069</v>
      </c>
      <c r="B228" s="51">
        <v>15808</v>
      </c>
      <c r="C228" s="17" t="s">
        <v>79</v>
      </c>
      <c r="D228" s="17" t="s">
        <v>80</v>
      </c>
      <c r="E228" s="17" t="s">
        <v>83</v>
      </c>
      <c r="F228" s="17" t="s">
        <v>99</v>
      </c>
      <c r="G228" s="17" t="s">
        <v>92</v>
      </c>
      <c r="H228" s="17">
        <v>4</v>
      </c>
      <c r="I228" s="17" t="s">
        <v>86</v>
      </c>
      <c r="J228" s="17" t="s">
        <v>23</v>
      </c>
      <c r="K228" s="11">
        <v>-6992.25</v>
      </c>
      <c r="L228" s="11">
        <v>6992.25</v>
      </c>
      <c r="M228" s="11">
        <v>6374.5955056179773</v>
      </c>
      <c r="N228" s="17">
        <v>2016</v>
      </c>
      <c r="O228" s="17" t="s">
        <v>15</v>
      </c>
      <c r="P228" s="17" t="s">
        <v>20</v>
      </c>
      <c r="Q228" s="17" t="s">
        <v>98</v>
      </c>
      <c r="R228" s="17" t="s">
        <v>94</v>
      </c>
      <c r="S228" s="17" t="s">
        <v>97</v>
      </c>
      <c r="T228" s="17" t="s">
        <v>66</v>
      </c>
      <c r="U228" s="17" t="s">
        <v>75</v>
      </c>
      <c r="V228" s="17" t="s">
        <v>46</v>
      </c>
    </row>
    <row r="229" spans="1:22" x14ac:dyDescent="0.25">
      <c r="A229" s="17">
        <v>273071</v>
      </c>
      <c r="B229" s="51">
        <v>15809</v>
      </c>
      <c r="C229" s="17" t="s">
        <v>79</v>
      </c>
      <c r="D229" s="17" t="s">
        <v>80</v>
      </c>
      <c r="E229" s="17" t="s">
        <v>83</v>
      </c>
      <c r="F229" s="17" t="s">
        <v>99</v>
      </c>
      <c r="G229" s="17" t="s">
        <v>92</v>
      </c>
      <c r="H229" s="17">
        <v>4</v>
      </c>
      <c r="I229" s="17" t="s">
        <v>88</v>
      </c>
      <c r="J229" s="17" t="s">
        <v>8</v>
      </c>
      <c r="K229" s="11">
        <v>9</v>
      </c>
      <c r="L229" s="11">
        <v>9</v>
      </c>
      <c r="M229" s="11">
        <v>9</v>
      </c>
      <c r="N229" s="17">
        <v>2016</v>
      </c>
      <c r="O229" s="17" t="s">
        <v>15</v>
      </c>
      <c r="P229" s="17" t="s">
        <v>17</v>
      </c>
      <c r="Q229" s="17" t="s">
        <v>98</v>
      </c>
      <c r="R229" s="17" t="s">
        <v>94</v>
      </c>
      <c r="S229" s="17" t="s">
        <v>97</v>
      </c>
      <c r="T229" s="17" t="s">
        <v>66</v>
      </c>
      <c r="U229" s="17" t="s">
        <v>75</v>
      </c>
      <c r="V229" s="17" t="s">
        <v>46</v>
      </c>
    </row>
    <row r="230" spans="1:22" x14ac:dyDescent="0.25">
      <c r="A230" s="17">
        <v>273072</v>
      </c>
      <c r="B230" s="51">
        <v>15810</v>
      </c>
      <c r="C230" s="17" t="s">
        <v>79</v>
      </c>
      <c r="D230" s="17" t="s">
        <v>80</v>
      </c>
      <c r="E230" s="17" t="s">
        <v>83</v>
      </c>
      <c r="F230" s="17" t="s">
        <v>99</v>
      </c>
      <c r="G230" s="17" t="s">
        <v>92</v>
      </c>
      <c r="H230" s="17">
        <v>4</v>
      </c>
      <c r="I230" s="17" t="s">
        <v>88</v>
      </c>
      <c r="J230" s="17" t="s">
        <v>6</v>
      </c>
      <c r="K230" s="11">
        <v>-10068.84</v>
      </c>
      <c r="L230" s="11">
        <v>10068.84</v>
      </c>
      <c r="M230" s="11">
        <v>9230.7336585365847</v>
      </c>
      <c r="N230" s="17">
        <v>2016</v>
      </c>
      <c r="O230" s="17" t="s">
        <v>15</v>
      </c>
      <c r="P230" s="17" t="s">
        <v>32</v>
      </c>
      <c r="Q230" s="17" t="s">
        <v>98</v>
      </c>
      <c r="R230" s="17" t="s">
        <v>94</v>
      </c>
      <c r="S230" s="17" t="s">
        <v>97</v>
      </c>
      <c r="T230" s="17" t="s">
        <v>66</v>
      </c>
      <c r="U230" s="17" t="s">
        <v>75</v>
      </c>
      <c r="V230" s="17" t="s">
        <v>46</v>
      </c>
    </row>
    <row r="231" spans="1:22" x14ac:dyDescent="0.25">
      <c r="A231" s="17">
        <v>273076</v>
      </c>
      <c r="B231" s="51">
        <v>15811</v>
      </c>
      <c r="C231" s="17" t="s">
        <v>79</v>
      </c>
      <c r="D231" s="17" t="s">
        <v>80</v>
      </c>
      <c r="E231" s="17" t="s">
        <v>83</v>
      </c>
      <c r="F231" s="17" t="s">
        <v>99</v>
      </c>
      <c r="G231" s="17" t="s">
        <v>92</v>
      </c>
      <c r="H231" s="17">
        <v>4</v>
      </c>
      <c r="I231" s="17" t="s">
        <v>88</v>
      </c>
      <c r="J231" s="17" t="s">
        <v>23</v>
      </c>
      <c r="K231" s="11">
        <v>-10068.84</v>
      </c>
      <c r="L231" s="11">
        <v>10068.84</v>
      </c>
      <c r="M231" s="11">
        <v>9230.7336585365847</v>
      </c>
      <c r="N231" s="17">
        <v>2016</v>
      </c>
      <c r="O231" s="17" t="s">
        <v>15</v>
      </c>
      <c r="P231" s="17" t="s">
        <v>20</v>
      </c>
      <c r="Q231" s="17" t="s">
        <v>98</v>
      </c>
      <c r="R231" s="17" t="s">
        <v>94</v>
      </c>
      <c r="S231" s="17" t="s">
        <v>97</v>
      </c>
      <c r="T231" s="17" t="s">
        <v>66</v>
      </c>
      <c r="U231" s="17" t="s">
        <v>75</v>
      </c>
      <c r="V231" s="17" t="s">
        <v>46</v>
      </c>
    </row>
    <row r="232" spans="1:22" x14ac:dyDescent="0.25">
      <c r="A232" s="17">
        <v>273092</v>
      </c>
      <c r="B232" s="51">
        <v>15812</v>
      </c>
      <c r="C232" s="17" t="s">
        <v>79</v>
      </c>
      <c r="D232" s="17" t="s">
        <v>80</v>
      </c>
      <c r="E232" s="17" t="s">
        <v>83</v>
      </c>
      <c r="F232" s="17" t="s">
        <v>99</v>
      </c>
      <c r="G232" s="17" t="s">
        <v>103</v>
      </c>
      <c r="H232" s="17">
        <v>4</v>
      </c>
      <c r="I232" s="17" t="s">
        <v>86</v>
      </c>
      <c r="J232" s="17" t="s">
        <v>8</v>
      </c>
      <c r="K232" s="11">
        <v>8</v>
      </c>
      <c r="L232" s="11">
        <v>8</v>
      </c>
      <c r="M232" s="11">
        <v>8</v>
      </c>
      <c r="N232" s="17">
        <v>2016</v>
      </c>
      <c r="O232" s="17" t="s">
        <v>15</v>
      </c>
      <c r="P232" s="17" t="s">
        <v>17</v>
      </c>
      <c r="Q232" s="17" t="s">
        <v>98</v>
      </c>
      <c r="R232" s="17" t="s">
        <v>94</v>
      </c>
      <c r="S232" s="17" t="s">
        <v>97</v>
      </c>
      <c r="T232" s="17" t="s">
        <v>66</v>
      </c>
      <c r="U232" s="17" t="s">
        <v>75</v>
      </c>
      <c r="V232" s="17" t="s">
        <v>46</v>
      </c>
    </row>
    <row r="233" spans="1:22" x14ac:dyDescent="0.25">
      <c r="A233" s="17">
        <v>273093</v>
      </c>
      <c r="B233" s="51">
        <v>15813</v>
      </c>
      <c r="C233" s="17" t="s">
        <v>79</v>
      </c>
      <c r="D233" s="17" t="s">
        <v>80</v>
      </c>
      <c r="E233" s="17" t="s">
        <v>83</v>
      </c>
      <c r="F233" s="17" t="s">
        <v>99</v>
      </c>
      <c r="G233" s="17" t="s">
        <v>103</v>
      </c>
      <c r="H233" s="17">
        <v>4</v>
      </c>
      <c r="I233" s="17" t="s">
        <v>86</v>
      </c>
      <c r="J233" s="17" t="s">
        <v>6</v>
      </c>
      <c r="K233" s="11">
        <v>-11957.83</v>
      </c>
      <c r="L233" s="11">
        <v>11957.83</v>
      </c>
      <c r="M233" s="11">
        <v>11508.204112149533</v>
      </c>
      <c r="N233" s="17">
        <v>2016</v>
      </c>
      <c r="O233" s="17" t="s">
        <v>15</v>
      </c>
      <c r="P233" s="17" t="s">
        <v>32</v>
      </c>
      <c r="Q233" s="17" t="s">
        <v>98</v>
      </c>
      <c r="R233" s="17" t="s">
        <v>94</v>
      </c>
      <c r="S233" s="17" t="s">
        <v>97</v>
      </c>
      <c r="T233" s="17" t="s">
        <v>66</v>
      </c>
      <c r="U233" s="17" t="s">
        <v>75</v>
      </c>
      <c r="V233" s="17" t="s">
        <v>46</v>
      </c>
    </row>
    <row r="234" spans="1:22" x14ac:dyDescent="0.25">
      <c r="A234" s="17">
        <v>273097</v>
      </c>
      <c r="B234" s="51">
        <v>15814</v>
      </c>
      <c r="C234" s="17" t="s">
        <v>79</v>
      </c>
      <c r="D234" s="17" t="s">
        <v>80</v>
      </c>
      <c r="E234" s="17" t="s">
        <v>83</v>
      </c>
      <c r="F234" s="17" t="s">
        <v>99</v>
      </c>
      <c r="G234" s="17" t="s">
        <v>103</v>
      </c>
      <c r="H234" s="17">
        <v>4</v>
      </c>
      <c r="I234" s="17" t="s">
        <v>86</v>
      </c>
      <c r="J234" s="17" t="s">
        <v>23</v>
      </c>
      <c r="K234" s="11">
        <v>-11957.83</v>
      </c>
      <c r="L234" s="11">
        <v>11957.83</v>
      </c>
      <c r="M234" s="11">
        <v>11508.204112149533</v>
      </c>
      <c r="N234" s="17">
        <v>2016</v>
      </c>
      <c r="O234" s="17" t="s">
        <v>15</v>
      </c>
      <c r="P234" s="17" t="s">
        <v>20</v>
      </c>
      <c r="Q234" s="17" t="s">
        <v>98</v>
      </c>
      <c r="R234" s="17" t="s">
        <v>94</v>
      </c>
      <c r="S234" s="17" t="s">
        <v>97</v>
      </c>
      <c r="T234" s="17" t="s">
        <v>66</v>
      </c>
      <c r="U234" s="17" t="s">
        <v>75</v>
      </c>
      <c r="V234" s="17" t="s">
        <v>46</v>
      </c>
    </row>
    <row r="235" spans="1:22" x14ac:dyDescent="0.25">
      <c r="A235" s="17">
        <v>273099</v>
      </c>
      <c r="B235" s="51">
        <v>15815</v>
      </c>
      <c r="C235" s="17" t="s">
        <v>79</v>
      </c>
      <c r="D235" s="17" t="s">
        <v>80</v>
      </c>
      <c r="E235" s="17" t="s">
        <v>83</v>
      </c>
      <c r="F235" s="17" t="s">
        <v>99</v>
      </c>
      <c r="G235" s="17" t="s">
        <v>103</v>
      </c>
      <c r="H235" s="17">
        <v>4</v>
      </c>
      <c r="I235" s="17" t="s">
        <v>88</v>
      </c>
      <c r="J235" s="17" t="s">
        <v>8</v>
      </c>
      <c r="K235" s="11">
        <v>4</v>
      </c>
      <c r="L235" s="11">
        <v>4</v>
      </c>
      <c r="M235" s="11">
        <v>4</v>
      </c>
      <c r="N235" s="17">
        <v>2016</v>
      </c>
      <c r="O235" s="17" t="s">
        <v>15</v>
      </c>
      <c r="P235" s="17" t="s">
        <v>17</v>
      </c>
      <c r="Q235" s="17" t="s">
        <v>98</v>
      </c>
      <c r="R235" s="17" t="s">
        <v>94</v>
      </c>
      <c r="S235" s="17" t="s">
        <v>97</v>
      </c>
      <c r="T235" s="17" t="s">
        <v>66</v>
      </c>
      <c r="U235" s="17" t="s">
        <v>75</v>
      </c>
      <c r="V235" s="17" t="s">
        <v>46</v>
      </c>
    </row>
    <row r="236" spans="1:22" x14ac:dyDescent="0.25">
      <c r="A236" s="17">
        <v>273100</v>
      </c>
      <c r="B236" s="51">
        <v>15816</v>
      </c>
      <c r="C236" s="17" t="s">
        <v>79</v>
      </c>
      <c r="D236" s="17" t="s">
        <v>80</v>
      </c>
      <c r="E236" s="17" t="s">
        <v>83</v>
      </c>
      <c r="F236" s="17" t="s">
        <v>99</v>
      </c>
      <c r="G236" s="17" t="s">
        <v>103</v>
      </c>
      <c r="H236" s="17">
        <v>4</v>
      </c>
      <c r="I236" s="17" t="s">
        <v>88</v>
      </c>
      <c r="J236" s="17" t="s">
        <v>6</v>
      </c>
      <c r="K236" s="11">
        <v>-13051.550000000001</v>
      </c>
      <c r="L236" s="11">
        <v>13051.550000000001</v>
      </c>
      <c r="M236" s="11">
        <v>13056.06</v>
      </c>
      <c r="N236" s="17">
        <v>2016</v>
      </c>
      <c r="O236" s="17" t="s">
        <v>15</v>
      </c>
      <c r="P236" s="17" t="s">
        <v>32</v>
      </c>
      <c r="Q236" s="17" t="s">
        <v>98</v>
      </c>
      <c r="R236" s="17" t="s">
        <v>94</v>
      </c>
      <c r="S236" s="17" t="s">
        <v>97</v>
      </c>
      <c r="T236" s="17" t="s">
        <v>66</v>
      </c>
      <c r="U236" s="17" t="s">
        <v>75</v>
      </c>
      <c r="V236" s="17" t="s">
        <v>46</v>
      </c>
    </row>
    <row r="237" spans="1:22" x14ac:dyDescent="0.25">
      <c r="A237" s="17">
        <v>273104</v>
      </c>
      <c r="B237" s="51">
        <v>15817</v>
      </c>
      <c r="C237" s="17" t="s">
        <v>79</v>
      </c>
      <c r="D237" s="17" t="s">
        <v>80</v>
      </c>
      <c r="E237" s="17" t="s">
        <v>83</v>
      </c>
      <c r="F237" s="17" t="s">
        <v>99</v>
      </c>
      <c r="G237" s="17" t="s">
        <v>103</v>
      </c>
      <c r="H237" s="17">
        <v>4</v>
      </c>
      <c r="I237" s="17" t="s">
        <v>88</v>
      </c>
      <c r="J237" s="17" t="s">
        <v>23</v>
      </c>
      <c r="K237" s="11">
        <v>-8798.9</v>
      </c>
      <c r="L237" s="11">
        <v>8798.9</v>
      </c>
      <c r="M237" s="11">
        <v>8803.41</v>
      </c>
      <c r="N237" s="17">
        <v>2016</v>
      </c>
      <c r="O237" s="17" t="s">
        <v>15</v>
      </c>
      <c r="P237" s="17" t="s">
        <v>20</v>
      </c>
      <c r="Q237" s="17" t="s">
        <v>98</v>
      </c>
      <c r="R237" s="17" t="s">
        <v>94</v>
      </c>
      <c r="S237" s="17" t="s">
        <v>97</v>
      </c>
      <c r="T237" s="17" t="s">
        <v>66</v>
      </c>
      <c r="U237" s="17" t="s">
        <v>75</v>
      </c>
      <c r="V237" s="17" t="s">
        <v>46</v>
      </c>
    </row>
    <row r="238" spans="1:22" x14ac:dyDescent="0.25">
      <c r="A238" s="17">
        <v>273105</v>
      </c>
      <c r="B238" s="51">
        <v>15818</v>
      </c>
      <c r="C238" s="17" t="s">
        <v>79</v>
      </c>
      <c r="D238" s="17" t="s">
        <v>80</v>
      </c>
      <c r="E238" s="17" t="s">
        <v>83</v>
      </c>
      <c r="F238" s="17" t="s">
        <v>99</v>
      </c>
      <c r="G238" s="17" t="s">
        <v>103</v>
      </c>
      <c r="H238" s="17">
        <v>4</v>
      </c>
      <c r="I238" s="17" t="s">
        <v>88</v>
      </c>
      <c r="J238" s="17" t="s">
        <v>0</v>
      </c>
      <c r="K238" s="11">
        <v>-4252.6499999999996</v>
      </c>
      <c r="L238" s="11">
        <v>4252.6499999999996</v>
      </c>
      <c r="M238" s="11">
        <v>4252.6499999999996</v>
      </c>
      <c r="N238" s="17">
        <v>2016</v>
      </c>
      <c r="O238" s="17" t="s">
        <v>15</v>
      </c>
      <c r="P238" s="17" t="s">
        <v>21</v>
      </c>
      <c r="Q238" s="17" t="s">
        <v>98</v>
      </c>
      <c r="R238" s="17" t="s">
        <v>94</v>
      </c>
      <c r="S238" s="17" t="s">
        <v>97</v>
      </c>
      <c r="T238" s="17" t="s">
        <v>66</v>
      </c>
      <c r="U238" s="17" t="s">
        <v>75</v>
      </c>
      <c r="V238" s="17" t="s">
        <v>46</v>
      </c>
    </row>
    <row r="239" spans="1:22" x14ac:dyDescent="0.25">
      <c r="A239" s="17">
        <v>273114</v>
      </c>
      <c r="B239" s="51">
        <v>15819</v>
      </c>
      <c r="C239" s="17" t="s">
        <v>79</v>
      </c>
      <c r="D239" s="17" t="s">
        <v>80</v>
      </c>
      <c r="E239" s="17" t="s">
        <v>83</v>
      </c>
      <c r="F239" s="17" t="s">
        <v>99</v>
      </c>
      <c r="G239" s="17" t="s">
        <v>104</v>
      </c>
      <c r="H239" s="17">
        <v>4</v>
      </c>
      <c r="I239" s="17" t="s">
        <v>86</v>
      </c>
      <c r="J239" s="17" t="s">
        <v>6</v>
      </c>
      <c r="K239" s="11">
        <v>-3455.4</v>
      </c>
      <c r="L239" s="11">
        <v>3455.4</v>
      </c>
      <c r="M239" s="11">
        <v>3570.4875000000002</v>
      </c>
      <c r="N239" s="17">
        <v>2016</v>
      </c>
      <c r="O239" s="17" t="s">
        <v>15</v>
      </c>
      <c r="P239" s="17" t="s">
        <v>32</v>
      </c>
      <c r="Q239" s="17" t="s">
        <v>98</v>
      </c>
      <c r="R239" s="17" t="s">
        <v>94</v>
      </c>
      <c r="S239" s="17" t="s">
        <v>97</v>
      </c>
      <c r="T239" s="17" t="s">
        <v>66</v>
      </c>
      <c r="U239" s="17" t="s">
        <v>75</v>
      </c>
      <c r="V239" s="17" t="s">
        <v>46</v>
      </c>
    </row>
    <row r="240" spans="1:22" x14ac:dyDescent="0.25">
      <c r="A240" s="17">
        <v>273118</v>
      </c>
      <c r="B240" s="51">
        <v>15820</v>
      </c>
      <c r="C240" s="17" t="s">
        <v>79</v>
      </c>
      <c r="D240" s="17" t="s">
        <v>80</v>
      </c>
      <c r="E240" s="17" t="s">
        <v>83</v>
      </c>
      <c r="F240" s="17" t="s">
        <v>99</v>
      </c>
      <c r="G240" s="17" t="s">
        <v>104</v>
      </c>
      <c r="H240" s="17">
        <v>4</v>
      </c>
      <c r="I240" s="17" t="s">
        <v>86</v>
      </c>
      <c r="J240" s="17" t="s">
        <v>23</v>
      </c>
      <c r="K240" s="11">
        <v>-2786.9</v>
      </c>
      <c r="L240" s="11">
        <v>2786.9</v>
      </c>
      <c r="M240" s="11">
        <v>2901.9875000000002</v>
      </c>
      <c r="N240" s="17">
        <v>2016</v>
      </c>
      <c r="O240" s="17" t="s">
        <v>15</v>
      </c>
      <c r="P240" s="17" t="s">
        <v>20</v>
      </c>
      <c r="Q240" s="17" t="s">
        <v>98</v>
      </c>
      <c r="R240" s="17" t="s">
        <v>94</v>
      </c>
      <c r="S240" s="17" t="s">
        <v>97</v>
      </c>
      <c r="T240" s="17" t="s">
        <v>66</v>
      </c>
      <c r="U240" s="17" t="s">
        <v>75</v>
      </c>
      <c r="V240" s="17" t="s">
        <v>46</v>
      </c>
    </row>
    <row r="241" spans="1:22" x14ac:dyDescent="0.25">
      <c r="A241" s="17">
        <v>273119</v>
      </c>
      <c r="B241" s="51">
        <v>15821</v>
      </c>
      <c r="C241" s="17" t="s">
        <v>79</v>
      </c>
      <c r="D241" s="17" t="s">
        <v>80</v>
      </c>
      <c r="E241" s="17" t="s">
        <v>83</v>
      </c>
      <c r="F241" s="17" t="s">
        <v>99</v>
      </c>
      <c r="G241" s="17" t="s">
        <v>104</v>
      </c>
      <c r="H241" s="17">
        <v>4</v>
      </c>
      <c r="I241" s="17" t="s">
        <v>86</v>
      </c>
      <c r="J241" s="17" t="s">
        <v>0</v>
      </c>
      <c r="K241" s="11">
        <v>-668.5</v>
      </c>
      <c r="L241" s="11">
        <v>668.5</v>
      </c>
      <c r="M241" s="11">
        <v>668.5</v>
      </c>
      <c r="N241" s="17">
        <v>2016</v>
      </c>
      <c r="O241" s="17" t="s">
        <v>15</v>
      </c>
      <c r="P241" s="17" t="s">
        <v>21</v>
      </c>
      <c r="Q241" s="17" t="s">
        <v>98</v>
      </c>
      <c r="R241" s="17" t="s">
        <v>94</v>
      </c>
      <c r="S241" s="17" t="s">
        <v>97</v>
      </c>
      <c r="T241" s="17" t="s">
        <v>66</v>
      </c>
      <c r="U241" s="17" t="s">
        <v>75</v>
      </c>
      <c r="V241" s="17" t="s">
        <v>46</v>
      </c>
    </row>
    <row r="242" spans="1:22" x14ac:dyDescent="0.25">
      <c r="A242" s="17">
        <v>273127</v>
      </c>
      <c r="B242" s="51">
        <v>15822</v>
      </c>
      <c r="C242" s="17" t="s">
        <v>79</v>
      </c>
      <c r="D242" s="17" t="s">
        <v>80</v>
      </c>
      <c r="E242" s="17" t="s">
        <v>83</v>
      </c>
      <c r="F242" s="17" t="s">
        <v>99</v>
      </c>
      <c r="G242" s="17" t="s">
        <v>105</v>
      </c>
      <c r="H242" s="17">
        <v>4</v>
      </c>
      <c r="I242" s="17" t="s">
        <v>86</v>
      </c>
      <c r="J242" s="17" t="s">
        <v>8</v>
      </c>
      <c r="K242" s="11">
        <v>32</v>
      </c>
      <c r="L242" s="11">
        <v>32</v>
      </c>
      <c r="M242" s="11">
        <v>32</v>
      </c>
      <c r="N242" s="17">
        <v>2016</v>
      </c>
      <c r="O242" s="17" t="s">
        <v>15</v>
      </c>
      <c r="P242" s="17" t="s">
        <v>17</v>
      </c>
      <c r="Q242" s="17" t="s">
        <v>98</v>
      </c>
      <c r="R242" s="17" t="s">
        <v>94</v>
      </c>
      <c r="S242" s="17" t="s">
        <v>97</v>
      </c>
      <c r="T242" s="17" t="s">
        <v>66</v>
      </c>
      <c r="U242" s="17" t="s">
        <v>75</v>
      </c>
      <c r="V242" s="17" t="s">
        <v>46</v>
      </c>
    </row>
    <row r="243" spans="1:22" x14ac:dyDescent="0.25">
      <c r="A243" s="17">
        <v>273128</v>
      </c>
      <c r="B243" s="51">
        <v>15823</v>
      </c>
      <c r="C243" s="17" t="s">
        <v>79</v>
      </c>
      <c r="D243" s="17" t="s">
        <v>80</v>
      </c>
      <c r="E243" s="17" t="s">
        <v>83</v>
      </c>
      <c r="F243" s="17" t="s">
        <v>99</v>
      </c>
      <c r="G243" s="17" t="s">
        <v>105</v>
      </c>
      <c r="H243" s="17">
        <v>4</v>
      </c>
      <c r="I243" s="17" t="s">
        <v>86</v>
      </c>
      <c r="J243" s="17" t="s">
        <v>6</v>
      </c>
      <c r="K243" s="11">
        <v>-10681.47</v>
      </c>
      <c r="L243" s="11">
        <v>10681.47</v>
      </c>
      <c r="M243" s="11">
        <v>10035.26</v>
      </c>
      <c r="N243" s="17">
        <v>2016</v>
      </c>
      <c r="O243" s="17" t="s">
        <v>15</v>
      </c>
      <c r="P243" s="17" t="s">
        <v>32</v>
      </c>
      <c r="Q243" s="17" t="s">
        <v>98</v>
      </c>
      <c r="R243" s="17" t="s">
        <v>94</v>
      </c>
      <c r="S243" s="17" t="s">
        <v>97</v>
      </c>
      <c r="T243" s="17" t="s">
        <v>66</v>
      </c>
      <c r="U243" s="17" t="s">
        <v>75</v>
      </c>
      <c r="V243" s="17" t="s">
        <v>46</v>
      </c>
    </row>
    <row r="244" spans="1:22" x14ac:dyDescent="0.25">
      <c r="A244" s="17">
        <v>273132</v>
      </c>
      <c r="B244" s="51">
        <v>15824</v>
      </c>
      <c r="C244" s="17" t="s">
        <v>79</v>
      </c>
      <c r="D244" s="17" t="s">
        <v>80</v>
      </c>
      <c r="E244" s="17" t="s">
        <v>83</v>
      </c>
      <c r="F244" s="17" t="s">
        <v>99</v>
      </c>
      <c r="G244" s="17" t="s">
        <v>105</v>
      </c>
      <c r="H244" s="17">
        <v>4</v>
      </c>
      <c r="I244" s="17" t="s">
        <v>86</v>
      </c>
      <c r="J244" s="17" t="s">
        <v>23</v>
      </c>
      <c r="K244" s="11">
        <v>-10681.47</v>
      </c>
      <c r="L244" s="11">
        <v>10681.47</v>
      </c>
      <c r="M244" s="11">
        <v>10035.26</v>
      </c>
      <c r="N244" s="17">
        <v>2016</v>
      </c>
      <c r="O244" s="17" t="s">
        <v>15</v>
      </c>
      <c r="P244" s="17" t="s">
        <v>20</v>
      </c>
      <c r="Q244" s="17" t="s">
        <v>98</v>
      </c>
      <c r="R244" s="17" t="s">
        <v>94</v>
      </c>
      <c r="S244" s="17" t="s">
        <v>97</v>
      </c>
      <c r="T244" s="17" t="s">
        <v>66</v>
      </c>
      <c r="U244" s="17" t="s">
        <v>75</v>
      </c>
      <c r="V244" s="17" t="s">
        <v>46</v>
      </c>
    </row>
    <row r="245" spans="1:22" x14ac:dyDescent="0.25">
      <c r="A245" s="17">
        <v>273134</v>
      </c>
      <c r="B245" s="51">
        <v>15825</v>
      </c>
      <c r="C245" s="17" t="s">
        <v>79</v>
      </c>
      <c r="D245" s="17" t="s">
        <v>80</v>
      </c>
      <c r="E245" s="17" t="s">
        <v>83</v>
      </c>
      <c r="F245" s="17" t="s">
        <v>99</v>
      </c>
      <c r="G245" s="17" t="s">
        <v>105</v>
      </c>
      <c r="H245" s="17">
        <v>4</v>
      </c>
      <c r="I245" s="17" t="s">
        <v>88</v>
      </c>
      <c r="J245" s="17" t="s">
        <v>8</v>
      </c>
      <c r="K245" s="11">
        <v>17</v>
      </c>
      <c r="L245" s="11">
        <v>17</v>
      </c>
      <c r="M245" s="11">
        <v>17</v>
      </c>
      <c r="N245" s="17">
        <v>2016</v>
      </c>
      <c r="O245" s="17" t="s">
        <v>15</v>
      </c>
      <c r="P245" s="17" t="s">
        <v>17</v>
      </c>
      <c r="Q245" s="17" t="s">
        <v>98</v>
      </c>
      <c r="R245" s="17" t="s">
        <v>94</v>
      </c>
      <c r="S245" s="17" t="s">
        <v>97</v>
      </c>
      <c r="T245" s="17" t="s">
        <v>66</v>
      </c>
      <c r="U245" s="17" t="s">
        <v>75</v>
      </c>
      <c r="V245" s="17" t="s">
        <v>46</v>
      </c>
    </row>
    <row r="246" spans="1:22" x14ac:dyDescent="0.25">
      <c r="A246" s="17">
        <v>273135</v>
      </c>
      <c r="B246" s="51">
        <v>15826</v>
      </c>
      <c r="C246" s="17" t="s">
        <v>79</v>
      </c>
      <c r="D246" s="17" t="s">
        <v>80</v>
      </c>
      <c r="E246" s="17" t="s">
        <v>83</v>
      </c>
      <c r="F246" s="17" t="s">
        <v>99</v>
      </c>
      <c r="G246" s="17" t="s">
        <v>105</v>
      </c>
      <c r="H246" s="17">
        <v>4</v>
      </c>
      <c r="I246" s="17" t="s">
        <v>88</v>
      </c>
      <c r="J246" s="17" t="s">
        <v>6</v>
      </c>
      <c r="K246" s="11">
        <v>-6017.3099999999995</v>
      </c>
      <c r="L246" s="11">
        <v>6017.3099999999995</v>
      </c>
      <c r="M246" s="11">
        <v>6066.09</v>
      </c>
      <c r="N246" s="17">
        <v>2016</v>
      </c>
      <c r="O246" s="17" t="s">
        <v>15</v>
      </c>
      <c r="P246" s="17" t="s">
        <v>32</v>
      </c>
      <c r="Q246" s="17" t="s">
        <v>98</v>
      </c>
      <c r="R246" s="17" t="s">
        <v>94</v>
      </c>
      <c r="S246" s="17" t="s">
        <v>97</v>
      </c>
      <c r="T246" s="17" t="s">
        <v>66</v>
      </c>
      <c r="U246" s="17" t="s">
        <v>75</v>
      </c>
      <c r="V246" s="17" t="s">
        <v>46</v>
      </c>
    </row>
    <row r="247" spans="1:22" x14ac:dyDescent="0.25">
      <c r="A247" s="17">
        <v>273139</v>
      </c>
      <c r="B247" s="51">
        <v>15827</v>
      </c>
      <c r="C247" s="17" t="s">
        <v>79</v>
      </c>
      <c r="D247" s="17" t="s">
        <v>80</v>
      </c>
      <c r="E247" s="17" t="s">
        <v>83</v>
      </c>
      <c r="F247" s="17" t="s">
        <v>99</v>
      </c>
      <c r="G247" s="17" t="s">
        <v>105</v>
      </c>
      <c r="H247" s="17">
        <v>4</v>
      </c>
      <c r="I247" s="17" t="s">
        <v>88</v>
      </c>
      <c r="J247" s="17" t="s">
        <v>23</v>
      </c>
      <c r="K247" s="11">
        <v>-6017.3099999999995</v>
      </c>
      <c r="L247" s="11">
        <v>6017.3099999999995</v>
      </c>
      <c r="M247" s="11">
        <v>6066.09</v>
      </c>
      <c r="N247" s="17">
        <v>2016</v>
      </c>
      <c r="O247" s="17" t="s">
        <v>15</v>
      </c>
      <c r="P247" s="17" t="s">
        <v>20</v>
      </c>
      <c r="Q247" s="17" t="s">
        <v>98</v>
      </c>
      <c r="R247" s="17" t="s">
        <v>94</v>
      </c>
      <c r="S247" s="17" t="s">
        <v>97</v>
      </c>
      <c r="T247" s="17" t="s">
        <v>66</v>
      </c>
      <c r="U247" s="17" t="s">
        <v>75</v>
      </c>
      <c r="V247" s="17" t="s">
        <v>46</v>
      </c>
    </row>
    <row r="248" spans="1:22" x14ac:dyDescent="0.25">
      <c r="A248" s="17">
        <v>273282</v>
      </c>
      <c r="B248" s="51">
        <v>15881</v>
      </c>
      <c r="C248" s="17" t="s">
        <v>79</v>
      </c>
      <c r="D248" s="17" t="s">
        <v>80</v>
      </c>
      <c r="E248" s="17" t="s">
        <v>83</v>
      </c>
      <c r="F248" s="17" t="s">
        <v>99</v>
      </c>
      <c r="G248" s="17" t="s">
        <v>106</v>
      </c>
      <c r="H248" s="17">
        <v>5</v>
      </c>
      <c r="I248" s="17" t="s">
        <v>86</v>
      </c>
      <c r="J248" s="17" t="s">
        <v>6</v>
      </c>
      <c r="K248" s="11">
        <v>-61938.25</v>
      </c>
      <c r="L248" s="11">
        <v>61938.25</v>
      </c>
      <c r="M248" s="11">
        <v>61938.25</v>
      </c>
      <c r="N248" s="17">
        <v>2016</v>
      </c>
      <c r="O248" s="17" t="s">
        <v>15</v>
      </c>
      <c r="P248" s="17" t="s">
        <v>32</v>
      </c>
      <c r="Q248" s="17" t="s">
        <v>98</v>
      </c>
      <c r="R248" s="17" t="s">
        <v>94</v>
      </c>
      <c r="S248" s="17" t="s">
        <v>96</v>
      </c>
      <c r="T248" s="17" t="s">
        <v>66</v>
      </c>
      <c r="U248" s="17" t="s">
        <v>75</v>
      </c>
      <c r="V248" s="17" t="s">
        <v>46</v>
      </c>
    </row>
    <row r="249" spans="1:22" x14ac:dyDescent="0.25">
      <c r="A249" s="17">
        <v>273283</v>
      </c>
      <c r="B249" s="51">
        <v>15882</v>
      </c>
      <c r="C249" s="17" t="s">
        <v>79</v>
      </c>
      <c r="D249" s="17" t="s">
        <v>80</v>
      </c>
      <c r="E249" s="17" t="s">
        <v>83</v>
      </c>
      <c r="F249" s="17" t="s">
        <v>99</v>
      </c>
      <c r="G249" s="17" t="s">
        <v>106</v>
      </c>
      <c r="H249" s="17">
        <v>5</v>
      </c>
      <c r="I249" s="17" t="s">
        <v>86</v>
      </c>
      <c r="J249" s="17" t="s">
        <v>4</v>
      </c>
      <c r="K249" s="11">
        <v>-61938.25</v>
      </c>
      <c r="L249" s="11">
        <v>61938.25</v>
      </c>
      <c r="M249" s="11">
        <v>61938.25</v>
      </c>
      <c r="N249" s="17">
        <v>2016</v>
      </c>
      <c r="O249" s="17" t="s">
        <v>15</v>
      </c>
      <c r="P249" s="17" t="s">
        <v>18</v>
      </c>
      <c r="Q249" s="17" t="s">
        <v>98</v>
      </c>
      <c r="R249" s="17" t="s">
        <v>94</v>
      </c>
      <c r="S249" s="17" t="s">
        <v>96</v>
      </c>
      <c r="T249" s="17" t="s">
        <v>66</v>
      </c>
      <c r="U249" s="17" t="s">
        <v>75</v>
      </c>
      <c r="V249" s="17" t="s">
        <v>46</v>
      </c>
    </row>
    <row r="250" spans="1:22" x14ac:dyDescent="0.25">
      <c r="A250" s="17">
        <v>273289</v>
      </c>
      <c r="B250" s="51">
        <v>15883</v>
      </c>
      <c r="C250" s="17" t="s">
        <v>79</v>
      </c>
      <c r="D250" s="17" t="s">
        <v>80</v>
      </c>
      <c r="E250" s="17" t="s">
        <v>83</v>
      </c>
      <c r="F250" s="17" t="s">
        <v>99</v>
      </c>
      <c r="G250" s="17" t="s">
        <v>106</v>
      </c>
      <c r="H250" s="17">
        <v>5</v>
      </c>
      <c r="I250" s="17" t="s">
        <v>88</v>
      </c>
      <c r="J250" s="17" t="s">
        <v>6</v>
      </c>
      <c r="K250" s="11">
        <v>-6247.15</v>
      </c>
      <c r="L250" s="11">
        <v>6247.15</v>
      </c>
      <c r="M250" s="11">
        <v>6247.15</v>
      </c>
      <c r="N250" s="17">
        <v>2016</v>
      </c>
      <c r="O250" s="17" t="s">
        <v>15</v>
      </c>
      <c r="P250" s="17" t="s">
        <v>32</v>
      </c>
      <c r="Q250" s="17" t="s">
        <v>98</v>
      </c>
      <c r="R250" s="17" t="s">
        <v>94</v>
      </c>
      <c r="S250" s="17" t="s">
        <v>96</v>
      </c>
      <c r="T250" s="17" t="s">
        <v>66</v>
      </c>
      <c r="U250" s="17" t="s">
        <v>75</v>
      </c>
      <c r="V250" s="17" t="s">
        <v>46</v>
      </c>
    </row>
    <row r="251" spans="1:22" x14ac:dyDescent="0.25">
      <c r="A251" s="17">
        <v>273290</v>
      </c>
      <c r="B251" s="51">
        <v>15884</v>
      </c>
      <c r="C251" s="17" t="s">
        <v>79</v>
      </c>
      <c r="D251" s="17" t="s">
        <v>80</v>
      </c>
      <c r="E251" s="17" t="s">
        <v>83</v>
      </c>
      <c r="F251" s="17" t="s">
        <v>99</v>
      </c>
      <c r="G251" s="17" t="s">
        <v>106</v>
      </c>
      <c r="H251" s="17">
        <v>5</v>
      </c>
      <c r="I251" s="17" t="s">
        <v>88</v>
      </c>
      <c r="J251" s="17" t="s">
        <v>4</v>
      </c>
      <c r="K251" s="11">
        <v>-6247.15</v>
      </c>
      <c r="L251" s="11">
        <v>6247.15</v>
      </c>
      <c r="M251" s="11">
        <v>6247.15</v>
      </c>
      <c r="N251" s="17">
        <v>2016</v>
      </c>
      <c r="O251" s="17" t="s">
        <v>15</v>
      </c>
      <c r="P251" s="17" t="s">
        <v>18</v>
      </c>
      <c r="Q251" s="17" t="s">
        <v>98</v>
      </c>
      <c r="R251" s="17" t="s">
        <v>94</v>
      </c>
      <c r="S251" s="17" t="s">
        <v>96</v>
      </c>
      <c r="T251" s="17" t="s">
        <v>66</v>
      </c>
      <c r="U251" s="17" t="s">
        <v>75</v>
      </c>
      <c r="V251" s="17" t="s">
        <v>46</v>
      </c>
    </row>
    <row r="252" spans="1:22" x14ac:dyDescent="0.25">
      <c r="A252" s="17">
        <v>273296</v>
      </c>
      <c r="B252" s="51">
        <v>15885</v>
      </c>
      <c r="C252" s="17" t="s">
        <v>79</v>
      </c>
      <c r="D252" s="17" t="s">
        <v>80</v>
      </c>
      <c r="E252" s="17" t="s">
        <v>83</v>
      </c>
      <c r="F252" s="17" t="s">
        <v>99</v>
      </c>
      <c r="G252" s="17" t="s">
        <v>107</v>
      </c>
      <c r="H252" s="17">
        <v>6</v>
      </c>
      <c r="I252" s="17" t="s">
        <v>86</v>
      </c>
      <c r="J252" s="17" t="s">
        <v>6</v>
      </c>
      <c r="K252" s="11">
        <v>-2279.86</v>
      </c>
      <c r="L252" s="11">
        <v>2279.86</v>
      </c>
      <c r="M252" s="11">
        <v>2480.1769245856035</v>
      </c>
      <c r="N252" s="17">
        <v>2016</v>
      </c>
      <c r="O252" s="17" t="s">
        <v>15</v>
      </c>
      <c r="P252" s="17" t="s">
        <v>32</v>
      </c>
      <c r="Q252" s="17" t="s">
        <v>98</v>
      </c>
      <c r="R252" s="17" t="s">
        <v>94</v>
      </c>
      <c r="S252" s="17" t="s">
        <v>96</v>
      </c>
      <c r="T252" s="17" t="s">
        <v>66</v>
      </c>
      <c r="U252" s="17" t="s">
        <v>75</v>
      </c>
      <c r="V252" s="17" t="s">
        <v>46</v>
      </c>
    </row>
    <row r="253" spans="1:22" x14ac:dyDescent="0.25">
      <c r="A253" s="17">
        <v>273300</v>
      </c>
      <c r="B253" s="51">
        <v>15886</v>
      </c>
      <c r="C253" s="17" t="s">
        <v>79</v>
      </c>
      <c r="D253" s="17" t="s">
        <v>80</v>
      </c>
      <c r="E253" s="17" t="s">
        <v>83</v>
      </c>
      <c r="F253" s="17" t="s">
        <v>99</v>
      </c>
      <c r="G253" s="17" t="s">
        <v>107</v>
      </c>
      <c r="H253" s="17">
        <v>6</v>
      </c>
      <c r="I253" s="17" t="s">
        <v>86</v>
      </c>
      <c r="J253" s="17" t="s">
        <v>23</v>
      </c>
      <c r="K253" s="11">
        <v>-2279.86</v>
      </c>
      <c r="L253" s="11">
        <v>2279.86</v>
      </c>
      <c r="M253" s="11">
        <v>2480.1769245856035</v>
      </c>
      <c r="N253" s="17">
        <v>2016</v>
      </c>
      <c r="O253" s="17" t="s">
        <v>15</v>
      </c>
      <c r="P253" s="17" t="s">
        <v>20</v>
      </c>
      <c r="Q253" s="17" t="s">
        <v>98</v>
      </c>
      <c r="R253" s="17" t="s">
        <v>94</v>
      </c>
      <c r="S253" s="17" t="s">
        <v>96</v>
      </c>
      <c r="T253" s="17" t="s">
        <v>66</v>
      </c>
      <c r="U253" s="17" t="s">
        <v>75</v>
      </c>
      <c r="V253" s="17" t="s">
        <v>46</v>
      </c>
    </row>
    <row r="254" spans="1:22" x14ac:dyDescent="0.25">
      <c r="A254" s="17">
        <v>273470</v>
      </c>
      <c r="B254" s="51">
        <v>15905</v>
      </c>
      <c r="C254" s="17" t="s">
        <v>79</v>
      </c>
      <c r="D254" s="17" t="s">
        <v>80</v>
      </c>
      <c r="E254" s="17" t="s">
        <v>83</v>
      </c>
      <c r="F254" s="17" t="s">
        <v>91</v>
      </c>
      <c r="G254" s="17" t="s">
        <v>102</v>
      </c>
      <c r="H254" s="17">
        <v>11</v>
      </c>
      <c r="I254" s="17" t="s">
        <v>86</v>
      </c>
      <c r="J254" s="17" t="s">
        <v>8</v>
      </c>
      <c r="K254" s="11">
        <v>1195022</v>
      </c>
      <c r="L254" s="11">
        <v>1195022</v>
      </c>
      <c r="M254" s="11">
        <v>1195022</v>
      </c>
      <c r="N254" s="17">
        <v>2016</v>
      </c>
      <c r="O254" s="17" t="s">
        <v>15</v>
      </c>
      <c r="P254" s="17" t="s">
        <v>17</v>
      </c>
      <c r="Q254" s="17" t="s">
        <v>98</v>
      </c>
      <c r="R254" s="17" t="s">
        <v>95</v>
      </c>
      <c r="S254" s="17" t="s">
        <v>97</v>
      </c>
      <c r="T254" s="17" t="s">
        <v>66</v>
      </c>
      <c r="U254" s="17" t="s">
        <v>75</v>
      </c>
      <c r="V254" s="17" t="s">
        <v>46</v>
      </c>
    </row>
    <row r="255" spans="1:22" x14ac:dyDescent="0.25">
      <c r="A255" s="17">
        <v>273471</v>
      </c>
      <c r="B255" s="51">
        <v>15906</v>
      </c>
      <c r="C255" s="17" t="s">
        <v>79</v>
      </c>
      <c r="D255" s="17" t="s">
        <v>80</v>
      </c>
      <c r="E255" s="17" t="s">
        <v>83</v>
      </c>
      <c r="F255" s="17" t="s">
        <v>91</v>
      </c>
      <c r="G255" s="17" t="s">
        <v>102</v>
      </c>
      <c r="H255" s="17">
        <v>11</v>
      </c>
      <c r="I255" s="17" t="s">
        <v>86</v>
      </c>
      <c r="J255" s="17" t="s">
        <v>6</v>
      </c>
      <c r="K255" s="11">
        <v>-229099.13</v>
      </c>
      <c r="L255" s="11">
        <v>229099.13</v>
      </c>
      <c r="M255" s="11">
        <v>237925.82104279666</v>
      </c>
      <c r="N255" s="17">
        <v>2016</v>
      </c>
      <c r="O255" s="17" t="s">
        <v>15</v>
      </c>
      <c r="P255" s="17" t="s">
        <v>32</v>
      </c>
      <c r="Q255" s="17" t="s">
        <v>98</v>
      </c>
      <c r="R255" s="17" t="s">
        <v>95</v>
      </c>
      <c r="S255" s="17" t="s">
        <v>97</v>
      </c>
      <c r="T255" s="17" t="s">
        <v>66</v>
      </c>
      <c r="U255" s="17" t="s">
        <v>75</v>
      </c>
      <c r="V255" s="17" t="s">
        <v>46</v>
      </c>
    </row>
    <row r="256" spans="1:22" x14ac:dyDescent="0.25">
      <c r="A256" s="17">
        <v>273475</v>
      </c>
      <c r="B256" s="51">
        <v>15907</v>
      </c>
      <c r="C256" s="17" t="s">
        <v>79</v>
      </c>
      <c r="D256" s="17" t="s">
        <v>80</v>
      </c>
      <c r="E256" s="17" t="s">
        <v>83</v>
      </c>
      <c r="F256" s="17" t="s">
        <v>91</v>
      </c>
      <c r="G256" s="17" t="s">
        <v>102</v>
      </c>
      <c r="H256" s="17">
        <v>11</v>
      </c>
      <c r="I256" s="17" t="s">
        <v>86</v>
      </c>
      <c r="J256" s="17" t="s">
        <v>23</v>
      </c>
      <c r="K256" s="11">
        <v>-229099.13</v>
      </c>
      <c r="L256" s="11">
        <v>229099.13</v>
      </c>
      <c r="M256" s="11">
        <v>237925.82104279666</v>
      </c>
      <c r="N256" s="17">
        <v>2016</v>
      </c>
      <c r="O256" s="17" t="s">
        <v>15</v>
      </c>
      <c r="P256" s="17" t="s">
        <v>20</v>
      </c>
      <c r="Q256" s="17" t="s">
        <v>98</v>
      </c>
      <c r="R256" s="17" t="s">
        <v>95</v>
      </c>
      <c r="S256" s="17" t="s">
        <v>97</v>
      </c>
      <c r="T256" s="17" t="s">
        <v>66</v>
      </c>
      <c r="U256" s="17" t="s">
        <v>75</v>
      </c>
      <c r="V256" s="17" t="s">
        <v>46</v>
      </c>
    </row>
    <row r="257" spans="1:22" x14ac:dyDescent="0.25">
      <c r="A257" s="17">
        <v>273477</v>
      </c>
      <c r="B257" s="51">
        <v>15908</v>
      </c>
      <c r="C257" s="17" t="s">
        <v>79</v>
      </c>
      <c r="D257" s="17" t="s">
        <v>80</v>
      </c>
      <c r="E257" s="17" t="s">
        <v>83</v>
      </c>
      <c r="F257" s="17" t="s">
        <v>91</v>
      </c>
      <c r="G257" s="17" t="s">
        <v>102</v>
      </c>
      <c r="H257" s="17">
        <v>11</v>
      </c>
      <c r="I257" s="17" t="s">
        <v>88</v>
      </c>
      <c r="J257" s="17" t="s">
        <v>8</v>
      </c>
      <c r="K257" s="11">
        <v>1029354</v>
      </c>
      <c r="L257" s="11">
        <v>1029354</v>
      </c>
      <c r="M257" s="11">
        <v>1029354</v>
      </c>
      <c r="N257" s="17">
        <v>2016</v>
      </c>
      <c r="O257" s="17" t="s">
        <v>15</v>
      </c>
      <c r="P257" s="17" t="s">
        <v>17</v>
      </c>
      <c r="Q257" s="17" t="s">
        <v>98</v>
      </c>
      <c r="R257" s="17" t="s">
        <v>95</v>
      </c>
      <c r="S257" s="17" t="s">
        <v>97</v>
      </c>
      <c r="T257" s="17" t="s">
        <v>66</v>
      </c>
      <c r="U257" s="17" t="s">
        <v>75</v>
      </c>
      <c r="V257" s="17" t="s">
        <v>46</v>
      </c>
    </row>
    <row r="258" spans="1:22" x14ac:dyDescent="0.25">
      <c r="A258" s="17">
        <v>273478</v>
      </c>
      <c r="B258" s="51">
        <v>15909</v>
      </c>
      <c r="C258" s="17" t="s">
        <v>79</v>
      </c>
      <c r="D258" s="17" t="s">
        <v>80</v>
      </c>
      <c r="E258" s="17" t="s">
        <v>83</v>
      </c>
      <c r="F258" s="17" t="s">
        <v>91</v>
      </c>
      <c r="G258" s="17" t="s">
        <v>102</v>
      </c>
      <c r="H258" s="17">
        <v>11</v>
      </c>
      <c r="I258" s="17" t="s">
        <v>88</v>
      </c>
      <c r="J258" s="17" t="s">
        <v>6</v>
      </c>
      <c r="K258" s="11">
        <v>-121182.01</v>
      </c>
      <c r="L258" s="11">
        <v>121182.01</v>
      </c>
      <c r="M258" s="11">
        <v>125572.09919616077</v>
      </c>
      <c r="N258" s="17">
        <v>2016</v>
      </c>
      <c r="O258" s="17" t="s">
        <v>15</v>
      </c>
      <c r="P258" s="17" t="s">
        <v>32</v>
      </c>
      <c r="Q258" s="17" t="s">
        <v>98</v>
      </c>
      <c r="R258" s="17" t="s">
        <v>95</v>
      </c>
      <c r="S258" s="17" t="s">
        <v>97</v>
      </c>
      <c r="T258" s="17" t="s">
        <v>66</v>
      </c>
      <c r="U258" s="17" t="s">
        <v>75</v>
      </c>
      <c r="V258" s="17" t="s">
        <v>46</v>
      </c>
    </row>
    <row r="259" spans="1:22" x14ac:dyDescent="0.25">
      <c r="A259" s="17">
        <v>273482</v>
      </c>
      <c r="B259" s="51">
        <v>15910</v>
      </c>
      <c r="C259" s="17" t="s">
        <v>79</v>
      </c>
      <c r="D259" s="17" t="s">
        <v>80</v>
      </c>
      <c r="E259" s="17" t="s">
        <v>83</v>
      </c>
      <c r="F259" s="17" t="s">
        <v>91</v>
      </c>
      <c r="G259" s="17" t="s">
        <v>102</v>
      </c>
      <c r="H259" s="17">
        <v>11</v>
      </c>
      <c r="I259" s="17" t="s">
        <v>88</v>
      </c>
      <c r="J259" s="17" t="s">
        <v>23</v>
      </c>
      <c r="K259" s="11">
        <v>-121182.01</v>
      </c>
      <c r="L259" s="11">
        <v>121182.01</v>
      </c>
      <c r="M259" s="11">
        <v>125572.09919616077</v>
      </c>
      <c r="N259" s="17">
        <v>2016</v>
      </c>
      <c r="O259" s="17" t="s">
        <v>15</v>
      </c>
      <c r="P259" s="17" t="s">
        <v>20</v>
      </c>
      <c r="Q259" s="17" t="s">
        <v>98</v>
      </c>
      <c r="R259" s="17" t="s">
        <v>95</v>
      </c>
      <c r="S259" s="17" t="s">
        <v>97</v>
      </c>
      <c r="T259" s="17" t="s">
        <v>66</v>
      </c>
      <c r="U259" s="17" t="s">
        <v>75</v>
      </c>
      <c r="V259" s="17" t="s">
        <v>46</v>
      </c>
    </row>
    <row r="260" spans="1:22" x14ac:dyDescent="0.25">
      <c r="A260" s="17">
        <v>273484</v>
      </c>
      <c r="B260" s="51">
        <v>15911</v>
      </c>
      <c r="C260" s="17" t="s">
        <v>79</v>
      </c>
      <c r="D260" s="17" t="s">
        <v>80</v>
      </c>
      <c r="E260" s="17" t="s">
        <v>83</v>
      </c>
      <c r="F260" s="17" t="s">
        <v>91</v>
      </c>
      <c r="G260" s="17" t="s">
        <v>102</v>
      </c>
      <c r="H260" s="17">
        <v>11</v>
      </c>
      <c r="I260" s="17" t="s">
        <v>89</v>
      </c>
      <c r="J260" s="17" t="s">
        <v>8</v>
      </c>
      <c r="K260" s="11">
        <v>2597</v>
      </c>
      <c r="L260" s="11">
        <v>2597</v>
      </c>
      <c r="M260" s="11">
        <v>2597</v>
      </c>
      <c r="N260" s="17">
        <v>2016</v>
      </c>
      <c r="O260" s="17" t="s">
        <v>15</v>
      </c>
      <c r="P260" s="17" t="s">
        <v>17</v>
      </c>
      <c r="Q260" s="17" t="s">
        <v>98</v>
      </c>
      <c r="R260" s="17" t="s">
        <v>95</v>
      </c>
      <c r="S260" s="17" t="s">
        <v>97</v>
      </c>
      <c r="T260" s="17" t="s">
        <v>66</v>
      </c>
      <c r="U260" s="17" t="s">
        <v>75</v>
      </c>
      <c r="V260" s="17" t="s">
        <v>46</v>
      </c>
    </row>
    <row r="261" spans="1:22" x14ac:dyDescent="0.25">
      <c r="A261" s="17">
        <v>273485</v>
      </c>
      <c r="B261" s="51">
        <v>15912</v>
      </c>
      <c r="C261" s="17" t="s">
        <v>79</v>
      </c>
      <c r="D261" s="17" t="s">
        <v>80</v>
      </c>
      <c r="E261" s="17" t="s">
        <v>83</v>
      </c>
      <c r="F261" s="17" t="s">
        <v>91</v>
      </c>
      <c r="G261" s="17" t="s">
        <v>102</v>
      </c>
      <c r="H261" s="17">
        <v>11</v>
      </c>
      <c r="I261" s="17" t="s">
        <v>89</v>
      </c>
      <c r="J261" s="17" t="s">
        <v>6</v>
      </c>
      <c r="K261" s="11">
        <v>-575.36</v>
      </c>
      <c r="L261" s="11">
        <v>575.36</v>
      </c>
      <c r="M261" s="11">
        <v>599.12123076923069</v>
      </c>
      <c r="N261" s="17">
        <v>2016</v>
      </c>
      <c r="O261" s="17" t="s">
        <v>15</v>
      </c>
      <c r="P261" s="17" t="s">
        <v>32</v>
      </c>
      <c r="Q261" s="17" t="s">
        <v>98</v>
      </c>
      <c r="R261" s="17" t="s">
        <v>95</v>
      </c>
      <c r="S261" s="17" t="s">
        <v>97</v>
      </c>
      <c r="T261" s="17" t="s">
        <v>66</v>
      </c>
      <c r="U261" s="17" t="s">
        <v>75</v>
      </c>
      <c r="V261" s="17" t="s">
        <v>46</v>
      </c>
    </row>
    <row r="262" spans="1:22" x14ac:dyDescent="0.25">
      <c r="A262" s="17">
        <v>273489</v>
      </c>
      <c r="B262" s="51">
        <v>15913</v>
      </c>
      <c r="C262" s="17" t="s">
        <v>79</v>
      </c>
      <c r="D262" s="17" t="s">
        <v>80</v>
      </c>
      <c r="E262" s="17" t="s">
        <v>83</v>
      </c>
      <c r="F262" s="17" t="s">
        <v>91</v>
      </c>
      <c r="G262" s="17" t="s">
        <v>102</v>
      </c>
      <c r="H262" s="17">
        <v>11</v>
      </c>
      <c r="I262" s="17" t="s">
        <v>89</v>
      </c>
      <c r="J262" s="17" t="s">
        <v>23</v>
      </c>
      <c r="K262" s="11">
        <v>-575.36</v>
      </c>
      <c r="L262" s="11">
        <v>575.36</v>
      </c>
      <c r="M262" s="11">
        <v>599.12123076923069</v>
      </c>
      <c r="N262" s="17">
        <v>2016</v>
      </c>
      <c r="O262" s="17" t="s">
        <v>15</v>
      </c>
      <c r="P262" s="17" t="s">
        <v>20</v>
      </c>
      <c r="Q262" s="17" t="s">
        <v>98</v>
      </c>
      <c r="R262" s="17" t="s">
        <v>95</v>
      </c>
      <c r="S262" s="17" t="s">
        <v>97</v>
      </c>
      <c r="T262" s="17" t="s">
        <v>66</v>
      </c>
      <c r="U262" s="17" t="s">
        <v>75</v>
      </c>
      <c r="V262" s="17" t="s">
        <v>46</v>
      </c>
    </row>
    <row r="263" spans="1:22" x14ac:dyDescent="0.25">
      <c r="A263" s="17">
        <v>273491</v>
      </c>
      <c r="B263" s="51">
        <v>15914</v>
      </c>
      <c r="C263" s="17" t="s">
        <v>79</v>
      </c>
      <c r="D263" s="17" t="s">
        <v>80</v>
      </c>
      <c r="E263" s="17" t="s">
        <v>83</v>
      </c>
      <c r="F263" s="17" t="s">
        <v>91</v>
      </c>
      <c r="G263" s="17" t="s">
        <v>102</v>
      </c>
      <c r="H263" s="17">
        <v>11</v>
      </c>
      <c r="I263" s="17" t="s">
        <v>92</v>
      </c>
      <c r="J263" s="17" t="s">
        <v>8</v>
      </c>
      <c r="K263" s="11">
        <v>15886</v>
      </c>
      <c r="L263" s="11">
        <v>15886</v>
      </c>
      <c r="M263" s="11">
        <v>15886</v>
      </c>
      <c r="N263" s="17">
        <v>2016</v>
      </c>
      <c r="O263" s="17" t="s">
        <v>15</v>
      </c>
      <c r="P263" s="17" t="s">
        <v>17</v>
      </c>
      <c r="Q263" s="17" t="s">
        <v>98</v>
      </c>
      <c r="R263" s="17" t="s">
        <v>95</v>
      </c>
      <c r="S263" s="17" t="s">
        <v>97</v>
      </c>
      <c r="T263" s="17" t="s">
        <v>66</v>
      </c>
      <c r="U263" s="17" t="s">
        <v>75</v>
      </c>
      <c r="V263" s="17" t="s">
        <v>46</v>
      </c>
    </row>
    <row r="264" spans="1:22" x14ac:dyDescent="0.25">
      <c r="A264" s="17">
        <v>273492</v>
      </c>
      <c r="B264" s="51">
        <v>15915</v>
      </c>
      <c r="C264" s="17" t="s">
        <v>79</v>
      </c>
      <c r="D264" s="17" t="s">
        <v>80</v>
      </c>
      <c r="E264" s="17" t="s">
        <v>83</v>
      </c>
      <c r="F264" s="17" t="s">
        <v>91</v>
      </c>
      <c r="G264" s="17" t="s">
        <v>102</v>
      </c>
      <c r="H264" s="17">
        <v>11</v>
      </c>
      <c r="I264" s="17" t="s">
        <v>92</v>
      </c>
      <c r="J264" s="17" t="s">
        <v>6</v>
      </c>
      <c r="K264" s="11">
        <v>-5465.92</v>
      </c>
      <c r="L264" s="11">
        <v>5465.92</v>
      </c>
      <c r="M264" s="11">
        <v>5691.6430769230765</v>
      </c>
      <c r="N264" s="17">
        <v>2016</v>
      </c>
      <c r="O264" s="17" t="s">
        <v>15</v>
      </c>
      <c r="P264" s="17" t="s">
        <v>32</v>
      </c>
      <c r="Q264" s="17" t="s">
        <v>98</v>
      </c>
      <c r="R264" s="17" t="s">
        <v>95</v>
      </c>
      <c r="S264" s="17" t="s">
        <v>97</v>
      </c>
      <c r="T264" s="17" t="s">
        <v>66</v>
      </c>
      <c r="U264" s="17" t="s">
        <v>75</v>
      </c>
      <c r="V264" s="17" t="s">
        <v>46</v>
      </c>
    </row>
    <row r="265" spans="1:22" x14ac:dyDescent="0.25">
      <c r="A265" s="17">
        <v>273496</v>
      </c>
      <c r="B265" s="51">
        <v>15916</v>
      </c>
      <c r="C265" s="17" t="s">
        <v>79</v>
      </c>
      <c r="D265" s="17" t="s">
        <v>80</v>
      </c>
      <c r="E265" s="17" t="s">
        <v>83</v>
      </c>
      <c r="F265" s="17" t="s">
        <v>91</v>
      </c>
      <c r="G265" s="17" t="s">
        <v>102</v>
      </c>
      <c r="H265" s="17">
        <v>11</v>
      </c>
      <c r="I265" s="17" t="s">
        <v>92</v>
      </c>
      <c r="J265" s="17" t="s">
        <v>23</v>
      </c>
      <c r="K265" s="11">
        <v>-5465.92</v>
      </c>
      <c r="L265" s="11">
        <v>5465.92</v>
      </c>
      <c r="M265" s="11">
        <v>5691.6430769230765</v>
      </c>
      <c r="N265" s="17">
        <v>2016</v>
      </c>
      <c r="O265" s="17" t="s">
        <v>15</v>
      </c>
      <c r="P265" s="17" t="s">
        <v>20</v>
      </c>
      <c r="Q265" s="17" t="s">
        <v>98</v>
      </c>
      <c r="R265" s="17" t="s">
        <v>95</v>
      </c>
      <c r="S265" s="17" t="s">
        <v>97</v>
      </c>
      <c r="T265" s="17" t="s">
        <v>66</v>
      </c>
      <c r="U265" s="17" t="s">
        <v>75</v>
      </c>
      <c r="V265" s="17" t="s">
        <v>46</v>
      </c>
    </row>
    <row r="266" spans="1:22" x14ac:dyDescent="0.25">
      <c r="A266" s="17">
        <v>273687</v>
      </c>
      <c r="B266" s="51">
        <v>16000</v>
      </c>
      <c r="C266" s="17" t="s">
        <v>79</v>
      </c>
      <c r="D266" s="17" t="s">
        <v>80</v>
      </c>
      <c r="E266" s="17" t="s">
        <v>83</v>
      </c>
      <c r="F266" s="17" t="s">
        <v>91</v>
      </c>
      <c r="G266" s="17" t="s">
        <v>87</v>
      </c>
      <c r="H266" s="17">
        <v>9</v>
      </c>
      <c r="I266" s="17" t="s">
        <v>86</v>
      </c>
      <c r="J266" s="17" t="s">
        <v>8</v>
      </c>
      <c r="K266" s="11">
        <v>607</v>
      </c>
      <c r="L266" s="11">
        <v>607</v>
      </c>
      <c r="M266" s="11">
        <v>607</v>
      </c>
      <c r="N266" s="17">
        <v>2016</v>
      </c>
      <c r="O266" s="17" t="s">
        <v>15</v>
      </c>
      <c r="P266" s="17" t="s">
        <v>17</v>
      </c>
      <c r="Q266" s="17" t="s">
        <v>98</v>
      </c>
      <c r="R266" s="17" t="s">
        <v>95</v>
      </c>
      <c r="S266" s="17" t="s">
        <v>96</v>
      </c>
      <c r="T266" s="17" t="s">
        <v>66</v>
      </c>
      <c r="U266" s="17" t="s">
        <v>75</v>
      </c>
      <c r="V266" s="17" t="s">
        <v>46</v>
      </c>
    </row>
    <row r="267" spans="1:22" x14ac:dyDescent="0.25">
      <c r="A267" s="17">
        <v>273688</v>
      </c>
      <c r="B267" s="51">
        <v>16001</v>
      </c>
      <c r="C267" s="17" t="s">
        <v>79</v>
      </c>
      <c r="D267" s="17" t="s">
        <v>80</v>
      </c>
      <c r="E267" s="17" t="s">
        <v>83</v>
      </c>
      <c r="F267" s="17" t="s">
        <v>91</v>
      </c>
      <c r="G267" s="17" t="s">
        <v>87</v>
      </c>
      <c r="H267" s="17">
        <v>9</v>
      </c>
      <c r="I267" s="17" t="s">
        <v>86</v>
      </c>
      <c r="J267" s="17" t="s">
        <v>6</v>
      </c>
      <c r="K267" s="11">
        <v>-63663.12</v>
      </c>
      <c r="L267" s="11">
        <v>63663.12</v>
      </c>
      <c r="M267" s="11">
        <v>65128.478253968264</v>
      </c>
      <c r="N267" s="17">
        <v>2016</v>
      </c>
      <c r="O267" s="17" t="s">
        <v>15</v>
      </c>
      <c r="P267" s="17" t="s">
        <v>32</v>
      </c>
      <c r="Q267" s="17" t="s">
        <v>98</v>
      </c>
      <c r="R267" s="17" t="s">
        <v>95</v>
      </c>
      <c r="S267" s="17" t="s">
        <v>96</v>
      </c>
      <c r="T267" s="17" t="s">
        <v>66</v>
      </c>
      <c r="U267" s="17" t="s">
        <v>75</v>
      </c>
      <c r="V267" s="17" t="s">
        <v>46</v>
      </c>
    </row>
    <row r="268" spans="1:22" x14ac:dyDescent="0.25">
      <c r="A268" s="17">
        <v>273689</v>
      </c>
      <c r="B268" s="51">
        <v>16002</v>
      </c>
      <c r="C268" s="17" t="s">
        <v>79</v>
      </c>
      <c r="D268" s="17" t="s">
        <v>80</v>
      </c>
      <c r="E268" s="17" t="s">
        <v>83</v>
      </c>
      <c r="F268" s="17" t="s">
        <v>91</v>
      </c>
      <c r="G268" s="17" t="s">
        <v>87</v>
      </c>
      <c r="H268" s="17">
        <v>9</v>
      </c>
      <c r="I268" s="17" t="s">
        <v>86</v>
      </c>
      <c r="J268" s="17" t="s">
        <v>4</v>
      </c>
      <c r="K268" s="11">
        <v>-3923.05</v>
      </c>
      <c r="L268" s="11">
        <v>3923.05</v>
      </c>
      <c r="M268" s="11">
        <v>3923.05</v>
      </c>
      <c r="N268" s="17">
        <v>2016</v>
      </c>
      <c r="O268" s="17" t="s">
        <v>15</v>
      </c>
      <c r="P268" s="17" t="s">
        <v>18</v>
      </c>
      <c r="Q268" s="17" t="s">
        <v>98</v>
      </c>
      <c r="R268" s="17" t="s">
        <v>95</v>
      </c>
      <c r="S268" s="17" t="s">
        <v>96</v>
      </c>
      <c r="T268" s="17" t="s">
        <v>66</v>
      </c>
      <c r="U268" s="17" t="s">
        <v>75</v>
      </c>
      <c r="V268" s="17" t="s">
        <v>46</v>
      </c>
    </row>
    <row r="269" spans="1:22" x14ac:dyDescent="0.25">
      <c r="A269" s="17">
        <v>273691</v>
      </c>
      <c r="B269" s="51">
        <v>16003</v>
      </c>
      <c r="C269" s="17" t="s">
        <v>79</v>
      </c>
      <c r="D269" s="17" t="s">
        <v>80</v>
      </c>
      <c r="E269" s="17" t="s">
        <v>83</v>
      </c>
      <c r="F269" s="17" t="s">
        <v>91</v>
      </c>
      <c r="G269" s="17" t="s">
        <v>87</v>
      </c>
      <c r="H269" s="17">
        <v>9</v>
      </c>
      <c r="I269" s="17" t="s">
        <v>86</v>
      </c>
      <c r="J269" s="17" t="s">
        <v>2</v>
      </c>
      <c r="K269" s="11">
        <v>-2426.3200000000002</v>
      </c>
      <c r="L269" s="11">
        <v>2426.3200000000002</v>
      </c>
      <c r="M269" s="11">
        <v>2426.3200000000002</v>
      </c>
      <c r="N269" s="17">
        <v>2016</v>
      </c>
      <c r="O269" s="17" t="s">
        <v>15</v>
      </c>
      <c r="P269" s="17" t="s">
        <v>19</v>
      </c>
      <c r="Q269" s="17" t="s">
        <v>98</v>
      </c>
      <c r="R269" s="17" t="s">
        <v>95</v>
      </c>
      <c r="S269" s="17" t="s">
        <v>96</v>
      </c>
      <c r="T269" s="17" t="s">
        <v>66</v>
      </c>
      <c r="U269" s="17" t="s">
        <v>75</v>
      </c>
      <c r="V269" s="17" t="s">
        <v>46</v>
      </c>
    </row>
    <row r="270" spans="1:22" x14ac:dyDescent="0.25">
      <c r="A270" s="17">
        <v>273692</v>
      </c>
      <c r="B270" s="51">
        <v>16004</v>
      </c>
      <c r="C270" s="17" t="s">
        <v>79</v>
      </c>
      <c r="D270" s="17" t="s">
        <v>80</v>
      </c>
      <c r="E270" s="17" t="s">
        <v>83</v>
      </c>
      <c r="F270" s="17" t="s">
        <v>91</v>
      </c>
      <c r="G270" s="17" t="s">
        <v>87</v>
      </c>
      <c r="H270" s="17">
        <v>9</v>
      </c>
      <c r="I270" s="17" t="s">
        <v>86</v>
      </c>
      <c r="J270" s="17" t="s">
        <v>23</v>
      </c>
      <c r="K270" s="11">
        <v>-56291.03</v>
      </c>
      <c r="L270" s="11">
        <v>56291.03</v>
      </c>
      <c r="M270" s="11">
        <v>57756.38825396826</v>
      </c>
      <c r="N270" s="17">
        <v>2016</v>
      </c>
      <c r="O270" s="17" t="s">
        <v>15</v>
      </c>
      <c r="P270" s="17" t="s">
        <v>20</v>
      </c>
      <c r="Q270" s="17" t="s">
        <v>98</v>
      </c>
      <c r="R270" s="17" t="s">
        <v>95</v>
      </c>
      <c r="S270" s="17" t="s">
        <v>96</v>
      </c>
      <c r="T270" s="17" t="s">
        <v>66</v>
      </c>
      <c r="U270" s="17" t="s">
        <v>75</v>
      </c>
      <c r="V270" s="17" t="s">
        <v>46</v>
      </c>
    </row>
    <row r="271" spans="1:22" x14ac:dyDescent="0.25">
      <c r="A271" s="17">
        <v>273693</v>
      </c>
      <c r="B271" s="51">
        <v>16005</v>
      </c>
      <c r="C271" s="17" t="s">
        <v>79</v>
      </c>
      <c r="D271" s="17" t="s">
        <v>80</v>
      </c>
      <c r="E271" s="17" t="s">
        <v>83</v>
      </c>
      <c r="F271" s="17" t="s">
        <v>91</v>
      </c>
      <c r="G271" s="17" t="s">
        <v>87</v>
      </c>
      <c r="H271" s="17">
        <v>9</v>
      </c>
      <c r="I271" s="17" t="s">
        <v>86</v>
      </c>
      <c r="J271" s="17" t="s">
        <v>0</v>
      </c>
      <c r="K271" s="11">
        <v>-1022.72</v>
      </c>
      <c r="L271" s="11">
        <v>1022.72</v>
      </c>
      <c r="M271" s="11">
        <v>1022.72</v>
      </c>
      <c r="N271" s="17">
        <v>2016</v>
      </c>
      <c r="O271" s="17" t="s">
        <v>15</v>
      </c>
      <c r="P271" s="17" t="s">
        <v>21</v>
      </c>
      <c r="Q271" s="17" t="s">
        <v>98</v>
      </c>
      <c r="R271" s="17" t="s">
        <v>95</v>
      </c>
      <c r="S271" s="17" t="s">
        <v>96</v>
      </c>
      <c r="T271" s="17" t="s">
        <v>66</v>
      </c>
      <c r="U271" s="17" t="s">
        <v>75</v>
      </c>
      <c r="V271" s="17" t="s">
        <v>46</v>
      </c>
    </row>
    <row r="272" spans="1:22" x14ac:dyDescent="0.25">
      <c r="A272" s="17">
        <v>273694</v>
      </c>
      <c r="B272" s="51">
        <v>16006</v>
      </c>
      <c r="C272" s="17" t="s">
        <v>79</v>
      </c>
      <c r="D272" s="17" t="s">
        <v>80</v>
      </c>
      <c r="E272" s="17" t="s">
        <v>83</v>
      </c>
      <c r="F272" s="17" t="s">
        <v>91</v>
      </c>
      <c r="G272" s="17" t="s">
        <v>87</v>
      </c>
      <c r="H272" s="17">
        <v>9</v>
      </c>
      <c r="I272" s="17" t="s">
        <v>88</v>
      </c>
      <c r="J272" s="17" t="s">
        <v>8</v>
      </c>
      <c r="K272" s="11">
        <v>800</v>
      </c>
      <c r="L272" s="11">
        <v>800</v>
      </c>
      <c r="M272" s="11">
        <v>800</v>
      </c>
      <c r="N272" s="17">
        <v>2016</v>
      </c>
      <c r="O272" s="17" t="s">
        <v>15</v>
      </c>
      <c r="P272" s="17" t="s">
        <v>17</v>
      </c>
      <c r="Q272" s="17" t="s">
        <v>98</v>
      </c>
      <c r="R272" s="17" t="s">
        <v>95</v>
      </c>
      <c r="S272" s="17" t="s">
        <v>96</v>
      </c>
      <c r="T272" s="17" t="s">
        <v>66</v>
      </c>
      <c r="U272" s="17" t="s">
        <v>75</v>
      </c>
      <c r="V272" s="17" t="s">
        <v>46</v>
      </c>
    </row>
    <row r="273" spans="1:22" x14ac:dyDescent="0.25">
      <c r="A273" s="17">
        <v>273695</v>
      </c>
      <c r="B273" s="51">
        <v>16007</v>
      </c>
      <c r="C273" s="17" t="s">
        <v>79</v>
      </c>
      <c r="D273" s="17" t="s">
        <v>80</v>
      </c>
      <c r="E273" s="17" t="s">
        <v>83</v>
      </c>
      <c r="F273" s="17" t="s">
        <v>91</v>
      </c>
      <c r="G273" s="17" t="s">
        <v>87</v>
      </c>
      <c r="H273" s="17">
        <v>9</v>
      </c>
      <c r="I273" s="17" t="s">
        <v>88</v>
      </c>
      <c r="J273" s="17" t="s">
        <v>6</v>
      </c>
      <c r="K273" s="11">
        <v>-25088.07</v>
      </c>
      <c r="L273" s="11">
        <v>25088.07</v>
      </c>
      <c r="M273" s="11">
        <v>25219.837699076113</v>
      </c>
      <c r="N273" s="17">
        <v>2016</v>
      </c>
      <c r="O273" s="17" t="s">
        <v>15</v>
      </c>
      <c r="P273" s="17" t="s">
        <v>32</v>
      </c>
      <c r="Q273" s="17" t="s">
        <v>98</v>
      </c>
      <c r="R273" s="17" t="s">
        <v>95</v>
      </c>
      <c r="S273" s="17" t="s">
        <v>96</v>
      </c>
      <c r="T273" s="17" t="s">
        <v>66</v>
      </c>
      <c r="U273" s="17" t="s">
        <v>75</v>
      </c>
      <c r="V273" s="17" t="s">
        <v>46</v>
      </c>
    </row>
    <row r="274" spans="1:22" x14ac:dyDescent="0.25">
      <c r="A274" s="17">
        <v>273696</v>
      </c>
      <c r="B274" s="51">
        <v>16008</v>
      </c>
      <c r="C274" s="17" t="s">
        <v>79</v>
      </c>
      <c r="D274" s="17" t="s">
        <v>80</v>
      </c>
      <c r="E274" s="17" t="s">
        <v>83</v>
      </c>
      <c r="F274" s="17" t="s">
        <v>91</v>
      </c>
      <c r="G274" s="17" t="s">
        <v>87</v>
      </c>
      <c r="H274" s="17">
        <v>9</v>
      </c>
      <c r="I274" s="17" t="s">
        <v>88</v>
      </c>
      <c r="J274" s="17" t="s">
        <v>4</v>
      </c>
      <c r="K274" s="11">
        <v>-5783.4</v>
      </c>
      <c r="L274" s="11">
        <v>5783.4</v>
      </c>
      <c r="M274" s="11">
        <v>5783.4</v>
      </c>
      <c r="N274" s="17">
        <v>2016</v>
      </c>
      <c r="O274" s="17" t="s">
        <v>15</v>
      </c>
      <c r="P274" s="17" t="s">
        <v>18</v>
      </c>
      <c r="Q274" s="17" t="s">
        <v>98</v>
      </c>
      <c r="R274" s="17" t="s">
        <v>95</v>
      </c>
      <c r="S274" s="17" t="s">
        <v>96</v>
      </c>
      <c r="T274" s="17" t="s">
        <v>66</v>
      </c>
      <c r="U274" s="17" t="s">
        <v>75</v>
      </c>
      <c r="V274" s="17" t="s">
        <v>46</v>
      </c>
    </row>
    <row r="275" spans="1:22" x14ac:dyDescent="0.25">
      <c r="A275" s="17">
        <v>273698</v>
      </c>
      <c r="B275" s="51">
        <v>16009</v>
      </c>
      <c r="C275" s="17" t="s">
        <v>79</v>
      </c>
      <c r="D275" s="17" t="s">
        <v>80</v>
      </c>
      <c r="E275" s="17" t="s">
        <v>83</v>
      </c>
      <c r="F275" s="17" t="s">
        <v>91</v>
      </c>
      <c r="G275" s="17" t="s">
        <v>87</v>
      </c>
      <c r="H275" s="17">
        <v>9</v>
      </c>
      <c r="I275" s="17" t="s">
        <v>88</v>
      </c>
      <c r="J275" s="17" t="s">
        <v>2</v>
      </c>
      <c r="K275" s="11">
        <v>-200.49</v>
      </c>
      <c r="L275" s="11">
        <v>200.49</v>
      </c>
      <c r="M275" s="11">
        <v>200.49</v>
      </c>
      <c r="N275" s="17">
        <v>2016</v>
      </c>
      <c r="O275" s="17" t="s">
        <v>15</v>
      </c>
      <c r="P275" s="17" t="s">
        <v>19</v>
      </c>
      <c r="Q275" s="17" t="s">
        <v>98</v>
      </c>
      <c r="R275" s="17" t="s">
        <v>95</v>
      </c>
      <c r="S275" s="17" t="s">
        <v>96</v>
      </c>
      <c r="T275" s="17" t="s">
        <v>66</v>
      </c>
      <c r="U275" s="17" t="s">
        <v>75</v>
      </c>
      <c r="V275" s="17" t="s">
        <v>46</v>
      </c>
    </row>
    <row r="276" spans="1:22" x14ac:dyDescent="0.25">
      <c r="A276" s="17">
        <v>273699</v>
      </c>
      <c r="B276" s="51">
        <v>16010</v>
      </c>
      <c r="C276" s="17" t="s">
        <v>79</v>
      </c>
      <c r="D276" s="17" t="s">
        <v>80</v>
      </c>
      <c r="E276" s="17" t="s">
        <v>83</v>
      </c>
      <c r="F276" s="17" t="s">
        <v>91</v>
      </c>
      <c r="G276" s="17" t="s">
        <v>87</v>
      </c>
      <c r="H276" s="17">
        <v>9</v>
      </c>
      <c r="I276" s="17" t="s">
        <v>88</v>
      </c>
      <c r="J276" s="17" t="s">
        <v>23</v>
      </c>
      <c r="K276" s="11">
        <v>-15013.3</v>
      </c>
      <c r="L276" s="11">
        <v>15013.3</v>
      </c>
      <c r="M276" s="11">
        <v>15145.067699076111</v>
      </c>
      <c r="N276" s="17">
        <v>2016</v>
      </c>
      <c r="O276" s="17" t="s">
        <v>15</v>
      </c>
      <c r="P276" s="17" t="s">
        <v>20</v>
      </c>
      <c r="Q276" s="17" t="s">
        <v>98</v>
      </c>
      <c r="R276" s="17" t="s">
        <v>95</v>
      </c>
      <c r="S276" s="17" t="s">
        <v>96</v>
      </c>
      <c r="T276" s="17" t="s">
        <v>66</v>
      </c>
      <c r="U276" s="17" t="s">
        <v>75</v>
      </c>
      <c r="V276" s="17" t="s">
        <v>46</v>
      </c>
    </row>
    <row r="277" spans="1:22" x14ac:dyDescent="0.25">
      <c r="A277" s="17">
        <v>273700</v>
      </c>
      <c r="B277" s="51">
        <v>16011</v>
      </c>
      <c r="C277" s="17" t="s">
        <v>79</v>
      </c>
      <c r="D277" s="17" t="s">
        <v>80</v>
      </c>
      <c r="E277" s="17" t="s">
        <v>83</v>
      </c>
      <c r="F277" s="17" t="s">
        <v>91</v>
      </c>
      <c r="G277" s="17" t="s">
        <v>87</v>
      </c>
      <c r="H277" s="17">
        <v>9</v>
      </c>
      <c r="I277" s="17" t="s">
        <v>88</v>
      </c>
      <c r="J277" s="17" t="s">
        <v>0</v>
      </c>
      <c r="K277" s="11">
        <v>-4090.88</v>
      </c>
      <c r="L277" s="11">
        <v>4090.88</v>
      </c>
      <c r="M277" s="11">
        <v>4090.88</v>
      </c>
      <c r="N277" s="17">
        <v>2016</v>
      </c>
      <c r="O277" s="17" t="s">
        <v>15</v>
      </c>
      <c r="P277" s="17" t="s">
        <v>21</v>
      </c>
      <c r="Q277" s="17" t="s">
        <v>98</v>
      </c>
      <c r="R277" s="17" t="s">
        <v>95</v>
      </c>
      <c r="S277" s="17" t="s">
        <v>96</v>
      </c>
      <c r="T277" s="17" t="s">
        <v>66</v>
      </c>
      <c r="U277" s="17" t="s">
        <v>75</v>
      </c>
      <c r="V277" s="17" t="s">
        <v>46</v>
      </c>
    </row>
    <row r="278" spans="1:22" x14ac:dyDescent="0.25">
      <c r="A278" s="17">
        <v>273736</v>
      </c>
      <c r="B278" s="51">
        <v>16026</v>
      </c>
      <c r="C278" s="17" t="s">
        <v>79</v>
      </c>
      <c r="D278" s="17" t="s">
        <v>80</v>
      </c>
      <c r="E278" s="17" t="s">
        <v>83</v>
      </c>
      <c r="F278" s="17" t="s">
        <v>91</v>
      </c>
      <c r="G278" s="17" t="s">
        <v>108</v>
      </c>
      <c r="H278" s="17">
        <v>8</v>
      </c>
      <c r="I278" s="17" t="s">
        <v>86</v>
      </c>
      <c r="J278" s="17" t="s">
        <v>8</v>
      </c>
      <c r="K278" s="11">
        <v>99</v>
      </c>
      <c r="L278" s="11">
        <v>99</v>
      </c>
      <c r="M278" s="11">
        <v>99</v>
      </c>
      <c r="N278" s="17">
        <v>2016</v>
      </c>
      <c r="O278" s="17" t="s">
        <v>15</v>
      </c>
      <c r="P278" s="17" t="s">
        <v>17</v>
      </c>
      <c r="Q278" s="17" t="s">
        <v>98</v>
      </c>
      <c r="R278" s="17" t="s">
        <v>95</v>
      </c>
      <c r="S278" s="17" t="s">
        <v>96</v>
      </c>
      <c r="T278" s="17" t="s">
        <v>66</v>
      </c>
      <c r="U278" s="17" t="s">
        <v>75</v>
      </c>
      <c r="V278" s="17" t="s">
        <v>46</v>
      </c>
    </row>
    <row r="279" spans="1:22" x14ac:dyDescent="0.25">
      <c r="A279" s="17">
        <v>273737</v>
      </c>
      <c r="B279" s="51">
        <v>16027</v>
      </c>
      <c r="C279" s="17" t="s">
        <v>79</v>
      </c>
      <c r="D279" s="17" t="s">
        <v>80</v>
      </c>
      <c r="E279" s="17" t="s">
        <v>83</v>
      </c>
      <c r="F279" s="17" t="s">
        <v>91</v>
      </c>
      <c r="G279" s="17" t="s">
        <v>108</v>
      </c>
      <c r="H279" s="17">
        <v>8</v>
      </c>
      <c r="I279" s="17" t="s">
        <v>86</v>
      </c>
      <c r="J279" s="17" t="s">
        <v>6</v>
      </c>
      <c r="K279" s="11">
        <v>-1013922.5800000001</v>
      </c>
      <c r="L279" s="11">
        <v>1013922.5800000001</v>
      </c>
      <c r="M279" s="11">
        <v>1033489.5222765777</v>
      </c>
      <c r="N279" s="17">
        <v>2016</v>
      </c>
      <c r="O279" s="17" t="s">
        <v>15</v>
      </c>
      <c r="P279" s="17" t="s">
        <v>32</v>
      </c>
      <c r="Q279" s="17" t="s">
        <v>98</v>
      </c>
      <c r="R279" s="17" t="s">
        <v>95</v>
      </c>
      <c r="S279" s="17" t="s">
        <v>96</v>
      </c>
      <c r="T279" s="17" t="s">
        <v>66</v>
      </c>
      <c r="U279" s="17" t="s">
        <v>75</v>
      </c>
      <c r="V279" s="17" t="s">
        <v>46</v>
      </c>
    </row>
    <row r="280" spans="1:22" x14ac:dyDescent="0.25">
      <c r="A280" s="17">
        <v>273738</v>
      </c>
      <c r="B280" s="51">
        <v>16028</v>
      </c>
      <c r="C280" s="17" t="s">
        <v>79</v>
      </c>
      <c r="D280" s="17" t="s">
        <v>80</v>
      </c>
      <c r="E280" s="17" t="s">
        <v>83</v>
      </c>
      <c r="F280" s="17" t="s">
        <v>91</v>
      </c>
      <c r="G280" s="17" t="s">
        <v>108</v>
      </c>
      <c r="H280" s="17">
        <v>8</v>
      </c>
      <c r="I280" s="17" t="s">
        <v>86</v>
      </c>
      <c r="J280" s="17" t="s">
        <v>4</v>
      </c>
      <c r="K280" s="11">
        <v>-330659.90999999997</v>
      </c>
      <c r="L280" s="11">
        <v>330659.90999999997</v>
      </c>
      <c r="M280" s="11">
        <v>330659.90999999997</v>
      </c>
      <c r="N280" s="17">
        <v>2016</v>
      </c>
      <c r="O280" s="17" t="s">
        <v>15</v>
      </c>
      <c r="P280" s="17" t="s">
        <v>18</v>
      </c>
      <c r="Q280" s="17" t="s">
        <v>98</v>
      </c>
      <c r="R280" s="17" t="s">
        <v>95</v>
      </c>
      <c r="S280" s="17" t="s">
        <v>96</v>
      </c>
      <c r="T280" s="17" t="s">
        <v>66</v>
      </c>
      <c r="U280" s="17" t="s">
        <v>75</v>
      </c>
      <c r="V280" s="17" t="s">
        <v>46</v>
      </c>
    </row>
    <row r="281" spans="1:22" x14ac:dyDescent="0.25">
      <c r="A281" s="17">
        <v>273739</v>
      </c>
      <c r="B281" s="51">
        <v>16029</v>
      </c>
      <c r="C281" s="17" t="s">
        <v>79</v>
      </c>
      <c r="D281" s="17" t="s">
        <v>80</v>
      </c>
      <c r="E281" s="17" t="s">
        <v>83</v>
      </c>
      <c r="F281" s="17" t="s">
        <v>91</v>
      </c>
      <c r="G281" s="17" t="s">
        <v>108</v>
      </c>
      <c r="H281" s="17">
        <v>8</v>
      </c>
      <c r="I281" s="17" t="s">
        <v>86</v>
      </c>
      <c r="J281" s="17" t="s">
        <v>30</v>
      </c>
      <c r="K281" s="11">
        <v>-2012.66</v>
      </c>
      <c r="L281" s="11">
        <v>2012.66</v>
      </c>
      <c r="M281" s="11">
        <v>2012.66</v>
      </c>
      <c r="N281" s="17">
        <v>2016</v>
      </c>
      <c r="O281" s="17" t="s">
        <v>15</v>
      </c>
      <c r="P281" s="17" t="s">
        <v>22</v>
      </c>
      <c r="Q281" s="17" t="s">
        <v>98</v>
      </c>
      <c r="R281" s="17" t="s">
        <v>95</v>
      </c>
      <c r="S281" s="17" t="s">
        <v>96</v>
      </c>
      <c r="T281" s="17" t="s">
        <v>66</v>
      </c>
      <c r="U281" s="17" t="s">
        <v>75</v>
      </c>
      <c r="V281" s="17" t="s">
        <v>46</v>
      </c>
    </row>
    <row r="282" spans="1:22" x14ac:dyDescent="0.25">
      <c r="A282" s="17">
        <v>273740</v>
      </c>
      <c r="B282" s="51">
        <v>16030</v>
      </c>
      <c r="C282" s="17" t="s">
        <v>79</v>
      </c>
      <c r="D282" s="17" t="s">
        <v>80</v>
      </c>
      <c r="E282" s="17" t="s">
        <v>83</v>
      </c>
      <c r="F282" s="17" t="s">
        <v>91</v>
      </c>
      <c r="G282" s="17" t="s">
        <v>108</v>
      </c>
      <c r="H282" s="17">
        <v>8</v>
      </c>
      <c r="I282" s="17" t="s">
        <v>86</v>
      </c>
      <c r="J282" s="17" t="s">
        <v>2</v>
      </c>
      <c r="K282" s="11">
        <v>-75164</v>
      </c>
      <c r="L282" s="11">
        <v>75164</v>
      </c>
      <c r="M282" s="11">
        <v>75164</v>
      </c>
      <c r="N282" s="17">
        <v>2016</v>
      </c>
      <c r="O282" s="17" t="s">
        <v>15</v>
      </c>
      <c r="P282" s="17" t="s">
        <v>19</v>
      </c>
      <c r="Q282" s="17" t="s">
        <v>98</v>
      </c>
      <c r="R282" s="17" t="s">
        <v>95</v>
      </c>
      <c r="S282" s="17" t="s">
        <v>96</v>
      </c>
      <c r="T282" s="17" t="s">
        <v>66</v>
      </c>
      <c r="U282" s="17" t="s">
        <v>75</v>
      </c>
      <c r="V282" s="17" t="s">
        <v>46</v>
      </c>
    </row>
    <row r="283" spans="1:22" x14ac:dyDescent="0.25">
      <c r="A283" s="17">
        <v>273741</v>
      </c>
      <c r="B283" s="51">
        <v>16031</v>
      </c>
      <c r="C283" s="17" t="s">
        <v>79</v>
      </c>
      <c r="D283" s="17" t="s">
        <v>80</v>
      </c>
      <c r="E283" s="17" t="s">
        <v>83</v>
      </c>
      <c r="F283" s="17" t="s">
        <v>91</v>
      </c>
      <c r="G283" s="17" t="s">
        <v>108</v>
      </c>
      <c r="H283" s="17">
        <v>8</v>
      </c>
      <c r="I283" s="17" t="s">
        <v>86</v>
      </c>
      <c r="J283" s="17" t="s">
        <v>23</v>
      </c>
      <c r="K283" s="11">
        <v>-431307.79000000004</v>
      </c>
      <c r="L283" s="11">
        <v>431307.79000000004</v>
      </c>
      <c r="M283" s="11">
        <v>450874.73227657774</v>
      </c>
      <c r="N283" s="17">
        <v>2016</v>
      </c>
      <c r="O283" s="17" t="s">
        <v>15</v>
      </c>
      <c r="P283" s="17" t="s">
        <v>20</v>
      </c>
      <c r="Q283" s="17" t="s">
        <v>98</v>
      </c>
      <c r="R283" s="17" t="s">
        <v>95</v>
      </c>
      <c r="S283" s="17" t="s">
        <v>96</v>
      </c>
      <c r="T283" s="17" t="s">
        <v>66</v>
      </c>
      <c r="U283" s="17" t="s">
        <v>75</v>
      </c>
      <c r="V283" s="17" t="s">
        <v>46</v>
      </c>
    </row>
    <row r="284" spans="1:22" x14ac:dyDescent="0.25">
      <c r="A284" s="17">
        <v>273742</v>
      </c>
      <c r="B284" s="51">
        <v>16032</v>
      </c>
      <c r="C284" s="17" t="s">
        <v>79</v>
      </c>
      <c r="D284" s="17" t="s">
        <v>80</v>
      </c>
      <c r="E284" s="17" t="s">
        <v>83</v>
      </c>
      <c r="F284" s="17" t="s">
        <v>91</v>
      </c>
      <c r="G284" s="17" t="s">
        <v>108</v>
      </c>
      <c r="H284" s="17">
        <v>8</v>
      </c>
      <c r="I284" s="17" t="s">
        <v>86</v>
      </c>
      <c r="J284" s="17" t="s">
        <v>0</v>
      </c>
      <c r="K284" s="11">
        <v>-174778.21999999997</v>
      </c>
      <c r="L284" s="11">
        <v>174778.21999999997</v>
      </c>
      <c r="M284" s="11">
        <v>174778.21999999997</v>
      </c>
      <c r="N284" s="17">
        <v>2016</v>
      </c>
      <c r="O284" s="17" t="s">
        <v>15</v>
      </c>
      <c r="P284" s="17" t="s">
        <v>21</v>
      </c>
      <c r="Q284" s="17" t="s">
        <v>98</v>
      </c>
      <c r="R284" s="17" t="s">
        <v>95</v>
      </c>
      <c r="S284" s="17" t="s">
        <v>96</v>
      </c>
      <c r="T284" s="17" t="s">
        <v>66</v>
      </c>
      <c r="U284" s="17" t="s">
        <v>75</v>
      </c>
      <c r="V284" s="17" t="s">
        <v>46</v>
      </c>
    </row>
    <row r="285" spans="1:22" x14ac:dyDescent="0.25">
      <c r="A285" s="17">
        <v>273743</v>
      </c>
      <c r="B285" s="51">
        <v>16033</v>
      </c>
      <c r="C285" s="17" t="s">
        <v>79</v>
      </c>
      <c r="D285" s="17" t="s">
        <v>80</v>
      </c>
      <c r="E285" s="17" t="s">
        <v>83</v>
      </c>
      <c r="F285" s="17" t="s">
        <v>91</v>
      </c>
      <c r="G285" s="17" t="s">
        <v>108</v>
      </c>
      <c r="H285" s="17">
        <v>8</v>
      </c>
      <c r="I285" s="17" t="s">
        <v>88</v>
      </c>
      <c r="J285" s="17" t="s">
        <v>8</v>
      </c>
      <c r="K285" s="11">
        <v>102</v>
      </c>
      <c r="L285" s="11">
        <v>102</v>
      </c>
      <c r="M285" s="11">
        <v>102</v>
      </c>
      <c r="N285" s="17">
        <v>2016</v>
      </c>
      <c r="O285" s="17" t="s">
        <v>15</v>
      </c>
      <c r="P285" s="17" t="s">
        <v>17</v>
      </c>
      <c r="Q285" s="17" t="s">
        <v>98</v>
      </c>
      <c r="R285" s="17" t="s">
        <v>95</v>
      </c>
      <c r="S285" s="17" t="s">
        <v>96</v>
      </c>
      <c r="T285" s="17" t="s">
        <v>66</v>
      </c>
      <c r="U285" s="17" t="s">
        <v>75</v>
      </c>
      <c r="V285" s="17" t="s">
        <v>46</v>
      </c>
    </row>
    <row r="286" spans="1:22" x14ac:dyDescent="0.25">
      <c r="A286" s="17">
        <v>273744</v>
      </c>
      <c r="B286" s="51">
        <v>16034</v>
      </c>
      <c r="C286" s="17" t="s">
        <v>79</v>
      </c>
      <c r="D286" s="17" t="s">
        <v>80</v>
      </c>
      <c r="E286" s="17" t="s">
        <v>83</v>
      </c>
      <c r="F286" s="17" t="s">
        <v>91</v>
      </c>
      <c r="G286" s="17" t="s">
        <v>108</v>
      </c>
      <c r="H286" s="17">
        <v>8</v>
      </c>
      <c r="I286" s="17" t="s">
        <v>88</v>
      </c>
      <c r="J286" s="17" t="s">
        <v>6</v>
      </c>
      <c r="K286" s="11">
        <v>-430179</v>
      </c>
      <c r="L286" s="11">
        <v>430179</v>
      </c>
      <c r="M286" s="11">
        <v>435914.12779296399</v>
      </c>
      <c r="N286" s="17">
        <v>2016</v>
      </c>
      <c r="O286" s="17" t="s">
        <v>15</v>
      </c>
      <c r="P286" s="17" t="s">
        <v>32</v>
      </c>
      <c r="Q286" s="17" t="s">
        <v>98</v>
      </c>
      <c r="R286" s="17" t="s">
        <v>95</v>
      </c>
      <c r="S286" s="17" t="s">
        <v>96</v>
      </c>
      <c r="T286" s="17" t="s">
        <v>66</v>
      </c>
      <c r="U286" s="17" t="s">
        <v>75</v>
      </c>
      <c r="V286" s="17" t="s">
        <v>46</v>
      </c>
    </row>
    <row r="287" spans="1:22" x14ac:dyDescent="0.25">
      <c r="A287" s="17">
        <v>273745</v>
      </c>
      <c r="B287" s="51">
        <v>16035</v>
      </c>
      <c r="C287" s="17" t="s">
        <v>79</v>
      </c>
      <c r="D287" s="17" t="s">
        <v>80</v>
      </c>
      <c r="E287" s="17" t="s">
        <v>83</v>
      </c>
      <c r="F287" s="17" t="s">
        <v>91</v>
      </c>
      <c r="G287" s="17" t="s">
        <v>108</v>
      </c>
      <c r="H287" s="17">
        <v>8</v>
      </c>
      <c r="I287" s="17" t="s">
        <v>88</v>
      </c>
      <c r="J287" s="17" t="s">
        <v>4</v>
      </c>
      <c r="K287" s="11">
        <v>-146838.12999999998</v>
      </c>
      <c r="L287" s="11">
        <v>146838.12999999998</v>
      </c>
      <c r="M287" s="11">
        <v>146838.12999999998</v>
      </c>
      <c r="N287" s="17">
        <v>2016</v>
      </c>
      <c r="O287" s="17" t="s">
        <v>15</v>
      </c>
      <c r="P287" s="17" t="s">
        <v>18</v>
      </c>
      <c r="Q287" s="17" t="s">
        <v>98</v>
      </c>
      <c r="R287" s="17" t="s">
        <v>95</v>
      </c>
      <c r="S287" s="17" t="s">
        <v>96</v>
      </c>
      <c r="T287" s="17" t="s">
        <v>66</v>
      </c>
      <c r="U287" s="17" t="s">
        <v>75</v>
      </c>
      <c r="V287" s="17" t="s">
        <v>46</v>
      </c>
    </row>
    <row r="288" spans="1:22" x14ac:dyDescent="0.25">
      <c r="A288" s="17">
        <v>273746</v>
      </c>
      <c r="B288" s="51">
        <v>16036</v>
      </c>
      <c r="C288" s="17" t="s">
        <v>79</v>
      </c>
      <c r="D288" s="17" t="s">
        <v>80</v>
      </c>
      <c r="E288" s="17" t="s">
        <v>83</v>
      </c>
      <c r="F288" s="17" t="s">
        <v>91</v>
      </c>
      <c r="G288" s="17" t="s">
        <v>108</v>
      </c>
      <c r="H288" s="17">
        <v>8</v>
      </c>
      <c r="I288" s="17" t="s">
        <v>88</v>
      </c>
      <c r="J288" s="17" t="s">
        <v>30</v>
      </c>
      <c r="K288" s="11">
        <v>-2583.3200000000006</v>
      </c>
      <c r="L288" s="11">
        <v>2583.3200000000006</v>
      </c>
      <c r="M288" s="11">
        <v>2583.3200000000006</v>
      </c>
      <c r="N288" s="17">
        <v>2016</v>
      </c>
      <c r="O288" s="17" t="s">
        <v>15</v>
      </c>
      <c r="P288" s="17" t="s">
        <v>22</v>
      </c>
      <c r="Q288" s="17" t="s">
        <v>98</v>
      </c>
      <c r="R288" s="17" t="s">
        <v>95</v>
      </c>
      <c r="S288" s="17" t="s">
        <v>96</v>
      </c>
      <c r="T288" s="17" t="s">
        <v>66</v>
      </c>
      <c r="U288" s="17" t="s">
        <v>75</v>
      </c>
      <c r="V288" s="17" t="s">
        <v>46</v>
      </c>
    </row>
    <row r="289" spans="1:22" x14ac:dyDescent="0.25">
      <c r="A289" s="17">
        <v>273747</v>
      </c>
      <c r="B289" s="51">
        <v>16037</v>
      </c>
      <c r="C289" s="17" t="s">
        <v>79</v>
      </c>
      <c r="D289" s="17" t="s">
        <v>80</v>
      </c>
      <c r="E289" s="17" t="s">
        <v>83</v>
      </c>
      <c r="F289" s="17" t="s">
        <v>91</v>
      </c>
      <c r="G289" s="17" t="s">
        <v>108</v>
      </c>
      <c r="H289" s="17">
        <v>8</v>
      </c>
      <c r="I289" s="17" t="s">
        <v>88</v>
      </c>
      <c r="J289" s="17" t="s">
        <v>2</v>
      </c>
      <c r="K289" s="11">
        <v>-61307.11</v>
      </c>
      <c r="L289" s="11">
        <v>61307.11</v>
      </c>
      <c r="M289" s="11">
        <v>61307.11</v>
      </c>
      <c r="N289" s="17">
        <v>2016</v>
      </c>
      <c r="O289" s="17" t="s">
        <v>15</v>
      </c>
      <c r="P289" s="17" t="s">
        <v>19</v>
      </c>
      <c r="Q289" s="17" t="s">
        <v>98</v>
      </c>
      <c r="R289" s="17" t="s">
        <v>95</v>
      </c>
      <c r="S289" s="17" t="s">
        <v>96</v>
      </c>
      <c r="T289" s="17" t="s">
        <v>66</v>
      </c>
      <c r="U289" s="17" t="s">
        <v>75</v>
      </c>
      <c r="V289" s="17" t="s">
        <v>46</v>
      </c>
    </row>
    <row r="290" spans="1:22" x14ac:dyDescent="0.25">
      <c r="A290" s="17">
        <v>273748</v>
      </c>
      <c r="B290" s="51">
        <v>16038</v>
      </c>
      <c r="C290" s="17" t="s">
        <v>79</v>
      </c>
      <c r="D290" s="17" t="s">
        <v>80</v>
      </c>
      <c r="E290" s="17" t="s">
        <v>83</v>
      </c>
      <c r="F290" s="17" t="s">
        <v>91</v>
      </c>
      <c r="G290" s="17" t="s">
        <v>108</v>
      </c>
      <c r="H290" s="17">
        <v>8</v>
      </c>
      <c r="I290" s="17" t="s">
        <v>88</v>
      </c>
      <c r="J290" s="17" t="s">
        <v>23</v>
      </c>
      <c r="K290" s="11">
        <v>-215419.95999999996</v>
      </c>
      <c r="L290" s="11">
        <v>215419.95999999996</v>
      </c>
      <c r="M290" s="11">
        <v>221155.08779296404</v>
      </c>
      <c r="N290" s="17">
        <v>2016</v>
      </c>
      <c r="O290" s="17" t="s">
        <v>15</v>
      </c>
      <c r="P290" s="17" t="s">
        <v>20</v>
      </c>
      <c r="Q290" s="17" t="s">
        <v>98</v>
      </c>
      <c r="R290" s="17" t="s">
        <v>95</v>
      </c>
      <c r="S290" s="17" t="s">
        <v>96</v>
      </c>
      <c r="T290" s="17" t="s">
        <v>66</v>
      </c>
      <c r="U290" s="17" t="s">
        <v>75</v>
      </c>
      <c r="V290" s="17" t="s">
        <v>46</v>
      </c>
    </row>
    <row r="291" spans="1:22" x14ac:dyDescent="0.25">
      <c r="A291" s="17">
        <v>273749</v>
      </c>
      <c r="B291" s="51">
        <v>16039</v>
      </c>
      <c r="C291" s="17" t="s">
        <v>79</v>
      </c>
      <c r="D291" s="17" t="s">
        <v>80</v>
      </c>
      <c r="E291" s="17" t="s">
        <v>83</v>
      </c>
      <c r="F291" s="17" t="s">
        <v>91</v>
      </c>
      <c r="G291" s="17" t="s">
        <v>108</v>
      </c>
      <c r="H291" s="17">
        <v>8</v>
      </c>
      <c r="I291" s="17" t="s">
        <v>88</v>
      </c>
      <c r="J291" s="17" t="s">
        <v>0</v>
      </c>
      <c r="K291" s="11">
        <v>-4030.48</v>
      </c>
      <c r="L291" s="11">
        <v>4030.48</v>
      </c>
      <c r="M291" s="11">
        <v>4030.48</v>
      </c>
      <c r="N291" s="17">
        <v>2016</v>
      </c>
      <c r="O291" s="17" t="s">
        <v>15</v>
      </c>
      <c r="P291" s="17" t="s">
        <v>21</v>
      </c>
      <c r="Q291" s="17" t="s">
        <v>98</v>
      </c>
      <c r="R291" s="17" t="s">
        <v>95</v>
      </c>
      <c r="S291" s="17" t="s">
        <v>96</v>
      </c>
      <c r="T291" s="17" t="s">
        <v>66</v>
      </c>
      <c r="U291" s="17" t="s">
        <v>75</v>
      </c>
      <c r="V291" s="17" t="s">
        <v>46</v>
      </c>
    </row>
    <row r="292" spans="1:22" x14ac:dyDescent="0.25">
      <c r="A292" s="17">
        <v>273750</v>
      </c>
      <c r="B292" s="51">
        <v>16040</v>
      </c>
      <c r="C292" s="17" t="s">
        <v>79</v>
      </c>
      <c r="D292" s="17" t="s">
        <v>80</v>
      </c>
      <c r="E292" s="17" t="s">
        <v>83</v>
      </c>
      <c r="F292" s="17" t="s">
        <v>91</v>
      </c>
      <c r="G292" s="17" t="s">
        <v>108</v>
      </c>
      <c r="H292" s="17">
        <v>8</v>
      </c>
      <c r="I292" s="17" t="s">
        <v>90</v>
      </c>
      <c r="J292" s="17" t="s">
        <v>8</v>
      </c>
      <c r="K292" s="11">
        <v>2</v>
      </c>
      <c r="L292" s="11">
        <v>2</v>
      </c>
      <c r="M292" s="11">
        <v>2</v>
      </c>
      <c r="N292" s="17">
        <v>2016</v>
      </c>
      <c r="O292" s="17" t="s">
        <v>15</v>
      </c>
      <c r="P292" s="17" t="s">
        <v>17</v>
      </c>
      <c r="Q292" s="17" t="s">
        <v>98</v>
      </c>
      <c r="R292" s="17" t="s">
        <v>95</v>
      </c>
      <c r="S292" s="17" t="s">
        <v>96</v>
      </c>
      <c r="T292" s="17" t="s">
        <v>66</v>
      </c>
      <c r="U292" s="17" t="s">
        <v>78</v>
      </c>
      <c r="V292" s="17" t="s">
        <v>46</v>
      </c>
    </row>
    <row r="293" spans="1:22" x14ac:dyDescent="0.25">
      <c r="A293" s="17">
        <v>273751</v>
      </c>
      <c r="B293" s="51">
        <v>16041</v>
      </c>
      <c r="C293" s="17" t="s">
        <v>79</v>
      </c>
      <c r="D293" s="17" t="s">
        <v>80</v>
      </c>
      <c r="E293" s="17" t="s">
        <v>83</v>
      </c>
      <c r="F293" s="17" t="s">
        <v>91</v>
      </c>
      <c r="G293" s="17" t="s">
        <v>108</v>
      </c>
      <c r="H293" s="17">
        <v>8</v>
      </c>
      <c r="I293" s="17" t="s">
        <v>90</v>
      </c>
      <c r="J293" s="17" t="s">
        <v>6</v>
      </c>
      <c r="K293" s="11">
        <v>-3667.92</v>
      </c>
      <c r="L293" s="11">
        <v>3667.92</v>
      </c>
      <c r="M293" s="11">
        <v>3990.19000485381</v>
      </c>
      <c r="N293" s="17">
        <v>2016</v>
      </c>
      <c r="O293" s="17" t="s">
        <v>15</v>
      </c>
      <c r="P293" s="17" t="s">
        <v>32</v>
      </c>
      <c r="Q293" s="17" t="s">
        <v>98</v>
      </c>
      <c r="R293" s="17" t="s">
        <v>95</v>
      </c>
      <c r="S293" s="17" t="s">
        <v>96</v>
      </c>
      <c r="T293" s="17" t="s">
        <v>66</v>
      </c>
      <c r="U293" s="17" t="s">
        <v>78</v>
      </c>
      <c r="V293" s="17" t="s">
        <v>46</v>
      </c>
    </row>
    <row r="294" spans="1:22" x14ac:dyDescent="0.25">
      <c r="A294" s="17">
        <v>273755</v>
      </c>
      <c r="B294" s="51">
        <v>16042</v>
      </c>
      <c r="C294" s="17" t="s">
        <v>79</v>
      </c>
      <c r="D294" s="17" t="s">
        <v>80</v>
      </c>
      <c r="E294" s="17" t="s">
        <v>83</v>
      </c>
      <c r="F294" s="17" t="s">
        <v>91</v>
      </c>
      <c r="G294" s="17" t="s">
        <v>108</v>
      </c>
      <c r="H294" s="17">
        <v>8</v>
      </c>
      <c r="I294" s="17" t="s">
        <v>90</v>
      </c>
      <c r="J294" s="17" t="s">
        <v>23</v>
      </c>
      <c r="K294" s="11">
        <v>-3667.92</v>
      </c>
      <c r="L294" s="11">
        <v>3667.92</v>
      </c>
      <c r="M294" s="11">
        <v>3990.19000485381</v>
      </c>
      <c r="N294" s="17">
        <v>2016</v>
      </c>
      <c r="O294" s="17" t="s">
        <v>15</v>
      </c>
      <c r="P294" s="17" t="s">
        <v>20</v>
      </c>
      <c r="Q294" s="17" t="s">
        <v>98</v>
      </c>
      <c r="R294" s="17" t="s">
        <v>95</v>
      </c>
      <c r="S294" s="17" t="s">
        <v>96</v>
      </c>
      <c r="T294" s="17" t="s">
        <v>66</v>
      </c>
      <c r="U294" s="17" t="s">
        <v>78</v>
      </c>
      <c r="V294" s="17" t="s">
        <v>46</v>
      </c>
    </row>
    <row r="295" spans="1:22" x14ac:dyDescent="0.25">
      <c r="A295" s="17">
        <v>273757</v>
      </c>
      <c r="B295" s="51">
        <v>16043</v>
      </c>
      <c r="C295" s="17" t="s">
        <v>79</v>
      </c>
      <c r="D295" s="17" t="s">
        <v>80</v>
      </c>
      <c r="E295" s="17" t="s">
        <v>83</v>
      </c>
      <c r="F295" s="17" t="s">
        <v>91</v>
      </c>
      <c r="G295" s="17" t="s">
        <v>108</v>
      </c>
      <c r="H295" s="17">
        <v>8</v>
      </c>
      <c r="I295" s="17" t="s">
        <v>92</v>
      </c>
      <c r="J295" s="17" t="s">
        <v>8</v>
      </c>
      <c r="K295" s="11">
        <v>6</v>
      </c>
      <c r="L295" s="11">
        <v>6</v>
      </c>
      <c r="M295" s="11">
        <v>6</v>
      </c>
      <c r="N295" s="17">
        <v>2016</v>
      </c>
      <c r="O295" s="17" t="s">
        <v>15</v>
      </c>
      <c r="P295" s="17" t="s">
        <v>17</v>
      </c>
      <c r="Q295" s="17" t="s">
        <v>98</v>
      </c>
      <c r="R295" s="17" t="s">
        <v>95</v>
      </c>
      <c r="S295" s="17" t="s">
        <v>96</v>
      </c>
      <c r="T295" s="17" t="s">
        <v>66</v>
      </c>
      <c r="U295" s="17" t="s">
        <v>75</v>
      </c>
      <c r="V295" s="17" t="s">
        <v>46</v>
      </c>
    </row>
    <row r="296" spans="1:22" x14ac:dyDescent="0.25">
      <c r="A296" s="17">
        <v>273758</v>
      </c>
      <c r="B296" s="51">
        <v>16044</v>
      </c>
      <c r="C296" s="17" t="s">
        <v>79</v>
      </c>
      <c r="D296" s="17" t="s">
        <v>80</v>
      </c>
      <c r="E296" s="17" t="s">
        <v>83</v>
      </c>
      <c r="F296" s="17" t="s">
        <v>91</v>
      </c>
      <c r="G296" s="17" t="s">
        <v>108</v>
      </c>
      <c r="H296" s="17">
        <v>8</v>
      </c>
      <c r="I296" s="17" t="s">
        <v>92</v>
      </c>
      <c r="J296" s="17" t="s">
        <v>6</v>
      </c>
      <c r="K296" s="11">
        <v>-16142.29</v>
      </c>
      <c r="L296" s="11">
        <v>16142.29</v>
      </c>
      <c r="M296" s="11">
        <v>16763.492590103848</v>
      </c>
      <c r="N296" s="17">
        <v>2016</v>
      </c>
      <c r="O296" s="17" t="s">
        <v>15</v>
      </c>
      <c r="P296" s="17" t="s">
        <v>32</v>
      </c>
      <c r="Q296" s="17" t="s">
        <v>98</v>
      </c>
      <c r="R296" s="17" t="s">
        <v>95</v>
      </c>
      <c r="S296" s="17" t="s">
        <v>96</v>
      </c>
      <c r="T296" s="17" t="s">
        <v>66</v>
      </c>
      <c r="U296" s="17" t="s">
        <v>75</v>
      </c>
      <c r="V296" s="17" t="s">
        <v>46</v>
      </c>
    </row>
    <row r="297" spans="1:22" x14ac:dyDescent="0.25">
      <c r="A297" s="17">
        <v>273759</v>
      </c>
      <c r="B297" s="51">
        <v>16045</v>
      </c>
      <c r="C297" s="17" t="s">
        <v>79</v>
      </c>
      <c r="D297" s="17" t="s">
        <v>80</v>
      </c>
      <c r="E297" s="17" t="s">
        <v>83</v>
      </c>
      <c r="F297" s="17" t="s">
        <v>91</v>
      </c>
      <c r="G297" s="17" t="s">
        <v>108</v>
      </c>
      <c r="H297" s="17">
        <v>8</v>
      </c>
      <c r="I297" s="17" t="s">
        <v>92</v>
      </c>
      <c r="J297" s="17" t="s">
        <v>4</v>
      </c>
      <c r="K297" s="11">
        <v>1823.79</v>
      </c>
      <c r="L297" s="11">
        <v>-1823.79</v>
      </c>
      <c r="M297" s="11">
        <v>-1823.79</v>
      </c>
      <c r="N297" s="17">
        <v>2016</v>
      </c>
      <c r="O297" s="17" t="s">
        <v>15</v>
      </c>
      <c r="P297" s="17" t="s">
        <v>18</v>
      </c>
      <c r="Q297" s="17" t="s">
        <v>98</v>
      </c>
      <c r="R297" s="17" t="s">
        <v>95</v>
      </c>
      <c r="S297" s="17" t="s">
        <v>96</v>
      </c>
      <c r="T297" s="17" t="s">
        <v>66</v>
      </c>
      <c r="U297" s="17" t="s">
        <v>75</v>
      </c>
      <c r="V297" s="17" t="s">
        <v>46</v>
      </c>
    </row>
    <row r="298" spans="1:22" x14ac:dyDescent="0.25">
      <c r="A298" s="17">
        <v>273762</v>
      </c>
      <c r="B298" s="51">
        <v>16046</v>
      </c>
      <c r="C298" s="17" t="s">
        <v>79</v>
      </c>
      <c r="D298" s="17" t="s">
        <v>80</v>
      </c>
      <c r="E298" s="17" t="s">
        <v>83</v>
      </c>
      <c r="F298" s="17" t="s">
        <v>91</v>
      </c>
      <c r="G298" s="17" t="s">
        <v>108</v>
      </c>
      <c r="H298" s="17">
        <v>8</v>
      </c>
      <c r="I298" s="17" t="s">
        <v>92</v>
      </c>
      <c r="J298" s="17" t="s">
        <v>23</v>
      </c>
      <c r="K298" s="11">
        <v>-17966.080000000002</v>
      </c>
      <c r="L298" s="11">
        <v>17966.080000000002</v>
      </c>
      <c r="M298" s="11">
        <v>18587.282590103849</v>
      </c>
      <c r="N298" s="17">
        <v>2016</v>
      </c>
      <c r="O298" s="17" t="s">
        <v>15</v>
      </c>
      <c r="P298" s="17" t="s">
        <v>20</v>
      </c>
      <c r="Q298" s="17" t="s">
        <v>98</v>
      </c>
      <c r="R298" s="17" t="s">
        <v>95</v>
      </c>
      <c r="S298" s="17" t="s">
        <v>96</v>
      </c>
      <c r="T298" s="17" t="s">
        <v>66</v>
      </c>
      <c r="U298" s="17" t="s">
        <v>75</v>
      </c>
      <c r="V298" s="17" t="s">
        <v>46</v>
      </c>
    </row>
    <row r="299" spans="1:22" x14ac:dyDescent="0.25">
      <c r="A299" s="17">
        <v>273975</v>
      </c>
      <c r="B299" s="51">
        <v>16126</v>
      </c>
      <c r="C299" s="17" t="s">
        <v>79</v>
      </c>
      <c r="D299" s="17" t="s">
        <v>80</v>
      </c>
      <c r="E299" s="17" t="s">
        <v>83</v>
      </c>
      <c r="F299" s="17" t="s">
        <v>100</v>
      </c>
      <c r="G299" s="17" t="s">
        <v>103</v>
      </c>
      <c r="H299" s="17">
        <v>10</v>
      </c>
      <c r="I299" s="17" t="s">
        <v>86</v>
      </c>
      <c r="J299" s="17" t="s">
        <v>6</v>
      </c>
      <c r="K299" s="11">
        <v>-17636.080000000002</v>
      </c>
      <c r="L299" s="11">
        <v>17636.080000000002</v>
      </c>
      <c r="M299" s="11">
        <v>17888.840788120637</v>
      </c>
      <c r="N299" s="17">
        <v>2016</v>
      </c>
      <c r="O299" s="17" t="s">
        <v>15</v>
      </c>
      <c r="P299" s="17" t="s">
        <v>32</v>
      </c>
      <c r="Q299" s="17" t="s">
        <v>98</v>
      </c>
      <c r="R299" s="17" t="s">
        <v>95</v>
      </c>
      <c r="S299" s="17" t="s">
        <v>96</v>
      </c>
      <c r="T299" s="17" t="s">
        <v>66</v>
      </c>
      <c r="U299" s="17" t="s">
        <v>78</v>
      </c>
      <c r="V299" s="17" t="s">
        <v>46</v>
      </c>
    </row>
    <row r="300" spans="1:22" x14ac:dyDescent="0.25">
      <c r="A300" s="17">
        <v>273978</v>
      </c>
      <c r="B300" s="51">
        <v>16127</v>
      </c>
      <c r="C300" s="17" t="s">
        <v>79</v>
      </c>
      <c r="D300" s="17" t="s">
        <v>80</v>
      </c>
      <c r="E300" s="17" t="s">
        <v>83</v>
      </c>
      <c r="F300" s="17" t="s">
        <v>100</v>
      </c>
      <c r="G300" s="17" t="s">
        <v>103</v>
      </c>
      <c r="H300" s="17">
        <v>10</v>
      </c>
      <c r="I300" s="17" t="s">
        <v>86</v>
      </c>
      <c r="J300" s="17" t="s">
        <v>2</v>
      </c>
      <c r="K300" s="11">
        <v>-14759.28</v>
      </c>
      <c r="L300" s="11">
        <v>14759.28</v>
      </c>
      <c r="M300" s="11">
        <v>14759.28</v>
      </c>
      <c r="N300" s="17">
        <v>2016</v>
      </c>
      <c r="O300" s="17" t="s">
        <v>15</v>
      </c>
      <c r="P300" s="17" t="s">
        <v>19</v>
      </c>
      <c r="Q300" s="17" t="s">
        <v>98</v>
      </c>
      <c r="R300" s="17" t="s">
        <v>95</v>
      </c>
      <c r="S300" s="17" t="s">
        <v>96</v>
      </c>
      <c r="T300" s="17" t="s">
        <v>66</v>
      </c>
      <c r="U300" s="17" t="s">
        <v>78</v>
      </c>
      <c r="V300" s="17" t="s">
        <v>46</v>
      </c>
    </row>
    <row r="301" spans="1:22" x14ac:dyDescent="0.25">
      <c r="A301" s="17">
        <v>273979</v>
      </c>
      <c r="B301" s="51">
        <v>16128</v>
      </c>
      <c r="C301" s="17" t="s">
        <v>79</v>
      </c>
      <c r="D301" s="17" t="s">
        <v>80</v>
      </c>
      <c r="E301" s="17" t="s">
        <v>83</v>
      </c>
      <c r="F301" s="17" t="s">
        <v>100</v>
      </c>
      <c r="G301" s="17" t="s">
        <v>103</v>
      </c>
      <c r="H301" s="17">
        <v>10</v>
      </c>
      <c r="I301" s="17" t="s">
        <v>86</v>
      </c>
      <c r="J301" s="17" t="s">
        <v>23</v>
      </c>
      <c r="K301" s="11">
        <v>-2876.8</v>
      </c>
      <c r="L301" s="11">
        <v>2876.8</v>
      </c>
      <c r="M301" s="11">
        <v>3129.5607881206352</v>
      </c>
      <c r="N301" s="17">
        <v>2016</v>
      </c>
      <c r="O301" s="17" t="s">
        <v>15</v>
      </c>
      <c r="P301" s="17" t="s">
        <v>20</v>
      </c>
      <c r="Q301" s="17" t="s">
        <v>98</v>
      </c>
      <c r="R301" s="17" t="s">
        <v>95</v>
      </c>
      <c r="S301" s="17" t="s">
        <v>96</v>
      </c>
      <c r="T301" s="17" t="s">
        <v>66</v>
      </c>
      <c r="U301" s="17" t="s">
        <v>78</v>
      </c>
      <c r="V301" s="17" t="s">
        <v>46</v>
      </c>
    </row>
    <row r="302" spans="1:22" x14ac:dyDescent="0.25">
      <c r="A302" s="17">
        <v>273982</v>
      </c>
      <c r="B302" s="51">
        <v>16129</v>
      </c>
      <c r="C302" s="17" t="s">
        <v>79</v>
      </c>
      <c r="D302" s="17" t="s">
        <v>80</v>
      </c>
      <c r="E302" s="17" t="s">
        <v>83</v>
      </c>
      <c r="F302" s="17" t="s">
        <v>100</v>
      </c>
      <c r="G302" s="17" t="s">
        <v>103</v>
      </c>
      <c r="H302" s="17">
        <v>10</v>
      </c>
      <c r="I302" s="17" t="s">
        <v>88</v>
      </c>
      <c r="J302" s="17" t="s">
        <v>6</v>
      </c>
      <c r="K302" s="11">
        <v>-2221.64</v>
      </c>
      <c r="L302" s="11">
        <v>2221.64</v>
      </c>
      <c r="M302" s="11">
        <v>2221.64</v>
      </c>
      <c r="N302" s="17">
        <v>2016</v>
      </c>
      <c r="O302" s="17" t="s">
        <v>15</v>
      </c>
      <c r="P302" s="17" t="s">
        <v>32</v>
      </c>
      <c r="Q302" s="17" t="s">
        <v>98</v>
      </c>
      <c r="R302" s="17" t="s">
        <v>95</v>
      </c>
      <c r="S302" s="17" t="s">
        <v>96</v>
      </c>
      <c r="T302" s="17" t="s">
        <v>66</v>
      </c>
      <c r="U302" s="17" t="s">
        <v>78</v>
      </c>
      <c r="V302" s="17" t="s">
        <v>46</v>
      </c>
    </row>
    <row r="303" spans="1:22" x14ac:dyDescent="0.25">
      <c r="A303" s="17">
        <v>273985</v>
      </c>
      <c r="B303" s="51">
        <v>16130</v>
      </c>
      <c r="C303" s="17" t="s">
        <v>79</v>
      </c>
      <c r="D303" s="17" t="s">
        <v>80</v>
      </c>
      <c r="E303" s="17" t="s">
        <v>83</v>
      </c>
      <c r="F303" s="17" t="s">
        <v>100</v>
      </c>
      <c r="G303" s="17" t="s">
        <v>103</v>
      </c>
      <c r="H303" s="17">
        <v>10</v>
      </c>
      <c r="I303" s="17" t="s">
        <v>88</v>
      </c>
      <c r="J303" s="17" t="s">
        <v>2</v>
      </c>
      <c r="K303" s="11">
        <v>-2221.64</v>
      </c>
      <c r="L303" s="11">
        <v>2221.64</v>
      </c>
      <c r="M303" s="11">
        <v>2221.64</v>
      </c>
      <c r="N303" s="17">
        <v>2016</v>
      </c>
      <c r="O303" s="17" t="s">
        <v>15</v>
      </c>
      <c r="P303" s="17" t="s">
        <v>19</v>
      </c>
      <c r="Q303" s="17" t="s">
        <v>98</v>
      </c>
      <c r="R303" s="17" t="s">
        <v>95</v>
      </c>
      <c r="S303" s="17" t="s">
        <v>96</v>
      </c>
      <c r="T303" s="17" t="s">
        <v>66</v>
      </c>
      <c r="U303" s="17" t="s">
        <v>78</v>
      </c>
      <c r="V303" s="17" t="s">
        <v>46</v>
      </c>
    </row>
    <row r="304" spans="1:22" x14ac:dyDescent="0.25">
      <c r="A304" s="17">
        <v>284208</v>
      </c>
      <c r="B304" s="51">
        <v>19295</v>
      </c>
      <c r="C304" s="17" t="s">
        <v>79</v>
      </c>
      <c r="D304" s="17" t="s">
        <v>82</v>
      </c>
      <c r="E304" s="17" t="s">
        <v>85</v>
      </c>
      <c r="F304" s="17" t="s">
        <v>101</v>
      </c>
      <c r="G304" s="17" t="s">
        <v>91</v>
      </c>
      <c r="H304" s="17">
        <v>3</v>
      </c>
      <c r="I304" s="17" t="s">
        <v>86</v>
      </c>
      <c r="J304" s="17" t="s">
        <v>8</v>
      </c>
      <c r="K304" s="11">
        <v>18</v>
      </c>
      <c r="L304" s="11">
        <v>18</v>
      </c>
      <c r="M304" s="11">
        <v>18</v>
      </c>
      <c r="N304" s="17">
        <v>2016</v>
      </c>
      <c r="O304" s="17" t="s">
        <v>15</v>
      </c>
      <c r="P304" s="17" t="s">
        <v>17</v>
      </c>
      <c r="Q304" s="17" t="s">
        <v>98</v>
      </c>
      <c r="R304" s="17" t="s">
        <v>95</v>
      </c>
      <c r="S304" s="17" t="s">
        <v>96</v>
      </c>
      <c r="T304" s="17" t="s">
        <v>66</v>
      </c>
      <c r="U304" s="17" t="s">
        <v>75</v>
      </c>
      <c r="V304" s="17" t="s">
        <v>46</v>
      </c>
    </row>
    <row r="305" spans="1:22" x14ac:dyDescent="0.25">
      <c r="A305" s="17">
        <v>284209</v>
      </c>
      <c r="B305" s="51">
        <v>19296</v>
      </c>
      <c r="C305" s="17" t="s">
        <v>79</v>
      </c>
      <c r="D305" s="17" t="s">
        <v>82</v>
      </c>
      <c r="E305" s="17" t="s">
        <v>85</v>
      </c>
      <c r="F305" s="17" t="s">
        <v>101</v>
      </c>
      <c r="G305" s="17" t="s">
        <v>91</v>
      </c>
      <c r="H305" s="17">
        <v>3</v>
      </c>
      <c r="I305" s="17" t="s">
        <v>86</v>
      </c>
      <c r="J305" s="17" t="s">
        <v>6</v>
      </c>
      <c r="K305" s="11">
        <v>-28319.21</v>
      </c>
      <c r="L305" s="11">
        <v>28319.21</v>
      </c>
      <c r="M305" s="11">
        <v>25702.300362637747</v>
      </c>
      <c r="N305" s="17">
        <v>2016</v>
      </c>
      <c r="O305" s="17" t="s">
        <v>15</v>
      </c>
      <c r="P305" s="17" t="s">
        <v>32</v>
      </c>
      <c r="Q305" s="17" t="s">
        <v>98</v>
      </c>
      <c r="R305" s="17" t="s">
        <v>95</v>
      </c>
      <c r="S305" s="17" t="s">
        <v>96</v>
      </c>
      <c r="T305" s="17" t="s">
        <v>66</v>
      </c>
      <c r="U305" s="17" t="s">
        <v>75</v>
      </c>
      <c r="V305" s="17" t="s">
        <v>46</v>
      </c>
    </row>
    <row r="306" spans="1:22" x14ac:dyDescent="0.25">
      <c r="A306" s="17">
        <v>284213</v>
      </c>
      <c r="B306" s="51">
        <v>19297</v>
      </c>
      <c r="C306" s="17" t="s">
        <v>79</v>
      </c>
      <c r="D306" s="17" t="s">
        <v>82</v>
      </c>
      <c r="E306" s="17" t="s">
        <v>85</v>
      </c>
      <c r="F306" s="17" t="s">
        <v>101</v>
      </c>
      <c r="G306" s="17" t="s">
        <v>91</v>
      </c>
      <c r="H306" s="17">
        <v>3</v>
      </c>
      <c r="I306" s="17" t="s">
        <v>86</v>
      </c>
      <c r="J306" s="17" t="s">
        <v>23</v>
      </c>
      <c r="K306" s="11">
        <v>-28319.21</v>
      </c>
      <c r="L306" s="11">
        <v>28319.21</v>
      </c>
      <c r="M306" s="11">
        <v>25702.300362637747</v>
      </c>
      <c r="N306" s="17">
        <v>2016</v>
      </c>
      <c r="O306" s="17" t="s">
        <v>15</v>
      </c>
      <c r="P306" s="17" t="s">
        <v>20</v>
      </c>
      <c r="Q306" s="17" t="s">
        <v>98</v>
      </c>
      <c r="R306" s="17" t="s">
        <v>95</v>
      </c>
      <c r="S306" s="17" t="s">
        <v>96</v>
      </c>
      <c r="T306" s="17" t="s">
        <v>66</v>
      </c>
      <c r="U306" s="17" t="s">
        <v>75</v>
      </c>
      <c r="V306" s="17" t="s">
        <v>46</v>
      </c>
    </row>
    <row r="307" spans="1:22" x14ac:dyDescent="0.25">
      <c r="A307" s="17">
        <v>284215</v>
      </c>
      <c r="B307" s="51">
        <v>19298</v>
      </c>
      <c r="C307" s="17" t="s">
        <v>79</v>
      </c>
      <c r="D307" s="17" t="s">
        <v>82</v>
      </c>
      <c r="E307" s="17" t="s">
        <v>85</v>
      </c>
      <c r="F307" s="17" t="s">
        <v>101</v>
      </c>
      <c r="G307" s="17" t="s">
        <v>100</v>
      </c>
      <c r="H307" s="17">
        <v>1</v>
      </c>
      <c r="I307" s="17" t="s">
        <v>86</v>
      </c>
      <c r="J307" s="17" t="s">
        <v>8</v>
      </c>
      <c r="K307" s="11">
        <v>1</v>
      </c>
      <c r="L307" s="11">
        <v>1</v>
      </c>
      <c r="M307" s="11">
        <v>1</v>
      </c>
      <c r="N307" s="17">
        <v>2016</v>
      </c>
      <c r="O307" s="17" t="s">
        <v>15</v>
      </c>
      <c r="P307" s="17" t="s">
        <v>17</v>
      </c>
      <c r="Q307" s="17" t="s">
        <v>98</v>
      </c>
      <c r="R307" s="17" t="s">
        <v>95</v>
      </c>
      <c r="S307" s="17" t="s">
        <v>96</v>
      </c>
      <c r="T307" s="17" t="s">
        <v>66</v>
      </c>
      <c r="U307" s="17" t="s">
        <v>75</v>
      </c>
      <c r="V307" s="17" t="s">
        <v>46</v>
      </c>
    </row>
    <row r="308" spans="1:22" x14ac:dyDescent="0.25">
      <c r="A308" s="17">
        <v>284216</v>
      </c>
      <c r="B308" s="51">
        <v>19299</v>
      </c>
      <c r="C308" s="17" t="s">
        <v>79</v>
      </c>
      <c r="D308" s="17" t="s">
        <v>82</v>
      </c>
      <c r="E308" s="17" t="s">
        <v>85</v>
      </c>
      <c r="F308" s="17" t="s">
        <v>101</v>
      </c>
      <c r="G308" s="17" t="s">
        <v>100</v>
      </c>
      <c r="H308" s="17">
        <v>1</v>
      </c>
      <c r="I308" s="17" t="s">
        <v>86</v>
      </c>
      <c r="J308" s="17" t="s">
        <v>6</v>
      </c>
      <c r="K308" s="11">
        <v>-7917.58</v>
      </c>
      <c r="L308" s="11">
        <v>7917.58</v>
      </c>
      <c r="M308" s="11">
        <v>7315.348342231985</v>
      </c>
      <c r="N308" s="17">
        <v>2016</v>
      </c>
      <c r="O308" s="17" t="s">
        <v>15</v>
      </c>
      <c r="P308" s="17" t="s">
        <v>32</v>
      </c>
      <c r="Q308" s="17" t="s">
        <v>98</v>
      </c>
      <c r="R308" s="17" t="s">
        <v>95</v>
      </c>
      <c r="S308" s="17" t="s">
        <v>96</v>
      </c>
      <c r="T308" s="17" t="s">
        <v>66</v>
      </c>
      <c r="U308" s="17" t="s">
        <v>75</v>
      </c>
      <c r="V308" s="17" t="s">
        <v>46</v>
      </c>
    </row>
    <row r="309" spans="1:22" x14ac:dyDescent="0.25">
      <c r="A309" s="17">
        <v>284220</v>
      </c>
      <c r="B309" s="51">
        <v>19300</v>
      </c>
      <c r="C309" s="17" t="s">
        <v>79</v>
      </c>
      <c r="D309" s="17" t="s">
        <v>82</v>
      </c>
      <c r="E309" s="17" t="s">
        <v>85</v>
      </c>
      <c r="F309" s="17" t="s">
        <v>101</v>
      </c>
      <c r="G309" s="17" t="s">
        <v>100</v>
      </c>
      <c r="H309" s="17">
        <v>1</v>
      </c>
      <c r="I309" s="17" t="s">
        <v>86</v>
      </c>
      <c r="J309" s="17" t="s">
        <v>23</v>
      </c>
      <c r="K309" s="11">
        <v>-7917.58</v>
      </c>
      <c r="L309" s="11">
        <v>7917.58</v>
      </c>
      <c r="M309" s="11">
        <v>7315.348342231985</v>
      </c>
      <c r="N309" s="17">
        <v>2016</v>
      </c>
      <c r="O309" s="17" t="s">
        <v>15</v>
      </c>
      <c r="P309" s="17" t="s">
        <v>20</v>
      </c>
      <c r="Q309" s="17" t="s">
        <v>98</v>
      </c>
      <c r="R309" s="17" t="s">
        <v>95</v>
      </c>
      <c r="S309" s="17" t="s">
        <v>96</v>
      </c>
      <c r="T309" s="17" t="s">
        <v>66</v>
      </c>
      <c r="U309" s="17" t="s">
        <v>75</v>
      </c>
      <c r="V309" s="17" t="s">
        <v>46</v>
      </c>
    </row>
    <row r="310" spans="1:22" x14ac:dyDescent="0.25">
      <c r="A310" s="17">
        <v>284230</v>
      </c>
      <c r="B310" s="51">
        <v>19301</v>
      </c>
      <c r="C310" s="17" t="s">
        <v>79</v>
      </c>
      <c r="D310" s="17" t="s">
        <v>82</v>
      </c>
      <c r="E310" s="17" t="s">
        <v>85</v>
      </c>
      <c r="F310" s="17" t="s">
        <v>99</v>
      </c>
      <c r="G310" s="17" t="s">
        <v>92</v>
      </c>
      <c r="H310" s="17">
        <v>4</v>
      </c>
      <c r="I310" s="17" t="s">
        <v>86</v>
      </c>
      <c r="J310" s="17" t="s">
        <v>6</v>
      </c>
      <c r="K310" s="11">
        <v>-9919.01</v>
      </c>
      <c r="L310" s="11">
        <v>9919.01</v>
      </c>
      <c r="M310" s="11">
        <v>9173.525060178612</v>
      </c>
      <c r="N310" s="17">
        <v>2016</v>
      </c>
      <c r="O310" s="17" t="s">
        <v>15</v>
      </c>
      <c r="P310" s="17" t="s">
        <v>32</v>
      </c>
      <c r="Q310" s="17" t="s">
        <v>98</v>
      </c>
      <c r="R310" s="17" t="s">
        <v>94</v>
      </c>
      <c r="S310" s="17" t="s">
        <v>97</v>
      </c>
      <c r="T310" s="17" t="s">
        <v>66</v>
      </c>
      <c r="U310" s="17" t="s">
        <v>75</v>
      </c>
      <c r="V310" s="17" t="s">
        <v>46</v>
      </c>
    </row>
    <row r="311" spans="1:22" x14ac:dyDescent="0.25">
      <c r="A311" s="17">
        <v>284234</v>
      </c>
      <c r="B311" s="51">
        <v>19302</v>
      </c>
      <c r="C311" s="17" t="s">
        <v>79</v>
      </c>
      <c r="D311" s="17" t="s">
        <v>82</v>
      </c>
      <c r="E311" s="17" t="s">
        <v>85</v>
      </c>
      <c r="F311" s="17" t="s">
        <v>99</v>
      </c>
      <c r="G311" s="17" t="s">
        <v>92</v>
      </c>
      <c r="H311" s="17">
        <v>4</v>
      </c>
      <c r="I311" s="17" t="s">
        <v>86</v>
      </c>
      <c r="J311" s="17" t="s">
        <v>23</v>
      </c>
      <c r="K311" s="11">
        <v>-9919.01</v>
      </c>
      <c r="L311" s="11">
        <v>9919.01</v>
      </c>
      <c r="M311" s="11">
        <v>9173.525060178612</v>
      </c>
      <c r="N311" s="17">
        <v>2016</v>
      </c>
      <c r="O311" s="17" t="s">
        <v>15</v>
      </c>
      <c r="P311" s="17" t="s">
        <v>20</v>
      </c>
      <c r="Q311" s="17" t="s">
        <v>98</v>
      </c>
      <c r="R311" s="17" t="s">
        <v>94</v>
      </c>
      <c r="S311" s="17" t="s">
        <v>97</v>
      </c>
      <c r="T311" s="17" t="s">
        <v>66</v>
      </c>
      <c r="U311" s="17" t="s">
        <v>75</v>
      </c>
      <c r="V311" s="17" t="s">
        <v>46</v>
      </c>
    </row>
    <row r="312" spans="1:22" x14ac:dyDescent="0.25">
      <c r="A312" s="17">
        <v>284237</v>
      </c>
      <c r="B312" s="51">
        <v>19303</v>
      </c>
      <c r="C312" s="17" t="s">
        <v>79</v>
      </c>
      <c r="D312" s="17" t="s">
        <v>82</v>
      </c>
      <c r="E312" s="17" t="s">
        <v>85</v>
      </c>
      <c r="F312" s="17" t="s">
        <v>99</v>
      </c>
      <c r="G312" s="17" t="s">
        <v>103</v>
      </c>
      <c r="H312" s="17">
        <v>4</v>
      </c>
      <c r="I312" s="17" t="s">
        <v>86</v>
      </c>
      <c r="J312" s="17" t="s">
        <v>6</v>
      </c>
      <c r="K312" s="11">
        <v>-5521.88</v>
      </c>
      <c r="L312" s="11">
        <v>5521.88</v>
      </c>
      <c r="M312" s="11">
        <v>4929.0582412900003</v>
      </c>
      <c r="N312" s="17">
        <v>2016</v>
      </c>
      <c r="O312" s="17" t="s">
        <v>15</v>
      </c>
      <c r="P312" s="17" t="s">
        <v>32</v>
      </c>
      <c r="Q312" s="17" t="s">
        <v>98</v>
      </c>
      <c r="R312" s="17" t="s">
        <v>94</v>
      </c>
      <c r="S312" s="17" t="s">
        <v>97</v>
      </c>
      <c r="T312" s="17" t="s">
        <v>66</v>
      </c>
      <c r="U312" s="17" t="s">
        <v>75</v>
      </c>
      <c r="V312" s="17" t="s">
        <v>46</v>
      </c>
    </row>
    <row r="313" spans="1:22" x14ac:dyDescent="0.25">
      <c r="A313" s="17">
        <v>284241</v>
      </c>
      <c r="B313" s="51">
        <v>19304</v>
      </c>
      <c r="C313" s="17" t="s">
        <v>79</v>
      </c>
      <c r="D313" s="17" t="s">
        <v>82</v>
      </c>
      <c r="E313" s="17" t="s">
        <v>85</v>
      </c>
      <c r="F313" s="17" t="s">
        <v>99</v>
      </c>
      <c r="G313" s="17" t="s">
        <v>103</v>
      </c>
      <c r="H313" s="17">
        <v>4</v>
      </c>
      <c r="I313" s="17" t="s">
        <v>86</v>
      </c>
      <c r="J313" s="17" t="s">
        <v>23</v>
      </c>
      <c r="K313" s="11">
        <v>-5521.88</v>
      </c>
      <c r="L313" s="11">
        <v>5521.88</v>
      </c>
      <c r="M313" s="11">
        <v>4929.0582412900003</v>
      </c>
      <c r="N313" s="17">
        <v>2016</v>
      </c>
      <c r="O313" s="17" t="s">
        <v>15</v>
      </c>
      <c r="P313" s="17" t="s">
        <v>20</v>
      </c>
      <c r="Q313" s="17" t="s">
        <v>98</v>
      </c>
      <c r="R313" s="17" t="s">
        <v>94</v>
      </c>
      <c r="S313" s="17" t="s">
        <v>97</v>
      </c>
      <c r="T313" s="17" t="s">
        <v>66</v>
      </c>
      <c r="U313" s="17" t="s">
        <v>75</v>
      </c>
      <c r="V313" s="17" t="s">
        <v>46</v>
      </c>
    </row>
    <row r="314" spans="1:22" x14ac:dyDescent="0.25">
      <c r="A314" s="17">
        <v>284348</v>
      </c>
      <c r="B314" s="51">
        <v>19345</v>
      </c>
      <c r="C314" s="17" t="s">
        <v>79</v>
      </c>
      <c r="D314" s="17" t="s">
        <v>82</v>
      </c>
      <c r="E314" s="17" t="s">
        <v>85</v>
      </c>
      <c r="F314" s="17" t="s">
        <v>99</v>
      </c>
      <c r="G314" s="17" t="s">
        <v>106</v>
      </c>
      <c r="H314" s="17">
        <v>5</v>
      </c>
      <c r="I314" s="17" t="s">
        <v>86</v>
      </c>
      <c r="J314" s="17" t="s">
        <v>8</v>
      </c>
      <c r="K314" s="11">
        <v>7113</v>
      </c>
      <c r="L314" s="11">
        <v>7113</v>
      </c>
      <c r="M314" s="11">
        <v>7113</v>
      </c>
      <c r="N314" s="17">
        <v>2016</v>
      </c>
      <c r="O314" s="17" t="s">
        <v>15</v>
      </c>
      <c r="P314" s="17" t="s">
        <v>17</v>
      </c>
      <c r="Q314" s="17" t="s">
        <v>98</v>
      </c>
      <c r="R314" s="17" t="s">
        <v>94</v>
      </c>
      <c r="S314" s="17" t="s">
        <v>96</v>
      </c>
      <c r="T314" s="17" t="s">
        <v>66</v>
      </c>
      <c r="U314" s="17" t="s">
        <v>75</v>
      </c>
      <c r="V314" s="17" t="s">
        <v>46</v>
      </c>
    </row>
    <row r="315" spans="1:22" x14ac:dyDescent="0.25">
      <c r="A315" s="17">
        <v>284349</v>
      </c>
      <c r="B315" s="51">
        <v>19346</v>
      </c>
      <c r="C315" s="17" t="s">
        <v>79</v>
      </c>
      <c r="D315" s="17" t="s">
        <v>82</v>
      </c>
      <c r="E315" s="17" t="s">
        <v>85</v>
      </c>
      <c r="F315" s="17" t="s">
        <v>99</v>
      </c>
      <c r="G315" s="17" t="s">
        <v>106</v>
      </c>
      <c r="H315" s="17">
        <v>5</v>
      </c>
      <c r="I315" s="17" t="s">
        <v>86</v>
      </c>
      <c r="J315" s="17" t="s">
        <v>6</v>
      </c>
      <c r="K315" s="11">
        <v>-142839.76</v>
      </c>
      <c r="L315" s="11">
        <v>142839.76</v>
      </c>
      <c r="M315" s="11">
        <v>143691.4075</v>
      </c>
      <c r="N315" s="17">
        <v>2016</v>
      </c>
      <c r="O315" s="17" t="s">
        <v>15</v>
      </c>
      <c r="P315" s="17" t="s">
        <v>32</v>
      </c>
      <c r="Q315" s="17" t="s">
        <v>98</v>
      </c>
      <c r="R315" s="17" t="s">
        <v>94</v>
      </c>
      <c r="S315" s="17" t="s">
        <v>96</v>
      </c>
      <c r="T315" s="17" t="s">
        <v>66</v>
      </c>
      <c r="U315" s="17" t="s">
        <v>75</v>
      </c>
      <c r="V315" s="17" t="s">
        <v>46</v>
      </c>
    </row>
    <row r="316" spans="1:22" x14ac:dyDescent="0.25">
      <c r="A316" s="17">
        <v>284350</v>
      </c>
      <c r="B316" s="51">
        <v>19347</v>
      </c>
      <c r="C316" s="17" t="s">
        <v>79</v>
      </c>
      <c r="D316" s="17" t="s">
        <v>82</v>
      </c>
      <c r="E316" s="17" t="s">
        <v>85</v>
      </c>
      <c r="F316" s="17" t="s">
        <v>99</v>
      </c>
      <c r="G316" s="17" t="s">
        <v>106</v>
      </c>
      <c r="H316" s="17">
        <v>5</v>
      </c>
      <c r="I316" s="17" t="s">
        <v>86</v>
      </c>
      <c r="J316" s="17" t="s">
        <v>4</v>
      </c>
      <c r="K316" s="11">
        <v>-122216.7</v>
      </c>
      <c r="L316" s="11">
        <v>122216.7</v>
      </c>
      <c r="M316" s="11">
        <v>122216.7</v>
      </c>
      <c r="N316" s="17">
        <v>2016</v>
      </c>
      <c r="O316" s="17" t="s">
        <v>15</v>
      </c>
      <c r="P316" s="17" t="s">
        <v>18</v>
      </c>
      <c r="Q316" s="17" t="s">
        <v>98</v>
      </c>
      <c r="R316" s="17" t="s">
        <v>94</v>
      </c>
      <c r="S316" s="17" t="s">
        <v>96</v>
      </c>
      <c r="T316" s="17" t="s">
        <v>66</v>
      </c>
      <c r="U316" s="17" t="s">
        <v>75</v>
      </c>
      <c r="V316" s="17" t="s">
        <v>46</v>
      </c>
    </row>
    <row r="317" spans="1:22" x14ac:dyDescent="0.25">
      <c r="A317" s="17">
        <v>284353</v>
      </c>
      <c r="B317" s="51">
        <v>19348</v>
      </c>
      <c r="C317" s="17" t="s">
        <v>79</v>
      </c>
      <c r="D317" s="17" t="s">
        <v>82</v>
      </c>
      <c r="E317" s="17" t="s">
        <v>85</v>
      </c>
      <c r="F317" s="17" t="s">
        <v>99</v>
      </c>
      <c r="G317" s="17" t="s">
        <v>106</v>
      </c>
      <c r="H317" s="17">
        <v>5</v>
      </c>
      <c r="I317" s="17" t="s">
        <v>86</v>
      </c>
      <c r="J317" s="17" t="s">
        <v>23</v>
      </c>
      <c r="K317" s="11">
        <v>-20623.060000000001</v>
      </c>
      <c r="L317" s="11">
        <v>20623.060000000001</v>
      </c>
      <c r="M317" s="11">
        <v>21474.7075</v>
      </c>
      <c r="N317" s="17">
        <v>2016</v>
      </c>
      <c r="O317" s="17" t="s">
        <v>15</v>
      </c>
      <c r="P317" s="17" t="s">
        <v>20</v>
      </c>
      <c r="Q317" s="17" t="s">
        <v>98</v>
      </c>
      <c r="R317" s="17" t="s">
        <v>94</v>
      </c>
      <c r="S317" s="17" t="s">
        <v>96</v>
      </c>
      <c r="T317" s="17" t="s">
        <v>66</v>
      </c>
      <c r="U317" s="17" t="s">
        <v>75</v>
      </c>
      <c r="V317" s="17" t="s">
        <v>46</v>
      </c>
    </row>
    <row r="318" spans="1:22" x14ac:dyDescent="0.25">
      <c r="A318" s="17">
        <v>284453</v>
      </c>
      <c r="B318" s="51">
        <v>19376</v>
      </c>
      <c r="C318" s="17" t="s">
        <v>79</v>
      </c>
      <c r="D318" s="17" t="s">
        <v>82</v>
      </c>
      <c r="E318" s="17" t="s">
        <v>85</v>
      </c>
      <c r="F318" s="17" t="s">
        <v>91</v>
      </c>
      <c r="G318" s="17" t="s">
        <v>87</v>
      </c>
      <c r="H318" s="17">
        <v>9</v>
      </c>
      <c r="I318" s="17" t="s">
        <v>86</v>
      </c>
      <c r="J318" s="17" t="s">
        <v>8</v>
      </c>
      <c r="K318" s="11">
        <v>500</v>
      </c>
      <c r="L318" s="11">
        <v>500</v>
      </c>
      <c r="M318" s="11">
        <v>500</v>
      </c>
      <c r="N318" s="17">
        <v>2016</v>
      </c>
      <c r="O318" s="17" t="s">
        <v>15</v>
      </c>
      <c r="P318" s="17" t="s">
        <v>17</v>
      </c>
      <c r="Q318" s="17" t="s">
        <v>98</v>
      </c>
      <c r="R318" s="17" t="s">
        <v>95</v>
      </c>
      <c r="S318" s="17" t="s">
        <v>96</v>
      </c>
      <c r="T318" s="17" t="s">
        <v>66</v>
      </c>
      <c r="U318" s="17" t="s">
        <v>75</v>
      </c>
      <c r="V318" s="17" t="s">
        <v>46</v>
      </c>
    </row>
    <row r="319" spans="1:22" x14ac:dyDescent="0.25">
      <c r="A319" s="17">
        <v>284454</v>
      </c>
      <c r="B319" s="51">
        <v>19377</v>
      </c>
      <c r="C319" s="17" t="s">
        <v>79</v>
      </c>
      <c r="D319" s="17" t="s">
        <v>82</v>
      </c>
      <c r="E319" s="17" t="s">
        <v>85</v>
      </c>
      <c r="F319" s="17" t="s">
        <v>91</v>
      </c>
      <c r="G319" s="17" t="s">
        <v>87</v>
      </c>
      <c r="H319" s="17">
        <v>9</v>
      </c>
      <c r="I319" s="17" t="s">
        <v>86</v>
      </c>
      <c r="J319" s="17" t="s">
        <v>6</v>
      </c>
      <c r="K319" s="11">
        <v>-17359.400000000001</v>
      </c>
      <c r="L319" s="11">
        <v>17359.400000000001</v>
      </c>
      <c r="M319" s="11">
        <v>17521.355742296917</v>
      </c>
      <c r="N319" s="17">
        <v>2016</v>
      </c>
      <c r="O319" s="17" t="s">
        <v>15</v>
      </c>
      <c r="P319" s="17" t="s">
        <v>32</v>
      </c>
      <c r="Q319" s="17" t="s">
        <v>98</v>
      </c>
      <c r="R319" s="17" t="s">
        <v>95</v>
      </c>
      <c r="S319" s="17" t="s">
        <v>96</v>
      </c>
      <c r="T319" s="17" t="s">
        <v>66</v>
      </c>
      <c r="U319" s="17" t="s">
        <v>75</v>
      </c>
      <c r="V319" s="17" t="s">
        <v>46</v>
      </c>
    </row>
    <row r="320" spans="1:22" x14ac:dyDescent="0.25">
      <c r="A320" s="17">
        <v>284458</v>
      </c>
      <c r="B320" s="51">
        <v>19378</v>
      </c>
      <c r="C320" s="17" t="s">
        <v>79</v>
      </c>
      <c r="D320" s="17" t="s">
        <v>82</v>
      </c>
      <c r="E320" s="17" t="s">
        <v>85</v>
      </c>
      <c r="F320" s="17" t="s">
        <v>91</v>
      </c>
      <c r="G320" s="17" t="s">
        <v>87</v>
      </c>
      <c r="H320" s="17">
        <v>9</v>
      </c>
      <c r="I320" s="17" t="s">
        <v>86</v>
      </c>
      <c r="J320" s="17" t="s">
        <v>23</v>
      </c>
      <c r="K320" s="11">
        <v>-17359.400000000001</v>
      </c>
      <c r="L320" s="11">
        <v>17359.400000000001</v>
      </c>
      <c r="M320" s="11">
        <v>17521.355742296917</v>
      </c>
      <c r="N320" s="17">
        <v>2016</v>
      </c>
      <c r="O320" s="17" t="s">
        <v>15</v>
      </c>
      <c r="P320" s="17" t="s">
        <v>20</v>
      </c>
      <c r="Q320" s="17" t="s">
        <v>98</v>
      </c>
      <c r="R320" s="17" t="s">
        <v>95</v>
      </c>
      <c r="S320" s="17" t="s">
        <v>96</v>
      </c>
      <c r="T320" s="17" t="s">
        <v>66</v>
      </c>
      <c r="U320" s="17" t="s">
        <v>75</v>
      </c>
      <c r="V320" s="17" t="s">
        <v>46</v>
      </c>
    </row>
    <row r="321" spans="1:22" x14ac:dyDescent="0.25">
      <c r="A321" s="17">
        <v>284460</v>
      </c>
      <c r="B321" s="51">
        <v>19379</v>
      </c>
      <c r="C321" s="17" t="s">
        <v>79</v>
      </c>
      <c r="D321" s="17" t="s">
        <v>82</v>
      </c>
      <c r="E321" s="17" t="s">
        <v>85</v>
      </c>
      <c r="F321" s="17" t="s">
        <v>91</v>
      </c>
      <c r="G321" s="17" t="s">
        <v>108</v>
      </c>
      <c r="H321" s="17">
        <v>8</v>
      </c>
      <c r="I321" s="17" t="s">
        <v>86</v>
      </c>
      <c r="J321" s="17" t="s">
        <v>8</v>
      </c>
      <c r="K321" s="11">
        <v>10</v>
      </c>
      <c r="L321" s="11">
        <v>10</v>
      </c>
      <c r="M321" s="11">
        <v>10</v>
      </c>
      <c r="N321" s="17">
        <v>2016</v>
      </c>
      <c r="O321" s="17" t="s">
        <v>15</v>
      </c>
      <c r="P321" s="17" t="s">
        <v>17</v>
      </c>
      <c r="Q321" s="17" t="s">
        <v>98</v>
      </c>
      <c r="R321" s="17" t="s">
        <v>95</v>
      </c>
      <c r="S321" s="17" t="s">
        <v>96</v>
      </c>
      <c r="T321" s="17" t="s">
        <v>66</v>
      </c>
      <c r="U321" s="17" t="s">
        <v>75</v>
      </c>
      <c r="V321" s="17" t="s">
        <v>46</v>
      </c>
    </row>
    <row r="322" spans="1:22" x14ac:dyDescent="0.25">
      <c r="A322" s="17">
        <v>284461</v>
      </c>
      <c r="B322" s="51">
        <v>19380</v>
      </c>
      <c r="C322" s="17" t="s">
        <v>79</v>
      </c>
      <c r="D322" s="17" t="s">
        <v>82</v>
      </c>
      <c r="E322" s="17" t="s">
        <v>85</v>
      </c>
      <c r="F322" s="17" t="s">
        <v>91</v>
      </c>
      <c r="G322" s="17" t="s">
        <v>108</v>
      </c>
      <c r="H322" s="17">
        <v>8</v>
      </c>
      <c r="I322" s="17" t="s">
        <v>86</v>
      </c>
      <c r="J322" s="17" t="s">
        <v>6</v>
      </c>
      <c r="K322" s="11">
        <v>-107416</v>
      </c>
      <c r="L322" s="11">
        <v>107416</v>
      </c>
      <c r="M322" s="11">
        <v>99363.555022830173</v>
      </c>
      <c r="N322" s="17">
        <v>2016</v>
      </c>
      <c r="O322" s="17" t="s">
        <v>15</v>
      </c>
      <c r="P322" s="17" t="s">
        <v>32</v>
      </c>
      <c r="Q322" s="17" t="s">
        <v>98</v>
      </c>
      <c r="R322" s="17" t="s">
        <v>95</v>
      </c>
      <c r="S322" s="17" t="s">
        <v>96</v>
      </c>
      <c r="T322" s="17" t="s">
        <v>66</v>
      </c>
      <c r="U322" s="17" t="s">
        <v>75</v>
      </c>
      <c r="V322" s="17" t="s">
        <v>46</v>
      </c>
    </row>
    <row r="323" spans="1:22" x14ac:dyDescent="0.25">
      <c r="A323" s="17">
        <v>284465</v>
      </c>
      <c r="B323" s="51">
        <v>19381</v>
      </c>
      <c r="C323" s="17" t="s">
        <v>79</v>
      </c>
      <c r="D323" s="17" t="s">
        <v>82</v>
      </c>
      <c r="E323" s="17" t="s">
        <v>85</v>
      </c>
      <c r="F323" s="17" t="s">
        <v>91</v>
      </c>
      <c r="G323" s="17" t="s">
        <v>108</v>
      </c>
      <c r="H323" s="17">
        <v>8</v>
      </c>
      <c r="I323" s="17" t="s">
        <v>86</v>
      </c>
      <c r="J323" s="17" t="s">
        <v>23</v>
      </c>
      <c r="K323" s="11">
        <v>-107416</v>
      </c>
      <c r="L323" s="11">
        <v>107416</v>
      </c>
      <c r="M323" s="11">
        <v>99363.555022830173</v>
      </c>
      <c r="N323" s="17">
        <v>2016</v>
      </c>
      <c r="O323" s="17" t="s">
        <v>15</v>
      </c>
      <c r="P323" s="17" t="s">
        <v>20</v>
      </c>
      <c r="Q323" s="17" t="s">
        <v>98</v>
      </c>
      <c r="R323" s="17" t="s">
        <v>95</v>
      </c>
      <c r="S323" s="17" t="s">
        <v>96</v>
      </c>
      <c r="T323" s="17" t="s">
        <v>66</v>
      </c>
      <c r="U323" s="17" t="s">
        <v>75</v>
      </c>
      <c r="V323" s="17" t="s">
        <v>46</v>
      </c>
    </row>
    <row r="324" spans="1:22" x14ac:dyDescent="0.25">
      <c r="A324" s="17">
        <v>284509</v>
      </c>
      <c r="B324" s="51">
        <v>19387</v>
      </c>
      <c r="C324" s="17" t="s">
        <v>79</v>
      </c>
      <c r="D324" s="17" t="s">
        <v>82</v>
      </c>
      <c r="E324" s="17" t="s">
        <v>85</v>
      </c>
      <c r="F324" s="17" t="s">
        <v>100</v>
      </c>
      <c r="G324" s="17" t="s">
        <v>103</v>
      </c>
      <c r="H324" s="17">
        <v>10</v>
      </c>
      <c r="I324" s="17" t="s">
        <v>86</v>
      </c>
      <c r="J324" s="17" t="s">
        <v>8</v>
      </c>
      <c r="K324" s="11">
        <v>3</v>
      </c>
      <c r="L324" s="11">
        <v>3</v>
      </c>
      <c r="M324" s="11">
        <v>3</v>
      </c>
      <c r="N324" s="17">
        <v>2016</v>
      </c>
      <c r="O324" s="17" t="s">
        <v>15</v>
      </c>
      <c r="P324" s="17" t="s">
        <v>17</v>
      </c>
      <c r="Q324" s="17" t="s">
        <v>98</v>
      </c>
      <c r="R324" s="17" t="s">
        <v>95</v>
      </c>
      <c r="S324" s="17" t="s">
        <v>96</v>
      </c>
      <c r="T324" s="17" t="s">
        <v>66</v>
      </c>
      <c r="U324" s="17" t="s">
        <v>78</v>
      </c>
      <c r="V324" s="17" t="s">
        <v>46</v>
      </c>
    </row>
    <row r="325" spans="1:22" x14ac:dyDescent="0.25">
      <c r="A325" s="17">
        <v>284510</v>
      </c>
      <c r="B325" s="51">
        <v>19388</v>
      </c>
      <c r="C325" s="17" t="s">
        <v>79</v>
      </c>
      <c r="D325" s="17" t="s">
        <v>82</v>
      </c>
      <c r="E325" s="17" t="s">
        <v>85</v>
      </c>
      <c r="F325" s="17" t="s">
        <v>100</v>
      </c>
      <c r="G325" s="17" t="s">
        <v>103</v>
      </c>
      <c r="H325" s="17">
        <v>10</v>
      </c>
      <c r="I325" s="17" t="s">
        <v>86</v>
      </c>
      <c r="J325" s="17" t="s">
        <v>6</v>
      </c>
      <c r="K325" s="11">
        <v>-4606.3599999999997</v>
      </c>
      <c r="L325" s="11">
        <v>4606.3599999999997</v>
      </c>
      <c r="M325" s="11">
        <v>4303.1460836658734</v>
      </c>
      <c r="N325" s="17">
        <v>2016</v>
      </c>
      <c r="O325" s="17" t="s">
        <v>15</v>
      </c>
      <c r="P325" s="17" t="s">
        <v>32</v>
      </c>
      <c r="Q325" s="17" t="s">
        <v>98</v>
      </c>
      <c r="R325" s="17" t="s">
        <v>95</v>
      </c>
      <c r="S325" s="17" t="s">
        <v>96</v>
      </c>
      <c r="T325" s="17" t="s">
        <v>66</v>
      </c>
      <c r="U325" s="17" t="s">
        <v>78</v>
      </c>
      <c r="V325" s="17" t="s">
        <v>46</v>
      </c>
    </row>
    <row r="326" spans="1:22" x14ac:dyDescent="0.25">
      <c r="A326" s="17">
        <v>284514</v>
      </c>
      <c r="B326" s="51">
        <v>19389</v>
      </c>
      <c r="C326" s="17" t="s">
        <v>79</v>
      </c>
      <c r="D326" s="17" t="s">
        <v>82</v>
      </c>
      <c r="E326" s="17" t="s">
        <v>85</v>
      </c>
      <c r="F326" s="17" t="s">
        <v>100</v>
      </c>
      <c r="G326" s="17" t="s">
        <v>103</v>
      </c>
      <c r="H326" s="17">
        <v>10</v>
      </c>
      <c r="I326" s="17" t="s">
        <v>86</v>
      </c>
      <c r="J326" s="17" t="s">
        <v>23</v>
      </c>
      <c r="K326" s="11">
        <v>-4606.3599999999997</v>
      </c>
      <c r="L326" s="11">
        <v>4606.3599999999997</v>
      </c>
      <c r="M326" s="11">
        <v>4303.1460836658734</v>
      </c>
      <c r="N326" s="17">
        <v>2016</v>
      </c>
      <c r="O326" s="17" t="s">
        <v>15</v>
      </c>
      <c r="P326" s="17" t="s">
        <v>20</v>
      </c>
      <c r="Q326" s="17" t="s">
        <v>98</v>
      </c>
      <c r="R326" s="17" t="s">
        <v>95</v>
      </c>
      <c r="S326" s="17" t="s">
        <v>96</v>
      </c>
      <c r="T326" s="17" t="s">
        <v>66</v>
      </c>
      <c r="U326" s="17" t="s">
        <v>78</v>
      </c>
      <c r="V326" s="17" t="s">
        <v>46</v>
      </c>
    </row>
    <row r="327" spans="1:22" x14ac:dyDescent="0.25">
      <c r="A327" s="17">
        <v>469743</v>
      </c>
      <c r="B327" s="51">
        <v>24398</v>
      </c>
      <c r="C327" s="17" t="s">
        <v>79</v>
      </c>
      <c r="D327" s="17" t="s">
        <v>80</v>
      </c>
      <c r="E327" s="17" t="s">
        <v>83</v>
      </c>
      <c r="F327" s="17" t="s">
        <v>86</v>
      </c>
      <c r="G327" s="17" t="s">
        <v>99</v>
      </c>
      <c r="H327" s="17">
        <v>2</v>
      </c>
      <c r="I327" s="17" t="s">
        <v>86</v>
      </c>
      <c r="J327" s="17" t="s">
        <v>9</v>
      </c>
      <c r="K327" s="11">
        <v>6</v>
      </c>
      <c r="L327" s="11">
        <v>6</v>
      </c>
      <c r="M327" s="11">
        <v>6</v>
      </c>
      <c r="N327" s="17">
        <v>2017</v>
      </c>
      <c r="O327" s="17" t="s">
        <v>70</v>
      </c>
      <c r="P327" s="17" t="s">
        <v>17</v>
      </c>
      <c r="Q327" s="17" t="s">
        <v>98</v>
      </c>
      <c r="R327" s="17" t="s">
        <v>95</v>
      </c>
      <c r="S327" s="17" t="s">
        <v>96</v>
      </c>
      <c r="T327" s="17" t="s">
        <v>66</v>
      </c>
      <c r="U327" s="17" t="s">
        <v>75</v>
      </c>
      <c r="V327" s="17" t="s">
        <v>46</v>
      </c>
    </row>
    <row r="328" spans="1:22" x14ac:dyDescent="0.25">
      <c r="A328" s="17">
        <v>469744</v>
      </c>
      <c r="B328" s="51">
        <v>24399</v>
      </c>
      <c r="C328" s="17" t="s">
        <v>79</v>
      </c>
      <c r="D328" s="17" t="s">
        <v>80</v>
      </c>
      <c r="E328" s="17" t="s">
        <v>83</v>
      </c>
      <c r="F328" s="17" t="s">
        <v>86</v>
      </c>
      <c r="G328" s="17" t="s">
        <v>99</v>
      </c>
      <c r="H328" s="17">
        <v>2</v>
      </c>
      <c r="I328" s="17" t="s">
        <v>86</v>
      </c>
      <c r="J328" s="17" t="s">
        <v>7</v>
      </c>
      <c r="K328" s="11">
        <v>-41614.86</v>
      </c>
      <c r="L328" s="11">
        <v>41614.86</v>
      </c>
      <c r="M328" s="11">
        <v>41614.86</v>
      </c>
      <c r="N328" s="17">
        <v>2017</v>
      </c>
      <c r="O328" s="17" t="s">
        <v>70</v>
      </c>
      <c r="P328" s="17" t="s">
        <v>32</v>
      </c>
      <c r="Q328" s="17" t="s">
        <v>98</v>
      </c>
      <c r="R328" s="17" t="s">
        <v>95</v>
      </c>
      <c r="S328" s="17" t="s">
        <v>96</v>
      </c>
      <c r="T328" s="17" t="s">
        <v>66</v>
      </c>
      <c r="U328" s="17" t="s">
        <v>75</v>
      </c>
      <c r="V328" s="17" t="s">
        <v>46</v>
      </c>
    </row>
    <row r="329" spans="1:22" x14ac:dyDescent="0.25">
      <c r="A329" s="17">
        <v>469747</v>
      </c>
      <c r="B329" s="51">
        <v>24400</v>
      </c>
      <c r="C329" s="17" t="s">
        <v>79</v>
      </c>
      <c r="D329" s="17" t="s">
        <v>80</v>
      </c>
      <c r="E329" s="17" t="s">
        <v>83</v>
      </c>
      <c r="F329" s="17" t="s">
        <v>86</v>
      </c>
      <c r="G329" s="17" t="s">
        <v>99</v>
      </c>
      <c r="H329" s="17">
        <v>2</v>
      </c>
      <c r="I329" s="17" t="s">
        <v>86</v>
      </c>
      <c r="J329" s="17" t="s">
        <v>1</v>
      </c>
      <c r="K329" s="11">
        <v>-11636.72</v>
      </c>
      <c r="L329" s="11">
        <v>11636.72</v>
      </c>
      <c r="M329" s="11">
        <v>11636.72</v>
      </c>
      <c r="N329" s="17">
        <v>2017</v>
      </c>
      <c r="O329" s="17" t="s">
        <v>70</v>
      </c>
      <c r="P329" s="17" t="s">
        <v>21</v>
      </c>
      <c r="Q329" s="17" t="s">
        <v>98</v>
      </c>
      <c r="R329" s="17" t="s">
        <v>95</v>
      </c>
      <c r="S329" s="17" t="s">
        <v>96</v>
      </c>
      <c r="T329" s="17" t="s">
        <v>66</v>
      </c>
      <c r="U329" s="17" t="s">
        <v>75</v>
      </c>
      <c r="V329" s="17" t="s">
        <v>46</v>
      </c>
    </row>
    <row r="330" spans="1:22" x14ac:dyDescent="0.25">
      <c r="A330" s="17">
        <v>469748</v>
      </c>
      <c r="B330" s="51">
        <v>24401</v>
      </c>
      <c r="C330" s="17" t="s">
        <v>79</v>
      </c>
      <c r="D330" s="17" t="s">
        <v>80</v>
      </c>
      <c r="E330" s="17" t="s">
        <v>83</v>
      </c>
      <c r="F330" s="17" t="s">
        <v>86</v>
      </c>
      <c r="G330" s="17" t="s">
        <v>99</v>
      </c>
      <c r="H330" s="17">
        <v>2</v>
      </c>
      <c r="I330" s="17" t="s">
        <v>86</v>
      </c>
      <c r="J330" s="17" t="s">
        <v>24</v>
      </c>
      <c r="K330" s="11">
        <v>-29978.14</v>
      </c>
      <c r="L330" s="11">
        <v>29978.14</v>
      </c>
      <c r="M330" s="11">
        <v>29978.14</v>
      </c>
      <c r="N330" s="17">
        <v>2017</v>
      </c>
      <c r="O330" s="17" t="s">
        <v>70</v>
      </c>
      <c r="P330" s="17" t="s">
        <v>20</v>
      </c>
      <c r="Q330" s="17" t="s">
        <v>98</v>
      </c>
      <c r="R330" s="17" t="s">
        <v>95</v>
      </c>
      <c r="S330" s="17" t="s">
        <v>96</v>
      </c>
      <c r="T330" s="17" t="s">
        <v>66</v>
      </c>
      <c r="U330" s="17" t="s">
        <v>75</v>
      </c>
      <c r="V330" s="17" t="s">
        <v>46</v>
      </c>
    </row>
    <row r="331" spans="1:22" x14ac:dyDescent="0.25">
      <c r="A331" s="17">
        <v>469750</v>
      </c>
      <c r="B331" s="51">
        <v>24402</v>
      </c>
      <c r="C331" s="17" t="s">
        <v>79</v>
      </c>
      <c r="D331" s="17" t="s">
        <v>80</v>
      </c>
      <c r="E331" s="17" t="s">
        <v>83</v>
      </c>
      <c r="F331" s="17" t="s">
        <v>86</v>
      </c>
      <c r="G331" s="17" t="s">
        <v>99</v>
      </c>
      <c r="H331" s="17">
        <v>2</v>
      </c>
      <c r="I331" s="17" t="s">
        <v>88</v>
      </c>
      <c r="J331" s="17" t="s">
        <v>9</v>
      </c>
      <c r="K331" s="11">
        <v>3</v>
      </c>
      <c r="L331" s="11">
        <v>3</v>
      </c>
      <c r="M331" s="11">
        <v>3</v>
      </c>
      <c r="N331" s="17">
        <v>2017</v>
      </c>
      <c r="O331" s="17" t="s">
        <v>70</v>
      </c>
      <c r="P331" s="17" t="s">
        <v>17</v>
      </c>
      <c r="Q331" s="17" t="s">
        <v>98</v>
      </c>
      <c r="R331" s="17" t="s">
        <v>95</v>
      </c>
      <c r="S331" s="17" t="s">
        <v>96</v>
      </c>
      <c r="T331" s="17" t="s">
        <v>66</v>
      </c>
      <c r="U331" s="17" t="s">
        <v>75</v>
      </c>
      <c r="V331" s="17" t="s">
        <v>46</v>
      </c>
    </row>
    <row r="332" spans="1:22" x14ac:dyDescent="0.25">
      <c r="A332" s="17">
        <v>469751</v>
      </c>
      <c r="B332" s="51">
        <v>24403</v>
      </c>
      <c r="C332" s="17" t="s">
        <v>79</v>
      </c>
      <c r="D332" s="17" t="s">
        <v>80</v>
      </c>
      <c r="E332" s="17" t="s">
        <v>83</v>
      </c>
      <c r="F332" s="17" t="s">
        <v>86</v>
      </c>
      <c r="G332" s="17" t="s">
        <v>99</v>
      </c>
      <c r="H332" s="17">
        <v>2</v>
      </c>
      <c r="I332" s="17" t="s">
        <v>88</v>
      </c>
      <c r="J332" s="17" t="s">
        <v>7</v>
      </c>
      <c r="K332" s="11">
        <v>-22307.43</v>
      </c>
      <c r="L332" s="11">
        <v>22307.43</v>
      </c>
      <c r="M332" s="11">
        <v>22307.43</v>
      </c>
      <c r="N332" s="17">
        <v>2017</v>
      </c>
      <c r="O332" s="17" t="s">
        <v>70</v>
      </c>
      <c r="P332" s="17" t="s">
        <v>32</v>
      </c>
      <c r="Q332" s="17" t="s">
        <v>98</v>
      </c>
      <c r="R332" s="17" t="s">
        <v>95</v>
      </c>
      <c r="S332" s="17" t="s">
        <v>96</v>
      </c>
      <c r="T332" s="17" t="s">
        <v>66</v>
      </c>
      <c r="U332" s="17" t="s">
        <v>75</v>
      </c>
      <c r="V332" s="17" t="s">
        <v>46</v>
      </c>
    </row>
    <row r="333" spans="1:22" x14ac:dyDescent="0.25">
      <c r="A333" s="17">
        <v>469752</v>
      </c>
      <c r="B333" s="51">
        <v>24404</v>
      </c>
      <c r="C333" s="17" t="s">
        <v>79</v>
      </c>
      <c r="D333" s="17" t="s">
        <v>80</v>
      </c>
      <c r="E333" s="17" t="s">
        <v>83</v>
      </c>
      <c r="F333" s="17" t="s">
        <v>86</v>
      </c>
      <c r="G333" s="17" t="s">
        <v>99</v>
      </c>
      <c r="H333" s="17">
        <v>2</v>
      </c>
      <c r="I333" s="17" t="s">
        <v>88</v>
      </c>
      <c r="J333" s="17" t="s">
        <v>5</v>
      </c>
      <c r="K333" s="11">
        <v>-1500</v>
      </c>
      <c r="L333" s="11">
        <v>1500</v>
      </c>
      <c r="M333" s="11">
        <v>1500</v>
      </c>
      <c r="N333" s="17">
        <v>2017</v>
      </c>
      <c r="O333" s="17" t="s">
        <v>70</v>
      </c>
      <c r="P333" s="17" t="s">
        <v>18</v>
      </c>
      <c r="Q333" s="17" t="s">
        <v>98</v>
      </c>
      <c r="R333" s="17" t="s">
        <v>95</v>
      </c>
      <c r="S333" s="17" t="s">
        <v>96</v>
      </c>
      <c r="T333" s="17" t="s">
        <v>66</v>
      </c>
      <c r="U333" s="17" t="s">
        <v>75</v>
      </c>
      <c r="V333" s="17" t="s">
        <v>46</v>
      </c>
    </row>
    <row r="334" spans="1:22" x14ac:dyDescent="0.25">
      <c r="A334" s="17">
        <v>469754</v>
      </c>
      <c r="B334" s="51">
        <v>24405</v>
      </c>
      <c r="C334" s="17" t="s">
        <v>79</v>
      </c>
      <c r="D334" s="17" t="s">
        <v>80</v>
      </c>
      <c r="E334" s="17" t="s">
        <v>83</v>
      </c>
      <c r="F334" s="17" t="s">
        <v>86</v>
      </c>
      <c r="G334" s="17" t="s">
        <v>99</v>
      </c>
      <c r="H334" s="17">
        <v>2</v>
      </c>
      <c r="I334" s="17" t="s">
        <v>88</v>
      </c>
      <c r="J334" s="17" t="s">
        <v>1</v>
      </c>
      <c r="K334" s="11">
        <v>-5818.36</v>
      </c>
      <c r="L334" s="11">
        <v>5818.36</v>
      </c>
      <c r="M334" s="11">
        <v>5818.36</v>
      </c>
      <c r="N334" s="17">
        <v>2017</v>
      </c>
      <c r="O334" s="17" t="s">
        <v>70</v>
      </c>
      <c r="P334" s="17" t="s">
        <v>21</v>
      </c>
      <c r="Q334" s="17" t="s">
        <v>98</v>
      </c>
      <c r="R334" s="17" t="s">
        <v>95</v>
      </c>
      <c r="S334" s="17" t="s">
        <v>96</v>
      </c>
      <c r="T334" s="17" t="s">
        <v>66</v>
      </c>
      <c r="U334" s="17" t="s">
        <v>75</v>
      </c>
      <c r="V334" s="17" t="s">
        <v>46</v>
      </c>
    </row>
    <row r="335" spans="1:22" x14ac:dyDescent="0.25">
      <c r="A335" s="17">
        <v>469755</v>
      </c>
      <c r="B335" s="51">
        <v>24406</v>
      </c>
      <c r="C335" s="17" t="s">
        <v>79</v>
      </c>
      <c r="D335" s="17" t="s">
        <v>80</v>
      </c>
      <c r="E335" s="17" t="s">
        <v>83</v>
      </c>
      <c r="F335" s="17" t="s">
        <v>86</v>
      </c>
      <c r="G335" s="17" t="s">
        <v>99</v>
      </c>
      <c r="H335" s="17">
        <v>2</v>
      </c>
      <c r="I335" s="17" t="s">
        <v>88</v>
      </c>
      <c r="J335" s="17" t="s">
        <v>24</v>
      </c>
      <c r="K335" s="11">
        <v>-14989.07</v>
      </c>
      <c r="L335" s="11">
        <v>14989.07</v>
      </c>
      <c r="M335" s="11">
        <v>14989.07</v>
      </c>
      <c r="N335" s="17">
        <v>2017</v>
      </c>
      <c r="O335" s="17" t="s">
        <v>70</v>
      </c>
      <c r="P335" s="17" t="s">
        <v>20</v>
      </c>
      <c r="Q335" s="17" t="s">
        <v>98</v>
      </c>
      <c r="R335" s="17" t="s">
        <v>95</v>
      </c>
      <c r="S335" s="17" t="s">
        <v>96</v>
      </c>
      <c r="T335" s="17" t="s">
        <v>66</v>
      </c>
      <c r="U335" s="17" t="s">
        <v>75</v>
      </c>
      <c r="V335" s="17" t="s">
        <v>46</v>
      </c>
    </row>
    <row r="336" spans="1:22" x14ac:dyDescent="0.25">
      <c r="A336" s="17">
        <v>469757</v>
      </c>
      <c r="B336" s="51">
        <v>24407</v>
      </c>
      <c r="C336" s="17" t="s">
        <v>79</v>
      </c>
      <c r="D336" s="17" t="s">
        <v>80</v>
      </c>
      <c r="E336" s="17" t="s">
        <v>83</v>
      </c>
      <c r="F336" s="17" t="s">
        <v>86</v>
      </c>
      <c r="G336" s="17" t="s">
        <v>101</v>
      </c>
      <c r="H336" s="17">
        <v>2</v>
      </c>
      <c r="I336" s="17" t="s">
        <v>86</v>
      </c>
      <c r="J336" s="17" t="s">
        <v>9</v>
      </c>
      <c r="K336" s="11">
        <v>50</v>
      </c>
      <c r="L336" s="11">
        <v>50</v>
      </c>
      <c r="M336" s="11">
        <v>50</v>
      </c>
      <c r="N336" s="17">
        <v>2017</v>
      </c>
      <c r="O336" s="17" t="s">
        <v>70</v>
      </c>
      <c r="P336" s="17" t="s">
        <v>17</v>
      </c>
      <c r="Q336" s="17" t="s">
        <v>98</v>
      </c>
      <c r="R336" s="17" t="s">
        <v>95</v>
      </c>
      <c r="S336" s="17" t="s">
        <v>96</v>
      </c>
      <c r="T336" s="17" t="s">
        <v>66</v>
      </c>
      <c r="U336" s="17" t="s">
        <v>75</v>
      </c>
      <c r="V336" s="17" t="s">
        <v>46</v>
      </c>
    </row>
    <row r="337" spans="1:22" x14ac:dyDescent="0.25">
      <c r="A337" s="17">
        <v>469758</v>
      </c>
      <c r="B337" s="51">
        <v>24408</v>
      </c>
      <c r="C337" s="17" t="s">
        <v>79</v>
      </c>
      <c r="D337" s="17" t="s">
        <v>80</v>
      </c>
      <c r="E337" s="17" t="s">
        <v>83</v>
      </c>
      <c r="F337" s="17" t="s">
        <v>86</v>
      </c>
      <c r="G337" s="17" t="s">
        <v>101</v>
      </c>
      <c r="H337" s="17">
        <v>2</v>
      </c>
      <c r="I337" s="17" t="s">
        <v>86</v>
      </c>
      <c r="J337" s="17" t="s">
        <v>7</v>
      </c>
      <c r="K337" s="11">
        <v>-362751.29</v>
      </c>
      <c r="L337" s="11">
        <v>362751.29</v>
      </c>
      <c r="M337" s="11">
        <v>362751.29</v>
      </c>
      <c r="N337" s="17">
        <v>2017</v>
      </c>
      <c r="O337" s="17" t="s">
        <v>70</v>
      </c>
      <c r="P337" s="17" t="s">
        <v>32</v>
      </c>
      <c r="Q337" s="17" t="s">
        <v>98</v>
      </c>
      <c r="R337" s="17" t="s">
        <v>95</v>
      </c>
      <c r="S337" s="17" t="s">
        <v>96</v>
      </c>
      <c r="T337" s="17" t="s">
        <v>66</v>
      </c>
      <c r="U337" s="17" t="s">
        <v>75</v>
      </c>
      <c r="V337" s="17" t="s">
        <v>46</v>
      </c>
    </row>
    <row r="338" spans="1:22" x14ac:dyDescent="0.25">
      <c r="A338" s="17">
        <v>469759</v>
      </c>
      <c r="B338" s="51">
        <v>24409</v>
      </c>
      <c r="C338" s="17" t="s">
        <v>79</v>
      </c>
      <c r="D338" s="17" t="s">
        <v>80</v>
      </c>
      <c r="E338" s="17" t="s">
        <v>83</v>
      </c>
      <c r="F338" s="17" t="s">
        <v>86</v>
      </c>
      <c r="G338" s="17" t="s">
        <v>101</v>
      </c>
      <c r="H338" s="17">
        <v>2</v>
      </c>
      <c r="I338" s="17" t="s">
        <v>86</v>
      </c>
      <c r="J338" s="17" t="s">
        <v>5</v>
      </c>
      <c r="K338" s="11">
        <v>-195108</v>
      </c>
      <c r="L338" s="11">
        <v>195108</v>
      </c>
      <c r="M338" s="11">
        <v>195108</v>
      </c>
      <c r="N338" s="17">
        <v>2017</v>
      </c>
      <c r="O338" s="17" t="s">
        <v>70</v>
      </c>
      <c r="P338" s="17" t="s">
        <v>18</v>
      </c>
      <c r="Q338" s="17" t="s">
        <v>98</v>
      </c>
      <c r="R338" s="17" t="s">
        <v>95</v>
      </c>
      <c r="S338" s="17" t="s">
        <v>96</v>
      </c>
      <c r="T338" s="17" t="s">
        <v>66</v>
      </c>
      <c r="U338" s="17" t="s">
        <v>75</v>
      </c>
      <c r="V338" s="17" t="s">
        <v>46</v>
      </c>
    </row>
    <row r="339" spans="1:22" x14ac:dyDescent="0.25">
      <c r="A339" s="17">
        <v>469762</v>
      </c>
      <c r="B339" s="51">
        <v>24410</v>
      </c>
      <c r="C339" s="17" t="s">
        <v>79</v>
      </c>
      <c r="D339" s="17" t="s">
        <v>80</v>
      </c>
      <c r="E339" s="17" t="s">
        <v>83</v>
      </c>
      <c r="F339" s="17" t="s">
        <v>86</v>
      </c>
      <c r="G339" s="17" t="s">
        <v>101</v>
      </c>
      <c r="H339" s="17">
        <v>2</v>
      </c>
      <c r="I339" s="17" t="s">
        <v>86</v>
      </c>
      <c r="J339" s="17" t="s">
        <v>24</v>
      </c>
      <c r="K339" s="11">
        <v>-167643.29</v>
      </c>
      <c r="L339" s="11">
        <v>167643.29</v>
      </c>
      <c r="M339" s="11">
        <v>167643.29</v>
      </c>
      <c r="N339" s="17">
        <v>2017</v>
      </c>
      <c r="O339" s="17" t="s">
        <v>70</v>
      </c>
      <c r="P339" s="17" t="s">
        <v>20</v>
      </c>
      <c r="Q339" s="17" t="s">
        <v>98</v>
      </c>
      <c r="R339" s="17" t="s">
        <v>95</v>
      </c>
      <c r="S339" s="17" t="s">
        <v>96</v>
      </c>
      <c r="T339" s="17" t="s">
        <v>66</v>
      </c>
      <c r="U339" s="17" t="s">
        <v>75</v>
      </c>
      <c r="V339" s="17" t="s">
        <v>46</v>
      </c>
    </row>
    <row r="340" spans="1:22" x14ac:dyDescent="0.25">
      <c r="A340" s="17">
        <v>469764</v>
      </c>
      <c r="B340" s="51">
        <v>24411</v>
      </c>
      <c r="C340" s="17" t="s">
        <v>79</v>
      </c>
      <c r="D340" s="17" t="s">
        <v>80</v>
      </c>
      <c r="E340" s="17" t="s">
        <v>83</v>
      </c>
      <c r="F340" s="17" t="s">
        <v>86</v>
      </c>
      <c r="G340" s="17" t="s">
        <v>101</v>
      </c>
      <c r="H340" s="17">
        <v>2</v>
      </c>
      <c r="I340" s="17" t="s">
        <v>88</v>
      </c>
      <c r="J340" s="17" t="s">
        <v>9</v>
      </c>
      <c r="K340" s="11">
        <v>4</v>
      </c>
      <c r="L340" s="11">
        <v>4</v>
      </c>
      <c r="M340" s="11">
        <v>4</v>
      </c>
      <c r="N340" s="17">
        <v>2017</v>
      </c>
      <c r="O340" s="17" t="s">
        <v>70</v>
      </c>
      <c r="P340" s="17" t="s">
        <v>17</v>
      </c>
      <c r="Q340" s="17" t="s">
        <v>98</v>
      </c>
      <c r="R340" s="17" t="s">
        <v>95</v>
      </c>
      <c r="S340" s="17" t="s">
        <v>96</v>
      </c>
      <c r="T340" s="17" t="s">
        <v>66</v>
      </c>
      <c r="U340" s="17" t="s">
        <v>75</v>
      </c>
      <c r="V340" s="17" t="s">
        <v>46</v>
      </c>
    </row>
    <row r="341" spans="1:22" x14ac:dyDescent="0.25">
      <c r="A341" s="17">
        <v>469765</v>
      </c>
      <c r="B341" s="51">
        <v>24412</v>
      </c>
      <c r="C341" s="17" t="s">
        <v>79</v>
      </c>
      <c r="D341" s="17" t="s">
        <v>80</v>
      </c>
      <c r="E341" s="17" t="s">
        <v>83</v>
      </c>
      <c r="F341" s="17" t="s">
        <v>86</v>
      </c>
      <c r="G341" s="17" t="s">
        <v>101</v>
      </c>
      <c r="H341" s="17">
        <v>2</v>
      </c>
      <c r="I341" s="17" t="s">
        <v>88</v>
      </c>
      <c r="J341" s="17" t="s">
        <v>7</v>
      </c>
      <c r="K341" s="11">
        <v>-32552.45</v>
      </c>
      <c r="L341" s="11">
        <v>32552.45</v>
      </c>
      <c r="M341" s="11">
        <v>32552.45</v>
      </c>
      <c r="N341" s="17">
        <v>2017</v>
      </c>
      <c r="O341" s="17" t="s">
        <v>70</v>
      </c>
      <c r="P341" s="17" t="s">
        <v>32</v>
      </c>
      <c r="Q341" s="17" t="s">
        <v>98</v>
      </c>
      <c r="R341" s="17" t="s">
        <v>95</v>
      </c>
      <c r="S341" s="17" t="s">
        <v>96</v>
      </c>
      <c r="T341" s="17" t="s">
        <v>66</v>
      </c>
      <c r="U341" s="17" t="s">
        <v>75</v>
      </c>
      <c r="V341" s="17" t="s">
        <v>46</v>
      </c>
    </row>
    <row r="342" spans="1:22" x14ac:dyDescent="0.25">
      <c r="A342" s="17">
        <v>469766</v>
      </c>
      <c r="B342" s="51">
        <v>24413</v>
      </c>
      <c r="C342" s="17" t="s">
        <v>79</v>
      </c>
      <c r="D342" s="17" t="s">
        <v>80</v>
      </c>
      <c r="E342" s="17" t="s">
        <v>83</v>
      </c>
      <c r="F342" s="17" t="s">
        <v>86</v>
      </c>
      <c r="G342" s="17" t="s">
        <v>101</v>
      </c>
      <c r="H342" s="17">
        <v>2</v>
      </c>
      <c r="I342" s="17" t="s">
        <v>88</v>
      </c>
      <c r="J342" s="17" t="s">
        <v>5</v>
      </c>
      <c r="K342" s="11">
        <v>-13999</v>
      </c>
      <c r="L342" s="11">
        <v>13999</v>
      </c>
      <c r="M342" s="11">
        <v>13999</v>
      </c>
      <c r="N342" s="17">
        <v>2017</v>
      </c>
      <c r="O342" s="17" t="s">
        <v>70</v>
      </c>
      <c r="P342" s="17" t="s">
        <v>18</v>
      </c>
      <c r="Q342" s="17" t="s">
        <v>98</v>
      </c>
      <c r="R342" s="17" t="s">
        <v>95</v>
      </c>
      <c r="S342" s="17" t="s">
        <v>96</v>
      </c>
      <c r="T342" s="17" t="s">
        <v>66</v>
      </c>
      <c r="U342" s="17" t="s">
        <v>75</v>
      </c>
      <c r="V342" s="17" t="s">
        <v>46</v>
      </c>
    </row>
    <row r="343" spans="1:22" x14ac:dyDescent="0.25">
      <c r="A343" s="17">
        <v>469769</v>
      </c>
      <c r="B343" s="51">
        <v>24414</v>
      </c>
      <c r="C343" s="17" t="s">
        <v>79</v>
      </c>
      <c r="D343" s="17" t="s">
        <v>80</v>
      </c>
      <c r="E343" s="17" t="s">
        <v>83</v>
      </c>
      <c r="F343" s="17" t="s">
        <v>86</v>
      </c>
      <c r="G343" s="17" t="s">
        <v>101</v>
      </c>
      <c r="H343" s="17">
        <v>2</v>
      </c>
      <c r="I343" s="17" t="s">
        <v>88</v>
      </c>
      <c r="J343" s="17" t="s">
        <v>24</v>
      </c>
      <c r="K343" s="11">
        <v>-18553.45</v>
      </c>
      <c r="L343" s="11">
        <v>18553.45</v>
      </c>
      <c r="M343" s="11">
        <v>18553.45</v>
      </c>
      <c r="N343" s="17">
        <v>2017</v>
      </c>
      <c r="O343" s="17" t="s">
        <v>70</v>
      </c>
      <c r="P343" s="17" t="s">
        <v>20</v>
      </c>
      <c r="Q343" s="17" t="s">
        <v>98</v>
      </c>
      <c r="R343" s="17" t="s">
        <v>95</v>
      </c>
      <c r="S343" s="17" t="s">
        <v>96</v>
      </c>
      <c r="T343" s="17" t="s">
        <v>66</v>
      </c>
      <c r="U343" s="17" t="s">
        <v>75</v>
      </c>
      <c r="V343" s="17" t="s">
        <v>46</v>
      </c>
    </row>
    <row r="344" spans="1:22" x14ac:dyDescent="0.25">
      <c r="A344" s="17">
        <v>470121</v>
      </c>
      <c r="B344" s="51">
        <v>24487</v>
      </c>
      <c r="C344" s="17" t="s">
        <v>79</v>
      </c>
      <c r="D344" s="17" t="s">
        <v>80</v>
      </c>
      <c r="E344" s="17" t="s">
        <v>83</v>
      </c>
      <c r="F344" s="17" t="s">
        <v>101</v>
      </c>
      <c r="G344" s="17" t="s">
        <v>86</v>
      </c>
      <c r="H344" s="17">
        <v>7</v>
      </c>
      <c r="I344" s="17" t="s">
        <v>86</v>
      </c>
      <c r="J344" s="17" t="s">
        <v>9</v>
      </c>
      <c r="K344" s="11">
        <v>23</v>
      </c>
      <c r="L344" s="11">
        <v>23</v>
      </c>
      <c r="M344" s="11">
        <v>23</v>
      </c>
      <c r="N344" s="17">
        <v>2017</v>
      </c>
      <c r="O344" s="17" t="s">
        <v>70</v>
      </c>
      <c r="P344" s="17" t="s">
        <v>17</v>
      </c>
      <c r="Q344" s="17" t="s">
        <v>98</v>
      </c>
      <c r="R344" s="17" t="s">
        <v>95</v>
      </c>
      <c r="S344" s="17" t="s">
        <v>96</v>
      </c>
      <c r="T344" s="17" t="s">
        <v>66</v>
      </c>
      <c r="U344" s="17" t="s">
        <v>75</v>
      </c>
      <c r="V344" s="17" t="s">
        <v>46</v>
      </c>
    </row>
    <row r="345" spans="1:22" x14ac:dyDescent="0.25">
      <c r="A345" s="17">
        <v>470122</v>
      </c>
      <c r="B345" s="51">
        <v>24488</v>
      </c>
      <c r="C345" s="17" t="s">
        <v>79</v>
      </c>
      <c r="D345" s="17" t="s">
        <v>80</v>
      </c>
      <c r="E345" s="17" t="s">
        <v>83</v>
      </c>
      <c r="F345" s="17" t="s">
        <v>101</v>
      </c>
      <c r="G345" s="17" t="s">
        <v>86</v>
      </c>
      <c r="H345" s="17">
        <v>7</v>
      </c>
      <c r="I345" s="17" t="s">
        <v>86</v>
      </c>
      <c r="J345" s="17" t="s">
        <v>7</v>
      </c>
      <c r="K345" s="11">
        <v>-537024.16</v>
      </c>
      <c r="L345" s="11">
        <v>537024.16</v>
      </c>
      <c r="M345" s="11">
        <v>537024.16</v>
      </c>
      <c r="N345" s="17">
        <v>2017</v>
      </c>
      <c r="O345" s="17" t="s">
        <v>70</v>
      </c>
      <c r="P345" s="17" t="s">
        <v>32</v>
      </c>
      <c r="Q345" s="17" t="s">
        <v>98</v>
      </c>
      <c r="R345" s="17" t="s">
        <v>95</v>
      </c>
      <c r="S345" s="17" t="s">
        <v>96</v>
      </c>
      <c r="T345" s="17" t="s">
        <v>66</v>
      </c>
      <c r="U345" s="17" t="s">
        <v>75</v>
      </c>
      <c r="V345" s="17" t="s">
        <v>46</v>
      </c>
    </row>
    <row r="346" spans="1:22" x14ac:dyDescent="0.25">
      <c r="A346" s="17">
        <v>470123</v>
      </c>
      <c r="B346" s="51">
        <v>24489</v>
      </c>
      <c r="C346" s="17" t="s">
        <v>79</v>
      </c>
      <c r="D346" s="17" t="s">
        <v>80</v>
      </c>
      <c r="E346" s="17" t="s">
        <v>83</v>
      </c>
      <c r="F346" s="17" t="s">
        <v>101</v>
      </c>
      <c r="G346" s="17" t="s">
        <v>86</v>
      </c>
      <c r="H346" s="17">
        <v>7</v>
      </c>
      <c r="I346" s="17" t="s">
        <v>86</v>
      </c>
      <c r="J346" s="17" t="s">
        <v>5</v>
      </c>
      <c r="K346" s="11">
        <v>-56008.75</v>
      </c>
      <c r="L346" s="11">
        <v>56008.75</v>
      </c>
      <c r="M346" s="11">
        <v>56008.75</v>
      </c>
      <c r="N346" s="17">
        <v>2017</v>
      </c>
      <c r="O346" s="17" t="s">
        <v>70</v>
      </c>
      <c r="P346" s="17" t="s">
        <v>18</v>
      </c>
      <c r="Q346" s="17" t="s">
        <v>98</v>
      </c>
      <c r="R346" s="17" t="s">
        <v>95</v>
      </c>
      <c r="S346" s="17" t="s">
        <v>96</v>
      </c>
      <c r="T346" s="17" t="s">
        <v>66</v>
      </c>
      <c r="U346" s="17" t="s">
        <v>75</v>
      </c>
      <c r="V346" s="17" t="s">
        <v>46</v>
      </c>
    </row>
    <row r="347" spans="1:22" x14ac:dyDescent="0.25">
      <c r="A347" s="17">
        <v>470124</v>
      </c>
      <c r="B347" s="51">
        <v>24490</v>
      </c>
      <c r="C347" s="17" t="s">
        <v>79</v>
      </c>
      <c r="D347" s="17" t="s">
        <v>80</v>
      </c>
      <c r="E347" s="17" t="s">
        <v>83</v>
      </c>
      <c r="F347" s="17" t="s">
        <v>101</v>
      </c>
      <c r="G347" s="17" t="s">
        <v>86</v>
      </c>
      <c r="H347" s="17">
        <v>7</v>
      </c>
      <c r="I347" s="17" t="s">
        <v>86</v>
      </c>
      <c r="J347" s="17" t="s">
        <v>3</v>
      </c>
      <c r="K347" s="11">
        <v>-290953.44999999995</v>
      </c>
      <c r="L347" s="11">
        <v>290953.44999999995</v>
      </c>
      <c r="M347" s="11">
        <v>290953.44999999995</v>
      </c>
      <c r="N347" s="17">
        <v>2017</v>
      </c>
      <c r="O347" s="17" t="s">
        <v>70</v>
      </c>
      <c r="P347" s="17" t="s">
        <v>19</v>
      </c>
      <c r="Q347" s="17" t="s">
        <v>98</v>
      </c>
      <c r="R347" s="17" t="s">
        <v>95</v>
      </c>
      <c r="S347" s="17" t="s">
        <v>96</v>
      </c>
      <c r="T347" s="17" t="s">
        <v>66</v>
      </c>
      <c r="U347" s="17" t="s">
        <v>75</v>
      </c>
      <c r="V347" s="17" t="s">
        <v>46</v>
      </c>
    </row>
    <row r="348" spans="1:22" x14ac:dyDescent="0.25">
      <c r="A348" s="17">
        <v>470125</v>
      </c>
      <c r="B348" s="51">
        <v>24491</v>
      </c>
      <c r="C348" s="17" t="s">
        <v>79</v>
      </c>
      <c r="D348" s="17" t="s">
        <v>80</v>
      </c>
      <c r="E348" s="17" t="s">
        <v>83</v>
      </c>
      <c r="F348" s="17" t="s">
        <v>101</v>
      </c>
      <c r="G348" s="17" t="s">
        <v>86</v>
      </c>
      <c r="H348" s="17">
        <v>7</v>
      </c>
      <c r="I348" s="17" t="s">
        <v>86</v>
      </c>
      <c r="J348" s="17" t="s">
        <v>1</v>
      </c>
      <c r="K348" s="11">
        <v>-21338.94</v>
      </c>
      <c r="L348" s="11">
        <v>21338.94</v>
      </c>
      <c r="M348" s="11">
        <v>21338.94</v>
      </c>
      <c r="N348" s="17">
        <v>2017</v>
      </c>
      <c r="O348" s="17" t="s">
        <v>70</v>
      </c>
      <c r="P348" s="17" t="s">
        <v>21</v>
      </c>
      <c r="Q348" s="17" t="s">
        <v>98</v>
      </c>
      <c r="R348" s="17" t="s">
        <v>95</v>
      </c>
      <c r="S348" s="17" t="s">
        <v>96</v>
      </c>
      <c r="T348" s="17" t="s">
        <v>66</v>
      </c>
      <c r="U348" s="17" t="s">
        <v>75</v>
      </c>
      <c r="V348" s="17" t="s">
        <v>46</v>
      </c>
    </row>
    <row r="349" spans="1:22" x14ac:dyDescent="0.25">
      <c r="A349" s="17">
        <v>470126</v>
      </c>
      <c r="B349" s="51">
        <v>24492</v>
      </c>
      <c r="C349" s="17" t="s">
        <v>79</v>
      </c>
      <c r="D349" s="17" t="s">
        <v>80</v>
      </c>
      <c r="E349" s="17" t="s">
        <v>83</v>
      </c>
      <c r="F349" s="17" t="s">
        <v>101</v>
      </c>
      <c r="G349" s="17" t="s">
        <v>86</v>
      </c>
      <c r="H349" s="17">
        <v>7</v>
      </c>
      <c r="I349" s="17" t="s">
        <v>86</v>
      </c>
      <c r="J349" s="17" t="s">
        <v>24</v>
      </c>
      <c r="K349" s="11">
        <v>-165267.02000000002</v>
      </c>
      <c r="L349" s="11">
        <v>165267.02000000002</v>
      </c>
      <c r="M349" s="11">
        <v>165267.02000000002</v>
      </c>
      <c r="N349" s="17">
        <v>2017</v>
      </c>
      <c r="O349" s="17" t="s">
        <v>70</v>
      </c>
      <c r="P349" s="17" t="s">
        <v>20</v>
      </c>
      <c r="Q349" s="17" t="s">
        <v>98</v>
      </c>
      <c r="R349" s="17" t="s">
        <v>95</v>
      </c>
      <c r="S349" s="17" t="s">
        <v>96</v>
      </c>
      <c r="T349" s="17" t="s">
        <v>66</v>
      </c>
      <c r="U349" s="17" t="s">
        <v>75</v>
      </c>
      <c r="V349" s="17" t="s">
        <v>46</v>
      </c>
    </row>
    <row r="350" spans="1:22" x14ac:dyDescent="0.25">
      <c r="A350" s="17">
        <v>470127</v>
      </c>
      <c r="B350" s="51">
        <v>24493</v>
      </c>
      <c r="C350" s="17" t="s">
        <v>79</v>
      </c>
      <c r="D350" s="17" t="s">
        <v>80</v>
      </c>
      <c r="E350" s="17" t="s">
        <v>83</v>
      </c>
      <c r="F350" s="17" t="s">
        <v>101</v>
      </c>
      <c r="G350" s="17" t="s">
        <v>86</v>
      </c>
      <c r="H350" s="17">
        <v>7</v>
      </c>
      <c r="I350" s="17" t="s">
        <v>86</v>
      </c>
      <c r="J350" s="17" t="s">
        <v>29</v>
      </c>
      <c r="K350" s="11">
        <v>-3456</v>
      </c>
      <c r="L350" s="11">
        <v>3456</v>
      </c>
      <c r="M350" s="11">
        <v>3456</v>
      </c>
      <c r="N350" s="17">
        <v>2017</v>
      </c>
      <c r="O350" s="17" t="s">
        <v>70</v>
      </c>
      <c r="P350" s="17" t="s">
        <v>22</v>
      </c>
      <c r="Q350" s="17" t="s">
        <v>98</v>
      </c>
      <c r="R350" s="17" t="s">
        <v>95</v>
      </c>
      <c r="S350" s="17" t="s">
        <v>96</v>
      </c>
      <c r="T350" s="17" t="s">
        <v>66</v>
      </c>
      <c r="U350" s="17" t="s">
        <v>75</v>
      </c>
      <c r="V350" s="17" t="s">
        <v>46</v>
      </c>
    </row>
    <row r="351" spans="1:22" x14ac:dyDescent="0.25">
      <c r="A351" s="17">
        <v>470128</v>
      </c>
      <c r="B351" s="51">
        <v>24494</v>
      </c>
      <c r="C351" s="17" t="s">
        <v>79</v>
      </c>
      <c r="D351" s="17" t="s">
        <v>80</v>
      </c>
      <c r="E351" s="17" t="s">
        <v>83</v>
      </c>
      <c r="F351" s="17" t="s">
        <v>101</v>
      </c>
      <c r="G351" s="17" t="s">
        <v>86</v>
      </c>
      <c r="H351" s="17">
        <v>7</v>
      </c>
      <c r="I351" s="17" t="s">
        <v>88</v>
      </c>
      <c r="J351" s="17" t="s">
        <v>9</v>
      </c>
      <c r="K351" s="11">
        <v>3</v>
      </c>
      <c r="L351" s="11">
        <v>3</v>
      </c>
      <c r="M351" s="11">
        <v>3</v>
      </c>
      <c r="N351" s="17">
        <v>2017</v>
      </c>
      <c r="O351" s="17" t="s">
        <v>70</v>
      </c>
      <c r="P351" s="17" t="s">
        <v>17</v>
      </c>
      <c r="Q351" s="17" t="s">
        <v>98</v>
      </c>
      <c r="R351" s="17" t="s">
        <v>95</v>
      </c>
      <c r="S351" s="17" t="s">
        <v>96</v>
      </c>
      <c r="T351" s="17" t="s">
        <v>66</v>
      </c>
      <c r="U351" s="17" t="s">
        <v>75</v>
      </c>
      <c r="V351" s="17" t="s">
        <v>46</v>
      </c>
    </row>
    <row r="352" spans="1:22" x14ac:dyDescent="0.25">
      <c r="A352" s="17">
        <v>470129</v>
      </c>
      <c r="B352" s="51">
        <v>24495</v>
      </c>
      <c r="C352" s="17" t="s">
        <v>79</v>
      </c>
      <c r="D352" s="17" t="s">
        <v>80</v>
      </c>
      <c r="E352" s="17" t="s">
        <v>83</v>
      </c>
      <c r="F352" s="17" t="s">
        <v>101</v>
      </c>
      <c r="G352" s="17" t="s">
        <v>86</v>
      </c>
      <c r="H352" s="17">
        <v>7</v>
      </c>
      <c r="I352" s="17" t="s">
        <v>88</v>
      </c>
      <c r="J352" s="17" t="s">
        <v>7</v>
      </c>
      <c r="K352" s="11">
        <v>-70411.89</v>
      </c>
      <c r="L352" s="11">
        <v>70411.89</v>
      </c>
      <c r="M352" s="11">
        <v>70411.89</v>
      </c>
      <c r="N352" s="17">
        <v>2017</v>
      </c>
      <c r="O352" s="17" t="s">
        <v>70</v>
      </c>
      <c r="P352" s="17" t="s">
        <v>32</v>
      </c>
      <c r="Q352" s="17" t="s">
        <v>98</v>
      </c>
      <c r="R352" s="17" t="s">
        <v>95</v>
      </c>
      <c r="S352" s="17" t="s">
        <v>96</v>
      </c>
      <c r="T352" s="17" t="s">
        <v>66</v>
      </c>
      <c r="U352" s="17" t="s">
        <v>75</v>
      </c>
      <c r="V352" s="17" t="s">
        <v>46</v>
      </c>
    </row>
    <row r="353" spans="1:22" x14ac:dyDescent="0.25">
      <c r="A353" s="17">
        <v>470131</v>
      </c>
      <c r="B353" s="51">
        <v>24496</v>
      </c>
      <c r="C353" s="17" t="s">
        <v>79</v>
      </c>
      <c r="D353" s="17" t="s">
        <v>80</v>
      </c>
      <c r="E353" s="17" t="s">
        <v>83</v>
      </c>
      <c r="F353" s="17" t="s">
        <v>101</v>
      </c>
      <c r="G353" s="17" t="s">
        <v>86</v>
      </c>
      <c r="H353" s="17">
        <v>7</v>
      </c>
      <c r="I353" s="17" t="s">
        <v>88</v>
      </c>
      <c r="J353" s="17" t="s">
        <v>3</v>
      </c>
      <c r="K353" s="11">
        <v>-37950.449999999997</v>
      </c>
      <c r="L353" s="11">
        <v>37950.449999999997</v>
      </c>
      <c r="M353" s="11">
        <v>37950.449999999997</v>
      </c>
      <c r="N353" s="17">
        <v>2017</v>
      </c>
      <c r="O353" s="17" t="s">
        <v>70</v>
      </c>
      <c r="P353" s="17" t="s">
        <v>19</v>
      </c>
      <c r="Q353" s="17" t="s">
        <v>98</v>
      </c>
      <c r="R353" s="17" t="s">
        <v>95</v>
      </c>
      <c r="S353" s="17" t="s">
        <v>96</v>
      </c>
      <c r="T353" s="17" t="s">
        <v>66</v>
      </c>
      <c r="U353" s="17" t="s">
        <v>75</v>
      </c>
      <c r="V353" s="17" t="s">
        <v>46</v>
      </c>
    </row>
    <row r="354" spans="1:22" x14ac:dyDescent="0.25">
      <c r="A354" s="17">
        <v>470132</v>
      </c>
      <c r="B354" s="51">
        <v>24497</v>
      </c>
      <c r="C354" s="17" t="s">
        <v>79</v>
      </c>
      <c r="D354" s="17" t="s">
        <v>80</v>
      </c>
      <c r="E354" s="17" t="s">
        <v>83</v>
      </c>
      <c r="F354" s="17" t="s">
        <v>101</v>
      </c>
      <c r="G354" s="17" t="s">
        <v>86</v>
      </c>
      <c r="H354" s="17">
        <v>7</v>
      </c>
      <c r="I354" s="17" t="s">
        <v>88</v>
      </c>
      <c r="J354" s="17" t="s">
        <v>1</v>
      </c>
      <c r="K354" s="11">
        <v>-2783.34</v>
      </c>
      <c r="L354" s="11">
        <v>2783.34</v>
      </c>
      <c r="M354" s="11">
        <v>2783.34</v>
      </c>
      <c r="N354" s="17">
        <v>2017</v>
      </c>
      <c r="O354" s="17" t="s">
        <v>70</v>
      </c>
      <c r="P354" s="17" t="s">
        <v>21</v>
      </c>
      <c r="Q354" s="17" t="s">
        <v>98</v>
      </c>
      <c r="R354" s="17" t="s">
        <v>95</v>
      </c>
      <c r="S354" s="17" t="s">
        <v>96</v>
      </c>
      <c r="T354" s="17" t="s">
        <v>66</v>
      </c>
      <c r="U354" s="17" t="s">
        <v>75</v>
      </c>
      <c r="V354" s="17" t="s">
        <v>46</v>
      </c>
    </row>
    <row r="355" spans="1:22" x14ac:dyDescent="0.25">
      <c r="A355" s="17">
        <v>470133</v>
      </c>
      <c r="B355" s="51">
        <v>24498</v>
      </c>
      <c r="C355" s="17" t="s">
        <v>79</v>
      </c>
      <c r="D355" s="17" t="s">
        <v>80</v>
      </c>
      <c r="E355" s="17" t="s">
        <v>83</v>
      </c>
      <c r="F355" s="17" t="s">
        <v>101</v>
      </c>
      <c r="G355" s="17" t="s">
        <v>86</v>
      </c>
      <c r="H355" s="17">
        <v>7</v>
      </c>
      <c r="I355" s="17" t="s">
        <v>88</v>
      </c>
      <c r="J355" s="17" t="s">
        <v>24</v>
      </c>
      <c r="K355" s="11">
        <v>-28814.1</v>
      </c>
      <c r="L355" s="11">
        <v>28814.1</v>
      </c>
      <c r="M355" s="11">
        <v>28814.1</v>
      </c>
      <c r="N355" s="17">
        <v>2017</v>
      </c>
      <c r="O355" s="17" t="s">
        <v>70</v>
      </c>
      <c r="P355" s="17" t="s">
        <v>20</v>
      </c>
      <c r="Q355" s="17" t="s">
        <v>98</v>
      </c>
      <c r="R355" s="17" t="s">
        <v>95</v>
      </c>
      <c r="S355" s="17" t="s">
        <v>96</v>
      </c>
      <c r="T355" s="17" t="s">
        <v>66</v>
      </c>
      <c r="U355" s="17" t="s">
        <v>75</v>
      </c>
      <c r="V355" s="17" t="s">
        <v>46</v>
      </c>
    </row>
    <row r="356" spans="1:22" x14ac:dyDescent="0.25">
      <c r="A356" s="17">
        <v>470134</v>
      </c>
      <c r="B356" s="51">
        <v>24499</v>
      </c>
      <c r="C356" s="17" t="s">
        <v>79</v>
      </c>
      <c r="D356" s="17" t="s">
        <v>80</v>
      </c>
      <c r="E356" s="17" t="s">
        <v>83</v>
      </c>
      <c r="F356" s="17" t="s">
        <v>101</v>
      </c>
      <c r="G356" s="17" t="s">
        <v>86</v>
      </c>
      <c r="H356" s="17">
        <v>7</v>
      </c>
      <c r="I356" s="17" t="s">
        <v>88</v>
      </c>
      <c r="J356" s="17" t="s">
        <v>29</v>
      </c>
      <c r="K356" s="11">
        <v>-864</v>
      </c>
      <c r="L356" s="11">
        <v>864</v>
      </c>
      <c r="M356" s="11">
        <v>864</v>
      </c>
      <c r="N356" s="17">
        <v>2017</v>
      </c>
      <c r="O356" s="17" t="s">
        <v>70</v>
      </c>
      <c r="P356" s="17" t="s">
        <v>22</v>
      </c>
      <c r="Q356" s="17" t="s">
        <v>98</v>
      </c>
      <c r="R356" s="17" t="s">
        <v>95</v>
      </c>
      <c r="S356" s="17" t="s">
        <v>96</v>
      </c>
      <c r="T356" s="17" t="s">
        <v>66</v>
      </c>
      <c r="U356" s="17" t="s">
        <v>75</v>
      </c>
      <c r="V356" s="17" t="s">
        <v>46</v>
      </c>
    </row>
    <row r="357" spans="1:22" x14ac:dyDescent="0.25">
      <c r="A357" s="17">
        <v>470149</v>
      </c>
      <c r="B357" s="51">
        <v>24500</v>
      </c>
      <c r="C357" s="17" t="s">
        <v>79</v>
      </c>
      <c r="D357" s="17" t="s">
        <v>80</v>
      </c>
      <c r="E357" s="17" t="s">
        <v>83</v>
      </c>
      <c r="F357" s="17" t="s">
        <v>101</v>
      </c>
      <c r="G357" s="17" t="s">
        <v>91</v>
      </c>
      <c r="H357" s="17">
        <v>3</v>
      </c>
      <c r="I357" s="17" t="s">
        <v>86</v>
      </c>
      <c r="J357" s="17" t="s">
        <v>9</v>
      </c>
      <c r="K357" s="11">
        <v>44</v>
      </c>
      <c r="L357" s="11">
        <v>44</v>
      </c>
      <c r="M357" s="11">
        <v>44</v>
      </c>
      <c r="N357" s="17">
        <v>2017</v>
      </c>
      <c r="O357" s="17" t="s">
        <v>70</v>
      </c>
      <c r="P357" s="17" t="s">
        <v>17</v>
      </c>
      <c r="Q357" s="17" t="s">
        <v>98</v>
      </c>
      <c r="R357" s="17" t="s">
        <v>95</v>
      </c>
      <c r="S357" s="17" t="s">
        <v>96</v>
      </c>
      <c r="T357" s="17" t="s">
        <v>66</v>
      </c>
      <c r="U357" s="17" t="s">
        <v>75</v>
      </c>
      <c r="V357" s="17" t="s">
        <v>46</v>
      </c>
    </row>
    <row r="358" spans="1:22" x14ac:dyDescent="0.25">
      <c r="A358" s="17">
        <v>470150</v>
      </c>
      <c r="B358" s="51">
        <v>24501</v>
      </c>
      <c r="C358" s="17" t="s">
        <v>79</v>
      </c>
      <c r="D358" s="17" t="s">
        <v>80</v>
      </c>
      <c r="E358" s="17" t="s">
        <v>83</v>
      </c>
      <c r="F358" s="17" t="s">
        <v>101</v>
      </c>
      <c r="G358" s="17" t="s">
        <v>91</v>
      </c>
      <c r="H358" s="17">
        <v>3</v>
      </c>
      <c r="I358" s="17" t="s">
        <v>86</v>
      </c>
      <c r="J358" s="17" t="s">
        <v>7</v>
      </c>
      <c r="K358" s="11">
        <v>-52473.41</v>
      </c>
      <c r="L358" s="11">
        <v>52473.41</v>
      </c>
      <c r="M358" s="11">
        <v>52473.41</v>
      </c>
      <c r="N358" s="17">
        <v>2017</v>
      </c>
      <c r="O358" s="17" t="s">
        <v>70</v>
      </c>
      <c r="P358" s="17" t="s">
        <v>32</v>
      </c>
      <c r="Q358" s="17" t="s">
        <v>98</v>
      </c>
      <c r="R358" s="17" t="s">
        <v>95</v>
      </c>
      <c r="S358" s="17" t="s">
        <v>96</v>
      </c>
      <c r="T358" s="17" t="s">
        <v>66</v>
      </c>
      <c r="U358" s="17" t="s">
        <v>75</v>
      </c>
      <c r="V358" s="17" t="s">
        <v>46</v>
      </c>
    </row>
    <row r="359" spans="1:22" x14ac:dyDescent="0.25">
      <c r="A359" s="17">
        <v>470152</v>
      </c>
      <c r="B359" s="51">
        <v>24502</v>
      </c>
      <c r="C359" s="17" t="s">
        <v>79</v>
      </c>
      <c r="D359" s="17" t="s">
        <v>80</v>
      </c>
      <c r="E359" s="17" t="s">
        <v>83</v>
      </c>
      <c r="F359" s="17" t="s">
        <v>101</v>
      </c>
      <c r="G359" s="17" t="s">
        <v>91</v>
      </c>
      <c r="H359" s="17">
        <v>3</v>
      </c>
      <c r="I359" s="17" t="s">
        <v>86</v>
      </c>
      <c r="J359" s="17" t="s">
        <v>3</v>
      </c>
      <c r="K359" s="11">
        <v>-10394.86</v>
      </c>
      <c r="L359" s="11">
        <v>10394.86</v>
      </c>
      <c r="M359" s="11">
        <v>10394.86</v>
      </c>
      <c r="N359" s="17">
        <v>2017</v>
      </c>
      <c r="O359" s="17" t="s">
        <v>70</v>
      </c>
      <c r="P359" s="17" t="s">
        <v>19</v>
      </c>
      <c r="Q359" s="17" t="s">
        <v>98</v>
      </c>
      <c r="R359" s="17" t="s">
        <v>95</v>
      </c>
      <c r="S359" s="17" t="s">
        <v>96</v>
      </c>
      <c r="T359" s="17" t="s">
        <v>66</v>
      </c>
      <c r="U359" s="17" t="s">
        <v>75</v>
      </c>
      <c r="V359" s="17" t="s">
        <v>46</v>
      </c>
    </row>
    <row r="360" spans="1:22" x14ac:dyDescent="0.25">
      <c r="A360" s="17">
        <v>470153</v>
      </c>
      <c r="B360" s="51">
        <v>24503</v>
      </c>
      <c r="C360" s="17" t="s">
        <v>79</v>
      </c>
      <c r="D360" s="17" t="s">
        <v>80</v>
      </c>
      <c r="E360" s="17" t="s">
        <v>83</v>
      </c>
      <c r="F360" s="17" t="s">
        <v>101</v>
      </c>
      <c r="G360" s="17" t="s">
        <v>91</v>
      </c>
      <c r="H360" s="17">
        <v>3</v>
      </c>
      <c r="I360" s="17" t="s">
        <v>86</v>
      </c>
      <c r="J360" s="17" t="s">
        <v>1</v>
      </c>
      <c r="K360" s="11">
        <v>-3191.91</v>
      </c>
      <c r="L360" s="11">
        <v>3191.91</v>
      </c>
      <c r="M360" s="11">
        <v>3191.91</v>
      </c>
      <c r="N360" s="17">
        <v>2017</v>
      </c>
      <c r="O360" s="17" t="s">
        <v>70</v>
      </c>
      <c r="P360" s="17" t="s">
        <v>21</v>
      </c>
      <c r="Q360" s="17" t="s">
        <v>98</v>
      </c>
      <c r="R360" s="17" t="s">
        <v>95</v>
      </c>
      <c r="S360" s="17" t="s">
        <v>96</v>
      </c>
      <c r="T360" s="17" t="s">
        <v>66</v>
      </c>
      <c r="U360" s="17" t="s">
        <v>75</v>
      </c>
      <c r="V360" s="17" t="s">
        <v>46</v>
      </c>
    </row>
    <row r="361" spans="1:22" x14ac:dyDescent="0.25">
      <c r="A361" s="17">
        <v>470154</v>
      </c>
      <c r="B361" s="51">
        <v>24504</v>
      </c>
      <c r="C361" s="17" t="s">
        <v>79</v>
      </c>
      <c r="D361" s="17" t="s">
        <v>80</v>
      </c>
      <c r="E361" s="17" t="s">
        <v>83</v>
      </c>
      <c r="F361" s="17" t="s">
        <v>101</v>
      </c>
      <c r="G361" s="17" t="s">
        <v>91</v>
      </c>
      <c r="H361" s="17">
        <v>3</v>
      </c>
      <c r="I361" s="17" t="s">
        <v>86</v>
      </c>
      <c r="J361" s="17" t="s">
        <v>24</v>
      </c>
      <c r="K361" s="11">
        <v>-38886.639999999999</v>
      </c>
      <c r="L361" s="11">
        <v>38886.639999999999</v>
      </c>
      <c r="M361" s="11">
        <v>38886.639999999999</v>
      </c>
      <c r="N361" s="17">
        <v>2017</v>
      </c>
      <c r="O361" s="17" t="s">
        <v>70</v>
      </c>
      <c r="P361" s="17" t="s">
        <v>20</v>
      </c>
      <c r="Q361" s="17" t="s">
        <v>98</v>
      </c>
      <c r="R361" s="17" t="s">
        <v>95</v>
      </c>
      <c r="S361" s="17" t="s">
        <v>96</v>
      </c>
      <c r="T361" s="17" t="s">
        <v>66</v>
      </c>
      <c r="U361" s="17" t="s">
        <v>75</v>
      </c>
      <c r="V361" s="17" t="s">
        <v>46</v>
      </c>
    </row>
    <row r="362" spans="1:22" x14ac:dyDescent="0.25">
      <c r="A362" s="17">
        <v>470156</v>
      </c>
      <c r="B362" s="51">
        <v>24505</v>
      </c>
      <c r="C362" s="17" t="s">
        <v>79</v>
      </c>
      <c r="D362" s="17" t="s">
        <v>80</v>
      </c>
      <c r="E362" s="17" t="s">
        <v>83</v>
      </c>
      <c r="F362" s="17" t="s">
        <v>101</v>
      </c>
      <c r="G362" s="17" t="s">
        <v>91</v>
      </c>
      <c r="H362" s="17">
        <v>3</v>
      </c>
      <c r="I362" s="17" t="s">
        <v>88</v>
      </c>
      <c r="J362" s="17" t="s">
        <v>9</v>
      </c>
      <c r="K362" s="11">
        <v>73</v>
      </c>
      <c r="L362" s="11">
        <v>73</v>
      </c>
      <c r="M362" s="11">
        <v>73</v>
      </c>
      <c r="N362" s="17">
        <v>2017</v>
      </c>
      <c r="O362" s="17" t="s">
        <v>70</v>
      </c>
      <c r="P362" s="17" t="s">
        <v>17</v>
      </c>
      <c r="Q362" s="17" t="s">
        <v>98</v>
      </c>
      <c r="R362" s="17" t="s">
        <v>95</v>
      </c>
      <c r="S362" s="17" t="s">
        <v>96</v>
      </c>
      <c r="T362" s="17" t="s">
        <v>66</v>
      </c>
      <c r="U362" s="17" t="s">
        <v>75</v>
      </c>
      <c r="V362" s="17" t="s">
        <v>46</v>
      </c>
    </row>
    <row r="363" spans="1:22" x14ac:dyDescent="0.25">
      <c r="A363" s="17">
        <v>470157</v>
      </c>
      <c r="B363" s="51">
        <v>24506</v>
      </c>
      <c r="C363" s="17" t="s">
        <v>79</v>
      </c>
      <c r="D363" s="17" t="s">
        <v>80</v>
      </c>
      <c r="E363" s="17" t="s">
        <v>83</v>
      </c>
      <c r="F363" s="17" t="s">
        <v>101</v>
      </c>
      <c r="G363" s="17" t="s">
        <v>91</v>
      </c>
      <c r="H363" s="17">
        <v>3</v>
      </c>
      <c r="I363" s="17" t="s">
        <v>88</v>
      </c>
      <c r="J363" s="17" t="s">
        <v>7</v>
      </c>
      <c r="K363" s="11">
        <v>-106193.43000000001</v>
      </c>
      <c r="L363" s="11">
        <v>106193.43000000001</v>
      </c>
      <c r="M363" s="11">
        <v>106193.43000000001</v>
      </c>
      <c r="N363" s="17">
        <v>2017</v>
      </c>
      <c r="O363" s="17" t="s">
        <v>70</v>
      </c>
      <c r="P363" s="17" t="s">
        <v>32</v>
      </c>
      <c r="Q363" s="17" t="s">
        <v>98</v>
      </c>
      <c r="R363" s="17" t="s">
        <v>95</v>
      </c>
      <c r="S363" s="17" t="s">
        <v>96</v>
      </c>
      <c r="T363" s="17" t="s">
        <v>66</v>
      </c>
      <c r="U363" s="17" t="s">
        <v>75</v>
      </c>
      <c r="V363" s="17" t="s">
        <v>46</v>
      </c>
    </row>
    <row r="364" spans="1:22" x14ac:dyDescent="0.25">
      <c r="A364" s="17">
        <v>470158</v>
      </c>
      <c r="B364" s="51">
        <v>24507</v>
      </c>
      <c r="C364" s="17" t="s">
        <v>79</v>
      </c>
      <c r="D364" s="17" t="s">
        <v>80</v>
      </c>
      <c r="E364" s="17" t="s">
        <v>83</v>
      </c>
      <c r="F364" s="17" t="s">
        <v>101</v>
      </c>
      <c r="G364" s="17" t="s">
        <v>91</v>
      </c>
      <c r="H364" s="17">
        <v>3</v>
      </c>
      <c r="I364" s="17" t="s">
        <v>88</v>
      </c>
      <c r="J364" s="17" t="s">
        <v>5</v>
      </c>
      <c r="K364" s="11">
        <v>-1370</v>
      </c>
      <c r="L364" s="11">
        <v>1370</v>
      </c>
      <c r="M364" s="11">
        <v>1370</v>
      </c>
      <c r="N364" s="17">
        <v>2017</v>
      </c>
      <c r="O364" s="17" t="s">
        <v>70</v>
      </c>
      <c r="P364" s="17" t="s">
        <v>18</v>
      </c>
      <c r="Q364" s="17" t="s">
        <v>98</v>
      </c>
      <c r="R364" s="17" t="s">
        <v>95</v>
      </c>
      <c r="S364" s="17" t="s">
        <v>96</v>
      </c>
      <c r="T364" s="17" t="s">
        <v>66</v>
      </c>
      <c r="U364" s="17" t="s">
        <v>75</v>
      </c>
      <c r="V364" s="17" t="s">
        <v>46</v>
      </c>
    </row>
    <row r="365" spans="1:22" x14ac:dyDescent="0.25">
      <c r="A365" s="17">
        <v>470159</v>
      </c>
      <c r="B365" s="51">
        <v>24508</v>
      </c>
      <c r="C365" s="17" t="s">
        <v>79</v>
      </c>
      <c r="D365" s="17" t="s">
        <v>80</v>
      </c>
      <c r="E365" s="17" t="s">
        <v>83</v>
      </c>
      <c r="F365" s="17" t="s">
        <v>101</v>
      </c>
      <c r="G365" s="17" t="s">
        <v>91</v>
      </c>
      <c r="H365" s="17">
        <v>3</v>
      </c>
      <c r="I365" s="17" t="s">
        <v>88</v>
      </c>
      <c r="J365" s="17" t="s">
        <v>3</v>
      </c>
      <c r="K365" s="11">
        <v>-17246.010000000002</v>
      </c>
      <c r="L365" s="11">
        <v>17246.010000000002</v>
      </c>
      <c r="M365" s="11">
        <v>17246.010000000002</v>
      </c>
      <c r="N365" s="17">
        <v>2017</v>
      </c>
      <c r="O365" s="17" t="s">
        <v>70</v>
      </c>
      <c r="P365" s="17" t="s">
        <v>19</v>
      </c>
      <c r="Q365" s="17" t="s">
        <v>98</v>
      </c>
      <c r="R365" s="17" t="s">
        <v>95</v>
      </c>
      <c r="S365" s="17" t="s">
        <v>96</v>
      </c>
      <c r="T365" s="17" t="s">
        <v>66</v>
      </c>
      <c r="U365" s="17" t="s">
        <v>75</v>
      </c>
      <c r="V365" s="17" t="s">
        <v>46</v>
      </c>
    </row>
    <row r="366" spans="1:22" x14ac:dyDescent="0.25">
      <c r="A366" s="17">
        <v>470160</v>
      </c>
      <c r="B366" s="51">
        <v>24509</v>
      </c>
      <c r="C366" s="17" t="s">
        <v>79</v>
      </c>
      <c r="D366" s="17" t="s">
        <v>80</v>
      </c>
      <c r="E366" s="17" t="s">
        <v>83</v>
      </c>
      <c r="F366" s="17" t="s">
        <v>101</v>
      </c>
      <c r="G366" s="17" t="s">
        <v>91</v>
      </c>
      <c r="H366" s="17">
        <v>3</v>
      </c>
      <c r="I366" s="17" t="s">
        <v>88</v>
      </c>
      <c r="J366" s="17" t="s">
        <v>1</v>
      </c>
      <c r="K366" s="11">
        <v>-9804.119999999999</v>
      </c>
      <c r="L366" s="11">
        <v>9804.119999999999</v>
      </c>
      <c r="M366" s="11">
        <v>9804.119999999999</v>
      </c>
      <c r="N366" s="17">
        <v>2017</v>
      </c>
      <c r="O366" s="17" t="s">
        <v>70</v>
      </c>
      <c r="P366" s="17" t="s">
        <v>21</v>
      </c>
      <c r="Q366" s="17" t="s">
        <v>98</v>
      </c>
      <c r="R366" s="17" t="s">
        <v>95</v>
      </c>
      <c r="S366" s="17" t="s">
        <v>96</v>
      </c>
      <c r="T366" s="17" t="s">
        <v>66</v>
      </c>
      <c r="U366" s="17" t="s">
        <v>75</v>
      </c>
      <c r="V366" s="17" t="s">
        <v>46</v>
      </c>
    </row>
    <row r="367" spans="1:22" x14ac:dyDescent="0.25">
      <c r="A367" s="17">
        <v>470161</v>
      </c>
      <c r="B367" s="51">
        <v>24510</v>
      </c>
      <c r="C367" s="17" t="s">
        <v>79</v>
      </c>
      <c r="D367" s="17" t="s">
        <v>80</v>
      </c>
      <c r="E367" s="17" t="s">
        <v>83</v>
      </c>
      <c r="F367" s="17" t="s">
        <v>101</v>
      </c>
      <c r="G367" s="17" t="s">
        <v>91</v>
      </c>
      <c r="H367" s="17">
        <v>3</v>
      </c>
      <c r="I367" s="17" t="s">
        <v>88</v>
      </c>
      <c r="J367" s="17" t="s">
        <v>24</v>
      </c>
      <c r="K367" s="11">
        <v>-77773.3</v>
      </c>
      <c r="L367" s="11">
        <v>77773.3</v>
      </c>
      <c r="M367" s="11">
        <v>77773.3</v>
      </c>
      <c r="N367" s="17">
        <v>2017</v>
      </c>
      <c r="O367" s="17" t="s">
        <v>70</v>
      </c>
      <c r="P367" s="17" t="s">
        <v>20</v>
      </c>
      <c r="Q367" s="17" t="s">
        <v>98</v>
      </c>
      <c r="R367" s="17" t="s">
        <v>95</v>
      </c>
      <c r="S367" s="17" t="s">
        <v>96</v>
      </c>
      <c r="T367" s="17" t="s">
        <v>66</v>
      </c>
      <c r="U367" s="17" t="s">
        <v>75</v>
      </c>
      <c r="V367" s="17" t="s">
        <v>46</v>
      </c>
    </row>
    <row r="368" spans="1:22" x14ac:dyDescent="0.25">
      <c r="A368" s="17">
        <v>470163</v>
      </c>
      <c r="B368" s="51">
        <v>24511</v>
      </c>
      <c r="C368" s="17" t="s">
        <v>79</v>
      </c>
      <c r="D368" s="17" t="s">
        <v>80</v>
      </c>
      <c r="E368" s="17" t="s">
        <v>83</v>
      </c>
      <c r="F368" s="17" t="s">
        <v>101</v>
      </c>
      <c r="G368" s="17" t="s">
        <v>91</v>
      </c>
      <c r="H368" s="17">
        <v>3</v>
      </c>
      <c r="I368" s="17" t="s">
        <v>89</v>
      </c>
      <c r="J368" s="17" t="s">
        <v>9</v>
      </c>
      <c r="K368" s="11">
        <v>20</v>
      </c>
      <c r="L368" s="11">
        <v>20</v>
      </c>
      <c r="M368" s="11">
        <v>20</v>
      </c>
      <c r="N368" s="17">
        <v>2017</v>
      </c>
      <c r="O368" s="17" t="s">
        <v>70</v>
      </c>
      <c r="P368" s="17" t="s">
        <v>17</v>
      </c>
      <c r="Q368" s="17" t="s">
        <v>98</v>
      </c>
      <c r="R368" s="17" t="s">
        <v>95</v>
      </c>
      <c r="S368" s="17" t="s">
        <v>96</v>
      </c>
      <c r="T368" s="17" t="s">
        <v>66</v>
      </c>
      <c r="U368" s="17" t="s">
        <v>75</v>
      </c>
      <c r="V368" s="17" t="s">
        <v>46</v>
      </c>
    </row>
    <row r="369" spans="1:22" x14ac:dyDescent="0.25">
      <c r="A369" s="17">
        <v>470164</v>
      </c>
      <c r="B369" s="51">
        <v>24512</v>
      </c>
      <c r="C369" s="17" t="s">
        <v>79</v>
      </c>
      <c r="D369" s="17" t="s">
        <v>80</v>
      </c>
      <c r="E369" s="17" t="s">
        <v>83</v>
      </c>
      <c r="F369" s="17" t="s">
        <v>101</v>
      </c>
      <c r="G369" s="17" t="s">
        <v>91</v>
      </c>
      <c r="H369" s="17">
        <v>3</v>
      </c>
      <c r="I369" s="17" t="s">
        <v>89</v>
      </c>
      <c r="J369" s="17" t="s">
        <v>7</v>
      </c>
      <c r="K369" s="11">
        <v>-27709.08</v>
      </c>
      <c r="L369" s="11">
        <v>27709.08</v>
      </c>
      <c r="M369" s="11">
        <v>27709.08</v>
      </c>
      <c r="N369" s="17">
        <v>2017</v>
      </c>
      <c r="O369" s="17" t="s">
        <v>70</v>
      </c>
      <c r="P369" s="17" t="s">
        <v>32</v>
      </c>
      <c r="Q369" s="17" t="s">
        <v>98</v>
      </c>
      <c r="R369" s="17" t="s">
        <v>95</v>
      </c>
      <c r="S369" s="17" t="s">
        <v>96</v>
      </c>
      <c r="T369" s="17" t="s">
        <v>66</v>
      </c>
      <c r="U369" s="17" t="s">
        <v>75</v>
      </c>
      <c r="V369" s="17" t="s">
        <v>46</v>
      </c>
    </row>
    <row r="370" spans="1:22" x14ac:dyDescent="0.25">
      <c r="A370" s="17">
        <v>470166</v>
      </c>
      <c r="B370" s="51">
        <v>24513</v>
      </c>
      <c r="C370" s="17" t="s">
        <v>79</v>
      </c>
      <c r="D370" s="17" t="s">
        <v>80</v>
      </c>
      <c r="E370" s="17" t="s">
        <v>83</v>
      </c>
      <c r="F370" s="17" t="s">
        <v>101</v>
      </c>
      <c r="G370" s="17" t="s">
        <v>91</v>
      </c>
      <c r="H370" s="17">
        <v>3</v>
      </c>
      <c r="I370" s="17" t="s">
        <v>89</v>
      </c>
      <c r="J370" s="17" t="s">
        <v>3</v>
      </c>
      <c r="K370" s="11">
        <v>-4724.9399999999996</v>
      </c>
      <c r="L370" s="11">
        <v>4724.9399999999996</v>
      </c>
      <c r="M370" s="11">
        <v>4724.9399999999996</v>
      </c>
      <c r="N370" s="17">
        <v>2017</v>
      </c>
      <c r="O370" s="17" t="s">
        <v>70</v>
      </c>
      <c r="P370" s="17" t="s">
        <v>19</v>
      </c>
      <c r="Q370" s="17" t="s">
        <v>98</v>
      </c>
      <c r="R370" s="17" t="s">
        <v>95</v>
      </c>
      <c r="S370" s="17" t="s">
        <v>96</v>
      </c>
      <c r="T370" s="17" t="s">
        <v>66</v>
      </c>
      <c r="U370" s="17" t="s">
        <v>75</v>
      </c>
      <c r="V370" s="17" t="s">
        <v>46</v>
      </c>
    </row>
    <row r="371" spans="1:22" x14ac:dyDescent="0.25">
      <c r="A371" s="17">
        <v>470167</v>
      </c>
      <c r="B371" s="51">
        <v>24514</v>
      </c>
      <c r="C371" s="17" t="s">
        <v>79</v>
      </c>
      <c r="D371" s="17" t="s">
        <v>80</v>
      </c>
      <c r="E371" s="17" t="s">
        <v>83</v>
      </c>
      <c r="F371" s="17" t="s">
        <v>101</v>
      </c>
      <c r="G371" s="17" t="s">
        <v>91</v>
      </c>
      <c r="H371" s="17">
        <v>3</v>
      </c>
      <c r="I371" s="17" t="s">
        <v>89</v>
      </c>
      <c r="J371" s="17" t="s">
        <v>1</v>
      </c>
      <c r="K371" s="11">
        <v>-1509.42</v>
      </c>
      <c r="L371" s="11">
        <v>1509.42</v>
      </c>
      <c r="M371" s="11">
        <v>1509.42</v>
      </c>
      <c r="N371" s="17">
        <v>2017</v>
      </c>
      <c r="O371" s="17" t="s">
        <v>70</v>
      </c>
      <c r="P371" s="17" t="s">
        <v>21</v>
      </c>
      <c r="Q371" s="17" t="s">
        <v>98</v>
      </c>
      <c r="R371" s="17" t="s">
        <v>95</v>
      </c>
      <c r="S371" s="17" t="s">
        <v>96</v>
      </c>
      <c r="T371" s="17" t="s">
        <v>66</v>
      </c>
      <c r="U371" s="17" t="s">
        <v>75</v>
      </c>
      <c r="V371" s="17" t="s">
        <v>46</v>
      </c>
    </row>
    <row r="372" spans="1:22" x14ac:dyDescent="0.25">
      <c r="A372" s="17">
        <v>470168</v>
      </c>
      <c r="B372" s="51">
        <v>24515</v>
      </c>
      <c r="C372" s="17" t="s">
        <v>79</v>
      </c>
      <c r="D372" s="17" t="s">
        <v>80</v>
      </c>
      <c r="E372" s="17" t="s">
        <v>83</v>
      </c>
      <c r="F372" s="17" t="s">
        <v>101</v>
      </c>
      <c r="G372" s="17" t="s">
        <v>91</v>
      </c>
      <c r="H372" s="17">
        <v>3</v>
      </c>
      <c r="I372" s="17" t="s">
        <v>89</v>
      </c>
      <c r="J372" s="17" t="s">
        <v>24</v>
      </c>
      <c r="K372" s="11">
        <v>-21474.720000000001</v>
      </c>
      <c r="L372" s="11">
        <v>21474.720000000001</v>
      </c>
      <c r="M372" s="11">
        <v>21474.720000000001</v>
      </c>
      <c r="N372" s="17">
        <v>2017</v>
      </c>
      <c r="O372" s="17" t="s">
        <v>70</v>
      </c>
      <c r="P372" s="17" t="s">
        <v>20</v>
      </c>
      <c r="Q372" s="17" t="s">
        <v>98</v>
      </c>
      <c r="R372" s="17" t="s">
        <v>95</v>
      </c>
      <c r="S372" s="17" t="s">
        <v>96</v>
      </c>
      <c r="T372" s="17" t="s">
        <v>66</v>
      </c>
      <c r="U372" s="17" t="s">
        <v>75</v>
      </c>
      <c r="V372" s="17" t="s">
        <v>46</v>
      </c>
    </row>
    <row r="373" spans="1:22" x14ac:dyDescent="0.25">
      <c r="A373" s="17">
        <v>470170</v>
      </c>
      <c r="B373" s="51">
        <v>24516</v>
      </c>
      <c r="C373" s="17" t="s">
        <v>79</v>
      </c>
      <c r="D373" s="17" t="s">
        <v>80</v>
      </c>
      <c r="E373" s="17" t="s">
        <v>83</v>
      </c>
      <c r="F373" s="17" t="s">
        <v>101</v>
      </c>
      <c r="G373" s="17" t="s">
        <v>100</v>
      </c>
      <c r="H373" s="17">
        <v>1</v>
      </c>
      <c r="I373" s="17" t="s">
        <v>86</v>
      </c>
      <c r="J373" s="17" t="s">
        <v>9</v>
      </c>
      <c r="K373" s="11">
        <v>92</v>
      </c>
      <c r="L373" s="11">
        <v>92</v>
      </c>
      <c r="M373" s="11">
        <v>92</v>
      </c>
      <c r="N373" s="17">
        <v>2017</v>
      </c>
      <c r="O373" s="17" t="s">
        <v>70</v>
      </c>
      <c r="P373" s="17" t="s">
        <v>17</v>
      </c>
      <c r="Q373" s="17" t="s">
        <v>98</v>
      </c>
      <c r="R373" s="17" t="s">
        <v>95</v>
      </c>
      <c r="S373" s="17" t="s">
        <v>96</v>
      </c>
      <c r="T373" s="17" t="s">
        <v>66</v>
      </c>
      <c r="U373" s="17" t="s">
        <v>75</v>
      </c>
      <c r="V373" s="17" t="s">
        <v>46</v>
      </c>
    </row>
    <row r="374" spans="1:22" x14ac:dyDescent="0.25">
      <c r="A374" s="17">
        <v>470171</v>
      </c>
      <c r="B374" s="51">
        <v>24517</v>
      </c>
      <c r="C374" s="17" t="s">
        <v>79</v>
      </c>
      <c r="D374" s="17" t="s">
        <v>80</v>
      </c>
      <c r="E374" s="17" t="s">
        <v>83</v>
      </c>
      <c r="F374" s="17" t="s">
        <v>101</v>
      </c>
      <c r="G374" s="17" t="s">
        <v>100</v>
      </c>
      <c r="H374" s="17">
        <v>1</v>
      </c>
      <c r="I374" s="17" t="s">
        <v>86</v>
      </c>
      <c r="J374" s="17" t="s">
        <v>7</v>
      </c>
      <c r="K374" s="11">
        <v>-438693.04000000004</v>
      </c>
      <c r="L374" s="11">
        <v>438693.04000000004</v>
      </c>
      <c r="M374" s="11">
        <v>438693.04000000004</v>
      </c>
      <c r="N374" s="17">
        <v>2017</v>
      </c>
      <c r="O374" s="17" t="s">
        <v>70</v>
      </c>
      <c r="P374" s="17" t="s">
        <v>32</v>
      </c>
      <c r="Q374" s="17" t="s">
        <v>98</v>
      </c>
      <c r="R374" s="17" t="s">
        <v>95</v>
      </c>
      <c r="S374" s="17" t="s">
        <v>96</v>
      </c>
      <c r="T374" s="17" t="s">
        <v>66</v>
      </c>
      <c r="U374" s="17" t="s">
        <v>75</v>
      </c>
      <c r="V374" s="17" t="s">
        <v>46</v>
      </c>
    </row>
    <row r="375" spans="1:22" x14ac:dyDescent="0.25">
      <c r="A375" s="17">
        <v>470173</v>
      </c>
      <c r="B375" s="51">
        <v>24518</v>
      </c>
      <c r="C375" s="17" t="s">
        <v>79</v>
      </c>
      <c r="D375" s="17" t="s">
        <v>80</v>
      </c>
      <c r="E375" s="17" t="s">
        <v>83</v>
      </c>
      <c r="F375" s="17" t="s">
        <v>101</v>
      </c>
      <c r="G375" s="17" t="s">
        <v>100</v>
      </c>
      <c r="H375" s="17">
        <v>1</v>
      </c>
      <c r="I375" s="17" t="s">
        <v>86</v>
      </c>
      <c r="J375" s="17" t="s">
        <v>3</v>
      </c>
      <c r="K375" s="11">
        <v>-12112.21</v>
      </c>
      <c r="L375" s="11">
        <v>12112.21</v>
      </c>
      <c r="M375" s="11">
        <v>12112.21</v>
      </c>
      <c r="N375" s="17">
        <v>2017</v>
      </c>
      <c r="O375" s="17" t="s">
        <v>70</v>
      </c>
      <c r="P375" s="17" t="s">
        <v>19</v>
      </c>
      <c r="Q375" s="17" t="s">
        <v>98</v>
      </c>
      <c r="R375" s="17" t="s">
        <v>95</v>
      </c>
      <c r="S375" s="17" t="s">
        <v>96</v>
      </c>
      <c r="T375" s="17" t="s">
        <v>66</v>
      </c>
      <c r="U375" s="17" t="s">
        <v>75</v>
      </c>
      <c r="V375" s="17" t="s">
        <v>46</v>
      </c>
    </row>
    <row r="376" spans="1:22" x14ac:dyDescent="0.25">
      <c r="A376" s="17">
        <v>470175</v>
      </c>
      <c r="B376" s="51">
        <v>24519</v>
      </c>
      <c r="C376" s="17" t="s">
        <v>79</v>
      </c>
      <c r="D376" s="17" t="s">
        <v>80</v>
      </c>
      <c r="E376" s="17" t="s">
        <v>83</v>
      </c>
      <c r="F376" s="17" t="s">
        <v>101</v>
      </c>
      <c r="G376" s="17" t="s">
        <v>100</v>
      </c>
      <c r="H376" s="17">
        <v>1</v>
      </c>
      <c r="I376" s="17" t="s">
        <v>86</v>
      </c>
      <c r="J376" s="17" t="s">
        <v>24</v>
      </c>
      <c r="K376" s="11">
        <v>-426580.82999999996</v>
      </c>
      <c r="L376" s="11">
        <v>426580.82999999996</v>
      </c>
      <c r="M376" s="11">
        <v>426580.82999999996</v>
      </c>
      <c r="N376" s="17">
        <v>2017</v>
      </c>
      <c r="O376" s="17" t="s">
        <v>70</v>
      </c>
      <c r="P376" s="17" t="s">
        <v>20</v>
      </c>
      <c r="Q376" s="17" t="s">
        <v>98</v>
      </c>
      <c r="R376" s="17" t="s">
        <v>95</v>
      </c>
      <c r="S376" s="17" t="s">
        <v>96</v>
      </c>
      <c r="T376" s="17" t="s">
        <v>66</v>
      </c>
      <c r="U376" s="17" t="s">
        <v>75</v>
      </c>
      <c r="V376" s="17" t="s">
        <v>46</v>
      </c>
    </row>
    <row r="377" spans="1:22" x14ac:dyDescent="0.25">
      <c r="A377" s="17">
        <v>470177</v>
      </c>
      <c r="B377" s="51">
        <v>24520</v>
      </c>
      <c r="C377" s="17" t="s">
        <v>79</v>
      </c>
      <c r="D377" s="17" t="s">
        <v>80</v>
      </c>
      <c r="E377" s="17" t="s">
        <v>83</v>
      </c>
      <c r="F377" s="17" t="s">
        <v>101</v>
      </c>
      <c r="G377" s="17" t="s">
        <v>100</v>
      </c>
      <c r="H377" s="17">
        <v>1</v>
      </c>
      <c r="I377" s="17" t="s">
        <v>88</v>
      </c>
      <c r="J377" s="17" t="s">
        <v>9</v>
      </c>
      <c r="K377" s="11">
        <v>27</v>
      </c>
      <c r="L377" s="11">
        <v>27</v>
      </c>
      <c r="M377" s="11">
        <v>27</v>
      </c>
      <c r="N377" s="17">
        <v>2017</v>
      </c>
      <c r="O377" s="17" t="s">
        <v>70</v>
      </c>
      <c r="P377" s="17" t="s">
        <v>17</v>
      </c>
      <c r="Q377" s="17" t="s">
        <v>98</v>
      </c>
      <c r="R377" s="17" t="s">
        <v>95</v>
      </c>
      <c r="S377" s="17" t="s">
        <v>96</v>
      </c>
      <c r="T377" s="17" t="s">
        <v>66</v>
      </c>
      <c r="U377" s="17" t="s">
        <v>75</v>
      </c>
      <c r="V377" s="17" t="s">
        <v>46</v>
      </c>
    </row>
    <row r="378" spans="1:22" x14ac:dyDescent="0.25">
      <c r="A378" s="17">
        <v>470178</v>
      </c>
      <c r="B378" s="51">
        <v>24521</v>
      </c>
      <c r="C378" s="17" t="s">
        <v>79</v>
      </c>
      <c r="D378" s="17" t="s">
        <v>80</v>
      </c>
      <c r="E378" s="17" t="s">
        <v>83</v>
      </c>
      <c r="F378" s="17" t="s">
        <v>101</v>
      </c>
      <c r="G378" s="17" t="s">
        <v>100</v>
      </c>
      <c r="H378" s="17">
        <v>1</v>
      </c>
      <c r="I378" s="17" t="s">
        <v>88</v>
      </c>
      <c r="J378" s="17" t="s">
        <v>7</v>
      </c>
      <c r="K378" s="11">
        <v>-128746.85</v>
      </c>
      <c r="L378" s="11">
        <v>128746.85</v>
      </c>
      <c r="M378" s="11">
        <v>128746.85</v>
      </c>
      <c r="N378" s="17">
        <v>2017</v>
      </c>
      <c r="O378" s="17" t="s">
        <v>70</v>
      </c>
      <c r="P378" s="17" t="s">
        <v>32</v>
      </c>
      <c r="Q378" s="17" t="s">
        <v>98</v>
      </c>
      <c r="R378" s="17" t="s">
        <v>95</v>
      </c>
      <c r="S378" s="17" t="s">
        <v>96</v>
      </c>
      <c r="T378" s="17" t="s">
        <v>66</v>
      </c>
      <c r="U378" s="17" t="s">
        <v>75</v>
      </c>
      <c r="V378" s="17" t="s">
        <v>46</v>
      </c>
    </row>
    <row r="379" spans="1:22" x14ac:dyDescent="0.25">
      <c r="A379" s="17">
        <v>470180</v>
      </c>
      <c r="B379" s="51">
        <v>24522</v>
      </c>
      <c r="C379" s="17" t="s">
        <v>79</v>
      </c>
      <c r="D379" s="17" t="s">
        <v>80</v>
      </c>
      <c r="E379" s="17" t="s">
        <v>83</v>
      </c>
      <c r="F379" s="17" t="s">
        <v>101</v>
      </c>
      <c r="G379" s="17" t="s">
        <v>100</v>
      </c>
      <c r="H379" s="17">
        <v>1</v>
      </c>
      <c r="I379" s="17" t="s">
        <v>88</v>
      </c>
      <c r="J379" s="17" t="s">
        <v>3</v>
      </c>
      <c r="K379" s="11">
        <v>-3554.66</v>
      </c>
      <c r="L379" s="11">
        <v>3554.66</v>
      </c>
      <c r="M379" s="11">
        <v>3554.66</v>
      </c>
      <c r="N379" s="17">
        <v>2017</v>
      </c>
      <c r="O379" s="17" t="s">
        <v>70</v>
      </c>
      <c r="P379" s="17" t="s">
        <v>19</v>
      </c>
      <c r="Q379" s="17" t="s">
        <v>98</v>
      </c>
      <c r="R379" s="17" t="s">
        <v>95</v>
      </c>
      <c r="S379" s="17" t="s">
        <v>96</v>
      </c>
      <c r="T379" s="17" t="s">
        <v>66</v>
      </c>
      <c r="U379" s="17" t="s">
        <v>75</v>
      </c>
      <c r="V379" s="17" t="s">
        <v>46</v>
      </c>
    </row>
    <row r="380" spans="1:22" x14ac:dyDescent="0.25">
      <c r="A380" s="17">
        <v>470182</v>
      </c>
      <c r="B380" s="51">
        <v>24523</v>
      </c>
      <c r="C380" s="17" t="s">
        <v>79</v>
      </c>
      <c r="D380" s="17" t="s">
        <v>80</v>
      </c>
      <c r="E380" s="17" t="s">
        <v>83</v>
      </c>
      <c r="F380" s="17" t="s">
        <v>101</v>
      </c>
      <c r="G380" s="17" t="s">
        <v>100</v>
      </c>
      <c r="H380" s="17">
        <v>1</v>
      </c>
      <c r="I380" s="17" t="s">
        <v>88</v>
      </c>
      <c r="J380" s="17" t="s">
        <v>24</v>
      </c>
      <c r="K380" s="11">
        <v>-125192.19</v>
      </c>
      <c r="L380" s="11">
        <v>125192.19</v>
      </c>
      <c r="M380" s="11">
        <v>125192.19</v>
      </c>
      <c r="N380" s="17">
        <v>2017</v>
      </c>
      <c r="O380" s="17" t="s">
        <v>70</v>
      </c>
      <c r="P380" s="17" t="s">
        <v>20</v>
      </c>
      <c r="Q380" s="17" t="s">
        <v>98</v>
      </c>
      <c r="R380" s="17" t="s">
        <v>95</v>
      </c>
      <c r="S380" s="17" t="s">
        <v>96</v>
      </c>
      <c r="T380" s="17" t="s">
        <v>66</v>
      </c>
      <c r="U380" s="17" t="s">
        <v>75</v>
      </c>
      <c r="V380" s="17" t="s">
        <v>46</v>
      </c>
    </row>
    <row r="381" spans="1:22" x14ac:dyDescent="0.25">
      <c r="A381" s="17">
        <v>470191</v>
      </c>
      <c r="B381" s="51">
        <v>24524</v>
      </c>
      <c r="C381" s="17" t="s">
        <v>79</v>
      </c>
      <c r="D381" s="17" t="s">
        <v>80</v>
      </c>
      <c r="E381" s="17" t="s">
        <v>83</v>
      </c>
      <c r="F381" s="17" t="s">
        <v>101</v>
      </c>
      <c r="G381" s="17" t="s">
        <v>100</v>
      </c>
      <c r="H381" s="17">
        <v>1</v>
      </c>
      <c r="I381" s="17" t="s">
        <v>89</v>
      </c>
      <c r="J381" s="17" t="s">
        <v>9</v>
      </c>
      <c r="K381" s="11">
        <v>2</v>
      </c>
      <c r="L381" s="11">
        <v>2</v>
      </c>
      <c r="M381" s="11">
        <v>2</v>
      </c>
      <c r="N381" s="17">
        <v>2017</v>
      </c>
      <c r="O381" s="17" t="s">
        <v>70</v>
      </c>
      <c r="P381" s="17" t="s">
        <v>17</v>
      </c>
      <c r="Q381" s="17" t="s">
        <v>98</v>
      </c>
      <c r="R381" s="17" t="s">
        <v>95</v>
      </c>
      <c r="S381" s="17" t="s">
        <v>96</v>
      </c>
      <c r="T381" s="17" t="s">
        <v>66</v>
      </c>
      <c r="U381" s="17" t="s">
        <v>75</v>
      </c>
      <c r="V381" s="17" t="s">
        <v>46</v>
      </c>
    </row>
    <row r="382" spans="1:22" x14ac:dyDescent="0.25">
      <c r="A382" s="17">
        <v>470192</v>
      </c>
      <c r="B382" s="51">
        <v>24525</v>
      </c>
      <c r="C382" s="17" t="s">
        <v>79</v>
      </c>
      <c r="D382" s="17" t="s">
        <v>80</v>
      </c>
      <c r="E382" s="17" t="s">
        <v>83</v>
      </c>
      <c r="F382" s="17" t="s">
        <v>101</v>
      </c>
      <c r="G382" s="17" t="s">
        <v>100</v>
      </c>
      <c r="H382" s="17">
        <v>1</v>
      </c>
      <c r="I382" s="17" t="s">
        <v>89</v>
      </c>
      <c r="J382" s="17" t="s">
        <v>7</v>
      </c>
      <c r="K382" s="11">
        <v>-9536.7900000000009</v>
      </c>
      <c r="L382" s="11">
        <v>9536.7900000000009</v>
      </c>
      <c r="M382" s="11">
        <v>9536.7900000000009</v>
      </c>
      <c r="N382" s="17">
        <v>2017</v>
      </c>
      <c r="O382" s="17" t="s">
        <v>70</v>
      </c>
      <c r="P382" s="17" t="s">
        <v>32</v>
      </c>
      <c r="Q382" s="17" t="s">
        <v>98</v>
      </c>
      <c r="R382" s="17" t="s">
        <v>95</v>
      </c>
      <c r="S382" s="17" t="s">
        <v>96</v>
      </c>
      <c r="T382" s="17" t="s">
        <v>66</v>
      </c>
      <c r="U382" s="17" t="s">
        <v>75</v>
      </c>
      <c r="V382" s="17" t="s">
        <v>46</v>
      </c>
    </row>
    <row r="383" spans="1:22" x14ac:dyDescent="0.25">
      <c r="A383" s="17">
        <v>470194</v>
      </c>
      <c r="B383" s="51">
        <v>24526</v>
      </c>
      <c r="C383" s="17" t="s">
        <v>79</v>
      </c>
      <c r="D383" s="17" t="s">
        <v>80</v>
      </c>
      <c r="E383" s="17" t="s">
        <v>83</v>
      </c>
      <c r="F383" s="17" t="s">
        <v>101</v>
      </c>
      <c r="G383" s="17" t="s">
        <v>100</v>
      </c>
      <c r="H383" s="17">
        <v>1</v>
      </c>
      <c r="I383" s="17" t="s">
        <v>89</v>
      </c>
      <c r="J383" s="17" t="s">
        <v>3</v>
      </c>
      <c r="K383" s="11">
        <v>-263.3</v>
      </c>
      <c r="L383" s="11">
        <v>263.3</v>
      </c>
      <c r="M383" s="11">
        <v>263.3</v>
      </c>
      <c r="N383" s="17">
        <v>2017</v>
      </c>
      <c r="O383" s="17" t="s">
        <v>70</v>
      </c>
      <c r="P383" s="17" t="s">
        <v>19</v>
      </c>
      <c r="Q383" s="17" t="s">
        <v>98</v>
      </c>
      <c r="R383" s="17" t="s">
        <v>95</v>
      </c>
      <c r="S383" s="17" t="s">
        <v>96</v>
      </c>
      <c r="T383" s="17" t="s">
        <v>66</v>
      </c>
      <c r="U383" s="17" t="s">
        <v>75</v>
      </c>
      <c r="V383" s="17" t="s">
        <v>46</v>
      </c>
    </row>
    <row r="384" spans="1:22" x14ac:dyDescent="0.25">
      <c r="A384" s="17">
        <v>470196</v>
      </c>
      <c r="B384" s="51">
        <v>24527</v>
      </c>
      <c r="C384" s="17" t="s">
        <v>79</v>
      </c>
      <c r="D384" s="17" t="s">
        <v>80</v>
      </c>
      <c r="E384" s="17" t="s">
        <v>83</v>
      </c>
      <c r="F384" s="17" t="s">
        <v>101</v>
      </c>
      <c r="G384" s="17" t="s">
        <v>100</v>
      </c>
      <c r="H384" s="17">
        <v>1</v>
      </c>
      <c r="I384" s="17" t="s">
        <v>89</v>
      </c>
      <c r="J384" s="17" t="s">
        <v>24</v>
      </c>
      <c r="K384" s="11">
        <v>-9273.49</v>
      </c>
      <c r="L384" s="11">
        <v>9273.49</v>
      </c>
      <c r="M384" s="11">
        <v>9273.49</v>
      </c>
      <c r="N384" s="17">
        <v>2017</v>
      </c>
      <c r="O384" s="17" t="s">
        <v>70</v>
      </c>
      <c r="P384" s="17" t="s">
        <v>20</v>
      </c>
      <c r="Q384" s="17" t="s">
        <v>98</v>
      </c>
      <c r="R384" s="17" t="s">
        <v>95</v>
      </c>
      <c r="S384" s="17" t="s">
        <v>96</v>
      </c>
      <c r="T384" s="17" t="s">
        <v>66</v>
      </c>
      <c r="U384" s="17" t="s">
        <v>75</v>
      </c>
      <c r="V384" s="17" t="s">
        <v>46</v>
      </c>
    </row>
    <row r="385" spans="1:22" x14ac:dyDescent="0.25">
      <c r="A385" s="17">
        <v>470198</v>
      </c>
      <c r="B385" s="51">
        <v>24528</v>
      </c>
      <c r="C385" s="17" t="s">
        <v>79</v>
      </c>
      <c r="D385" s="17" t="s">
        <v>80</v>
      </c>
      <c r="E385" s="17" t="s">
        <v>83</v>
      </c>
      <c r="F385" s="17" t="s">
        <v>101</v>
      </c>
      <c r="G385" s="17" t="s">
        <v>100</v>
      </c>
      <c r="H385" s="17">
        <v>1</v>
      </c>
      <c r="I385" s="17" t="s">
        <v>91</v>
      </c>
      <c r="J385" s="17" t="s">
        <v>9</v>
      </c>
      <c r="K385" s="11">
        <v>7</v>
      </c>
      <c r="L385" s="11">
        <v>7</v>
      </c>
      <c r="M385" s="11">
        <v>7</v>
      </c>
      <c r="N385" s="17">
        <v>2017</v>
      </c>
      <c r="O385" s="17" t="s">
        <v>70</v>
      </c>
      <c r="P385" s="17" t="s">
        <v>17</v>
      </c>
      <c r="Q385" s="17" t="s">
        <v>98</v>
      </c>
      <c r="R385" s="17" t="s">
        <v>95</v>
      </c>
      <c r="S385" s="17" t="s">
        <v>96</v>
      </c>
      <c r="T385" s="17" t="s">
        <v>66</v>
      </c>
      <c r="U385" s="17" t="s">
        <v>78</v>
      </c>
      <c r="V385" s="17" t="s">
        <v>46</v>
      </c>
    </row>
    <row r="386" spans="1:22" x14ac:dyDescent="0.25">
      <c r="A386" s="17">
        <v>470199</v>
      </c>
      <c r="B386" s="51">
        <v>24529</v>
      </c>
      <c r="C386" s="17" t="s">
        <v>79</v>
      </c>
      <c r="D386" s="17" t="s">
        <v>80</v>
      </c>
      <c r="E386" s="17" t="s">
        <v>83</v>
      </c>
      <c r="F386" s="17" t="s">
        <v>101</v>
      </c>
      <c r="G386" s="17" t="s">
        <v>100</v>
      </c>
      <c r="H386" s="17">
        <v>1</v>
      </c>
      <c r="I386" s="17" t="s">
        <v>91</v>
      </c>
      <c r="J386" s="17" t="s">
        <v>7</v>
      </c>
      <c r="K386" s="11">
        <v>-33378.81</v>
      </c>
      <c r="L386" s="11">
        <v>33378.81</v>
      </c>
      <c r="M386" s="11">
        <v>33378.81</v>
      </c>
      <c r="N386" s="17">
        <v>2017</v>
      </c>
      <c r="O386" s="17" t="s">
        <v>70</v>
      </c>
      <c r="P386" s="17" t="s">
        <v>32</v>
      </c>
      <c r="Q386" s="17" t="s">
        <v>98</v>
      </c>
      <c r="R386" s="17" t="s">
        <v>95</v>
      </c>
      <c r="S386" s="17" t="s">
        <v>96</v>
      </c>
      <c r="T386" s="17" t="s">
        <v>66</v>
      </c>
      <c r="U386" s="17" t="s">
        <v>78</v>
      </c>
      <c r="V386" s="17" t="s">
        <v>46</v>
      </c>
    </row>
    <row r="387" spans="1:22" x14ac:dyDescent="0.25">
      <c r="A387" s="17">
        <v>470201</v>
      </c>
      <c r="B387" s="51">
        <v>24530</v>
      </c>
      <c r="C387" s="17" t="s">
        <v>79</v>
      </c>
      <c r="D387" s="17" t="s">
        <v>80</v>
      </c>
      <c r="E387" s="17" t="s">
        <v>83</v>
      </c>
      <c r="F387" s="17" t="s">
        <v>101</v>
      </c>
      <c r="G387" s="17" t="s">
        <v>100</v>
      </c>
      <c r="H387" s="17">
        <v>1</v>
      </c>
      <c r="I387" s="17" t="s">
        <v>91</v>
      </c>
      <c r="J387" s="17" t="s">
        <v>3</v>
      </c>
      <c r="K387" s="11">
        <v>-921.58</v>
      </c>
      <c r="L387" s="11">
        <v>921.58</v>
      </c>
      <c r="M387" s="11">
        <v>921.58</v>
      </c>
      <c r="N387" s="17">
        <v>2017</v>
      </c>
      <c r="O387" s="17" t="s">
        <v>70</v>
      </c>
      <c r="P387" s="17" t="s">
        <v>19</v>
      </c>
      <c r="Q387" s="17" t="s">
        <v>98</v>
      </c>
      <c r="R387" s="17" t="s">
        <v>95</v>
      </c>
      <c r="S387" s="17" t="s">
        <v>96</v>
      </c>
      <c r="T387" s="17" t="s">
        <v>66</v>
      </c>
      <c r="U387" s="17" t="s">
        <v>78</v>
      </c>
      <c r="V387" s="17" t="s">
        <v>46</v>
      </c>
    </row>
    <row r="388" spans="1:22" x14ac:dyDescent="0.25">
      <c r="A388" s="17">
        <v>470203</v>
      </c>
      <c r="B388" s="51">
        <v>24531</v>
      </c>
      <c r="C388" s="17" t="s">
        <v>79</v>
      </c>
      <c r="D388" s="17" t="s">
        <v>80</v>
      </c>
      <c r="E388" s="17" t="s">
        <v>83</v>
      </c>
      <c r="F388" s="17" t="s">
        <v>101</v>
      </c>
      <c r="G388" s="17" t="s">
        <v>100</v>
      </c>
      <c r="H388" s="17">
        <v>1</v>
      </c>
      <c r="I388" s="17" t="s">
        <v>91</v>
      </c>
      <c r="J388" s="17" t="s">
        <v>24</v>
      </c>
      <c r="K388" s="11">
        <v>-32457.23</v>
      </c>
      <c r="L388" s="11">
        <v>32457.23</v>
      </c>
      <c r="M388" s="11">
        <v>32457.23</v>
      </c>
      <c r="N388" s="17">
        <v>2017</v>
      </c>
      <c r="O388" s="17" t="s">
        <v>70</v>
      </c>
      <c r="P388" s="17" t="s">
        <v>20</v>
      </c>
      <c r="Q388" s="17" t="s">
        <v>98</v>
      </c>
      <c r="R388" s="17" t="s">
        <v>95</v>
      </c>
      <c r="S388" s="17" t="s">
        <v>96</v>
      </c>
      <c r="T388" s="17" t="s">
        <v>66</v>
      </c>
      <c r="U388" s="17" t="s">
        <v>78</v>
      </c>
      <c r="V388" s="17" t="s">
        <v>46</v>
      </c>
    </row>
    <row r="389" spans="1:22" x14ac:dyDescent="0.25">
      <c r="A389" s="17">
        <v>470338</v>
      </c>
      <c r="B389" s="51">
        <v>24563</v>
      </c>
      <c r="C389" s="17" t="s">
        <v>79</v>
      </c>
      <c r="D389" s="17" t="s">
        <v>80</v>
      </c>
      <c r="E389" s="17" t="s">
        <v>83</v>
      </c>
      <c r="F389" s="17" t="s">
        <v>99</v>
      </c>
      <c r="G389" s="17" t="s">
        <v>92</v>
      </c>
      <c r="H389" s="17">
        <v>4</v>
      </c>
      <c r="I389" s="17" t="s">
        <v>86</v>
      </c>
      <c r="J389" s="17" t="s">
        <v>9</v>
      </c>
      <c r="K389" s="11">
        <v>27</v>
      </c>
      <c r="L389" s="11">
        <v>27</v>
      </c>
      <c r="M389" s="11">
        <v>27</v>
      </c>
      <c r="N389" s="17">
        <v>2017</v>
      </c>
      <c r="O389" s="17" t="s">
        <v>70</v>
      </c>
      <c r="P389" s="17" t="s">
        <v>17</v>
      </c>
      <c r="Q389" s="17" t="s">
        <v>98</v>
      </c>
      <c r="R389" s="17" t="s">
        <v>94</v>
      </c>
      <c r="S389" s="17" t="s">
        <v>97</v>
      </c>
      <c r="T389" s="17" t="s">
        <v>66</v>
      </c>
      <c r="U389" s="17" t="s">
        <v>75</v>
      </c>
      <c r="V389" s="17" t="s">
        <v>46</v>
      </c>
    </row>
    <row r="390" spans="1:22" x14ac:dyDescent="0.25">
      <c r="A390" s="17">
        <v>470339</v>
      </c>
      <c r="B390" s="51">
        <v>24564</v>
      </c>
      <c r="C390" s="17" t="s">
        <v>79</v>
      </c>
      <c r="D390" s="17" t="s">
        <v>80</v>
      </c>
      <c r="E390" s="17" t="s">
        <v>83</v>
      </c>
      <c r="F390" s="17" t="s">
        <v>99</v>
      </c>
      <c r="G390" s="17" t="s">
        <v>92</v>
      </c>
      <c r="H390" s="17">
        <v>4</v>
      </c>
      <c r="I390" s="17" t="s">
        <v>86</v>
      </c>
      <c r="J390" s="17" t="s">
        <v>7</v>
      </c>
      <c r="K390" s="11">
        <v>-154016.60999999999</v>
      </c>
      <c r="L390" s="11">
        <v>154016.60999999999</v>
      </c>
      <c r="M390" s="11">
        <v>154016.60999999999</v>
      </c>
      <c r="N390" s="17">
        <v>2017</v>
      </c>
      <c r="O390" s="17" t="s">
        <v>70</v>
      </c>
      <c r="P390" s="17" t="s">
        <v>32</v>
      </c>
      <c r="Q390" s="17" t="s">
        <v>98</v>
      </c>
      <c r="R390" s="17" t="s">
        <v>94</v>
      </c>
      <c r="S390" s="17" t="s">
        <v>97</v>
      </c>
      <c r="T390" s="17" t="s">
        <v>66</v>
      </c>
      <c r="U390" s="17" t="s">
        <v>75</v>
      </c>
      <c r="V390" s="17" t="s">
        <v>46</v>
      </c>
    </row>
    <row r="391" spans="1:22" x14ac:dyDescent="0.25">
      <c r="A391" s="17">
        <v>470340</v>
      </c>
      <c r="B391" s="51">
        <v>24565</v>
      </c>
      <c r="C391" s="17" t="s">
        <v>79</v>
      </c>
      <c r="D391" s="17" t="s">
        <v>80</v>
      </c>
      <c r="E391" s="17" t="s">
        <v>83</v>
      </c>
      <c r="F391" s="17" t="s">
        <v>99</v>
      </c>
      <c r="G391" s="17" t="s">
        <v>92</v>
      </c>
      <c r="H391" s="17">
        <v>4</v>
      </c>
      <c r="I391" s="17" t="s">
        <v>86</v>
      </c>
      <c r="J391" s="17" t="s">
        <v>5</v>
      </c>
      <c r="K391" s="11">
        <v>-36200</v>
      </c>
      <c r="L391" s="11">
        <v>36200</v>
      </c>
      <c r="M391" s="11">
        <v>36200</v>
      </c>
      <c r="N391" s="17">
        <v>2017</v>
      </c>
      <c r="O391" s="17" t="s">
        <v>70</v>
      </c>
      <c r="P391" s="17" t="s">
        <v>18</v>
      </c>
      <c r="Q391" s="17" t="s">
        <v>98</v>
      </c>
      <c r="R391" s="17" t="s">
        <v>94</v>
      </c>
      <c r="S391" s="17" t="s">
        <v>97</v>
      </c>
      <c r="T391" s="17" t="s">
        <v>66</v>
      </c>
      <c r="U391" s="17" t="s">
        <v>75</v>
      </c>
      <c r="V391" s="17" t="s">
        <v>46</v>
      </c>
    </row>
    <row r="392" spans="1:22" x14ac:dyDescent="0.25">
      <c r="A392" s="17">
        <v>470342</v>
      </c>
      <c r="B392" s="51">
        <v>24566</v>
      </c>
      <c r="C392" s="17" t="s">
        <v>79</v>
      </c>
      <c r="D392" s="17" t="s">
        <v>80</v>
      </c>
      <c r="E392" s="17" t="s">
        <v>83</v>
      </c>
      <c r="F392" s="17" t="s">
        <v>99</v>
      </c>
      <c r="G392" s="17" t="s">
        <v>92</v>
      </c>
      <c r="H392" s="17">
        <v>4</v>
      </c>
      <c r="I392" s="17" t="s">
        <v>86</v>
      </c>
      <c r="J392" s="17" t="s">
        <v>1</v>
      </c>
      <c r="K392" s="11">
        <v>-10879.1</v>
      </c>
      <c r="L392" s="11">
        <v>10879.1</v>
      </c>
      <c r="M392" s="11">
        <v>10879.1</v>
      </c>
      <c r="N392" s="17">
        <v>2017</v>
      </c>
      <c r="O392" s="17" t="s">
        <v>70</v>
      </c>
      <c r="P392" s="17" t="s">
        <v>21</v>
      </c>
      <c r="Q392" s="17" t="s">
        <v>98</v>
      </c>
      <c r="R392" s="17" t="s">
        <v>94</v>
      </c>
      <c r="S392" s="17" t="s">
        <v>97</v>
      </c>
      <c r="T392" s="17" t="s">
        <v>66</v>
      </c>
      <c r="U392" s="17" t="s">
        <v>75</v>
      </c>
      <c r="V392" s="17" t="s">
        <v>46</v>
      </c>
    </row>
    <row r="393" spans="1:22" x14ac:dyDescent="0.25">
      <c r="A393" s="17">
        <v>470343</v>
      </c>
      <c r="B393" s="51">
        <v>24567</v>
      </c>
      <c r="C393" s="17" t="s">
        <v>79</v>
      </c>
      <c r="D393" s="17" t="s">
        <v>80</v>
      </c>
      <c r="E393" s="17" t="s">
        <v>83</v>
      </c>
      <c r="F393" s="17" t="s">
        <v>99</v>
      </c>
      <c r="G393" s="17" t="s">
        <v>92</v>
      </c>
      <c r="H393" s="17">
        <v>4</v>
      </c>
      <c r="I393" s="17" t="s">
        <v>86</v>
      </c>
      <c r="J393" s="17" t="s">
        <v>24</v>
      </c>
      <c r="K393" s="11">
        <v>-61627.32</v>
      </c>
      <c r="L393" s="11">
        <v>61627.32</v>
      </c>
      <c r="M393" s="11">
        <v>61627.32</v>
      </c>
      <c r="N393" s="17">
        <v>2017</v>
      </c>
      <c r="O393" s="17" t="s">
        <v>70</v>
      </c>
      <c r="P393" s="17" t="s">
        <v>20</v>
      </c>
      <c r="Q393" s="17" t="s">
        <v>98</v>
      </c>
      <c r="R393" s="17" t="s">
        <v>94</v>
      </c>
      <c r="S393" s="17" t="s">
        <v>97</v>
      </c>
      <c r="T393" s="17" t="s">
        <v>66</v>
      </c>
      <c r="U393" s="17" t="s">
        <v>75</v>
      </c>
      <c r="V393" s="17" t="s">
        <v>46</v>
      </c>
    </row>
    <row r="394" spans="1:22" x14ac:dyDescent="0.25">
      <c r="A394" s="17">
        <v>470344</v>
      </c>
      <c r="B394" s="51">
        <v>24568</v>
      </c>
      <c r="C394" s="17" t="s">
        <v>79</v>
      </c>
      <c r="D394" s="17" t="s">
        <v>80</v>
      </c>
      <c r="E394" s="17" t="s">
        <v>83</v>
      </c>
      <c r="F394" s="17" t="s">
        <v>99</v>
      </c>
      <c r="G394" s="17" t="s">
        <v>92</v>
      </c>
      <c r="H394" s="17">
        <v>4</v>
      </c>
      <c r="I394" s="17" t="s">
        <v>86</v>
      </c>
      <c r="J394" s="17" t="s">
        <v>29</v>
      </c>
      <c r="K394" s="11">
        <v>-45310.189999999988</v>
      </c>
      <c r="L394" s="11">
        <v>45310.189999999988</v>
      </c>
      <c r="M394" s="11">
        <v>45310.189999999988</v>
      </c>
      <c r="N394" s="17">
        <v>2017</v>
      </c>
      <c r="O394" s="17" t="s">
        <v>70</v>
      </c>
      <c r="P394" s="17" t="s">
        <v>22</v>
      </c>
      <c r="Q394" s="17" t="s">
        <v>98</v>
      </c>
      <c r="R394" s="17" t="s">
        <v>94</v>
      </c>
      <c r="S394" s="17" t="s">
        <v>97</v>
      </c>
      <c r="T394" s="17" t="s">
        <v>66</v>
      </c>
      <c r="U394" s="17" t="s">
        <v>75</v>
      </c>
      <c r="V394" s="17" t="s">
        <v>46</v>
      </c>
    </row>
    <row r="395" spans="1:22" x14ac:dyDescent="0.25">
      <c r="A395" s="17">
        <v>470345</v>
      </c>
      <c r="B395" s="51">
        <v>24569</v>
      </c>
      <c r="C395" s="17" t="s">
        <v>79</v>
      </c>
      <c r="D395" s="17" t="s">
        <v>80</v>
      </c>
      <c r="E395" s="17" t="s">
        <v>83</v>
      </c>
      <c r="F395" s="17" t="s">
        <v>99</v>
      </c>
      <c r="G395" s="17" t="s">
        <v>92</v>
      </c>
      <c r="H395" s="17">
        <v>4</v>
      </c>
      <c r="I395" s="17" t="s">
        <v>88</v>
      </c>
      <c r="J395" s="17" t="s">
        <v>9</v>
      </c>
      <c r="K395" s="11">
        <v>10</v>
      </c>
      <c r="L395" s="11">
        <v>10</v>
      </c>
      <c r="M395" s="11">
        <v>10</v>
      </c>
      <c r="N395" s="17">
        <v>2017</v>
      </c>
      <c r="O395" s="17" t="s">
        <v>70</v>
      </c>
      <c r="P395" s="17" t="s">
        <v>17</v>
      </c>
      <c r="Q395" s="17" t="s">
        <v>98</v>
      </c>
      <c r="R395" s="17" t="s">
        <v>94</v>
      </c>
      <c r="S395" s="17" t="s">
        <v>97</v>
      </c>
      <c r="T395" s="17" t="s">
        <v>66</v>
      </c>
      <c r="U395" s="17" t="s">
        <v>75</v>
      </c>
      <c r="V395" s="17" t="s">
        <v>46</v>
      </c>
    </row>
    <row r="396" spans="1:22" x14ac:dyDescent="0.25">
      <c r="A396" s="17">
        <v>470346</v>
      </c>
      <c r="B396" s="51">
        <v>24570</v>
      </c>
      <c r="C396" s="17" t="s">
        <v>79</v>
      </c>
      <c r="D396" s="17" t="s">
        <v>80</v>
      </c>
      <c r="E396" s="17" t="s">
        <v>83</v>
      </c>
      <c r="F396" s="17" t="s">
        <v>99</v>
      </c>
      <c r="G396" s="17" t="s">
        <v>92</v>
      </c>
      <c r="H396" s="17">
        <v>4</v>
      </c>
      <c r="I396" s="17" t="s">
        <v>88</v>
      </c>
      <c r="J396" s="17" t="s">
        <v>7</v>
      </c>
      <c r="K396" s="11">
        <v>-20668.25</v>
      </c>
      <c r="L396" s="11">
        <v>20668.25</v>
      </c>
      <c r="M396" s="11">
        <v>20668.25</v>
      </c>
      <c r="N396" s="17">
        <v>2017</v>
      </c>
      <c r="O396" s="17" t="s">
        <v>70</v>
      </c>
      <c r="P396" s="17" t="s">
        <v>32</v>
      </c>
      <c r="Q396" s="17" t="s">
        <v>98</v>
      </c>
      <c r="R396" s="17" t="s">
        <v>94</v>
      </c>
      <c r="S396" s="17" t="s">
        <v>97</v>
      </c>
      <c r="T396" s="17" t="s">
        <v>66</v>
      </c>
      <c r="U396" s="17" t="s">
        <v>75</v>
      </c>
      <c r="V396" s="17" t="s">
        <v>46</v>
      </c>
    </row>
    <row r="397" spans="1:22" x14ac:dyDescent="0.25">
      <c r="A397" s="17">
        <v>470350</v>
      </c>
      <c r="B397" s="51">
        <v>24571</v>
      </c>
      <c r="C397" s="17" t="s">
        <v>79</v>
      </c>
      <c r="D397" s="17" t="s">
        <v>80</v>
      </c>
      <c r="E397" s="17" t="s">
        <v>83</v>
      </c>
      <c r="F397" s="17" t="s">
        <v>99</v>
      </c>
      <c r="G397" s="17" t="s">
        <v>92</v>
      </c>
      <c r="H397" s="17">
        <v>4</v>
      </c>
      <c r="I397" s="17" t="s">
        <v>88</v>
      </c>
      <c r="J397" s="17" t="s">
        <v>24</v>
      </c>
      <c r="K397" s="11">
        <v>-20634.439999999999</v>
      </c>
      <c r="L397" s="11">
        <v>20634.439999999999</v>
      </c>
      <c r="M397" s="11">
        <v>20634.439999999999</v>
      </c>
      <c r="N397" s="17">
        <v>2017</v>
      </c>
      <c r="O397" s="17" t="s">
        <v>70</v>
      </c>
      <c r="P397" s="17" t="s">
        <v>20</v>
      </c>
      <c r="Q397" s="17" t="s">
        <v>98</v>
      </c>
      <c r="R397" s="17" t="s">
        <v>94</v>
      </c>
      <c r="S397" s="17" t="s">
        <v>97</v>
      </c>
      <c r="T397" s="17" t="s">
        <v>66</v>
      </c>
      <c r="U397" s="17" t="s">
        <v>75</v>
      </c>
      <c r="V397" s="17" t="s">
        <v>46</v>
      </c>
    </row>
    <row r="398" spans="1:22" x14ac:dyDescent="0.25">
      <c r="A398" s="17">
        <v>470351</v>
      </c>
      <c r="B398" s="51">
        <v>24572</v>
      </c>
      <c r="C398" s="17" t="s">
        <v>79</v>
      </c>
      <c r="D398" s="17" t="s">
        <v>80</v>
      </c>
      <c r="E398" s="17" t="s">
        <v>83</v>
      </c>
      <c r="F398" s="17" t="s">
        <v>99</v>
      </c>
      <c r="G398" s="17" t="s">
        <v>92</v>
      </c>
      <c r="H398" s="17">
        <v>4</v>
      </c>
      <c r="I398" s="17" t="s">
        <v>88</v>
      </c>
      <c r="J398" s="17" t="s">
        <v>29</v>
      </c>
      <c r="K398" s="11">
        <v>-33.81</v>
      </c>
      <c r="L398" s="11">
        <v>33.81</v>
      </c>
      <c r="M398" s="11">
        <v>33.81</v>
      </c>
      <c r="N398" s="17">
        <v>2017</v>
      </c>
      <c r="O398" s="17" t="s">
        <v>70</v>
      </c>
      <c r="P398" s="17" t="s">
        <v>22</v>
      </c>
      <c r="Q398" s="17" t="s">
        <v>98</v>
      </c>
      <c r="R398" s="17" t="s">
        <v>94</v>
      </c>
      <c r="S398" s="17" t="s">
        <v>97</v>
      </c>
      <c r="T398" s="17" t="s">
        <v>66</v>
      </c>
      <c r="U398" s="17" t="s">
        <v>75</v>
      </c>
      <c r="V398" s="17" t="s">
        <v>46</v>
      </c>
    </row>
    <row r="399" spans="1:22" x14ac:dyDescent="0.25">
      <c r="A399" s="17">
        <v>470352</v>
      </c>
      <c r="B399" s="51">
        <v>24573</v>
      </c>
      <c r="C399" s="17" t="s">
        <v>79</v>
      </c>
      <c r="D399" s="17" t="s">
        <v>80</v>
      </c>
      <c r="E399" s="17" t="s">
        <v>83</v>
      </c>
      <c r="F399" s="17" t="s">
        <v>99</v>
      </c>
      <c r="G399" s="17" t="s">
        <v>92</v>
      </c>
      <c r="H399" s="17">
        <v>4</v>
      </c>
      <c r="I399" s="17" t="s">
        <v>89</v>
      </c>
      <c r="J399" s="17" t="s">
        <v>9</v>
      </c>
      <c r="K399" s="11">
        <v>3</v>
      </c>
      <c r="L399" s="11">
        <v>3</v>
      </c>
      <c r="M399" s="11">
        <v>3</v>
      </c>
      <c r="N399" s="17">
        <v>2017</v>
      </c>
      <c r="O399" s="17" t="s">
        <v>70</v>
      </c>
      <c r="P399" s="17" t="s">
        <v>17</v>
      </c>
      <c r="Q399" s="17" t="s">
        <v>98</v>
      </c>
      <c r="R399" s="17" t="s">
        <v>94</v>
      </c>
      <c r="S399" s="17" t="s">
        <v>97</v>
      </c>
      <c r="T399" s="17" t="s">
        <v>66</v>
      </c>
      <c r="U399" s="17" t="s">
        <v>75</v>
      </c>
      <c r="V399" s="17" t="s">
        <v>46</v>
      </c>
    </row>
    <row r="400" spans="1:22" x14ac:dyDescent="0.25">
      <c r="A400" s="17">
        <v>470353</v>
      </c>
      <c r="B400" s="51">
        <v>24574</v>
      </c>
      <c r="C400" s="17" t="s">
        <v>79</v>
      </c>
      <c r="D400" s="17" t="s">
        <v>80</v>
      </c>
      <c r="E400" s="17" t="s">
        <v>83</v>
      </c>
      <c r="F400" s="17" t="s">
        <v>99</v>
      </c>
      <c r="G400" s="17" t="s">
        <v>92</v>
      </c>
      <c r="H400" s="17">
        <v>4</v>
      </c>
      <c r="I400" s="17" t="s">
        <v>89</v>
      </c>
      <c r="J400" s="17" t="s">
        <v>7</v>
      </c>
      <c r="K400" s="11">
        <v>-4799.1099999999997</v>
      </c>
      <c r="L400" s="11">
        <v>4799.1099999999997</v>
      </c>
      <c r="M400" s="11">
        <v>4799.1099999999997</v>
      </c>
      <c r="N400" s="17">
        <v>2017</v>
      </c>
      <c r="O400" s="17" t="s">
        <v>70</v>
      </c>
      <c r="P400" s="17" t="s">
        <v>32</v>
      </c>
      <c r="Q400" s="17" t="s">
        <v>98</v>
      </c>
      <c r="R400" s="17" t="s">
        <v>94</v>
      </c>
      <c r="S400" s="17" t="s">
        <v>97</v>
      </c>
      <c r="T400" s="17" t="s">
        <v>66</v>
      </c>
      <c r="U400" s="17" t="s">
        <v>75</v>
      </c>
      <c r="V400" s="17" t="s">
        <v>46</v>
      </c>
    </row>
    <row r="401" spans="1:22" x14ac:dyDescent="0.25">
      <c r="A401" s="17">
        <v>470357</v>
      </c>
      <c r="B401" s="51">
        <v>24575</v>
      </c>
      <c r="C401" s="17" t="s">
        <v>79</v>
      </c>
      <c r="D401" s="17" t="s">
        <v>80</v>
      </c>
      <c r="E401" s="17" t="s">
        <v>83</v>
      </c>
      <c r="F401" s="17" t="s">
        <v>99</v>
      </c>
      <c r="G401" s="17" t="s">
        <v>92</v>
      </c>
      <c r="H401" s="17">
        <v>4</v>
      </c>
      <c r="I401" s="17" t="s">
        <v>89</v>
      </c>
      <c r="J401" s="17" t="s">
        <v>24</v>
      </c>
      <c r="K401" s="11">
        <v>-4787.84</v>
      </c>
      <c r="L401" s="11">
        <v>4787.84</v>
      </c>
      <c r="M401" s="11">
        <v>4787.84</v>
      </c>
      <c r="N401" s="17">
        <v>2017</v>
      </c>
      <c r="O401" s="17" t="s">
        <v>70</v>
      </c>
      <c r="P401" s="17" t="s">
        <v>20</v>
      </c>
      <c r="Q401" s="17" t="s">
        <v>98</v>
      </c>
      <c r="R401" s="17" t="s">
        <v>94</v>
      </c>
      <c r="S401" s="17" t="s">
        <v>97</v>
      </c>
      <c r="T401" s="17" t="s">
        <v>66</v>
      </c>
      <c r="U401" s="17" t="s">
        <v>75</v>
      </c>
      <c r="V401" s="17" t="s">
        <v>46</v>
      </c>
    </row>
    <row r="402" spans="1:22" x14ac:dyDescent="0.25">
      <c r="A402" s="17">
        <v>470358</v>
      </c>
      <c r="B402" s="51">
        <v>24576</v>
      </c>
      <c r="C402" s="17" t="s">
        <v>79</v>
      </c>
      <c r="D402" s="17" t="s">
        <v>80</v>
      </c>
      <c r="E402" s="17" t="s">
        <v>83</v>
      </c>
      <c r="F402" s="17" t="s">
        <v>99</v>
      </c>
      <c r="G402" s="17" t="s">
        <v>92</v>
      </c>
      <c r="H402" s="17">
        <v>4</v>
      </c>
      <c r="I402" s="17" t="s">
        <v>89</v>
      </c>
      <c r="J402" s="17" t="s">
        <v>29</v>
      </c>
      <c r="K402" s="11">
        <v>-11.27</v>
      </c>
      <c r="L402" s="11">
        <v>11.27</v>
      </c>
      <c r="M402" s="11">
        <v>11.27</v>
      </c>
      <c r="N402" s="17">
        <v>2017</v>
      </c>
      <c r="O402" s="17" t="s">
        <v>70</v>
      </c>
      <c r="P402" s="17" t="s">
        <v>22</v>
      </c>
      <c r="Q402" s="17" t="s">
        <v>98</v>
      </c>
      <c r="R402" s="17" t="s">
        <v>94</v>
      </c>
      <c r="S402" s="17" t="s">
        <v>97</v>
      </c>
      <c r="T402" s="17" t="s">
        <v>66</v>
      </c>
      <c r="U402" s="17" t="s">
        <v>75</v>
      </c>
      <c r="V402" s="17" t="s">
        <v>46</v>
      </c>
    </row>
    <row r="403" spans="1:22" x14ac:dyDescent="0.25">
      <c r="A403" s="17">
        <v>470359</v>
      </c>
      <c r="B403" s="51">
        <v>24577</v>
      </c>
      <c r="C403" s="17" t="s">
        <v>79</v>
      </c>
      <c r="D403" s="17" t="s">
        <v>80</v>
      </c>
      <c r="E403" s="17" t="s">
        <v>83</v>
      </c>
      <c r="F403" s="17" t="s">
        <v>99</v>
      </c>
      <c r="G403" s="17" t="s">
        <v>103</v>
      </c>
      <c r="H403" s="17">
        <v>4</v>
      </c>
      <c r="I403" s="17" t="s">
        <v>86</v>
      </c>
      <c r="J403" s="17" t="s">
        <v>9</v>
      </c>
      <c r="K403" s="11">
        <v>11</v>
      </c>
      <c r="L403" s="11">
        <v>11</v>
      </c>
      <c r="M403" s="11">
        <v>11</v>
      </c>
      <c r="N403" s="17">
        <v>2017</v>
      </c>
      <c r="O403" s="17" t="s">
        <v>70</v>
      </c>
      <c r="P403" s="17" t="s">
        <v>17</v>
      </c>
      <c r="Q403" s="17" t="s">
        <v>98</v>
      </c>
      <c r="R403" s="17" t="s">
        <v>94</v>
      </c>
      <c r="S403" s="17" t="s">
        <v>97</v>
      </c>
      <c r="T403" s="17" t="s">
        <v>66</v>
      </c>
      <c r="U403" s="17" t="s">
        <v>75</v>
      </c>
      <c r="V403" s="17" t="s">
        <v>46</v>
      </c>
    </row>
    <row r="404" spans="1:22" x14ac:dyDescent="0.25">
      <c r="A404" s="17">
        <v>470360</v>
      </c>
      <c r="B404" s="51">
        <v>24578</v>
      </c>
      <c r="C404" s="17" t="s">
        <v>79</v>
      </c>
      <c r="D404" s="17" t="s">
        <v>80</v>
      </c>
      <c r="E404" s="17" t="s">
        <v>83</v>
      </c>
      <c r="F404" s="17" t="s">
        <v>99</v>
      </c>
      <c r="G404" s="17" t="s">
        <v>103</v>
      </c>
      <c r="H404" s="17">
        <v>4</v>
      </c>
      <c r="I404" s="17" t="s">
        <v>86</v>
      </c>
      <c r="J404" s="17" t="s">
        <v>7</v>
      </c>
      <c r="K404" s="11">
        <v>-48309.100000000006</v>
      </c>
      <c r="L404" s="11">
        <v>48309.100000000006</v>
      </c>
      <c r="M404" s="11">
        <v>48309.100000000006</v>
      </c>
      <c r="N404" s="17">
        <v>2017</v>
      </c>
      <c r="O404" s="17" t="s">
        <v>70</v>
      </c>
      <c r="P404" s="17" t="s">
        <v>32</v>
      </c>
      <c r="Q404" s="17" t="s">
        <v>98</v>
      </c>
      <c r="R404" s="17" t="s">
        <v>94</v>
      </c>
      <c r="S404" s="17" t="s">
        <v>97</v>
      </c>
      <c r="T404" s="17" t="s">
        <v>66</v>
      </c>
      <c r="U404" s="17" t="s">
        <v>75</v>
      </c>
      <c r="V404" s="17" t="s">
        <v>46</v>
      </c>
    </row>
    <row r="405" spans="1:22" x14ac:dyDescent="0.25">
      <c r="A405" s="17">
        <v>470363</v>
      </c>
      <c r="B405" s="51">
        <v>24579</v>
      </c>
      <c r="C405" s="17" t="s">
        <v>79</v>
      </c>
      <c r="D405" s="17" t="s">
        <v>80</v>
      </c>
      <c r="E405" s="17" t="s">
        <v>83</v>
      </c>
      <c r="F405" s="17" t="s">
        <v>99</v>
      </c>
      <c r="G405" s="17" t="s">
        <v>103</v>
      </c>
      <c r="H405" s="17">
        <v>4</v>
      </c>
      <c r="I405" s="17" t="s">
        <v>86</v>
      </c>
      <c r="J405" s="17" t="s">
        <v>1</v>
      </c>
      <c r="K405" s="11">
        <v>-8970.98</v>
      </c>
      <c r="L405" s="11">
        <v>8970.98</v>
      </c>
      <c r="M405" s="11">
        <v>8970.98</v>
      </c>
      <c r="N405" s="17">
        <v>2017</v>
      </c>
      <c r="O405" s="17" t="s">
        <v>70</v>
      </c>
      <c r="P405" s="17" t="s">
        <v>21</v>
      </c>
      <c r="Q405" s="17" t="s">
        <v>98</v>
      </c>
      <c r="R405" s="17" t="s">
        <v>94</v>
      </c>
      <c r="S405" s="17" t="s">
        <v>97</v>
      </c>
      <c r="T405" s="17" t="s">
        <v>66</v>
      </c>
      <c r="U405" s="17" t="s">
        <v>75</v>
      </c>
      <c r="V405" s="17" t="s">
        <v>46</v>
      </c>
    </row>
    <row r="406" spans="1:22" x14ac:dyDescent="0.25">
      <c r="A406" s="17">
        <v>470364</v>
      </c>
      <c r="B406" s="51">
        <v>24580</v>
      </c>
      <c r="C406" s="17" t="s">
        <v>79</v>
      </c>
      <c r="D406" s="17" t="s">
        <v>80</v>
      </c>
      <c r="E406" s="17" t="s">
        <v>83</v>
      </c>
      <c r="F406" s="17" t="s">
        <v>99</v>
      </c>
      <c r="G406" s="17" t="s">
        <v>103</v>
      </c>
      <c r="H406" s="17">
        <v>4</v>
      </c>
      <c r="I406" s="17" t="s">
        <v>86</v>
      </c>
      <c r="J406" s="17" t="s">
        <v>24</v>
      </c>
      <c r="K406" s="11">
        <v>-39293.560000000005</v>
      </c>
      <c r="L406" s="11">
        <v>39293.560000000005</v>
      </c>
      <c r="M406" s="11">
        <v>39293.560000000005</v>
      </c>
      <c r="N406" s="17">
        <v>2017</v>
      </c>
      <c r="O406" s="17" t="s">
        <v>70</v>
      </c>
      <c r="P406" s="17" t="s">
        <v>20</v>
      </c>
      <c r="Q406" s="17" t="s">
        <v>98</v>
      </c>
      <c r="R406" s="17" t="s">
        <v>94</v>
      </c>
      <c r="S406" s="17" t="s">
        <v>97</v>
      </c>
      <c r="T406" s="17" t="s">
        <v>66</v>
      </c>
      <c r="U406" s="17" t="s">
        <v>75</v>
      </c>
      <c r="V406" s="17" t="s">
        <v>46</v>
      </c>
    </row>
    <row r="407" spans="1:22" x14ac:dyDescent="0.25">
      <c r="A407" s="17">
        <v>470365</v>
      </c>
      <c r="B407" s="51">
        <v>24581</v>
      </c>
      <c r="C407" s="17" t="s">
        <v>79</v>
      </c>
      <c r="D407" s="17" t="s">
        <v>80</v>
      </c>
      <c r="E407" s="17" t="s">
        <v>83</v>
      </c>
      <c r="F407" s="17" t="s">
        <v>99</v>
      </c>
      <c r="G407" s="17" t="s">
        <v>103</v>
      </c>
      <c r="H407" s="17">
        <v>4</v>
      </c>
      <c r="I407" s="17" t="s">
        <v>86</v>
      </c>
      <c r="J407" s="17" t="s">
        <v>29</v>
      </c>
      <c r="K407" s="11">
        <v>-44.56</v>
      </c>
      <c r="L407" s="11">
        <v>44.56</v>
      </c>
      <c r="M407" s="11">
        <v>44.56</v>
      </c>
      <c r="N407" s="17">
        <v>2017</v>
      </c>
      <c r="O407" s="17" t="s">
        <v>70</v>
      </c>
      <c r="P407" s="17" t="s">
        <v>22</v>
      </c>
      <c r="Q407" s="17" t="s">
        <v>98</v>
      </c>
      <c r="R407" s="17" t="s">
        <v>94</v>
      </c>
      <c r="S407" s="17" t="s">
        <v>97</v>
      </c>
      <c r="T407" s="17" t="s">
        <v>66</v>
      </c>
      <c r="U407" s="17" t="s">
        <v>75</v>
      </c>
      <c r="V407" s="17" t="s">
        <v>46</v>
      </c>
    </row>
    <row r="408" spans="1:22" x14ac:dyDescent="0.25">
      <c r="A408" s="17">
        <v>470366</v>
      </c>
      <c r="B408" s="51">
        <v>24582</v>
      </c>
      <c r="C408" s="17" t="s">
        <v>79</v>
      </c>
      <c r="D408" s="17" t="s">
        <v>80</v>
      </c>
      <c r="E408" s="17" t="s">
        <v>83</v>
      </c>
      <c r="F408" s="17" t="s">
        <v>99</v>
      </c>
      <c r="G408" s="17" t="s">
        <v>103</v>
      </c>
      <c r="H408" s="17">
        <v>4</v>
      </c>
      <c r="I408" s="17" t="s">
        <v>88</v>
      </c>
      <c r="J408" s="17" t="s">
        <v>9</v>
      </c>
      <c r="K408" s="11">
        <v>4</v>
      </c>
      <c r="L408" s="11">
        <v>4</v>
      </c>
      <c r="M408" s="11">
        <v>4</v>
      </c>
      <c r="N408" s="17">
        <v>2017</v>
      </c>
      <c r="O408" s="17" t="s">
        <v>70</v>
      </c>
      <c r="P408" s="17" t="s">
        <v>17</v>
      </c>
      <c r="Q408" s="17" t="s">
        <v>98</v>
      </c>
      <c r="R408" s="17" t="s">
        <v>94</v>
      </c>
      <c r="S408" s="17" t="s">
        <v>97</v>
      </c>
      <c r="T408" s="17" t="s">
        <v>66</v>
      </c>
      <c r="U408" s="17" t="s">
        <v>75</v>
      </c>
      <c r="V408" s="17" t="s">
        <v>46</v>
      </c>
    </row>
    <row r="409" spans="1:22" x14ac:dyDescent="0.25">
      <c r="A409" s="17">
        <v>470367</v>
      </c>
      <c r="B409" s="51">
        <v>24583</v>
      </c>
      <c r="C409" s="17" t="s">
        <v>79</v>
      </c>
      <c r="D409" s="17" t="s">
        <v>80</v>
      </c>
      <c r="E409" s="17" t="s">
        <v>83</v>
      </c>
      <c r="F409" s="17" t="s">
        <v>99</v>
      </c>
      <c r="G409" s="17" t="s">
        <v>103</v>
      </c>
      <c r="H409" s="17">
        <v>4</v>
      </c>
      <c r="I409" s="17" t="s">
        <v>88</v>
      </c>
      <c r="J409" s="17" t="s">
        <v>7</v>
      </c>
      <c r="K409" s="11">
        <v>-27898.55</v>
      </c>
      <c r="L409" s="11">
        <v>27898.55</v>
      </c>
      <c r="M409" s="11">
        <v>27898.55</v>
      </c>
      <c r="N409" s="17">
        <v>2017</v>
      </c>
      <c r="O409" s="17" t="s">
        <v>70</v>
      </c>
      <c r="P409" s="17" t="s">
        <v>32</v>
      </c>
      <c r="Q409" s="17" t="s">
        <v>98</v>
      </c>
      <c r="R409" s="17" t="s">
        <v>94</v>
      </c>
      <c r="S409" s="17" t="s">
        <v>97</v>
      </c>
      <c r="T409" s="17" t="s">
        <v>66</v>
      </c>
      <c r="U409" s="17" t="s">
        <v>75</v>
      </c>
      <c r="V409" s="17" t="s">
        <v>46</v>
      </c>
    </row>
    <row r="410" spans="1:22" x14ac:dyDescent="0.25">
      <c r="A410" s="17">
        <v>470368</v>
      </c>
      <c r="B410" s="51">
        <v>24584</v>
      </c>
      <c r="C410" s="17" t="s">
        <v>79</v>
      </c>
      <c r="D410" s="17" t="s">
        <v>80</v>
      </c>
      <c r="E410" s="17" t="s">
        <v>83</v>
      </c>
      <c r="F410" s="17" t="s">
        <v>99</v>
      </c>
      <c r="G410" s="17" t="s">
        <v>103</v>
      </c>
      <c r="H410" s="17">
        <v>4</v>
      </c>
      <c r="I410" s="17" t="s">
        <v>88</v>
      </c>
      <c r="J410" s="17" t="s">
        <v>5</v>
      </c>
      <c r="K410" s="11">
        <v>-2600</v>
      </c>
      <c r="L410" s="11">
        <v>2600</v>
      </c>
      <c r="M410" s="11">
        <v>2600</v>
      </c>
      <c r="N410" s="17">
        <v>2017</v>
      </c>
      <c r="O410" s="17" t="s">
        <v>70</v>
      </c>
      <c r="P410" s="17" t="s">
        <v>18</v>
      </c>
      <c r="Q410" s="17" t="s">
        <v>98</v>
      </c>
      <c r="R410" s="17" t="s">
        <v>94</v>
      </c>
      <c r="S410" s="17" t="s">
        <v>97</v>
      </c>
      <c r="T410" s="17" t="s">
        <v>66</v>
      </c>
      <c r="U410" s="17" t="s">
        <v>75</v>
      </c>
      <c r="V410" s="17" t="s">
        <v>46</v>
      </c>
    </row>
    <row r="411" spans="1:22" x14ac:dyDescent="0.25">
      <c r="A411" s="17">
        <v>470370</v>
      </c>
      <c r="B411" s="51">
        <v>24585</v>
      </c>
      <c r="C411" s="17" t="s">
        <v>79</v>
      </c>
      <c r="D411" s="17" t="s">
        <v>80</v>
      </c>
      <c r="E411" s="17" t="s">
        <v>83</v>
      </c>
      <c r="F411" s="17" t="s">
        <v>99</v>
      </c>
      <c r="G411" s="17" t="s">
        <v>103</v>
      </c>
      <c r="H411" s="17">
        <v>4</v>
      </c>
      <c r="I411" s="17" t="s">
        <v>88</v>
      </c>
      <c r="J411" s="17" t="s">
        <v>1</v>
      </c>
      <c r="K411" s="11">
        <v>-4140.4500000000007</v>
      </c>
      <c r="L411" s="11">
        <v>4140.4500000000007</v>
      </c>
      <c r="M411" s="11">
        <v>4140.4500000000007</v>
      </c>
      <c r="N411" s="17">
        <v>2017</v>
      </c>
      <c r="O411" s="17" t="s">
        <v>70</v>
      </c>
      <c r="P411" s="17" t="s">
        <v>21</v>
      </c>
      <c r="Q411" s="17" t="s">
        <v>98</v>
      </c>
      <c r="R411" s="17" t="s">
        <v>94</v>
      </c>
      <c r="S411" s="17" t="s">
        <v>97</v>
      </c>
      <c r="T411" s="17" t="s">
        <v>66</v>
      </c>
      <c r="U411" s="17" t="s">
        <v>75</v>
      </c>
      <c r="V411" s="17" t="s">
        <v>46</v>
      </c>
    </row>
    <row r="412" spans="1:22" x14ac:dyDescent="0.25">
      <c r="A412" s="17">
        <v>470371</v>
      </c>
      <c r="B412" s="51">
        <v>24586</v>
      </c>
      <c r="C412" s="17" t="s">
        <v>79</v>
      </c>
      <c r="D412" s="17" t="s">
        <v>80</v>
      </c>
      <c r="E412" s="17" t="s">
        <v>83</v>
      </c>
      <c r="F412" s="17" t="s">
        <v>99</v>
      </c>
      <c r="G412" s="17" t="s">
        <v>103</v>
      </c>
      <c r="H412" s="17">
        <v>4</v>
      </c>
      <c r="I412" s="17" t="s">
        <v>88</v>
      </c>
      <c r="J412" s="17" t="s">
        <v>24</v>
      </c>
      <c r="K412" s="11">
        <v>-14805.710000000001</v>
      </c>
      <c r="L412" s="11">
        <v>14805.710000000001</v>
      </c>
      <c r="M412" s="11">
        <v>14805.710000000001</v>
      </c>
      <c r="N412" s="17">
        <v>2017</v>
      </c>
      <c r="O412" s="17" t="s">
        <v>70</v>
      </c>
      <c r="P412" s="17" t="s">
        <v>20</v>
      </c>
      <c r="Q412" s="17" t="s">
        <v>98</v>
      </c>
      <c r="R412" s="17" t="s">
        <v>94</v>
      </c>
      <c r="S412" s="17" t="s">
        <v>97</v>
      </c>
      <c r="T412" s="17" t="s">
        <v>66</v>
      </c>
      <c r="U412" s="17" t="s">
        <v>75</v>
      </c>
      <c r="V412" s="17" t="s">
        <v>46</v>
      </c>
    </row>
    <row r="413" spans="1:22" x14ac:dyDescent="0.25">
      <c r="A413" s="17">
        <v>470372</v>
      </c>
      <c r="B413" s="51">
        <v>24587</v>
      </c>
      <c r="C413" s="17" t="s">
        <v>79</v>
      </c>
      <c r="D413" s="17" t="s">
        <v>80</v>
      </c>
      <c r="E413" s="17" t="s">
        <v>83</v>
      </c>
      <c r="F413" s="17" t="s">
        <v>99</v>
      </c>
      <c r="G413" s="17" t="s">
        <v>103</v>
      </c>
      <c r="H413" s="17">
        <v>4</v>
      </c>
      <c r="I413" s="17" t="s">
        <v>88</v>
      </c>
      <c r="J413" s="17" t="s">
        <v>29</v>
      </c>
      <c r="K413" s="11">
        <v>-6352.39</v>
      </c>
      <c r="L413" s="11">
        <v>6352.39</v>
      </c>
      <c r="M413" s="11">
        <v>6352.39</v>
      </c>
      <c r="N413" s="17">
        <v>2017</v>
      </c>
      <c r="O413" s="17" t="s">
        <v>70</v>
      </c>
      <c r="P413" s="17" t="s">
        <v>22</v>
      </c>
      <c r="Q413" s="17" t="s">
        <v>98</v>
      </c>
      <c r="R413" s="17" t="s">
        <v>94</v>
      </c>
      <c r="S413" s="17" t="s">
        <v>97</v>
      </c>
      <c r="T413" s="17" t="s">
        <v>66</v>
      </c>
      <c r="U413" s="17" t="s">
        <v>75</v>
      </c>
      <c r="V413" s="17" t="s">
        <v>46</v>
      </c>
    </row>
    <row r="414" spans="1:22" x14ac:dyDescent="0.25">
      <c r="A414" s="17">
        <v>470374</v>
      </c>
      <c r="B414" s="51">
        <v>24588</v>
      </c>
      <c r="C414" s="17" t="s">
        <v>79</v>
      </c>
      <c r="D414" s="17" t="s">
        <v>80</v>
      </c>
      <c r="E414" s="17" t="s">
        <v>83</v>
      </c>
      <c r="F414" s="17" t="s">
        <v>99</v>
      </c>
      <c r="G414" s="17" t="s">
        <v>103</v>
      </c>
      <c r="H414" s="17">
        <v>4</v>
      </c>
      <c r="I414" s="17" t="s">
        <v>89</v>
      </c>
      <c r="J414" s="17" t="s">
        <v>7</v>
      </c>
      <c r="K414" s="11">
        <v>-301.33999999999997</v>
      </c>
      <c r="L414" s="11">
        <v>301.33999999999997</v>
      </c>
      <c r="M414" s="11">
        <v>301.33999999999997</v>
      </c>
      <c r="N414" s="17">
        <v>2017</v>
      </c>
      <c r="O414" s="17" t="s">
        <v>70</v>
      </c>
      <c r="P414" s="17" t="s">
        <v>32</v>
      </c>
      <c r="Q414" s="17" t="s">
        <v>98</v>
      </c>
      <c r="R414" s="17" t="s">
        <v>94</v>
      </c>
      <c r="S414" s="17" t="s">
        <v>97</v>
      </c>
      <c r="T414" s="17" t="s">
        <v>66</v>
      </c>
      <c r="U414" s="17" t="s">
        <v>75</v>
      </c>
      <c r="V414" s="17" t="s">
        <v>46</v>
      </c>
    </row>
    <row r="415" spans="1:22" x14ac:dyDescent="0.25">
      <c r="A415" s="17">
        <v>470378</v>
      </c>
      <c r="B415" s="51">
        <v>24589</v>
      </c>
      <c r="C415" s="17" t="s">
        <v>79</v>
      </c>
      <c r="D415" s="17" t="s">
        <v>80</v>
      </c>
      <c r="E415" s="17" t="s">
        <v>83</v>
      </c>
      <c r="F415" s="17" t="s">
        <v>99</v>
      </c>
      <c r="G415" s="17" t="s">
        <v>103</v>
      </c>
      <c r="H415" s="17">
        <v>4</v>
      </c>
      <c r="I415" s="17" t="s">
        <v>89</v>
      </c>
      <c r="J415" s="17" t="s">
        <v>24</v>
      </c>
      <c r="K415" s="11">
        <v>-290.2</v>
      </c>
      <c r="L415" s="11">
        <v>290.2</v>
      </c>
      <c r="M415" s="11">
        <v>290.2</v>
      </c>
      <c r="N415" s="17">
        <v>2017</v>
      </c>
      <c r="O415" s="17" t="s">
        <v>70</v>
      </c>
      <c r="P415" s="17" t="s">
        <v>20</v>
      </c>
      <c r="Q415" s="17" t="s">
        <v>98</v>
      </c>
      <c r="R415" s="17" t="s">
        <v>94</v>
      </c>
      <c r="S415" s="17" t="s">
        <v>97</v>
      </c>
      <c r="T415" s="17" t="s">
        <v>66</v>
      </c>
      <c r="U415" s="17" t="s">
        <v>75</v>
      </c>
      <c r="V415" s="17" t="s">
        <v>46</v>
      </c>
    </row>
    <row r="416" spans="1:22" x14ac:dyDescent="0.25">
      <c r="A416" s="17">
        <v>470379</v>
      </c>
      <c r="B416" s="51">
        <v>24590</v>
      </c>
      <c r="C416" s="17" t="s">
        <v>79</v>
      </c>
      <c r="D416" s="17" t="s">
        <v>80</v>
      </c>
      <c r="E416" s="17" t="s">
        <v>83</v>
      </c>
      <c r="F416" s="17" t="s">
        <v>99</v>
      </c>
      <c r="G416" s="17" t="s">
        <v>103</v>
      </c>
      <c r="H416" s="17">
        <v>4</v>
      </c>
      <c r="I416" s="17" t="s">
        <v>89</v>
      </c>
      <c r="J416" s="17" t="s">
        <v>29</v>
      </c>
      <c r="K416" s="11">
        <v>-11.14</v>
      </c>
      <c r="L416" s="11">
        <v>11.14</v>
      </c>
      <c r="M416" s="11">
        <v>11.14</v>
      </c>
      <c r="N416" s="17">
        <v>2017</v>
      </c>
      <c r="O416" s="17" t="s">
        <v>70</v>
      </c>
      <c r="P416" s="17" t="s">
        <v>22</v>
      </c>
      <c r="Q416" s="17" t="s">
        <v>98</v>
      </c>
      <c r="R416" s="17" t="s">
        <v>94</v>
      </c>
      <c r="S416" s="17" t="s">
        <v>97</v>
      </c>
      <c r="T416" s="17" t="s">
        <v>66</v>
      </c>
      <c r="U416" s="17" t="s">
        <v>75</v>
      </c>
      <c r="V416" s="17" t="s">
        <v>46</v>
      </c>
    </row>
    <row r="417" spans="1:22" x14ac:dyDescent="0.25">
      <c r="A417" s="17">
        <v>470380</v>
      </c>
      <c r="B417" s="51">
        <v>24591</v>
      </c>
      <c r="C417" s="17" t="s">
        <v>79</v>
      </c>
      <c r="D417" s="17" t="s">
        <v>80</v>
      </c>
      <c r="E417" s="17" t="s">
        <v>83</v>
      </c>
      <c r="F417" s="17" t="s">
        <v>99</v>
      </c>
      <c r="G417" s="17" t="s">
        <v>104</v>
      </c>
      <c r="H417" s="17">
        <v>4</v>
      </c>
      <c r="I417" s="17" t="s">
        <v>86</v>
      </c>
      <c r="J417" s="17" t="s">
        <v>9</v>
      </c>
      <c r="K417" s="11">
        <v>13</v>
      </c>
      <c r="L417" s="11">
        <v>13</v>
      </c>
      <c r="M417" s="11">
        <v>13</v>
      </c>
      <c r="N417" s="17">
        <v>2017</v>
      </c>
      <c r="O417" s="17" t="s">
        <v>70</v>
      </c>
      <c r="P417" s="17" t="s">
        <v>17</v>
      </c>
      <c r="Q417" s="17" t="s">
        <v>98</v>
      </c>
      <c r="R417" s="17" t="s">
        <v>94</v>
      </c>
      <c r="S417" s="17" t="s">
        <v>97</v>
      </c>
      <c r="T417" s="17" t="s">
        <v>66</v>
      </c>
      <c r="U417" s="17" t="s">
        <v>75</v>
      </c>
      <c r="V417" s="17" t="s">
        <v>46</v>
      </c>
    </row>
    <row r="418" spans="1:22" x14ac:dyDescent="0.25">
      <c r="A418" s="17">
        <v>470381</v>
      </c>
      <c r="B418" s="51">
        <v>24592</v>
      </c>
      <c r="C418" s="17" t="s">
        <v>79</v>
      </c>
      <c r="D418" s="17" t="s">
        <v>80</v>
      </c>
      <c r="E418" s="17" t="s">
        <v>83</v>
      </c>
      <c r="F418" s="17" t="s">
        <v>99</v>
      </c>
      <c r="G418" s="17" t="s">
        <v>104</v>
      </c>
      <c r="H418" s="17">
        <v>4</v>
      </c>
      <c r="I418" s="17" t="s">
        <v>86</v>
      </c>
      <c r="J418" s="17" t="s">
        <v>7</v>
      </c>
      <c r="K418" s="11">
        <v>-51535.44</v>
      </c>
      <c r="L418" s="11">
        <v>51535.44</v>
      </c>
      <c r="M418" s="11">
        <v>51535.44</v>
      </c>
      <c r="N418" s="17">
        <v>2017</v>
      </c>
      <c r="O418" s="17" t="s">
        <v>70</v>
      </c>
      <c r="P418" s="17" t="s">
        <v>32</v>
      </c>
      <c r="Q418" s="17" t="s">
        <v>98</v>
      </c>
      <c r="R418" s="17" t="s">
        <v>94</v>
      </c>
      <c r="S418" s="17" t="s">
        <v>97</v>
      </c>
      <c r="T418" s="17" t="s">
        <v>66</v>
      </c>
      <c r="U418" s="17" t="s">
        <v>75</v>
      </c>
      <c r="V418" s="17" t="s">
        <v>46</v>
      </c>
    </row>
    <row r="419" spans="1:22" x14ac:dyDescent="0.25">
      <c r="A419" s="17">
        <v>470382</v>
      </c>
      <c r="B419" s="51">
        <v>24593</v>
      </c>
      <c r="C419" s="17" t="s">
        <v>79</v>
      </c>
      <c r="D419" s="17" t="s">
        <v>80</v>
      </c>
      <c r="E419" s="17" t="s">
        <v>83</v>
      </c>
      <c r="F419" s="17" t="s">
        <v>99</v>
      </c>
      <c r="G419" s="17" t="s">
        <v>104</v>
      </c>
      <c r="H419" s="17">
        <v>4</v>
      </c>
      <c r="I419" s="17" t="s">
        <v>86</v>
      </c>
      <c r="J419" s="17" t="s">
        <v>5</v>
      </c>
      <c r="K419" s="11">
        <v>-37100</v>
      </c>
      <c r="L419" s="11">
        <v>37100</v>
      </c>
      <c r="M419" s="11">
        <v>37100</v>
      </c>
      <c r="N419" s="17">
        <v>2017</v>
      </c>
      <c r="O419" s="17" t="s">
        <v>70</v>
      </c>
      <c r="P419" s="17" t="s">
        <v>18</v>
      </c>
      <c r="Q419" s="17" t="s">
        <v>98</v>
      </c>
      <c r="R419" s="17" t="s">
        <v>94</v>
      </c>
      <c r="S419" s="17" t="s">
        <v>97</v>
      </c>
      <c r="T419" s="17" t="s">
        <v>66</v>
      </c>
      <c r="U419" s="17" t="s">
        <v>75</v>
      </c>
      <c r="V419" s="17" t="s">
        <v>46</v>
      </c>
    </row>
    <row r="420" spans="1:22" x14ac:dyDescent="0.25">
      <c r="A420" s="17">
        <v>470384</v>
      </c>
      <c r="B420" s="51">
        <v>24594</v>
      </c>
      <c r="C420" s="17" t="s">
        <v>79</v>
      </c>
      <c r="D420" s="17" t="s">
        <v>80</v>
      </c>
      <c r="E420" s="17" t="s">
        <v>83</v>
      </c>
      <c r="F420" s="17" t="s">
        <v>99</v>
      </c>
      <c r="G420" s="17" t="s">
        <v>104</v>
      </c>
      <c r="H420" s="17">
        <v>4</v>
      </c>
      <c r="I420" s="17" t="s">
        <v>86</v>
      </c>
      <c r="J420" s="17" t="s">
        <v>1</v>
      </c>
      <c r="K420" s="11">
        <v>-783.09999999999991</v>
      </c>
      <c r="L420" s="11">
        <v>783.09999999999991</v>
      </c>
      <c r="M420" s="11">
        <v>783.09999999999991</v>
      </c>
      <c r="N420" s="17">
        <v>2017</v>
      </c>
      <c r="O420" s="17" t="s">
        <v>70</v>
      </c>
      <c r="P420" s="17" t="s">
        <v>21</v>
      </c>
      <c r="Q420" s="17" t="s">
        <v>98</v>
      </c>
      <c r="R420" s="17" t="s">
        <v>94</v>
      </c>
      <c r="S420" s="17" t="s">
        <v>97</v>
      </c>
      <c r="T420" s="17" t="s">
        <v>66</v>
      </c>
      <c r="U420" s="17" t="s">
        <v>75</v>
      </c>
      <c r="V420" s="17" t="s">
        <v>46</v>
      </c>
    </row>
    <row r="421" spans="1:22" x14ac:dyDescent="0.25">
      <c r="A421" s="17">
        <v>470385</v>
      </c>
      <c r="B421" s="51">
        <v>24595</v>
      </c>
      <c r="C421" s="17" t="s">
        <v>79</v>
      </c>
      <c r="D421" s="17" t="s">
        <v>80</v>
      </c>
      <c r="E421" s="17" t="s">
        <v>83</v>
      </c>
      <c r="F421" s="17" t="s">
        <v>99</v>
      </c>
      <c r="G421" s="17" t="s">
        <v>104</v>
      </c>
      <c r="H421" s="17">
        <v>4</v>
      </c>
      <c r="I421" s="17" t="s">
        <v>86</v>
      </c>
      <c r="J421" s="17" t="s">
        <v>24</v>
      </c>
      <c r="K421" s="11">
        <v>-13639.36</v>
      </c>
      <c r="L421" s="11">
        <v>13639.36</v>
      </c>
      <c r="M421" s="11">
        <v>13639.36</v>
      </c>
      <c r="N421" s="17">
        <v>2017</v>
      </c>
      <c r="O421" s="17" t="s">
        <v>70</v>
      </c>
      <c r="P421" s="17" t="s">
        <v>20</v>
      </c>
      <c r="Q421" s="17" t="s">
        <v>98</v>
      </c>
      <c r="R421" s="17" t="s">
        <v>94</v>
      </c>
      <c r="S421" s="17" t="s">
        <v>97</v>
      </c>
      <c r="T421" s="17" t="s">
        <v>66</v>
      </c>
      <c r="U421" s="17" t="s">
        <v>75</v>
      </c>
      <c r="V421" s="17" t="s">
        <v>46</v>
      </c>
    </row>
    <row r="422" spans="1:22" x14ac:dyDescent="0.25">
      <c r="A422" s="17">
        <v>470386</v>
      </c>
      <c r="B422" s="51">
        <v>24596</v>
      </c>
      <c r="C422" s="17" t="s">
        <v>79</v>
      </c>
      <c r="D422" s="17" t="s">
        <v>80</v>
      </c>
      <c r="E422" s="17" t="s">
        <v>83</v>
      </c>
      <c r="F422" s="17" t="s">
        <v>99</v>
      </c>
      <c r="G422" s="17" t="s">
        <v>104</v>
      </c>
      <c r="H422" s="17">
        <v>4</v>
      </c>
      <c r="I422" s="17" t="s">
        <v>86</v>
      </c>
      <c r="J422" s="17" t="s">
        <v>29</v>
      </c>
      <c r="K422" s="11">
        <v>-12.98</v>
      </c>
      <c r="L422" s="11">
        <v>12.98</v>
      </c>
      <c r="M422" s="11">
        <v>12.98</v>
      </c>
      <c r="N422" s="17">
        <v>2017</v>
      </c>
      <c r="O422" s="17" t="s">
        <v>70</v>
      </c>
      <c r="P422" s="17" t="s">
        <v>22</v>
      </c>
      <c r="Q422" s="17" t="s">
        <v>98</v>
      </c>
      <c r="R422" s="17" t="s">
        <v>94</v>
      </c>
      <c r="S422" s="17" t="s">
        <v>97</v>
      </c>
      <c r="T422" s="17" t="s">
        <v>66</v>
      </c>
      <c r="U422" s="17" t="s">
        <v>75</v>
      </c>
      <c r="V422" s="17" t="s">
        <v>46</v>
      </c>
    </row>
    <row r="423" spans="1:22" x14ac:dyDescent="0.25">
      <c r="A423" s="17">
        <v>470387</v>
      </c>
      <c r="B423" s="51">
        <v>24597</v>
      </c>
      <c r="C423" s="17" t="s">
        <v>79</v>
      </c>
      <c r="D423" s="17" t="s">
        <v>80</v>
      </c>
      <c r="E423" s="17" t="s">
        <v>83</v>
      </c>
      <c r="F423" s="17" t="s">
        <v>99</v>
      </c>
      <c r="G423" s="17" t="s">
        <v>104</v>
      </c>
      <c r="H423" s="17">
        <v>4</v>
      </c>
      <c r="I423" s="17" t="s">
        <v>88</v>
      </c>
      <c r="J423" s="17" t="s">
        <v>9</v>
      </c>
      <c r="K423" s="11">
        <v>2</v>
      </c>
      <c r="L423" s="11">
        <v>2</v>
      </c>
      <c r="M423" s="11">
        <v>2</v>
      </c>
      <c r="N423" s="17">
        <v>2017</v>
      </c>
      <c r="O423" s="17" t="s">
        <v>70</v>
      </c>
      <c r="P423" s="17" t="s">
        <v>17</v>
      </c>
      <c r="Q423" s="17" t="s">
        <v>98</v>
      </c>
      <c r="R423" s="17" t="s">
        <v>94</v>
      </c>
      <c r="S423" s="17" t="s">
        <v>97</v>
      </c>
      <c r="T423" s="17" t="s">
        <v>66</v>
      </c>
      <c r="U423" s="17" t="s">
        <v>75</v>
      </c>
      <c r="V423" s="17" t="s">
        <v>46</v>
      </c>
    </row>
    <row r="424" spans="1:22" x14ac:dyDescent="0.25">
      <c r="A424" s="17">
        <v>470388</v>
      </c>
      <c r="B424" s="51">
        <v>24598</v>
      </c>
      <c r="C424" s="17" t="s">
        <v>79</v>
      </c>
      <c r="D424" s="17" t="s">
        <v>80</v>
      </c>
      <c r="E424" s="17" t="s">
        <v>83</v>
      </c>
      <c r="F424" s="17" t="s">
        <v>99</v>
      </c>
      <c r="G424" s="17" t="s">
        <v>104</v>
      </c>
      <c r="H424" s="17">
        <v>4</v>
      </c>
      <c r="I424" s="17" t="s">
        <v>88</v>
      </c>
      <c r="J424" s="17" t="s">
        <v>7</v>
      </c>
      <c r="K424" s="11">
        <v>-2442.1799999999998</v>
      </c>
      <c r="L424" s="11">
        <v>2442.1799999999998</v>
      </c>
      <c r="M424" s="11">
        <v>2442.1799999999998</v>
      </c>
      <c r="N424" s="17">
        <v>2017</v>
      </c>
      <c r="O424" s="17" t="s">
        <v>70</v>
      </c>
      <c r="P424" s="17" t="s">
        <v>32</v>
      </c>
      <c r="Q424" s="17" t="s">
        <v>98</v>
      </c>
      <c r="R424" s="17" t="s">
        <v>94</v>
      </c>
      <c r="S424" s="17" t="s">
        <v>97</v>
      </c>
      <c r="T424" s="17" t="s">
        <v>66</v>
      </c>
      <c r="U424" s="17" t="s">
        <v>75</v>
      </c>
      <c r="V424" s="17" t="s">
        <v>46</v>
      </c>
    </row>
    <row r="425" spans="1:22" x14ac:dyDescent="0.25">
      <c r="A425" s="17">
        <v>470391</v>
      </c>
      <c r="B425" s="51">
        <v>24599</v>
      </c>
      <c r="C425" s="17" t="s">
        <v>79</v>
      </c>
      <c r="D425" s="17" t="s">
        <v>80</v>
      </c>
      <c r="E425" s="17" t="s">
        <v>83</v>
      </c>
      <c r="F425" s="17" t="s">
        <v>99</v>
      </c>
      <c r="G425" s="17" t="s">
        <v>104</v>
      </c>
      <c r="H425" s="17">
        <v>4</v>
      </c>
      <c r="I425" s="17" t="s">
        <v>88</v>
      </c>
      <c r="J425" s="17" t="s">
        <v>1</v>
      </c>
      <c r="K425" s="11">
        <v>-111.88</v>
      </c>
      <c r="L425" s="11">
        <v>111.88</v>
      </c>
      <c r="M425" s="11">
        <v>111.88</v>
      </c>
      <c r="N425" s="17">
        <v>2017</v>
      </c>
      <c r="O425" s="17" t="s">
        <v>70</v>
      </c>
      <c r="P425" s="17" t="s">
        <v>21</v>
      </c>
      <c r="Q425" s="17" t="s">
        <v>98</v>
      </c>
      <c r="R425" s="17" t="s">
        <v>94</v>
      </c>
      <c r="S425" s="17" t="s">
        <v>97</v>
      </c>
      <c r="T425" s="17" t="s">
        <v>66</v>
      </c>
      <c r="U425" s="17" t="s">
        <v>75</v>
      </c>
      <c r="V425" s="17" t="s">
        <v>46</v>
      </c>
    </row>
    <row r="426" spans="1:22" x14ac:dyDescent="0.25">
      <c r="A426" s="17">
        <v>470392</v>
      </c>
      <c r="B426" s="51">
        <v>24600</v>
      </c>
      <c r="C426" s="17" t="s">
        <v>79</v>
      </c>
      <c r="D426" s="17" t="s">
        <v>80</v>
      </c>
      <c r="E426" s="17" t="s">
        <v>83</v>
      </c>
      <c r="F426" s="17" t="s">
        <v>99</v>
      </c>
      <c r="G426" s="17" t="s">
        <v>104</v>
      </c>
      <c r="H426" s="17">
        <v>4</v>
      </c>
      <c r="I426" s="17" t="s">
        <v>88</v>
      </c>
      <c r="J426" s="17" t="s">
        <v>24</v>
      </c>
      <c r="K426" s="11">
        <v>-2321.6</v>
      </c>
      <c r="L426" s="11">
        <v>2321.6</v>
      </c>
      <c r="M426" s="11">
        <v>2321.6</v>
      </c>
      <c r="N426" s="17">
        <v>2017</v>
      </c>
      <c r="O426" s="17" t="s">
        <v>70</v>
      </c>
      <c r="P426" s="17" t="s">
        <v>20</v>
      </c>
      <c r="Q426" s="17" t="s">
        <v>98</v>
      </c>
      <c r="R426" s="17" t="s">
        <v>94</v>
      </c>
      <c r="S426" s="17" t="s">
        <v>97</v>
      </c>
      <c r="T426" s="17" t="s">
        <v>66</v>
      </c>
      <c r="U426" s="17" t="s">
        <v>75</v>
      </c>
      <c r="V426" s="17" t="s">
        <v>46</v>
      </c>
    </row>
    <row r="427" spans="1:22" x14ac:dyDescent="0.25">
      <c r="A427" s="17">
        <v>470393</v>
      </c>
      <c r="B427" s="51">
        <v>24601</v>
      </c>
      <c r="C427" s="17" t="s">
        <v>79</v>
      </c>
      <c r="D427" s="17" t="s">
        <v>80</v>
      </c>
      <c r="E427" s="17" t="s">
        <v>83</v>
      </c>
      <c r="F427" s="17" t="s">
        <v>99</v>
      </c>
      <c r="G427" s="17" t="s">
        <v>104</v>
      </c>
      <c r="H427" s="17">
        <v>4</v>
      </c>
      <c r="I427" s="17" t="s">
        <v>88</v>
      </c>
      <c r="J427" s="17" t="s">
        <v>29</v>
      </c>
      <c r="K427" s="11">
        <v>-8.6999999999999993</v>
      </c>
      <c r="L427" s="11">
        <v>8.6999999999999993</v>
      </c>
      <c r="M427" s="11">
        <v>8.6999999999999993</v>
      </c>
      <c r="N427" s="17">
        <v>2017</v>
      </c>
      <c r="O427" s="17" t="s">
        <v>70</v>
      </c>
      <c r="P427" s="17" t="s">
        <v>22</v>
      </c>
      <c r="Q427" s="17" t="s">
        <v>98</v>
      </c>
      <c r="R427" s="17" t="s">
        <v>94</v>
      </c>
      <c r="S427" s="17" t="s">
        <v>97</v>
      </c>
      <c r="T427" s="17" t="s">
        <v>66</v>
      </c>
      <c r="U427" s="17" t="s">
        <v>75</v>
      </c>
      <c r="V427" s="17" t="s">
        <v>46</v>
      </c>
    </row>
    <row r="428" spans="1:22" x14ac:dyDescent="0.25">
      <c r="A428" s="17">
        <v>470394</v>
      </c>
      <c r="B428" s="51">
        <v>24602</v>
      </c>
      <c r="C428" s="17" t="s">
        <v>79</v>
      </c>
      <c r="D428" s="17" t="s">
        <v>80</v>
      </c>
      <c r="E428" s="17" t="s">
        <v>83</v>
      </c>
      <c r="F428" s="17" t="s">
        <v>99</v>
      </c>
      <c r="G428" s="17" t="s">
        <v>104</v>
      </c>
      <c r="H428" s="17">
        <v>4</v>
      </c>
      <c r="I428" s="17" t="s">
        <v>92</v>
      </c>
      <c r="J428" s="17" t="s">
        <v>9</v>
      </c>
      <c r="K428" s="11">
        <v>3</v>
      </c>
      <c r="L428" s="11">
        <v>3</v>
      </c>
      <c r="M428" s="11">
        <v>3</v>
      </c>
      <c r="N428" s="17">
        <v>2017</v>
      </c>
      <c r="O428" s="17" t="s">
        <v>70</v>
      </c>
      <c r="P428" s="17" t="s">
        <v>17</v>
      </c>
      <c r="Q428" s="17" t="s">
        <v>98</v>
      </c>
      <c r="R428" s="17" t="s">
        <v>94</v>
      </c>
      <c r="S428" s="17" t="s">
        <v>97</v>
      </c>
      <c r="T428" s="17" t="s">
        <v>66</v>
      </c>
      <c r="U428" s="17" t="s">
        <v>75</v>
      </c>
      <c r="V428" s="17" t="s">
        <v>46</v>
      </c>
    </row>
    <row r="429" spans="1:22" x14ac:dyDescent="0.25">
      <c r="A429" s="17">
        <v>470395</v>
      </c>
      <c r="B429" s="51">
        <v>24603</v>
      </c>
      <c r="C429" s="17" t="s">
        <v>79</v>
      </c>
      <c r="D429" s="17" t="s">
        <v>80</v>
      </c>
      <c r="E429" s="17" t="s">
        <v>83</v>
      </c>
      <c r="F429" s="17" t="s">
        <v>99</v>
      </c>
      <c r="G429" s="17" t="s">
        <v>104</v>
      </c>
      <c r="H429" s="17">
        <v>4</v>
      </c>
      <c r="I429" s="17" t="s">
        <v>92</v>
      </c>
      <c r="J429" s="17" t="s">
        <v>7</v>
      </c>
      <c r="K429" s="11">
        <v>-3372.99</v>
      </c>
      <c r="L429" s="11">
        <v>3372.99</v>
      </c>
      <c r="M429" s="11">
        <v>3372.99</v>
      </c>
      <c r="N429" s="17">
        <v>2017</v>
      </c>
      <c r="O429" s="17" t="s">
        <v>70</v>
      </c>
      <c r="P429" s="17" t="s">
        <v>32</v>
      </c>
      <c r="Q429" s="17" t="s">
        <v>98</v>
      </c>
      <c r="R429" s="17" t="s">
        <v>94</v>
      </c>
      <c r="S429" s="17" t="s">
        <v>97</v>
      </c>
      <c r="T429" s="17" t="s">
        <v>66</v>
      </c>
      <c r="U429" s="17" t="s">
        <v>75</v>
      </c>
      <c r="V429" s="17" t="s">
        <v>46</v>
      </c>
    </row>
    <row r="430" spans="1:22" x14ac:dyDescent="0.25">
      <c r="A430" s="17">
        <v>470398</v>
      </c>
      <c r="B430" s="51">
        <v>24604</v>
      </c>
      <c r="C430" s="17" t="s">
        <v>79</v>
      </c>
      <c r="D430" s="17" t="s">
        <v>80</v>
      </c>
      <c r="E430" s="17" t="s">
        <v>83</v>
      </c>
      <c r="F430" s="17" t="s">
        <v>99</v>
      </c>
      <c r="G430" s="17" t="s">
        <v>104</v>
      </c>
      <c r="H430" s="17">
        <v>4</v>
      </c>
      <c r="I430" s="17" t="s">
        <v>92</v>
      </c>
      <c r="J430" s="17" t="s">
        <v>1</v>
      </c>
      <c r="K430" s="11">
        <v>-167.81</v>
      </c>
      <c r="L430" s="11">
        <v>167.81</v>
      </c>
      <c r="M430" s="11">
        <v>167.81</v>
      </c>
      <c r="N430" s="17">
        <v>2017</v>
      </c>
      <c r="O430" s="17" t="s">
        <v>70</v>
      </c>
      <c r="P430" s="17" t="s">
        <v>21</v>
      </c>
      <c r="Q430" s="17" t="s">
        <v>98</v>
      </c>
      <c r="R430" s="17" t="s">
        <v>94</v>
      </c>
      <c r="S430" s="17" t="s">
        <v>97</v>
      </c>
      <c r="T430" s="17" t="s">
        <v>66</v>
      </c>
      <c r="U430" s="17" t="s">
        <v>75</v>
      </c>
      <c r="V430" s="17" t="s">
        <v>46</v>
      </c>
    </row>
    <row r="431" spans="1:22" x14ac:dyDescent="0.25">
      <c r="A431" s="17">
        <v>470399</v>
      </c>
      <c r="B431" s="51">
        <v>24605</v>
      </c>
      <c r="C431" s="17" t="s">
        <v>79</v>
      </c>
      <c r="D431" s="17" t="s">
        <v>80</v>
      </c>
      <c r="E431" s="17" t="s">
        <v>83</v>
      </c>
      <c r="F431" s="17" t="s">
        <v>99</v>
      </c>
      <c r="G431" s="17" t="s">
        <v>104</v>
      </c>
      <c r="H431" s="17">
        <v>4</v>
      </c>
      <c r="I431" s="17" t="s">
        <v>92</v>
      </c>
      <c r="J431" s="17" t="s">
        <v>24</v>
      </c>
      <c r="K431" s="11">
        <v>-3192.2</v>
      </c>
      <c r="L431" s="11">
        <v>3192.2</v>
      </c>
      <c r="M431" s="11">
        <v>3192.2</v>
      </c>
      <c r="N431" s="17">
        <v>2017</v>
      </c>
      <c r="O431" s="17" t="s">
        <v>70</v>
      </c>
      <c r="P431" s="17" t="s">
        <v>20</v>
      </c>
      <c r="Q431" s="17" t="s">
        <v>98</v>
      </c>
      <c r="R431" s="17" t="s">
        <v>94</v>
      </c>
      <c r="S431" s="17" t="s">
        <v>97</v>
      </c>
      <c r="T431" s="17" t="s">
        <v>66</v>
      </c>
      <c r="U431" s="17" t="s">
        <v>75</v>
      </c>
      <c r="V431" s="17" t="s">
        <v>46</v>
      </c>
    </row>
    <row r="432" spans="1:22" x14ac:dyDescent="0.25">
      <c r="A432" s="17">
        <v>470400</v>
      </c>
      <c r="B432" s="51">
        <v>24606</v>
      </c>
      <c r="C432" s="17" t="s">
        <v>79</v>
      </c>
      <c r="D432" s="17" t="s">
        <v>80</v>
      </c>
      <c r="E432" s="17" t="s">
        <v>83</v>
      </c>
      <c r="F432" s="17" t="s">
        <v>99</v>
      </c>
      <c r="G432" s="17" t="s">
        <v>104</v>
      </c>
      <c r="H432" s="17">
        <v>4</v>
      </c>
      <c r="I432" s="17" t="s">
        <v>92</v>
      </c>
      <c r="J432" s="17" t="s">
        <v>29</v>
      </c>
      <c r="K432" s="11">
        <v>-12.98</v>
      </c>
      <c r="L432" s="11">
        <v>12.98</v>
      </c>
      <c r="M432" s="11">
        <v>12.98</v>
      </c>
      <c r="N432" s="17">
        <v>2017</v>
      </c>
      <c r="O432" s="17" t="s">
        <v>70</v>
      </c>
      <c r="P432" s="17" t="s">
        <v>22</v>
      </c>
      <c r="Q432" s="17" t="s">
        <v>98</v>
      </c>
      <c r="R432" s="17" t="s">
        <v>94</v>
      </c>
      <c r="S432" s="17" t="s">
        <v>97</v>
      </c>
      <c r="T432" s="17" t="s">
        <v>66</v>
      </c>
      <c r="U432" s="17" t="s">
        <v>75</v>
      </c>
      <c r="V432" s="17" t="s">
        <v>46</v>
      </c>
    </row>
    <row r="433" spans="1:22" x14ac:dyDescent="0.25">
      <c r="A433" s="17">
        <v>470401</v>
      </c>
      <c r="B433" s="51">
        <v>24607</v>
      </c>
      <c r="C433" s="17" t="s">
        <v>79</v>
      </c>
      <c r="D433" s="17" t="s">
        <v>80</v>
      </c>
      <c r="E433" s="17" t="s">
        <v>83</v>
      </c>
      <c r="F433" s="17" t="s">
        <v>99</v>
      </c>
      <c r="G433" s="17" t="s">
        <v>105</v>
      </c>
      <c r="H433" s="17">
        <v>4</v>
      </c>
      <c r="I433" s="17" t="s">
        <v>86</v>
      </c>
      <c r="J433" s="17" t="s">
        <v>9</v>
      </c>
      <c r="K433" s="11">
        <v>34</v>
      </c>
      <c r="L433" s="11">
        <v>34</v>
      </c>
      <c r="M433" s="11">
        <v>34</v>
      </c>
      <c r="N433" s="17">
        <v>2017</v>
      </c>
      <c r="O433" s="17" t="s">
        <v>70</v>
      </c>
      <c r="P433" s="17" t="s">
        <v>17</v>
      </c>
      <c r="Q433" s="17" t="s">
        <v>98</v>
      </c>
      <c r="R433" s="17" t="s">
        <v>94</v>
      </c>
      <c r="S433" s="17" t="s">
        <v>97</v>
      </c>
      <c r="T433" s="17" t="s">
        <v>66</v>
      </c>
      <c r="U433" s="17" t="s">
        <v>75</v>
      </c>
      <c r="V433" s="17" t="s">
        <v>46</v>
      </c>
    </row>
    <row r="434" spans="1:22" x14ac:dyDescent="0.25">
      <c r="A434" s="17">
        <v>470402</v>
      </c>
      <c r="B434" s="51">
        <v>24608</v>
      </c>
      <c r="C434" s="17" t="s">
        <v>79</v>
      </c>
      <c r="D434" s="17" t="s">
        <v>80</v>
      </c>
      <c r="E434" s="17" t="s">
        <v>83</v>
      </c>
      <c r="F434" s="17" t="s">
        <v>99</v>
      </c>
      <c r="G434" s="17" t="s">
        <v>105</v>
      </c>
      <c r="H434" s="17">
        <v>4</v>
      </c>
      <c r="I434" s="17" t="s">
        <v>86</v>
      </c>
      <c r="J434" s="17" t="s">
        <v>7</v>
      </c>
      <c r="K434" s="11">
        <v>-23428.37</v>
      </c>
      <c r="L434" s="11">
        <v>23428.37</v>
      </c>
      <c r="M434" s="11">
        <v>23428.37</v>
      </c>
      <c r="N434" s="17">
        <v>2017</v>
      </c>
      <c r="O434" s="17" t="s">
        <v>70</v>
      </c>
      <c r="P434" s="17" t="s">
        <v>32</v>
      </c>
      <c r="Q434" s="17" t="s">
        <v>98</v>
      </c>
      <c r="R434" s="17" t="s">
        <v>94</v>
      </c>
      <c r="S434" s="17" t="s">
        <v>97</v>
      </c>
      <c r="T434" s="17" t="s">
        <v>66</v>
      </c>
      <c r="U434" s="17" t="s">
        <v>75</v>
      </c>
      <c r="V434" s="17" t="s">
        <v>46</v>
      </c>
    </row>
    <row r="435" spans="1:22" x14ac:dyDescent="0.25">
      <c r="A435" s="17">
        <v>470403</v>
      </c>
      <c r="B435" s="51">
        <v>24609</v>
      </c>
      <c r="C435" s="17" t="s">
        <v>79</v>
      </c>
      <c r="D435" s="17" t="s">
        <v>80</v>
      </c>
      <c r="E435" s="17" t="s">
        <v>83</v>
      </c>
      <c r="F435" s="17" t="s">
        <v>99</v>
      </c>
      <c r="G435" s="17" t="s">
        <v>105</v>
      </c>
      <c r="H435" s="17">
        <v>4</v>
      </c>
      <c r="I435" s="17" t="s">
        <v>86</v>
      </c>
      <c r="J435" s="17" t="s">
        <v>5</v>
      </c>
      <c r="K435" s="11">
        <v>-6000</v>
      </c>
      <c r="L435" s="11">
        <v>6000</v>
      </c>
      <c r="M435" s="11">
        <v>6000</v>
      </c>
      <c r="N435" s="17">
        <v>2017</v>
      </c>
      <c r="O435" s="17" t="s">
        <v>70</v>
      </c>
      <c r="P435" s="17" t="s">
        <v>18</v>
      </c>
      <c r="Q435" s="17" t="s">
        <v>98</v>
      </c>
      <c r="R435" s="17" t="s">
        <v>94</v>
      </c>
      <c r="S435" s="17" t="s">
        <v>97</v>
      </c>
      <c r="T435" s="17" t="s">
        <v>66</v>
      </c>
      <c r="U435" s="17" t="s">
        <v>75</v>
      </c>
      <c r="V435" s="17" t="s">
        <v>46</v>
      </c>
    </row>
    <row r="436" spans="1:22" x14ac:dyDescent="0.25">
      <c r="A436" s="17">
        <v>470406</v>
      </c>
      <c r="B436" s="51">
        <v>24610</v>
      </c>
      <c r="C436" s="17" t="s">
        <v>79</v>
      </c>
      <c r="D436" s="17" t="s">
        <v>80</v>
      </c>
      <c r="E436" s="17" t="s">
        <v>83</v>
      </c>
      <c r="F436" s="17" t="s">
        <v>99</v>
      </c>
      <c r="G436" s="17" t="s">
        <v>105</v>
      </c>
      <c r="H436" s="17">
        <v>4</v>
      </c>
      <c r="I436" s="17" t="s">
        <v>86</v>
      </c>
      <c r="J436" s="17" t="s">
        <v>24</v>
      </c>
      <c r="K436" s="11">
        <v>-16669.579999999998</v>
      </c>
      <c r="L436" s="11">
        <v>16669.579999999998</v>
      </c>
      <c r="M436" s="11">
        <v>16669.579999999998</v>
      </c>
      <c r="N436" s="17">
        <v>2017</v>
      </c>
      <c r="O436" s="17" t="s">
        <v>70</v>
      </c>
      <c r="P436" s="17" t="s">
        <v>20</v>
      </c>
      <c r="Q436" s="17" t="s">
        <v>98</v>
      </c>
      <c r="R436" s="17" t="s">
        <v>94</v>
      </c>
      <c r="S436" s="17" t="s">
        <v>97</v>
      </c>
      <c r="T436" s="17" t="s">
        <v>66</v>
      </c>
      <c r="U436" s="17" t="s">
        <v>75</v>
      </c>
      <c r="V436" s="17" t="s">
        <v>46</v>
      </c>
    </row>
    <row r="437" spans="1:22" x14ac:dyDescent="0.25">
      <c r="A437" s="17">
        <v>470407</v>
      </c>
      <c r="B437" s="51">
        <v>24611</v>
      </c>
      <c r="C437" s="17" t="s">
        <v>79</v>
      </c>
      <c r="D437" s="17" t="s">
        <v>80</v>
      </c>
      <c r="E437" s="17" t="s">
        <v>83</v>
      </c>
      <c r="F437" s="17" t="s">
        <v>99</v>
      </c>
      <c r="G437" s="17" t="s">
        <v>105</v>
      </c>
      <c r="H437" s="17">
        <v>4</v>
      </c>
      <c r="I437" s="17" t="s">
        <v>86</v>
      </c>
      <c r="J437" s="17" t="s">
        <v>29</v>
      </c>
      <c r="K437" s="11">
        <v>-758.79</v>
      </c>
      <c r="L437" s="11">
        <v>758.79</v>
      </c>
      <c r="M437" s="11">
        <v>758.79</v>
      </c>
      <c r="N437" s="17">
        <v>2017</v>
      </c>
      <c r="O437" s="17" t="s">
        <v>70</v>
      </c>
      <c r="P437" s="17" t="s">
        <v>22</v>
      </c>
      <c r="Q437" s="17" t="s">
        <v>98</v>
      </c>
      <c r="R437" s="17" t="s">
        <v>94</v>
      </c>
      <c r="S437" s="17" t="s">
        <v>97</v>
      </c>
      <c r="T437" s="17" t="s">
        <v>66</v>
      </c>
      <c r="U437" s="17" t="s">
        <v>75</v>
      </c>
      <c r="V437" s="17" t="s">
        <v>46</v>
      </c>
    </row>
    <row r="438" spans="1:22" x14ac:dyDescent="0.25">
      <c r="A438" s="17">
        <v>470408</v>
      </c>
      <c r="B438" s="51">
        <v>24612</v>
      </c>
      <c r="C438" s="17" t="s">
        <v>79</v>
      </c>
      <c r="D438" s="17" t="s">
        <v>80</v>
      </c>
      <c r="E438" s="17" t="s">
        <v>83</v>
      </c>
      <c r="F438" s="17" t="s">
        <v>99</v>
      </c>
      <c r="G438" s="17" t="s">
        <v>105</v>
      </c>
      <c r="H438" s="17">
        <v>4</v>
      </c>
      <c r="I438" s="17" t="s">
        <v>88</v>
      </c>
      <c r="J438" s="17" t="s">
        <v>9</v>
      </c>
      <c r="K438" s="11">
        <v>13</v>
      </c>
      <c r="L438" s="11">
        <v>13</v>
      </c>
      <c r="M438" s="11">
        <v>13</v>
      </c>
      <c r="N438" s="17">
        <v>2017</v>
      </c>
      <c r="O438" s="17" t="s">
        <v>70</v>
      </c>
      <c r="P438" s="17" t="s">
        <v>17</v>
      </c>
      <c r="Q438" s="17" t="s">
        <v>98</v>
      </c>
      <c r="R438" s="17" t="s">
        <v>94</v>
      </c>
      <c r="S438" s="17" t="s">
        <v>97</v>
      </c>
      <c r="T438" s="17" t="s">
        <v>66</v>
      </c>
      <c r="U438" s="17" t="s">
        <v>75</v>
      </c>
      <c r="V438" s="17" t="s">
        <v>46</v>
      </c>
    </row>
    <row r="439" spans="1:22" x14ac:dyDescent="0.25">
      <c r="A439" s="17">
        <v>470409</v>
      </c>
      <c r="B439" s="51">
        <v>24613</v>
      </c>
      <c r="C439" s="17" t="s">
        <v>79</v>
      </c>
      <c r="D439" s="17" t="s">
        <v>80</v>
      </c>
      <c r="E439" s="17" t="s">
        <v>83</v>
      </c>
      <c r="F439" s="17" t="s">
        <v>99</v>
      </c>
      <c r="G439" s="17" t="s">
        <v>105</v>
      </c>
      <c r="H439" s="17">
        <v>4</v>
      </c>
      <c r="I439" s="17" t="s">
        <v>88</v>
      </c>
      <c r="J439" s="17" t="s">
        <v>7</v>
      </c>
      <c r="K439" s="11">
        <v>-27180.05</v>
      </c>
      <c r="L439" s="11">
        <v>27180.05</v>
      </c>
      <c r="M439" s="11">
        <v>27180.05</v>
      </c>
      <c r="N439" s="17">
        <v>2017</v>
      </c>
      <c r="O439" s="17" t="s">
        <v>70</v>
      </c>
      <c r="P439" s="17" t="s">
        <v>32</v>
      </c>
      <c r="Q439" s="17" t="s">
        <v>98</v>
      </c>
      <c r="R439" s="17" t="s">
        <v>94</v>
      </c>
      <c r="S439" s="17" t="s">
        <v>97</v>
      </c>
      <c r="T439" s="17" t="s">
        <v>66</v>
      </c>
      <c r="U439" s="17" t="s">
        <v>75</v>
      </c>
      <c r="V439" s="17" t="s">
        <v>46</v>
      </c>
    </row>
    <row r="440" spans="1:22" x14ac:dyDescent="0.25">
      <c r="A440" s="17">
        <v>470413</v>
      </c>
      <c r="B440" s="51">
        <v>24614</v>
      </c>
      <c r="C440" s="17" t="s">
        <v>79</v>
      </c>
      <c r="D440" s="17" t="s">
        <v>80</v>
      </c>
      <c r="E440" s="17" t="s">
        <v>83</v>
      </c>
      <c r="F440" s="17" t="s">
        <v>99</v>
      </c>
      <c r="G440" s="17" t="s">
        <v>105</v>
      </c>
      <c r="H440" s="17">
        <v>4</v>
      </c>
      <c r="I440" s="17" t="s">
        <v>88</v>
      </c>
      <c r="J440" s="17" t="s">
        <v>24</v>
      </c>
      <c r="K440" s="11">
        <v>-6577.55</v>
      </c>
      <c r="L440" s="11">
        <v>6577.55</v>
      </c>
      <c r="M440" s="11">
        <v>6577.55</v>
      </c>
      <c r="N440" s="17">
        <v>2017</v>
      </c>
      <c r="O440" s="17" t="s">
        <v>70</v>
      </c>
      <c r="P440" s="17" t="s">
        <v>20</v>
      </c>
      <c r="Q440" s="17" t="s">
        <v>98</v>
      </c>
      <c r="R440" s="17" t="s">
        <v>94</v>
      </c>
      <c r="S440" s="17" t="s">
        <v>97</v>
      </c>
      <c r="T440" s="17" t="s">
        <v>66</v>
      </c>
      <c r="U440" s="17" t="s">
        <v>75</v>
      </c>
      <c r="V440" s="17" t="s">
        <v>46</v>
      </c>
    </row>
    <row r="441" spans="1:22" x14ac:dyDescent="0.25">
      <c r="A441" s="17">
        <v>470414</v>
      </c>
      <c r="B441" s="51">
        <v>24615</v>
      </c>
      <c r="C441" s="17" t="s">
        <v>79</v>
      </c>
      <c r="D441" s="17" t="s">
        <v>80</v>
      </c>
      <c r="E441" s="17" t="s">
        <v>83</v>
      </c>
      <c r="F441" s="17" t="s">
        <v>99</v>
      </c>
      <c r="G441" s="17" t="s">
        <v>105</v>
      </c>
      <c r="H441" s="17">
        <v>4</v>
      </c>
      <c r="I441" s="17" t="s">
        <v>88</v>
      </c>
      <c r="J441" s="17" t="s">
        <v>29</v>
      </c>
      <c r="K441" s="11">
        <v>-20602.5</v>
      </c>
      <c r="L441" s="11">
        <v>20602.5</v>
      </c>
      <c r="M441" s="11">
        <v>20602.5</v>
      </c>
      <c r="N441" s="17">
        <v>2017</v>
      </c>
      <c r="O441" s="17" t="s">
        <v>70</v>
      </c>
      <c r="P441" s="17" t="s">
        <v>22</v>
      </c>
      <c r="Q441" s="17" t="s">
        <v>98</v>
      </c>
      <c r="R441" s="17" t="s">
        <v>94</v>
      </c>
      <c r="S441" s="17" t="s">
        <v>97</v>
      </c>
      <c r="T441" s="17" t="s">
        <v>66</v>
      </c>
      <c r="U441" s="17" t="s">
        <v>75</v>
      </c>
      <c r="V441" s="17" t="s">
        <v>46</v>
      </c>
    </row>
    <row r="442" spans="1:22" x14ac:dyDescent="0.25">
      <c r="A442" s="17">
        <v>470415</v>
      </c>
      <c r="B442" s="51">
        <v>24616</v>
      </c>
      <c r="C442" s="17" t="s">
        <v>79</v>
      </c>
      <c r="D442" s="17" t="s">
        <v>80</v>
      </c>
      <c r="E442" s="17" t="s">
        <v>83</v>
      </c>
      <c r="F442" s="17" t="s">
        <v>99</v>
      </c>
      <c r="G442" s="17" t="s">
        <v>105</v>
      </c>
      <c r="H442" s="17">
        <v>4</v>
      </c>
      <c r="I442" s="17" t="s">
        <v>89</v>
      </c>
      <c r="J442" s="17" t="s">
        <v>9</v>
      </c>
      <c r="K442" s="11">
        <v>6</v>
      </c>
      <c r="L442" s="11">
        <v>6</v>
      </c>
      <c r="M442" s="11">
        <v>6</v>
      </c>
      <c r="N442" s="17">
        <v>2017</v>
      </c>
      <c r="O442" s="17" t="s">
        <v>70</v>
      </c>
      <c r="P442" s="17" t="s">
        <v>17</v>
      </c>
      <c r="Q442" s="17" t="s">
        <v>98</v>
      </c>
      <c r="R442" s="17" t="s">
        <v>94</v>
      </c>
      <c r="S442" s="17" t="s">
        <v>97</v>
      </c>
      <c r="T442" s="17" t="s">
        <v>66</v>
      </c>
      <c r="U442" s="17" t="s">
        <v>75</v>
      </c>
      <c r="V442" s="17" t="s">
        <v>46</v>
      </c>
    </row>
    <row r="443" spans="1:22" x14ac:dyDescent="0.25">
      <c r="A443" s="17">
        <v>470416</v>
      </c>
      <c r="B443" s="51">
        <v>24617</v>
      </c>
      <c r="C443" s="17" t="s">
        <v>79</v>
      </c>
      <c r="D443" s="17" t="s">
        <v>80</v>
      </c>
      <c r="E443" s="17" t="s">
        <v>83</v>
      </c>
      <c r="F443" s="17" t="s">
        <v>99</v>
      </c>
      <c r="G443" s="17" t="s">
        <v>105</v>
      </c>
      <c r="H443" s="17">
        <v>4</v>
      </c>
      <c r="I443" s="17" t="s">
        <v>89</v>
      </c>
      <c r="J443" s="17" t="s">
        <v>7</v>
      </c>
      <c r="K443" s="11">
        <v>-3927.65</v>
      </c>
      <c r="L443" s="11">
        <v>3927.65</v>
      </c>
      <c r="M443" s="11">
        <v>3927.65</v>
      </c>
      <c r="N443" s="17">
        <v>2017</v>
      </c>
      <c r="O443" s="17" t="s">
        <v>70</v>
      </c>
      <c r="P443" s="17" t="s">
        <v>32</v>
      </c>
      <c r="Q443" s="17" t="s">
        <v>98</v>
      </c>
      <c r="R443" s="17" t="s">
        <v>94</v>
      </c>
      <c r="S443" s="17" t="s">
        <v>97</v>
      </c>
      <c r="T443" s="17" t="s">
        <v>66</v>
      </c>
      <c r="U443" s="17" t="s">
        <v>75</v>
      </c>
      <c r="V443" s="17" t="s">
        <v>46</v>
      </c>
    </row>
    <row r="444" spans="1:22" x14ac:dyDescent="0.25">
      <c r="A444" s="17">
        <v>470420</v>
      </c>
      <c r="B444" s="51">
        <v>24618</v>
      </c>
      <c r="C444" s="17" t="s">
        <v>79</v>
      </c>
      <c r="D444" s="17" t="s">
        <v>80</v>
      </c>
      <c r="E444" s="17" t="s">
        <v>83</v>
      </c>
      <c r="F444" s="17" t="s">
        <v>99</v>
      </c>
      <c r="G444" s="17" t="s">
        <v>105</v>
      </c>
      <c r="H444" s="17">
        <v>4</v>
      </c>
      <c r="I444" s="17" t="s">
        <v>89</v>
      </c>
      <c r="J444" s="17" t="s">
        <v>24</v>
      </c>
      <c r="K444" s="11">
        <v>-3675.56</v>
      </c>
      <c r="L444" s="11">
        <v>3675.56</v>
      </c>
      <c r="M444" s="11">
        <v>3675.56</v>
      </c>
      <c r="N444" s="17">
        <v>2017</v>
      </c>
      <c r="O444" s="17" t="s">
        <v>70</v>
      </c>
      <c r="P444" s="17" t="s">
        <v>20</v>
      </c>
      <c r="Q444" s="17" t="s">
        <v>98</v>
      </c>
      <c r="R444" s="17" t="s">
        <v>94</v>
      </c>
      <c r="S444" s="17" t="s">
        <v>97</v>
      </c>
      <c r="T444" s="17" t="s">
        <v>66</v>
      </c>
      <c r="U444" s="17" t="s">
        <v>75</v>
      </c>
      <c r="V444" s="17" t="s">
        <v>46</v>
      </c>
    </row>
    <row r="445" spans="1:22" x14ac:dyDescent="0.25">
      <c r="A445" s="17">
        <v>470421</v>
      </c>
      <c r="B445" s="51">
        <v>24619</v>
      </c>
      <c r="C445" s="17" t="s">
        <v>79</v>
      </c>
      <c r="D445" s="17" t="s">
        <v>80</v>
      </c>
      <c r="E445" s="17" t="s">
        <v>83</v>
      </c>
      <c r="F445" s="17" t="s">
        <v>99</v>
      </c>
      <c r="G445" s="17" t="s">
        <v>105</v>
      </c>
      <c r="H445" s="17">
        <v>4</v>
      </c>
      <c r="I445" s="17" t="s">
        <v>89</v>
      </c>
      <c r="J445" s="17" t="s">
        <v>29</v>
      </c>
      <c r="K445" s="11">
        <v>-252.09</v>
      </c>
      <c r="L445" s="11">
        <v>252.09</v>
      </c>
      <c r="M445" s="11">
        <v>252.09</v>
      </c>
      <c r="N445" s="17">
        <v>2017</v>
      </c>
      <c r="O445" s="17" t="s">
        <v>70</v>
      </c>
      <c r="P445" s="17" t="s">
        <v>22</v>
      </c>
      <c r="Q445" s="17" t="s">
        <v>98</v>
      </c>
      <c r="R445" s="17" t="s">
        <v>94</v>
      </c>
      <c r="S445" s="17" t="s">
        <v>97</v>
      </c>
      <c r="T445" s="17" t="s">
        <v>66</v>
      </c>
      <c r="U445" s="17" t="s">
        <v>75</v>
      </c>
      <c r="V445" s="17" t="s">
        <v>46</v>
      </c>
    </row>
    <row r="446" spans="1:22" x14ac:dyDescent="0.25">
      <c r="A446" s="17">
        <v>470506</v>
      </c>
      <c r="B446" s="51">
        <v>24628</v>
      </c>
      <c r="C446" s="17" t="s">
        <v>79</v>
      </c>
      <c r="D446" s="17" t="s">
        <v>80</v>
      </c>
      <c r="E446" s="17" t="s">
        <v>83</v>
      </c>
      <c r="F446" s="17" t="s">
        <v>99</v>
      </c>
      <c r="G446" s="17" t="s">
        <v>106</v>
      </c>
      <c r="H446" s="17">
        <v>5</v>
      </c>
      <c r="I446" s="17" t="s">
        <v>86</v>
      </c>
      <c r="J446" s="17" t="s">
        <v>9</v>
      </c>
      <c r="K446" s="11">
        <v>210</v>
      </c>
      <c r="L446" s="11">
        <v>210</v>
      </c>
      <c r="M446" s="11">
        <v>210</v>
      </c>
      <c r="N446" s="17">
        <v>2017</v>
      </c>
      <c r="O446" s="17" t="s">
        <v>70</v>
      </c>
      <c r="P446" s="17" t="s">
        <v>17</v>
      </c>
      <c r="Q446" s="17" t="s">
        <v>98</v>
      </c>
      <c r="R446" s="17" t="s">
        <v>94</v>
      </c>
      <c r="S446" s="17" t="s">
        <v>96</v>
      </c>
      <c r="T446" s="17" t="s">
        <v>66</v>
      </c>
      <c r="U446" s="17" t="s">
        <v>75</v>
      </c>
      <c r="V446" s="17" t="s">
        <v>46</v>
      </c>
    </row>
    <row r="447" spans="1:22" x14ac:dyDescent="0.25">
      <c r="A447" s="17">
        <v>470507</v>
      </c>
      <c r="B447" s="51">
        <v>24629</v>
      </c>
      <c r="C447" s="17" t="s">
        <v>79</v>
      </c>
      <c r="D447" s="17" t="s">
        <v>80</v>
      </c>
      <c r="E447" s="17" t="s">
        <v>83</v>
      </c>
      <c r="F447" s="17" t="s">
        <v>99</v>
      </c>
      <c r="G447" s="17" t="s">
        <v>106</v>
      </c>
      <c r="H447" s="17">
        <v>5</v>
      </c>
      <c r="I447" s="17" t="s">
        <v>86</v>
      </c>
      <c r="J447" s="17" t="s">
        <v>7</v>
      </c>
      <c r="K447" s="11">
        <v>-56261.41</v>
      </c>
      <c r="L447" s="11">
        <v>56261.41</v>
      </c>
      <c r="M447" s="11">
        <v>56261.41</v>
      </c>
      <c r="N447" s="17">
        <v>2017</v>
      </c>
      <c r="O447" s="17" t="s">
        <v>70</v>
      </c>
      <c r="P447" s="17" t="s">
        <v>32</v>
      </c>
      <c r="Q447" s="17" t="s">
        <v>98</v>
      </c>
      <c r="R447" s="17" t="s">
        <v>94</v>
      </c>
      <c r="S447" s="17" t="s">
        <v>96</v>
      </c>
      <c r="T447" s="17" t="s">
        <v>66</v>
      </c>
      <c r="U447" s="17" t="s">
        <v>75</v>
      </c>
      <c r="V447" s="17" t="s">
        <v>46</v>
      </c>
    </row>
    <row r="448" spans="1:22" x14ac:dyDescent="0.25">
      <c r="A448" s="17">
        <v>470508</v>
      </c>
      <c r="B448" s="51">
        <v>24630</v>
      </c>
      <c r="C448" s="17" t="s">
        <v>79</v>
      </c>
      <c r="D448" s="17" t="s">
        <v>80</v>
      </c>
      <c r="E448" s="17" t="s">
        <v>83</v>
      </c>
      <c r="F448" s="17" t="s">
        <v>99</v>
      </c>
      <c r="G448" s="17" t="s">
        <v>106</v>
      </c>
      <c r="H448" s="17">
        <v>5</v>
      </c>
      <c r="I448" s="17" t="s">
        <v>86</v>
      </c>
      <c r="J448" s="17" t="s">
        <v>5</v>
      </c>
      <c r="K448" s="11">
        <v>-50135.009999999995</v>
      </c>
      <c r="L448" s="11">
        <v>50135.009999999995</v>
      </c>
      <c r="M448" s="11">
        <v>50135.009999999995</v>
      </c>
      <c r="N448" s="17">
        <v>2017</v>
      </c>
      <c r="O448" s="17" t="s">
        <v>70</v>
      </c>
      <c r="P448" s="17" t="s">
        <v>18</v>
      </c>
      <c r="Q448" s="17" t="s">
        <v>98</v>
      </c>
      <c r="R448" s="17" t="s">
        <v>94</v>
      </c>
      <c r="S448" s="17" t="s">
        <v>96</v>
      </c>
      <c r="T448" s="17" t="s">
        <v>66</v>
      </c>
      <c r="U448" s="17" t="s">
        <v>75</v>
      </c>
      <c r="V448" s="17" t="s">
        <v>46</v>
      </c>
    </row>
    <row r="449" spans="1:22" x14ac:dyDescent="0.25">
      <c r="A449" s="17">
        <v>470511</v>
      </c>
      <c r="B449" s="51">
        <v>24631</v>
      </c>
      <c r="C449" s="17" t="s">
        <v>79</v>
      </c>
      <c r="D449" s="17" t="s">
        <v>80</v>
      </c>
      <c r="E449" s="17" t="s">
        <v>83</v>
      </c>
      <c r="F449" s="17" t="s">
        <v>99</v>
      </c>
      <c r="G449" s="17" t="s">
        <v>106</v>
      </c>
      <c r="H449" s="17">
        <v>5</v>
      </c>
      <c r="I449" s="17" t="s">
        <v>86</v>
      </c>
      <c r="J449" s="17" t="s">
        <v>24</v>
      </c>
      <c r="K449" s="11">
        <v>-6126.4</v>
      </c>
      <c r="L449" s="11">
        <v>6126.4</v>
      </c>
      <c r="M449" s="11">
        <v>6126.4</v>
      </c>
      <c r="N449" s="17">
        <v>2017</v>
      </c>
      <c r="O449" s="17" t="s">
        <v>70</v>
      </c>
      <c r="P449" s="17" t="s">
        <v>20</v>
      </c>
      <c r="Q449" s="17" t="s">
        <v>98</v>
      </c>
      <c r="R449" s="17" t="s">
        <v>94</v>
      </c>
      <c r="S449" s="17" t="s">
        <v>96</v>
      </c>
      <c r="T449" s="17" t="s">
        <v>66</v>
      </c>
      <c r="U449" s="17" t="s">
        <v>75</v>
      </c>
      <c r="V449" s="17" t="s">
        <v>46</v>
      </c>
    </row>
    <row r="450" spans="1:22" x14ac:dyDescent="0.25">
      <c r="A450" s="17">
        <v>470513</v>
      </c>
      <c r="B450" s="51">
        <v>24632</v>
      </c>
      <c r="C450" s="17" t="s">
        <v>79</v>
      </c>
      <c r="D450" s="17" t="s">
        <v>80</v>
      </c>
      <c r="E450" s="17" t="s">
        <v>83</v>
      </c>
      <c r="F450" s="17" t="s">
        <v>99</v>
      </c>
      <c r="G450" s="17" t="s">
        <v>106</v>
      </c>
      <c r="H450" s="17">
        <v>5</v>
      </c>
      <c r="I450" s="17" t="s">
        <v>88</v>
      </c>
      <c r="J450" s="17" t="s">
        <v>9</v>
      </c>
      <c r="K450" s="11">
        <v>90</v>
      </c>
      <c r="L450" s="11">
        <v>90</v>
      </c>
      <c r="M450" s="11">
        <v>90</v>
      </c>
      <c r="N450" s="17">
        <v>2017</v>
      </c>
      <c r="O450" s="17" t="s">
        <v>70</v>
      </c>
      <c r="P450" s="17" t="s">
        <v>17</v>
      </c>
      <c r="Q450" s="17" t="s">
        <v>98</v>
      </c>
      <c r="R450" s="17" t="s">
        <v>94</v>
      </c>
      <c r="S450" s="17" t="s">
        <v>96</v>
      </c>
      <c r="T450" s="17" t="s">
        <v>66</v>
      </c>
      <c r="U450" s="17" t="s">
        <v>75</v>
      </c>
      <c r="V450" s="17" t="s">
        <v>46</v>
      </c>
    </row>
    <row r="451" spans="1:22" x14ac:dyDescent="0.25">
      <c r="A451" s="17">
        <v>470514</v>
      </c>
      <c r="B451" s="51">
        <v>24633</v>
      </c>
      <c r="C451" s="17" t="s">
        <v>79</v>
      </c>
      <c r="D451" s="17" t="s">
        <v>80</v>
      </c>
      <c r="E451" s="17" t="s">
        <v>83</v>
      </c>
      <c r="F451" s="17" t="s">
        <v>99</v>
      </c>
      <c r="G451" s="17" t="s">
        <v>106</v>
      </c>
      <c r="H451" s="17">
        <v>5</v>
      </c>
      <c r="I451" s="17" t="s">
        <v>88</v>
      </c>
      <c r="J451" s="17" t="s">
        <v>7</v>
      </c>
      <c r="K451" s="11">
        <v>-11580.7</v>
      </c>
      <c r="L451" s="11">
        <v>11580.7</v>
      </c>
      <c r="M451" s="11">
        <v>11580.7</v>
      </c>
      <c r="N451" s="17">
        <v>2017</v>
      </c>
      <c r="O451" s="17" t="s">
        <v>70</v>
      </c>
      <c r="P451" s="17" t="s">
        <v>32</v>
      </c>
      <c r="Q451" s="17" t="s">
        <v>98</v>
      </c>
      <c r="R451" s="17" t="s">
        <v>94</v>
      </c>
      <c r="S451" s="17" t="s">
        <v>96</v>
      </c>
      <c r="T451" s="17" t="s">
        <v>66</v>
      </c>
      <c r="U451" s="17" t="s">
        <v>75</v>
      </c>
      <c r="V451" s="17" t="s">
        <v>46</v>
      </c>
    </row>
    <row r="452" spans="1:22" x14ac:dyDescent="0.25">
      <c r="A452" s="17">
        <v>470515</v>
      </c>
      <c r="B452" s="51">
        <v>24634</v>
      </c>
      <c r="C452" s="17" t="s">
        <v>79</v>
      </c>
      <c r="D452" s="17" t="s">
        <v>80</v>
      </c>
      <c r="E452" s="17" t="s">
        <v>83</v>
      </c>
      <c r="F452" s="17" t="s">
        <v>99</v>
      </c>
      <c r="G452" s="17" t="s">
        <v>106</v>
      </c>
      <c r="H452" s="17">
        <v>5</v>
      </c>
      <c r="I452" s="17" t="s">
        <v>88</v>
      </c>
      <c r="J452" s="17" t="s">
        <v>5</v>
      </c>
      <c r="K452" s="11">
        <v>-8517.5</v>
      </c>
      <c r="L452" s="11">
        <v>8517.5</v>
      </c>
      <c r="M452" s="11">
        <v>8517.5</v>
      </c>
      <c r="N452" s="17">
        <v>2017</v>
      </c>
      <c r="O452" s="17" t="s">
        <v>70</v>
      </c>
      <c r="P452" s="17" t="s">
        <v>18</v>
      </c>
      <c r="Q452" s="17" t="s">
        <v>98</v>
      </c>
      <c r="R452" s="17" t="s">
        <v>94</v>
      </c>
      <c r="S452" s="17" t="s">
        <v>96</v>
      </c>
      <c r="T452" s="17" t="s">
        <v>66</v>
      </c>
      <c r="U452" s="17" t="s">
        <v>75</v>
      </c>
      <c r="V452" s="17" t="s">
        <v>46</v>
      </c>
    </row>
    <row r="453" spans="1:22" x14ac:dyDescent="0.25">
      <c r="A453" s="17">
        <v>470518</v>
      </c>
      <c r="B453" s="51">
        <v>24635</v>
      </c>
      <c r="C453" s="17" t="s">
        <v>79</v>
      </c>
      <c r="D453" s="17" t="s">
        <v>80</v>
      </c>
      <c r="E453" s="17" t="s">
        <v>83</v>
      </c>
      <c r="F453" s="17" t="s">
        <v>99</v>
      </c>
      <c r="G453" s="17" t="s">
        <v>106</v>
      </c>
      <c r="H453" s="17">
        <v>5</v>
      </c>
      <c r="I453" s="17" t="s">
        <v>88</v>
      </c>
      <c r="J453" s="17" t="s">
        <v>24</v>
      </c>
      <c r="K453" s="11">
        <v>-3063.2</v>
      </c>
      <c r="L453" s="11">
        <v>3063.2</v>
      </c>
      <c r="M453" s="11">
        <v>3063.2</v>
      </c>
      <c r="N453" s="17">
        <v>2017</v>
      </c>
      <c r="O453" s="17" t="s">
        <v>70</v>
      </c>
      <c r="P453" s="17" t="s">
        <v>20</v>
      </c>
      <c r="Q453" s="17" t="s">
        <v>98</v>
      </c>
      <c r="R453" s="17" t="s">
        <v>94</v>
      </c>
      <c r="S453" s="17" t="s">
        <v>96</v>
      </c>
      <c r="T453" s="17" t="s">
        <v>66</v>
      </c>
      <c r="U453" s="17" t="s">
        <v>75</v>
      </c>
      <c r="V453" s="17" t="s">
        <v>46</v>
      </c>
    </row>
    <row r="454" spans="1:22" x14ac:dyDescent="0.25">
      <c r="A454" s="17">
        <v>470520</v>
      </c>
      <c r="B454" s="51">
        <v>24636</v>
      </c>
      <c r="C454" s="17" t="s">
        <v>79</v>
      </c>
      <c r="D454" s="17" t="s">
        <v>80</v>
      </c>
      <c r="E454" s="17" t="s">
        <v>83</v>
      </c>
      <c r="F454" s="17" t="s">
        <v>99</v>
      </c>
      <c r="G454" s="17" t="s">
        <v>107</v>
      </c>
      <c r="H454" s="17">
        <v>6</v>
      </c>
      <c r="I454" s="17" t="s">
        <v>86</v>
      </c>
      <c r="J454" s="17" t="s">
        <v>9</v>
      </c>
      <c r="K454" s="11">
        <v>20</v>
      </c>
      <c r="L454" s="11">
        <v>20</v>
      </c>
      <c r="M454" s="11">
        <v>20</v>
      </c>
      <c r="N454" s="17">
        <v>2017</v>
      </c>
      <c r="O454" s="17" t="s">
        <v>70</v>
      </c>
      <c r="P454" s="17" t="s">
        <v>17</v>
      </c>
      <c r="Q454" s="17" t="s">
        <v>98</v>
      </c>
      <c r="R454" s="17" t="s">
        <v>94</v>
      </c>
      <c r="S454" s="17" t="s">
        <v>96</v>
      </c>
      <c r="T454" s="17" t="s">
        <v>66</v>
      </c>
      <c r="U454" s="17" t="s">
        <v>75</v>
      </c>
      <c r="V454" s="17" t="s">
        <v>46</v>
      </c>
    </row>
    <row r="455" spans="1:22" x14ac:dyDescent="0.25">
      <c r="A455" s="17">
        <v>470521</v>
      </c>
      <c r="B455" s="51">
        <v>24637</v>
      </c>
      <c r="C455" s="17" t="s">
        <v>79</v>
      </c>
      <c r="D455" s="17" t="s">
        <v>80</v>
      </c>
      <c r="E455" s="17" t="s">
        <v>83</v>
      </c>
      <c r="F455" s="17" t="s">
        <v>99</v>
      </c>
      <c r="G455" s="17" t="s">
        <v>107</v>
      </c>
      <c r="H455" s="17">
        <v>6</v>
      </c>
      <c r="I455" s="17" t="s">
        <v>86</v>
      </c>
      <c r="J455" s="17" t="s">
        <v>7</v>
      </c>
      <c r="K455" s="11">
        <v>-5146.34</v>
      </c>
      <c r="L455" s="11">
        <v>5146.34</v>
      </c>
      <c r="M455" s="11">
        <v>5146.34</v>
      </c>
      <c r="N455" s="17">
        <v>2017</v>
      </c>
      <c r="O455" s="17" t="s">
        <v>70</v>
      </c>
      <c r="P455" s="17" t="s">
        <v>32</v>
      </c>
      <c r="Q455" s="17" t="s">
        <v>98</v>
      </c>
      <c r="R455" s="17" t="s">
        <v>94</v>
      </c>
      <c r="S455" s="17" t="s">
        <v>96</v>
      </c>
      <c r="T455" s="17" t="s">
        <v>66</v>
      </c>
      <c r="U455" s="17" t="s">
        <v>75</v>
      </c>
      <c r="V455" s="17" t="s">
        <v>46</v>
      </c>
    </row>
    <row r="456" spans="1:22" x14ac:dyDescent="0.25">
      <c r="A456" s="17">
        <v>470524</v>
      </c>
      <c r="B456" s="51">
        <v>24638</v>
      </c>
      <c r="C456" s="17" t="s">
        <v>79</v>
      </c>
      <c r="D456" s="17" t="s">
        <v>80</v>
      </c>
      <c r="E456" s="17" t="s">
        <v>83</v>
      </c>
      <c r="F456" s="17" t="s">
        <v>99</v>
      </c>
      <c r="G456" s="17" t="s">
        <v>107</v>
      </c>
      <c r="H456" s="17">
        <v>6</v>
      </c>
      <c r="I456" s="17" t="s">
        <v>86</v>
      </c>
      <c r="J456" s="17" t="s">
        <v>1</v>
      </c>
      <c r="K456" s="11">
        <v>-503.14</v>
      </c>
      <c r="L456" s="11">
        <v>503.14</v>
      </c>
      <c r="M456" s="11">
        <v>503.14</v>
      </c>
      <c r="N456" s="17">
        <v>2017</v>
      </c>
      <c r="O456" s="17" t="s">
        <v>70</v>
      </c>
      <c r="P456" s="17" t="s">
        <v>21</v>
      </c>
      <c r="Q456" s="17" t="s">
        <v>98</v>
      </c>
      <c r="R456" s="17" t="s">
        <v>94</v>
      </c>
      <c r="S456" s="17" t="s">
        <v>96</v>
      </c>
      <c r="T456" s="17" t="s">
        <v>66</v>
      </c>
      <c r="U456" s="17" t="s">
        <v>75</v>
      </c>
      <c r="V456" s="17" t="s">
        <v>46</v>
      </c>
    </row>
    <row r="457" spans="1:22" x14ac:dyDescent="0.25">
      <c r="A457" s="17">
        <v>470525</v>
      </c>
      <c r="B457" s="51">
        <v>24639</v>
      </c>
      <c r="C457" s="17" t="s">
        <v>79</v>
      </c>
      <c r="D457" s="17" t="s">
        <v>80</v>
      </c>
      <c r="E457" s="17" t="s">
        <v>83</v>
      </c>
      <c r="F457" s="17" t="s">
        <v>99</v>
      </c>
      <c r="G457" s="17" t="s">
        <v>107</v>
      </c>
      <c r="H457" s="17">
        <v>6</v>
      </c>
      <c r="I457" s="17" t="s">
        <v>86</v>
      </c>
      <c r="J457" s="17" t="s">
        <v>24</v>
      </c>
      <c r="K457" s="11">
        <v>-4643.2</v>
      </c>
      <c r="L457" s="11">
        <v>4643.2</v>
      </c>
      <c r="M457" s="11">
        <v>4643.2</v>
      </c>
      <c r="N457" s="17">
        <v>2017</v>
      </c>
      <c r="O457" s="17" t="s">
        <v>70</v>
      </c>
      <c r="P457" s="17" t="s">
        <v>20</v>
      </c>
      <c r="Q457" s="17" t="s">
        <v>98</v>
      </c>
      <c r="R457" s="17" t="s">
        <v>94</v>
      </c>
      <c r="S457" s="17" t="s">
        <v>96</v>
      </c>
      <c r="T457" s="17" t="s">
        <v>66</v>
      </c>
      <c r="U457" s="17" t="s">
        <v>75</v>
      </c>
      <c r="V457" s="17" t="s">
        <v>46</v>
      </c>
    </row>
    <row r="458" spans="1:22" x14ac:dyDescent="0.25">
      <c r="A458" s="17">
        <v>470527</v>
      </c>
      <c r="B458" s="51">
        <v>24640</v>
      </c>
      <c r="C458" s="17" t="s">
        <v>79</v>
      </c>
      <c r="D458" s="17" t="s">
        <v>80</v>
      </c>
      <c r="E458" s="17" t="s">
        <v>83</v>
      </c>
      <c r="F458" s="17" t="s">
        <v>99</v>
      </c>
      <c r="G458" s="17" t="s">
        <v>107</v>
      </c>
      <c r="H458" s="17">
        <v>6</v>
      </c>
      <c r="I458" s="17" t="s">
        <v>88</v>
      </c>
      <c r="J458" s="17" t="s">
        <v>9</v>
      </c>
      <c r="K458" s="11">
        <v>10</v>
      </c>
      <c r="L458" s="11">
        <v>10</v>
      </c>
      <c r="M458" s="11">
        <v>10</v>
      </c>
      <c r="N458" s="17">
        <v>2017</v>
      </c>
      <c r="O458" s="17" t="s">
        <v>70</v>
      </c>
      <c r="P458" s="17" t="s">
        <v>17</v>
      </c>
      <c r="Q458" s="17" t="s">
        <v>98</v>
      </c>
      <c r="R458" s="17" t="s">
        <v>94</v>
      </c>
      <c r="S458" s="17" t="s">
        <v>96</v>
      </c>
      <c r="T458" s="17" t="s">
        <v>66</v>
      </c>
      <c r="U458" s="17" t="s">
        <v>75</v>
      </c>
      <c r="V458" s="17" t="s">
        <v>46</v>
      </c>
    </row>
    <row r="459" spans="1:22" x14ac:dyDescent="0.25">
      <c r="A459" s="17">
        <v>470528</v>
      </c>
      <c r="B459" s="51">
        <v>24641</v>
      </c>
      <c r="C459" s="17" t="s">
        <v>79</v>
      </c>
      <c r="D459" s="17" t="s">
        <v>80</v>
      </c>
      <c r="E459" s="17" t="s">
        <v>83</v>
      </c>
      <c r="F459" s="17" t="s">
        <v>99</v>
      </c>
      <c r="G459" s="17" t="s">
        <v>107</v>
      </c>
      <c r="H459" s="17">
        <v>6</v>
      </c>
      <c r="I459" s="17" t="s">
        <v>88</v>
      </c>
      <c r="J459" s="17" t="s">
        <v>7</v>
      </c>
      <c r="K459" s="11">
        <v>-5273.17</v>
      </c>
      <c r="L459" s="11">
        <v>5273.17</v>
      </c>
      <c r="M459" s="11">
        <v>5273.17</v>
      </c>
      <c r="N459" s="17">
        <v>2017</v>
      </c>
      <c r="O459" s="17" t="s">
        <v>70</v>
      </c>
      <c r="P459" s="17" t="s">
        <v>32</v>
      </c>
      <c r="Q459" s="17" t="s">
        <v>98</v>
      </c>
      <c r="R459" s="17" t="s">
        <v>94</v>
      </c>
      <c r="S459" s="17" t="s">
        <v>96</v>
      </c>
      <c r="T459" s="17" t="s">
        <v>66</v>
      </c>
      <c r="U459" s="17" t="s">
        <v>75</v>
      </c>
      <c r="V459" s="17" t="s">
        <v>46</v>
      </c>
    </row>
    <row r="460" spans="1:22" x14ac:dyDescent="0.25">
      <c r="A460" s="17">
        <v>470529</v>
      </c>
      <c r="B460" s="51">
        <v>24642</v>
      </c>
      <c r="C460" s="17" t="s">
        <v>79</v>
      </c>
      <c r="D460" s="17" t="s">
        <v>80</v>
      </c>
      <c r="E460" s="17" t="s">
        <v>83</v>
      </c>
      <c r="F460" s="17" t="s">
        <v>99</v>
      </c>
      <c r="G460" s="17" t="s">
        <v>107</v>
      </c>
      <c r="H460" s="17">
        <v>6</v>
      </c>
      <c r="I460" s="17" t="s">
        <v>88</v>
      </c>
      <c r="J460" s="17" t="s">
        <v>5</v>
      </c>
      <c r="K460" s="11">
        <v>-2700</v>
      </c>
      <c r="L460" s="11">
        <v>2700</v>
      </c>
      <c r="M460" s="11">
        <v>2700</v>
      </c>
      <c r="N460" s="17">
        <v>2017</v>
      </c>
      <c r="O460" s="17" t="s">
        <v>70</v>
      </c>
      <c r="P460" s="17" t="s">
        <v>18</v>
      </c>
      <c r="Q460" s="17" t="s">
        <v>98</v>
      </c>
      <c r="R460" s="17" t="s">
        <v>94</v>
      </c>
      <c r="S460" s="17" t="s">
        <v>96</v>
      </c>
      <c r="T460" s="17" t="s">
        <v>66</v>
      </c>
      <c r="U460" s="17" t="s">
        <v>75</v>
      </c>
      <c r="V460" s="17" t="s">
        <v>46</v>
      </c>
    </row>
    <row r="461" spans="1:22" x14ac:dyDescent="0.25">
      <c r="A461" s="17">
        <v>470531</v>
      </c>
      <c r="B461" s="51">
        <v>24643</v>
      </c>
      <c r="C461" s="17" t="s">
        <v>79</v>
      </c>
      <c r="D461" s="17" t="s">
        <v>80</v>
      </c>
      <c r="E461" s="17" t="s">
        <v>83</v>
      </c>
      <c r="F461" s="17" t="s">
        <v>99</v>
      </c>
      <c r="G461" s="17" t="s">
        <v>107</v>
      </c>
      <c r="H461" s="17">
        <v>6</v>
      </c>
      <c r="I461" s="17" t="s">
        <v>88</v>
      </c>
      <c r="J461" s="17" t="s">
        <v>1</v>
      </c>
      <c r="K461" s="11">
        <v>-251.57</v>
      </c>
      <c r="L461" s="11">
        <v>251.57</v>
      </c>
      <c r="M461" s="11">
        <v>251.57</v>
      </c>
      <c r="N461" s="17">
        <v>2017</v>
      </c>
      <c r="O461" s="17" t="s">
        <v>70</v>
      </c>
      <c r="P461" s="17" t="s">
        <v>21</v>
      </c>
      <c r="Q461" s="17" t="s">
        <v>98</v>
      </c>
      <c r="R461" s="17" t="s">
        <v>94</v>
      </c>
      <c r="S461" s="17" t="s">
        <v>96</v>
      </c>
      <c r="T461" s="17" t="s">
        <v>66</v>
      </c>
      <c r="U461" s="17" t="s">
        <v>75</v>
      </c>
      <c r="V461" s="17" t="s">
        <v>46</v>
      </c>
    </row>
    <row r="462" spans="1:22" x14ac:dyDescent="0.25">
      <c r="A462" s="17">
        <v>470532</v>
      </c>
      <c r="B462" s="51">
        <v>24644</v>
      </c>
      <c r="C462" s="17" t="s">
        <v>79</v>
      </c>
      <c r="D462" s="17" t="s">
        <v>80</v>
      </c>
      <c r="E462" s="17" t="s">
        <v>83</v>
      </c>
      <c r="F462" s="17" t="s">
        <v>99</v>
      </c>
      <c r="G462" s="17" t="s">
        <v>107</v>
      </c>
      <c r="H462" s="17">
        <v>6</v>
      </c>
      <c r="I462" s="17" t="s">
        <v>88</v>
      </c>
      <c r="J462" s="17" t="s">
        <v>24</v>
      </c>
      <c r="K462" s="11">
        <v>-2321.6</v>
      </c>
      <c r="L462" s="11">
        <v>2321.6</v>
      </c>
      <c r="M462" s="11">
        <v>2321.6</v>
      </c>
      <c r="N462" s="17">
        <v>2017</v>
      </c>
      <c r="O462" s="17" t="s">
        <v>70</v>
      </c>
      <c r="P462" s="17" t="s">
        <v>20</v>
      </c>
      <c r="Q462" s="17" t="s">
        <v>98</v>
      </c>
      <c r="R462" s="17" t="s">
        <v>94</v>
      </c>
      <c r="S462" s="17" t="s">
        <v>96</v>
      </c>
      <c r="T462" s="17" t="s">
        <v>66</v>
      </c>
      <c r="U462" s="17" t="s">
        <v>75</v>
      </c>
      <c r="V462" s="17" t="s">
        <v>46</v>
      </c>
    </row>
    <row r="463" spans="1:22" x14ac:dyDescent="0.25">
      <c r="A463" s="17">
        <v>470709</v>
      </c>
      <c r="B463" s="51">
        <v>24687</v>
      </c>
      <c r="C463" s="17" t="s">
        <v>79</v>
      </c>
      <c r="D463" s="17" t="s">
        <v>80</v>
      </c>
      <c r="E463" s="17" t="s">
        <v>83</v>
      </c>
      <c r="F463" s="17" t="s">
        <v>91</v>
      </c>
      <c r="G463" s="17" t="s">
        <v>102</v>
      </c>
      <c r="H463" s="17">
        <v>11</v>
      </c>
      <c r="I463" s="17" t="s">
        <v>86</v>
      </c>
      <c r="J463" s="17" t="s">
        <v>9</v>
      </c>
      <c r="K463" s="11">
        <v>3318099</v>
      </c>
      <c r="L463" s="11">
        <v>3318099</v>
      </c>
      <c r="M463" s="11">
        <v>3318099</v>
      </c>
      <c r="N463" s="17">
        <v>2017</v>
      </c>
      <c r="O463" s="17" t="s">
        <v>70</v>
      </c>
      <c r="P463" s="17" t="s">
        <v>17</v>
      </c>
      <c r="Q463" s="17" t="s">
        <v>98</v>
      </c>
      <c r="R463" s="17" t="s">
        <v>95</v>
      </c>
      <c r="S463" s="17" t="s">
        <v>97</v>
      </c>
      <c r="T463" s="17" t="s">
        <v>66</v>
      </c>
      <c r="U463" s="17" t="s">
        <v>75</v>
      </c>
      <c r="V463" s="17" t="s">
        <v>46</v>
      </c>
    </row>
    <row r="464" spans="1:22" x14ac:dyDescent="0.25">
      <c r="A464" s="17">
        <v>470710</v>
      </c>
      <c r="B464" s="51">
        <v>24688</v>
      </c>
      <c r="C464" s="17" t="s">
        <v>79</v>
      </c>
      <c r="D464" s="17" t="s">
        <v>80</v>
      </c>
      <c r="E464" s="17" t="s">
        <v>83</v>
      </c>
      <c r="F464" s="17" t="s">
        <v>91</v>
      </c>
      <c r="G464" s="17" t="s">
        <v>102</v>
      </c>
      <c r="H464" s="17">
        <v>11</v>
      </c>
      <c r="I464" s="17" t="s">
        <v>86</v>
      </c>
      <c r="J464" s="17" t="s">
        <v>7</v>
      </c>
      <c r="K464" s="11">
        <v>-396440.56999999995</v>
      </c>
      <c r="L464" s="11">
        <v>396440.56999999995</v>
      </c>
      <c r="M464" s="11">
        <v>396440.56999999995</v>
      </c>
      <c r="N464" s="17">
        <v>2017</v>
      </c>
      <c r="O464" s="17" t="s">
        <v>70</v>
      </c>
      <c r="P464" s="17" t="s">
        <v>32</v>
      </c>
      <c r="Q464" s="17" t="s">
        <v>98</v>
      </c>
      <c r="R464" s="17" t="s">
        <v>95</v>
      </c>
      <c r="S464" s="17" t="s">
        <v>97</v>
      </c>
      <c r="T464" s="17" t="s">
        <v>66</v>
      </c>
      <c r="U464" s="17" t="s">
        <v>75</v>
      </c>
      <c r="V464" s="17" t="s">
        <v>46</v>
      </c>
    </row>
    <row r="465" spans="1:22" x14ac:dyDescent="0.25">
      <c r="A465" s="17">
        <v>470714</v>
      </c>
      <c r="B465" s="51">
        <v>24689</v>
      </c>
      <c r="C465" s="17" t="s">
        <v>79</v>
      </c>
      <c r="D465" s="17" t="s">
        <v>80</v>
      </c>
      <c r="E465" s="17" t="s">
        <v>83</v>
      </c>
      <c r="F465" s="17" t="s">
        <v>91</v>
      </c>
      <c r="G465" s="17" t="s">
        <v>102</v>
      </c>
      <c r="H465" s="17">
        <v>11</v>
      </c>
      <c r="I465" s="17" t="s">
        <v>86</v>
      </c>
      <c r="J465" s="17" t="s">
        <v>24</v>
      </c>
      <c r="K465" s="11">
        <v>-396440.56999999995</v>
      </c>
      <c r="L465" s="11">
        <v>396440.56999999995</v>
      </c>
      <c r="M465" s="11">
        <v>396440.56999999995</v>
      </c>
      <c r="N465" s="17">
        <v>2017</v>
      </c>
      <c r="O465" s="17" t="s">
        <v>70</v>
      </c>
      <c r="P465" s="17" t="s">
        <v>20</v>
      </c>
      <c r="Q465" s="17" t="s">
        <v>98</v>
      </c>
      <c r="R465" s="17" t="s">
        <v>95</v>
      </c>
      <c r="S465" s="17" t="s">
        <v>97</v>
      </c>
      <c r="T465" s="17" t="s">
        <v>66</v>
      </c>
      <c r="U465" s="17" t="s">
        <v>75</v>
      </c>
      <c r="V465" s="17" t="s">
        <v>46</v>
      </c>
    </row>
    <row r="466" spans="1:22" x14ac:dyDescent="0.25">
      <c r="A466" s="17">
        <v>470716</v>
      </c>
      <c r="B466" s="51">
        <v>24690</v>
      </c>
      <c r="C466" s="17" t="s">
        <v>79</v>
      </c>
      <c r="D466" s="17" t="s">
        <v>80</v>
      </c>
      <c r="E466" s="17" t="s">
        <v>83</v>
      </c>
      <c r="F466" s="17" t="s">
        <v>91</v>
      </c>
      <c r="G466" s="17" t="s">
        <v>102</v>
      </c>
      <c r="H466" s="17">
        <v>11</v>
      </c>
      <c r="I466" s="17" t="s">
        <v>88</v>
      </c>
      <c r="J466" s="17" t="s">
        <v>9</v>
      </c>
      <c r="K466" s="11">
        <v>2024574</v>
      </c>
      <c r="L466" s="11">
        <v>2024574</v>
      </c>
      <c r="M466" s="11">
        <v>2024574</v>
      </c>
      <c r="N466" s="17">
        <v>2017</v>
      </c>
      <c r="O466" s="17" t="s">
        <v>70</v>
      </c>
      <c r="P466" s="17" t="s">
        <v>17</v>
      </c>
      <c r="Q466" s="17" t="s">
        <v>98</v>
      </c>
      <c r="R466" s="17" t="s">
        <v>95</v>
      </c>
      <c r="S466" s="17" t="s">
        <v>97</v>
      </c>
      <c r="T466" s="17" t="s">
        <v>66</v>
      </c>
      <c r="U466" s="17" t="s">
        <v>75</v>
      </c>
      <c r="V466" s="17" t="s">
        <v>46</v>
      </c>
    </row>
    <row r="467" spans="1:22" x14ac:dyDescent="0.25">
      <c r="A467" s="17">
        <v>470717</v>
      </c>
      <c r="B467" s="51">
        <v>24691</v>
      </c>
      <c r="C467" s="17" t="s">
        <v>79</v>
      </c>
      <c r="D467" s="17" t="s">
        <v>80</v>
      </c>
      <c r="E467" s="17" t="s">
        <v>83</v>
      </c>
      <c r="F467" s="17" t="s">
        <v>91</v>
      </c>
      <c r="G467" s="17" t="s">
        <v>102</v>
      </c>
      <c r="H467" s="17">
        <v>11</v>
      </c>
      <c r="I467" s="17" t="s">
        <v>88</v>
      </c>
      <c r="J467" s="17" t="s">
        <v>7</v>
      </c>
      <c r="K467" s="11">
        <v>-253633.75</v>
      </c>
      <c r="L467" s="11">
        <v>253633.75</v>
      </c>
      <c r="M467" s="11">
        <v>253633.75</v>
      </c>
      <c r="N467" s="17">
        <v>2017</v>
      </c>
      <c r="O467" s="17" t="s">
        <v>70</v>
      </c>
      <c r="P467" s="17" t="s">
        <v>32</v>
      </c>
      <c r="Q467" s="17" t="s">
        <v>98</v>
      </c>
      <c r="R467" s="17" t="s">
        <v>95</v>
      </c>
      <c r="S467" s="17" t="s">
        <v>97</v>
      </c>
      <c r="T467" s="17" t="s">
        <v>66</v>
      </c>
      <c r="U467" s="17" t="s">
        <v>75</v>
      </c>
      <c r="V467" s="17" t="s">
        <v>46</v>
      </c>
    </row>
    <row r="468" spans="1:22" x14ac:dyDescent="0.25">
      <c r="A468" s="17">
        <v>470721</v>
      </c>
      <c r="B468" s="51">
        <v>24692</v>
      </c>
      <c r="C468" s="17" t="s">
        <v>79</v>
      </c>
      <c r="D468" s="17" t="s">
        <v>80</v>
      </c>
      <c r="E468" s="17" t="s">
        <v>83</v>
      </c>
      <c r="F468" s="17" t="s">
        <v>91</v>
      </c>
      <c r="G468" s="17" t="s">
        <v>102</v>
      </c>
      <c r="H468" s="17">
        <v>11</v>
      </c>
      <c r="I468" s="17" t="s">
        <v>88</v>
      </c>
      <c r="J468" s="17" t="s">
        <v>24</v>
      </c>
      <c r="K468" s="11">
        <v>-253633.75</v>
      </c>
      <c r="L468" s="11">
        <v>253633.75</v>
      </c>
      <c r="M468" s="11">
        <v>253633.75</v>
      </c>
      <c r="N468" s="17">
        <v>2017</v>
      </c>
      <c r="O468" s="17" t="s">
        <v>70</v>
      </c>
      <c r="P468" s="17" t="s">
        <v>20</v>
      </c>
      <c r="Q468" s="17" t="s">
        <v>98</v>
      </c>
      <c r="R468" s="17" t="s">
        <v>95</v>
      </c>
      <c r="S468" s="17" t="s">
        <v>97</v>
      </c>
      <c r="T468" s="17" t="s">
        <v>66</v>
      </c>
      <c r="U468" s="17" t="s">
        <v>75</v>
      </c>
      <c r="V468" s="17" t="s">
        <v>46</v>
      </c>
    </row>
    <row r="469" spans="1:22" x14ac:dyDescent="0.25">
      <c r="A469" s="17">
        <v>470723</v>
      </c>
      <c r="B469" s="51">
        <v>24693</v>
      </c>
      <c r="C469" s="17" t="s">
        <v>79</v>
      </c>
      <c r="D469" s="17" t="s">
        <v>80</v>
      </c>
      <c r="E469" s="17" t="s">
        <v>83</v>
      </c>
      <c r="F469" s="17" t="s">
        <v>91</v>
      </c>
      <c r="G469" s="17" t="s">
        <v>102</v>
      </c>
      <c r="H469" s="17">
        <v>11</v>
      </c>
      <c r="I469" s="17" t="s">
        <v>89</v>
      </c>
      <c r="J469" s="17" t="s">
        <v>9</v>
      </c>
      <c r="K469" s="11">
        <v>36624</v>
      </c>
      <c r="L469" s="11">
        <v>36624</v>
      </c>
      <c r="M469" s="11">
        <v>36624</v>
      </c>
      <c r="N469" s="17">
        <v>2017</v>
      </c>
      <c r="O469" s="17" t="s">
        <v>70</v>
      </c>
      <c r="P469" s="17" t="s">
        <v>17</v>
      </c>
      <c r="Q469" s="17" t="s">
        <v>98</v>
      </c>
      <c r="R469" s="17" t="s">
        <v>95</v>
      </c>
      <c r="S469" s="17" t="s">
        <v>97</v>
      </c>
      <c r="T469" s="17" t="s">
        <v>66</v>
      </c>
      <c r="U469" s="17" t="s">
        <v>75</v>
      </c>
      <c r="V469" s="17" t="s">
        <v>46</v>
      </c>
    </row>
    <row r="470" spans="1:22" x14ac:dyDescent="0.25">
      <c r="A470" s="17">
        <v>470724</v>
      </c>
      <c r="B470" s="51">
        <v>24694</v>
      </c>
      <c r="C470" s="17" t="s">
        <v>79</v>
      </c>
      <c r="D470" s="17" t="s">
        <v>80</v>
      </c>
      <c r="E470" s="17" t="s">
        <v>83</v>
      </c>
      <c r="F470" s="17" t="s">
        <v>91</v>
      </c>
      <c r="G470" s="17" t="s">
        <v>102</v>
      </c>
      <c r="H470" s="17">
        <v>11</v>
      </c>
      <c r="I470" s="17" t="s">
        <v>89</v>
      </c>
      <c r="J470" s="17" t="s">
        <v>7</v>
      </c>
      <c r="K470" s="11">
        <v>-9286.36</v>
      </c>
      <c r="L470" s="11">
        <v>9286.36</v>
      </c>
      <c r="M470" s="11">
        <v>9286.36</v>
      </c>
      <c r="N470" s="17">
        <v>2017</v>
      </c>
      <c r="O470" s="17" t="s">
        <v>70</v>
      </c>
      <c r="P470" s="17" t="s">
        <v>32</v>
      </c>
      <c r="Q470" s="17" t="s">
        <v>98</v>
      </c>
      <c r="R470" s="17" t="s">
        <v>95</v>
      </c>
      <c r="S470" s="17" t="s">
        <v>97</v>
      </c>
      <c r="T470" s="17" t="s">
        <v>66</v>
      </c>
      <c r="U470" s="17" t="s">
        <v>75</v>
      </c>
      <c r="V470" s="17" t="s">
        <v>46</v>
      </c>
    </row>
    <row r="471" spans="1:22" x14ac:dyDescent="0.25">
      <c r="A471" s="17">
        <v>470728</v>
      </c>
      <c r="B471" s="51">
        <v>24695</v>
      </c>
      <c r="C471" s="17" t="s">
        <v>79</v>
      </c>
      <c r="D471" s="17" t="s">
        <v>80</v>
      </c>
      <c r="E471" s="17" t="s">
        <v>83</v>
      </c>
      <c r="F471" s="17" t="s">
        <v>91</v>
      </c>
      <c r="G471" s="17" t="s">
        <v>102</v>
      </c>
      <c r="H471" s="17">
        <v>11</v>
      </c>
      <c r="I471" s="17" t="s">
        <v>89</v>
      </c>
      <c r="J471" s="17" t="s">
        <v>24</v>
      </c>
      <c r="K471" s="11">
        <v>-9286.36</v>
      </c>
      <c r="L471" s="11">
        <v>9286.36</v>
      </c>
      <c r="M471" s="11">
        <v>9286.36</v>
      </c>
      <c r="N471" s="17">
        <v>2017</v>
      </c>
      <c r="O471" s="17" t="s">
        <v>70</v>
      </c>
      <c r="P471" s="17" t="s">
        <v>20</v>
      </c>
      <c r="Q471" s="17" t="s">
        <v>98</v>
      </c>
      <c r="R471" s="17" t="s">
        <v>95</v>
      </c>
      <c r="S471" s="17" t="s">
        <v>97</v>
      </c>
      <c r="T471" s="17" t="s">
        <v>66</v>
      </c>
      <c r="U471" s="17" t="s">
        <v>75</v>
      </c>
      <c r="V471" s="17" t="s">
        <v>46</v>
      </c>
    </row>
    <row r="472" spans="1:22" x14ac:dyDescent="0.25">
      <c r="A472" s="17">
        <v>470730</v>
      </c>
      <c r="B472" s="51">
        <v>24696</v>
      </c>
      <c r="C472" s="17" t="s">
        <v>79</v>
      </c>
      <c r="D472" s="17" t="s">
        <v>80</v>
      </c>
      <c r="E472" s="17" t="s">
        <v>83</v>
      </c>
      <c r="F472" s="17" t="s">
        <v>91</v>
      </c>
      <c r="G472" s="17" t="s">
        <v>102</v>
      </c>
      <c r="H472" s="17">
        <v>11</v>
      </c>
      <c r="I472" s="17" t="s">
        <v>92</v>
      </c>
      <c r="J472" s="17" t="s">
        <v>9</v>
      </c>
      <c r="K472" s="11">
        <v>39715</v>
      </c>
      <c r="L472" s="11">
        <v>39715</v>
      </c>
      <c r="M472" s="11">
        <v>39715</v>
      </c>
      <c r="N472" s="17">
        <v>2017</v>
      </c>
      <c r="O472" s="17" t="s">
        <v>70</v>
      </c>
      <c r="P472" s="17" t="s">
        <v>17</v>
      </c>
      <c r="Q472" s="17" t="s">
        <v>98</v>
      </c>
      <c r="R472" s="17" t="s">
        <v>95</v>
      </c>
      <c r="S472" s="17" t="s">
        <v>97</v>
      </c>
      <c r="T472" s="17" t="s">
        <v>66</v>
      </c>
      <c r="U472" s="17" t="s">
        <v>75</v>
      </c>
      <c r="V472" s="17" t="s">
        <v>46</v>
      </c>
    </row>
    <row r="473" spans="1:22" x14ac:dyDescent="0.25">
      <c r="A473" s="17">
        <v>470731</v>
      </c>
      <c r="B473" s="51">
        <v>24697</v>
      </c>
      <c r="C473" s="17" t="s">
        <v>79</v>
      </c>
      <c r="D473" s="17" t="s">
        <v>80</v>
      </c>
      <c r="E473" s="17" t="s">
        <v>83</v>
      </c>
      <c r="F473" s="17" t="s">
        <v>91</v>
      </c>
      <c r="G473" s="17" t="s">
        <v>102</v>
      </c>
      <c r="H473" s="17">
        <v>11</v>
      </c>
      <c r="I473" s="17" t="s">
        <v>92</v>
      </c>
      <c r="J473" s="17" t="s">
        <v>7</v>
      </c>
      <c r="K473" s="11">
        <v>-11607.95</v>
      </c>
      <c r="L473" s="11">
        <v>11607.95</v>
      </c>
      <c r="M473" s="11">
        <v>11607.95</v>
      </c>
      <c r="N473" s="17">
        <v>2017</v>
      </c>
      <c r="O473" s="17" t="s">
        <v>70</v>
      </c>
      <c r="P473" s="17" t="s">
        <v>32</v>
      </c>
      <c r="Q473" s="17" t="s">
        <v>98</v>
      </c>
      <c r="R473" s="17" t="s">
        <v>95</v>
      </c>
      <c r="S473" s="17" t="s">
        <v>97</v>
      </c>
      <c r="T473" s="17" t="s">
        <v>66</v>
      </c>
      <c r="U473" s="17" t="s">
        <v>75</v>
      </c>
      <c r="V473" s="17" t="s">
        <v>46</v>
      </c>
    </row>
    <row r="474" spans="1:22" x14ac:dyDescent="0.25">
      <c r="A474" s="17">
        <v>470735</v>
      </c>
      <c r="B474" s="51">
        <v>24698</v>
      </c>
      <c r="C474" s="17" t="s">
        <v>79</v>
      </c>
      <c r="D474" s="17" t="s">
        <v>80</v>
      </c>
      <c r="E474" s="17" t="s">
        <v>83</v>
      </c>
      <c r="F474" s="17" t="s">
        <v>91</v>
      </c>
      <c r="G474" s="17" t="s">
        <v>102</v>
      </c>
      <c r="H474" s="17">
        <v>11</v>
      </c>
      <c r="I474" s="17" t="s">
        <v>92</v>
      </c>
      <c r="J474" s="17" t="s">
        <v>24</v>
      </c>
      <c r="K474" s="11">
        <v>-11607.95</v>
      </c>
      <c r="L474" s="11">
        <v>11607.95</v>
      </c>
      <c r="M474" s="11">
        <v>11607.95</v>
      </c>
      <c r="N474" s="17">
        <v>2017</v>
      </c>
      <c r="O474" s="17" t="s">
        <v>70</v>
      </c>
      <c r="P474" s="17" t="s">
        <v>20</v>
      </c>
      <c r="Q474" s="17" t="s">
        <v>98</v>
      </c>
      <c r="R474" s="17" t="s">
        <v>95</v>
      </c>
      <c r="S474" s="17" t="s">
        <v>97</v>
      </c>
      <c r="T474" s="17" t="s">
        <v>66</v>
      </c>
      <c r="U474" s="17" t="s">
        <v>75</v>
      </c>
      <c r="V474" s="17" t="s">
        <v>46</v>
      </c>
    </row>
    <row r="475" spans="1:22" x14ac:dyDescent="0.25">
      <c r="A475" s="17">
        <v>470975</v>
      </c>
      <c r="B475" s="51">
        <v>24742</v>
      </c>
      <c r="C475" s="17" t="s">
        <v>79</v>
      </c>
      <c r="D475" s="17" t="s">
        <v>80</v>
      </c>
      <c r="E475" s="17" t="s">
        <v>83</v>
      </c>
      <c r="F475" s="17" t="s">
        <v>91</v>
      </c>
      <c r="G475" s="17" t="s">
        <v>87</v>
      </c>
      <c r="H475" s="17">
        <v>9</v>
      </c>
      <c r="I475" s="17" t="s">
        <v>86</v>
      </c>
      <c r="J475" s="17" t="s">
        <v>9</v>
      </c>
      <c r="K475" s="11">
        <v>3400</v>
      </c>
      <c r="L475" s="11">
        <v>3400</v>
      </c>
      <c r="M475" s="11">
        <v>3400</v>
      </c>
      <c r="N475" s="17">
        <v>2017</v>
      </c>
      <c r="O475" s="17" t="s">
        <v>70</v>
      </c>
      <c r="P475" s="17" t="s">
        <v>17</v>
      </c>
      <c r="Q475" s="17" t="s">
        <v>98</v>
      </c>
      <c r="R475" s="17" t="s">
        <v>95</v>
      </c>
      <c r="S475" s="17" t="s">
        <v>96</v>
      </c>
      <c r="T475" s="17" t="s">
        <v>66</v>
      </c>
      <c r="U475" s="17" t="s">
        <v>75</v>
      </c>
      <c r="V475" s="17" t="s">
        <v>46</v>
      </c>
    </row>
    <row r="476" spans="1:22" x14ac:dyDescent="0.25">
      <c r="A476" s="17">
        <v>470976</v>
      </c>
      <c r="B476" s="51">
        <v>24743</v>
      </c>
      <c r="C476" s="17" t="s">
        <v>79</v>
      </c>
      <c r="D476" s="17" t="s">
        <v>80</v>
      </c>
      <c r="E476" s="17" t="s">
        <v>83</v>
      </c>
      <c r="F476" s="17" t="s">
        <v>91</v>
      </c>
      <c r="G476" s="17" t="s">
        <v>87</v>
      </c>
      <c r="H476" s="17">
        <v>9</v>
      </c>
      <c r="I476" s="17" t="s">
        <v>86</v>
      </c>
      <c r="J476" s="17" t="s">
        <v>7</v>
      </c>
      <c r="K476" s="11">
        <v>-96746.549999999988</v>
      </c>
      <c r="L476" s="11">
        <v>96746.549999999988</v>
      </c>
      <c r="M476" s="11">
        <v>96746.549999999988</v>
      </c>
      <c r="N476" s="17">
        <v>2017</v>
      </c>
      <c r="O476" s="17" t="s">
        <v>70</v>
      </c>
      <c r="P476" s="17" t="s">
        <v>32</v>
      </c>
      <c r="Q476" s="17" t="s">
        <v>98</v>
      </c>
      <c r="R476" s="17" t="s">
        <v>95</v>
      </c>
      <c r="S476" s="17" t="s">
        <v>96</v>
      </c>
      <c r="T476" s="17" t="s">
        <v>66</v>
      </c>
      <c r="U476" s="17" t="s">
        <v>75</v>
      </c>
      <c r="V476" s="17" t="s">
        <v>46</v>
      </c>
    </row>
    <row r="477" spans="1:22" x14ac:dyDescent="0.25">
      <c r="A477" s="17">
        <v>470978</v>
      </c>
      <c r="B477" s="51">
        <v>24744</v>
      </c>
      <c r="C477" s="17" t="s">
        <v>79</v>
      </c>
      <c r="D477" s="17" t="s">
        <v>80</v>
      </c>
      <c r="E477" s="17" t="s">
        <v>83</v>
      </c>
      <c r="F477" s="17" t="s">
        <v>91</v>
      </c>
      <c r="G477" s="17" t="s">
        <v>87</v>
      </c>
      <c r="H477" s="17">
        <v>9</v>
      </c>
      <c r="I477" s="17" t="s">
        <v>86</v>
      </c>
      <c r="J477" s="17" t="s">
        <v>3</v>
      </c>
      <c r="K477" s="11">
        <v>-6661.17</v>
      </c>
      <c r="L477" s="11">
        <v>6661.17</v>
      </c>
      <c r="M477" s="11">
        <v>6661.17</v>
      </c>
      <c r="N477" s="17">
        <v>2017</v>
      </c>
      <c r="O477" s="17" t="s">
        <v>70</v>
      </c>
      <c r="P477" s="17" t="s">
        <v>19</v>
      </c>
      <c r="Q477" s="17" t="s">
        <v>98</v>
      </c>
      <c r="R477" s="17" t="s">
        <v>95</v>
      </c>
      <c r="S477" s="17" t="s">
        <v>96</v>
      </c>
      <c r="T477" s="17" t="s">
        <v>66</v>
      </c>
      <c r="U477" s="17" t="s">
        <v>75</v>
      </c>
      <c r="V477" s="17" t="s">
        <v>46</v>
      </c>
    </row>
    <row r="478" spans="1:22" x14ac:dyDescent="0.25">
      <c r="A478" s="17">
        <v>470980</v>
      </c>
      <c r="B478" s="51">
        <v>24745</v>
      </c>
      <c r="C478" s="17" t="s">
        <v>79</v>
      </c>
      <c r="D478" s="17" t="s">
        <v>80</v>
      </c>
      <c r="E478" s="17" t="s">
        <v>83</v>
      </c>
      <c r="F478" s="17" t="s">
        <v>91</v>
      </c>
      <c r="G478" s="17" t="s">
        <v>87</v>
      </c>
      <c r="H478" s="17">
        <v>9</v>
      </c>
      <c r="I478" s="17" t="s">
        <v>86</v>
      </c>
      <c r="J478" s="17" t="s">
        <v>24</v>
      </c>
      <c r="K478" s="11">
        <v>-90085.38</v>
      </c>
      <c r="L478" s="11">
        <v>90085.38</v>
      </c>
      <c r="M478" s="11">
        <v>90085.38</v>
      </c>
      <c r="N478" s="17">
        <v>2017</v>
      </c>
      <c r="O478" s="17" t="s">
        <v>70</v>
      </c>
      <c r="P478" s="17" t="s">
        <v>20</v>
      </c>
      <c r="Q478" s="17" t="s">
        <v>98</v>
      </c>
      <c r="R478" s="17" t="s">
        <v>95</v>
      </c>
      <c r="S478" s="17" t="s">
        <v>96</v>
      </c>
      <c r="T478" s="17" t="s">
        <v>66</v>
      </c>
      <c r="U478" s="17" t="s">
        <v>75</v>
      </c>
      <c r="V478" s="17" t="s">
        <v>46</v>
      </c>
    </row>
    <row r="479" spans="1:22" x14ac:dyDescent="0.25">
      <c r="A479" s="17">
        <v>470989</v>
      </c>
      <c r="B479" s="51">
        <v>24746</v>
      </c>
      <c r="C479" s="17" t="s">
        <v>79</v>
      </c>
      <c r="D479" s="17" t="s">
        <v>80</v>
      </c>
      <c r="E479" s="17" t="s">
        <v>83</v>
      </c>
      <c r="F479" s="17" t="s">
        <v>91</v>
      </c>
      <c r="G479" s="17" t="s">
        <v>87</v>
      </c>
      <c r="H479" s="17">
        <v>9</v>
      </c>
      <c r="I479" s="17" t="s">
        <v>87</v>
      </c>
      <c r="J479" s="17" t="s">
        <v>9</v>
      </c>
      <c r="K479" s="11">
        <v>800</v>
      </c>
      <c r="L479" s="11">
        <v>800</v>
      </c>
      <c r="M479" s="11">
        <v>800</v>
      </c>
      <c r="N479" s="17">
        <v>2017</v>
      </c>
      <c r="O479" s="17" t="s">
        <v>70</v>
      </c>
      <c r="P479" s="17" t="s">
        <v>17</v>
      </c>
      <c r="Q479" s="17" t="s">
        <v>98</v>
      </c>
      <c r="R479" s="17" t="s">
        <v>95</v>
      </c>
      <c r="S479" s="17" t="s">
        <v>96</v>
      </c>
      <c r="T479" s="17" t="s">
        <v>66</v>
      </c>
      <c r="U479" s="17" t="s">
        <v>75</v>
      </c>
      <c r="V479" s="17" t="s">
        <v>46</v>
      </c>
    </row>
    <row r="480" spans="1:22" x14ac:dyDescent="0.25">
      <c r="A480" s="17">
        <v>470990</v>
      </c>
      <c r="B480" s="51">
        <v>24747</v>
      </c>
      <c r="C480" s="17" t="s">
        <v>79</v>
      </c>
      <c r="D480" s="17" t="s">
        <v>80</v>
      </c>
      <c r="E480" s="17" t="s">
        <v>83</v>
      </c>
      <c r="F480" s="17" t="s">
        <v>91</v>
      </c>
      <c r="G480" s="17" t="s">
        <v>87</v>
      </c>
      <c r="H480" s="17">
        <v>9</v>
      </c>
      <c r="I480" s="17" t="s">
        <v>87</v>
      </c>
      <c r="J480" s="17" t="s">
        <v>7</v>
      </c>
      <c r="K480" s="11">
        <v>-22763.9</v>
      </c>
      <c r="L480" s="11">
        <v>22763.9</v>
      </c>
      <c r="M480" s="11">
        <v>22763.9</v>
      </c>
      <c r="N480" s="17">
        <v>2017</v>
      </c>
      <c r="O480" s="17" t="s">
        <v>70</v>
      </c>
      <c r="P480" s="17" t="s">
        <v>32</v>
      </c>
      <c r="Q480" s="17" t="s">
        <v>98</v>
      </c>
      <c r="R480" s="17" t="s">
        <v>95</v>
      </c>
      <c r="S480" s="17" t="s">
        <v>96</v>
      </c>
      <c r="T480" s="17" t="s">
        <v>66</v>
      </c>
      <c r="U480" s="17" t="s">
        <v>75</v>
      </c>
      <c r="V480" s="17" t="s">
        <v>46</v>
      </c>
    </row>
    <row r="481" spans="1:22" x14ac:dyDescent="0.25">
      <c r="A481" s="17">
        <v>470992</v>
      </c>
      <c r="B481" s="51">
        <v>24748</v>
      </c>
      <c r="C481" s="17" t="s">
        <v>79</v>
      </c>
      <c r="D481" s="17" t="s">
        <v>80</v>
      </c>
      <c r="E481" s="17" t="s">
        <v>83</v>
      </c>
      <c r="F481" s="17" t="s">
        <v>91</v>
      </c>
      <c r="G481" s="17" t="s">
        <v>87</v>
      </c>
      <c r="H481" s="17">
        <v>9</v>
      </c>
      <c r="I481" s="17" t="s">
        <v>87</v>
      </c>
      <c r="J481" s="17" t="s">
        <v>3</v>
      </c>
      <c r="K481" s="11">
        <v>-1567.34</v>
      </c>
      <c r="L481" s="11">
        <v>1567.34</v>
      </c>
      <c r="M481" s="11">
        <v>1567.34</v>
      </c>
      <c r="N481" s="17">
        <v>2017</v>
      </c>
      <c r="O481" s="17" t="s">
        <v>70</v>
      </c>
      <c r="P481" s="17" t="s">
        <v>19</v>
      </c>
      <c r="Q481" s="17" t="s">
        <v>98</v>
      </c>
      <c r="R481" s="17" t="s">
        <v>95</v>
      </c>
      <c r="S481" s="17" t="s">
        <v>96</v>
      </c>
      <c r="T481" s="17" t="s">
        <v>66</v>
      </c>
      <c r="U481" s="17" t="s">
        <v>75</v>
      </c>
      <c r="V481" s="17" t="s">
        <v>46</v>
      </c>
    </row>
    <row r="482" spans="1:22" x14ac:dyDescent="0.25">
      <c r="A482" s="17">
        <v>470994</v>
      </c>
      <c r="B482" s="51">
        <v>24749</v>
      </c>
      <c r="C482" s="17" t="s">
        <v>79</v>
      </c>
      <c r="D482" s="17" t="s">
        <v>80</v>
      </c>
      <c r="E482" s="17" t="s">
        <v>83</v>
      </c>
      <c r="F482" s="17" t="s">
        <v>91</v>
      </c>
      <c r="G482" s="17" t="s">
        <v>87</v>
      </c>
      <c r="H482" s="17">
        <v>9</v>
      </c>
      <c r="I482" s="17" t="s">
        <v>87</v>
      </c>
      <c r="J482" s="17" t="s">
        <v>24</v>
      </c>
      <c r="K482" s="11">
        <v>-21196.560000000001</v>
      </c>
      <c r="L482" s="11">
        <v>21196.560000000001</v>
      </c>
      <c r="M482" s="11">
        <v>21196.560000000001</v>
      </c>
      <c r="N482" s="17">
        <v>2017</v>
      </c>
      <c r="O482" s="17" t="s">
        <v>70</v>
      </c>
      <c r="P482" s="17" t="s">
        <v>20</v>
      </c>
      <c r="Q482" s="17" t="s">
        <v>98</v>
      </c>
      <c r="R482" s="17" t="s">
        <v>95</v>
      </c>
      <c r="S482" s="17" t="s">
        <v>96</v>
      </c>
      <c r="T482" s="17" t="s">
        <v>66</v>
      </c>
      <c r="U482" s="17" t="s">
        <v>75</v>
      </c>
      <c r="V482" s="17" t="s">
        <v>46</v>
      </c>
    </row>
    <row r="483" spans="1:22" x14ac:dyDescent="0.25">
      <c r="A483" s="17">
        <v>471045</v>
      </c>
      <c r="B483" s="51">
        <v>24750</v>
      </c>
      <c r="C483" s="17" t="s">
        <v>79</v>
      </c>
      <c r="D483" s="17" t="s">
        <v>80</v>
      </c>
      <c r="E483" s="17" t="s">
        <v>83</v>
      </c>
      <c r="F483" s="17" t="s">
        <v>91</v>
      </c>
      <c r="G483" s="17" t="s">
        <v>108</v>
      </c>
      <c r="H483" s="17">
        <v>8</v>
      </c>
      <c r="I483" s="17" t="s">
        <v>86</v>
      </c>
      <c r="J483" s="17" t="s">
        <v>9</v>
      </c>
      <c r="K483" s="11">
        <v>360</v>
      </c>
      <c r="L483" s="11">
        <v>360</v>
      </c>
      <c r="M483" s="11">
        <v>360</v>
      </c>
      <c r="N483" s="17">
        <v>2017</v>
      </c>
      <c r="O483" s="17" t="s">
        <v>70</v>
      </c>
      <c r="P483" s="17" t="s">
        <v>17</v>
      </c>
      <c r="Q483" s="17" t="s">
        <v>98</v>
      </c>
      <c r="R483" s="17" t="s">
        <v>95</v>
      </c>
      <c r="S483" s="17" t="s">
        <v>96</v>
      </c>
      <c r="T483" s="17" t="s">
        <v>66</v>
      </c>
      <c r="U483" s="17" t="s">
        <v>75</v>
      </c>
      <c r="V483" s="17" t="s">
        <v>46</v>
      </c>
    </row>
    <row r="484" spans="1:22" x14ac:dyDescent="0.25">
      <c r="A484" s="17">
        <v>471046</v>
      </c>
      <c r="B484" s="51">
        <v>24751</v>
      </c>
      <c r="C484" s="17" t="s">
        <v>79</v>
      </c>
      <c r="D484" s="17" t="s">
        <v>80</v>
      </c>
      <c r="E484" s="17" t="s">
        <v>83</v>
      </c>
      <c r="F484" s="17" t="s">
        <v>91</v>
      </c>
      <c r="G484" s="17" t="s">
        <v>108</v>
      </c>
      <c r="H484" s="17">
        <v>8</v>
      </c>
      <c r="I484" s="17" t="s">
        <v>86</v>
      </c>
      <c r="J484" s="17" t="s">
        <v>7</v>
      </c>
      <c r="K484" s="11">
        <v>-2659796.23</v>
      </c>
      <c r="L484" s="11">
        <v>2659796.23</v>
      </c>
      <c r="M484" s="11">
        <v>2659796.23</v>
      </c>
      <c r="N484" s="17">
        <v>2017</v>
      </c>
      <c r="O484" s="17" t="s">
        <v>70</v>
      </c>
      <c r="P484" s="17" t="s">
        <v>32</v>
      </c>
      <c r="Q484" s="17" t="s">
        <v>98</v>
      </c>
      <c r="R484" s="17" t="s">
        <v>95</v>
      </c>
      <c r="S484" s="17" t="s">
        <v>96</v>
      </c>
      <c r="T484" s="17" t="s">
        <v>66</v>
      </c>
      <c r="U484" s="17" t="s">
        <v>75</v>
      </c>
      <c r="V484" s="17" t="s">
        <v>46</v>
      </c>
    </row>
    <row r="485" spans="1:22" x14ac:dyDescent="0.25">
      <c r="A485" s="17">
        <v>471047</v>
      </c>
      <c r="B485" s="51">
        <v>24752</v>
      </c>
      <c r="C485" s="17" t="s">
        <v>79</v>
      </c>
      <c r="D485" s="17" t="s">
        <v>80</v>
      </c>
      <c r="E485" s="17" t="s">
        <v>83</v>
      </c>
      <c r="F485" s="17" t="s">
        <v>91</v>
      </c>
      <c r="G485" s="17" t="s">
        <v>108</v>
      </c>
      <c r="H485" s="17">
        <v>8</v>
      </c>
      <c r="I485" s="17" t="s">
        <v>86</v>
      </c>
      <c r="J485" s="17" t="s">
        <v>5</v>
      </c>
      <c r="K485" s="11">
        <v>-1034586.25</v>
      </c>
      <c r="L485" s="11">
        <v>1034586.25</v>
      </c>
      <c r="M485" s="11">
        <v>1034586.25</v>
      </c>
      <c r="N485" s="17">
        <v>2017</v>
      </c>
      <c r="O485" s="17" t="s">
        <v>70</v>
      </c>
      <c r="P485" s="17" t="s">
        <v>18</v>
      </c>
      <c r="Q485" s="17" t="s">
        <v>98</v>
      </c>
      <c r="R485" s="17" t="s">
        <v>95</v>
      </c>
      <c r="S485" s="17" t="s">
        <v>96</v>
      </c>
      <c r="T485" s="17" t="s">
        <v>66</v>
      </c>
      <c r="U485" s="17" t="s">
        <v>75</v>
      </c>
      <c r="V485" s="17" t="s">
        <v>46</v>
      </c>
    </row>
    <row r="486" spans="1:22" x14ac:dyDescent="0.25">
      <c r="A486" s="17">
        <v>471048</v>
      </c>
      <c r="B486" s="51">
        <v>24753</v>
      </c>
      <c r="C486" s="17" t="s">
        <v>79</v>
      </c>
      <c r="D486" s="17" t="s">
        <v>80</v>
      </c>
      <c r="E486" s="17" t="s">
        <v>83</v>
      </c>
      <c r="F486" s="17" t="s">
        <v>91</v>
      </c>
      <c r="G486" s="17" t="s">
        <v>108</v>
      </c>
      <c r="H486" s="17">
        <v>8</v>
      </c>
      <c r="I486" s="17" t="s">
        <v>86</v>
      </c>
      <c r="J486" s="17" t="s">
        <v>3</v>
      </c>
      <c r="K486" s="11">
        <v>-314885.7</v>
      </c>
      <c r="L486" s="11">
        <v>314885.7</v>
      </c>
      <c r="M486" s="11">
        <v>314885.7</v>
      </c>
      <c r="N486" s="17">
        <v>2017</v>
      </c>
      <c r="O486" s="17" t="s">
        <v>70</v>
      </c>
      <c r="P486" s="17" t="s">
        <v>19</v>
      </c>
      <c r="Q486" s="17" t="s">
        <v>98</v>
      </c>
      <c r="R486" s="17" t="s">
        <v>95</v>
      </c>
      <c r="S486" s="17" t="s">
        <v>96</v>
      </c>
      <c r="T486" s="17" t="s">
        <v>66</v>
      </c>
      <c r="U486" s="17" t="s">
        <v>75</v>
      </c>
      <c r="V486" s="17" t="s">
        <v>46</v>
      </c>
    </row>
    <row r="487" spans="1:22" x14ac:dyDescent="0.25">
      <c r="A487" s="17">
        <v>471049</v>
      </c>
      <c r="B487" s="51">
        <v>24754</v>
      </c>
      <c r="C487" s="17" t="s">
        <v>79</v>
      </c>
      <c r="D487" s="17" t="s">
        <v>80</v>
      </c>
      <c r="E487" s="17" t="s">
        <v>83</v>
      </c>
      <c r="F487" s="17" t="s">
        <v>91</v>
      </c>
      <c r="G487" s="17" t="s">
        <v>108</v>
      </c>
      <c r="H487" s="17">
        <v>8</v>
      </c>
      <c r="I487" s="17" t="s">
        <v>86</v>
      </c>
      <c r="J487" s="17" t="s">
        <v>1</v>
      </c>
      <c r="K487" s="11">
        <v>-238207.52000000002</v>
      </c>
      <c r="L487" s="11">
        <v>238207.52000000002</v>
      </c>
      <c r="M487" s="11">
        <v>238207.52000000002</v>
      </c>
      <c r="N487" s="17">
        <v>2017</v>
      </c>
      <c r="O487" s="17" t="s">
        <v>70</v>
      </c>
      <c r="P487" s="17" t="s">
        <v>21</v>
      </c>
      <c r="Q487" s="17" t="s">
        <v>98</v>
      </c>
      <c r="R487" s="17" t="s">
        <v>95</v>
      </c>
      <c r="S487" s="17" t="s">
        <v>96</v>
      </c>
      <c r="T487" s="17" t="s">
        <v>66</v>
      </c>
      <c r="U487" s="17" t="s">
        <v>75</v>
      </c>
      <c r="V487" s="17" t="s">
        <v>46</v>
      </c>
    </row>
    <row r="488" spans="1:22" x14ac:dyDescent="0.25">
      <c r="A488" s="17">
        <v>471050</v>
      </c>
      <c r="B488" s="51">
        <v>24755</v>
      </c>
      <c r="C488" s="17" t="s">
        <v>79</v>
      </c>
      <c r="D488" s="17" t="s">
        <v>80</v>
      </c>
      <c r="E488" s="17" t="s">
        <v>83</v>
      </c>
      <c r="F488" s="17" t="s">
        <v>91</v>
      </c>
      <c r="G488" s="17" t="s">
        <v>108</v>
      </c>
      <c r="H488" s="17">
        <v>8</v>
      </c>
      <c r="I488" s="17" t="s">
        <v>86</v>
      </c>
      <c r="J488" s="17" t="s">
        <v>24</v>
      </c>
      <c r="K488" s="11">
        <v>-1064913.55</v>
      </c>
      <c r="L488" s="11">
        <v>1064913.55</v>
      </c>
      <c r="M488" s="11">
        <v>1064913.55</v>
      </c>
      <c r="N488" s="17">
        <v>2017</v>
      </c>
      <c r="O488" s="17" t="s">
        <v>70</v>
      </c>
      <c r="P488" s="17" t="s">
        <v>20</v>
      </c>
      <c r="Q488" s="17" t="s">
        <v>98</v>
      </c>
      <c r="R488" s="17" t="s">
        <v>95</v>
      </c>
      <c r="S488" s="17" t="s">
        <v>96</v>
      </c>
      <c r="T488" s="17" t="s">
        <v>66</v>
      </c>
      <c r="U488" s="17" t="s">
        <v>75</v>
      </c>
      <c r="V488" s="17" t="s">
        <v>46</v>
      </c>
    </row>
    <row r="489" spans="1:22" x14ac:dyDescent="0.25">
      <c r="A489" s="17">
        <v>471051</v>
      </c>
      <c r="B489" s="51">
        <v>24756</v>
      </c>
      <c r="C489" s="17" t="s">
        <v>79</v>
      </c>
      <c r="D489" s="17" t="s">
        <v>80</v>
      </c>
      <c r="E489" s="17" t="s">
        <v>83</v>
      </c>
      <c r="F489" s="17" t="s">
        <v>91</v>
      </c>
      <c r="G489" s="17" t="s">
        <v>108</v>
      </c>
      <c r="H489" s="17">
        <v>8</v>
      </c>
      <c r="I489" s="17" t="s">
        <v>86</v>
      </c>
      <c r="J489" s="17" t="s">
        <v>29</v>
      </c>
      <c r="K489" s="11">
        <v>-7203.2099999999991</v>
      </c>
      <c r="L489" s="11">
        <v>7203.2099999999991</v>
      </c>
      <c r="M489" s="11">
        <v>7203.2099999999991</v>
      </c>
      <c r="N489" s="17">
        <v>2017</v>
      </c>
      <c r="O489" s="17" t="s">
        <v>70</v>
      </c>
      <c r="P489" s="17" t="s">
        <v>22</v>
      </c>
      <c r="Q489" s="17" t="s">
        <v>98</v>
      </c>
      <c r="R489" s="17" t="s">
        <v>95</v>
      </c>
      <c r="S489" s="17" t="s">
        <v>96</v>
      </c>
      <c r="T489" s="17" t="s">
        <v>66</v>
      </c>
      <c r="U489" s="17" t="s">
        <v>75</v>
      </c>
      <c r="V489" s="17" t="s">
        <v>46</v>
      </c>
    </row>
    <row r="490" spans="1:22" x14ac:dyDescent="0.25">
      <c r="A490" s="17">
        <v>471052</v>
      </c>
      <c r="B490" s="51">
        <v>24757</v>
      </c>
      <c r="C490" s="17" t="s">
        <v>79</v>
      </c>
      <c r="D490" s="17" t="s">
        <v>80</v>
      </c>
      <c r="E490" s="17" t="s">
        <v>83</v>
      </c>
      <c r="F490" s="17" t="s">
        <v>91</v>
      </c>
      <c r="G490" s="17" t="s">
        <v>108</v>
      </c>
      <c r="H490" s="17">
        <v>8</v>
      </c>
      <c r="I490" s="17" t="s">
        <v>88</v>
      </c>
      <c r="J490" s="17" t="s">
        <v>9</v>
      </c>
      <c r="K490" s="11">
        <v>84</v>
      </c>
      <c r="L490" s="11">
        <v>84</v>
      </c>
      <c r="M490" s="11">
        <v>84</v>
      </c>
      <c r="N490" s="17">
        <v>2017</v>
      </c>
      <c r="O490" s="17" t="s">
        <v>70</v>
      </c>
      <c r="P490" s="17" t="s">
        <v>17</v>
      </c>
      <c r="Q490" s="17" t="s">
        <v>98</v>
      </c>
      <c r="R490" s="17" t="s">
        <v>95</v>
      </c>
      <c r="S490" s="17" t="s">
        <v>96</v>
      </c>
      <c r="T490" s="17" t="s">
        <v>66</v>
      </c>
      <c r="U490" s="17" t="s">
        <v>75</v>
      </c>
      <c r="V490" s="17" t="s">
        <v>46</v>
      </c>
    </row>
    <row r="491" spans="1:22" x14ac:dyDescent="0.25">
      <c r="A491" s="17">
        <v>471053</v>
      </c>
      <c r="B491" s="51">
        <v>24758</v>
      </c>
      <c r="C491" s="17" t="s">
        <v>79</v>
      </c>
      <c r="D491" s="17" t="s">
        <v>80</v>
      </c>
      <c r="E491" s="17" t="s">
        <v>83</v>
      </c>
      <c r="F491" s="17" t="s">
        <v>91</v>
      </c>
      <c r="G491" s="17" t="s">
        <v>108</v>
      </c>
      <c r="H491" s="17">
        <v>8</v>
      </c>
      <c r="I491" s="17" t="s">
        <v>88</v>
      </c>
      <c r="J491" s="17" t="s">
        <v>7</v>
      </c>
      <c r="K491" s="11">
        <v>-602831.41999999993</v>
      </c>
      <c r="L491" s="11">
        <v>602831.41999999993</v>
      </c>
      <c r="M491" s="11">
        <v>602831.41999999993</v>
      </c>
      <c r="N491" s="17">
        <v>2017</v>
      </c>
      <c r="O491" s="17" t="s">
        <v>70</v>
      </c>
      <c r="P491" s="17" t="s">
        <v>32</v>
      </c>
      <c r="Q491" s="17" t="s">
        <v>98</v>
      </c>
      <c r="R491" s="17" t="s">
        <v>95</v>
      </c>
      <c r="S491" s="17" t="s">
        <v>96</v>
      </c>
      <c r="T491" s="17" t="s">
        <v>66</v>
      </c>
      <c r="U491" s="17" t="s">
        <v>75</v>
      </c>
      <c r="V491" s="17" t="s">
        <v>46</v>
      </c>
    </row>
    <row r="492" spans="1:22" x14ac:dyDescent="0.25">
      <c r="A492" s="17">
        <v>471054</v>
      </c>
      <c r="B492" s="51">
        <v>24759</v>
      </c>
      <c r="C492" s="17" t="s">
        <v>79</v>
      </c>
      <c r="D492" s="17" t="s">
        <v>80</v>
      </c>
      <c r="E492" s="17" t="s">
        <v>83</v>
      </c>
      <c r="F492" s="17" t="s">
        <v>91</v>
      </c>
      <c r="G492" s="17" t="s">
        <v>108</v>
      </c>
      <c r="H492" s="17">
        <v>8</v>
      </c>
      <c r="I492" s="17" t="s">
        <v>88</v>
      </c>
      <c r="J492" s="17" t="s">
        <v>5</v>
      </c>
      <c r="K492" s="11">
        <v>-195191.25</v>
      </c>
      <c r="L492" s="11">
        <v>195191.25</v>
      </c>
      <c r="M492" s="11">
        <v>195191.25</v>
      </c>
      <c r="N492" s="17">
        <v>2017</v>
      </c>
      <c r="O492" s="17" t="s">
        <v>70</v>
      </c>
      <c r="P492" s="17" t="s">
        <v>18</v>
      </c>
      <c r="Q492" s="17" t="s">
        <v>98</v>
      </c>
      <c r="R492" s="17" t="s">
        <v>95</v>
      </c>
      <c r="S492" s="17" t="s">
        <v>96</v>
      </c>
      <c r="T492" s="17" t="s">
        <v>66</v>
      </c>
      <c r="U492" s="17" t="s">
        <v>75</v>
      </c>
      <c r="V492" s="17" t="s">
        <v>46</v>
      </c>
    </row>
    <row r="493" spans="1:22" x14ac:dyDescent="0.25">
      <c r="A493" s="17">
        <v>471055</v>
      </c>
      <c r="B493" s="51">
        <v>24760</v>
      </c>
      <c r="C493" s="17" t="s">
        <v>79</v>
      </c>
      <c r="D493" s="17" t="s">
        <v>80</v>
      </c>
      <c r="E493" s="17" t="s">
        <v>83</v>
      </c>
      <c r="F493" s="17" t="s">
        <v>91</v>
      </c>
      <c r="G493" s="17" t="s">
        <v>108</v>
      </c>
      <c r="H493" s="17">
        <v>8</v>
      </c>
      <c r="I493" s="17" t="s">
        <v>88</v>
      </c>
      <c r="J493" s="17" t="s">
        <v>3</v>
      </c>
      <c r="K493" s="11">
        <v>-73570.409999999989</v>
      </c>
      <c r="L493" s="11">
        <v>73570.409999999989</v>
      </c>
      <c r="M493" s="11">
        <v>73570.409999999989</v>
      </c>
      <c r="N493" s="17">
        <v>2017</v>
      </c>
      <c r="O493" s="17" t="s">
        <v>70</v>
      </c>
      <c r="P493" s="17" t="s">
        <v>19</v>
      </c>
      <c r="Q493" s="17" t="s">
        <v>98</v>
      </c>
      <c r="R493" s="17" t="s">
        <v>95</v>
      </c>
      <c r="S493" s="17" t="s">
        <v>96</v>
      </c>
      <c r="T493" s="17" t="s">
        <v>66</v>
      </c>
      <c r="U493" s="17" t="s">
        <v>75</v>
      </c>
      <c r="V493" s="17" t="s">
        <v>46</v>
      </c>
    </row>
    <row r="494" spans="1:22" x14ac:dyDescent="0.25">
      <c r="A494" s="17">
        <v>471056</v>
      </c>
      <c r="B494" s="51">
        <v>24761</v>
      </c>
      <c r="C494" s="17" t="s">
        <v>79</v>
      </c>
      <c r="D494" s="17" t="s">
        <v>80</v>
      </c>
      <c r="E494" s="17" t="s">
        <v>83</v>
      </c>
      <c r="F494" s="17" t="s">
        <v>91</v>
      </c>
      <c r="G494" s="17" t="s">
        <v>108</v>
      </c>
      <c r="H494" s="17">
        <v>8</v>
      </c>
      <c r="I494" s="17" t="s">
        <v>88</v>
      </c>
      <c r="J494" s="17" t="s">
        <v>1</v>
      </c>
      <c r="K494" s="11">
        <v>-54739.01999999999</v>
      </c>
      <c r="L494" s="11">
        <v>54739.01999999999</v>
      </c>
      <c r="M494" s="11">
        <v>54739.01999999999</v>
      </c>
      <c r="N494" s="17">
        <v>2017</v>
      </c>
      <c r="O494" s="17" t="s">
        <v>70</v>
      </c>
      <c r="P494" s="17" t="s">
        <v>21</v>
      </c>
      <c r="Q494" s="17" t="s">
        <v>98</v>
      </c>
      <c r="R494" s="17" t="s">
        <v>95</v>
      </c>
      <c r="S494" s="17" t="s">
        <v>96</v>
      </c>
      <c r="T494" s="17" t="s">
        <v>66</v>
      </c>
      <c r="U494" s="17" t="s">
        <v>75</v>
      </c>
      <c r="V494" s="17" t="s">
        <v>46</v>
      </c>
    </row>
    <row r="495" spans="1:22" x14ac:dyDescent="0.25">
      <c r="A495" s="17">
        <v>471057</v>
      </c>
      <c r="B495" s="51">
        <v>24762</v>
      </c>
      <c r="C495" s="17" t="s">
        <v>79</v>
      </c>
      <c r="D495" s="17" t="s">
        <v>80</v>
      </c>
      <c r="E495" s="17" t="s">
        <v>83</v>
      </c>
      <c r="F495" s="17" t="s">
        <v>91</v>
      </c>
      <c r="G495" s="17" t="s">
        <v>108</v>
      </c>
      <c r="H495" s="17">
        <v>8</v>
      </c>
      <c r="I495" s="17" t="s">
        <v>88</v>
      </c>
      <c r="J495" s="17" t="s">
        <v>24</v>
      </c>
      <c r="K495" s="11">
        <v>-275584.34000000003</v>
      </c>
      <c r="L495" s="11">
        <v>275584.34000000003</v>
      </c>
      <c r="M495" s="11">
        <v>275584.34000000003</v>
      </c>
      <c r="N495" s="17">
        <v>2017</v>
      </c>
      <c r="O495" s="17" t="s">
        <v>70</v>
      </c>
      <c r="P495" s="17" t="s">
        <v>20</v>
      </c>
      <c r="Q495" s="17" t="s">
        <v>98</v>
      </c>
      <c r="R495" s="17" t="s">
        <v>95</v>
      </c>
      <c r="S495" s="17" t="s">
        <v>96</v>
      </c>
      <c r="T495" s="17" t="s">
        <v>66</v>
      </c>
      <c r="U495" s="17" t="s">
        <v>75</v>
      </c>
      <c r="V495" s="17" t="s">
        <v>46</v>
      </c>
    </row>
    <row r="496" spans="1:22" x14ac:dyDescent="0.25">
      <c r="A496" s="17">
        <v>471058</v>
      </c>
      <c r="B496" s="51">
        <v>24763</v>
      </c>
      <c r="C496" s="17" t="s">
        <v>79</v>
      </c>
      <c r="D496" s="17" t="s">
        <v>80</v>
      </c>
      <c r="E496" s="17" t="s">
        <v>83</v>
      </c>
      <c r="F496" s="17" t="s">
        <v>91</v>
      </c>
      <c r="G496" s="17" t="s">
        <v>108</v>
      </c>
      <c r="H496" s="17">
        <v>8</v>
      </c>
      <c r="I496" s="17" t="s">
        <v>88</v>
      </c>
      <c r="J496" s="17" t="s">
        <v>29</v>
      </c>
      <c r="K496" s="11">
        <v>-3746.4</v>
      </c>
      <c r="L496" s="11">
        <v>3746.4</v>
      </c>
      <c r="M496" s="11">
        <v>3746.4</v>
      </c>
      <c r="N496" s="17">
        <v>2017</v>
      </c>
      <c r="O496" s="17" t="s">
        <v>70</v>
      </c>
      <c r="P496" s="17" t="s">
        <v>22</v>
      </c>
      <c r="Q496" s="17" t="s">
        <v>98</v>
      </c>
      <c r="R496" s="17" t="s">
        <v>95</v>
      </c>
      <c r="S496" s="17" t="s">
        <v>96</v>
      </c>
      <c r="T496" s="17" t="s">
        <v>66</v>
      </c>
      <c r="U496" s="17" t="s">
        <v>75</v>
      </c>
      <c r="V496" s="17" t="s">
        <v>46</v>
      </c>
    </row>
    <row r="497" spans="1:22" x14ac:dyDescent="0.25">
      <c r="A497" s="17">
        <v>471066</v>
      </c>
      <c r="B497" s="51">
        <v>24764</v>
      </c>
      <c r="C497" s="17" t="s">
        <v>79</v>
      </c>
      <c r="D497" s="17" t="s">
        <v>80</v>
      </c>
      <c r="E497" s="17" t="s">
        <v>83</v>
      </c>
      <c r="F497" s="17" t="s">
        <v>91</v>
      </c>
      <c r="G497" s="17" t="s">
        <v>108</v>
      </c>
      <c r="H497" s="17">
        <v>8</v>
      </c>
      <c r="I497" s="17" t="s">
        <v>92</v>
      </c>
      <c r="J497" s="17" t="s">
        <v>9</v>
      </c>
      <c r="K497" s="11">
        <v>24</v>
      </c>
      <c r="L497" s="11">
        <v>24</v>
      </c>
      <c r="M497" s="11">
        <v>24</v>
      </c>
      <c r="N497" s="17">
        <v>2017</v>
      </c>
      <c r="O497" s="17" t="s">
        <v>70</v>
      </c>
      <c r="P497" s="17" t="s">
        <v>17</v>
      </c>
      <c r="Q497" s="17" t="s">
        <v>98</v>
      </c>
      <c r="R497" s="17" t="s">
        <v>95</v>
      </c>
      <c r="S497" s="17" t="s">
        <v>96</v>
      </c>
      <c r="T497" s="17" t="s">
        <v>66</v>
      </c>
      <c r="U497" s="17" t="s">
        <v>75</v>
      </c>
      <c r="V497" s="17" t="s">
        <v>46</v>
      </c>
    </row>
    <row r="498" spans="1:22" x14ac:dyDescent="0.25">
      <c r="A498" s="17">
        <v>471067</v>
      </c>
      <c r="B498" s="51">
        <v>24765</v>
      </c>
      <c r="C498" s="17" t="s">
        <v>79</v>
      </c>
      <c r="D498" s="17" t="s">
        <v>80</v>
      </c>
      <c r="E498" s="17" t="s">
        <v>83</v>
      </c>
      <c r="F498" s="17" t="s">
        <v>91</v>
      </c>
      <c r="G498" s="17" t="s">
        <v>108</v>
      </c>
      <c r="H498" s="17">
        <v>8</v>
      </c>
      <c r="I498" s="17" t="s">
        <v>92</v>
      </c>
      <c r="J498" s="17" t="s">
        <v>7</v>
      </c>
      <c r="K498" s="11">
        <v>-173750.18</v>
      </c>
      <c r="L498" s="11">
        <v>173750.18</v>
      </c>
      <c r="M498" s="11">
        <v>173750.18</v>
      </c>
      <c r="N498" s="17">
        <v>2017</v>
      </c>
      <c r="O498" s="17" t="s">
        <v>70</v>
      </c>
      <c r="P498" s="17" t="s">
        <v>32</v>
      </c>
      <c r="Q498" s="17" t="s">
        <v>98</v>
      </c>
      <c r="R498" s="17" t="s">
        <v>95</v>
      </c>
      <c r="S498" s="17" t="s">
        <v>96</v>
      </c>
      <c r="T498" s="17" t="s">
        <v>66</v>
      </c>
      <c r="U498" s="17" t="s">
        <v>75</v>
      </c>
      <c r="V498" s="17" t="s">
        <v>46</v>
      </c>
    </row>
    <row r="499" spans="1:22" x14ac:dyDescent="0.25">
      <c r="A499" s="17">
        <v>471068</v>
      </c>
      <c r="B499" s="51">
        <v>24766</v>
      </c>
      <c r="C499" s="17" t="s">
        <v>79</v>
      </c>
      <c r="D499" s="17" t="s">
        <v>80</v>
      </c>
      <c r="E499" s="17" t="s">
        <v>83</v>
      </c>
      <c r="F499" s="17" t="s">
        <v>91</v>
      </c>
      <c r="G499" s="17" t="s">
        <v>108</v>
      </c>
      <c r="H499" s="17">
        <v>8</v>
      </c>
      <c r="I499" s="17" t="s">
        <v>92</v>
      </c>
      <c r="J499" s="17" t="s">
        <v>5</v>
      </c>
      <c r="K499" s="11">
        <v>-67193.75</v>
      </c>
      <c r="L499" s="11">
        <v>67193.75</v>
      </c>
      <c r="M499" s="11">
        <v>67193.75</v>
      </c>
      <c r="N499" s="17">
        <v>2017</v>
      </c>
      <c r="O499" s="17" t="s">
        <v>70</v>
      </c>
      <c r="P499" s="17" t="s">
        <v>18</v>
      </c>
      <c r="Q499" s="17" t="s">
        <v>98</v>
      </c>
      <c r="R499" s="17" t="s">
        <v>95</v>
      </c>
      <c r="S499" s="17" t="s">
        <v>96</v>
      </c>
      <c r="T499" s="17" t="s">
        <v>66</v>
      </c>
      <c r="U499" s="17" t="s">
        <v>75</v>
      </c>
      <c r="V499" s="17" t="s">
        <v>46</v>
      </c>
    </row>
    <row r="500" spans="1:22" x14ac:dyDescent="0.25">
      <c r="A500" s="17">
        <v>471069</v>
      </c>
      <c r="B500" s="51">
        <v>24767</v>
      </c>
      <c r="C500" s="17" t="s">
        <v>79</v>
      </c>
      <c r="D500" s="17" t="s">
        <v>80</v>
      </c>
      <c r="E500" s="17" t="s">
        <v>83</v>
      </c>
      <c r="F500" s="17" t="s">
        <v>91</v>
      </c>
      <c r="G500" s="17" t="s">
        <v>108</v>
      </c>
      <c r="H500" s="17">
        <v>8</v>
      </c>
      <c r="I500" s="17" t="s">
        <v>92</v>
      </c>
      <c r="J500" s="17" t="s">
        <v>3</v>
      </c>
      <c r="K500" s="11">
        <v>-21012.44</v>
      </c>
      <c r="L500" s="11">
        <v>21012.44</v>
      </c>
      <c r="M500" s="11">
        <v>21012.44</v>
      </c>
      <c r="N500" s="17">
        <v>2017</v>
      </c>
      <c r="O500" s="17" t="s">
        <v>70</v>
      </c>
      <c r="P500" s="17" t="s">
        <v>19</v>
      </c>
      <c r="Q500" s="17" t="s">
        <v>98</v>
      </c>
      <c r="R500" s="17" t="s">
        <v>95</v>
      </c>
      <c r="S500" s="17" t="s">
        <v>96</v>
      </c>
      <c r="T500" s="17" t="s">
        <v>66</v>
      </c>
      <c r="U500" s="17" t="s">
        <v>75</v>
      </c>
      <c r="V500" s="17" t="s">
        <v>46</v>
      </c>
    </row>
    <row r="501" spans="1:22" x14ac:dyDescent="0.25">
      <c r="A501" s="17">
        <v>471070</v>
      </c>
      <c r="B501" s="51">
        <v>24768</v>
      </c>
      <c r="C501" s="17" t="s">
        <v>79</v>
      </c>
      <c r="D501" s="17" t="s">
        <v>80</v>
      </c>
      <c r="E501" s="17" t="s">
        <v>83</v>
      </c>
      <c r="F501" s="17" t="s">
        <v>91</v>
      </c>
      <c r="G501" s="17" t="s">
        <v>108</v>
      </c>
      <c r="H501" s="17">
        <v>8</v>
      </c>
      <c r="I501" s="17" t="s">
        <v>92</v>
      </c>
      <c r="J501" s="17" t="s">
        <v>1</v>
      </c>
      <c r="K501" s="11">
        <v>-16236.15</v>
      </c>
      <c r="L501" s="11">
        <v>16236.15</v>
      </c>
      <c r="M501" s="11">
        <v>16236.15</v>
      </c>
      <c r="N501" s="17">
        <v>2017</v>
      </c>
      <c r="O501" s="17" t="s">
        <v>70</v>
      </c>
      <c r="P501" s="17" t="s">
        <v>21</v>
      </c>
      <c r="Q501" s="17" t="s">
        <v>98</v>
      </c>
      <c r="R501" s="17" t="s">
        <v>95</v>
      </c>
      <c r="S501" s="17" t="s">
        <v>96</v>
      </c>
      <c r="T501" s="17" t="s">
        <v>66</v>
      </c>
      <c r="U501" s="17" t="s">
        <v>75</v>
      </c>
      <c r="V501" s="17" t="s">
        <v>46</v>
      </c>
    </row>
    <row r="502" spans="1:22" x14ac:dyDescent="0.25">
      <c r="A502" s="17">
        <v>471071</v>
      </c>
      <c r="B502" s="51">
        <v>24769</v>
      </c>
      <c r="C502" s="17" t="s">
        <v>79</v>
      </c>
      <c r="D502" s="17" t="s">
        <v>80</v>
      </c>
      <c r="E502" s="17" t="s">
        <v>83</v>
      </c>
      <c r="F502" s="17" t="s">
        <v>91</v>
      </c>
      <c r="G502" s="17" t="s">
        <v>108</v>
      </c>
      <c r="H502" s="17">
        <v>8</v>
      </c>
      <c r="I502" s="17" t="s">
        <v>92</v>
      </c>
      <c r="J502" s="17" t="s">
        <v>24</v>
      </c>
      <c r="K502" s="11">
        <v>-68731.28</v>
      </c>
      <c r="L502" s="11">
        <v>68731.28</v>
      </c>
      <c r="M502" s="11">
        <v>68731.28</v>
      </c>
      <c r="N502" s="17">
        <v>2017</v>
      </c>
      <c r="O502" s="17" t="s">
        <v>70</v>
      </c>
      <c r="P502" s="17" t="s">
        <v>20</v>
      </c>
      <c r="Q502" s="17" t="s">
        <v>98</v>
      </c>
      <c r="R502" s="17" t="s">
        <v>95</v>
      </c>
      <c r="S502" s="17" t="s">
        <v>96</v>
      </c>
      <c r="T502" s="17" t="s">
        <v>66</v>
      </c>
      <c r="U502" s="17" t="s">
        <v>75</v>
      </c>
      <c r="V502" s="17" t="s">
        <v>46</v>
      </c>
    </row>
    <row r="503" spans="1:22" x14ac:dyDescent="0.25">
      <c r="A503" s="17">
        <v>471072</v>
      </c>
      <c r="B503" s="51">
        <v>24770</v>
      </c>
      <c r="C503" s="17" t="s">
        <v>79</v>
      </c>
      <c r="D503" s="17" t="s">
        <v>80</v>
      </c>
      <c r="E503" s="17" t="s">
        <v>83</v>
      </c>
      <c r="F503" s="17" t="s">
        <v>91</v>
      </c>
      <c r="G503" s="17" t="s">
        <v>108</v>
      </c>
      <c r="H503" s="17">
        <v>8</v>
      </c>
      <c r="I503" s="17" t="s">
        <v>92</v>
      </c>
      <c r="J503" s="17" t="s">
        <v>29</v>
      </c>
      <c r="K503" s="11">
        <v>-576.55999999999995</v>
      </c>
      <c r="L503" s="11">
        <v>576.55999999999995</v>
      </c>
      <c r="M503" s="11">
        <v>576.55999999999995</v>
      </c>
      <c r="N503" s="17">
        <v>2017</v>
      </c>
      <c r="O503" s="17" t="s">
        <v>70</v>
      </c>
      <c r="P503" s="17" t="s">
        <v>22</v>
      </c>
      <c r="Q503" s="17" t="s">
        <v>98</v>
      </c>
      <c r="R503" s="17" t="s">
        <v>95</v>
      </c>
      <c r="S503" s="17" t="s">
        <v>96</v>
      </c>
      <c r="T503" s="17" t="s">
        <v>66</v>
      </c>
      <c r="U503" s="17" t="s">
        <v>75</v>
      </c>
      <c r="V503" s="17" t="s">
        <v>46</v>
      </c>
    </row>
    <row r="504" spans="1:22" x14ac:dyDescent="0.25">
      <c r="A504" s="17">
        <v>471290</v>
      </c>
      <c r="B504" s="51">
        <v>24826</v>
      </c>
      <c r="C504" s="17" t="s">
        <v>79</v>
      </c>
      <c r="D504" s="17" t="s">
        <v>80</v>
      </c>
      <c r="E504" s="17" t="s">
        <v>83</v>
      </c>
      <c r="F504" s="17" t="s">
        <v>100</v>
      </c>
      <c r="G504" s="17" t="s">
        <v>103</v>
      </c>
      <c r="H504" s="17">
        <v>10</v>
      </c>
      <c r="I504" s="17" t="s">
        <v>93</v>
      </c>
      <c r="J504" s="17" t="s">
        <v>9</v>
      </c>
      <c r="K504" s="11">
        <v>130</v>
      </c>
      <c r="L504" s="11">
        <v>130</v>
      </c>
      <c r="M504" s="11">
        <v>130</v>
      </c>
      <c r="N504" s="17">
        <v>2017</v>
      </c>
      <c r="O504" s="17" t="s">
        <v>70</v>
      </c>
      <c r="P504" s="17" t="s">
        <v>17</v>
      </c>
      <c r="Q504" s="17" t="s">
        <v>98</v>
      </c>
      <c r="R504" s="17" t="s">
        <v>95</v>
      </c>
      <c r="S504" s="17" t="s">
        <v>96</v>
      </c>
      <c r="T504" s="17" t="s">
        <v>66</v>
      </c>
      <c r="U504" s="17" t="s">
        <v>75</v>
      </c>
      <c r="V504" s="17" t="s">
        <v>46</v>
      </c>
    </row>
    <row r="505" spans="1:22" x14ac:dyDescent="0.25">
      <c r="A505" s="17">
        <v>471291</v>
      </c>
      <c r="B505" s="51">
        <v>24827</v>
      </c>
      <c r="C505" s="17" t="s">
        <v>79</v>
      </c>
      <c r="D505" s="17" t="s">
        <v>80</v>
      </c>
      <c r="E505" s="17" t="s">
        <v>83</v>
      </c>
      <c r="F505" s="17" t="s">
        <v>100</v>
      </c>
      <c r="G505" s="17" t="s">
        <v>103</v>
      </c>
      <c r="H505" s="17">
        <v>10</v>
      </c>
      <c r="I505" s="17" t="s">
        <v>93</v>
      </c>
      <c r="J505" s="17" t="s">
        <v>7</v>
      </c>
      <c r="K505" s="11">
        <v>-43708.76</v>
      </c>
      <c r="L505" s="11">
        <v>43708.76</v>
      </c>
      <c r="M505" s="11">
        <v>43708.76</v>
      </c>
      <c r="N505" s="17">
        <v>2017</v>
      </c>
      <c r="O505" s="17" t="s">
        <v>70</v>
      </c>
      <c r="P505" s="17" t="s">
        <v>32</v>
      </c>
      <c r="Q505" s="17" t="s">
        <v>98</v>
      </c>
      <c r="R505" s="17" t="s">
        <v>95</v>
      </c>
      <c r="S505" s="17" t="s">
        <v>96</v>
      </c>
      <c r="T505" s="17" t="s">
        <v>66</v>
      </c>
      <c r="U505" s="17" t="s">
        <v>75</v>
      </c>
      <c r="V505" s="17" t="s">
        <v>46</v>
      </c>
    </row>
    <row r="506" spans="1:22" x14ac:dyDescent="0.25">
      <c r="A506" s="17">
        <v>471292</v>
      </c>
      <c r="B506" s="51">
        <v>24828</v>
      </c>
      <c r="C506" s="17" t="s">
        <v>79</v>
      </c>
      <c r="D506" s="17" t="s">
        <v>80</v>
      </c>
      <c r="E506" s="17" t="s">
        <v>83</v>
      </c>
      <c r="F506" s="17" t="s">
        <v>100</v>
      </c>
      <c r="G506" s="17" t="s">
        <v>103</v>
      </c>
      <c r="H506" s="17">
        <v>10</v>
      </c>
      <c r="I506" s="17" t="s">
        <v>93</v>
      </c>
      <c r="J506" s="17" t="s">
        <v>5</v>
      </c>
      <c r="K506" s="11">
        <v>-1300</v>
      </c>
      <c r="L506" s="11">
        <v>1300</v>
      </c>
      <c r="M506" s="11">
        <v>1300</v>
      </c>
      <c r="N506" s="17">
        <v>2017</v>
      </c>
      <c r="O506" s="17" t="s">
        <v>70</v>
      </c>
      <c r="P506" s="17" t="s">
        <v>18</v>
      </c>
      <c r="Q506" s="17" t="s">
        <v>98</v>
      </c>
      <c r="R506" s="17" t="s">
        <v>95</v>
      </c>
      <c r="S506" s="17" t="s">
        <v>96</v>
      </c>
      <c r="T506" s="17" t="s">
        <v>66</v>
      </c>
      <c r="U506" s="17" t="s">
        <v>75</v>
      </c>
      <c r="V506" s="17" t="s">
        <v>46</v>
      </c>
    </row>
    <row r="507" spans="1:22" x14ac:dyDescent="0.25">
      <c r="A507" s="17">
        <v>471293</v>
      </c>
      <c r="B507" s="51">
        <v>24829</v>
      </c>
      <c r="C507" s="17" t="s">
        <v>79</v>
      </c>
      <c r="D507" s="17" t="s">
        <v>80</v>
      </c>
      <c r="E507" s="17" t="s">
        <v>83</v>
      </c>
      <c r="F507" s="17" t="s">
        <v>100</v>
      </c>
      <c r="G507" s="17" t="s">
        <v>103</v>
      </c>
      <c r="H507" s="17">
        <v>10</v>
      </c>
      <c r="I507" s="17" t="s">
        <v>93</v>
      </c>
      <c r="J507" s="17" t="s">
        <v>3</v>
      </c>
      <c r="K507" s="11">
        <v>-17161.52</v>
      </c>
      <c r="L507" s="11">
        <v>17161.52</v>
      </c>
      <c r="M507" s="11">
        <v>17161.52</v>
      </c>
      <c r="N507" s="17">
        <v>2017</v>
      </c>
      <c r="O507" s="17" t="s">
        <v>70</v>
      </c>
      <c r="P507" s="17" t="s">
        <v>19</v>
      </c>
      <c r="Q507" s="17" t="s">
        <v>98</v>
      </c>
      <c r="R507" s="17" t="s">
        <v>95</v>
      </c>
      <c r="S507" s="17" t="s">
        <v>96</v>
      </c>
      <c r="T507" s="17" t="s">
        <v>66</v>
      </c>
      <c r="U507" s="17" t="s">
        <v>75</v>
      </c>
      <c r="V507" s="17" t="s">
        <v>46</v>
      </c>
    </row>
    <row r="508" spans="1:22" x14ac:dyDescent="0.25">
      <c r="A508" s="17">
        <v>471294</v>
      </c>
      <c r="B508" s="51">
        <v>24830</v>
      </c>
      <c r="C508" s="17" t="s">
        <v>79</v>
      </c>
      <c r="D508" s="17" t="s">
        <v>80</v>
      </c>
      <c r="E508" s="17" t="s">
        <v>83</v>
      </c>
      <c r="F508" s="17" t="s">
        <v>100</v>
      </c>
      <c r="G508" s="17" t="s">
        <v>103</v>
      </c>
      <c r="H508" s="17">
        <v>10</v>
      </c>
      <c r="I508" s="17" t="s">
        <v>93</v>
      </c>
      <c r="J508" s="17" t="s">
        <v>1</v>
      </c>
      <c r="K508" s="11">
        <v>-3192.13</v>
      </c>
      <c r="L508" s="11">
        <v>3192.13</v>
      </c>
      <c r="M508" s="11">
        <v>3192.13</v>
      </c>
      <c r="N508" s="17">
        <v>2017</v>
      </c>
      <c r="O508" s="17" t="s">
        <v>70</v>
      </c>
      <c r="P508" s="17" t="s">
        <v>21</v>
      </c>
      <c r="Q508" s="17" t="s">
        <v>98</v>
      </c>
      <c r="R508" s="17" t="s">
        <v>95</v>
      </c>
      <c r="S508" s="17" t="s">
        <v>96</v>
      </c>
      <c r="T508" s="17" t="s">
        <v>66</v>
      </c>
      <c r="U508" s="17" t="s">
        <v>75</v>
      </c>
      <c r="V508" s="17" t="s">
        <v>46</v>
      </c>
    </row>
    <row r="509" spans="1:22" x14ac:dyDescent="0.25">
      <c r="A509" s="17">
        <v>471295</v>
      </c>
      <c r="B509" s="51">
        <v>24831</v>
      </c>
      <c r="C509" s="17" t="s">
        <v>79</v>
      </c>
      <c r="D509" s="17" t="s">
        <v>80</v>
      </c>
      <c r="E509" s="17" t="s">
        <v>83</v>
      </c>
      <c r="F509" s="17" t="s">
        <v>100</v>
      </c>
      <c r="G509" s="17" t="s">
        <v>103</v>
      </c>
      <c r="H509" s="17">
        <v>10</v>
      </c>
      <c r="I509" s="17" t="s">
        <v>93</v>
      </c>
      <c r="J509" s="17" t="s">
        <v>24</v>
      </c>
      <c r="K509" s="11">
        <v>-22055.11</v>
      </c>
      <c r="L509" s="11">
        <v>22055.11</v>
      </c>
      <c r="M509" s="11">
        <v>22055.11</v>
      </c>
      <c r="N509" s="17">
        <v>2017</v>
      </c>
      <c r="O509" s="17" t="s">
        <v>70</v>
      </c>
      <c r="P509" s="17" t="s">
        <v>20</v>
      </c>
      <c r="Q509" s="17" t="s">
        <v>98</v>
      </c>
      <c r="R509" s="17" t="s">
        <v>95</v>
      </c>
      <c r="S509" s="17" t="s">
        <v>96</v>
      </c>
      <c r="T509" s="17" t="s">
        <v>66</v>
      </c>
      <c r="U509" s="17" t="s">
        <v>75</v>
      </c>
      <c r="V509" s="17" t="s">
        <v>46</v>
      </c>
    </row>
    <row r="510" spans="1:22" x14ac:dyDescent="0.25">
      <c r="A510" s="17">
        <v>478941</v>
      </c>
      <c r="B510" s="51">
        <v>26648</v>
      </c>
      <c r="C510" s="17" t="s">
        <v>79</v>
      </c>
      <c r="D510" s="17" t="s">
        <v>82</v>
      </c>
      <c r="E510" s="17" t="s">
        <v>85</v>
      </c>
      <c r="F510" s="17" t="s">
        <v>99</v>
      </c>
      <c r="G510" s="17" t="s">
        <v>106</v>
      </c>
      <c r="H510" s="17">
        <v>5</v>
      </c>
      <c r="I510" s="17" t="s">
        <v>86</v>
      </c>
      <c r="J510" s="17" t="s">
        <v>9</v>
      </c>
      <c r="K510" s="11">
        <v>8000</v>
      </c>
      <c r="L510" s="11">
        <v>8000</v>
      </c>
      <c r="M510" s="11">
        <v>8000</v>
      </c>
      <c r="N510" s="17">
        <v>2017</v>
      </c>
      <c r="O510" s="17" t="s">
        <v>70</v>
      </c>
      <c r="P510" s="17" t="s">
        <v>17</v>
      </c>
      <c r="Q510" s="17" t="s">
        <v>98</v>
      </c>
      <c r="R510" s="17" t="s">
        <v>94</v>
      </c>
      <c r="S510" s="17" t="s">
        <v>96</v>
      </c>
      <c r="T510" s="17" t="s">
        <v>66</v>
      </c>
      <c r="U510" s="17" t="s">
        <v>75</v>
      </c>
      <c r="V510" s="17" t="s">
        <v>46</v>
      </c>
    </row>
    <row r="511" spans="1:22" x14ac:dyDescent="0.25">
      <c r="A511" s="17">
        <v>478942</v>
      </c>
      <c r="B511" s="51">
        <v>26649</v>
      </c>
      <c r="C511" s="17" t="s">
        <v>79</v>
      </c>
      <c r="D511" s="17" t="s">
        <v>82</v>
      </c>
      <c r="E511" s="17" t="s">
        <v>85</v>
      </c>
      <c r="F511" s="17" t="s">
        <v>99</v>
      </c>
      <c r="G511" s="17" t="s">
        <v>106</v>
      </c>
      <c r="H511" s="17">
        <v>5</v>
      </c>
      <c r="I511" s="17" t="s">
        <v>86</v>
      </c>
      <c r="J511" s="17" t="s">
        <v>7</v>
      </c>
      <c r="K511" s="11">
        <v>-189647.7</v>
      </c>
      <c r="L511" s="11">
        <v>189647.7</v>
      </c>
      <c r="M511" s="11">
        <v>189647.7</v>
      </c>
      <c r="N511" s="17">
        <v>2017</v>
      </c>
      <c r="O511" s="17" t="s">
        <v>70</v>
      </c>
      <c r="P511" s="17" t="s">
        <v>32</v>
      </c>
      <c r="Q511" s="17" t="s">
        <v>98</v>
      </c>
      <c r="R511" s="17" t="s">
        <v>94</v>
      </c>
      <c r="S511" s="17" t="s">
        <v>96</v>
      </c>
      <c r="T511" s="17" t="s">
        <v>66</v>
      </c>
      <c r="U511" s="17" t="s">
        <v>75</v>
      </c>
      <c r="V511" s="17" t="s">
        <v>46</v>
      </c>
    </row>
    <row r="512" spans="1:22" x14ac:dyDescent="0.25">
      <c r="A512" s="17">
        <v>478943</v>
      </c>
      <c r="B512" s="51">
        <v>26650</v>
      </c>
      <c r="C512" s="17" t="s">
        <v>79</v>
      </c>
      <c r="D512" s="17" t="s">
        <v>82</v>
      </c>
      <c r="E512" s="17" t="s">
        <v>85</v>
      </c>
      <c r="F512" s="17" t="s">
        <v>99</v>
      </c>
      <c r="G512" s="17" t="s">
        <v>106</v>
      </c>
      <c r="H512" s="17">
        <v>5</v>
      </c>
      <c r="I512" s="17" t="s">
        <v>86</v>
      </c>
      <c r="J512" s="17" t="s">
        <v>5</v>
      </c>
      <c r="K512" s="11">
        <v>-120000</v>
      </c>
      <c r="L512" s="11">
        <v>120000</v>
      </c>
      <c r="M512" s="11">
        <v>120000</v>
      </c>
      <c r="N512" s="17">
        <v>2017</v>
      </c>
      <c r="O512" s="17" t="s">
        <v>70</v>
      </c>
      <c r="P512" s="17" t="s">
        <v>18</v>
      </c>
      <c r="Q512" s="17" t="s">
        <v>98</v>
      </c>
      <c r="R512" s="17" t="s">
        <v>94</v>
      </c>
      <c r="S512" s="17" t="s">
        <v>96</v>
      </c>
      <c r="T512" s="17" t="s">
        <v>66</v>
      </c>
      <c r="U512" s="17" t="s">
        <v>75</v>
      </c>
      <c r="V512" s="17" t="s">
        <v>46</v>
      </c>
    </row>
    <row r="513" spans="1:22" x14ac:dyDescent="0.25">
      <c r="A513" s="17">
        <v>478946</v>
      </c>
      <c r="B513" s="51">
        <v>26651</v>
      </c>
      <c r="C513" s="17" t="s">
        <v>79</v>
      </c>
      <c r="D513" s="17" t="s">
        <v>82</v>
      </c>
      <c r="E513" s="17" t="s">
        <v>85</v>
      </c>
      <c r="F513" s="17" t="s">
        <v>99</v>
      </c>
      <c r="G513" s="17" t="s">
        <v>106</v>
      </c>
      <c r="H513" s="17">
        <v>5</v>
      </c>
      <c r="I513" s="17" t="s">
        <v>86</v>
      </c>
      <c r="J513" s="17" t="s">
        <v>24</v>
      </c>
      <c r="K513" s="11">
        <v>-69647.7</v>
      </c>
      <c r="L513" s="11">
        <v>69647.7</v>
      </c>
      <c r="M513" s="11">
        <v>69647.7</v>
      </c>
      <c r="N513" s="17">
        <v>2017</v>
      </c>
      <c r="O513" s="17" t="s">
        <v>70</v>
      </c>
      <c r="P513" s="17" t="s">
        <v>20</v>
      </c>
      <c r="Q513" s="17" t="s">
        <v>98</v>
      </c>
      <c r="R513" s="17" t="s">
        <v>94</v>
      </c>
      <c r="S513" s="17" t="s">
        <v>96</v>
      </c>
      <c r="T513" s="17" t="s">
        <v>66</v>
      </c>
      <c r="U513" s="17" t="s">
        <v>75</v>
      </c>
      <c r="V513" s="17" t="s">
        <v>46</v>
      </c>
    </row>
    <row r="514" spans="1:22" x14ac:dyDescent="0.25">
      <c r="A514" s="17">
        <v>478955</v>
      </c>
      <c r="B514" s="51">
        <v>26652</v>
      </c>
      <c r="C514" s="17" t="s">
        <v>79</v>
      </c>
      <c r="D514" s="17" t="s">
        <v>82</v>
      </c>
      <c r="E514" s="17" t="s">
        <v>85</v>
      </c>
      <c r="F514" s="17" t="s">
        <v>99</v>
      </c>
      <c r="G514" s="17" t="s">
        <v>107</v>
      </c>
      <c r="H514" s="17">
        <v>6</v>
      </c>
      <c r="I514" s="17" t="s">
        <v>86</v>
      </c>
      <c r="J514" s="17" t="s">
        <v>9</v>
      </c>
      <c r="K514" s="11">
        <v>2000</v>
      </c>
      <c r="L514" s="11">
        <v>2000</v>
      </c>
      <c r="M514" s="11">
        <v>2000</v>
      </c>
      <c r="N514" s="17">
        <v>2017</v>
      </c>
      <c r="O514" s="17" t="s">
        <v>70</v>
      </c>
      <c r="P514" s="17" t="s">
        <v>17</v>
      </c>
      <c r="Q514" s="17" t="s">
        <v>98</v>
      </c>
      <c r="R514" s="17" t="s">
        <v>94</v>
      </c>
      <c r="S514" s="17" t="s">
        <v>96</v>
      </c>
      <c r="T514" s="17" t="s">
        <v>66</v>
      </c>
      <c r="U514" s="17" t="s">
        <v>75</v>
      </c>
      <c r="V514" s="17" t="s">
        <v>46</v>
      </c>
    </row>
    <row r="515" spans="1:22" x14ac:dyDescent="0.25">
      <c r="A515" s="17">
        <v>478956</v>
      </c>
      <c r="B515" s="51">
        <v>26653</v>
      </c>
      <c r="C515" s="17" t="s">
        <v>79</v>
      </c>
      <c r="D515" s="17" t="s">
        <v>82</v>
      </c>
      <c r="E515" s="17" t="s">
        <v>85</v>
      </c>
      <c r="F515" s="17" t="s">
        <v>99</v>
      </c>
      <c r="G515" s="17" t="s">
        <v>107</v>
      </c>
      <c r="H515" s="17">
        <v>6</v>
      </c>
      <c r="I515" s="17" t="s">
        <v>86</v>
      </c>
      <c r="J515" s="17" t="s">
        <v>7</v>
      </c>
      <c r="K515" s="11">
        <v>-74823.86</v>
      </c>
      <c r="L515" s="11">
        <v>74823.86</v>
      </c>
      <c r="M515" s="11">
        <v>74823.86</v>
      </c>
      <c r="N515" s="17">
        <v>2017</v>
      </c>
      <c r="O515" s="17" t="s">
        <v>70</v>
      </c>
      <c r="P515" s="17" t="s">
        <v>32</v>
      </c>
      <c r="Q515" s="17" t="s">
        <v>98</v>
      </c>
      <c r="R515" s="17" t="s">
        <v>94</v>
      </c>
      <c r="S515" s="17" t="s">
        <v>96</v>
      </c>
      <c r="T515" s="17" t="s">
        <v>66</v>
      </c>
      <c r="U515" s="17" t="s">
        <v>75</v>
      </c>
      <c r="V515" s="17" t="s">
        <v>46</v>
      </c>
    </row>
    <row r="516" spans="1:22" x14ac:dyDescent="0.25">
      <c r="A516" s="17">
        <v>478957</v>
      </c>
      <c r="B516" s="51">
        <v>26654</v>
      </c>
      <c r="C516" s="17" t="s">
        <v>79</v>
      </c>
      <c r="D516" s="17" t="s">
        <v>82</v>
      </c>
      <c r="E516" s="17" t="s">
        <v>85</v>
      </c>
      <c r="F516" s="17" t="s">
        <v>99</v>
      </c>
      <c r="G516" s="17" t="s">
        <v>107</v>
      </c>
      <c r="H516" s="17">
        <v>6</v>
      </c>
      <c r="I516" s="17" t="s">
        <v>86</v>
      </c>
      <c r="J516" s="17" t="s">
        <v>5</v>
      </c>
      <c r="K516" s="11">
        <v>-40000</v>
      </c>
      <c r="L516" s="11">
        <v>40000</v>
      </c>
      <c r="M516" s="11">
        <v>40000</v>
      </c>
      <c r="N516" s="17">
        <v>2017</v>
      </c>
      <c r="O516" s="17" t="s">
        <v>70</v>
      </c>
      <c r="P516" s="17" t="s">
        <v>18</v>
      </c>
      <c r="Q516" s="17" t="s">
        <v>98</v>
      </c>
      <c r="R516" s="17" t="s">
        <v>94</v>
      </c>
      <c r="S516" s="17" t="s">
        <v>96</v>
      </c>
      <c r="T516" s="17" t="s">
        <v>66</v>
      </c>
      <c r="U516" s="17" t="s">
        <v>75</v>
      </c>
      <c r="V516" s="17" t="s">
        <v>46</v>
      </c>
    </row>
    <row r="517" spans="1:22" x14ac:dyDescent="0.25">
      <c r="A517" s="17">
        <v>478960</v>
      </c>
      <c r="B517" s="51">
        <v>26655</v>
      </c>
      <c r="C517" s="17" t="s">
        <v>79</v>
      </c>
      <c r="D517" s="17" t="s">
        <v>82</v>
      </c>
      <c r="E517" s="17" t="s">
        <v>85</v>
      </c>
      <c r="F517" s="17" t="s">
        <v>99</v>
      </c>
      <c r="G517" s="17" t="s">
        <v>107</v>
      </c>
      <c r="H517" s="17">
        <v>6</v>
      </c>
      <c r="I517" s="17" t="s">
        <v>86</v>
      </c>
      <c r="J517" s="17" t="s">
        <v>24</v>
      </c>
      <c r="K517" s="11">
        <v>-34823.86</v>
      </c>
      <c r="L517" s="11">
        <v>34823.86</v>
      </c>
      <c r="M517" s="11">
        <v>34823.86</v>
      </c>
      <c r="N517" s="17">
        <v>2017</v>
      </c>
      <c r="O517" s="17" t="s">
        <v>70</v>
      </c>
      <c r="P517" s="17" t="s">
        <v>20</v>
      </c>
      <c r="Q517" s="17" t="s">
        <v>98</v>
      </c>
      <c r="R517" s="17" t="s">
        <v>94</v>
      </c>
      <c r="S517" s="17" t="s">
        <v>96</v>
      </c>
      <c r="T517" s="17" t="s">
        <v>66</v>
      </c>
      <c r="U517" s="17" t="s">
        <v>75</v>
      </c>
      <c r="V517" s="17" t="s">
        <v>46</v>
      </c>
    </row>
    <row r="518" spans="1:22" x14ac:dyDescent="0.25">
      <c r="A518" s="17">
        <v>661410</v>
      </c>
      <c r="B518" s="51">
        <v>35187</v>
      </c>
      <c r="C518" s="17" t="s">
        <v>79</v>
      </c>
      <c r="D518" s="17" t="s">
        <v>80</v>
      </c>
      <c r="E518" s="17" t="s">
        <v>83</v>
      </c>
      <c r="F518" s="17" t="s">
        <v>86</v>
      </c>
      <c r="G518" s="17" t="s">
        <v>99</v>
      </c>
      <c r="H518" s="17">
        <v>2</v>
      </c>
      <c r="I518" s="17" t="s">
        <v>86</v>
      </c>
      <c r="J518" s="17" t="s">
        <v>8</v>
      </c>
      <c r="K518" s="11">
        <v>2</v>
      </c>
      <c r="L518" s="11">
        <v>2</v>
      </c>
      <c r="M518" s="11">
        <v>2</v>
      </c>
      <c r="N518" s="17">
        <v>2017</v>
      </c>
      <c r="O518" s="17" t="s">
        <v>15</v>
      </c>
      <c r="P518" s="17" t="s">
        <v>17</v>
      </c>
      <c r="Q518" s="17" t="s">
        <v>98</v>
      </c>
      <c r="R518" s="17" t="s">
        <v>95</v>
      </c>
      <c r="S518" s="17" t="s">
        <v>96</v>
      </c>
      <c r="T518" s="17" t="s">
        <v>66</v>
      </c>
      <c r="U518" s="17" t="s">
        <v>75</v>
      </c>
      <c r="V518" s="17" t="s">
        <v>46</v>
      </c>
    </row>
    <row r="519" spans="1:22" x14ac:dyDescent="0.25">
      <c r="A519" s="17">
        <v>661411</v>
      </c>
      <c r="B519" s="51">
        <v>35188</v>
      </c>
      <c r="C519" s="17" t="s">
        <v>79</v>
      </c>
      <c r="D519" s="17" t="s">
        <v>80</v>
      </c>
      <c r="E519" s="17" t="s">
        <v>83</v>
      </c>
      <c r="F519" s="17" t="s">
        <v>86</v>
      </c>
      <c r="G519" s="17" t="s">
        <v>99</v>
      </c>
      <c r="H519" s="17">
        <v>2</v>
      </c>
      <c r="I519" s="17" t="s">
        <v>86</v>
      </c>
      <c r="J519" s="17" t="s">
        <v>6</v>
      </c>
      <c r="K519" s="11">
        <v>-12639.59</v>
      </c>
      <c r="L519" s="11">
        <v>12639.59</v>
      </c>
      <c r="M519" s="11">
        <v>12639.59</v>
      </c>
      <c r="N519" s="17">
        <v>2017</v>
      </c>
      <c r="O519" s="17" t="s">
        <v>15</v>
      </c>
      <c r="P519" s="17" t="s">
        <v>32</v>
      </c>
      <c r="Q519" s="17" t="s">
        <v>98</v>
      </c>
      <c r="R519" s="17" t="s">
        <v>95</v>
      </c>
      <c r="S519" s="17" t="s">
        <v>96</v>
      </c>
      <c r="T519" s="17" t="s">
        <v>66</v>
      </c>
      <c r="U519" s="17" t="s">
        <v>75</v>
      </c>
      <c r="V519" s="17" t="s">
        <v>46</v>
      </c>
    </row>
    <row r="520" spans="1:22" x14ac:dyDescent="0.25">
      <c r="A520" s="17">
        <v>661412</v>
      </c>
      <c r="B520" s="51">
        <v>35189</v>
      </c>
      <c r="C520" s="17" t="s">
        <v>79</v>
      </c>
      <c r="D520" s="17" t="s">
        <v>80</v>
      </c>
      <c r="E520" s="17" t="s">
        <v>83</v>
      </c>
      <c r="F520" s="17" t="s">
        <v>86</v>
      </c>
      <c r="G520" s="17" t="s">
        <v>99</v>
      </c>
      <c r="H520" s="17">
        <v>2</v>
      </c>
      <c r="I520" s="17" t="s">
        <v>86</v>
      </c>
      <c r="J520" s="17" t="s">
        <v>4</v>
      </c>
      <c r="K520" s="11">
        <v>-290.39999999999998</v>
      </c>
      <c r="L520" s="11">
        <v>290.39999999999998</v>
      </c>
      <c r="M520" s="11">
        <v>290.39999999999998</v>
      </c>
      <c r="N520" s="17">
        <v>2017</v>
      </c>
      <c r="O520" s="17" t="s">
        <v>15</v>
      </c>
      <c r="P520" s="17" t="s">
        <v>18</v>
      </c>
      <c r="Q520" s="17" t="s">
        <v>98</v>
      </c>
      <c r="R520" s="17" t="s">
        <v>95</v>
      </c>
      <c r="S520" s="17" t="s">
        <v>96</v>
      </c>
      <c r="T520" s="17" t="s">
        <v>66</v>
      </c>
      <c r="U520" s="17" t="s">
        <v>75</v>
      </c>
      <c r="V520" s="17" t="s">
        <v>46</v>
      </c>
    </row>
    <row r="521" spans="1:22" x14ac:dyDescent="0.25">
      <c r="A521" s="17">
        <v>661414</v>
      </c>
      <c r="B521" s="51">
        <v>35190</v>
      </c>
      <c r="C521" s="17" t="s">
        <v>79</v>
      </c>
      <c r="D521" s="17" t="s">
        <v>80</v>
      </c>
      <c r="E521" s="17" t="s">
        <v>83</v>
      </c>
      <c r="F521" s="17" t="s">
        <v>86</v>
      </c>
      <c r="G521" s="17" t="s">
        <v>99</v>
      </c>
      <c r="H521" s="17">
        <v>2</v>
      </c>
      <c r="I521" s="17" t="s">
        <v>86</v>
      </c>
      <c r="J521" s="17" t="s">
        <v>0</v>
      </c>
      <c r="K521" s="11">
        <v>-5818.36</v>
      </c>
      <c r="L521" s="11">
        <v>5818.36</v>
      </c>
      <c r="M521" s="11">
        <v>5818.36</v>
      </c>
      <c r="N521" s="17">
        <v>2017</v>
      </c>
      <c r="O521" s="17" t="s">
        <v>15</v>
      </c>
      <c r="P521" s="17" t="s">
        <v>21</v>
      </c>
      <c r="Q521" s="17" t="s">
        <v>98</v>
      </c>
      <c r="R521" s="17" t="s">
        <v>95</v>
      </c>
      <c r="S521" s="17" t="s">
        <v>96</v>
      </c>
      <c r="T521" s="17" t="s">
        <v>66</v>
      </c>
      <c r="U521" s="17" t="s">
        <v>75</v>
      </c>
      <c r="V521" s="17" t="s">
        <v>46</v>
      </c>
    </row>
    <row r="522" spans="1:22" x14ac:dyDescent="0.25">
      <c r="A522" s="17">
        <v>661415</v>
      </c>
      <c r="B522" s="51">
        <v>35191</v>
      </c>
      <c r="C522" s="17" t="s">
        <v>79</v>
      </c>
      <c r="D522" s="17" t="s">
        <v>80</v>
      </c>
      <c r="E522" s="17" t="s">
        <v>83</v>
      </c>
      <c r="F522" s="17" t="s">
        <v>86</v>
      </c>
      <c r="G522" s="17" t="s">
        <v>99</v>
      </c>
      <c r="H522" s="17">
        <v>2</v>
      </c>
      <c r="I522" s="17" t="s">
        <v>86</v>
      </c>
      <c r="J522" s="17" t="s">
        <v>23</v>
      </c>
      <c r="K522" s="11">
        <v>-6530.83</v>
      </c>
      <c r="L522" s="11">
        <v>6530.83</v>
      </c>
      <c r="M522" s="11">
        <v>6530.83</v>
      </c>
      <c r="N522" s="17">
        <v>2017</v>
      </c>
      <c r="O522" s="17" t="s">
        <v>15</v>
      </c>
      <c r="P522" s="17" t="s">
        <v>20</v>
      </c>
      <c r="Q522" s="17" t="s">
        <v>98</v>
      </c>
      <c r="R522" s="17" t="s">
        <v>95</v>
      </c>
      <c r="S522" s="17" t="s">
        <v>96</v>
      </c>
      <c r="T522" s="17" t="s">
        <v>66</v>
      </c>
      <c r="U522" s="17" t="s">
        <v>75</v>
      </c>
      <c r="V522" s="17" t="s">
        <v>46</v>
      </c>
    </row>
    <row r="523" spans="1:22" x14ac:dyDescent="0.25">
      <c r="A523" s="17">
        <v>661418</v>
      </c>
      <c r="B523" s="51">
        <v>35192</v>
      </c>
      <c r="C523" s="17" t="s">
        <v>79</v>
      </c>
      <c r="D523" s="17" t="s">
        <v>80</v>
      </c>
      <c r="E523" s="17" t="s">
        <v>83</v>
      </c>
      <c r="F523" s="17" t="s">
        <v>86</v>
      </c>
      <c r="G523" s="17" t="s">
        <v>99</v>
      </c>
      <c r="H523" s="17">
        <v>2</v>
      </c>
      <c r="I523" s="17" t="s">
        <v>88</v>
      </c>
      <c r="J523" s="17" t="s">
        <v>6</v>
      </c>
      <c r="K523" s="11">
        <v>-641.03</v>
      </c>
      <c r="L523" s="11">
        <v>641.03</v>
      </c>
      <c r="M523" s="11">
        <v>641.03</v>
      </c>
      <c r="N523" s="17">
        <v>2017</v>
      </c>
      <c r="O523" s="17" t="s">
        <v>15</v>
      </c>
      <c r="P523" s="17" t="s">
        <v>32</v>
      </c>
      <c r="Q523" s="17" t="s">
        <v>98</v>
      </c>
      <c r="R523" s="17" t="s">
        <v>95</v>
      </c>
      <c r="S523" s="17" t="s">
        <v>96</v>
      </c>
      <c r="T523" s="17" t="s">
        <v>66</v>
      </c>
      <c r="U523" s="17" t="s">
        <v>75</v>
      </c>
      <c r="V523" s="17" t="s">
        <v>46</v>
      </c>
    </row>
    <row r="524" spans="1:22" x14ac:dyDescent="0.25">
      <c r="A524" s="17">
        <v>661422</v>
      </c>
      <c r="B524" s="51">
        <v>35193</v>
      </c>
      <c r="C524" s="17" t="s">
        <v>79</v>
      </c>
      <c r="D524" s="17" t="s">
        <v>80</v>
      </c>
      <c r="E524" s="17" t="s">
        <v>83</v>
      </c>
      <c r="F524" s="17" t="s">
        <v>86</v>
      </c>
      <c r="G524" s="17" t="s">
        <v>99</v>
      </c>
      <c r="H524" s="17">
        <v>2</v>
      </c>
      <c r="I524" s="17" t="s">
        <v>88</v>
      </c>
      <c r="J524" s="17" t="s">
        <v>23</v>
      </c>
      <c r="K524" s="11">
        <v>-641.03</v>
      </c>
      <c r="L524" s="11">
        <v>641.03</v>
      </c>
      <c r="M524" s="11">
        <v>641.03</v>
      </c>
      <c r="N524" s="17">
        <v>2017</v>
      </c>
      <c r="O524" s="17" t="s">
        <v>15</v>
      </c>
      <c r="P524" s="17" t="s">
        <v>20</v>
      </c>
      <c r="Q524" s="17" t="s">
        <v>98</v>
      </c>
      <c r="R524" s="17" t="s">
        <v>95</v>
      </c>
      <c r="S524" s="17" t="s">
        <v>96</v>
      </c>
      <c r="T524" s="17" t="s">
        <v>66</v>
      </c>
      <c r="U524" s="17" t="s">
        <v>75</v>
      </c>
      <c r="V524" s="17" t="s">
        <v>46</v>
      </c>
    </row>
    <row r="525" spans="1:22" x14ac:dyDescent="0.25">
      <c r="A525" s="17">
        <v>661424</v>
      </c>
      <c r="B525" s="51">
        <v>35194</v>
      </c>
      <c r="C525" s="17" t="s">
        <v>79</v>
      </c>
      <c r="D525" s="17" t="s">
        <v>80</v>
      </c>
      <c r="E525" s="17" t="s">
        <v>83</v>
      </c>
      <c r="F525" s="17" t="s">
        <v>86</v>
      </c>
      <c r="G525" s="17" t="s">
        <v>101</v>
      </c>
      <c r="H525" s="17">
        <v>2</v>
      </c>
      <c r="I525" s="17" t="s">
        <v>86</v>
      </c>
      <c r="J525" s="17" t="s">
        <v>8</v>
      </c>
      <c r="K525" s="11">
        <v>12</v>
      </c>
      <c r="L525" s="11">
        <v>12</v>
      </c>
      <c r="M525" s="11">
        <v>12</v>
      </c>
      <c r="N525" s="17">
        <v>2017</v>
      </c>
      <c r="O525" s="17" t="s">
        <v>15</v>
      </c>
      <c r="P525" s="17" t="s">
        <v>17</v>
      </c>
      <c r="Q525" s="17" t="s">
        <v>98</v>
      </c>
      <c r="R525" s="17" t="s">
        <v>95</v>
      </c>
      <c r="S525" s="17" t="s">
        <v>96</v>
      </c>
      <c r="T525" s="17" t="s">
        <v>66</v>
      </c>
      <c r="U525" s="17" t="s">
        <v>75</v>
      </c>
      <c r="V525" s="17" t="s">
        <v>46</v>
      </c>
    </row>
    <row r="526" spans="1:22" x14ac:dyDescent="0.25">
      <c r="A526" s="17">
        <v>661425</v>
      </c>
      <c r="B526" s="51">
        <v>35195</v>
      </c>
      <c r="C526" s="17" t="s">
        <v>79</v>
      </c>
      <c r="D526" s="17" t="s">
        <v>80</v>
      </c>
      <c r="E526" s="17" t="s">
        <v>83</v>
      </c>
      <c r="F526" s="17" t="s">
        <v>86</v>
      </c>
      <c r="G526" s="17" t="s">
        <v>101</v>
      </c>
      <c r="H526" s="17">
        <v>2</v>
      </c>
      <c r="I526" s="17" t="s">
        <v>86</v>
      </c>
      <c r="J526" s="17" t="s">
        <v>6</v>
      </c>
      <c r="K526" s="11">
        <v>-104926.98</v>
      </c>
      <c r="L526" s="11">
        <v>104926.98</v>
      </c>
      <c r="M526" s="11">
        <v>104926.98</v>
      </c>
      <c r="N526" s="17">
        <v>2017</v>
      </c>
      <c r="O526" s="17" t="s">
        <v>15</v>
      </c>
      <c r="P526" s="17" t="s">
        <v>32</v>
      </c>
      <c r="Q526" s="17" t="s">
        <v>98</v>
      </c>
      <c r="R526" s="17" t="s">
        <v>95</v>
      </c>
      <c r="S526" s="17" t="s">
        <v>96</v>
      </c>
      <c r="T526" s="17" t="s">
        <v>66</v>
      </c>
      <c r="U526" s="17" t="s">
        <v>75</v>
      </c>
      <c r="V526" s="17" t="s">
        <v>46</v>
      </c>
    </row>
    <row r="527" spans="1:22" x14ac:dyDescent="0.25">
      <c r="A527" s="17">
        <v>661426</v>
      </c>
      <c r="B527" s="51">
        <v>35196</v>
      </c>
      <c r="C527" s="17" t="s">
        <v>79</v>
      </c>
      <c r="D527" s="17" t="s">
        <v>80</v>
      </c>
      <c r="E527" s="17" t="s">
        <v>83</v>
      </c>
      <c r="F527" s="17" t="s">
        <v>86</v>
      </c>
      <c r="G527" s="17" t="s">
        <v>101</v>
      </c>
      <c r="H527" s="17">
        <v>2</v>
      </c>
      <c r="I527" s="17" t="s">
        <v>86</v>
      </c>
      <c r="J527" s="17" t="s">
        <v>4</v>
      </c>
      <c r="K527" s="11">
        <v>-59844.26</v>
      </c>
      <c r="L527" s="11">
        <v>59844.26</v>
      </c>
      <c r="M527" s="11">
        <v>59844.26</v>
      </c>
      <c r="N527" s="17">
        <v>2017</v>
      </c>
      <c r="O527" s="17" t="s">
        <v>15</v>
      </c>
      <c r="P527" s="17" t="s">
        <v>18</v>
      </c>
      <c r="Q527" s="17" t="s">
        <v>98</v>
      </c>
      <c r="R527" s="17" t="s">
        <v>95</v>
      </c>
      <c r="S527" s="17" t="s">
        <v>96</v>
      </c>
      <c r="T527" s="17" t="s">
        <v>66</v>
      </c>
      <c r="U527" s="17" t="s">
        <v>75</v>
      </c>
      <c r="V527" s="17" t="s">
        <v>46</v>
      </c>
    </row>
    <row r="528" spans="1:22" x14ac:dyDescent="0.25">
      <c r="A528" s="17">
        <v>661429</v>
      </c>
      <c r="B528" s="51">
        <v>35197</v>
      </c>
      <c r="C528" s="17" t="s">
        <v>79</v>
      </c>
      <c r="D528" s="17" t="s">
        <v>80</v>
      </c>
      <c r="E528" s="17" t="s">
        <v>83</v>
      </c>
      <c r="F528" s="17" t="s">
        <v>86</v>
      </c>
      <c r="G528" s="17" t="s">
        <v>101</v>
      </c>
      <c r="H528" s="17">
        <v>2</v>
      </c>
      <c r="I528" s="17" t="s">
        <v>86</v>
      </c>
      <c r="J528" s="17" t="s">
        <v>23</v>
      </c>
      <c r="K528" s="11">
        <v>-45082.719999999994</v>
      </c>
      <c r="L528" s="11">
        <v>45082.719999999994</v>
      </c>
      <c r="M528" s="11">
        <v>45082.719999999994</v>
      </c>
      <c r="N528" s="17">
        <v>2017</v>
      </c>
      <c r="O528" s="17" t="s">
        <v>15</v>
      </c>
      <c r="P528" s="17" t="s">
        <v>20</v>
      </c>
      <c r="Q528" s="17" t="s">
        <v>98</v>
      </c>
      <c r="R528" s="17" t="s">
        <v>95</v>
      </c>
      <c r="S528" s="17" t="s">
        <v>96</v>
      </c>
      <c r="T528" s="17" t="s">
        <v>66</v>
      </c>
      <c r="U528" s="17" t="s">
        <v>75</v>
      </c>
      <c r="V528" s="17" t="s">
        <v>46</v>
      </c>
    </row>
    <row r="529" spans="1:22" x14ac:dyDescent="0.25">
      <c r="A529" s="17">
        <v>661431</v>
      </c>
      <c r="B529" s="51">
        <v>35198</v>
      </c>
      <c r="C529" s="17" t="s">
        <v>79</v>
      </c>
      <c r="D529" s="17" t="s">
        <v>80</v>
      </c>
      <c r="E529" s="17" t="s">
        <v>83</v>
      </c>
      <c r="F529" s="17" t="s">
        <v>86</v>
      </c>
      <c r="G529" s="17" t="s">
        <v>101</v>
      </c>
      <c r="H529" s="17">
        <v>2</v>
      </c>
      <c r="I529" s="17" t="s">
        <v>88</v>
      </c>
      <c r="J529" s="17" t="s">
        <v>8</v>
      </c>
      <c r="K529" s="11">
        <v>8</v>
      </c>
      <c r="L529" s="11">
        <v>8</v>
      </c>
      <c r="M529" s="11">
        <v>8</v>
      </c>
      <c r="N529" s="17">
        <v>2017</v>
      </c>
      <c r="O529" s="17" t="s">
        <v>15</v>
      </c>
      <c r="P529" s="17" t="s">
        <v>17</v>
      </c>
      <c r="Q529" s="17" t="s">
        <v>98</v>
      </c>
      <c r="R529" s="17" t="s">
        <v>95</v>
      </c>
      <c r="S529" s="17" t="s">
        <v>96</v>
      </c>
      <c r="T529" s="17" t="s">
        <v>66</v>
      </c>
      <c r="U529" s="17" t="s">
        <v>75</v>
      </c>
      <c r="V529" s="17" t="s">
        <v>46</v>
      </c>
    </row>
    <row r="530" spans="1:22" x14ac:dyDescent="0.25">
      <c r="A530" s="17">
        <v>661432</v>
      </c>
      <c r="B530" s="51">
        <v>35199</v>
      </c>
      <c r="C530" s="17" t="s">
        <v>79</v>
      </c>
      <c r="D530" s="17" t="s">
        <v>80</v>
      </c>
      <c r="E530" s="17" t="s">
        <v>83</v>
      </c>
      <c r="F530" s="17" t="s">
        <v>86</v>
      </c>
      <c r="G530" s="17" t="s">
        <v>101</v>
      </c>
      <c r="H530" s="17">
        <v>2</v>
      </c>
      <c r="I530" s="17" t="s">
        <v>88</v>
      </c>
      <c r="J530" s="17" t="s">
        <v>6</v>
      </c>
      <c r="K530" s="11">
        <v>-28365.570000000003</v>
      </c>
      <c r="L530" s="11">
        <v>28365.570000000003</v>
      </c>
      <c r="M530" s="11">
        <v>28365.570000000003</v>
      </c>
      <c r="N530" s="17">
        <v>2017</v>
      </c>
      <c r="O530" s="17" t="s">
        <v>15</v>
      </c>
      <c r="P530" s="17" t="s">
        <v>32</v>
      </c>
      <c r="Q530" s="17" t="s">
        <v>98</v>
      </c>
      <c r="R530" s="17" t="s">
        <v>95</v>
      </c>
      <c r="S530" s="17" t="s">
        <v>96</v>
      </c>
      <c r="T530" s="17" t="s">
        <v>66</v>
      </c>
      <c r="U530" s="17" t="s">
        <v>75</v>
      </c>
      <c r="V530" s="17" t="s">
        <v>46</v>
      </c>
    </row>
    <row r="531" spans="1:22" x14ac:dyDescent="0.25">
      <c r="A531" s="17">
        <v>661433</v>
      </c>
      <c r="B531" s="51">
        <v>35200</v>
      </c>
      <c r="C531" s="17" t="s">
        <v>79</v>
      </c>
      <c r="D531" s="17" t="s">
        <v>80</v>
      </c>
      <c r="E531" s="17" t="s">
        <v>83</v>
      </c>
      <c r="F531" s="17" t="s">
        <v>86</v>
      </c>
      <c r="G531" s="17" t="s">
        <v>101</v>
      </c>
      <c r="H531" s="17">
        <v>2</v>
      </c>
      <c r="I531" s="17" t="s">
        <v>88</v>
      </c>
      <c r="J531" s="17" t="s">
        <v>4</v>
      </c>
      <c r="K531" s="11">
        <v>-12831.25</v>
      </c>
      <c r="L531" s="11">
        <v>12831.25</v>
      </c>
      <c r="M531" s="11">
        <v>12831.25</v>
      </c>
      <c r="N531" s="17">
        <v>2017</v>
      </c>
      <c r="O531" s="17" t="s">
        <v>15</v>
      </c>
      <c r="P531" s="17" t="s">
        <v>18</v>
      </c>
      <c r="Q531" s="17" t="s">
        <v>98</v>
      </c>
      <c r="R531" s="17" t="s">
        <v>95</v>
      </c>
      <c r="S531" s="17" t="s">
        <v>96</v>
      </c>
      <c r="T531" s="17" t="s">
        <v>66</v>
      </c>
      <c r="U531" s="17" t="s">
        <v>75</v>
      </c>
      <c r="V531" s="17" t="s">
        <v>46</v>
      </c>
    </row>
    <row r="532" spans="1:22" x14ac:dyDescent="0.25">
      <c r="A532" s="17">
        <v>661436</v>
      </c>
      <c r="B532" s="51">
        <v>35201</v>
      </c>
      <c r="C532" s="17" t="s">
        <v>79</v>
      </c>
      <c r="D532" s="17" t="s">
        <v>80</v>
      </c>
      <c r="E532" s="17" t="s">
        <v>83</v>
      </c>
      <c r="F532" s="17" t="s">
        <v>86</v>
      </c>
      <c r="G532" s="17" t="s">
        <v>101</v>
      </c>
      <c r="H532" s="17">
        <v>2</v>
      </c>
      <c r="I532" s="17" t="s">
        <v>88</v>
      </c>
      <c r="J532" s="17" t="s">
        <v>23</v>
      </c>
      <c r="K532" s="11">
        <v>-15534.32</v>
      </c>
      <c r="L532" s="11">
        <v>15534.32</v>
      </c>
      <c r="M532" s="11">
        <v>15534.32</v>
      </c>
      <c r="N532" s="17">
        <v>2017</v>
      </c>
      <c r="O532" s="17" t="s">
        <v>15</v>
      </c>
      <c r="P532" s="17" t="s">
        <v>20</v>
      </c>
      <c r="Q532" s="17" t="s">
        <v>98</v>
      </c>
      <c r="R532" s="17" t="s">
        <v>95</v>
      </c>
      <c r="S532" s="17" t="s">
        <v>96</v>
      </c>
      <c r="T532" s="17" t="s">
        <v>66</v>
      </c>
      <c r="U532" s="17" t="s">
        <v>75</v>
      </c>
      <c r="V532" s="17" t="s">
        <v>46</v>
      </c>
    </row>
    <row r="533" spans="1:22" x14ac:dyDescent="0.25">
      <c r="A533" s="17">
        <v>661788</v>
      </c>
      <c r="B533" s="51">
        <v>35332</v>
      </c>
      <c r="C533" s="17" t="s">
        <v>79</v>
      </c>
      <c r="D533" s="17" t="s">
        <v>80</v>
      </c>
      <c r="E533" s="17" t="s">
        <v>83</v>
      </c>
      <c r="F533" s="17" t="s">
        <v>101</v>
      </c>
      <c r="G533" s="17" t="s">
        <v>86</v>
      </c>
      <c r="H533" s="17">
        <v>7</v>
      </c>
      <c r="I533" s="17" t="s">
        <v>86</v>
      </c>
      <c r="J533" s="17" t="s">
        <v>8</v>
      </c>
      <c r="K533" s="11">
        <v>6</v>
      </c>
      <c r="L533" s="11">
        <v>6</v>
      </c>
      <c r="M533" s="11">
        <v>6</v>
      </c>
      <c r="N533" s="17">
        <v>2017</v>
      </c>
      <c r="O533" s="17" t="s">
        <v>15</v>
      </c>
      <c r="P533" s="17" t="s">
        <v>17</v>
      </c>
      <c r="Q533" s="17" t="s">
        <v>98</v>
      </c>
      <c r="R533" s="17" t="s">
        <v>95</v>
      </c>
      <c r="S533" s="17" t="s">
        <v>96</v>
      </c>
      <c r="T533" s="17" t="s">
        <v>66</v>
      </c>
      <c r="U533" s="17" t="s">
        <v>75</v>
      </c>
      <c r="V533" s="17" t="s">
        <v>46</v>
      </c>
    </row>
    <row r="534" spans="1:22" x14ac:dyDescent="0.25">
      <c r="A534" s="17">
        <v>661789</v>
      </c>
      <c r="B534" s="51">
        <v>35333</v>
      </c>
      <c r="C534" s="17" t="s">
        <v>79</v>
      </c>
      <c r="D534" s="17" t="s">
        <v>80</v>
      </c>
      <c r="E534" s="17" t="s">
        <v>83</v>
      </c>
      <c r="F534" s="17" t="s">
        <v>101</v>
      </c>
      <c r="G534" s="17" t="s">
        <v>86</v>
      </c>
      <c r="H534" s="17">
        <v>7</v>
      </c>
      <c r="I534" s="17" t="s">
        <v>86</v>
      </c>
      <c r="J534" s="17" t="s">
        <v>6</v>
      </c>
      <c r="K534" s="11">
        <v>-164001.81999999998</v>
      </c>
      <c r="L534" s="11">
        <v>164001.81999999998</v>
      </c>
      <c r="M534" s="11">
        <v>164001.81999999998</v>
      </c>
      <c r="N534" s="17">
        <v>2017</v>
      </c>
      <c r="O534" s="17" t="s">
        <v>15</v>
      </c>
      <c r="P534" s="17" t="s">
        <v>32</v>
      </c>
      <c r="Q534" s="17" t="s">
        <v>98</v>
      </c>
      <c r="R534" s="17" t="s">
        <v>95</v>
      </c>
      <c r="S534" s="17" t="s">
        <v>96</v>
      </c>
      <c r="T534" s="17" t="s">
        <v>66</v>
      </c>
      <c r="U534" s="17" t="s">
        <v>75</v>
      </c>
      <c r="V534" s="17" t="s">
        <v>46</v>
      </c>
    </row>
    <row r="535" spans="1:22" x14ac:dyDescent="0.25">
      <c r="A535" s="17">
        <v>661790</v>
      </c>
      <c r="B535" s="51">
        <v>35334</v>
      </c>
      <c r="C535" s="17" t="s">
        <v>79</v>
      </c>
      <c r="D535" s="17" t="s">
        <v>80</v>
      </c>
      <c r="E535" s="17" t="s">
        <v>83</v>
      </c>
      <c r="F535" s="17" t="s">
        <v>101</v>
      </c>
      <c r="G535" s="17" t="s">
        <v>86</v>
      </c>
      <c r="H535" s="17">
        <v>7</v>
      </c>
      <c r="I535" s="17" t="s">
        <v>86</v>
      </c>
      <c r="J535" s="17" t="s">
        <v>4</v>
      </c>
      <c r="K535" s="11">
        <v>-9291.630000000001</v>
      </c>
      <c r="L535" s="11">
        <v>9291.630000000001</v>
      </c>
      <c r="M535" s="11">
        <v>9291.630000000001</v>
      </c>
      <c r="N535" s="17">
        <v>2017</v>
      </c>
      <c r="O535" s="17" t="s">
        <v>15</v>
      </c>
      <c r="P535" s="17" t="s">
        <v>18</v>
      </c>
      <c r="Q535" s="17" t="s">
        <v>98</v>
      </c>
      <c r="R535" s="17" t="s">
        <v>95</v>
      </c>
      <c r="S535" s="17" t="s">
        <v>96</v>
      </c>
      <c r="T535" s="17" t="s">
        <v>66</v>
      </c>
      <c r="U535" s="17" t="s">
        <v>75</v>
      </c>
      <c r="V535" s="17" t="s">
        <v>46</v>
      </c>
    </row>
    <row r="536" spans="1:22" x14ac:dyDescent="0.25">
      <c r="A536" s="17">
        <v>661791</v>
      </c>
      <c r="B536" s="51">
        <v>35335</v>
      </c>
      <c r="C536" s="17" t="s">
        <v>79</v>
      </c>
      <c r="D536" s="17" t="s">
        <v>80</v>
      </c>
      <c r="E536" s="17" t="s">
        <v>83</v>
      </c>
      <c r="F536" s="17" t="s">
        <v>101</v>
      </c>
      <c r="G536" s="17" t="s">
        <v>86</v>
      </c>
      <c r="H536" s="17">
        <v>7</v>
      </c>
      <c r="I536" s="17" t="s">
        <v>86</v>
      </c>
      <c r="J536" s="17" t="s">
        <v>2</v>
      </c>
      <c r="K536" s="11">
        <v>-78392.569999999992</v>
      </c>
      <c r="L536" s="11">
        <v>78392.569999999992</v>
      </c>
      <c r="M536" s="11">
        <v>78392.569999999992</v>
      </c>
      <c r="N536" s="17">
        <v>2017</v>
      </c>
      <c r="O536" s="17" t="s">
        <v>15</v>
      </c>
      <c r="P536" s="17" t="s">
        <v>19</v>
      </c>
      <c r="Q536" s="17" t="s">
        <v>98</v>
      </c>
      <c r="R536" s="17" t="s">
        <v>95</v>
      </c>
      <c r="S536" s="17" t="s">
        <v>96</v>
      </c>
      <c r="T536" s="17" t="s">
        <v>66</v>
      </c>
      <c r="U536" s="17" t="s">
        <v>75</v>
      </c>
      <c r="V536" s="17" t="s">
        <v>46</v>
      </c>
    </row>
    <row r="537" spans="1:22" x14ac:dyDescent="0.25">
      <c r="A537" s="17">
        <v>661792</v>
      </c>
      <c r="B537" s="51">
        <v>35336</v>
      </c>
      <c r="C537" s="17" t="s">
        <v>79</v>
      </c>
      <c r="D537" s="17" t="s">
        <v>80</v>
      </c>
      <c r="E537" s="17" t="s">
        <v>83</v>
      </c>
      <c r="F537" s="17" t="s">
        <v>101</v>
      </c>
      <c r="G537" s="17" t="s">
        <v>86</v>
      </c>
      <c r="H537" s="17">
        <v>7</v>
      </c>
      <c r="I537" s="17" t="s">
        <v>86</v>
      </c>
      <c r="J537" s="17" t="s">
        <v>0</v>
      </c>
      <c r="K537" s="11">
        <v>-17802.679999999997</v>
      </c>
      <c r="L537" s="11">
        <v>17802.679999999997</v>
      </c>
      <c r="M537" s="11">
        <v>17802.679999999997</v>
      </c>
      <c r="N537" s="17">
        <v>2017</v>
      </c>
      <c r="O537" s="17" t="s">
        <v>15</v>
      </c>
      <c r="P537" s="17" t="s">
        <v>21</v>
      </c>
      <c r="Q537" s="17" t="s">
        <v>98</v>
      </c>
      <c r="R537" s="17" t="s">
        <v>95</v>
      </c>
      <c r="S537" s="17" t="s">
        <v>96</v>
      </c>
      <c r="T537" s="17" t="s">
        <v>66</v>
      </c>
      <c r="U537" s="17" t="s">
        <v>75</v>
      </c>
      <c r="V537" s="17" t="s">
        <v>46</v>
      </c>
    </row>
    <row r="538" spans="1:22" x14ac:dyDescent="0.25">
      <c r="A538" s="17">
        <v>661793</v>
      </c>
      <c r="B538" s="51">
        <v>35337</v>
      </c>
      <c r="C538" s="17" t="s">
        <v>79</v>
      </c>
      <c r="D538" s="17" t="s">
        <v>80</v>
      </c>
      <c r="E538" s="17" t="s">
        <v>83</v>
      </c>
      <c r="F538" s="17" t="s">
        <v>101</v>
      </c>
      <c r="G538" s="17" t="s">
        <v>86</v>
      </c>
      <c r="H538" s="17">
        <v>7</v>
      </c>
      <c r="I538" s="17" t="s">
        <v>86</v>
      </c>
      <c r="J538" s="17" t="s">
        <v>23</v>
      </c>
      <c r="K538" s="11">
        <v>-58514.94</v>
      </c>
      <c r="L538" s="11">
        <v>58514.94</v>
      </c>
      <c r="M538" s="11">
        <v>58514.94</v>
      </c>
      <c r="N538" s="17">
        <v>2017</v>
      </c>
      <c r="O538" s="17" t="s">
        <v>15</v>
      </c>
      <c r="P538" s="17" t="s">
        <v>20</v>
      </c>
      <c r="Q538" s="17" t="s">
        <v>98</v>
      </c>
      <c r="R538" s="17" t="s">
        <v>95</v>
      </c>
      <c r="S538" s="17" t="s">
        <v>96</v>
      </c>
      <c r="T538" s="17" t="s">
        <v>66</v>
      </c>
      <c r="U538" s="17" t="s">
        <v>75</v>
      </c>
      <c r="V538" s="17" t="s">
        <v>46</v>
      </c>
    </row>
    <row r="539" spans="1:22" x14ac:dyDescent="0.25">
      <c r="A539" s="17">
        <v>661795</v>
      </c>
      <c r="B539" s="51">
        <v>35338</v>
      </c>
      <c r="C539" s="17" t="s">
        <v>79</v>
      </c>
      <c r="D539" s="17" t="s">
        <v>80</v>
      </c>
      <c r="E539" s="17" t="s">
        <v>83</v>
      </c>
      <c r="F539" s="17" t="s">
        <v>101</v>
      </c>
      <c r="G539" s="17" t="s">
        <v>86</v>
      </c>
      <c r="H539" s="17">
        <v>7</v>
      </c>
      <c r="I539" s="17" t="s">
        <v>88</v>
      </c>
      <c r="J539" s="17" t="s">
        <v>8</v>
      </c>
      <c r="K539" s="11">
        <v>1</v>
      </c>
      <c r="L539" s="11">
        <v>1</v>
      </c>
      <c r="M539" s="11">
        <v>1</v>
      </c>
      <c r="N539" s="17">
        <v>2017</v>
      </c>
      <c r="O539" s="17" t="s">
        <v>15</v>
      </c>
      <c r="P539" s="17" t="s">
        <v>17</v>
      </c>
      <c r="Q539" s="17" t="s">
        <v>98</v>
      </c>
      <c r="R539" s="17" t="s">
        <v>95</v>
      </c>
      <c r="S539" s="17" t="s">
        <v>96</v>
      </c>
      <c r="T539" s="17" t="s">
        <v>66</v>
      </c>
      <c r="U539" s="17" t="s">
        <v>75</v>
      </c>
      <c r="V539" s="17" t="s">
        <v>46</v>
      </c>
    </row>
    <row r="540" spans="1:22" x14ac:dyDescent="0.25">
      <c r="A540" s="17">
        <v>661796</v>
      </c>
      <c r="B540" s="51">
        <v>35339</v>
      </c>
      <c r="C540" s="17" t="s">
        <v>79</v>
      </c>
      <c r="D540" s="17" t="s">
        <v>80</v>
      </c>
      <c r="E540" s="17" t="s">
        <v>83</v>
      </c>
      <c r="F540" s="17" t="s">
        <v>101</v>
      </c>
      <c r="G540" s="17" t="s">
        <v>86</v>
      </c>
      <c r="H540" s="17">
        <v>7</v>
      </c>
      <c r="I540" s="17" t="s">
        <v>88</v>
      </c>
      <c r="J540" s="17" t="s">
        <v>6</v>
      </c>
      <c r="K540" s="11">
        <v>-17004.96</v>
      </c>
      <c r="L540" s="11">
        <v>17004.96</v>
      </c>
      <c r="M540" s="11">
        <v>17004.96</v>
      </c>
      <c r="N540" s="17">
        <v>2017</v>
      </c>
      <c r="O540" s="17" t="s">
        <v>15</v>
      </c>
      <c r="P540" s="17" t="s">
        <v>32</v>
      </c>
      <c r="Q540" s="17" t="s">
        <v>98</v>
      </c>
      <c r="R540" s="17" t="s">
        <v>95</v>
      </c>
      <c r="S540" s="17" t="s">
        <v>96</v>
      </c>
      <c r="T540" s="17" t="s">
        <v>66</v>
      </c>
      <c r="U540" s="17" t="s">
        <v>75</v>
      </c>
      <c r="V540" s="17" t="s">
        <v>46</v>
      </c>
    </row>
    <row r="541" spans="1:22" x14ac:dyDescent="0.25">
      <c r="A541" s="17">
        <v>661797</v>
      </c>
      <c r="B541" s="51">
        <v>35340</v>
      </c>
      <c r="C541" s="17" t="s">
        <v>79</v>
      </c>
      <c r="D541" s="17" t="s">
        <v>80</v>
      </c>
      <c r="E541" s="17" t="s">
        <v>83</v>
      </c>
      <c r="F541" s="17" t="s">
        <v>101</v>
      </c>
      <c r="G541" s="17" t="s">
        <v>86</v>
      </c>
      <c r="H541" s="17">
        <v>7</v>
      </c>
      <c r="I541" s="17" t="s">
        <v>88</v>
      </c>
      <c r="J541" s="17" t="s">
        <v>4</v>
      </c>
      <c r="K541" s="11">
        <v>-2830.37</v>
      </c>
      <c r="L541" s="11">
        <v>2830.37</v>
      </c>
      <c r="M541" s="11">
        <v>2830.37</v>
      </c>
      <c r="N541" s="17">
        <v>2017</v>
      </c>
      <c r="O541" s="17" t="s">
        <v>15</v>
      </c>
      <c r="P541" s="17" t="s">
        <v>18</v>
      </c>
      <c r="Q541" s="17" t="s">
        <v>98</v>
      </c>
      <c r="R541" s="17" t="s">
        <v>95</v>
      </c>
      <c r="S541" s="17" t="s">
        <v>96</v>
      </c>
      <c r="T541" s="17" t="s">
        <v>66</v>
      </c>
      <c r="U541" s="17" t="s">
        <v>75</v>
      </c>
      <c r="V541" s="17" t="s">
        <v>46</v>
      </c>
    </row>
    <row r="542" spans="1:22" x14ac:dyDescent="0.25">
      <c r="A542" s="17">
        <v>661798</v>
      </c>
      <c r="B542" s="51">
        <v>35341</v>
      </c>
      <c r="C542" s="17" t="s">
        <v>79</v>
      </c>
      <c r="D542" s="17" t="s">
        <v>80</v>
      </c>
      <c r="E542" s="17" t="s">
        <v>83</v>
      </c>
      <c r="F542" s="17" t="s">
        <v>101</v>
      </c>
      <c r="G542" s="17" t="s">
        <v>86</v>
      </c>
      <c r="H542" s="17">
        <v>7</v>
      </c>
      <c r="I542" s="17" t="s">
        <v>88</v>
      </c>
      <c r="J542" s="17" t="s">
        <v>2</v>
      </c>
      <c r="K542" s="11">
        <v>-11527.61</v>
      </c>
      <c r="L542" s="11">
        <v>11527.61</v>
      </c>
      <c r="M542" s="11">
        <v>11527.61</v>
      </c>
      <c r="N542" s="17">
        <v>2017</v>
      </c>
      <c r="O542" s="17" t="s">
        <v>15</v>
      </c>
      <c r="P542" s="17" t="s">
        <v>19</v>
      </c>
      <c r="Q542" s="17" t="s">
        <v>98</v>
      </c>
      <c r="R542" s="17" t="s">
        <v>95</v>
      </c>
      <c r="S542" s="17" t="s">
        <v>96</v>
      </c>
      <c r="T542" s="17" t="s">
        <v>66</v>
      </c>
      <c r="U542" s="17" t="s">
        <v>75</v>
      </c>
      <c r="V542" s="17" t="s">
        <v>46</v>
      </c>
    </row>
    <row r="543" spans="1:22" x14ac:dyDescent="0.25">
      <c r="A543" s="17">
        <v>661800</v>
      </c>
      <c r="B543" s="51">
        <v>35342</v>
      </c>
      <c r="C543" s="17" t="s">
        <v>79</v>
      </c>
      <c r="D543" s="17" t="s">
        <v>80</v>
      </c>
      <c r="E543" s="17" t="s">
        <v>83</v>
      </c>
      <c r="F543" s="17" t="s">
        <v>101</v>
      </c>
      <c r="G543" s="17" t="s">
        <v>86</v>
      </c>
      <c r="H543" s="17">
        <v>7</v>
      </c>
      <c r="I543" s="17" t="s">
        <v>88</v>
      </c>
      <c r="J543" s="17" t="s">
        <v>23</v>
      </c>
      <c r="K543" s="11">
        <v>-2646.98</v>
      </c>
      <c r="L543" s="11">
        <v>2646.98</v>
      </c>
      <c r="M543" s="11">
        <v>2646.98</v>
      </c>
      <c r="N543" s="17">
        <v>2017</v>
      </c>
      <c r="O543" s="17" t="s">
        <v>15</v>
      </c>
      <c r="P543" s="17" t="s">
        <v>20</v>
      </c>
      <c r="Q543" s="17" t="s">
        <v>98</v>
      </c>
      <c r="R543" s="17" t="s">
        <v>95</v>
      </c>
      <c r="S543" s="17" t="s">
        <v>96</v>
      </c>
      <c r="T543" s="17" t="s">
        <v>66</v>
      </c>
      <c r="U543" s="17" t="s">
        <v>75</v>
      </c>
      <c r="V543" s="17" t="s">
        <v>46</v>
      </c>
    </row>
    <row r="544" spans="1:22" x14ac:dyDescent="0.25">
      <c r="A544" s="17">
        <v>661803</v>
      </c>
      <c r="B544" s="51">
        <v>35343</v>
      </c>
      <c r="C544" s="17" t="s">
        <v>79</v>
      </c>
      <c r="D544" s="17" t="s">
        <v>80</v>
      </c>
      <c r="E544" s="17" t="s">
        <v>83</v>
      </c>
      <c r="F544" s="17" t="s">
        <v>101</v>
      </c>
      <c r="G544" s="17" t="s">
        <v>86</v>
      </c>
      <c r="H544" s="17">
        <v>7</v>
      </c>
      <c r="I544" s="17" t="s">
        <v>90</v>
      </c>
      <c r="J544" s="17" t="s">
        <v>6</v>
      </c>
      <c r="K544" s="11">
        <v>-1538.69</v>
      </c>
      <c r="L544" s="11">
        <v>1538.69</v>
      </c>
      <c r="M544" s="11">
        <v>1538.69</v>
      </c>
      <c r="N544" s="17">
        <v>2017</v>
      </c>
      <c r="O544" s="17" t="s">
        <v>15</v>
      </c>
      <c r="P544" s="17" t="s">
        <v>32</v>
      </c>
      <c r="Q544" s="17" t="s">
        <v>98</v>
      </c>
      <c r="R544" s="17" t="s">
        <v>95</v>
      </c>
      <c r="S544" s="17" t="s">
        <v>96</v>
      </c>
      <c r="T544" s="17" t="s">
        <v>66</v>
      </c>
      <c r="U544" s="17" t="s">
        <v>78</v>
      </c>
      <c r="V544" s="17" t="s">
        <v>46</v>
      </c>
    </row>
    <row r="545" spans="1:22" x14ac:dyDescent="0.25">
      <c r="A545" s="17">
        <v>661806</v>
      </c>
      <c r="B545" s="51">
        <v>35344</v>
      </c>
      <c r="C545" s="17" t="s">
        <v>79</v>
      </c>
      <c r="D545" s="17" t="s">
        <v>80</v>
      </c>
      <c r="E545" s="17" t="s">
        <v>83</v>
      </c>
      <c r="F545" s="17" t="s">
        <v>101</v>
      </c>
      <c r="G545" s="17" t="s">
        <v>86</v>
      </c>
      <c r="H545" s="17">
        <v>7</v>
      </c>
      <c r="I545" s="17" t="s">
        <v>90</v>
      </c>
      <c r="J545" s="17" t="s">
        <v>0</v>
      </c>
      <c r="K545" s="11">
        <v>-958.29</v>
      </c>
      <c r="L545" s="11">
        <v>958.29</v>
      </c>
      <c r="M545" s="11">
        <v>958.29</v>
      </c>
      <c r="N545" s="17">
        <v>2017</v>
      </c>
      <c r="O545" s="17" t="s">
        <v>15</v>
      </c>
      <c r="P545" s="17" t="s">
        <v>21</v>
      </c>
      <c r="Q545" s="17" t="s">
        <v>98</v>
      </c>
      <c r="R545" s="17" t="s">
        <v>95</v>
      </c>
      <c r="S545" s="17" t="s">
        <v>96</v>
      </c>
      <c r="T545" s="17" t="s">
        <v>66</v>
      </c>
      <c r="U545" s="17" t="s">
        <v>78</v>
      </c>
      <c r="V545" s="17" t="s">
        <v>46</v>
      </c>
    </row>
    <row r="546" spans="1:22" x14ac:dyDescent="0.25">
      <c r="A546" s="17">
        <v>661807</v>
      </c>
      <c r="B546" s="51">
        <v>35345</v>
      </c>
      <c r="C546" s="17" t="s">
        <v>79</v>
      </c>
      <c r="D546" s="17" t="s">
        <v>80</v>
      </c>
      <c r="E546" s="17" t="s">
        <v>83</v>
      </c>
      <c r="F546" s="17" t="s">
        <v>101</v>
      </c>
      <c r="G546" s="17" t="s">
        <v>86</v>
      </c>
      <c r="H546" s="17">
        <v>7</v>
      </c>
      <c r="I546" s="17" t="s">
        <v>90</v>
      </c>
      <c r="J546" s="17" t="s">
        <v>23</v>
      </c>
      <c r="K546" s="11">
        <v>-580.4</v>
      </c>
      <c r="L546" s="11">
        <v>580.4</v>
      </c>
      <c r="M546" s="11">
        <v>580.4</v>
      </c>
      <c r="N546" s="17">
        <v>2017</v>
      </c>
      <c r="O546" s="17" t="s">
        <v>15</v>
      </c>
      <c r="P546" s="17" t="s">
        <v>20</v>
      </c>
      <c r="Q546" s="17" t="s">
        <v>98</v>
      </c>
      <c r="R546" s="17" t="s">
        <v>95</v>
      </c>
      <c r="S546" s="17" t="s">
        <v>96</v>
      </c>
      <c r="T546" s="17" t="s">
        <v>66</v>
      </c>
      <c r="U546" s="17" t="s">
        <v>78</v>
      </c>
      <c r="V546" s="17" t="s">
        <v>46</v>
      </c>
    </row>
    <row r="547" spans="1:22" x14ac:dyDescent="0.25">
      <c r="A547" s="17">
        <v>661810</v>
      </c>
      <c r="B547" s="51">
        <v>35346</v>
      </c>
      <c r="C547" s="17" t="s">
        <v>79</v>
      </c>
      <c r="D547" s="17" t="s">
        <v>80</v>
      </c>
      <c r="E547" s="17" t="s">
        <v>83</v>
      </c>
      <c r="F547" s="17" t="s">
        <v>101</v>
      </c>
      <c r="G547" s="17" t="s">
        <v>86</v>
      </c>
      <c r="H547" s="17">
        <v>7</v>
      </c>
      <c r="I547" s="17" t="s">
        <v>92</v>
      </c>
      <c r="J547" s="17" t="s">
        <v>6</v>
      </c>
      <c r="K547" s="11">
        <v>-8048.11</v>
      </c>
      <c r="L547" s="11">
        <v>8048.11</v>
      </c>
      <c r="M547" s="11">
        <v>8048.11</v>
      </c>
      <c r="N547" s="17">
        <v>2017</v>
      </c>
      <c r="O547" s="17" t="s">
        <v>15</v>
      </c>
      <c r="P547" s="17" t="s">
        <v>32</v>
      </c>
      <c r="Q547" s="17" t="s">
        <v>98</v>
      </c>
      <c r="R547" s="17" t="s">
        <v>95</v>
      </c>
      <c r="S547" s="17" t="s">
        <v>96</v>
      </c>
      <c r="T547" s="17" t="s">
        <v>66</v>
      </c>
      <c r="U547" s="17" t="s">
        <v>75</v>
      </c>
      <c r="V547" s="17" t="s">
        <v>46</v>
      </c>
    </row>
    <row r="548" spans="1:22" x14ac:dyDescent="0.25">
      <c r="A548" s="17">
        <v>661811</v>
      </c>
      <c r="B548" s="51">
        <v>35347</v>
      </c>
      <c r="C548" s="17" t="s">
        <v>79</v>
      </c>
      <c r="D548" s="17" t="s">
        <v>80</v>
      </c>
      <c r="E548" s="17" t="s">
        <v>83</v>
      </c>
      <c r="F548" s="17" t="s">
        <v>101</v>
      </c>
      <c r="G548" s="17" t="s">
        <v>86</v>
      </c>
      <c r="H548" s="17">
        <v>7</v>
      </c>
      <c r="I548" s="17" t="s">
        <v>92</v>
      </c>
      <c r="J548" s="17" t="s">
        <v>4</v>
      </c>
      <c r="K548" s="11">
        <v>-4574.72</v>
      </c>
      <c r="L548" s="11">
        <v>4574.72</v>
      </c>
      <c r="M548" s="11">
        <v>4574.72</v>
      </c>
      <c r="N548" s="17">
        <v>2017</v>
      </c>
      <c r="O548" s="17" t="s">
        <v>15</v>
      </c>
      <c r="P548" s="17" t="s">
        <v>18</v>
      </c>
      <c r="Q548" s="17" t="s">
        <v>98</v>
      </c>
      <c r="R548" s="17" t="s">
        <v>95</v>
      </c>
      <c r="S548" s="17" t="s">
        <v>96</v>
      </c>
      <c r="T548" s="17" t="s">
        <v>66</v>
      </c>
      <c r="U548" s="17" t="s">
        <v>75</v>
      </c>
      <c r="V548" s="17" t="s">
        <v>46</v>
      </c>
    </row>
    <row r="549" spans="1:22" x14ac:dyDescent="0.25">
      <c r="A549" s="17">
        <v>661814</v>
      </c>
      <c r="B549" s="51">
        <v>35348</v>
      </c>
      <c r="C549" s="17" t="s">
        <v>79</v>
      </c>
      <c r="D549" s="17" t="s">
        <v>80</v>
      </c>
      <c r="E549" s="17" t="s">
        <v>83</v>
      </c>
      <c r="F549" s="17" t="s">
        <v>101</v>
      </c>
      <c r="G549" s="17" t="s">
        <v>86</v>
      </c>
      <c r="H549" s="17">
        <v>7</v>
      </c>
      <c r="I549" s="17" t="s">
        <v>92</v>
      </c>
      <c r="J549" s="17" t="s">
        <v>23</v>
      </c>
      <c r="K549" s="11">
        <v>-1823.19</v>
      </c>
      <c r="L549" s="11">
        <v>1823.19</v>
      </c>
      <c r="M549" s="11">
        <v>1823.19</v>
      </c>
      <c r="N549" s="17">
        <v>2017</v>
      </c>
      <c r="O549" s="17" t="s">
        <v>15</v>
      </c>
      <c r="P549" s="17" t="s">
        <v>20</v>
      </c>
      <c r="Q549" s="17" t="s">
        <v>98</v>
      </c>
      <c r="R549" s="17" t="s">
        <v>95</v>
      </c>
      <c r="S549" s="17" t="s">
        <v>96</v>
      </c>
      <c r="T549" s="17" t="s">
        <v>66</v>
      </c>
      <c r="U549" s="17" t="s">
        <v>75</v>
      </c>
      <c r="V549" s="17" t="s">
        <v>46</v>
      </c>
    </row>
    <row r="550" spans="1:22" x14ac:dyDescent="0.25">
      <c r="A550" s="17">
        <v>661815</v>
      </c>
      <c r="B550" s="51">
        <v>35349</v>
      </c>
      <c r="C550" s="17" t="s">
        <v>79</v>
      </c>
      <c r="D550" s="17" t="s">
        <v>80</v>
      </c>
      <c r="E550" s="17" t="s">
        <v>83</v>
      </c>
      <c r="F550" s="17" t="s">
        <v>101</v>
      </c>
      <c r="G550" s="17" t="s">
        <v>86</v>
      </c>
      <c r="H550" s="17">
        <v>7</v>
      </c>
      <c r="I550" s="17" t="s">
        <v>92</v>
      </c>
      <c r="J550" s="17" t="s">
        <v>30</v>
      </c>
      <c r="K550" s="11">
        <v>-1650.2</v>
      </c>
      <c r="L550" s="11">
        <v>1650.2</v>
      </c>
      <c r="M550" s="11">
        <v>1650.2</v>
      </c>
      <c r="N550" s="17">
        <v>2017</v>
      </c>
      <c r="O550" s="17" t="s">
        <v>15</v>
      </c>
      <c r="P550" s="17" t="s">
        <v>22</v>
      </c>
      <c r="Q550" s="17" t="s">
        <v>98</v>
      </c>
      <c r="R550" s="17" t="s">
        <v>95</v>
      </c>
      <c r="S550" s="17" t="s">
        <v>96</v>
      </c>
      <c r="T550" s="17" t="s">
        <v>66</v>
      </c>
      <c r="U550" s="17" t="s">
        <v>75</v>
      </c>
      <c r="V550" s="17" t="s">
        <v>46</v>
      </c>
    </row>
    <row r="551" spans="1:22" x14ac:dyDescent="0.25">
      <c r="A551" s="17">
        <v>661817</v>
      </c>
      <c r="B551" s="51">
        <v>35350</v>
      </c>
      <c r="C551" s="17" t="s">
        <v>79</v>
      </c>
      <c r="D551" s="17" t="s">
        <v>80</v>
      </c>
      <c r="E551" s="17" t="s">
        <v>83</v>
      </c>
      <c r="F551" s="17" t="s">
        <v>101</v>
      </c>
      <c r="G551" s="17" t="s">
        <v>91</v>
      </c>
      <c r="H551" s="17">
        <v>3</v>
      </c>
      <c r="I551" s="17" t="s">
        <v>86</v>
      </c>
      <c r="J551" s="17" t="s">
        <v>6</v>
      </c>
      <c r="K551" s="11">
        <v>-14054.14</v>
      </c>
      <c r="L551" s="11">
        <v>14054.14</v>
      </c>
      <c r="M551" s="11">
        <v>14054.14</v>
      </c>
      <c r="N551" s="17">
        <v>2017</v>
      </c>
      <c r="O551" s="17" t="s">
        <v>15</v>
      </c>
      <c r="P551" s="17" t="s">
        <v>32</v>
      </c>
      <c r="Q551" s="17" t="s">
        <v>98</v>
      </c>
      <c r="R551" s="17" t="s">
        <v>95</v>
      </c>
      <c r="S551" s="17" t="s">
        <v>96</v>
      </c>
      <c r="T551" s="17" t="s">
        <v>66</v>
      </c>
      <c r="U551" s="17" t="s">
        <v>75</v>
      </c>
      <c r="V551" s="17" t="s">
        <v>46</v>
      </c>
    </row>
    <row r="552" spans="1:22" x14ac:dyDescent="0.25">
      <c r="A552" s="17">
        <v>661818</v>
      </c>
      <c r="B552" s="51">
        <v>35351</v>
      </c>
      <c r="C552" s="17" t="s">
        <v>79</v>
      </c>
      <c r="D552" s="17" t="s">
        <v>80</v>
      </c>
      <c r="E552" s="17" t="s">
        <v>83</v>
      </c>
      <c r="F552" s="17" t="s">
        <v>101</v>
      </c>
      <c r="G552" s="17" t="s">
        <v>91</v>
      </c>
      <c r="H552" s="17">
        <v>3</v>
      </c>
      <c r="I552" s="17" t="s">
        <v>86</v>
      </c>
      <c r="J552" s="17" t="s">
        <v>4</v>
      </c>
      <c r="K552" s="11">
        <v>-13561.28</v>
      </c>
      <c r="L552" s="11">
        <v>13561.28</v>
      </c>
      <c r="M552" s="11">
        <v>13561.28</v>
      </c>
      <c r="N552" s="17">
        <v>2017</v>
      </c>
      <c r="O552" s="17" t="s">
        <v>15</v>
      </c>
      <c r="P552" s="17" t="s">
        <v>18</v>
      </c>
      <c r="Q552" s="17" t="s">
        <v>98</v>
      </c>
      <c r="R552" s="17" t="s">
        <v>95</v>
      </c>
      <c r="S552" s="17" t="s">
        <v>96</v>
      </c>
      <c r="T552" s="17" t="s">
        <v>66</v>
      </c>
      <c r="U552" s="17" t="s">
        <v>75</v>
      </c>
      <c r="V552" s="17" t="s">
        <v>46</v>
      </c>
    </row>
    <row r="553" spans="1:22" x14ac:dyDescent="0.25">
      <c r="A553" s="17">
        <v>661819</v>
      </c>
      <c r="B553" s="51">
        <v>35352</v>
      </c>
      <c r="C553" s="17" t="s">
        <v>79</v>
      </c>
      <c r="D553" s="17" t="s">
        <v>80</v>
      </c>
      <c r="E553" s="17" t="s">
        <v>83</v>
      </c>
      <c r="F553" s="17" t="s">
        <v>101</v>
      </c>
      <c r="G553" s="17" t="s">
        <v>91</v>
      </c>
      <c r="H553" s="17">
        <v>3</v>
      </c>
      <c r="I553" s="17" t="s">
        <v>86</v>
      </c>
      <c r="J553" s="17" t="s">
        <v>2</v>
      </c>
      <c r="K553" s="11">
        <v>-492.86</v>
      </c>
      <c r="L553" s="11">
        <v>492.86</v>
      </c>
      <c r="M553" s="11">
        <v>492.86</v>
      </c>
      <c r="N553" s="17">
        <v>2017</v>
      </c>
      <c r="O553" s="17" t="s">
        <v>15</v>
      </c>
      <c r="P553" s="17" t="s">
        <v>19</v>
      </c>
      <c r="Q553" s="17" t="s">
        <v>98</v>
      </c>
      <c r="R553" s="17" t="s">
        <v>95</v>
      </c>
      <c r="S553" s="17" t="s">
        <v>96</v>
      </c>
      <c r="T553" s="17" t="s">
        <v>66</v>
      </c>
      <c r="U553" s="17" t="s">
        <v>75</v>
      </c>
      <c r="V553" s="17" t="s">
        <v>46</v>
      </c>
    </row>
    <row r="554" spans="1:22" x14ac:dyDescent="0.25">
      <c r="A554" s="17">
        <v>661823</v>
      </c>
      <c r="B554" s="51">
        <v>35353</v>
      </c>
      <c r="C554" s="17" t="s">
        <v>79</v>
      </c>
      <c r="D554" s="17" t="s">
        <v>80</v>
      </c>
      <c r="E554" s="17" t="s">
        <v>83</v>
      </c>
      <c r="F554" s="17" t="s">
        <v>101</v>
      </c>
      <c r="G554" s="17" t="s">
        <v>91</v>
      </c>
      <c r="H554" s="17">
        <v>3</v>
      </c>
      <c r="I554" s="17" t="s">
        <v>88</v>
      </c>
      <c r="J554" s="17" t="s">
        <v>8</v>
      </c>
      <c r="K554" s="11">
        <v>2</v>
      </c>
      <c r="L554" s="11">
        <v>2</v>
      </c>
      <c r="M554" s="11">
        <v>2</v>
      </c>
      <c r="N554" s="17">
        <v>2017</v>
      </c>
      <c r="O554" s="17" t="s">
        <v>15</v>
      </c>
      <c r="P554" s="17" t="s">
        <v>17</v>
      </c>
      <c r="Q554" s="17" t="s">
        <v>98</v>
      </c>
      <c r="R554" s="17" t="s">
        <v>95</v>
      </c>
      <c r="S554" s="17" t="s">
        <v>96</v>
      </c>
      <c r="T554" s="17" t="s">
        <v>66</v>
      </c>
      <c r="U554" s="17" t="s">
        <v>75</v>
      </c>
      <c r="V554" s="17" t="s">
        <v>46</v>
      </c>
    </row>
    <row r="555" spans="1:22" x14ac:dyDescent="0.25">
      <c r="A555" s="17">
        <v>661824</v>
      </c>
      <c r="B555" s="51">
        <v>35354</v>
      </c>
      <c r="C555" s="17" t="s">
        <v>79</v>
      </c>
      <c r="D555" s="17" t="s">
        <v>80</v>
      </c>
      <c r="E555" s="17" t="s">
        <v>83</v>
      </c>
      <c r="F555" s="17" t="s">
        <v>101</v>
      </c>
      <c r="G555" s="17" t="s">
        <v>91</v>
      </c>
      <c r="H555" s="17">
        <v>3</v>
      </c>
      <c r="I555" s="17" t="s">
        <v>88</v>
      </c>
      <c r="J555" s="17" t="s">
        <v>6</v>
      </c>
      <c r="K555" s="11">
        <v>-18185.129999999997</v>
      </c>
      <c r="L555" s="11">
        <v>18185.129999999997</v>
      </c>
      <c r="M555" s="11">
        <v>18185.129999999997</v>
      </c>
      <c r="N555" s="17">
        <v>2017</v>
      </c>
      <c r="O555" s="17" t="s">
        <v>15</v>
      </c>
      <c r="P555" s="17" t="s">
        <v>32</v>
      </c>
      <c r="Q555" s="17" t="s">
        <v>98</v>
      </c>
      <c r="R555" s="17" t="s">
        <v>95</v>
      </c>
      <c r="S555" s="17" t="s">
        <v>96</v>
      </c>
      <c r="T555" s="17" t="s">
        <v>66</v>
      </c>
      <c r="U555" s="17" t="s">
        <v>75</v>
      </c>
      <c r="V555" s="17" t="s">
        <v>46</v>
      </c>
    </row>
    <row r="556" spans="1:22" x14ac:dyDescent="0.25">
      <c r="A556" s="17">
        <v>661826</v>
      </c>
      <c r="B556" s="51">
        <v>35355</v>
      </c>
      <c r="C556" s="17" t="s">
        <v>79</v>
      </c>
      <c r="D556" s="17" t="s">
        <v>80</v>
      </c>
      <c r="E556" s="17" t="s">
        <v>83</v>
      </c>
      <c r="F556" s="17" t="s">
        <v>101</v>
      </c>
      <c r="G556" s="17" t="s">
        <v>91</v>
      </c>
      <c r="H556" s="17">
        <v>3</v>
      </c>
      <c r="I556" s="17" t="s">
        <v>88</v>
      </c>
      <c r="J556" s="17" t="s">
        <v>2</v>
      </c>
      <c r="K556" s="11">
        <v>-14056.8</v>
      </c>
      <c r="L556" s="11">
        <v>14056.8</v>
      </c>
      <c r="M556" s="11">
        <v>14056.8</v>
      </c>
      <c r="N556" s="17">
        <v>2017</v>
      </c>
      <c r="O556" s="17" t="s">
        <v>15</v>
      </c>
      <c r="P556" s="17" t="s">
        <v>19</v>
      </c>
      <c r="Q556" s="17" t="s">
        <v>98</v>
      </c>
      <c r="R556" s="17" t="s">
        <v>95</v>
      </c>
      <c r="S556" s="17" t="s">
        <v>96</v>
      </c>
      <c r="T556" s="17" t="s">
        <v>66</v>
      </c>
      <c r="U556" s="17" t="s">
        <v>75</v>
      </c>
      <c r="V556" s="17" t="s">
        <v>46</v>
      </c>
    </row>
    <row r="557" spans="1:22" x14ac:dyDescent="0.25">
      <c r="A557" s="17">
        <v>661827</v>
      </c>
      <c r="B557" s="51">
        <v>35356</v>
      </c>
      <c r="C557" s="17" t="s">
        <v>79</v>
      </c>
      <c r="D557" s="17" t="s">
        <v>80</v>
      </c>
      <c r="E557" s="17" t="s">
        <v>83</v>
      </c>
      <c r="F557" s="17" t="s">
        <v>101</v>
      </c>
      <c r="G557" s="17" t="s">
        <v>91</v>
      </c>
      <c r="H557" s="17">
        <v>3</v>
      </c>
      <c r="I557" s="17" t="s">
        <v>88</v>
      </c>
      <c r="J557" s="17" t="s">
        <v>0</v>
      </c>
      <c r="K557" s="11">
        <v>-496.16</v>
      </c>
      <c r="L557" s="11">
        <v>496.16</v>
      </c>
      <c r="M557" s="11">
        <v>496.16</v>
      </c>
      <c r="N557" s="17">
        <v>2017</v>
      </c>
      <c r="O557" s="17" t="s">
        <v>15</v>
      </c>
      <c r="P557" s="17" t="s">
        <v>21</v>
      </c>
      <c r="Q557" s="17" t="s">
        <v>98</v>
      </c>
      <c r="R557" s="17" t="s">
        <v>95</v>
      </c>
      <c r="S557" s="17" t="s">
        <v>96</v>
      </c>
      <c r="T557" s="17" t="s">
        <v>66</v>
      </c>
      <c r="U557" s="17" t="s">
        <v>75</v>
      </c>
      <c r="V557" s="17" t="s">
        <v>46</v>
      </c>
    </row>
    <row r="558" spans="1:22" x14ac:dyDescent="0.25">
      <c r="A558" s="17">
        <v>661828</v>
      </c>
      <c r="B558" s="51">
        <v>35357</v>
      </c>
      <c r="C558" s="17" t="s">
        <v>79</v>
      </c>
      <c r="D558" s="17" t="s">
        <v>80</v>
      </c>
      <c r="E558" s="17" t="s">
        <v>83</v>
      </c>
      <c r="F558" s="17" t="s">
        <v>101</v>
      </c>
      <c r="G558" s="17" t="s">
        <v>91</v>
      </c>
      <c r="H558" s="17">
        <v>3</v>
      </c>
      <c r="I558" s="17" t="s">
        <v>88</v>
      </c>
      <c r="J558" s="17" t="s">
        <v>23</v>
      </c>
      <c r="K558" s="11">
        <v>-3632.17</v>
      </c>
      <c r="L558" s="11">
        <v>3632.17</v>
      </c>
      <c r="M558" s="11">
        <v>3632.17</v>
      </c>
      <c r="N558" s="17">
        <v>2017</v>
      </c>
      <c r="O558" s="17" t="s">
        <v>15</v>
      </c>
      <c r="P558" s="17" t="s">
        <v>20</v>
      </c>
      <c r="Q558" s="17" t="s">
        <v>98</v>
      </c>
      <c r="R558" s="17" t="s">
        <v>95</v>
      </c>
      <c r="S558" s="17" t="s">
        <v>96</v>
      </c>
      <c r="T558" s="17" t="s">
        <v>66</v>
      </c>
      <c r="U558" s="17" t="s">
        <v>75</v>
      </c>
      <c r="V558" s="17" t="s">
        <v>46</v>
      </c>
    </row>
    <row r="559" spans="1:22" x14ac:dyDescent="0.25">
      <c r="A559" s="17">
        <v>661837</v>
      </c>
      <c r="B559" s="51">
        <v>35358</v>
      </c>
      <c r="C559" s="17" t="s">
        <v>79</v>
      </c>
      <c r="D559" s="17" t="s">
        <v>80</v>
      </c>
      <c r="E559" s="17" t="s">
        <v>83</v>
      </c>
      <c r="F559" s="17" t="s">
        <v>101</v>
      </c>
      <c r="G559" s="17" t="s">
        <v>100</v>
      </c>
      <c r="H559" s="17">
        <v>1</v>
      </c>
      <c r="I559" s="17" t="s">
        <v>86</v>
      </c>
      <c r="J559" s="17" t="s">
        <v>8</v>
      </c>
      <c r="K559" s="11">
        <v>35</v>
      </c>
      <c r="L559" s="11">
        <v>35</v>
      </c>
      <c r="M559" s="11">
        <v>35</v>
      </c>
      <c r="N559" s="17">
        <v>2017</v>
      </c>
      <c r="O559" s="17" t="s">
        <v>15</v>
      </c>
      <c r="P559" s="17" t="s">
        <v>17</v>
      </c>
      <c r="Q559" s="17" t="s">
        <v>98</v>
      </c>
      <c r="R559" s="17" t="s">
        <v>95</v>
      </c>
      <c r="S559" s="17" t="s">
        <v>96</v>
      </c>
      <c r="T559" s="17" t="s">
        <v>66</v>
      </c>
      <c r="U559" s="17" t="s">
        <v>75</v>
      </c>
      <c r="V559" s="17" t="s">
        <v>46</v>
      </c>
    </row>
    <row r="560" spans="1:22" x14ac:dyDescent="0.25">
      <c r="A560" s="17">
        <v>661838</v>
      </c>
      <c r="B560" s="51">
        <v>35359</v>
      </c>
      <c r="C560" s="17" t="s">
        <v>79</v>
      </c>
      <c r="D560" s="17" t="s">
        <v>80</v>
      </c>
      <c r="E560" s="17" t="s">
        <v>83</v>
      </c>
      <c r="F560" s="17" t="s">
        <v>101</v>
      </c>
      <c r="G560" s="17" t="s">
        <v>100</v>
      </c>
      <c r="H560" s="17">
        <v>1</v>
      </c>
      <c r="I560" s="17" t="s">
        <v>86</v>
      </c>
      <c r="J560" s="17" t="s">
        <v>6</v>
      </c>
      <c r="K560" s="11">
        <v>-209799.02000000002</v>
      </c>
      <c r="L560" s="11">
        <v>209799.02000000002</v>
      </c>
      <c r="M560" s="11">
        <v>209799.02000000002</v>
      </c>
      <c r="N560" s="17">
        <v>2017</v>
      </c>
      <c r="O560" s="17" t="s">
        <v>15</v>
      </c>
      <c r="P560" s="17" t="s">
        <v>32</v>
      </c>
      <c r="Q560" s="17" t="s">
        <v>98</v>
      </c>
      <c r="R560" s="17" t="s">
        <v>95</v>
      </c>
      <c r="S560" s="17" t="s">
        <v>96</v>
      </c>
      <c r="T560" s="17" t="s">
        <v>66</v>
      </c>
      <c r="U560" s="17" t="s">
        <v>75</v>
      </c>
      <c r="V560" s="17" t="s">
        <v>46</v>
      </c>
    </row>
    <row r="561" spans="1:22" x14ac:dyDescent="0.25">
      <c r="A561" s="17">
        <v>661840</v>
      </c>
      <c r="B561" s="51">
        <v>35360</v>
      </c>
      <c r="C561" s="17" t="s">
        <v>79</v>
      </c>
      <c r="D561" s="17" t="s">
        <v>80</v>
      </c>
      <c r="E561" s="17" t="s">
        <v>83</v>
      </c>
      <c r="F561" s="17" t="s">
        <v>101</v>
      </c>
      <c r="G561" s="17" t="s">
        <v>100</v>
      </c>
      <c r="H561" s="17">
        <v>1</v>
      </c>
      <c r="I561" s="17" t="s">
        <v>86</v>
      </c>
      <c r="J561" s="17" t="s">
        <v>2</v>
      </c>
      <c r="K561" s="11">
        <v>-17698.27</v>
      </c>
      <c r="L561" s="11">
        <v>17698.27</v>
      </c>
      <c r="M561" s="11">
        <v>17698.27</v>
      </c>
      <c r="N561" s="17">
        <v>2017</v>
      </c>
      <c r="O561" s="17" t="s">
        <v>15</v>
      </c>
      <c r="P561" s="17" t="s">
        <v>19</v>
      </c>
      <c r="Q561" s="17" t="s">
        <v>98</v>
      </c>
      <c r="R561" s="17" t="s">
        <v>95</v>
      </c>
      <c r="S561" s="17" t="s">
        <v>96</v>
      </c>
      <c r="T561" s="17" t="s">
        <v>66</v>
      </c>
      <c r="U561" s="17" t="s">
        <v>75</v>
      </c>
      <c r="V561" s="17" t="s">
        <v>46</v>
      </c>
    </row>
    <row r="562" spans="1:22" x14ac:dyDescent="0.25">
      <c r="A562" s="17">
        <v>661842</v>
      </c>
      <c r="B562" s="51">
        <v>35361</v>
      </c>
      <c r="C562" s="17" t="s">
        <v>79</v>
      </c>
      <c r="D562" s="17" t="s">
        <v>80</v>
      </c>
      <c r="E562" s="17" t="s">
        <v>83</v>
      </c>
      <c r="F562" s="17" t="s">
        <v>101</v>
      </c>
      <c r="G562" s="17" t="s">
        <v>100</v>
      </c>
      <c r="H562" s="17">
        <v>1</v>
      </c>
      <c r="I562" s="17" t="s">
        <v>86</v>
      </c>
      <c r="J562" s="17" t="s">
        <v>23</v>
      </c>
      <c r="K562" s="11">
        <v>-192100.75</v>
      </c>
      <c r="L562" s="11">
        <v>192100.75</v>
      </c>
      <c r="M562" s="11">
        <v>192100.75</v>
      </c>
      <c r="N562" s="17">
        <v>2017</v>
      </c>
      <c r="O562" s="17" t="s">
        <v>15</v>
      </c>
      <c r="P562" s="17" t="s">
        <v>20</v>
      </c>
      <c r="Q562" s="17" t="s">
        <v>98</v>
      </c>
      <c r="R562" s="17" t="s">
        <v>95</v>
      </c>
      <c r="S562" s="17" t="s">
        <v>96</v>
      </c>
      <c r="T562" s="17" t="s">
        <v>66</v>
      </c>
      <c r="U562" s="17" t="s">
        <v>75</v>
      </c>
      <c r="V562" s="17" t="s">
        <v>46</v>
      </c>
    </row>
    <row r="563" spans="1:22" x14ac:dyDescent="0.25">
      <c r="A563" s="17">
        <v>661845</v>
      </c>
      <c r="B563" s="51">
        <v>35362</v>
      </c>
      <c r="C563" s="17" t="s">
        <v>79</v>
      </c>
      <c r="D563" s="17" t="s">
        <v>80</v>
      </c>
      <c r="E563" s="17" t="s">
        <v>83</v>
      </c>
      <c r="F563" s="17" t="s">
        <v>101</v>
      </c>
      <c r="G563" s="17" t="s">
        <v>100</v>
      </c>
      <c r="H563" s="17">
        <v>1</v>
      </c>
      <c r="I563" s="17" t="s">
        <v>88</v>
      </c>
      <c r="J563" s="17" t="s">
        <v>6</v>
      </c>
      <c r="K563" s="11">
        <v>-11587.48</v>
      </c>
      <c r="L563" s="11">
        <v>11587.48</v>
      </c>
      <c r="M563" s="11">
        <v>11587.48</v>
      </c>
      <c r="N563" s="17">
        <v>2017</v>
      </c>
      <c r="O563" s="17" t="s">
        <v>15</v>
      </c>
      <c r="P563" s="17" t="s">
        <v>32</v>
      </c>
      <c r="Q563" s="17" t="s">
        <v>98</v>
      </c>
      <c r="R563" s="17" t="s">
        <v>95</v>
      </c>
      <c r="S563" s="17" t="s">
        <v>96</v>
      </c>
      <c r="T563" s="17" t="s">
        <v>66</v>
      </c>
      <c r="U563" s="17" t="s">
        <v>75</v>
      </c>
      <c r="V563" s="17" t="s">
        <v>46</v>
      </c>
    </row>
    <row r="564" spans="1:22" x14ac:dyDescent="0.25">
      <c r="A564" s="17">
        <v>661847</v>
      </c>
      <c r="B564" s="51">
        <v>35363</v>
      </c>
      <c r="C564" s="17" t="s">
        <v>79</v>
      </c>
      <c r="D564" s="17" t="s">
        <v>80</v>
      </c>
      <c r="E564" s="17" t="s">
        <v>83</v>
      </c>
      <c r="F564" s="17" t="s">
        <v>101</v>
      </c>
      <c r="G564" s="17" t="s">
        <v>100</v>
      </c>
      <c r="H564" s="17">
        <v>1</v>
      </c>
      <c r="I564" s="17" t="s">
        <v>88</v>
      </c>
      <c r="J564" s="17" t="s">
        <v>2</v>
      </c>
      <c r="K564" s="11">
        <v>-148.03</v>
      </c>
      <c r="L564" s="11">
        <v>148.03</v>
      </c>
      <c r="M564" s="11">
        <v>148.03</v>
      </c>
      <c r="N564" s="17">
        <v>2017</v>
      </c>
      <c r="O564" s="17" t="s">
        <v>15</v>
      </c>
      <c r="P564" s="17" t="s">
        <v>19</v>
      </c>
      <c r="Q564" s="17" t="s">
        <v>98</v>
      </c>
      <c r="R564" s="17" t="s">
        <v>95</v>
      </c>
      <c r="S564" s="17" t="s">
        <v>96</v>
      </c>
      <c r="T564" s="17" t="s">
        <v>66</v>
      </c>
      <c r="U564" s="17" t="s">
        <v>75</v>
      </c>
      <c r="V564" s="17" t="s">
        <v>46</v>
      </c>
    </row>
    <row r="565" spans="1:22" x14ac:dyDescent="0.25">
      <c r="A565" s="17">
        <v>661849</v>
      </c>
      <c r="B565" s="51">
        <v>35364</v>
      </c>
      <c r="C565" s="17" t="s">
        <v>79</v>
      </c>
      <c r="D565" s="17" t="s">
        <v>80</v>
      </c>
      <c r="E565" s="17" t="s">
        <v>83</v>
      </c>
      <c r="F565" s="17" t="s">
        <v>101</v>
      </c>
      <c r="G565" s="17" t="s">
        <v>100</v>
      </c>
      <c r="H565" s="17">
        <v>1</v>
      </c>
      <c r="I565" s="17" t="s">
        <v>88</v>
      </c>
      <c r="J565" s="17" t="s">
        <v>23</v>
      </c>
      <c r="K565" s="11">
        <v>-11439.45</v>
      </c>
      <c r="L565" s="11">
        <v>11439.45</v>
      </c>
      <c r="M565" s="11">
        <v>11439.45</v>
      </c>
      <c r="N565" s="17">
        <v>2017</v>
      </c>
      <c r="O565" s="17" t="s">
        <v>15</v>
      </c>
      <c r="P565" s="17" t="s">
        <v>20</v>
      </c>
      <c r="Q565" s="17" t="s">
        <v>98</v>
      </c>
      <c r="R565" s="17" t="s">
        <v>95</v>
      </c>
      <c r="S565" s="17" t="s">
        <v>96</v>
      </c>
      <c r="T565" s="17" t="s">
        <v>66</v>
      </c>
      <c r="U565" s="17" t="s">
        <v>75</v>
      </c>
      <c r="V565" s="17" t="s">
        <v>46</v>
      </c>
    </row>
    <row r="566" spans="1:22" x14ac:dyDescent="0.25">
      <c r="A566" s="17">
        <v>661852</v>
      </c>
      <c r="B566" s="51">
        <v>35365</v>
      </c>
      <c r="C566" s="17" t="s">
        <v>79</v>
      </c>
      <c r="D566" s="17" t="s">
        <v>80</v>
      </c>
      <c r="E566" s="17" t="s">
        <v>83</v>
      </c>
      <c r="F566" s="17" t="s">
        <v>101</v>
      </c>
      <c r="G566" s="17" t="s">
        <v>100</v>
      </c>
      <c r="H566" s="17">
        <v>1</v>
      </c>
      <c r="I566" s="17" t="s">
        <v>87</v>
      </c>
      <c r="J566" s="17" t="s">
        <v>6</v>
      </c>
      <c r="K566" s="11">
        <v>-568.67999999999995</v>
      </c>
      <c r="L566" s="11">
        <v>568.67999999999995</v>
      </c>
      <c r="M566" s="11">
        <v>568.67999999999995</v>
      </c>
      <c r="N566" s="17">
        <v>2017</v>
      </c>
      <c r="O566" s="17" t="s">
        <v>15</v>
      </c>
      <c r="P566" s="17" t="s">
        <v>32</v>
      </c>
      <c r="Q566" s="17" t="s">
        <v>98</v>
      </c>
      <c r="R566" s="17" t="s">
        <v>95</v>
      </c>
      <c r="S566" s="17" t="s">
        <v>96</v>
      </c>
      <c r="T566" s="17" t="s">
        <v>66</v>
      </c>
      <c r="U566" s="17" t="s">
        <v>75</v>
      </c>
      <c r="V566" s="17" t="s">
        <v>46</v>
      </c>
    </row>
    <row r="567" spans="1:22" x14ac:dyDescent="0.25">
      <c r="A567" s="17">
        <v>661854</v>
      </c>
      <c r="B567" s="51">
        <v>35366</v>
      </c>
      <c r="C567" s="17" t="s">
        <v>79</v>
      </c>
      <c r="D567" s="17" t="s">
        <v>80</v>
      </c>
      <c r="E567" s="17" t="s">
        <v>83</v>
      </c>
      <c r="F567" s="17" t="s">
        <v>101</v>
      </c>
      <c r="G567" s="17" t="s">
        <v>100</v>
      </c>
      <c r="H567" s="17">
        <v>1</v>
      </c>
      <c r="I567" s="17" t="s">
        <v>87</v>
      </c>
      <c r="J567" s="17" t="s">
        <v>2</v>
      </c>
      <c r="K567" s="11">
        <v>-568.67999999999995</v>
      </c>
      <c r="L567" s="11">
        <v>568.67999999999995</v>
      </c>
      <c r="M567" s="11">
        <v>568.67999999999995</v>
      </c>
      <c r="N567" s="17">
        <v>2017</v>
      </c>
      <c r="O567" s="17" t="s">
        <v>15</v>
      </c>
      <c r="P567" s="17" t="s">
        <v>19</v>
      </c>
      <c r="Q567" s="17" t="s">
        <v>98</v>
      </c>
      <c r="R567" s="17" t="s">
        <v>95</v>
      </c>
      <c r="S567" s="17" t="s">
        <v>96</v>
      </c>
      <c r="T567" s="17" t="s">
        <v>66</v>
      </c>
      <c r="U567" s="17" t="s">
        <v>75</v>
      </c>
      <c r="V567" s="17" t="s">
        <v>46</v>
      </c>
    </row>
    <row r="568" spans="1:22" x14ac:dyDescent="0.25">
      <c r="A568" s="17">
        <v>661872</v>
      </c>
      <c r="B568" s="51">
        <v>35367</v>
      </c>
      <c r="C568" s="17" t="s">
        <v>79</v>
      </c>
      <c r="D568" s="17" t="s">
        <v>80</v>
      </c>
      <c r="E568" s="17" t="s">
        <v>83</v>
      </c>
      <c r="F568" s="17" t="s">
        <v>101</v>
      </c>
      <c r="G568" s="17" t="s">
        <v>100</v>
      </c>
      <c r="H568" s="17">
        <v>1</v>
      </c>
      <c r="I568" s="17" t="s">
        <v>92</v>
      </c>
      <c r="J568" s="17" t="s">
        <v>8</v>
      </c>
      <c r="K568" s="11">
        <v>2</v>
      </c>
      <c r="L568" s="11">
        <v>2</v>
      </c>
      <c r="M568" s="11">
        <v>2</v>
      </c>
      <c r="N568" s="17">
        <v>2017</v>
      </c>
      <c r="O568" s="17" t="s">
        <v>15</v>
      </c>
      <c r="P568" s="17" t="s">
        <v>17</v>
      </c>
      <c r="Q568" s="17" t="s">
        <v>98</v>
      </c>
      <c r="R568" s="17" t="s">
        <v>95</v>
      </c>
      <c r="S568" s="17" t="s">
        <v>96</v>
      </c>
      <c r="T568" s="17" t="s">
        <v>66</v>
      </c>
      <c r="U568" s="17" t="s">
        <v>75</v>
      </c>
      <c r="V568" s="17" t="s">
        <v>46</v>
      </c>
    </row>
    <row r="569" spans="1:22" x14ac:dyDescent="0.25">
      <c r="A569" s="17">
        <v>661873</v>
      </c>
      <c r="B569" s="51">
        <v>35368</v>
      </c>
      <c r="C569" s="17" t="s">
        <v>79</v>
      </c>
      <c r="D569" s="17" t="s">
        <v>80</v>
      </c>
      <c r="E569" s="17" t="s">
        <v>83</v>
      </c>
      <c r="F569" s="17" t="s">
        <v>101</v>
      </c>
      <c r="G569" s="17" t="s">
        <v>100</v>
      </c>
      <c r="H569" s="17">
        <v>1</v>
      </c>
      <c r="I569" s="17" t="s">
        <v>92</v>
      </c>
      <c r="J569" s="17" t="s">
        <v>6</v>
      </c>
      <c r="K569" s="11">
        <v>-7329.05</v>
      </c>
      <c r="L569" s="11">
        <v>7329.05</v>
      </c>
      <c r="M569" s="11">
        <v>7329.05</v>
      </c>
      <c r="N569" s="17">
        <v>2017</v>
      </c>
      <c r="O569" s="17" t="s">
        <v>15</v>
      </c>
      <c r="P569" s="17" t="s">
        <v>32</v>
      </c>
      <c r="Q569" s="17" t="s">
        <v>98</v>
      </c>
      <c r="R569" s="17" t="s">
        <v>95</v>
      </c>
      <c r="S569" s="17" t="s">
        <v>96</v>
      </c>
      <c r="T569" s="17" t="s">
        <v>66</v>
      </c>
      <c r="U569" s="17" t="s">
        <v>75</v>
      </c>
      <c r="V569" s="17" t="s">
        <v>46</v>
      </c>
    </row>
    <row r="570" spans="1:22" x14ac:dyDescent="0.25">
      <c r="A570" s="17">
        <v>661877</v>
      </c>
      <c r="B570" s="51">
        <v>35369</v>
      </c>
      <c r="C570" s="17" t="s">
        <v>79</v>
      </c>
      <c r="D570" s="17" t="s">
        <v>80</v>
      </c>
      <c r="E570" s="17" t="s">
        <v>83</v>
      </c>
      <c r="F570" s="17" t="s">
        <v>101</v>
      </c>
      <c r="G570" s="17" t="s">
        <v>100</v>
      </c>
      <c r="H570" s="17">
        <v>1</v>
      </c>
      <c r="I570" s="17" t="s">
        <v>92</v>
      </c>
      <c r="J570" s="17" t="s">
        <v>23</v>
      </c>
      <c r="K570" s="11">
        <v>-7329.05</v>
      </c>
      <c r="L570" s="11">
        <v>7329.05</v>
      </c>
      <c r="M570" s="11">
        <v>7329.05</v>
      </c>
      <c r="N570" s="17">
        <v>2017</v>
      </c>
      <c r="O570" s="17" t="s">
        <v>15</v>
      </c>
      <c r="P570" s="17" t="s">
        <v>20</v>
      </c>
      <c r="Q570" s="17" t="s">
        <v>98</v>
      </c>
      <c r="R570" s="17" t="s">
        <v>95</v>
      </c>
      <c r="S570" s="17" t="s">
        <v>96</v>
      </c>
      <c r="T570" s="17" t="s">
        <v>66</v>
      </c>
      <c r="U570" s="17" t="s">
        <v>75</v>
      </c>
      <c r="V570" s="17" t="s">
        <v>46</v>
      </c>
    </row>
    <row r="571" spans="1:22" x14ac:dyDescent="0.25">
      <c r="A571" s="17">
        <v>662005</v>
      </c>
      <c r="B571" s="51">
        <v>35415</v>
      </c>
      <c r="C571" s="17" t="s">
        <v>79</v>
      </c>
      <c r="D571" s="17" t="s">
        <v>80</v>
      </c>
      <c r="E571" s="17" t="s">
        <v>83</v>
      </c>
      <c r="F571" s="17" t="s">
        <v>99</v>
      </c>
      <c r="G571" s="17" t="s">
        <v>92</v>
      </c>
      <c r="H571" s="17">
        <v>4</v>
      </c>
      <c r="I571" s="17" t="s">
        <v>86</v>
      </c>
      <c r="J571" s="17" t="s">
        <v>8</v>
      </c>
      <c r="K571" s="11">
        <v>22</v>
      </c>
      <c r="L571" s="11">
        <v>22</v>
      </c>
      <c r="M571" s="11">
        <v>22</v>
      </c>
      <c r="N571" s="17">
        <v>2017</v>
      </c>
      <c r="O571" s="17" t="s">
        <v>15</v>
      </c>
      <c r="P571" s="17" t="s">
        <v>17</v>
      </c>
      <c r="Q571" s="17" t="s">
        <v>98</v>
      </c>
      <c r="R571" s="17" t="s">
        <v>94</v>
      </c>
      <c r="S571" s="17" t="s">
        <v>97</v>
      </c>
      <c r="T571" s="17" t="s">
        <v>66</v>
      </c>
      <c r="U571" s="17" t="s">
        <v>75</v>
      </c>
      <c r="V571" s="17" t="s">
        <v>46</v>
      </c>
    </row>
    <row r="572" spans="1:22" x14ac:dyDescent="0.25">
      <c r="A572" s="17">
        <v>662006</v>
      </c>
      <c r="B572" s="51">
        <v>35416</v>
      </c>
      <c r="C572" s="17" t="s">
        <v>79</v>
      </c>
      <c r="D572" s="17" t="s">
        <v>80</v>
      </c>
      <c r="E572" s="17" t="s">
        <v>83</v>
      </c>
      <c r="F572" s="17" t="s">
        <v>99</v>
      </c>
      <c r="G572" s="17" t="s">
        <v>92</v>
      </c>
      <c r="H572" s="17">
        <v>4</v>
      </c>
      <c r="I572" s="17" t="s">
        <v>86</v>
      </c>
      <c r="J572" s="17" t="s">
        <v>6</v>
      </c>
      <c r="K572" s="11">
        <v>-9800.0499999999993</v>
      </c>
      <c r="L572" s="11">
        <v>9800.0499999999993</v>
      </c>
      <c r="M572" s="11">
        <v>9800.0499999999993</v>
      </c>
      <c r="N572" s="17">
        <v>2017</v>
      </c>
      <c r="O572" s="17" t="s">
        <v>15</v>
      </c>
      <c r="P572" s="17" t="s">
        <v>32</v>
      </c>
      <c r="Q572" s="17" t="s">
        <v>98</v>
      </c>
      <c r="R572" s="17" t="s">
        <v>94</v>
      </c>
      <c r="S572" s="17" t="s">
        <v>97</v>
      </c>
      <c r="T572" s="17" t="s">
        <v>66</v>
      </c>
      <c r="U572" s="17" t="s">
        <v>75</v>
      </c>
      <c r="V572" s="17" t="s">
        <v>46</v>
      </c>
    </row>
    <row r="573" spans="1:22" x14ac:dyDescent="0.25">
      <c r="A573" s="17">
        <v>662007</v>
      </c>
      <c r="B573" s="51">
        <v>35417</v>
      </c>
      <c r="C573" s="17" t="s">
        <v>79</v>
      </c>
      <c r="D573" s="17" t="s">
        <v>80</v>
      </c>
      <c r="E573" s="17" t="s">
        <v>83</v>
      </c>
      <c r="F573" s="17" t="s">
        <v>99</v>
      </c>
      <c r="G573" s="17" t="s">
        <v>92</v>
      </c>
      <c r="H573" s="17">
        <v>4</v>
      </c>
      <c r="I573" s="17" t="s">
        <v>86</v>
      </c>
      <c r="J573" s="17" t="s">
        <v>4</v>
      </c>
      <c r="K573" s="11">
        <v>-2021.83</v>
      </c>
      <c r="L573" s="11">
        <v>2021.83</v>
      </c>
      <c r="M573" s="11">
        <v>2021.83</v>
      </c>
      <c r="N573" s="17">
        <v>2017</v>
      </c>
      <c r="O573" s="17" t="s">
        <v>15</v>
      </c>
      <c r="P573" s="17" t="s">
        <v>18</v>
      </c>
      <c r="Q573" s="17" t="s">
        <v>98</v>
      </c>
      <c r="R573" s="17" t="s">
        <v>94</v>
      </c>
      <c r="S573" s="17" t="s">
        <v>97</v>
      </c>
      <c r="T573" s="17" t="s">
        <v>66</v>
      </c>
      <c r="U573" s="17" t="s">
        <v>75</v>
      </c>
      <c r="V573" s="17" t="s">
        <v>46</v>
      </c>
    </row>
    <row r="574" spans="1:22" x14ac:dyDescent="0.25">
      <c r="A574" s="17">
        <v>662009</v>
      </c>
      <c r="B574" s="51">
        <v>35418</v>
      </c>
      <c r="C574" s="17" t="s">
        <v>79</v>
      </c>
      <c r="D574" s="17" t="s">
        <v>80</v>
      </c>
      <c r="E574" s="17" t="s">
        <v>83</v>
      </c>
      <c r="F574" s="17" t="s">
        <v>99</v>
      </c>
      <c r="G574" s="17" t="s">
        <v>92</v>
      </c>
      <c r="H574" s="17">
        <v>4</v>
      </c>
      <c r="I574" s="17" t="s">
        <v>86</v>
      </c>
      <c r="J574" s="17" t="s">
        <v>0</v>
      </c>
      <c r="K574" s="11">
        <v>-213.7</v>
      </c>
      <c r="L574" s="11">
        <v>213.7</v>
      </c>
      <c r="M574" s="11">
        <v>213.7</v>
      </c>
      <c r="N574" s="17">
        <v>2017</v>
      </c>
      <c r="O574" s="17" t="s">
        <v>15</v>
      </c>
      <c r="P574" s="17" t="s">
        <v>21</v>
      </c>
      <c r="Q574" s="17" t="s">
        <v>98</v>
      </c>
      <c r="R574" s="17" t="s">
        <v>94</v>
      </c>
      <c r="S574" s="17" t="s">
        <v>97</v>
      </c>
      <c r="T574" s="17" t="s">
        <v>66</v>
      </c>
      <c r="U574" s="17" t="s">
        <v>75</v>
      </c>
      <c r="V574" s="17" t="s">
        <v>46</v>
      </c>
    </row>
    <row r="575" spans="1:22" x14ac:dyDescent="0.25">
      <c r="A575" s="17">
        <v>662010</v>
      </c>
      <c r="B575" s="51">
        <v>35419</v>
      </c>
      <c r="C575" s="17" t="s">
        <v>79</v>
      </c>
      <c r="D575" s="17" t="s">
        <v>80</v>
      </c>
      <c r="E575" s="17" t="s">
        <v>83</v>
      </c>
      <c r="F575" s="17" t="s">
        <v>99</v>
      </c>
      <c r="G575" s="17" t="s">
        <v>92</v>
      </c>
      <c r="H575" s="17">
        <v>4</v>
      </c>
      <c r="I575" s="17" t="s">
        <v>86</v>
      </c>
      <c r="J575" s="17" t="s">
        <v>23</v>
      </c>
      <c r="K575" s="11">
        <v>-7564.52</v>
      </c>
      <c r="L575" s="11">
        <v>7564.52</v>
      </c>
      <c r="M575" s="11">
        <v>7564.52</v>
      </c>
      <c r="N575" s="17">
        <v>2017</v>
      </c>
      <c r="O575" s="17" t="s">
        <v>15</v>
      </c>
      <c r="P575" s="17" t="s">
        <v>20</v>
      </c>
      <c r="Q575" s="17" t="s">
        <v>98</v>
      </c>
      <c r="R575" s="17" t="s">
        <v>94</v>
      </c>
      <c r="S575" s="17" t="s">
        <v>97</v>
      </c>
      <c r="T575" s="17" t="s">
        <v>66</v>
      </c>
      <c r="U575" s="17" t="s">
        <v>75</v>
      </c>
      <c r="V575" s="17" t="s">
        <v>46</v>
      </c>
    </row>
    <row r="576" spans="1:22" x14ac:dyDescent="0.25">
      <c r="A576" s="17">
        <v>662012</v>
      </c>
      <c r="B576" s="51">
        <v>35420</v>
      </c>
      <c r="C576" s="17" t="s">
        <v>79</v>
      </c>
      <c r="D576" s="17" t="s">
        <v>80</v>
      </c>
      <c r="E576" s="17" t="s">
        <v>83</v>
      </c>
      <c r="F576" s="17" t="s">
        <v>99</v>
      </c>
      <c r="G576" s="17" t="s">
        <v>92</v>
      </c>
      <c r="H576" s="17">
        <v>4</v>
      </c>
      <c r="I576" s="17" t="s">
        <v>88</v>
      </c>
      <c r="J576" s="17" t="s">
        <v>8</v>
      </c>
      <c r="K576" s="11">
        <v>2</v>
      </c>
      <c r="L576" s="11">
        <v>2</v>
      </c>
      <c r="M576" s="11">
        <v>2</v>
      </c>
      <c r="N576" s="17">
        <v>2017</v>
      </c>
      <c r="O576" s="17" t="s">
        <v>15</v>
      </c>
      <c r="P576" s="17" t="s">
        <v>17</v>
      </c>
      <c r="Q576" s="17" t="s">
        <v>98</v>
      </c>
      <c r="R576" s="17" t="s">
        <v>94</v>
      </c>
      <c r="S576" s="17" t="s">
        <v>97</v>
      </c>
      <c r="T576" s="17" t="s">
        <v>66</v>
      </c>
      <c r="U576" s="17" t="s">
        <v>75</v>
      </c>
      <c r="V576" s="17" t="s">
        <v>46</v>
      </c>
    </row>
    <row r="577" spans="1:22" x14ac:dyDescent="0.25">
      <c r="A577" s="17">
        <v>662013</v>
      </c>
      <c r="B577" s="51">
        <v>35421</v>
      </c>
      <c r="C577" s="17" t="s">
        <v>79</v>
      </c>
      <c r="D577" s="17" t="s">
        <v>80</v>
      </c>
      <c r="E577" s="17" t="s">
        <v>83</v>
      </c>
      <c r="F577" s="17" t="s">
        <v>99</v>
      </c>
      <c r="G577" s="17" t="s">
        <v>92</v>
      </c>
      <c r="H577" s="17">
        <v>4</v>
      </c>
      <c r="I577" s="17" t="s">
        <v>88</v>
      </c>
      <c r="J577" s="17" t="s">
        <v>6</v>
      </c>
      <c r="K577" s="11">
        <v>-4657.76</v>
      </c>
      <c r="L577" s="11">
        <v>4657.76</v>
      </c>
      <c r="M577" s="11">
        <v>4657.76</v>
      </c>
      <c r="N577" s="17">
        <v>2017</v>
      </c>
      <c r="O577" s="17" t="s">
        <v>15</v>
      </c>
      <c r="P577" s="17" t="s">
        <v>32</v>
      </c>
      <c r="Q577" s="17" t="s">
        <v>98</v>
      </c>
      <c r="R577" s="17" t="s">
        <v>94</v>
      </c>
      <c r="S577" s="17" t="s">
        <v>97</v>
      </c>
      <c r="T577" s="17" t="s">
        <v>66</v>
      </c>
      <c r="U577" s="17" t="s">
        <v>75</v>
      </c>
      <c r="V577" s="17" t="s">
        <v>46</v>
      </c>
    </row>
    <row r="578" spans="1:22" x14ac:dyDescent="0.25">
      <c r="A578" s="17">
        <v>662014</v>
      </c>
      <c r="B578" s="51">
        <v>35422</v>
      </c>
      <c r="C578" s="17" t="s">
        <v>79</v>
      </c>
      <c r="D578" s="17" t="s">
        <v>80</v>
      </c>
      <c r="E578" s="17" t="s">
        <v>83</v>
      </c>
      <c r="F578" s="17" t="s">
        <v>99</v>
      </c>
      <c r="G578" s="17" t="s">
        <v>92</v>
      </c>
      <c r="H578" s="17">
        <v>4</v>
      </c>
      <c r="I578" s="17" t="s">
        <v>88</v>
      </c>
      <c r="J578" s="17" t="s">
        <v>4</v>
      </c>
      <c r="K578" s="11">
        <v>-1153.5</v>
      </c>
      <c r="L578" s="11">
        <v>1153.5</v>
      </c>
      <c r="M578" s="11">
        <v>1153.5</v>
      </c>
      <c r="N578" s="17">
        <v>2017</v>
      </c>
      <c r="O578" s="17" t="s">
        <v>15</v>
      </c>
      <c r="P578" s="17" t="s">
        <v>18</v>
      </c>
      <c r="Q578" s="17" t="s">
        <v>98</v>
      </c>
      <c r="R578" s="17" t="s">
        <v>94</v>
      </c>
      <c r="S578" s="17" t="s">
        <v>97</v>
      </c>
      <c r="T578" s="17" t="s">
        <v>66</v>
      </c>
      <c r="U578" s="17" t="s">
        <v>75</v>
      </c>
      <c r="V578" s="17" t="s">
        <v>46</v>
      </c>
    </row>
    <row r="579" spans="1:22" x14ac:dyDescent="0.25">
      <c r="A579" s="17">
        <v>662017</v>
      </c>
      <c r="B579" s="51">
        <v>35423</v>
      </c>
      <c r="C579" s="17" t="s">
        <v>79</v>
      </c>
      <c r="D579" s="17" t="s">
        <v>80</v>
      </c>
      <c r="E579" s="17" t="s">
        <v>83</v>
      </c>
      <c r="F579" s="17" t="s">
        <v>99</v>
      </c>
      <c r="G579" s="17" t="s">
        <v>92</v>
      </c>
      <c r="H579" s="17">
        <v>4</v>
      </c>
      <c r="I579" s="17" t="s">
        <v>88</v>
      </c>
      <c r="J579" s="17" t="s">
        <v>23</v>
      </c>
      <c r="K579" s="11">
        <v>-3504.26</v>
      </c>
      <c r="L579" s="11">
        <v>3504.26</v>
      </c>
      <c r="M579" s="11">
        <v>3504.26</v>
      </c>
      <c r="N579" s="17">
        <v>2017</v>
      </c>
      <c r="O579" s="17" t="s">
        <v>15</v>
      </c>
      <c r="P579" s="17" t="s">
        <v>20</v>
      </c>
      <c r="Q579" s="17" t="s">
        <v>98</v>
      </c>
      <c r="R579" s="17" t="s">
        <v>94</v>
      </c>
      <c r="S579" s="17" t="s">
        <v>97</v>
      </c>
      <c r="T579" s="17" t="s">
        <v>66</v>
      </c>
      <c r="U579" s="17" t="s">
        <v>75</v>
      </c>
      <c r="V579" s="17" t="s">
        <v>46</v>
      </c>
    </row>
    <row r="580" spans="1:22" x14ac:dyDescent="0.25">
      <c r="A580" s="17">
        <v>662020</v>
      </c>
      <c r="B580" s="51">
        <v>35424</v>
      </c>
      <c r="C580" s="17" t="s">
        <v>79</v>
      </c>
      <c r="D580" s="17" t="s">
        <v>80</v>
      </c>
      <c r="E580" s="17" t="s">
        <v>83</v>
      </c>
      <c r="F580" s="17" t="s">
        <v>99</v>
      </c>
      <c r="G580" s="17" t="s">
        <v>92</v>
      </c>
      <c r="H580" s="17">
        <v>4</v>
      </c>
      <c r="I580" s="17" t="s">
        <v>89</v>
      </c>
      <c r="J580" s="17" t="s">
        <v>6</v>
      </c>
      <c r="K580" s="11">
        <v>-1101</v>
      </c>
      <c r="L580" s="11">
        <v>1101</v>
      </c>
      <c r="M580" s="11">
        <v>1101</v>
      </c>
      <c r="N580" s="17">
        <v>2017</v>
      </c>
      <c r="O580" s="17" t="s">
        <v>15</v>
      </c>
      <c r="P580" s="17" t="s">
        <v>32</v>
      </c>
      <c r="Q580" s="17" t="s">
        <v>98</v>
      </c>
      <c r="R580" s="17" t="s">
        <v>94</v>
      </c>
      <c r="S580" s="17" t="s">
        <v>97</v>
      </c>
      <c r="T580" s="17" t="s">
        <v>66</v>
      </c>
      <c r="U580" s="17" t="s">
        <v>75</v>
      </c>
      <c r="V580" s="17" t="s">
        <v>46</v>
      </c>
    </row>
    <row r="581" spans="1:22" x14ac:dyDescent="0.25">
      <c r="A581" s="17">
        <v>662021</v>
      </c>
      <c r="B581" s="51">
        <v>35425</v>
      </c>
      <c r="C581" s="17" t="s">
        <v>79</v>
      </c>
      <c r="D581" s="17" t="s">
        <v>80</v>
      </c>
      <c r="E581" s="17" t="s">
        <v>83</v>
      </c>
      <c r="F581" s="17" t="s">
        <v>99</v>
      </c>
      <c r="G581" s="17" t="s">
        <v>92</v>
      </c>
      <c r="H581" s="17">
        <v>4</v>
      </c>
      <c r="I581" s="17" t="s">
        <v>89</v>
      </c>
      <c r="J581" s="17" t="s">
        <v>4</v>
      </c>
      <c r="K581" s="11">
        <v>-1101</v>
      </c>
      <c r="L581" s="11">
        <v>1101</v>
      </c>
      <c r="M581" s="11">
        <v>1101</v>
      </c>
      <c r="N581" s="17">
        <v>2017</v>
      </c>
      <c r="O581" s="17" t="s">
        <v>15</v>
      </c>
      <c r="P581" s="17" t="s">
        <v>18</v>
      </c>
      <c r="Q581" s="17" t="s">
        <v>98</v>
      </c>
      <c r="R581" s="17" t="s">
        <v>94</v>
      </c>
      <c r="S581" s="17" t="s">
        <v>97</v>
      </c>
      <c r="T581" s="17" t="s">
        <v>66</v>
      </c>
      <c r="U581" s="17" t="s">
        <v>75</v>
      </c>
      <c r="V581" s="17" t="s">
        <v>46</v>
      </c>
    </row>
    <row r="582" spans="1:22" x14ac:dyDescent="0.25">
      <c r="A582" s="17">
        <v>662026</v>
      </c>
      <c r="B582" s="51">
        <v>35426</v>
      </c>
      <c r="C582" s="17" t="s">
        <v>79</v>
      </c>
      <c r="D582" s="17" t="s">
        <v>80</v>
      </c>
      <c r="E582" s="17" t="s">
        <v>83</v>
      </c>
      <c r="F582" s="17" t="s">
        <v>99</v>
      </c>
      <c r="G582" s="17" t="s">
        <v>103</v>
      </c>
      <c r="H582" s="17">
        <v>4</v>
      </c>
      <c r="I582" s="17" t="s">
        <v>86</v>
      </c>
      <c r="J582" s="17" t="s">
        <v>8</v>
      </c>
      <c r="K582" s="11">
        <v>6</v>
      </c>
      <c r="L582" s="11">
        <v>6</v>
      </c>
      <c r="M582" s="11">
        <v>6</v>
      </c>
      <c r="N582" s="17">
        <v>2017</v>
      </c>
      <c r="O582" s="17" t="s">
        <v>15</v>
      </c>
      <c r="P582" s="17" t="s">
        <v>17</v>
      </c>
      <c r="Q582" s="17" t="s">
        <v>98</v>
      </c>
      <c r="R582" s="17" t="s">
        <v>94</v>
      </c>
      <c r="S582" s="17" t="s">
        <v>97</v>
      </c>
      <c r="T582" s="17" t="s">
        <v>66</v>
      </c>
      <c r="U582" s="17" t="s">
        <v>75</v>
      </c>
      <c r="V582" s="17" t="s">
        <v>46</v>
      </c>
    </row>
    <row r="583" spans="1:22" x14ac:dyDescent="0.25">
      <c r="A583" s="17">
        <v>662027</v>
      </c>
      <c r="B583" s="51">
        <v>35427</v>
      </c>
      <c r="C583" s="17" t="s">
        <v>79</v>
      </c>
      <c r="D583" s="17" t="s">
        <v>80</v>
      </c>
      <c r="E583" s="17" t="s">
        <v>83</v>
      </c>
      <c r="F583" s="17" t="s">
        <v>99</v>
      </c>
      <c r="G583" s="17" t="s">
        <v>103</v>
      </c>
      <c r="H583" s="17">
        <v>4</v>
      </c>
      <c r="I583" s="17" t="s">
        <v>86</v>
      </c>
      <c r="J583" s="17" t="s">
        <v>6</v>
      </c>
      <c r="K583" s="11">
        <v>-22397.93</v>
      </c>
      <c r="L583" s="11">
        <v>22397.93</v>
      </c>
      <c r="M583" s="11">
        <v>22397.93</v>
      </c>
      <c r="N583" s="17">
        <v>2017</v>
      </c>
      <c r="O583" s="17" t="s">
        <v>15</v>
      </c>
      <c r="P583" s="17" t="s">
        <v>32</v>
      </c>
      <c r="Q583" s="17" t="s">
        <v>98</v>
      </c>
      <c r="R583" s="17" t="s">
        <v>94</v>
      </c>
      <c r="S583" s="17" t="s">
        <v>97</v>
      </c>
      <c r="T583" s="17" t="s">
        <v>66</v>
      </c>
      <c r="U583" s="17" t="s">
        <v>75</v>
      </c>
      <c r="V583" s="17" t="s">
        <v>46</v>
      </c>
    </row>
    <row r="584" spans="1:22" x14ac:dyDescent="0.25">
      <c r="A584" s="17">
        <v>662030</v>
      </c>
      <c r="B584" s="51">
        <v>35428</v>
      </c>
      <c r="C584" s="17" t="s">
        <v>79</v>
      </c>
      <c r="D584" s="17" t="s">
        <v>80</v>
      </c>
      <c r="E584" s="17" t="s">
        <v>83</v>
      </c>
      <c r="F584" s="17" t="s">
        <v>99</v>
      </c>
      <c r="G584" s="17" t="s">
        <v>103</v>
      </c>
      <c r="H584" s="17">
        <v>4</v>
      </c>
      <c r="I584" s="17" t="s">
        <v>86</v>
      </c>
      <c r="J584" s="17" t="s">
        <v>0</v>
      </c>
      <c r="K584" s="11">
        <v>-8690.5700000000015</v>
      </c>
      <c r="L584" s="11">
        <v>8690.5700000000015</v>
      </c>
      <c r="M584" s="11">
        <v>8690.5700000000015</v>
      </c>
      <c r="N584" s="17">
        <v>2017</v>
      </c>
      <c r="O584" s="17" t="s">
        <v>15</v>
      </c>
      <c r="P584" s="17" t="s">
        <v>21</v>
      </c>
      <c r="Q584" s="17" t="s">
        <v>98</v>
      </c>
      <c r="R584" s="17" t="s">
        <v>94</v>
      </c>
      <c r="S584" s="17" t="s">
        <v>97</v>
      </c>
      <c r="T584" s="17" t="s">
        <v>66</v>
      </c>
      <c r="U584" s="17" t="s">
        <v>75</v>
      </c>
      <c r="V584" s="17" t="s">
        <v>46</v>
      </c>
    </row>
    <row r="585" spans="1:22" x14ac:dyDescent="0.25">
      <c r="A585" s="17">
        <v>662031</v>
      </c>
      <c r="B585" s="51">
        <v>35429</v>
      </c>
      <c r="C585" s="17" t="s">
        <v>79</v>
      </c>
      <c r="D585" s="17" t="s">
        <v>80</v>
      </c>
      <c r="E585" s="17" t="s">
        <v>83</v>
      </c>
      <c r="F585" s="17" t="s">
        <v>99</v>
      </c>
      <c r="G585" s="17" t="s">
        <v>103</v>
      </c>
      <c r="H585" s="17">
        <v>4</v>
      </c>
      <c r="I585" s="17" t="s">
        <v>86</v>
      </c>
      <c r="J585" s="17" t="s">
        <v>23</v>
      </c>
      <c r="K585" s="11">
        <v>-13707.359999999999</v>
      </c>
      <c r="L585" s="11">
        <v>13707.359999999999</v>
      </c>
      <c r="M585" s="11">
        <v>13707.359999999999</v>
      </c>
      <c r="N585" s="17">
        <v>2017</v>
      </c>
      <c r="O585" s="17" t="s">
        <v>15</v>
      </c>
      <c r="P585" s="17" t="s">
        <v>20</v>
      </c>
      <c r="Q585" s="17" t="s">
        <v>98</v>
      </c>
      <c r="R585" s="17" t="s">
        <v>94</v>
      </c>
      <c r="S585" s="17" t="s">
        <v>97</v>
      </c>
      <c r="T585" s="17" t="s">
        <v>66</v>
      </c>
      <c r="U585" s="17" t="s">
        <v>75</v>
      </c>
      <c r="V585" s="17" t="s">
        <v>46</v>
      </c>
    </row>
    <row r="586" spans="1:22" x14ac:dyDescent="0.25">
      <c r="A586" s="17">
        <v>662034</v>
      </c>
      <c r="B586" s="51">
        <v>35430</v>
      </c>
      <c r="C586" s="17" t="s">
        <v>79</v>
      </c>
      <c r="D586" s="17" t="s">
        <v>80</v>
      </c>
      <c r="E586" s="17" t="s">
        <v>83</v>
      </c>
      <c r="F586" s="17" t="s">
        <v>99</v>
      </c>
      <c r="G586" s="17" t="s">
        <v>103</v>
      </c>
      <c r="H586" s="17">
        <v>4</v>
      </c>
      <c r="I586" s="17" t="s">
        <v>88</v>
      </c>
      <c r="J586" s="17" t="s">
        <v>6</v>
      </c>
      <c r="K586" s="11">
        <v>-1111.1500000000001</v>
      </c>
      <c r="L586" s="11">
        <v>1111.1500000000001</v>
      </c>
      <c r="M586" s="11">
        <v>1111.1500000000001</v>
      </c>
      <c r="N586" s="17">
        <v>2017</v>
      </c>
      <c r="O586" s="17" t="s">
        <v>15</v>
      </c>
      <c r="P586" s="17" t="s">
        <v>32</v>
      </c>
      <c r="Q586" s="17" t="s">
        <v>98</v>
      </c>
      <c r="R586" s="17" t="s">
        <v>94</v>
      </c>
      <c r="S586" s="17" t="s">
        <v>97</v>
      </c>
      <c r="T586" s="17" t="s">
        <v>66</v>
      </c>
      <c r="U586" s="17" t="s">
        <v>75</v>
      </c>
      <c r="V586" s="17" t="s">
        <v>46</v>
      </c>
    </row>
    <row r="587" spans="1:22" x14ac:dyDescent="0.25">
      <c r="A587" s="17">
        <v>662037</v>
      </c>
      <c r="B587" s="51">
        <v>35431</v>
      </c>
      <c r="C587" s="17" t="s">
        <v>79</v>
      </c>
      <c r="D587" s="17" t="s">
        <v>80</v>
      </c>
      <c r="E587" s="17" t="s">
        <v>83</v>
      </c>
      <c r="F587" s="17" t="s">
        <v>99</v>
      </c>
      <c r="G587" s="17" t="s">
        <v>103</v>
      </c>
      <c r="H587" s="17">
        <v>4</v>
      </c>
      <c r="I587" s="17" t="s">
        <v>88</v>
      </c>
      <c r="J587" s="17" t="s">
        <v>0</v>
      </c>
      <c r="K587" s="11">
        <v>-427.39</v>
      </c>
      <c r="L587" s="11">
        <v>427.39</v>
      </c>
      <c r="M587" s="11">
        <v>427.39</v>
      </c>
      <c r="N587" s="17">
        <v>2017</v>
      </c>
      <c r="O587" s="17" t="s">
        <v>15</v>
      </c>
      <c r="P587" s="17" t="s">
        <v>21</v>
      </c>
      <c r="Q587" s="17" t="s">
        <v>98</v>
      </c>
      <c r="R587" s="17" t="s">
        <v>94</v>
      </c>
      <c r="S587" s="17" t="s">
        <v>97</v>
      </c>
      <c r="T587" s="17" t="s">
        <v>66</v>
      </c>
      <c r="U587" s="17" t="s">
        <v>75</v>
      </c>
      <c r="V587" s="17" t="s">
        <v>46</v>
      </c>
    </row>
    <row r="588" spans="1:22" x14ac:dyDescent="0.25">
      <c r="A588" s="17">
        <v>662038</v>
      </c>
      <c r="B588" s="51">
        <v>35432</v>
      </c>
      <c r="C588" s="17" t="s">
        <v>79</v>
      </c>
      <c r="D588" s="17" t="s">
        <v>80</v>
      </c>
      <c r="E588" s="17" t="s">
        <v>83</v>
      </c>
      <c r="F588" s="17" t="s">
        <v>99</v>
      </c>
      <c r="G588" s="17" t="s">
        <v>103</v>
      </c>
      <c r="H588" s="17">
        <v>4</v>
      </c>
      <c r="I588" s="17" t="s">
        <v>88</v>
      </c>
      <c r="J588" s="17" t="s">
        <v>23</v>
      </c>
      <c r="K588" s="11">
        <v>-683.76</v>
      </c>
      <c r="L588" s="11">
        <v>683.76</v>
      </c>
      <c r="M588" s="11">
        <v>683.76</v>
      </c>
      <c r="N588" s="17">
        <v>2017</v>
      </c>
      <c r="O588" s="17" t="s">
        <v>15</v>
      </c>
      <c r="P588" s="17" t="s">
        <v>20</v>
      </c>
      <c r="Q588" s="17" t="s">
        <v>98</v>
      </c>
      <c r="R588" s="17" t="s">
        <v>94</v>
      </c>
      <c r="S588" s="17" t="s">
        <v>97</v>
      </c>
      <c r="T588" s="17" t="s">
        <v>66</v>
      </c>
      <c r="U588" s="17" t="s">
        <v>75</v>
      </c>
      <c r="V588" s="17" t="s">
        <v>46</v>
      </c>
    </row>
    <row r="589" spans="1:22" x14ac:dyDescent="0.25">
      <c r="A589" s="17">
        <v>662047</v>
      </c>
      <c r="B589" s="51">
        <v>35433</v>
      </c>
      <c r="C589" s="17" t="s">
        <v>79</v>
      </c>
      <c r="D589" s="17" t="s">
        <v>80</v>
      </c>
      <c r="E589" s="17" t="s">
        <v>83</v>
      </c>
      <c r="F589" s="17" t="s">
        <v>99</v>
      </c>
      <c r="G589" s="17" t="s">
        <v>104</v>
      </c>
      <c r="H589" s="17">
        <v>4</v>
      </c>
      <c r="I589" s="17" t="s">
        <v>86</v>
      </c>
      <c r="J589" s="17" t="s">
        <v>8</v>
      </c>
      <c r="K589" s="11">
        <v>3</v>
      </c>
      <c r="L589" s="11">
        <v>3</v>
      </c>
      <c r="M589" s="11">
        <v>3</v>
      </c>
      <c r="N589" s="17">
        <v>2017</v>
      </c>
      <c r="O589" s="17" t="s">
        <v>15</v>
      </c>
      <c r="P589" s="17" t="s">
        <v>17</v>
      </c>
      <c r="Q589" s="17" t="s">
        <v>98</v>
      </c>
      <c r="R589" s="17" t="s">
        <v>94</v>
      </c>
      <c r="S589" s="17" t="s">
        <v>97</v>
      </c>
      <c r="T589" s="17" t="s">
        <v>66</v>
      </c>
      <c r="U589" s="17" t="s">
        <v>75</v>
      </c>
      <c r="V589" s="17" t="s">
        <v>46</v>
      </c>
    </row>
    <row r="590" spans="1:22" x14ac:dyDescent="0.25">
      <c r="A590" s="17">
        <v>662048</v>
      </c>
      <c r="B590" s="51">
        <v>35434</v>
      </c>
      <c r="C590" s="17" t="s">
        <v>79</v>
      </c>
      <c r="D590" s="17" t="s">
        <v>80</v>
      </c>
      <c r="E590" s="17" t="s">
        <v>83</v>
      </c>
      <c r="F590" s="17" t="s">
        <v>99</v>
      </c>
      <c r="G590" s="17" t="s">
        <v>104</v>
      </c>
      <c r="H590" s="17">
        <v>4</v>
      </c>
      <c r="I590" s="17" t="s">
        <v>86</v>
      </c>
      <c r="J590" s="17" t="s">
        <v>6</v>
      </c>
      <c r="K590" s="11">
        <v>-74.89</v>
      </c>
      <c r="L590" s="11">
        <v>74.89</v>
      </c>
      <c r="M590" s="11">
        <v>74.89</v>
      </c>
      <c r="N590" s="17">
        <v>2017</v>
      </c>
      <c r="O590" s="17" t="s">
        <v>15</v>
      </c>
      <c r="P590" s="17" t="s">
        <v>32</v>
      </c>
      <c r="Q590" s="17" t="s">
        <v>98</v>
      </c>
      <c r="R590" s="17" t="s">
        <v>94</v>
      </c>
      <c r="S590" s="17" t="s">
        <v>97</v>
      </c>
      <c r="T590" s="17" t="s">
        <v>66</v>
      </c>
      <c r="U590" s="17" t="s">
        <v>75</v>
      </c>
      <c r="V590" s="17" t="s">
        <v>46</v>
      </c>
    </row>
    <row r="591" spans="1:22" x14ac:dyDescent="0.25">
      <c r="A591" s="17">
        <v>662052</v>
      </c>
      <c r="B591" s="51">
        <v>35435</v>
      </c>
      <c r="C591" s="17" t="s">
        <v>79</v>
      </c>
      <c r="D591" s="17" t="s">
        <v>80</v>
      </c>
      <c r="E591" s="17" t="s">
        <v>83</v>
      </c>
      <c r="F591" s="17" t="s">
        <v>99</v>
      </c>
      <c r="G591" s="17" t="s">
        <v>104</v>
      </c>
      <c r="H591" s="17">
        <v>4</v>
      </c>
      <c r="I591" s="17" t="s">
        <v>86</v>
      </c>
      <c r="J591" s="17" t="s">
        <v>23</v>
      </c>
      <c r="K591" s="11">
        <v>-74.89</v>
      </c>
      <c r="L591" s="11">
        <v>74.89</v>
      </c>
      <c r="M591" s="11">
        <v>74.89</v>
      </c>
      <c r="N591" s="17">
        <v>2017</v>
      </c>
      <c r="O591" s="17" t="s">
        <v>15</v>
      </c>
      <c r="P591" s="17" t="s">
        <v>20</v>
      </c>
      <c r="Q591" s="17" t="s">
        <v>98</v>
      </c>
      <c r="R591" s="17" t="s">
        <v>94</v>
      </c>
      <c r="S591" s="17" t="s">
        <v>97</v>
      </c>
      <c r="T591" s="17" t="s">
        <v>66</v>
      </c>
      <c r="U591" s="17" t="s">
        <v>75</v>
      </c>
      <c r="V591" s="17" t="s">
        <v>46</v>
      </c>
    </row>
    <row r="592" spans="1:22" x14ac:dyDescent="0.25">
      <c r="A592" s="17">
        <v>662055</v>
      </c>
      <c r="B592" s="51">
        <v>35436</v>
      </c>
      <c r="C592" s="17" t="s">
        <v>79</v>
      </c>
      <c r="D592" s="17" t="s">
        <v>80</v>
      </c>
      <c r="E592" s="17" t="s">
        <v>83</v>
      </c>
      <c r="F592" s="17" t="s">
        <v>99</v>
      </c>
      <c r="G592" s="17" t="s">
        <v>104</v>
      </c>
      <c r="H592" s="17">
        <v>4</v>
      </c>
      <c r="I592" s="17" t="s">
        <v>88</v>
      </c>
      <c r="J592" s="17" t="s">
        <v>6</v>
      </c>
      <c r="K592" s="11">
        <v>-2076.8000000000002</v>
      </c>
      <c r="L592" s="11">
        <v>2076.8000000000002</v>
      </c>
      <c r="M592" s="11">
        <v>2076.8000000000002</v>
      </c>
      <c r="N592" s="17">
        <v>2017</v>
      </c>
      <c r="O592" s="17" t="s">
        <v>15</v>
      </c>
      <c r="P592" s="17" t="s">
        <v>32</v>
      </c>
      <c r="Q592" s="17" t="s">
        <v>98</v>
      </c>
      <c r="R592" s="17" t="s">
        <v>94</v>
      </c>
      <c r="S592" s="17" t="s">
        <v>97</v>
      </c>
      <c r="T592" s="17" t="s">
        <v>66</v>
      </c>
      <c r="U592" s="17" t="s">
        <v>75</v>
      </c>
      <c r="V592" s="17" t="s">
        <v>46</v>
      </c>
    </row>
    <row r="593" spans="1:22" x14ac:dyDescent="0.25">
      <c r="A593" s="17">
        <v>662058</v>
      </c>
      <c r="B593" s="51">
        <v>35437</v>
      </c>
      <c r="C593" s="17" t="s">
        <v>79</v>
      </c>
      <c r="D593" s="17" t="s">
        <v>80</v>
      </c>
      <c r="E593" s="17" t="s">
        <v>83</v>
      </c>
      <c r="F593" s="17" t="s">
        <v>99</v>
      </c>
      <c r="G593" s="17" t="s">
        <v>104</v>
      </c>
      <c r="H593" s="17">
        <v>4</v>
      </c>
      <c r="I593" s="17" t="s">
        <v>88</v>
      </c>
      <c r="J593" s="17" t="s">
        <v>0</v>
      </c>
      <c r="K593" s="11">
        <v>-335.61</v>
      </c>
      <c r="L593" s="11">
        <v>335.61</v>
      </c>
      <c r="M593" s="11">
        <v>335.61</v>
      </c>
      <c r="N593" s="17">
        <v>2017</v>
      </c>
      <c r="O593" s="17" t="s">
        <v>15</v>
      </c>
      <c r="P593" s="17" t="s">
        <v>21</v>
      </c>
      <c r="Q593" s="17" t="s">
        <v>98</v>
      </c>
      <c r="R593" s="17" t="s">
        <v>94</v>
      </c>
      <c r="S593" s="17" t="s">
        <v>97</v>
      </c>
      <c r="T593" s="17" t="s">
        <v>66</v>
      </c>
      <c r="U593" s="17" t="s">
        <v>75</v>
      </c>
      <c r="V593" s="17" t="s">
        <v>46</v>
      </c>
    </row>
    <row r="594" spans="1:22" x14ac:dyDescent="0.25">
      <c r="A594" s="17">
        <v>662059</v>
      </c>
      <c r="B594" s="51">
        <v>35438</v>
      </c>
      <c r="C594" s="17" t="s">
        <v>79</v>
      </c>
      <c r="D594" s="17" t="s">
        <v>80</v>
      </c>
      <c r="E594" s="17" t="s">
        <v>83</v>
      </c>
      <c r="F594" s="17" t="s">
        <v>99</v>
      </c>
      <c r="G594" s="17" t="s">
        <v>104</v>
      </c>
      <c r="H594" s="17">
        <v>4</v>
      </c>
      <c r="I594" s="17" t="s">
        <v>88</v>
      </c>
      <c r="J594" s="17" t="s">
        <v>23</v>
      </c>
      <c r="K594" s="11">
        <v>-1741.19</v>
      </c>
      <c r="L594" s="11">
        <v>1741.19</v>
      </c>
      <c r="M594" s="11">
        <v>1741.19</v>
      </c>
      <c r="N594" s="17">
        <v>2017</v>
      </c>
      <c r="O594" s="17" t="s">
        <v>15</v>
      </c>
      <c r="P594" s="17" t="s">
        <v>20</v>
      </c>
      <c r="Q594" s="17" t="s">
        <v>98</v>
      </c>
      <c r="R594" s="17" t="s">
        <v>94</v>
      </c>
      <c r="S594" s="17" t="s">
        <v>97</v>
      </c>
      <c r="T594" s="17" t="s">
        <v>66</v>
      </c>
      <c r="U594" s="17" t="s">
        <v>75</v>
      </c>
      <c r="V594" s="17" t="s">
        <v>46</v>
      </c>
    </row>
    <row r="595" spans="1:22" x14ac:dyDescent="0.25">
      <c r="A595" s="17">
        <v>662068</v>
      </c>
      <c r="B595" s="51">
        <v>35439</v>
      </c>
      <c r="C595" s="17" t="s">
        <v>79</v>
      </c>
      <c r="D595" s="17" t="s">
        <v>80</v>
      </c>
      <c r="E595" s="17" t="s">
        <v>83</v>
      </c>
      <c r="F595" s="17" t="s">
        <v>99</v>
      </c>
      <c r="G595" s="17" t="s">
        <v>105</v>
      </c>
      <c r="H595" s="17">
        <v>4</v>
      </c>
      <c r="I595" s="17" t="s">
        <v>86</v>
      </c>
      <c r="J595" s="17" t="s">
        <v>8</v>
      </c>
      <c r="K595" s="11">
        <v>23</v>
      </c>
      <c r="L595" s="11">
        <v>23</v>
      </c>
      <c r="M595" s="11">
        <v>23</v>
      </c>
      <c r="N595" s="17">
        <v>2017</v>
      </c>
      <c r="O595" s="17" t="s">
        <v>15</v>
      </c>
      <c r="P595" s="17" t="s">
        <v>17</v>
      </c>
      <c r="Q595" s="17" t="s">
        <v>98</v>
      </c>
      <c r="R595" s="17" t="s">
        <v>94</v>
      </c>
      <c r="S595" s="17" t="s">
        <v>97</v>
      </c>
      <c r="T595" s="17" t="s">
        <v>66</v>
      </c>
      <c r="U595" s="17" t="s">
        <v>75</v>
      </c>
      <c r="V595" s="17" t="s">
        <v>46</v>
      </c>
    </row>
    <row r="596" spans="1:22" x14ac:dyDescent="0.25">
      <c r="A596" s="17">
        <v>662069</v>
      </c>
      <c r="B596" s="51">
        <v>35440</v>
      </c>
      <c r="C596" s="17" t="s">
        <v>79</v>
      </c>
      <c r="D596" s="17" t="s">
        <v>80</v>
      </c>
      <c r="E596" s="17" t="s">
        <v>83</v>
      </c>
      <c r="F596" s="17" t="s">
        <v>99</v>
      </c>
      <c r="G596" s="17" t="s">
        <v>105</v>
      </c>
      <c r="H596" s="17">
        <v>4</v>
      </c>
      <c r="I596" s="17" t="s">
        <v>86</v>
      </c>
      <c r="J596" s="17" t="s">
        <v>6</v>
      </c>
      <c r="K596" s="11">
        <v>-748.9</v>
      </c>
      <c r="L596" s="11">
        <v>748.9</v>
      </c>
      <c r="M596" s="11">
        <v>748.9</v>
      </c>
      <c r="N596" s="17">
        <v>2017</v>
      </c>
      <c r="O596" s="17" t="s">
        <v>15</v>
      </c>
      <c r="P596" s="17" t="s">
        <v>32</v>
      </c>
      <c r="Q596" s="17" t="s">
        <v>98</v>
      </c>
      <c r="R596" s="17" t="s">
        <v>94</v>
      </c>
      <c r="S596" s="17" t="s">
        <v>97</v>
      </c>
      <c r="T596" s="17" t="s">
        <v>66</v>
      </c>
      <c r="U596" s="17" t="s">
        <v>75</v>
      </c>
      <c r="V596" s="17" t="s">
        <v>46</v>
      </c>
    </row>
    <row r="597" spans="1:22" x14ac:dyDescent="0.25">
      <c r="A597" s="17">
        <v>662073</v>
      </c>
      <c r="B597" s="51">
        <v>35441</v>
      </c>
      <c r="C597" s="17" t="s">
        <v>79</v>
      </c>
      <c r="D597" s="17" t="s">
        <v>80</v>
      </c>
      <c r="E597" s="17" t="s">
        <v>83</v>
      </c>
      <c r="F597" s="17" t="s">
        <v>99</v>
      </c>
      <c r="G597" s="17" t="s">
        <v>105</v>
      </c>
      <c r="H597" s="17">
        <v>4</v>
      </c>
      <c r="I597" s="17" t="s">
        <v>86</v>
      </c>
      <c r="J597" s="17" t="s">
        <v>23</v>
      </c>
      <c r="K597" s="11">
        <v>-748.9</v>
      </c>
      <c r="L597" s="11">
        <v>748.9</v>
      </c>
      <c r="M597" s="11">
        <v>748.9</v>
      </c>
      <c r="N597" s="17">
        <v>2017</v>
      </c>
      <c r="O597" s="17" t="s">
        <v>15</v>
      </c>
      <c r="P597" s="17" t="s">
        <v>20</v>
      </c>
      <c r="Q597" s="17" t="s">
        <v>98</v>
      </c>
      <c r="R597" s="17" t="s">
        <v>94</v>
      </c>
      <c r="S597" s="17" t="s">
        <v>97</v>
      </c>
      <c r="T597" s="17" t="s">
        <v>66</v>
      </c>
      <c r="U597" s="17" t="s">
        <v>75</v>
      </c>
      <c r="V597" s="17" t="s">
        <v>46</v>
      </c>
    </row>
    <row r="598" spans="1:22" x14ac:dyDescent="0.25">
      <c r="A598" s="17">
        <v>662075</v>
      </c>
      <c r="B598" s="51">
        <v>35442</v>
      </c>
      <c r="C598" s="17" t="s">
        <v>79</v>
      </c>
      <c r="D598" s="17" t="s">
        <v>80</v>
      </c>
      <c r="E598" s="17" t="s">
        <v>83</v>
      </c>
      <c r="F598" s="17" t="s">
        <v>99</v>
      </c>
      <c r="G598" s="17" t="s">
        <v>105</v>
      </c>
      <c r="H598" s="17">
        <v>4</v>
      </c>
      <c r="I598" s="17" t="s">
        <v>88</v>
      </c>
      <c r="J598" s="17" t="s">
        <v>8</v>
      </c>
      <c r="K598" s="11">
        <v>3</v>
      </c>
      <c r="L598" s="11">
        <v>3</v>
      </c>
      <c r="M598" s="11">
        <v>3</v>
      </c>
      <c r="N598" s="17">
        <v>2017</v>
      </c>
      <c r="O598" s="17" t="s">
        <v>15</v>
      </c>
      <c r="P598" s="17" t="s">
        <v>17</v>
      </c>
      <c r="Q598" s="17" t="s">
        <v>98</v>
      </c>
      <c r="R598" s="17" t="s">
        <v>94</v>
      </c>
      <c r="S598" s="17" t="s">
        <v>97</v>
      </c>
      <c r="T598" s="17" t="s">
        <v>66</v>
      </c>
      <c r="U598" s="17" t="s">
        <v>75</v>
      </c>
      <c r="V598" s="17" t="s">
        <v>46</v>
      </c>
    </row>
    <row r="599" spans="1:22" x14ac:dyDescent="0.25">
      <c r="A599" s="17">
        <v>662076</v>
      </c>
      <c r="B599" s="51">
        <v>35443</v>
      </c>
      <c r="C599" s="17" t="s">
        <v>79</v>
      </c>
      <c r="D599" s="17" t="s">
        <v>80</v>
      </c>
      <c r="E599" s="17" t="s">
        <v>83</v>
      </c>
      <c r="F599" s="17" t="s">
        <v>99</v>
      </c>
      <c r="G599" s="17" t="s">
        <v>105</v>
      </c>
      <c r="H599" s="17">
        <v>4</v>
      </c>
      <c r="I599" s="17" t="s">
        <v>88</v>
      </c>
      <c r="J599" s="17" t="s">
        <v>6</v>
      </c>
      <c r="K599" s="11">
        <v>-449.34</v>
      </c>
      <c r="L599" s="11">
        <v>449.34</v>
      </c>
      <c r="M599" s="11">
        <v>449.34</v>
      </c>
      <c r="N599" s="17">
        <v>2017</v>
      </c>
      <c r="O599" s="17" t="s">
        <v>15</v>
      </c>
      <c r="P599" s="17" t="s">
        <v>32</v>
      </c>
      <c r="Q599" s="17" t="s">
        <v>98</v>
      </c>
      <c r="R599" s="17" t="s">
        <v>94</v>
      </c>
      <c r="S599" s="17" t="s">
        <v>97</v>
      </c>
      <c r="T599" s="17" t="s">
        <v>66</v>
      </c>
      <c r="U599" s="17" t="s">
        <v>75</v>
      </c>
      <c r="V599" s="17" t="s">
        <v>46</v>
      </c>
    </row>
    <row r="600" spans="1:22" x14ac:dyDescent="0.25">
      <c r="A600" s="17">
        <v>662080</v>
      </c>
      <c r="B600" s="51">
        <v>35444</v>
      </c>
      <c r="C600" s="17" t="s">
        <v>79</v>
      </c>
      <c r="D600" s="17" t="s">
        <v>80</v>
      </c>
      <c r="E600" s="17" t="s">
        <v>83</v>
      </c>
      <c r="F600" s="17" t="s">
        <v>99</v>
      </c>
      <c r="G600" s="17" t="s">
        <v>105</v>
      </c>
      <c r="H600" s="17">
        <v>4</v>
      </c>
      <c r="I600" s="17" t="s">
        <v>88</v>
      </c>
      <c r="J600" s="17" t="s">
        <v>23</v>
      </c>
      <c r="K600" s="11">
        <v>-449.34</v>
      </c>
      <c r="L600" s="11">
        <v>449.34</v>
      </c>
      <c r="M600" s="11">
        <v>449.34</v>
      </c>
      <c r="N600" s="17">
        <v>2017</v>
      </c>
      <c r="O600" s="17" t="s">
        <v>15</v>
      </c>
      <c r="P600" s="17" t="s">
        <v>20</v>
      </c>
      <c r="Q600" s="17" t="s">
        <v>98</v>
      </c>
      <c r="R600" s="17" t="s">
        <v>94</v>
      </c>
      <c r="S600" s="17" t="s">
        <v>97</v>
      </c>
      <c r="T600" s="17" t="s">
        <v>66</v>
      </c>
      <c r="U600" s="17" t="s">
        <v>75</v>
      </c>
      <c r="V600" s="17" t="s">
        <v>46</v>
      </c>
    </row>
    <row r="601" spans="1:22" x14ac:dyDescent="0.25">
      <c r="A601" s="17">
        <v>662174</v>
      </c>
      <c r="B601" s="51">
        <v>35477</v>
      </c>
      <c r="C601" s="17" t="s">
        <v>79</v>
      </c>
      <c r="D601" s="17" t="s">
        <v>80</v>
      </c>
      <c r="E601" s="17" t="s">
        <v>83</v>
      </c>
      <c r="F601" s="17" t="s">
        <v>99</v>
      </c>
      <c r="G601" s="17" t="s">
        <v>106</v>
      </c>
      <c r="H601" s="17">
        <v>5</v>
      </c>
      <c r="I601" s="17" t="s">
        <v>86</v>
      </c>
      <c r="J601" s="17" t="s">
        <v>6</v>
      </c>
      <c r="K601" s="11">
        <v>29305</v>
      </c>
      <c r="L601" s="11">
        <v>-29305</v>
      </c>
      <c r="M601" s="11">
        <v>-29305</v>
      </c>
      <c r="N601" s="17">
        <v>2017</v>
      </c>
      <c r="O601" s="17" t="s">
        <v>15</v>
      </c>
      <c r="P601" s="17" t="s">
        <v>32</v>
      </c>
      <c r="Q601" s="17" t="s">
        <v>98</v>
      </c>
      <c r="R601" s="17" t="s">
        <v>94</v>
      </c>
      <c r="S601" s="17" t="s">
        <v>96</v>
      </c>
      <c r="T601" s="17" t="s">
        <v>66</v>
      </c>
      <c r="U601" s="17" t="s">
        <v>75</v>
      </c>
      <c r="V601" s="17" t="s">
        <v>46</v>
      </c>
    </row>
    <row r="602" spans="1:22" x14ac:dyDescent="0.25">
      <c r="A602" s="17">
        <v>662175</v>
      </c>
      <c r="B602" s="51">
        <v>35478</v>
      </c>
      <c r="C602" s="17" t="s">
        <v>79</v>
      </c>
      <c r="D602" s="17" t="s">
        <v>80</v>
      </c>
      <c r="E602" s="17" t="s">
        <v>83</v>
      </c>
      <c r="F602" s="17" t="s">
        <v>99</v>
      </c>
      <c r="G602" s="17" t="s">
        <v>106</v>
      </c>
      <c r="H602" s="17">
        <v>5</v>
      </c>
      <c r="I602" s="17" t="s">
        <v>86</v>
      </c>
      <c r="J602" s="17" t="s">
        <v>4</v>
      </c>
      <c r="K602" s="11">
        <v>29305</v>
      </c>
      <c r="L602" s="11">
        <v>-29305</v>
      </c>
      <c r="M602" s="11">
        <v>-29305</v>
      </c>
      <c r="N602" s="17">
        <v>2017</v>
      </c>
      <c r="O602" s="17" t="s">
        <v>15</v>
      </c>
      <c r="P602" s="17" t="s">
        <v>18</v>
      </c>
      <c r="Q602" s="17" t="s">
        <v>98</v>
      </c>
      <c r="R602" s="17" t="s">
        <v>94</v>
      </c>
      <c r="S602" s="17" t="s">
        <v>96</v>
      </c>
      <c r="T602" s="17" t="s">
        <v>66</v>
      </c>
      <c r="U602" s="17" t="s">
        <v>75</v>
      </c>
      <c r="V602" s="17" t="s">
        <v>46</v>
      </c>
    </row>
    <row r="603" spans="1:22" x14ac:dyDescent="0.25">
      <c r="A603" s="17">
        <v>662195</v>
      </c>
      <c r="B603" s="51">
        <v>35479</v>
      </c>
      <c r="C603" s="17" t="s">
        <v>79</v>
      </c>
      <c r="D603" s="17" t="s">
        <v>80</v>
      </c>
      <c r="E603" s="17" t="s">
        <v>83</v>
      </c>
      <c r="F603" s="17" t="s">
        <v>99</v>
      </c>
      <c r="G603" s="17" t="s">
        <v>107</v>
      </c>
      <c r="H603" s="17">
        <v>6</v>
      </c>
      <c r="I603" s="17" t="s">
        <v>88</v>
      </c>
      <c r="J603" s="17" t="s">
        <v>6</v>
      </c>
      <c r="K603" s="11">
        <v>-73262.8</v>
      </c>
      <c r="L603" s="11">
        <v>73262.8</v>
      </c>
      <c r="M603" s="11">
        <v>73262.8</v>
      </c>
      <c r="N603" s="17">
        <v>2017</v>
      </c>
      <c r="O603" s="17" t="s">
        <v>15</v>
      </c>
      <c r="P603" s="17" t="s">
        <v>32</v>
      </c>
      <c r="Q603" s="17" t="s">
        <v>98</v>
      </c>
      <c r="R603" s="17" t="s">
        <v>94</v>
      </c>
      <c r="S603" s="17" t="s">
        <v>96</v>
      </c>
      <c r="T603" s="17" t="s">
        <v>66</v>
      </c>
      <c r="U603" s="17" t="s">
        <v>75</v>
      </c>
      <c r="V603" s="17" t="s">
        <v>46</v>
      </c>
    </row>
    <row r="604" spans="1:22" x14ac:dyDescent="0.25">
      <c r="A604" s="17">
        <v>662196</v>
      </c>
      <c r="B604" s="51">
        <v>35480</v>
      </c>
      <c r="C604" s="17" t="s">
        <v>79</v>
      </c>
      <c r="D604" s="17" t="s">
        <v>80</v>
      </c>
      <c r="E604" s="17" t="s">
        <v>83</v>
      </c>
      <c r="F604" s="17" t="s">
        <v>99</v>
      </c>
      <c r="G604" s="17" t="s">
        <v>107</v>
      </c>
      <c r="H604" s="17">
        <v>6</v>
      </c>
      <c r="I604" s="17" t="s">
        <v>88</v>
      </c>
      <c r="J604" s="17" t="s">
        <v>4</v>
      </c>
      <c r="K604" s="11">
        <v>-71765</v>
      </c>
      <c r="L604" s="11">
        <v>71765</v>
      </c>
      <c r="M604" s="11">
        <v>71765</v>
      </c>
      <c r="N604" s="17">
        <v>2017</v>
      </c>
      <c r="O604" s="17" t="s">
        <v>15</v>
      </c>
      <c r="P604" s="17" t="s">
        <v>18</v>
      </c>
      <c r="Q604" s="17" t="s">
        <v>98</v>
      </c>
      <c r="R604" s="17" t="s">
        <v>94</v>
      </c>
      <c r="S604" s="17" t="s">
        <v>96</v>
      </c>
      <c r="T604" s="17" t="s">
        <v>66</v>
      </c>
      <c r="U604" s="17" t="s">
        <v>75</v>
      </c>
      <c r="V604" s="17" t="s">
        <v>46</v>
      </c>
    </row>
    <row r="605" spans="1:22" x14ac:dyDescent="0.25">
      <c r="A605" s="17">
        <v>662199</v>
      </c>
      <c r="B605" s="51">
        <v>35481</v>
      </c>
      <c r="C605" s="17" t="s">
        <v>79</v>
      </c>
      <c r="D605" s="17" t="s">
        <v>80</v>
      </c>
      <c r="E605" s="17" t="s">
        <v>83</v>
      </c>
      <c r="F605" s="17" t="s">
        <v>99</v>
      </c>
      <c r="G605" s="17" t="s">
        <v>107</v>
      </c>
      <c r="H605" s="17">
        <v>6</v>
      </c>
      <c r="I605" s="17" t="s">
        <v>88</v>
      </c>
      <c r="J605" s="17" t="s">
        <v>23</v>
      </c>
      <c r="K605" s="11">
        <v>-1497.8</v>
      </c>
      <c r="L605" s="11">
        <v>1497.8</v>
      </c>
      <c r="M605" s="11">
        <v>1497.8</v>
      </c>
      <c r="N605" s="17">
        <v>2017</v>
      </c>
      <c r="O605" s="17" t="s">
        <v>15</v>
      </c>
      <c r="P605" s="17" t="s">
        <v>20</v>
      </c>
      <c r="Q605" s="17" t="s">
        <v>98</v>
      </c>
      <c r="R605" s="17" t="s">
        <v>94</v>
      </c>
      <c r="S605" s="17" t="s">
        <v>96</v>
      </c>
      <c r="T605" s="17" t="s">
        <v>66</v>
      </c>
      <c r="U605" s="17" t="s">
        <v>75</v>
      </c>
      <c r="V605" s="17" t="s">
        <v>46</v>
      </c>
    </row>
    <row r="606" spans="1:22" x14ac:dyDescent="0.25">
      <c r="A606" s="17">
        <v>662376</v>
      </c>
      <c r="B606" s="51">
        <v>35522</v>
      </c>
      <c r="C606" s="17" t="s">
        <v>79</v>
      </c>
      <c r="D606" s="17" t="s">
        <v>80</v>
      </c>
      <c r="E606" s="17" t="s">
        <v>83</v>
      </c>
      <c r="F606" s="17" t="s">
        <v>91</v>
      </c>
      <c r="G606" s="17" t="s">
        <v>102</v>
      </c>
      <c r="H606" s="17">
        <v>11</v>
      </c>
      <c r="I606" s="17" t="s">
        <v>86</v>
      </c>
      <c r="J606" s="17" t="s">
        <v>8</v>
      </c>
      <c r="K606" s="11">
        <v>2065463</v>
      </c>
      <c r="L606" s="11">
        <v>2065463</v>
      </c>
      <c r="M606" s="11">
        <v>2065463</v>
      </c>
      <c r="N606" s="17">
        <v>2017</v>
      </c>
      <c r="O606" s="17" t="s">
        <v>15</v>
      </c>
      <c r="P606" s="17" t="s">
        <v>17</v>
      </c>
      <c r="Q606" s="17" t="s">
        <v>98</v>
      </c>
      <c r="R606" s="17" t="s">
        <v>95</v>
      </c>
      <c r="S606" s="17" t="s">
        <v>97</v>
      </c>
      <c r="T606" s="17" t="s">
        <v>66</v>
      </c>
      <c r="U606" s="17" t="s">
        <v>75</v>
      </c>
      <c r="V606" s="17" t="s">
        <v>46</v>
      </c>
    </row>
    <row r="607" spans="1:22" x14ac:dyDescent="0.25">
      <c r="A607" s="17">
        <v>662377</v>
      </c>
      <c r="B607" s="51">
        <v>35523</v>
      </c>
      <c r="C607" s="17" t="s">
        <v>79</v>
      </c>
      <c r="D607" s="17" t="s">
        <v>80</v>
      </c>
      <c r="E607" s="17" t="s">
        <v>83</v>
      </c>
      <c r="F607" s="17" t="s">
        <v>91</v>
      </c>
      <c r="G607" s="17" t="s">
        <v>102</v>
      </c>
      <c r="H607" s="17">
        <v>11</v>
      </c>
      <c r="I607" s="17" t="s">
        <v>86</v>
      </c>
      <c r="J607" s="17" t="s">
        <v>6</v>
      </c>
      <c r="K607" s="11">
        <v>-165256.35000000003</v>
      </c>
      <c r="L607" s="11">
        <v>165256.35000000003</v>
      </c>
      <c r="M607" s="11">
        <v>165256.35000000003</v>
      </c>
      <c r="N607" s="17">
        <v>2017</v>
      </c>
      <c r="O607" s="17" t="s">
        <v>15</v>
      </c>
      <c r="P607" s="17" t="s">
        <v>32</v>
      </c>
      <c r="Q607" s="17" t="s">
        <v>98</v>
      </c>
      <c r="R607" s="17" t="s">
        <v>95</v>
      </c>
      <c r="S607" s="17" t="s">
        <v>97</v>
      </c>
      <c r="T607" s="17" t="s">
        <v>66</v>
      </c>
      <c r="U607" s="17" t="s">
        <v>75</v>
      </c>
      <c r="V607" s="17" t="s">
        <v>46</v>
      </c>
    </row>
    <row r="608" spans="1:22" x14ac:dyDescent="0.25">
      <c r="A608" s="17">
        <v>662378</v>
      </c>
      <c r="B608" s="51">
        <v>35524</v>
      </c>
      <c r="C608" s="17" t="s">
        <v>79</v>
      </c>
      <c r="D608" s="17" t="s">
        <v>80</v>
      </c>
      <c r="E608" s="17" t="s">
        <v>83</v>
      </c>
      <c r="F608" s="17" t="s">
        <v>91</v>
      </c>
      <c r="G608" s="17" t="s">
        <v>102</v>
      </c>
      <c r="H608" s="17">
        <v>11</v>
      </c>
      <c r="I608" s="17" t="s">
        <v>86</v>
      </c>
      <c r="J608" s="17" t="s">
        <v>4</v>
      </c>
      <c r="K608" s="11">
        <v>-940</v>
      </c>
      <c r="L608" s="11">
        <v>940</v>
      </c>
      <c r="M608" s="11">
        <v>940</v>
      </c>
      <c r="N608" s="17">
        <v>2017</v>
      </c>
      <c r="O608" s="17" t="s">
        <v>15</v>
      </c>
      <c r="P608" s="17" t="s">
        <v>18</v>
      </c>
      <c r="Q608" s="17" t="s">
        <v>98</v>
      </c>
      <c r="R608" s="17" t="s">
        <v>95</v>
      </c>
      <c r="S608" s="17" t="s">
        <v>97</v>
      </c>
      <c r="T608" s="17" t="s">
        <v>66</v>
      </c>
      <c r="U608" s="17" t="s">
        <v>75</v>
      </c>
      <c r="V608" s="17" t="s">
        <v>46</v>
      </c>
    </row>
    <row r="609" spans="1:22" x14ac:dyDescent="0.25">
      <c r="A609" s="17">
        <v>662381</v>
      </c>
      <c r="B609" s="51">
        <v>35525</v>
      </c>
      <c r="C609" s="17" t="s">
        <v>79</v>
      </c>
      <c r="D609" s="17" t="s">
        <v>80</v>
      </c>
      <c r="E609" s="17" t="s">
        <v>83</v>
      </c>
      <c r="F609" s="17" t="s">
        <v>91</v>
      </c>
      <c r="G609" s="17" t="s">
        <v>102</v>
      </c>
      <c r="H609" s="17">
        <v>11</v>
      </c>
      <c r="I609" s="17" t="s">
        <v>86</v>
      </c>
      <c r="J609" s="17" t="s">
        <v>23</v>
      </c>
      <c r="K609" s="11">
        <v>-164316.35000000003</v>
      </c>
      <c r="L609" s="11">
        <v>164316.35000000003</v>
      </c>
      <c r="M609" s="11">
        <v>164316.35000000003</v>
      </c>
      <c r="N609" s="17">
        <v>2017</v>
      </c>
      <c r="O609" s="17" t="s">
        <v>15</v>
      </c>
      <c r="P609" s="17" t="s">
        <v>20</v>
      </c>
      <c r="Q609" s="17" t="s">
        <v>98</v>
      </c>
      <c r="R609" s="17" t="s">
        <v>95</v>
      </c>
      <c r="S609" s="17" t="s">
        <v>97</v>
      </c>
      <c r="T609" s="17" t="s">
        <v>66</v>
      </c>
      <c r="U609" s="17" t="s">
        <v>75</v>
      </c>
      <c r="V609" s="17" t="s">
        <v>46</v>
      </c>
    </row>
    <row r="610" spans="1:22" x14ac:dyDescent="0.25">
      <c r="A610" s="17">
        <v>662383</v>
      </c>
      <c r="B610" s="51">
        <v>35526</v>
      </c>
      <c r="C610" s="17" t="s">
        <v>79</v>
      </c>
      <c r="D610" s="17" t="s">
        <v>80</v>
      </c>
      <c r="E610" s="17" t="s">
        <v>83</v>
      </c>
      <c r="F610" s="17" t="s">
        <v>91</v>
      </c>
      <c r="G610" s="17" t="s">
        <v>102</v>
      </c>
      <c r="H610" s="17">
        <v>11</v>
      </c>
      <c r="I610" s="17" t="s">
        <v>88</v>
      </c>
      <c r="J610" s="17" t="s">
        <v>8</v>
      </c>
      <c r="K610" s="11">
        <v>616601</v>
      </c>
      <c r="L610" s="11">
        <v>616601</v>
      </c>
      <c r="M610" s="11">
        <v>616601</v>
      </c>
      <c r="N610" s="17">
        <v>2017</v>
      </c>
      <c r="O610" s="17" t="s">
        <v>15</v>
      </c>
      <c r="P610" s="17" t="s">
        <v>17</v>
      </c>
      <c r="Q610" s="17" t="s">
        <v>98</v>
      </c>
      <c r="R610" s="17" t="s">
        <v>95</v>
      </c>
      <c r="S610" s="17" t="s">
        <v>97</v>
      </c>
      <c r="T610" s="17" t="s">
        <v>66</v>
      </c>
      <c r="U610" s="17" t="s">
        <v>75</v>
      </c>
      <c r="V610" s="17" t="s">
        <v>46</v>
      </c>
    </row>
    <row r="611" spans="1:22" x14ac:dyDescent="0.25">
      <c r="A611" s="17">
        <v>662384</v>
      </c>
      <c r="B611" s="51">
        <v>35527</v>
      </c>
      <c r="C611" s="17" t="s">
        <v>79</v>
      </c>
      <c r="D611" s="17" t="s">
        <v>80</v>
      </c>
      <c r="E611" s="17" t="s">
        <v>83</v>
      </c>
      <c r="F611" s="17" t="s">
        <v>91</v>
      </c>
      <c r="G611" s="17" t="s">
        <v>102</v>
      </c>
      <c r="H611" s="17">
        <v>11</v>
      </c>
      <c r="I611" s="17" t="s">
        <v>88</v>
      </c>
      <c r="J611" s="17" t="s">
        <v>6</v>
      </c>
      <c r="K611" s="11">
        <v>-62420.959999999999</v>
      </c>
      <c r="L611" s="11">
        <v>62420.959999999999</v>
      </c>
      <c r="M611" s="11">
        <v>62420.959999999999</v>
      </c>
      <c r="N611" s="17">
        <v>2017</v>
      </c>
      <c r="O611" s="17" t="s">
        <v>15</v>
      </c>
      <c r="P611" s="17" t="s">
        <v>32</v>
      </c>
      <c r="Q611" s="17" t="s">
        <v>98</v>
      </c>
      <c r="R611" s="17" t="s">
        <v>95</v>
      </c>
      <c r="S611" s="17" t="s">
        <v>97</v>
      </c>
      <c r="T611" s="17" t="s">
        <v>66</v>
      </c>
      <c r="U611" s="17" t="s">
        <v>75</v>
      </c>
      <c r="V611" s="17" t="s">
        <v>46</v>
      </c>
    </row>
    <row r="612" spans="1:22" x14ac:dyDescent="0.25">
      <c r="A612" s="17">
        <v>662388</v>
      </c>
      <c r="B612" s="51">
        <v>35528</v>
      </c>
      <c r="C612" s="17" t="s">
        <v>79</v>
      </c>
      <c r="D612" s="17" t="s">
        <v>80</v>
      </c>
      <c r="E612" s="17" t="s">
        <v>83</v>
      </c>
      <c r="F612" s="17" t="s">
        <v>91</v>
      </c>
      <c r="G612" s="17" t="s">
        <v>102</v>
      </c>
      <c r="H612" s="17">
        <v>11</v>
      </c>
      <c r="I612" s="17" t="s">
        <v>88</v>
      </c>
      <c r="J612" s="17" t="s">
        <v>23</v>
      </c>
      <c r="K612" s="11">
        <v>-62420.959999999999</v>
      </c>
      <c r="L612" s="11">
        <v>62420.959999999999</v>
      </c>
      <c r="M612" s="11">
        <v>62420.959999999999</v>
      </c>
      <c r="N612" s="17">
        <v>2017</v>
      </c>
      <c r="O612" s="17" t="s">
        <v>15</v>
      </c>
      <c r="P612" s="17" t="s">
        <v>20</v>
      </c>
      <c r="Q612" s="17" t="s">
        <v>98</v>
      </c>
      <c r="R612" s="17" t="s">
        <v>95</v>
      </c>
      <c r="S612" s="17" t="s">
        <v>97</v>
      </c>
      <c r="T612" s="17" t="s">
        <v>66</v>
      </c>
      <c r="U612" s="17" t="s">
        <v>75</v>
      </c>
      <c r="V612" s="17" t="s">
        <v>46</v>
      </c>
    </row>
    <row r="613" spans="1:22" x14ac:dyDescent="0.25">
      <c r="A613" s="17">
        <v>662390</v>
      </c>
      <c r="B613" s="51">
        <v>35529</v>
      </c>
      <c r="C613" s="17" t="s">
        <v>79</v>
      </c>
      <c r="D613" s="17" t="s">
        <v>80</v>
      </c>
      <c r="E613" s="17" t="s">
        <v>83</v>
      </c>
      <c r="F613" s="17" t="s">
        <v>91</v>
      </c>
      <c r="G613" s="17" t="s">
        <v>102</v>
      </c>
      <c r="H613" s="17">
        <v>11</v>
      </c>
      <c r="I613" s="17" t="s">
        <v>89</v>
      </c>
      <c r="J613" s="17" t="s">
        <v>8</v>
      </c>
      <c r="K613" s="11">
        <v>20293</v>
      </c>
      <c r="L613" s="11">
        <v>20293</v>
      </c>
      <c r="M613" s="11">
        <v>20293</v>
      </c>
      <c r="N613" s="17">
        <v>2017</v>
      </c>
      <c r="O613" s="17" t="s">
        <v>15</v>
      </c>
      <c r="P613" s="17" t="s">
        <v>17</v>
      </c>
      <c r="Q613" s="17" t="s">
        <v>98</v>
      </c>
      <c r="R613" s="17" t="s">
        <v>95</v>
      </c>
      <c r="S613" s="17" t="s">
        <v>97</v>
      </c>
      <c r="T613" s="17" t="s">
        <v>66</v>
      </c>
      <c r="U613" s="17" t="s">
        <v>75</v>
      </c>
      <c r="V613" s="17" t="s">
        <v>46</v>
      </c>
    </row>
    <row r="614" spans="1:22" x14ac:dyDescent="0.25">
      <c r="A614" s="17">
        <v>662391</v>
      </c>
      <c r="B614" s="51">
        <v>35530</v>
      </c>
      <c r="C614" s="17" t="s">
        <v>79</v>
      </c>
      <c r="D614" s="17" t="s">
        <v>80</v>
      </c>
      <c r="E614" s="17" t="s">
        <v>83</v>
      </c>
      <c r="F614" s="17" t="s">
        <v>91</v>
      </c>
      <c r="G614" s="17" t="s">
        <v>102</v>
      </c>
      <c r="H614" s="17">
        <v>11</v>
      </c>
      <c r="I614" s="17" t="s">
        <v>89</v>
      </c>
      <c r="J614" s="17" t="s">
        <v>6</v>
      </c>
      <c r="K614" s="11">
        <v>-4867.8599999999997</v>
      </c>
      <c r="L614" s="11">
        <v>4867.8599999999997</v>
      </c>
      <c r="M614" s="11">
        <v>4867.8599999999997</v>
      </c>
      <c r="N614" s="17">
        <v>2017</v>
      </c>
      <c r="O614" s="17" t="s">
        <v>15</v>
      </c>
      <c r="P614" s="17" t="s">
        <v>32</v>
      </c>
      <c r="Q614" s="17" t="s">
        <v>98</v>
      </c>
      <c r="R614" s="17" t="s">
        <v>95</v>
      </c>
      <c r="S614" s="17" t="s">
        <v>97</v>
      </c>
      <c r="T614" s="17" t="s">
        <v>66</v>
      </c>
      <c r="U614" s="17" t="s">
        <v>75</v>
      </c>
      <c r="V614" s="17" t="s">
        <v>46</v>
      </c>
    </row>
    <row r="615" spans="1:22" x14ac:dyDescent="0.25">
      <c r="A615" s="17">
        <v>662395</v>
      </c>
      <c r="B615" s="51">
        <v>35531</v>
      </c>
      <c r="C615" s="17" t="s">
        <v>79</v>
      </c>
      <c r="D615" s="17" t="s">
        <v>80</v>
      </c>
      <c r="E615" s="17" t="s">
        <v>83</v>
      </c>
      <c r="F615" s="17" t="s">
        <v>91</v>
      </c>
      <c r="G615" s="17" t="s">
        <v>102</v>
      </c>
      <c r="H615" s="17">
        <v>11</v>
      </c>
      <c r="I615" s="17" t="s">
        <v>89</v>
      </c>
      <c r="J615" s="17" t="s">
        <v>23</v>
      </c>
      <c r="K615" s="11">
        <v>-4867.8599999999997</v>
      </c>
      <c r="L615" s="11">
        <v>4867.8599999999997</v>
      </c>
      <c r="M615" s="11">
        <v>4867.8599999999997</v>
      </c>
      <c r="N615" s="17">
        <v>2017</v>
      </c>
      <c r="O615" s="17" t="s">
        <v>15</v>
      </c>
      <c r="P615" s="17" t="s">
        <v>20</v>
      </c>
      <c r="Q615" s="17" t="s">
        <v>98</v>
      </c>
      <c r="R615" s="17" t="s">
        <v>95</v>
      </c>
      <c r="S615" s="17" t="s">
        <v>97</v>
      </c>
      <c r="T615" s="17" t="s">
        <v>66</v>
      </c>
      <c r="U615" s="17" t="s">
        <v>75</v>
      </c>
      <c r="V615" s="17" t="s">
        <v>46</v>
      </c>
    </row>
    <row r="616" spans="1:22" x14ac:dyDescent="0.25">
      <c r="A616" s="17">
        <v>662397</v>
      </c>
      <c r="B616" s="51">
        <v>35532</v>
      </c>
      <c r="C616" s="17" t="s">
        <v>79</v>
      </c>
      <c r="D616" s="17" t="s">
        <v>80</v>
      </c>
      <c r="E616" s="17" t="s">
        <v>83</v>
      </c>
      <c r="F616" s="17" t="s">
        <v>91</v>
      </c>
      <c r="G616" s="17" t="s">
        <v>102</v>
      </c>
      <c r="H616" s="17">
        <v>11</v>
      </c>
      <c r="I616" s="17" t="s">
        <v>92</v>
      </c>
      <c r="J616" s="17" t="s">
        <v>8</v>
      </c>
      <c r="K616" s="11">
        <v>30286</v>
      </c>
      <c r="L616" s="11">
        <v>30286</v>
      </c>
      <c r="M616" s="11">
        <v>30286</v>
      </c>
      <c r="N616" s="17">
        <v>2017</v>
      </c>
      <c r="O616" s="17" t="s">
        <v>15</v>
      </c>
      <c r="P616" s="17" t="s">
        <v>17</v>
      </c>
      <c r="Q616" s="17" t="s">
        <v>98</v>
      </c>
      <c r="R616" s="17" t="s">
        <v>95</v>
      </c>
      <c r="S616" s="17" t="s">
        <v>97</v>
      </c>
      <c r="T616" s="17" t="s">
        <v>66</v>
      </c>
      <c r="U616" s="17" t="s">
        <v>75</v>
      </c>
      <c r="V616" s="17" t="s">
        <v>46</v>
      </c>
    </row>
    <row r="617" spans="1:22" x14ac:dyDescent="0.25">
      <c r="A617" s="17">
        <v>662398</v>
      </c>
      <c r="B617" s="51">
        <v>35533</v>
      </c>
      <c r="C617" s="17" t="s">
        <v>79</v>
      </c>
      <c r="D617" s="17" t="s">
        <v>80</v>
      </c>
      <c r="E617" s="17" t="s">
        <v>83</v>
      </c>
      <c r="F617" s="17" t="s">
        <v>91</v>
      </c>
      <c r="G617" s="17" t="s">
        <v>102</v>
      </c>
      <c r="H617" s="17">
        <v>11</v>
      </c>
      <c r="I617" s="17" t="s">
        <v>92</v>
      </c>
      <c r="J617" s="17" t="s">
        <v>6</v>
      </c>
      <c r="K617" s="11">
        <v>-4624.46</v>
      </c>
      <c r="L617" s="11">
        <v>4624.46</v>
      </c>
      <c r="M617" s="11">
        <v>4624.46</v>
      </c>
      <c r="N617" s="17">
        <v>2017</v>
      </c>
      <c r="O617" s="17" t="s">
        <v>15</v>
      </c>
      <c r="P617" s="17" t="s">
        <v>32</v>
      </c>
      <c r="Q617" s="17" t="s">
        <v>98</v>
      </c>
      <c r="R617" s="17" t="s">
        <v>95</v>
      </c>
      <c r="S617" s="17" t="s">
        <v>97</v>
      </c>
      <c r="T617" s="17" t="s">
        <v>66</v>
      </c>
      <c r="U617" s="17" t="s">
        <v>75</v>
      </c>
      <c r="V617" s="17" t="s">
        <v>46</v>
      </c>
    </row>
    <row r="618" spans="1:22" x14ac:dyDescent="0.25">
      <c r="A618" s="17">
        <v>662402</v>
      </c>
      <c r="B618" s="51">
        <v>35534</v>
      </c>
      <c r="C618" s="17" t="s">
        <v>79</v>
      </c>
      <c r="D618" s="17" t="s">
        <v>80</v>
      </c>
      <c r="E618" s="17" t="s">
        <v>83</v>
      </c>
      <c r="F618" s="17" t="s">
        <v>91</v>
      </c>
      <c r="G618" s="17" t="s">
        <v>102</v>
      </c>
      <c r="H618" s="17">
        <v>11</v>
      </c>
      <c r="I618" s="17" t="s">
        <v>92</v>
      </c>
      <c r="J618" s="17" t="s">
        <v>23</v>
      </c>
      <c r="K618" s="11">
        <v>-4624.46</v>
      </c>
      <c r="L618" s="11">
        <v>4624.46</v>
      </c>
      <c r="M618" s="11">
        <v>4624.46</v>
      </c>
      <c r="N618" s="17">
        <v>2017</v>
      </c>
      <c r="O618" s="17" t="s">
        <v>15</v>
      </c>
      <c r="P618" s="17" t="s">
        <v>20</v>
      </c>
      <c r="Q618" s="17" t="s">
        <v>98</v>
      </c>
      <c r="R618" s="17" t="s">
        <v>95</v>
      </c>
      <c r="S618" s="17" t="s">
        <v>97</v>
      </c>
      <c r="T618" s="17" t="s">
        <v>66</v>
      </c>
      <c r="U618" s="17" t="s">
        <v>75</v>
      </c>
      <c r="V618" s="17" t="s">
        <v>46</v>
      </c>
    </row>
    <row r="619" spans="1:22" x14ac:dyDescent="0.25">
      <c r="A619" s="17">
        <v>662642</v>
      </c>
      <c r="B619" s="51">
        <v>35630</v>
      </c>
      <c r="C619" s="17" t="s">
        <v>79</v>
      </c>
      <c r="D619" s="17" t="s">
        <v>80</v>
      </c>
      <c r="E619" s="17" t="s">
        <v>83</v>
      </c>
      <c r="F619" s="17" t="s">
        <v>91</v>
      </c>
      <c r="G619" s="17" t="s">
        <v>87</v>
      </c>
      <c r="H619" s="17">
        <v>9</v>
      </c>
      <c r="I619" s="17" t="s">
        <v>86</v>
      </c>
      <c r="J619" s="17" t="s">
        <v>8</v>
      </c>
      <c r="K619" s="11">
        <v>1535</v>
      </c>
      <c r="L619" s="11">
        <v>1535</v>
      </c>
      <c r="M619" s="11">
        <v>1535</v>
      </c>
      <c r="N619" s="17">
        <v>2017</v>
      </c>
      <c r="O619" s="17" t="s">
        <v>15</v>
      </c>
      <c r="P619" s="17" t="s">
        <v>17</v>
      </c>
      <c r="Q619" s="17" t="s">
        <v>98</v>
      </c>
      <c r="R619" s="17" t="s">
        <v>95</v>
      </c>
      <c r="S619" s="17" t="s">
        <v>96</v>
      </c>
      <c r="T619" s="17" t="s">
        <v>66</v>
      </c>
      <c r="U619" s="17" t="s">
        <v>75</v>
      </c>
      <c r="V619" s="17" t="s">
        <v>46</v>
      </c>
    </row>
    <row r="620" spans="1:22" x14ac:dyDescent="0.25">
      <c r="A620" s="17">
        <v>662643</v>
      </c>
      <c r="B620" s="51">
        <v>35631</v>
      </c>
      <c r="C620" s="17" t="s">
        <v>79</v>
      </c>
      <c r="D620" s="17" t="s">
        <v>80</v>
      </c>
      <c r="E620" s="17" t="s">
        <v>83</v>
      </c>
      <c r="F620" s="17" t="s">
        <v>91</v>
      </c>
      <c r="G620" s="17" t="s">
        <v>87</v>
      </c>
      <c r="H620" s="17">
        <v>9</v>
      </c>
      <c r="I620" s="17" t="s">
        <v>86</v>
      </c>
      <c r="J620" s="17" t="s">
        <v>6</v>
      </c>
      <c r="K620" s="11">
        <v>-16547.309999999998</v>
      </c>
      <c r="L620" s="11">
        <v>16547.309999999998</v>
      </c>
      <c r="M620" s="11">
        <v>16547.309999999998</v>
      </c>
      <c r="N620" s="17">
        <v>2017</v>
      </c>
      <c r="O620" s="17" t="s">
        <v>15</v>
      </c>
      <c r="P620" s="17" t="s">
        <v>32</v>
      </c>
      <c r="Q620" s="17" t="s">
        <v>98</v>
      </c>
      <c r="R620" s="17" t="s">
        <v>95</v>
      </c>
      <c r="S620" s="17" t="s">
        <v>96</v>
      </c>
      <c r="T620" s="17" t="s">
        <v>66</v>
      </c>
      <c r="U620" s="17" t="s">
        <v>75</v>
      </c>
      <c r="V620" s="17" t="s">
        <v>46</v>
      </c>
    </row>
    <row r="621" spans="1:22" x14ac:dyDescent="0.25">
      <c r="A621" s="17">
        <v>662644</v>
      </c>
      <c r="B621" s="51">
        <v>35632</v>
      </c>
      <c r="C621" s="17" t="s">
        <v>79</v>
      </c>
      <c r="D621" s="17" t="s">
        <v>80</v>
      </c>
      <c r="E621" s="17" t="s">
        <v>83</v>
      </c>
      <c r="F621" s="17" t="s">
        <v>91</v>
      </c>
      <c r="G621" s="17" t="s">
        <v>87</v>
      </c>
      <c r="H621" s="17">
        <v>9</v>
      </c>
      <c r="I621" s="17" t="s">
        <v>86</v>
      </c>
      <c r="J621" s="17" t="s">
        <v>4</v>
      </c>
      <c r="K621" s="11">
        <v>-8470.39</v>
      </c>
      <c r="L621" s="11">
        <v>8470.39</v>
      </c>
      <c r="M621" s="11">
        <v>8470.39</v>
      </c>
      <c r="N621" s="17">
        <v>2017</v>
      </c>
      <c r="O621" s="17" t="s">
        <v>15</v>
      </c>
      <c r="P621" s="17" t="s">
        <v>18</v>
      </c>
      <c r="Q621" s="17" t="s">
        <v>98</v>
      </c>
      <c r="R621" s="17" t="s">
        <v>95</v>
      </c>
      <c r="S621" s="17" t="s">
        <v>96</v>
      </c>
      <c r="T621" s="17" t="s">
        <v>66</v>
      </c>
      <c r="U621" s="17" t="s">
        <v>75</v>
      </c>
      <c r="V621" s="17" t="s">
        <v>46</v>
      </c>
    </row>
    <row r="622" spans="1:22" x14ac:dyDescent="0.25">
      <c r="A622" s="17">
        <v>662647</v>
      </c>
      <c r="B622" s="51">
        <v>35633</v>
      </c>
      <c r="C622" s="17" t="s">
        <v>79</v>
      </c>
      <c r="D622" s="17" t="s">
        <v>80</v>
      </c>
      <c r="E622" s="17" t="s">
        <v>83</v>
      </c>
      <c r="F622" s="17" t="s">
        <v>91</v>
      </c>
      <c r="G622" s="17" t="s">
        <v>87</v>
      </c>
      <c r="H622" s="17">
        <v>9</v>
      </c>
      <c r="I622" s="17" t="s">
        <v>86</v>
      </c>
      <c r="J622" s="17" t="s">
        <v>23</v>
      </c>
      <c r="K622" s="11">
        <v>-8076.920000000001</v>
      </c>
      <c r="L622" s="11">
        <v>8076.920000000001</v>
      </c>
      <c r="M622" s="11">
        <v>8076.920000000001</v>
      </c>
      <c r="N622" s="17">
        <v>2017</v>
      </c>
      <c r="O622" s="17" t="s">
        <v>15</v>
      </c>
      <c r="P622" s="17" t="s">
        <v>20</v>
      </c>
      <c r="Q622" s="17" t="s">
        <v>98</v>
      </c>
      <c r="R622" s="17" t="s">
        <v>95</v>
      </c>
      <c r="S622" s="17" t="s">
        <v>96</v>
      </c>
      <c r="T622" s="17" t="s">
        <v>66</v>
      </c>
      <c r="U622" s="17" t="s">
        <v>75</v>
      </c>
      <c r="V622" s="17" t="s">
        <v>46</v>
      </c>
    </row>
    <row r="623" spans="1:22" x14ac:dyDescent="0.25">
      <c r="A623" s="17">
        <v>662649</v>
      </c>
      <c r="B623" s="51">
        <v>35634</v>
      </c>
      <c r="C623" s="17" t="s">
        <v>79</v>
      </c>
      <c r="D623" s="17" t="s">
        <v>80</v>
      </c>
      <c r="E623" s="17" t="s">
        <v>83</v>
      </c>
      <c r="F623" s="17" t="s">
        <v>91</v>
      </c>
      <c r="G623" s="17" t="s">
        <v>87</v>
      </c>
      <c r="H623" s="17">
        <v>9</v>
      </c>
      <c r="I623" s="17" t="s">
        <v>88</v>
      </c>
      <c r="J623" s="17" t="s">
        <v>8</v>
      </c>
      <c r="K623" s="11">
        <v>5201</v>
      </c>
      <c r="L623" s="11">
        <v>5201</v>
      </c>
      <c r="M623" s="11">
        <v>5201</v>
      </c>
      <c r="N623" s="17">
        <v>2017</v>
      </c>
      <c r="O623" s="17" t="s">
        <v>15</v>
      </c>
      <c r="P623" s="17" t="s">
        <v>17</v>
      </c>
      <c r="Q623" s="17" t="s">
        <v>98</v>
      </c>
      <c r="R623" s="17" t="s">
        <v>95</v>
      </c>
      <c r="S623" s="17" t="s">
        <v>96</v>
      </c>
      <c r="T623" s="17" t="s">
        <v>66</v>
      </c>
      <c r="U623" s="17" t="s">
        <v>75</v>
      </c>
      <c r="V623" s="17" t="s">
        <v>46</v>
      </c>
    </row>
    <row r="624" spans="1:22" x14ac:dyDescent="0.25">
      <c r="A624" s="17">
        <v>662650</v>
      </c>
      <c r="B624" s="51">
        <v>35635</v>
      </c>
      <c r="C624" s="17" t="s">
        <v>79</v>
      </c>
      <c r="D624" s="17" t="s">
        <v>80</v>
      </c>
      <c r="E624" s="17" t="s">
        <v>83</v>
      </c>
      <c r="F624" s="17" t="s">
        <v>91</v>
      </c>
      <c r="G624" s="17" t="s">
        <v>87</v>
      </c>
      <c r="H624" s="17">
        <v>9</v>
      </c>
      <c r="I624" s="17" t="s">
        <v>88</v>
      </c>
      <c r="J624" s="17" t="s">
        <v>6</v>
      </c>
      <c r="K624" s="11">
        <v>-48213.919999999998</v>
      </c>
      <c r="L624" s="11">
        <v>48213.919999999998</v>
      </c>
      <c r="M624" s="11">
        <v>48213.919999999998</v>
      </c>
      <c r="N624" s="17">
        <v>2017</v>
      </c>
      <c r="O624" s="17" t="s">
        <v>15</v>
      </c>
      <c r="P624" s="17" t="s">
        <v>32</v>
      </c>
      <c r="Q624" s="17" t="s">
        <v>98</v>
      </c>
      <c r="R624" s="17" t="s">
        <v>95</v>
      </c>
      <c r="S624" s="17" t="s">
        <v>96</v>
      </c>
      <c r="T624" s="17" t="s">
        <v>66</v>
      </c>
      <c r="U624" s="17" t="s">
        <v>75</v>
      </c>
      <c r="V624" s="17" t="s">
        <v>46</v>
      </c>
    </row>
    <row r="625" spans="1:22" x14ac:dyDescent="0.25">
      <c r="A625" s="17">
        <v>662654</v>
      </c>
      <c r="B625" s="51">
        <v>35636</v>
      </c>
      <c r="C625" s="17" t="s">
        <v>79</v>
      </c>
      <c r="D625" s="17" t="s">
        <v>80</v>
      </c>
      <c r="E625" s="17" t="s">
        <v>83</v>
      </c>
      <c r="F625" s="17" t="s">
        <v>91</v>
      </c>
      <c r="G625" s="17" t="s">
        <v>87</v>
      </c>
      <c r="H625" s="17">
        <v>9</v>
      </c>
      <c r="I625" s="17" t="s">
        <v>88</v>
      </c>
      <c r="J625" s="17" t="s">
        <v>23</v>
      </c>
      <c r="K625" s="11">
        <v>-48213.919999999998</v>
      </c>
      <c r="L625" s="11">
        <v>48213.919999999998</v>
      </c>
      <c r="M625" s="11">
        <v>48213.919999999998</v>
      </c>
      <c r="N625" s="17">
        <v>2017</v>
      </c>
      <c r="O625" s="17" t="s">
        <v>15</v>
      </c>
      <c r="P625" s="17" t="s">
        <v>20</v>
      </c>
      <c r="Q625" s="17" t="s">
        <v>98</v>
      </c>
      <c r="R625" s="17" t="s">
        <v>95</v>
      </c>
      <c r="S625" s="17" t="s">
        <v>96</v>
      </c>
      <c r="T625" s="17" t="s">
        <v>66</v>
      </c>
      <c r="U625" s="17" t="s">
        <v>75</v>
      </c>
      <c r="V625" s="17" t="s">
        <v>46</v>
      </c>
    </row>
    <row r="626" spans="1:22" x14ac:dyDescent="0.25">
      <c r="A626" s="17">
        <v>662656</v>
      </c>
      <c r="B626" s="51">
        <v>35637</v>
      </c>
      <c r="C626" s="17" t="s">
        <v>79</v>
      </c>
      <c r="D626" s="17" t="s">
        <v>80</v>
      </c>
      <c r="E626" s="17" t="s">
        <v>83</v>
      </c>
      <c r="F626" s="17" t="s">
        <v>91</v>
      </c>
      <c r="G626" s="17" t="s">
        <v>87</v>
      </c>
      <c r="H626" s="17">
        <v>9</v>
      </c>
      <c r="I626" s="17" t="s">
        <v>87</v>
      </c>
      <c r="J626" s="17" t="s">
        <v>8</v>
      </c>
      <c r="K626" s="11">
        <v>150</v>
      </c>
      <c r="L626" s="11">
        <v>150</v>
      </c>
      <c r="M626" s="11">
        <v>150</v>
      </c>
      <c r="N626" s="17">
        <v>2017</v>
      </c>
      <c r="O626" s="17" t="s">
        <v>15</v>
      </c>
      <c r="P626" s="17" t="s">
        <v>17</v>
      </c>
      <c r="Q626" s="17" t="s">
        <v>98</v>
      </c>
      <c r="R626" s="17" t="s">
        <v>95</v>
      </c>
      <c r="S626" s="17" t="s">
        <v>96</v>
      </c>
      <c r="T626" s="17" t="s">
        <v>66</v>
      </c>
      <c r="U626" s="17" t="s">
        <v>75</v>
      </c>
      <c r="V626" s="17" t="s">
        <v>46</v>
      </c>
    </row>
    <row r="627" spans="1:22" x14ac:dyDescent="0.25">
      <c r="A627" s="17">
        <v>662657</v>
      </c>
      <c r="B627" s="51">
        <v>35638</v>
      </c>
      <c r="C627" s="17" t="s">
        <v>79</v>
      </c>
      <c r="D627" s="17" t="s">
        <v>80</v>
      </c>
      <c r="E627" s="17" t="s">
        <v>83</v>
      </c>
      <c r="F627" s="17" t="s">
        <v>91</v>
      </c>
      <c r="G627" s="17" t="s">
        <v>87</v>
      </c>
      <c r="H627" s="17">
        <v>9</v>
      </c>
      <c r="I627" s="17" t="s">
        <v>87</v>
      </c>
      <c r="J627" s="17" t="s">
        <v>6</v>
      </c>
      <c r="K627" s="11">
        <v>-1324.79</v>
      </c>
      <c r="L627" s="11">
        <v>1324.79</v>
      </c>
      <c r="M627" s="11">
        <v>1324.79</v>
      </c>
      <c r="N627" s="17">
        <v>2017</v>
      </c>
      <c r="O627" s="17" t="s">
        <v>15</v>
      </c>
      <c r="P627" s="17" t="s">
        <v>32</v>
      </c>
      <c r="Q627" s="17" t="s">
        <v>98</v>
      </c>
      <c r="R627" s="17" t="s">
        <v>95</v>
      </c>
      <c r="S627" s="17" t="s">
        <v>96</v>
      </c>
      <c r="T627" s="17" t="s">
        <v>66</v>
      </c>
      <c r="U627" s="17" t="s">
        <v>75</v>
      </c>
      <c r="V627" s="17" t="s">
        <v>46</v>
      </c>
    </row>
    <row r="628" spans="1:22" x14ac:dyDescent="0.25">
      <c r="A628" s="17">
        <v>662661</v>
      </c>
      <c r="B628" s="51">
        <v>35639</v>
      </c>
      <c r="C628" s="17" t="s">
        <v>79</v>
      </c>
      <c r="D628" s="17" t="s">
        <v>80</v>
      </c>
      <c r="E628" s="17" t="s">
        <v>83</v>
      </c>
      <c r="F628" s="17" t="s">
        <v>91</v>
      </c>
      <c r="G628" s="17" t="s">
        <v>87</v>
      </c>
      <c r="H628" s="17">
        <v>9</v>
      </c>
      <c r="I628" s="17" t="s">
        <v>87</v>
      </c>
      <c r="J628" s="17" t="s">
        <v>23</v>
      </c>
      <c r="K628" s="11">
        <v>-1324.79</v>
      </c>
      <c r="L628" s="11">
        <v>1324.79</v>
      </c>
      <c r="M628" s="11">
        <v>1324.79</v>
      </c>
      <c r="N628" s="17">
        <v>2017</v>
      </c>
      <c r="O628" s="17" t="s">
        <v>15</v>
      </c>
      <c r="P628" s="17" t="s">
        <v>20</v>
      </c>
      <c r="Q628" s="17" t="s">
        <v>98</v>
      </c>
      <c r="R628" s="17" t="s">
        <v>95</v>
      </c>
      <c r="S628" s="17" t="s">
        <v>96</v>
      </c>
      <c r="T628" s="17" t="s">
        <v>66</v>
      </c>
      <c r="U628" s="17" t="s">
        <v>75</v>
      </c>
      <c r="V628" s="17" t="s">
        <v>46</v>
      </c>
    </row>
    <row r="629" spans="1:22" x14ac:dyDescent="0.25">
      <c r="A629" s="17">
        <v>662712</v>
      </c>
      <c r="B629" s="51">
        <v>35660</v>
      </c>
      <c r="C629" s="17" t="s">
        <v>79</v>
      </c>
      <c r="D629" s="17" t="s">
        <v>80</v>
      </c>
      <c r="E629" s="17" t="s">
        <v>83</v>
      </c>
      <c r="F629" s="17" t="s">
        <v>91</v>
      </c>
      <c r="G629" s="17" t="s">
        <v>108</v>
      </c>
      <c r="H629" s="17">
        <v>8</v>
      </c>
      <c r="I629" s="17" t="s">
        <v>86</v>
      </c>
      <c r="J629" s="17" t="s">
        <v>8</v>
      </c>
      <c r="K629" s="11">
        <v>95</v>
      </c>
      <c r="L629" s="11">
        <v>95</v>
      </c>
      <c r="M629" s="11">
        <v>95</v>
      </c>
      <c r="N629" s="17">
        <v>2017</v>
      </c>
      <c r="O629" s="17" t="s">
        <v>15</v>
      </c>
      <c r="P629" s="17" t="s">
        <v>17</v>
      </c>
      <c r="Q629" s="17" t="s">
        <v>98</v>
      </c>
      <c r="R629" s="17" t="s">
        <v>95</v>
      </c>
      <c r="S629" s="17" t="s">
        <v>96</v>
      </c>
      <c r="T629" s="17" t="s">
        <v>66</v>
      </c>
      <c r="U629" s="17" t="s">
        <v>75</v>
      </c>
      <c r="V629" s="17" t="s">
        <v>46</v>
      </c>
    </row>
    <row r="630" spans="1:22" x14ac:dyDescent="0.25">
      <c r="A630" s="17">
        <v>662713</v>
      </c>
      <c r="B630" s="51">
        <v>35661</v>
      </c>
      <c r="C630" s="17" t="s">
        <v>79</v>
      </c>
      <c r="D630" s="17" t="s">
        <v>80</v>
      </c>
      <c r="E630" s="17" t="s">
        <v>83</v>
      </c>
      <c r="F630" s="17" t="s">
        <v>91</v>
      </c>
      <c r="G630" s="17" t="s">
        <v>108</v>
      </c>
      <c r="H630" s="17">
        <v>8</v>
      </c>
      <c r="I630" s="17" t="s">
        <v>86</v>
      </c>
      <c r="J630" s="17" t="s">
        <v>6</v>
      </c>
      <c r="K630" s="11">
        <v>-1069094.8400000001</v>
      </c>
      <c r="L630" s="11">
        <v>1069094.8400000001</v>
      </c>
      <c r="M630" s="11">
        <v>1069094.8400000001</v>
      </c>
      <c r="N630" s="17">
        <v>2017</v>
      </c>
      <c r="O630" s="17" t="s">
        <v>15</v>
      </c>
      <c r="P630" s="17" t="s">
        <v>32</v>
      </c>
      <c r="Q630" s="17" t="s">
        <v>98</v>
      </c>
      <c r="R630" s="17" t="s">
        <v>95</v>
      </c>
      <c r="S630" s="17" t="s">
        <v>96</v>
      </c>
      <c r="T630" s="17" t="s">
        <v>66</v>
      </c>
      <c r="U630" s="17" t="s">
        <v>75</v>
      </c>
      <c r="V630" s="17" t="s">
        <v>46</v>
      </c>
    </row>
    <row r="631" spans="1:22" x14ac:dyDescent="0.25">
      <c r="A631" s="17">
        <v>662714</v>
      </c>
      <c r="B631" s="51">
        <v>35662</v>
      </c>
      <c r="C631" s="17" t="s">
        <v>79</v>
      </c>
      <c r="D631" s="17" t="s">
        <v>80</v>
      </c>
      <c r="E631" s="17" t="s">
        <v>83</v>
      </c>
      <c r="F631" s="17" t="s">
        <v>91</v>
      </c>
      <c r="G631" s="17" t="s">
        <v>108</v>
      </c>
      <c r="H631" s="17">
        <v>8</v>
      </c>
      <c r="I631" s="17" t="s">
        <v>86</v>
      </c>
      <c r="J631" s="17" t="s">
        <v>4</v>
      </c>
      <c r="K631" s="11">
        <v>-253258.54000000004</v>
      </c>
      <c r="L631" s="11">
        <v>253258.54000000004</v>
      </c>
      <c r="M631" s="11">
        <v>253258.54000000004</v>
      </c>
      <c r="N631" s="17">
        <v>2017</v>
      </c>
      <c r="O631" s="17" t="s">
        <v>15</v>
      </c>
      <c r="P631" s="17" t="s">
        <v>18</v>
      </c>
      <c r="Q631" s="17" t="s">
        <v>98</v>
      </c>
      <c r="R631" s="17" t="s">
        <v>95</v>
      </c>
      <c r="S631" s="17" t="s">
        <v>96</v>
      </c>
      <c r="T631" s="17" t="s">
        <v>66</v>
      </c>
      <c r="U631" s="17" t="s">
        <v>75</v>
      </c>
      <c r="V631" s="17" t="s">
        <v>46</v>
      </c>
    </row>
    <row r="632" spans="1:22" x14ac:dyDescent="0.25">
      <c r="A632" s="17">
        <v>662715</v>
      </c>
      <c r="B632" s="51">
        <v>35663</v>
      </c>
      <c r="C632" s="17" t="s">
        <v>79</v>
      </c>
      <c r="D632" s="17" t="s">
        <v>80</v>
      </c>
      <c r="E632" s="17" t="s">
        <v>83</v>
      </c>
      <c r="F632" s="17" t="s">
        <v>91</v>
      </c>
      <c r="G632" s="17" t="s">
        <v>108</v>
      </c>
      <c r="H632" s="17">
        <v>8</v>
      </c>
      <c r="I632" s="17" t="s">
        <v>86</v>
      </c>
      <c r="J632" s="17" t="s">
        <v>2</v>
      </c>
      <c r="K632" s="11">
        <v>-159619.21</v>
      </c>
      <c r="L632" s="11">
        <v>159619.21</v>
      </c>
      <c r="M632" s="11">
        <v>159619.21</v>
      </c>
      <c r="N632" s="17">
        <v>2017</v>
      </c>
      <c r="O632" s="17" t="s">
        <v>15</v>
      </c>
      <c r="P632" s="17" t="s">
        <v>19</v>
      </c>
      <c r="Q632" s="17" t="s">
        <v>98</v>
      </c>
      <c r="R632" s="17" t="s">
        <v>95</v>
      </c>
      <c r="S632" s="17" t="s">
        <v>96</v>
      </c>
      <c r="T632" s="17" t="s">
        <v>66</v>
      </c>
      <c r="U632" s="17" t="s">
        <v>75</v>
      </c>
      <c r="V632" s="17" t="s">
        <v>46</v>
      </c>
    </row>
    <row r="633" spans="1:22" x14ac:dyDescent="0.25">
      <c r="A633" s="17">
        <v>662716</v>
      </c>
      <c r="B633" s="51">
        <v>35664</v>
      </c>
      <c r="C633" s="17" t="s">
        <v>79</v>
      </c>
      <c r="D633" s="17" t="s">
        <v>80</v>
      </c>
      <c r="E633" s="17" t="s">
        <v>83</v>
      </c>
      <c r="F633" s="17" t="s">
        <v>91</v>
      </c>
      <c r="G633" s="17" t="s">
        <v>108</v>
      </c>
      <c r="H633" s="17">
        <v>8</v>
      </c>
      <c r="I633" s="17" t="s">
        <v>86</v>
      </c>
      <c r="J633" s="17" t="s">
        <v>0</v>
      </c>
      <c r="K633" s="11">
        <v>-102818.55</v>
      </c>
      <c r="L633" s="11">
        <v>102818.55</v>
      </c>
      <c r="M633" s="11">
        <v>102818.55</v>
      </c>
      <c r="N633" s="17">
        <v>2017</v>
      </c>
      <c r="O633" s="17" t="s">
        <v>15</v>
      </c>
      <c r="P633" s="17" t="s">
        <v>21</v>
      </c>
      <c r="Q633" s="17" t="s">
        <v>98</v>
      </c>
      <c r="R633" s="17" t="s">
        <v>95</v>
      </c>
      <c r="S633" s="17" t="s">
        <v>96</v>
      </c>
      <c r="T633" s="17" t="s">
        <v>66</v>
      </c>
      <c r="U633" s="17" t="s">
        <v>75</v>
      </c>
      <c r="V633" s="17" t="s">
        <v>46</v>
      </c>
    </row>
    <row r="634" spans="1:22" x14ac:dyDescent="0.25">
      <c r="A634" s="17">
        <v>662717</v>
      </c>
      <c r="B634" s="51">
        <v>35665</v>
      </c>
      <c r="C634" s="17" t="s">
        <v>79</v>
      </c>
      <c r="D634" s="17" t="s">
        <v>80</v>
      </c>
      <c r="E634" s="17" t="s">
        <v>83</v>
      </c>
      <c r="F634" s="17" t="s">
        <v>91</v>
      </c>
      <c r="G634" s="17" t="s">
        <v>108</v>
      </c>
      <c r="H634" s="17">
        <v>8</v>
      </c>
      <c r="I634" s="17" t="s">
        <v>86</v>
      </c>
      <c r="J634" s="17" t="s">
        <v>23</v>
      </c>
      <c r="K634" s="11">
        <v>-538460.11999999988</v>
      </c>
      <c r="L634" s="11">
        <v>538460.11999999988</v>
      </c>
      <c r="M634" s="11">
        <v>538460.11999999988</v>
      </c>
      <c r="N634" s="17">
        <v>2017</v>
      </c>
      <c r="O634" s="17" t="s">
        <v>15</v>
      </c>
      <c r="P634" s="17" t="s">
        <v>20</v>
      </c>
      <c r="Q634" s="17" t="s">
        <v>98</v>
      </c>
      <c r="R634" s="17" t="s">
        <v>95</v>
      </c>
      <c r="S634" s="17" t="s">
        <v>96</v>
      </c>
      <c r="T634" s="17" t="s">
        <v>66</v>
      </c>
      <c r="U634" s="17" t="s">
        <v>75</v>
      </c>
      <c r="V634" s="17" t="s">
        <v>46</v>
      </c>
    </row>
    <row r="635" spans="1:22" x14ac:dyDescent="0.25">
      <c r="A635" s="17">
        <v>662718</v>
      </c>
      <c r="B635" s="51">
        <v>35666</v>
      </c>
      <c r="C635" s="17" t="s">
        <v>79</v>
      </c>
      <c r="D635" s="17" t="s">
        <v>80</v>
      </c>
      <c r="E635" s="17" t="s">
        <v>83</v>
      </c>
      <c r="F635" s="17" t="s">
        <v>91</v>
      </c>
      <c r="G635" s="17" t="s">
        <v>108</v>
      </c>
      <c r="H635" s="17">
        <v>8</v>
      </c>
      <c r="I635" s="17" t="s">
        <v>86</v>
      </c>
      <c r="J635" s="17" t="s">
        <v>30</v>
      </c>
      <c r="K635" s="11">
        <v>-14938.419999999998</v>
      </c>
      <c r="L635" s="11">
        <v>14938.419999999998</v>
      </c>
      <c r="M635" s="11">
        <v>14938.419999999998</v>
      </c>
      <c r="N635" s="17">
        <v>2017</v>
      </c>
      <c r="O635" s="17" t="s">
        <v>15</v>
      </c>
      <c r="P635" s="17" t="s">
        <v>22</v>
      </c>
      <c r="Q635" s="17" t="s">
        <v>98</v>
      </c>
      <c r="R635" s="17" t="s">
        <v>95</v>
      </c>
      <c r="S635" s="17" t="s">
        <v>96</v>
      </c>
      <c r="T635" s="17" t="s">
        <v>66</v>
      </c>
      <c r="U635" s="17" t="s">
        <v>75</v>
      </c>
      <c r="V635" s="17" t="s">
        <v>46</v>
      </c>
    </row>
    <row r="636" spans="1:22" x14ac:dyDescent="0.25">
      <c r="A636" s="17">
        <v>662719</v>
      </c>
      <c r="B636" s="51">
        <v>35667</v>
      </c>
      <c r="C636" s="17" t="s">
        <v>79</v>
      </c>
      <c r="D636" s="17" t="s">
        <v>80</v>
      </c>
      <c r="E636" s="17" t="s">
        <v>83</v>
      </c>
      <c r="F636" s="17" t="s">
        <v>91</v>
      </c>
      <c r="G636" s="17" t="s">
        <v>108</v>
      </c>
      <c r="H636" s="17">
        <v>8</v>
      </c>
      <c r="I636" s="17" t="s">
        <v>88</v>
      </c>
      <c r="J636" s="17" t="s">
        <v>8</v>
      </c>
      <c r="K636" s="11">
        <v>65</v>
      </c>
      <c r="L636" s="11">
        <v>65</v>
      </c>
      <c r="M636" s="11">
        <v>65</v>
      </c>
      <c r="N636" s="17">
        <v>2017</v>
      </c>
      <c r="O636" s="17" t="s">
        <v>15</v>
      </c>
      <c r="P636" s="17" t="s">
        <v>17</v>
      </c>
      <c r="Q636" s="17" t="s">
        <v>98</v>
      </c>
      <c r="R636" s="17" t="s">
        <v>95</v>
      </c>
      <c r="S636" s="17" t="s">
        <v>96</v>
      </c>
      <c r="T636" s="17" t="s">
        <v>66</v>
      </c>
      <c r="U636" s="17" t="s">
        <v>75</v>
      </c>
      <c r="V636" s="17" t="s">
        <v>46</v>
      </c>
    </row>
    <row r="637" spans="1:22" x14ac:dyDescent="0.25">
      <c r="A637" s="17">
        <v>662720</v>
      </c>
      <c r="B637" s="51">
        <v>35668</v>
      </c>
      <c r="C637" s="17" t="s">
        <v>79</v>
      </c>
      <c r="D637" s="17" t="s">
        <v>80</v>
      </c>
      <c r="E637" s="17" t="s">
        <v>83</v>
      </c>
      <c r="F637" s="17" t="s">
        <v>91</v>
      </c>
      <c r="G637" s="17" t="s">
        <v>108</v>
      </c>
      <c r="H637" s="17">
        <v>8</v>
      </c>
      <c r="I637" s="17" t="s">
        <v>88</v>
      </c>
      <c r="J637" s="17" t="s">
        <v>6</v>
      </c>
      <c r="K637" s="11">
        <v>-382851.52999999997</v>
      </c>
      <c r="L637" s="11">
        <v>382851.52999999997</v>
      </c>
      <c r="M637" s="11">
        <v>382851.52999999997</v>
      </c>
      <c r="N637" s="17">
        <v>2017</v>
      </c>
      <c r="O637" s="17" t="s">
        <v>15</v>
      </c>
      <c r="P637" s="17" t="s">
        <v>32</v>
      </c>
      <c r="Q637" s="17" t="s">
        <v>98</v>
      </c>
      <c r="R637" s="17" t="s">
        <v>95</v>
      </c>
      <c r="S637" s="17" t="s">
        <v>96</v>
      </c>
      <c r="T637" s="17" t="s">
        <v>66</v>
      </c>
      <c r="U637" s="17" t="s">
        <v>75</v>
      </c>
      <c r="V637" s="17" t="s">
        <v>46</v>
      </c>
    </row>
    <row r="638" spans="1:22" x14ac:dyDescent="0.25">
      <c r="A638" s="17">
        <v>662721</v>
      </c>
      <c r="B638" s="51">
        <v>35669</v>
      </c>
      <c r="C638" s="17" t="s">
        <v>79</v>
      </c>
      <c r="D638" s="17" t="s">
        <v>80</v>
      </c>
      <c r="E638" s="17" t="s">
        <v>83</v>
      </c>
      <c r="F638" s="17" t="s">
        <v>91</v>
      </c>
      <c r="G638" s="17" t="s">
        <v>108</v>
      </c>
      <c r="H638" s="17">
        <v>8</v>
      </c>
      <c r="I638" s="17" t="s">
        <v>88</v>
      </c>
      <c r="J638" s="17" t="s">
        <v>4</v>
      </c>
      <c r="K638" s="11">
        <v>-79392.040000000008</v>
      </c>
      <c r="L638" s="11">
        <v>79392.040000000008</v>
      </c>
      <c r="M638" s="11">
        <v>79392.040000000008</v>
      </c>
      <c r="N638" s="17">
        <v>2017</v>
      </c>
      <c r="O638" s="17" t="s">
        <v>15</v>
      </c>
      <c r="P638" s="17" t="s">
        <v>18</v>
      </c>
      <c r="Q638" s="17" t="s">
        <v>98</v>
      </c>
      <c r="R638" s="17" t="s">
        <v>95</v>
      </c>
      <c r="S638" s="17" t="s">
        <v>96</v>
      </c>
      <c r="T638" s="17" t="s">
        <v>66</v>
      </c>
      <c r="U638" s="17" t="s">
        <v>75</v>
      </c>
      <c r="V638" s="17" t="s">
        <v>46</v>
      </c>
    </row>
    <row r="639" spans="1:22" x14ac:dyDescent="0.25">
      <c r="A639" s="17">
        <v>662722</v>
      </c>
      <c r="B639" s="51">
        <v>35670</v>
      </c>
      <c r="C639" s="17" t="s">
        <v>79</v>
      </c>
      <c r="D639" s="17" t="s">
        <v>80</v>
      </c>
      <c r="E639" s="17" t="s">
        <v>83</v>
      </c>
      <c r="F639" s="17" t="s">
        <v>91</v>
      </c>
      <c r="G639" s="17" t="s">
        <v>108</v>
      </c>
      <c r="H639" s="17">
        <v>8</v>
      </c>
      <c r="I639" s="17" t="s">
        <v>88</v>
      </c>
      <c r="J639" s="17" t="s">
        <v>2</v>
      </c>
      <c r="K639" s="11">
        <v>-32883.29</v>
      </c>
      <c r="L639" s="11">
        <v>32883.29</v>
      </c>
      <c r="M639" s="11">
        <v>32883.29</v>
      </c>
      <c r="N639" s="17">
        <v>2017</v>
      </c>
      <c r="O639" s="17" t="s">
        <v>15</v>
      </c>
      <c r="P639" s="17" t="s">
        <v>19</v>
      </c>
      <c r="Q639" s="17" t="s">
        <v>98</v>
      </c>
      <c r="R639" s="17" t="s">
        <v>95</v>
      </c>
      <c r="S639" s="17" t="s">
        <v>96</v>
      </c>
      <c r="T639" s="17" t="s">
        <v>66</v>
      </c>
      <c r="U639" s="17" t="s">
        <v>75</v>
      </c>
      <c r="V639" s="17" t="s">
        <v>46</v>
      </c>
    </row>
    <row r="640" spans="1:22" x14ac:dyDescent="0.25">
      <c r="A640" s="17">
        <v>662723</v>
      </c>
      <c r="B640" s="51">
        <v>35671</v>
      </c>
      <c r="C640" s="17" t="s">
        <v>79</v>
      </c>
      <c r="D640" s="17" t="s">
        <v>80</v>
      </c>
      <c r="E640" s="17" t="s">
        <v>83</v>
      </c>
      <c r="F640" s="17" t="s">
        <v>91</v>
      </c>
      <c r="G640" s="17" t="s">
        <v>108</v>
      </c>
      <c r="H640" s="17">
        <v>8</v>
      </c>
      <c r="I640" s="17" t="s">
        <v>88</v>
      </c>
      <c r="J640" s="17" t="s">
        <v>0</v>
      </c>
      <c r="K640" s="11">
        <v>-20109.97</v>
      </c>
      <c r="L640" s="11">
        <v>20109.97</v>
      </c>
      <c r="M640" s="11">
        <v>20109.97</v>
      </c>
      <c r="N640" s="17">
        <v>2017</v>
      </c>
      <c r="O640" s="17" t="s">
        <v>15</v>
      </c>
      <c r="P640" s="17" t="s">
        <v>21</v>
      </c>
      <c r="Q640" s="17" t="s">
        <v>98</v>
      </c>
      <c r="R640" s="17" t="s">
        <v>95</v>
      </c>
      <c r="S640" s="17" t="s">
        <v>96</v>
      </c>
      <c r="T640" s="17" t="s">
        <v>66</v>
      </c>
      <c r="U640" s="17" t="s">
        <v>75</v>
      </c>
      <c r="V640" s="17" t="s">
        <v>46</v>
      </c>
    </row>
    <row r="641" spans="1:22" x14ac:dyDescent="0.25">
      <c r="A641" s="17">
        <v>662724</v>
      </c>
      <c r="B641" s="51">
        <v>35672</v>
      </c>
      <c r="C641" s="17" t="s">
        <v>79</v>
      </c>
      <c r="D641" s="17" t="s">
        <v>80</v>
      </c>
      <c r="E641" s="17" t="s">
        <v>83</v>
      </c>
      <c r="F641" s="17" t="s">
        <v>91</v>
      </c>
      <c r="G641" s="17" t="s">
        <v>108</v>
      </c>
      <c r="H641" s="17">
        <v>8</v>
      </c>
      <c r="I641" s="17" t="s">
        <v>88</v>
      </c>
      <c r="J641" s="17" t="s">
        <v>23</v>
      </c>
      <c r="K641" s="11">
        <v>-248830.96000000002</v>
      </c>
      <c r="L641" s="11">
        <v>248830.96000000002</v>
      </c>
      <c r="M641" s="11">
        <v>248830.96000000002</v>
      </c>
      <c r="N641" s="17">
        <v>2017</v>
      </c>
      <c r="O641" s="17" t="s">
        <v>15</v>
      </c>
      <c r="P641" s="17" t="s">
        <v>20</v>
      </c>
      <c r="Q641" s="17" t="s">
        <v>98</v>
      </c>
      <c r="R641" s="17" t="s">
        <v>95</v>
      </c>
      <c r="S641" s="17" t="s">
        <v>96</v>
      </c>
      <c r="T641" s="17" t="s">
        <v>66</v>
      </c>
      <c r="U641" s="17" t="s">
        <v>75</v>
      </c>
      <c r="V641" s="17" t="s">
        <v>46</v>
      </c>
    </row>
    <row r="642" spans="1:22" x14ac:dyDescent="0.25">
      <c r="A642" s="17">
        <v>662725</v>
      </c>
      <c r="B642" s="51">
        <v>35673</v>
      </c>
      <c r="C642" s="17" t="s">
        <v>79</v>
      </c>
      <c r="D642" s="17" t="s">
        <v>80</v>
      </c>
      <c r="E642" s="17" t="s">
        <v>83</v>
      </c>
      <c r="F642" s="17" t="s">
        <v>91</v>
      </c>
      <c r="G642" s="17" t="s">
        <v>108</v>
      </c>
      <c r="H642" s="17">
        <v>8</v>
      </c>
      <c r="I642" s="17" t="s">
        <v>88</v>
      </c>
      <c r="J642" s="17" t="s">
        <v>30</v>
      </c>
      <c r="K642" s="11">
        <v>-1635.27</v>
      </c>
      <c r="L642" s="11">
        <v>1635.27</v>
      </c>
      <c r="M642" s="11">
        <v>1635.27</v>
      </c>
      <c r="N642" s="17">
        <v>2017</v>
      </c>
      <c r="O642" s="17" t="s">
        <v>15</v>
      </c>
      <c r="P642" s="17" t="s">
        <v>22</v>
      </c>
      <c r="Q642" s="17" t="s">
        <v>98</v>
      </c>
      <c r="R642" s="17" t="s">
        <v>95</v>
      </c>
      <c r="S642" s="17" t="s">
        <v>96</v>
      </c>
      <c r="T642" s="17" t="s">
        <v>66</v>
      </c>
      <c r="U642" s="17" t="s">
        <v>75</v>
      </c>
      <c r="V642" s="17" t="s">
        <v>46</v>
      </c>
    </row>
    <row r="643" spans="1:22" x14ac:dyDescent="0.25">
      <c r="A643" s="17">
        <v>662726</v>
      </c>
      <c r="B643" s="51">
        <v>35674</v>
      </c>
      <c r="C643" s="17" t="s">
        <v>79</v>
      </c>
      <c r="D643" s="17" t="s">
        <v>80</v>
      </c>
      <c r="E643" s="17" t="s">
        <v>83</v>
      </c>
      <c r="F643" s="17" t="s">
        <v>91</v>
      </c>
      <c r="G643" s="17" t="s">
        <v>108</v>
      </c>
      <c r="H643" s="17">
        <v>8</v>
      </c>
      <c r="I643" s="17" t="s">
        <v>87</v>
      </c>
      <c r="J643" s="17" t="s">
        <v>8</v>
      </c>
      <c r="K643" s="11">
        <v>1</v>
      </c>
      <c r="L643" s="11">
        <v>1</v>
      </c>
      <c r="M643" s="11">
        <v>1</v>
      </c>
      <c r="N643" s="17">
        <v>2017</v>
      </c>
      <c r="O643" s="17" t="s">
        <v>15</v>
      </c>
      <c r="P643" s="17" t="s">
        <v>17</v>
      </c>
      <c r="Q643" s="17" t="s">
        <v>98</v>
      </c>
      <c r="R643" s="17" t="s">
        <v>95</v>
      </c>
      <c r="S643" s="17" t="s">
        <v>96</v>
      </c>
      <c r="T643" s="17" t="s">
        <v>66</v>
      </c>
      <c r="U643" s="17" t="s">
        <v>75</v>
      </c>
      <c r="V643" s="17" t="s">
        <v>46</v>
      </c>
    </row>
    <row r="644" spans="1:22" x14ac:dyDescent="0.25">
      <c r="A644" s="17">
        <v>662727</v>
      </c>
      <c r="B644" s="51">
        <v>35675</v>
      </c>
      <c r="C644" s="17" t="s">
        <v>79</v>
      </c>
      <c r="D644" s="17" t="s">
        <v>80</v>
      </c>
      <c r="E644" s="17" t="s">
        <v>83</v>
      </c>
      <c r="F644" s="17" t="s">
        <v>91</v>
      </c>
      <c r="G644" s="17" t="s">
        <v>108</v>
      </c>
      <c r="H644" s="17">
        <v>8</v>
      </c>
      <c r="I644" s="17" t="s">
        <v>87</v>
      </c>
      <c r="J644" s="17" t="s">
        <v>6</v>
      </c>
      <c r="K644" s="11">
        <v>-7881.85</v>
      </c>
      <c r="L644" s="11">
        <v>7881.85</v>
      </c>
      <c r="M644" s="11">
        <v>7881.85</v>
      </c>
      <c r="N644" s="17">
        <v>2017</v>
      </c>
      <c r="O644" s="17" t="s">
        <v>15</v>
      </c>
      <c r="P644" s="17" t="s">
        <v>32</v>
      </c>
      <c r="Q644" s="17" t="s">
        <v>98</v>
      </c>
      <c r="R644" s="17" t="s">
        <v>95</v>
      </c>
      <c r="S644" s="17" t="s">
        <v>96</v>
      </c>
      <c r="T644" s="17" t="s">
        <v>66</v>
      </c>
      <c r="U644" s="17" t="s">
        <v>75</v>
      </c>
      <c r="V644" s="17" t="s">
        <v>46</v>
      </c>
    </row>
    <row r="645" spans="1:22" x14ac:dyDescent="0.25">
      <c r="A645" s="17">
        <v>662729</v>
      </c>
      <c r="B645" s="51">
        <v>35676</v>
      </c>
      <c r="C645" s="17" t="s">
        <v>79</v>
      </c>
      <c r="D645" s="17" t="s">
        <v>80</v>
      </c>
      <c r="E645" s="17" t="s">
        <v>83</v>
      </c>
      <c r="F645" s="17" t="s">
        <v>91</v>
      </c>
      <c r="G645" s="17" t="s">
        <v>108</v>
      </c>
      <c r="H645" s="17">
        <v>8</v>
      </c>
      <c r="I645" s="17" t="s">
        <v>87</v>
      </c>
      <c r="J645" s="17" t="s">
        <v>2</v>
      </c>
      <c r="K645" s="11">
        <v>-3819.06</v>
      </c>
      <c r="L645" s="11">
        <v>3819.06</v>
      </c>
      <c r="M645" s="11">
        <v>3819.06</v>
      </c>
      <c r="N645" s="17">
        <v>2017</v>
      </c>
      <c r="O645" s="17" t="s">
        <v>15</v>
      </c>
      <c r="P645" s="17" t="s">
        <v>19</v>
      </c>
      <c r="Q645" s="17" t="s">
        <v>98</v>
      </c>
      <c r="R645" s="17" t="s">
        <v>95</v>
      </c>
      <c r="S645" s="17" t="s">
        <v>96</v>
      </c>
      <c r="T645" s="17" t="s">
        <v>66</v>
      </c>
      <c r="U645" s="17" t="s">
        <v>75</v>
      </c>
      <c r="V645" s="17" t="s">
        <v>46</v>
      </c>
    </row>
    <row r="646" spans="1:22" x14ac:dyDescent="0.25">
      <c r="A646" s="17">
        <v>662731</v>
      </c>
      <c r="B646" s="51">
        <v>35677</v>
      </c>
      <c r="C646" s="17" t="s">
        <v>79</v>
      </c>
      <c r="D646" s="17" t="s">
        <v>80</v>
      </c>
      <c r="E646" s="17" t="s">
        <v>83</v>
      </c>
      <c r="F646" s="17" t="s">
        <v>91</v>
      </c>
      <c r="G646" s="17" t="s">
        <v>108</v>
      </c>
      <c r="H646" s="17">
        <v>8</v>
      </c>
      <c r="I646" s="17" t="s">
        <v>87</v>
      </c>
      <c r="J646" s="17" t="s">
        <v>23</v>
      </c>
      <c r="K646" s="11">
        <v>-4062.79</v>
      </c>
      <c r="L646" s="11">
        <v>4062.79</v>
      </c>
      <c r="M646" s="11">
        <v>4062.79</v>
      </c>
      <c r="N646" s="17">
        <v>2017</v>
      </c>
      <c r="O646" s="17" t="s">
        <v>15</v>
      </c>
      <c r="P646" s="17" t="s">
        <v>20</v>
      </c>
      <c r="Q646" s="17" t="s">
        <v>98</v>
      </c>
      <c r="R646" s="17" t="s">
        <v>95</v>
      </c>
      <c r="S646" s="17" t="s">
        <v>96</v>
      </c>
      <c r="T646" s="17" t="s">
        <v>66</v>
      </c>
      <c r="U646" s="17" t="s">
        <v>75</v>
      </c>
      <c r="V646" s="17" t="s">
        <v>46</v>
      </c>
    </row>
    <row r="647" spans="1:22" x14ac:dyDescent="0.25">
      <c r="A647" s="17">
        <v>662733</v>
      </c>
      <c r="B647" s="51">
        <v>35678</v>
      </c>
      <c r="C647" s="17" t="s">
        <v>79</v>
      </c>
      <c r="D647" s="17" t="s">
        <v>80</v>
      </c>
      <c r="E647" s="17" t="s">
        <v>83</v>
      </c>
      <c r="F647" s="17" t="s">
        <v>91</v>
      </c>
      <c r="G647" s="17" t="s">
        <v>108</v>
      </c>
      <c r="H647" s="17">
        <v>8</v>
      </c>
      <c r="I647" s="17" t="s">
        <v>92</v>
      </c>
      <c r="J647" s="17" t="s">
        <v>8</v>
      </c>
      <c r="K647" s="11">
        <v>5</v>
      </c>
      <c r="L647" s="11">
        <v>5</v>
      </c>
      <c r="M647" s="11">
        <v>5</v>
      </c>
      <c r="N647" s="17">
        <v>2017</v>
      </c>
      <c r="O647" s="17" t="s">
        <v>15</v>
      </c>
      <c r="P647" s="17" t="s">
        <v>17</v>
      </c>
      <c r="Q647" s="17" t="s">
        <v>98</v>
      </c>
      <c r="R647" s="17" t="s">
        <v>95</v>
      </c>
      <c r="S647" s="17" t="s">
        <v>96</v>
      </c>
      <c r="T647" s="17" t="s">
        <v>66</v>
      </c>
      <c r="U647" s="17" t="s">
        <v>75</v>
      </c>
      <c r="V647" s="17" t="s">
        <v>46</v>
      </c>
    </row>
    <row r="648" spans="1:22" x14ac:dyDescent="0.25">
      <c r="A648" s="17">
        <v>662734</v>
      </c>
      <c r="B648" s="51">
        <v>35679</v>
      </c>
      <c r="C648" s="17" t="s">
        <v>79</v>
      </c>
      <c r="D648" s="17" t="s">
        <v>80</v>
      </c>
      <c r="E648" s="17" t="s">
        <v>83</v>
      </c>
      <c r="F648" s="17" t="s">
        <v>91</v>
      </c>
      <c r="G648" s="17" t="s">
        <v>108</v>
      </c>
      <c r="H648" s="17">
        <v>8</v>
      </c>
      <c r="I648" s="17" t="s">
        <v>92</v>
      </c>
      <c r="J648" s="17" t="s">
        <v>6</v>
      </c>
      <c r="K648" s="11">
        <v>-37837.24</v>
      </c>
      <c r="L648" s="11">
        <v>37837.24</v>
      </c>
      <c r="M648" s="11">
        <v>37837.24</v>
      </c>
      <c r="N648" s="17">
        <v>2017</v>
      </c>
      <c r="O648" s="17" t="s">
        <v>15</v>
      </c>
      <c r="P648" s="17" t="s">
        <v>32</v>
      </c>
      <c r="Q648" s="17" t="s">
        <v>98</v>
      </c>
      <c r="R648" s="17" t="s">
        <v>95</v>
      </c>
      <c r="S648" s="17" t="s">
        <v>96</v>
      </c>
      <c r="T648" s="17" t="s">
        <v>66</v>
      </c>
      <c r="U648" s="17" t="s">
        <v>75</v>
      </c>
      <c r="V648" s="17" t="s">
        <v>46</v>
      </c>
    </row>
    <row r="649" spans="1:22" x14ac:dyDescent="0.25">
      <c r="A649" s="17">
        <v>662735</v>
      </c>
      <c r="B649" s="51">
        <v>35680</v>
      </c>
      <c r="C649" s="17" t="s">
        <v>79</v>
      </c>
      <c r="D649" s="17" t="s">
        <v>80</v>
      </c>
      <c r="E649" s="17" t="s">
        <v>83</v>
      </c>
      <c r="F649" s="17" t="s">
        <v>91</v>
      </c>
      <c r="G649" s="17" t="s">
        <v>108</v>
      </c>
      <c r="H649" s="17">
        <v>8</v>
      </c>
      <c r="I649" s="17" t="s">
        <v>92</v>
      </c>
      <c r="J649" s="17" t="s">
        <v>4</v>
      </c>
      <c r="K649" s="11">
        <v>-3260.67</v>
      </c>
      <c r="L649" s="11">
        <v>3260.67</v>
      </c>
      <c r="M649" s="11">
        <v>3260.67</v>
      </c>
      <c r="N649" s="17">
        <v>2017</v>
      </c>
      <c r="O649" s="17" t="s">
        <v>15</v>
      </c>
      <c r="P649" s="17" t="s">
        <v>18</v>
      </c>
      <c r="Q649" s="17" t="s">
        <v>98</v>
      </c>
      <c r="R649" s="17" t="s">
        <v>95</v>
      </c>
      <c r="S649" s="17" t="s">
        <v>96</v>
      </c>
      <c r="T649" s="17" t="s">
        <v>66</v>
      </c>
      <c r="U649" s="17" t="s">
        <v>75</v>
      </c>
      <c r="V649" s="17" t="s">
        <v>46</v>
      </c>
    </row>
    <row r="650" spans="1:22" x14ac:dyDescent="0.25">
      <c r="A650" s="17">
        <v>662738</v>
      </c>
      <c r="B650" s="51">
        <v>35681</v>
      </c>
      <c r="C650" s="17" t="s">
        <v>79</v>
      </c>
      <c r="D650" s="17" t="s">
        <v>80</v>
      </c>
      <c r="E650" s="17" t="s">
        <v>83</v>
      </c>
      <c r="F650" s="17" t="s">
        <v>91</v>
      </c>
      <c r="G650" s="17" t="s">
        <v>108</v>
      </c>
      <c r="H650" s="17">
        <v>8</v>
      </c>
      <c r="I650" s="17" t="s">
        <v>92</v>
      </c>
      <c r="J650" s="17" t="s">
        <v>23</v>
      </c>
      <c r="K650" s="11">
        <v>-34576.57</v>
      </c>
      <c r="L650" s="11">
        <v>34576.57</v>
      </c>
      <c r="M650" s="11">
        <v>34576.57</v>
      </c>
      <c r="N650" s="17">
        <v>2017</v>
      </c>
      <c r="O650" s="17" t="s">
        <v>15</v>
      </c>
      <c r="P650" s="17" t="s">
        <v>20</v>
      </c>
      <c r="Q650" s="17" t="s">
        <v>98</v>
      </c>
      <c r="R650" s="17" t="s">
        <v>95</v>
      </c>
      <c r="S650" s="17" t="s">
        <v>96</v>
      </c>
      <c r="T650" s="17" t="s">
        <v>66</v>
      </c>
      <c r="U650" s="17" t="s">
        <v>75</v>
      </c>
      <c r="V650" s="17" t="s">
        <v>46</v>
      </c>
    </row>
    <row r="651" spans="1:22" x14ac:dyDescent="0.25">
      <c r="A651" s="17">
        <v>662958</v>
      </c>
      <c r="B651" s="51">
        <v>35764</v>
      </c>
      <c r="C651" s="17" t="s">
        <v>79</v>
      </c>
      <c r="D651" s="17" t="s">
        <v>80</v>
      </c>
      <c r="E651" s="17" t="s">
        <v>83</v>
      </c>
      <c r="F651" s="17" t="s">
        <v>100</v>
      </c>
      <c r="G651" s="17" t="s">
        <v>103</v>
      </c>
      <c r="H651" s="17">
        <v>10</v>
      </c>
      <c r="I651" s="17" t="s">
        <v>93</v>
      </c>
      <c r="J651" s="17" t="s">
        <v>6</v>
      </c>
      <c r="K651" s="11">
        <v>-842.52</v>
      </c>
      <c r="L651" s="11">
        <v>842.52</v>
      </c>
      <c r="M651" s="11">
        <v>842.52</v>
      </c>
      <c r="N651" s="17">
        <v>2017</v>
      </c>
      <c r="O651" s="17" t="s">
        <v>15</v>
      </c>
      <c r="P651" s="17" t="s">
        <v>32</v>
      </c>
      <c r="Q651" s="17" t="s">
        <v>98</v>
      </c>
      <c r="R651" s="17" t="s">
        <v>95</v>
      </c>
      <c r="S651" s="17" t="s">
        <v>96</v>
      </c>
      <c r="T651" s="17" t="s">
        <v>66</v>
      </c>
      <c r="U651" s="17" t="s">
        <v>75</v>
      </c>
      <c r="V651" s="17" t="s">
        <v>46</v>
      </c>
    </row>
    <row r="652" spans="1:22" x14ac:dyDescent="0.25">
      <c r="A652" s="17">
        <v>662962</v>
      </c>
      <c r="B652" s="51">
        <v>35765</v>
      </c>
      <c r="C652" s="17" t="s">
        <v>79</v>
      </c>
      <c r="D652" s="17" t="s">
        <v>80</v>
      </c>
      <c r="E652" s="17" t="s">
        <v>83</v>
      </c>
      <c r="F652" s="17" t="s">
        <v>100</v>
      </c>
      <c r="G652" s="17" t="s">
        <v>103</v>
      </c>
      <c r="H652" s="17">
        <v>10</v>
      </c>
      <c r="I652" s="17" t="s">
        <v>93</v>
      </c>
      <c r="J652" s="17" t="s">
        <v>23</v>
      </c>
      <c r="K652" s="11">
        <v>-842.52</v>
      </c>
      <c r="L652" s="11">
        <v>842.52</v>
      </c>
      <c r="M652" s="11">
        <v>842.52</v>
      </c>
      <c r="N652" s="17">
        <v>2017</v>
      </c>
      <c r="O652" s="17" t="s">
        <v>15</v>
      </c>
      <c r="P652" s="17" t="s">
        <v>20</v>
      </c>
      <c r="Q652" s="17" t="s">
        <v>98</v>
      </c>
      <c r="R652" s="17" t="s">
        <v>95</v>
      </c>
      <c r="S652" s="17" t="s">
        <v>96</v>
      </c>
      <c r="T652" s="17" t="s">
        <v>66</v>
      </c>
      <c r="U652" s="17" t="s">
        <v>75</v>
      </c>
      <c r="V652" s="17" t="s">
        <v>46</v>
      </c>
    </row>
    <row r="653" spans="1:22" x14ac:dyDescent="0.25">
      <c r="A653" s="17">
        <v>670608</v>
      </c>
      <c r="B653" s="51">
        <v>38184</v>
      </c>
      <c r="C653" s="17" t="s">
        <v>79</v>
      </c>
      <c r="D653" s="17" t="s">
        <v>82</v>
      </c>
      <c r="E653" s="17" t="s">
        <v>85</v>
      </c>
      <c r="F653" s="17" t="s">
        <v>99</v>
      </c>
      <c r="G653" s="17" t="s">
        <v>106</v>
      </c>
      <c r="H653" s="17">
        <v>5</v>
      </c>
      <c r="I653" s="17" t="s">
        <v>86</v>
      </c>
      <c r="J653" s="17" t="s">
        <v>8</v>
      </c>
      <c r="K653" s="11">
        <v>250</v>
      </c>
      <c r="L653" s="11">
        <v>250</v>
      </c>
      <c r="M653" s="11">
        <v>250</v>
      </c>
      <c r="N653" s="17">
        <v>2017</v>
      </c>
      <c r="O653" s="17" t="s">
        <v>15</v>
      </c>
      <c r="P653" s="17" t="s">
        <v>17</v>
      </c>
      <c r="Q653" s="17" t="s">
        <v>98</v>
      </c>
      <c r="R653" s="17" t="s">
        <v>94</v>
      </c>
      <c r="S653" s="17" t="s">
        <v>96</v>
      </c>
      <c r="T653" s="17" t="s">
        <v>66</v>
      </c>
      <c r="U653" s="17" t="s">
        <v>75</v>
      </c>
      <c r="V653" s="17" t="s">
        <v>46</v>
      </c>
    </row>
    <row r="654" spans="1:22" x14ac:dyDescent="0.25">
      <c r="A654" s="17">
        <v>670609</v>
      </c>
      <c r="B654" s="51">
        <v>38185</v>
      </c>
      <c r="C654" s="17" t="s">
        <v>79</v>
      </c>
      <c r="D654" s="17" t="s">
        <v>82</v>
      </c>
      <c r="E654" s="17" t="s">
        <v>85</v>
      </c>
      <c r="F654" s="17" t="s">
        <v>99</v>
      </c>
      <c r="G654" s="17" t="s">
        <v>106</v>
      </c>
      <c r="H654" s="17">
        <v>5</v>
      </c>
      <c r="I654" s="17" t="s">
        <v>86</v>
      </c>
      <c r="J654" s="17" t="s">
        <v>6</v>
      </c>
      <c r="K654" s="11">
        <v>-54357.59</v>
      </c>
      <c r="L654" s="11">
        <v>54357.59</v>
      </c>
      <c r="M654" s="11">
        <v>54357.59</v>
      </c>
      <c r="N654" s="17">
        <v>2017</v>
      </c>
      <c r="O654" s="17" t="s">
        <v>15</v>
      </c>
      <c r="P654" s="17" t="s">
        <v>32</v>
      </c>
      <c r="Q654" s="17" t="s">
        <v>98</v>
      </c>
      <c r="R654" s="17" t="s">
        <v>94</v>
      </c>
      <c r="S654" s="17" t="s">
        <v>96</v>
      </c>
      <c r="T654" s="17" t="s">
        <v>66</v>
      </c>
      <c r="U654" s="17" t="s">
        <v>75</v>
      </c>
      <c r="V654" s="17" t="s">
        <v>46</v>
      </c>
    </row>
    <row r="655" spans="1:22" x14ac:dyDescent="0.25">
      <c r="A655" s="17">
        <v>670610</v>
      </c>
      <c r="B655" s="51">
        <v>38186</v>
      </c>
      <c r="C655" s="17" t="s">
        <v>79</v>
      </c>
      <c r="D655" s="17" t="s">
        <v>82</v>
      </c>
      <c r="E655" s="17" t="s">
        <v>85</v>
      </c>
      <c r="F655" s="17" t="s">
        <v>99</v>
      </c>
      <c r="G655" s="17" t="s">
        <v>106</v>
      </c>
      <c r="H655" s="17">
        <v>5</v>
      </c>
      <c r="I655" s="17" t="s">
        <v>86</v>
      </c>
      <c r="J655" s="17" t="s">
        <v>4</v>
      </c>
      <c r="K655" s="11">
        <v>-52036</v>
      </c>
      <c r="L655" s="11">
        <v>52036</v>
      </c>
      <c r="M655" s="11">
        <v>52036</v>
      </c>
      <c r="N655" s="17">
        <v>2017</v>
      </c>
      <c r="O655" s="17" t="s">
        <v>15</v>
      </c>
      <c r="P655" s="17" t="s">
        <v>18</v>
      </c>
      <c r="Q655" s="17" t="s">
        <v>98</v>
      </c>
      <c r="R655" s="17" t="s">
        <v>94</v>
      </c>
      <c r="S655" s="17" t="s">
        <v>96</v>
      </c>
      <c r="T655" s="17" t="s">
        <v>66</v>
      </c>
      <c r="U655" s="17" t="s">
        <v>75</v>
      </c>
      <c r="V655" s="17" t="s">
        <v>46</v>
      </c>
    </row>
    <row r="656" spans="1:22" x14ac:dyDescent="0.25">
      <c r="A656" s="17">
        <v>670613</v>
      </c>
      <c r="B656" s="51">
        <v>38187</v>
      </c>
      <c r="C656" s="17" t="s">
        <v>79</v>
      </c>
      <c r="D656" s="17" t="s">
        <v>82</v>
      </c>
      <c r="E656" s="17" t="s">
        <v>85</v>
      </c>
      <c r="F656" s="17" t="s">
        <v>99</v>
      </c>
      <c r="G656" s="17" t="s">
        <v>106</v>
      </c>
      <c r="H656" s="17">
        <v>5</v>
      </c>
      <c r="I656" s="17" t="s">
        <v>86</v>
      </c>
      <c r="J656" s="17" t="s">
        <v>23</v>
      </c>
      <c r="K656" s="11">
        <v>-2321.59</v>
      </c>
      <c r="L656" s="11">
        <v>2321.59</v>
      </c>
      <c r="M656" s="11">
        <v>2321.59</v>
      </c>
      <c r="N656" s="17">
        <v>2017</v>
      </c>
      <c r="O656" s="17" t="s">
        <v>15</v>
      </c>
      <c r="P656" s="17" t="s">
        <v>20</v>
      </c>
      <c r="Q656" s="17" t="s">
        <v>98</v>
      </c>
      <c r="R656" s="17" t="s">
        <v>94</v>
      </c>
      <c r="S656" s="17" t="s">
        <v>96</v>
      </c>
      <c r="T656" s="17" t="s">
        <v>66</v>
      </c>
      <c r="U656" s="17" t="s">
        <v>75</v>
      </c>
      <c r="V656" s="17" t="s">
        <v>46</v>
      </c>
    </row>
    <row r="657" spans="1:22" x14ac:dyDescent="0.25">
      <c r="A657" s="17">
        <v>670623</v>
      </c>
      <c r="B657" s="51">
        <v>38188</v>
      </c>
      <c r="C657" s="17" t="s">
        <v>79</v>
      </c>
      <c r="D657" s="17" t="s">
        <v>82</v>
      </c>
      <c r="E657" s="17" t="s">
        <v>85</v>
      </c>
      <c r="F657" s="17" t="s">
        <v>99</v>
      </c>
      <c r="G657" s="17" t="s">
        <v>107</v>
      </c>
      <c r="H657" s="17">
        <v>6</v>
      </c>
      <c r="I657" s="17" t="s">
        <v>86</v>
      </c>
      <c r="J657" s="17" t="s">
        <v>6</v>
      </c>
      <c r="K657" s="11">
        <v>-19338.5</v>
      </c>
      <c r="L657" s="11">
        <v>19338.5</v>
      </c>
      <c r="M657" s="11">
        <v>19338.5</v>
      </c>
      <c r="N657" s="17">
        <v>2017</v>
      </c>
      <c r="O657" s="17" t="s">
        <v>15</v>
      </c>
      <c r="P657" s="17" t="s">
        <v>32</v>
      </c>
      <c r="Q657" s="17" t="s">
        <v>98</v>
      </c>
      <c r="R657" s="17" t="s">
        <v>94</v>
      </c>
      <c r="S657" s="17" t="s">
        <v>96</v>
      </c>
      <c r="T657" s="17" t="s">
        <v>66</v>
      </c>
      <c r="U657" s="17" t="s">
        <v>75</v>
      </c>
      <c r="V657" s="17" t="s">
        <v>46</v>
      </c>
    </row>
    <row r="658" spans="1:22" x14ac:dyDescent="0.25">
      <c r="A658" s="17">
        <v>670624</v>
      </c>
      <c r="B658" s="51">
        <v>38189</v>
      </c>
      <c r="C658" s="17" t="s">
        <v>79</v>
      </c>
      <c r="D658" s="17" t="s">
        <v>82</v>
      </c>
      <c r="E658" s="17" t="s">
        <v>85</v>
      </c>
      <c r="F658" s="17" t="s">
        <v>99</v>
      </c>
      <c r="G658" s="17" t="s">
        <v>107</v>
      </c>
      <c r="H658" s="17">
        <v>6</v>
      </c>
      <c r="I658" s="17" t="s">
        <v>86</v>
      </c>
      <c r="J658" s="17" t="s">
        <v>4</v>
      </c>
      <c r="K658" s="11">
        <v>-19338.5</v>
      </c>
      <c r="L658" s="11">
        <v>19338.5</v>
      </c>
      <c r="M658" s="11">
        <v>19338.5</v>
      </c>
      <c r="N658" s="17">
        <v>2017</v>
      </c>
      <c r="O658" s="17" t="s">
        <v>15</v>
      </c>
      <c r="P658" s="17" t="s">
        <v>18</v>
      </c>
      <c r="Q658" s="17" t="s">
        <v>98</v>
      </c>
      <c r="R658" s="17" t="s">
        <v>94</v>
      </c>
      <c r="S658" s="17" t="s">
        <v>96</v>
      </c>
      <c r="T658" s="17" t="s">
        <v>66</v>
      </c>
      <c r="U658" s="17" t="s">
        <v>75</v>
      </c>
      <c r="V658" s="17" t="s">
        <v>46</v>
      </c>
    </row>
    <row r="659" spans="1:22" x14ac:dyDescent="0.25">
      <c r="A659" s="17">
        <v>670630</v>
      </c>
      <c r="B659" s="51">
        <v>38190</v>
      </c>
      <c r="C659" s="17" t="s">
        <v>79</v>
      </c>
      <c r="D659" s="17" t="s">
        <v>82</v>
      </c>
      <c r="E659" s="17" t="s">
        <v>85</v>
      </c>
      <c r="F659" s="17" t="s">
        <v>99</v>
      </c>
      <c r="G659" s="17" t="s">
        <v>107</v>
      </c>
      <c r="H659" s="17">
        <v>6</v>
      </c>
      <c r="I659" s="17" t="s">
        <v>88</v>
      </c>
      <c r="J659" s="17" t="s">
        <v>6</v>
      </c>
      <c r="K659" s="11">
        <v>-289.82</v>
      </c>
      <c r="L659" s="11">
        <v>289.82</v>
      </c>
      <c r="M659" s="11">
        <v>289.82</v>
      </c>
      <c r="N659" s="17">
        <v>2017</v>
      </c>
      <c r="O659" s="17" t="s">
        <v>15</v>
      </c>
      <c r="P659" s="17" t="s">
        <v>32</v>
      </c>
      <c r="Q659" s="17" t="s">
        <v>98</v>
      </c>
      <c r="R659" s="17" t="s">
        <v>94</v>
      </c>
      <c r="S659" s="17" t="s">
        <v>96</v>
      </c>
      <c r="T659" s="17" t="s">
        <v>66</v>
      </c>
      <c r="U659" s="17" t="s">
        <v>75</v>
      </c>
      <c r="V659" s="17" t="s">
        <v>46</v>
      </c>
    </row>
    <row r="660" spans="1:22" x14ac:dyDescent="0.25">
      <c r="A660" s="17">
        <v>670634</v>
      </c>
      <c r="B660" s="51">
        <v>38191</v>
      </c>
      <c r="C660" s="17" t="s">
        <v>79</v>
      </c>
      <c r="D660" s="17" t="s">
        <v>82</v>
      </c>
      <c r="E660" s="17" t="s">
        <v>85</v>
      </c>
      <c r="F660" s="17" t="s">
        <v>99</v>
      </c>
      <c r="G660" s="17" t="s">
        <v>107</v>
      </c>
      <c r="H660" s="17">
        <v>6</v>
      </c>
      <c r="I660" s="17" t="s">
        <v>88</v>
      </c>
      <c r="J660" s="17" t="s">
        <v>23</v>
      </c>
      <c r="K660" s="11">
        <v>-289.82</v>
      </c>
      <c r="L660" s="11">
        <v>289.82</v>
      </c>
      <c r="M660" s="11">
        <v>289.82</v>
      </c>
      <c r="N660" s="17">
        <v>2017</v>
      </c>
      <c r="O660" s="17" t="s">
        <v>15</v>
      </c>
      <c r="P660" s="17" t="s">
        <v>20</v>
      </c>
      <c r="Q660" s="17" t="s">
        <v>98</v>
      </c>
      <c r="R660" s="17" t="s">
        <v>94</v>
      </c>
      <c r="S660" s="17" t="s">
        <v>96</v>
      </c>
      <c r="T660" s="17" t="s">
        <v>66</v>
      </c>
      <c r="U660" s="17" t="s">
        <v>75</v>
      </c>
      <c r="V660" s="17" t="s">
        <v>46</v>
      </c>
    </row>
    <row r="661" spans="1:22" x14ac:dyDescent="0.25">
      <c r="A661" s="17">
        <v>670692</v>
      </c>
      <c r="B661" s="51">
        <v>38196</v>
      </c>
      <c r="C661" s="17" t="s">
        <v>79</v>
      </c>
      <c r="D661" s="17" t="s">
        <v>82</v>
      </c>
      <c r="E661" s="17" t="s">
        <v>85</v>
      </c>
      <c r="F661" s="17" t="s">
        <v>91</v>
      </c>
      <c r="G661" s="17" t="s">
        <v>102</v>
      </c>
      <c r="H661" s="17">
        <v>11</v>
      </c>
      <c r="I661" s="17" t="s">
        <v>86</v>
      </c>
      <c r="J661" s="17" t="s">
        <v>8</v>
      </c>
      <c r="K661" s="11">
        <v>199777</v>
      </c>
      <c r="L661" s="11">
        <v>199777</v>
      </c>
      <c r="M661" s="11">
        <v>199777</v>
      </c>
      <c r="N661" s="17">
        <v>2017</v>
      </c>
      <c r="O661" s="17" t="s">
        <v>15</v>
      </c>
      <c r="P661" s="17" t="s">
        <v>17</v>
      </c>
      <c r="Q661" s="17" t="s">
        <v>98</v>
      </c>
      <c r="R661" s="17" t="s">
        <v>95</v>
      </c>
      <c r="S661" s="17" t="s">
        <v>97</v>
      </c>
      <c r="T661" s="17" t="s">
        <v>66</v>
      </c>
      <c r="U661" s="17" t="s">
        <v>75</v>
      </c>
      <c r="V661" s="17" t="s">
        <v>46</v>
      </c>
    </row>
    <row r="662" spans="1:22" x14ac:dyDescent="0.25">
      <c r="A662" s="17">
        <v>670693</v>
      </c>
      <c r="B662" s="51">
        <v>38197</v>
      </c>
      <c r="C662" s="17" t="s">
        <v>79</v>
      </c>
      <c r="D662" s="17" t="s">
        <v>82</v>
      </c>
      <c r="E662" s="17" t="s">
        <v>85</v>
      </c>
      <c r="F662" s="17" t="s">
        <v>91</v>
      </c>
      <c r="G662" s="17" t="s">
        <v>102</v>
      </c>
      <c r="H662" s="17">
        <v>11</v>
      </c>
      <c r="I662" s="17" t="s">
        <v>86</v>
      </c>
      <c r="J662" s="17" t="s">
        <v>6</v>
      </c>
      <c r="K662" s="11">
        <v>-33950.6</v>
      </c>
      <c r="L662" s="11">
        <v>33950.6</v>
      </c>
      <c r="M662" s="11">
        <v>33950.6</v>
      </c>
      <c r="N662" s="17">
        <v>2017</v>
      </c>
      <c r="O662" s="17" t="s">
        <v>15</v>
      </c>
      <c r="P662" s="17" t="s">
        <v>32</v>
      </c>
      <c r="Q662" s="17" t="s">
        <v>98</v>
      </c>
      <c r="R662" s="17" t="s">
        <v>95</v>
      </c>
      <c r="S662" s="17" t="s">
        <v>97</v>
      </c>
      <c r="T662" s="17" t="s">
        <v>66</v>
      </c>
      <c r="U662" s="17" t="s">
        <v>75</v>
      </c>
      <c r="V662" s="17" t="s">
        <v>46</v>
      </c>
    </row>
    <row r="663" spans="1:22" x14ac:dyDescent="0.25">
      <c r="A663" s="17">
        <v>670697</v>
      </c>
      <c r="B663" s="51">
        <v>38198</v>
      </c>
      <c r="C663" s="17" t="s">
        <v>79</v>
      </c>
      <c r="D663" s="17" t="s">
        <v>82</v>
      </c>
      <c r="E663" s="17" t="s">
        <v>85</v>
      </c>
      <c r="F663" s="17" t="s">
        <v>91</v>
      </c>
      <c r="G663" s="17" t="s">
        <v>102</v>
      </c>
      <c r="H663" s="17">
        <v>11</v>
      </c>
      <c r="I663" s="17" t="s">
        <v>86</v>
      </c>
      <c r="J663" s="17" t="s">
        <v>23</v>
      </c>
      <c r="K663" s="11">
        <v>-33950.6</v>
      </c>
      <c r="L663" s="11">
        <v>33950.6</v>
      </c>
      <c r="M663" s="11">
        <v>33950.6</v>
      </c>
      <c r="N663" s="17">
        <v>2017</v>
      </c>
      <c r="O663" s="17" t="s">
        <v>15</v>
      </c>
      <c r="P663" s="17" t="s">
        <v>20</v>
      </c>
      <c r="Q663" s="17" t="s">
        <v>98</v>
      </c>
      <c r="R663" s="17" t="s">
        <v>95</v>
      </c>
      <c r="S663" s="17" t="s">
        <v>97</v>
      </c>
      <c r="T663" s="17" t="s">
        <v>66</v>
      </c>
      <c r="U663" s="17" t="s">
        <v>75</v>
      </c>
      <c r="V663" s="17" t="s">
        <v>46</v>
      </c>
    </row>
    <row r="664" spans="1:22" x14ac:dyDescent="0.25">
      <c r="A664" s="17">
        <v>670700</v>
      </c>
      <c r="B664" s="51">
        <v>38199</v>
      </c>
      <c r="C664" s="17" t="s">
        <v>79</v>
      </c>
      <c r="D664" s="17" t="s">
        <v>82</v>
      </c>
      <c r="E664" s="17" t="s">
        <v>85</v>
      </c>
      <c r="F664" s="17" t="s">
        <v>91</v>
      </c>
      <c r="G664" s="17" t="s">
        <v>102</v>
      </c>
      <c r="H664" s="17">
        <v>11</v>
      </c>
      <c r="I664" s="17" t="s">
        <v>88</v>
      </c>
      <c r="J664" s="17" t="s">
        <v>6</v>
      </c>
      <c r="K664" s="11">
        <v>-6384.37</v>
      </c>
      <c r="L664" s="11">
        <v>6384.37</v>
      </c>
      <c r="M664" s="11">
        <v>6384.37</v>
      </c>
      <c r="N664" s="17">
        <v>2017</v>
      </c>
      <c r="O664" s="17" t="s">
        <v>15</v>
      </c>
      <c r="P664" s="17" t="s">
        <v>32</v>
      </c>
      <c r="Q664" s="17" t="s">
        <v>98</v>
      </c>
      <c r="R664" s="17" t="s">
        <v>95</v>
      </c>
      <c r="S664" s="17" t="s">
        <v>97</v>
      </c>
      <c r="T664" s="17" t="s">
        <v>66</v>
      </c>
      <c r="U664" s="17" t="s">
        <v>75</v>
      </c>
      <c r="V664" s="17" t="s">
        <v>46</v>
      </c>
    </row>
    <row r="665" spans="1:22" x14ac:dyDescent="0.25">
      <c r="A665" s="17">
        <v>670704</v>
      </c>
      <c r="B665" s="51">
        <v>38200</v>
      </c>
      <c r="C665" s="17" t="s">
        <v>79</v>
      </c>
      <c r="D665" s="17" t="s">
        <v>82</v>
      </c>
      <c r="E665" s="17" t="s">
        <v>85</v>
      </c>
      <c r="F665" s="17" t="s">
        <v>91</v>
      </c>
      <c r="G665" s="17" t="s">
        <v>102</v>
      </c>
      <c r="H665" s="17">
        <v>11</v>
      </c>
      <c r="I665" s="17" t="s">
        <v>88</v>
      </c>
      <c r="J665" s="17" t="s">
        <v>23</v>
      </c>
      <c r="K665" s="11">
        <v>-6384.37</v>
      </c>
      <c r="L665" s="11">
        <v>6384.37</v>
      </c>
      <c r="M665" s="11">
        <v>6384.37</v>
      </c>
      <c r="N665" s="17">
        <v>2017</v>
      </c>
      <c r="O665" s="17" t="s">
        <v>15</v>
      </c>
      <c r="P665" s="17" t="s">
        <v>20</v>
      </c>
      <c r="Q665" s="17" t="s">
        <v>98</v>
      </c>
      <c r="R665" s="17" t="s">
        <v>95</v>
      </c>
      <c r="S665" s="17" t="s">
        <v>97</v>
      </c>
      <c r="T665" s="17" t="s">
        <v>66</v>
      </c>
      <c r="U665" s="17" t="s">
        <v>75</v>
      </c>
      <c r="V665" s="17" t="s">
        <v>46</v>
      </c>
    </row>
    <row r="666" spans="1:22" x14ac:dyDescent="0.25">
      <c r="A666" s="17">
        <v>670762</v>
      </c>
      <c r="B666" s="51">
        <v>38216</v>
      </c>
      <c r="C666" s="17" t="s">
        <v>79</v>
      </c>
      <c r="D666" s="17" t="s">
        <v>82</v>
      </c>
      <c r="E666" s="17" t="s">
        <v>85</v>
      </c>
      <c r="F666" s="17" t="s">
        <v>91</v>
      </c>
      <c r="G666" s="17" t="s">
        <v>87</v>
      </c>
      <c r="H666" s="17">
        <v>9</v>
      </c>
      <c r="I666" s="17" t="s">
        <v>86</v>
      </c>
      <c r="J666" s="17" t="s">
        <v>8</v>
      </c>
      <c r="K666" s="11">
        <v>-507</v>
      </c>
      <c r="L666" s="11">
        <v>-507</v>
      </c>
      <c r="M666" s="11">
        <v>-507</v>
      </c>
      <c r="N666" s="17">
        <v>2017</v>
      </c>
      <c r="O666" s="17" t="s">
        <v>15</v>
      </c>
      <c r="P666" s="17" t="s">
        <v>17</v>
      </c>
      <c r="Q666" s="17" t="s">
        <v>98</v>
      </c>
      <c r="R666" s="17" t="s">
        <v>95</v>
      </c>
      <c r="S666" s="17" t="s">
        <v>96</v>
      </c>
      <c r="T666" s="17" t="s">
        <v>66</v>
      </c>
      <c r="U666" s="17" t="s">
        <v>75</v>
      </c>
      <c r="V666" s="17" t="s">
        <v>46</v>
      </c>
    </row>
    <row r="667" spans="1:22" x14ac:dyDescent="0.25">
      <c r="A667" s="17">
        <v>670763</v>
      </c>
      <c r="B667" s="51">
        <v>38217</v>
      </c>
      <c r="C667" s="17" t="s">
        <v>79</v>
      </c>
      <c r="D667" s="17" t="s">
        <v>82</v>
      </c>
      <c r="E667" s="17" t="s">
        <v>85</v>
      </c>
      <c r="F667" s="17" t="s">
        <v>91</v>
      </c>
      <c r="G667" s="17" t="s">
        <v>87</v>
      </c>
      <c r="H667" s="17">
        <v>9</v>
      </c>
      <c r="I667" s="17" t="s">
        <v>86</v>
      </c>
      <c r="J667" s="17" t="s">
        <v>6</v>
      </c>
      <c r="K667" s="11">
        <v>15256.4</v>
      </c>
      <c r="L667" s="11">
        <v>-15256.4</v>
      </c>
      <c r="M667" s="11">
        <v>-15256.4</v>
      </c>
      <c r="N667" s="17">
        <v>2017</v>
      </c>
      <c r="O667" s="17" t="s">
        <v>15</v>
      </c>
      <c r="P667" s="17" t="s">
        <v>32</v>
      </c>
      <c r="Q667" s="17" t="s">
        <v>98</v>
      </c>
      <c r="R667" s="17" t="s">
        <v>95</v>
      </c>
      <c r="S667" s="17" t="s">
        <v>96</v>
      </c>
      <c r="T667" s="17" t="s">
        <v>66</v>
      </c>
      <c r="U667" s="17" t="s">
        <v>75</v>
      </c>
      <c r="V667" s="17" t="s">
        <v>46</v>
      </c>
    </row>
    <row r="668" spans="1:22" x14ac:dyDescent="0.25">
      <c r="A668" s="17">
        <v>670767</v>
      </c>
      <c r="B668" s="51">
        <v>38218</v>
      </c>
      <c r="C668" s="17" t="s">
        <v>79</v>
      </c>
      <c r="D668" s="17" t="s">
        <v>82</v>
      </c>
      <c r="E668" s="17" t="s">
        <v>85</v>
      </c>
      <c r="F668" s="17" t="s">
        <v>91</v>
      </c>
      <c r="G668" s="17" t="s">
        <v>87</v>
      </c>
      <c r="H668" s="17">
        <v>9</v>
      </c>
      <c r="I668" s="17" t="s">
        <v>86</v>
      </c>
      <c r="J668" s="17" t="s">
        <v>23</v>
      </c>
      <c r="K668" s="11">
        <v>15256.4</v>
      </c>
      <c r="L668" s="11">
        <v>-15256.4</v>
      </c>
      <c r="M668" s="11">
        <v>-15256.4</v>
      </c>
      <c r="N668" s="17">
        <v>2017</v>
      </c>
      <c r="O668" s="17" t="s">
        <v>15</v>
      </c>
      <c r="P668" s="17" t="s">
        <v>20</v>
      </c>
      <c r="Q668" s="17" t="s">
        <v>98</v>
      </c>
      <c r="R668" s="17" t="s">
        <v>95</v>
      </c>
      <c r="S668" s="17" t="s">
        <v>96</v>
      </c>
      <c r="T668" s="17" t="s">
        <v>66</v>
      </c>
      <c r="U668" s="17" t="s">
        <v>75</v>
      </c>
      <c r="V668" s="17" t="s">
        <v>46</v>
      </c>
    </row>
    <row r="669" spans="1:22" x14ac:dyDescent="0.25">
      <c r="A669" s="17">
        <v>670777</v>
      </c>
      <c r="B669" s="51">
        <v>38219</v>
      </c>
      <c r="C669" s="17" t="s">
        <v>79</v>
      </c>
      <c r="D669" s="17" t="s">
        <v>82</v>
      </c>
      <c r="E669" s="17" t="s">
        <v>85</v>
      </c>
      <c r="F669" s="17" t="s">
        <v>91</v>
      </c>
      <c r="G669" s="17" t="s">
        <v>108</v>
      </c>
      <c r="H669" s="17">
        <v>8</v>
      </c>
      <c r="I669" s="17" t="s">
        <v>86</v>
      </c>
      <c r="J669" s="17" t="s">
        <v>6</v>
      </c>
      <c r="K669" s="11">
        <v>-0.01</v>
      </c>
      <c r="L669" s="11">
        <v>0.01</v>
      </c>
      <c r="M669" s="11">
        <v>0.01</v>
      </c>
      <c r="N669" s="17">
        <v>2017</v>
      </c>
      <c r="O669" s="17" t="s">
        <v>15</v>
      </c>
      <c r="P669" s="17" t="s">
        <v>32</v>
      </c>
      <c r="Q669" s="17" t="s">
        <v>98</v>
      </c>
      <c r="R669" s="17" t="s">
        <v>95</v>
      </c>
      <c r="S669" s="17" t="s">
        <v>96</v>
      </c>
      <c r="T669" s="17" t="s">
        <v>66</v>
      </c>
      <c r="U669" s="17" t="s">
        <v>75</v>
      </c>
      <c r="V669" s="17" t="s">
        <v>46</v>
      </c>
    </row>
    <row r="670" spans="1:22" x14ac:dyDescent="0.25">
      <c r="A670" s="17">
        <v>670781</v>
      </c>
      <c r="B670" s="51">
        <v>38220</v>
      </c>
      <c r="C670" s="17" t="s">
        <v>79</v>
      </c>
      <c r="D670" s="17" t="s">
        <v>82</v>
      </c>
      <c r="E670" s="17" t="s">
        <v>85</v>
      </c>
      <c r="F670" s="17" t="s">
        <v>91</v>
      </c>
      <c r="G670" s="17" t="s">
        <v>108</v>
      </c>
      <c r="H670" s="17">
        <v>8</v>
      </c>
      <c r="I670" s="17" t="s">
        <v>86</v>
      </c>
      <c r="J670" s="17" t="s">
        <v>23</v>
      </c>
      <c r="K670" s="11">
        <v>-0.01</v>
      </c>
      <c r="L670" s="11">
        <v>0.01</v>
      </c>
      <c r="M670" s="11">
        <v>0.01</v>
      </c>
      <c r="N670" s="17">
        <v>2017</v>
      </c>
      <c r="O670" s="17" t="s">
        <v>15</v>
      </c>
      <c r="P670" s="17" t="s">
        <v>20</v>
      </c>
      <c r="Q670" s="17" t="s">
        <v>98</v>
      </c>
      <c r="R670" s="17" t="s">
        <v>95</v>
      </c>
      <c r="S670" s="17" t="s">
        <v>96</v>
      </c>
      <c r="T670" s="17" t="s">
        <v>66</v>
      </c>
      <c r="U670" s="17" t="s">
        <v>75</v>
      </c>
      <c r="V670" s="17" t="s">
        <v>46</v>
      </c>
    </row>
    <row r="671" spans="1:22" x14ac:dyDescent="0.25">
      <c r="A671" s="17">
        <v>801387</v>
      </c>
      <c r="B671" s="51">
        <v>40965</v>
      </c>
      <c r="C671" s="17" t="s">
        <v>79</v>
      </c>
      <c r="D671" s="17" t="s">
        <v>80</v>
      </c>
      <c r="E671" s="17" t="s">
        <v>83</v>
      </c>
      <c r="F671" s="17" t="s">
        <v>86</v>
      </c>
      <c r="G671" s="17" t="s">
        <v>99</v>
      </c>
      <c r="H671" s="17">
        <v>2</v>
      </c>
      <c r="I671" s="17" t="s">
        <v>86</v>
      </c>
      <c r="J671" s="17" t="s">
        <v>60</v>
      </c>
      <c r="K671" s="11">
        <v>3</v>
      </c>
      <c r="L671" s="11">
        <v>3</v>
      </c>
      <c r="M671" s="11">
        <v>3</v>
      </c>
      <c r="N671" s="17">
        <v>2017</v>
      </c>
      <c r="O671" s="17" t="s">
        <v>62</v>
      </c>
      <c r="P671" s="17" t="s">
        <v>17</v>
      </c>
      <c r="Q671" s="17" t="s">
        <v>98</v>
      </c>
      <c r="R671" s="17" t="s">
        <v>95</v>
      </c>
      <c r="S671" s="17" t="s">
        <v>96</v>
      </c>
      <c r="T671" s="17" t="s">
        <v>66</v>
      </c>
      <c r="U671" s="17" t="s">
        <v>75</v>
      </c>
      <c r="V671" s="17" t="s">
        <v>46</v>
      </c>
    </row>
    <row r="672" spans="1:22" x14ac:dyDescent="0.25">
      <c r="A672" s="17">
        <v>801388</v>
      </c>
      <c r="B672" s="51">
        <v>40966</v>
      </c>
      <c r="C672" s="17" t="s">
        <v>79</v>
      </c>
      <c r="D672" s="17" t="s">
        <v>80</v>
      </c>
      <c r="E672" s="17" t="s">
        <v>83</v>
      </c>
      <c r="F672" s="17" t="s">
        <v>86</v>
      </c>
      <c r="G672" s="17" t="s">
        <v>99</v>
      </c>
      <c r="H672" s="17">
        <v>2</v>
      </c>
      <c r="I672" s="17" t="s">
        <v>86</v>
      </c>
      <c r="J672" s="17" t="s">
        <v>61</v>
      </c>
      <c r="K672" s="11">
        <v>-20807.43</v>
      </c>
      <c r="L672" s="11">
        <v>20807.43</v>
      </c>
      <c r="M672" s="11">
        <v>20807.43</v>
      </c>
      <c r="N672" s="17">
        <v>2017</v>
      </c>
      <c r="O672" s="17" t="s">
        <v>62</v>
      </c>
      <c r="P672" s="17" t="s">
        <v>32</v>
      </c>
      <c r="Q672" s="17" t="s">
        <v>98</v>
      </c>
      <c r="R672" s="17" t="s">
        <v>95</v>
      </c>
      <c r="S672" s="17" t="s">
        <v>96</v>
      </c>
      <c r="T672" s="17" t="s">
        <v>66</v>
      </c>
      <c r="U672" s="17" t="s">
        <v>75</v>
      </c>
      <c r="V672" s="17" t="s">
        <v>46</v>
      </c>
    </row>
    <row r="673" spans="1:22" x14ac:dyDescent="0.25">
      <c r="A673" s="17">
        <v>801391</v>
      </c>
      <c r="B673" s="51">
        <v>40967</v>
      </c>
      <c r="C673" s="17" t="s">
        <v>79</v>
      </c>
      <c r="D673" s="17" t="s">
        <v>80</v>
      </c>
      <c r="E673" s="17" t="s">
        <v>83</v>
      </c>
      <c r="F673" s="17" t="s">
        <v>86</v>
      </c>
      <c r="G673" s="17" t="s">
        <v>101</v>
      </c>
      <c r="H673" s="17">
        <v>2</v>
      </c>
      <c r="I673" s="17" t="s">
        <v>86</v>
      </c>
      <c r="J673" s="17" t="s">
        <v>60</v>
      </c>
      <c r="K673" s="11">
        <v>10</v>
      </c>
      <c r="L673" s="11">
        <v>10</v>
      </c>
      <c r="M673" s="11">
        <v>10</v>
      </c>
      <c r="N673" s="17">
        <v>2017</v>
      </c>
      <c r="O673" s="17" t="s">
        <v>62</v>
      </c>
      <c r="P673" s="17" t="s">
        <v>17</v>
      </c>
      <c r="Q673" s="17" t="s">
        <v>98</v>
      </c>
      <c r="R673" s="17" t="s">
        <v>95</v>
      </c>
      <c r="S673" s="17" t="s">
        <v>96</v>
      </c>
      <c r="T673" s="17" t="s">
        <v>66</v>
      </c>
      <c r="U673" s="17" t="s">
        <v>75</v>
      </c>
      <c r="V673" s="17" t="s">
        <v>46</v>
      </c>
    </row>
    <row r="674" spans="1:22" x14ac:dyDescent="0.25">
      <c r="A674" s="17">
        <v>801392</v>
      </c>
      <c r="B674" s="51">
        <v>40968</v>
      </c>
      <c r="C674" s="17" t="s">
        <v>79</v>
      </c>
      <c r="D674" s="17" t="s">
        <v>80</v>
      </c>
      <c r="E674" s="17" t="s">
        <v>83</v>
      </c>
      <c r="F674" s="17" t="s">
        <v>86</v>
      </c>
      <c r="G674" s="17" t="s">
        <v>101</v>
      </c>
      <c r="H674" s="17">
        <v>2</v>
      </c>
      <c r="I674" s="17" t="s">
        <v>86</v>
      </c>
      <c r="J674" s="17" t="s">
        <v>61</v>
      </c>
      <c r="K674" s="11">
        <v>-71192.03</v>
      </c>
      <c r="L674" s="11">
        <v>71192.03</v>
      </c>
      <c r="M674" s="11">
        <v>71192.03</v>
      </c>
      <c r="N674" s="17">
        <v>2017</v>
      </c>
      <c r="O674" s="17" t="s">
        <v>62</v>
      </c>
      <c r="P674" s="17" t="s">
        <v>32</v>
      </c>
      <c r="Q674" s="17" t="s">
        <v>98</v>
      </c>
      <c r="R674" s="17" t="s">
        <v>95</v>
      </c>
      <c r="S674" s="17" t="s">
        <v>96</v>
      </c>
      <c r="T674" s="17" t="s">
        <v>66</v>
      </c>
      <c r="U674" s="17" t="s">
        <v>75</v>
      </c>
      <c r="V674" s="17" t="s">
        <v>46</v>
      </c>
    </row>
    <row r="675" spans="1:22" x14ac:dyDescent="0.25">
      <c r="A675" s="17">
        <v>801393</v>
      </c>
      <c r="B675" s="51">
        <v>40969</v>
      </c>
      <c r="C675" s="17" t="s">
        <v>79</v>
      </c>
      <c r="D675" s="17" t="s">
        <v>80</v>
      </c>
      <c r="E675" s="17" t="s">
        <v>83</v>
      </c>
      <c r="F675" s="17" t="s">
        <v>86</v>
      </c>
      <c r="G675" s="17" t="s">
        <v>101</v>
      </c>
      <c r="H675" s="17">
        <v>2</v>
      </c>
      <c r="I675" s="17" t="s">
        <v>88</v>
      </c>
      <c r="J675" s="17" t="s">
        <v>60</v>
      </c>
      <c r="K675" s="11">
        <v>4</v>
      </c>
      <c r="L675" s="11">
        <v>4</v>
      </c>
      <c r="M675" s="11">
        <v>4</v>
      </c>
      <c r="N675" s="17">
        <v>2017</v>
      </c>
      <c r="O675" s="17" t="s">
        <v>62</v>
      </c>
      <c r="P675" s="17" t="s">
        <v>17</v>
      </c>
      <c r="Q675" s="17" t="s">
        <v>98</v>
      </c>
      <c r="R675" s="17" t="s">
        <v>95</v>
      </c>
      <c r="S675" s="17" t="s">
        <v>96</v>
      </c>
      <c r="T675" s="17" t="s">
        <v>66</v>
      </c>
      <c r="U675" s="17" t="s">
        <v>75</v>
      </c>
      <c r="V675" s="17" t="s">
        <v>46</v>
      </c>
    </row>
    <row r="676" spans="1:22" x14ac:dyDescent="0.25">
      <c r="A676" s="17">
        <v>801394</v>
      </c>
      <c r="B676" s="51">
        <v>40970</v>
      </c>
      <c r="C676" s="17" t="s">
        <v>79</v>
      </c>
      <c r="D676" s="17" t="s">
        <v>80</v>
      </c>
      <c r="E676" s="17" t="s">
        <v>83</v>
      </c>
      <c r="F676" s="17" t="s">
        <v>86</v>
      </c>
      <c r="G676" s="17" t="s">
        <v>101</v>
      </c>
      <c r="H676" s="17">
        <v>2</v>
      </c>
      <c r="I676" s="17" t="s">
        <v>88</v>
      </c>
      <c r="J676" s="17" t="s">
        <v>61</v>
      </c>
      <c r="K676" s="11">
        <v>-32552.45</v>
      </c>
      <c r="L676" s="11">
        <v>32552.45</v>
      </c>
      <c r="M676" s="11">
        <v>32552.45</v>
      </c>
      <c r="N676" s="17">
        <v>2017</v>
      </c>
      <c r="O676" s="17" t="s">
        <v>62</v>
      </c>
      <c r="P676" s="17" t="s">
        <v>32</v>
      </c>
      <c r="Q676" s="17" t="s">
        <v>98</v>
      </c>
      <c r="R676" s="17" t="s">
        <v>95</v>
      </c>
      <c r="S676" s="17" t="s">
        <v>96</v>
      </c>
      <c r="T676" s="17" t="s">
        <v>66</v>
      </c>
      <c r="U676" s="17" t="s">
        <v>75</v>
      </c>
      <c r="V676" s="17" t="s">
        <v>46</v>
      </c>
    </row>
    <row r="677" spans="1:22" x14ac:dyDescent="0.25">
      <c r="A677" s="17">
        <v>801495</v>
      </c>
      <c r="B677" s="51">
        <v>40995</v>
      </c>
      <c r="C677" s="17" t="s">
        <v>79</v>
      </c>
      <c r="D677" s="17" t="s">
        <v>80</v>
      </c>
      <c r="E677" s="17" t="s">
        <v>83</v>
      </c>
      <c r="F677" s="17" t="s">
        <v>101</v>
      </c>
      <c r="G677" s="17" t="s">
        <v>86</v>
      </c>
      <c r="H677" s="17">
        <v>7</v>
      </c>
      <c r="I677" s="17" t="s">
        <v>86</v>
      </c>
      <c r="J677" s="17" t="s">
        <v>60</v>
      </c>
      <c r="K677" s="11">
        <v>6</v>
      </c>
      <c r="L677" s="11">
        <v>6</v>
      </c>
      <c r="M677" s="11">
        <v>6</v>
      </c>
      <c r="N677" s="17">
        <v>2017</v>
      </c>
      <c r="O677" s="17" t="s">
        <v>62</v>
      </c>
      <c r="P677" s="17" t="s">
        <v>17</v>
      </c>
      <c r="Q677" s="17" t="s">
        <v>98</v>
      </c>
      <c r="R677" s="17" t="s">
        <v>95</v>
      </c>
      <c r="S677" s="17" t="s">
        <v>96</v>
      </c>
      <c r="T677" s="17" t="s">
        <v>66</v>
      </c>
      <c r="U677" s="17" t="s">
        <v>75</v>
      </c>
      <c r="V677" s="17" t="s">
        <v>46</v>
      </c>
    </row>
    <row r="678" spans="1:22" x14ac:dyDescent="0.25">
      <c r="A678" s="17">
        <v>801496</v>
      </c>
      <c r="B678" s="51">
        <v>40996</v>
      </c>
      <c r="C678" s="17" t="s">
        <v>79</v>
      </c>
      <c r="D678" s="17" t="s">
        <v>80</v>
      </c>
      <c r="E678" s="17" t="s">
        <v>83</v>
      </c>
      <c r="F678" s="17" t="s">
        <v>101</v>
      </c>
      <c r="G678" s="17" t="s">
        <v>86</v>
      </c>
      <c r="H678" s="17">
        <v>7</v>
      </c>
      <c r="I678" s="17" t="s">
        <v>86</v>
      </c>
      <c r="J678" s="17" t="s">
        <v>61</v>
      </c>
      <c r="K678" s="11">
        <v>-137406.51</v>
      </c>
      <c r="L678" s="11">
        <v>137406.51</v>
      </c>
      <c r="M678" s="11">
        <v>137406.51</v>
      </c>
      <c r="N678" s="17">
        <v>2017</v>
      </c>
      <c r="O678" s="17" t="s">
        <v>62</v>
      </c>
      <c r="P678" s="17" t="s">
        <v>32</v>
      </c>
      <c r="Q678" s="17" t="s">
        <v>98</v>
      </c>
      <c r="R678" s="17" t="s">
        <v>95</v>
      </c>
      <c r="S678" s="17" t="s">
        <v>96</v>
      </c>
      <c r="T678" s="17" t="s">
        <v>66</v>
      </c>
      <c r="U678" s="17" t="s">
        <v>75</v>
      </c>
      <c r="V678" s="17" t="s">
        <v>46</v>
      </c>
    </row>
    <row r="679" spans="1:22" x14ac:dyDescent="0.25">
      <c r="A679" s="17">
        <v>801497</v>
      </c>
      <c r="B679" s="51">
        <v>40997</v>
      </c>
      <c r="C679" s="17" t="s">
        <v>79</v>
      </c>
      <c r="D679" s="17" t="s">
        <v>80</v>
      </c>
      <c r="E679" s="17" t="s">
        <v>83</v>
      </c>
      <c r="F679" s="17" t="s">
        <v>101</v>
      </c>
      <c r="G679" s="17" t="s">
        <v>86</v>
      </c>
      <c r="H679" s="17">
        <v>7</v>
      </c>
      <c r="I679" s="17" t="s">
        <v>88</v>
      </c>
      <c r="J679" s="17" t="s">
        <v>60</v>
      </c>
      <c r="K679" s="11">
        <v>3</v>
      </c>
      <c r="L679" s="11">
        <v>3</v>
      </c>
      <c r="M679" s="11">
        <v>3</v>
      </c>
      <c r="N679" s="17">
        <v>2017</v>
      </c>
      <c r="O679" s="17" t="s">
        <v>62</v>
      </c>
      <c r="P679" s="17" t="s">
        <v>17</v>
      </c>
      <c r="Q679" s="17" t="s">
        <v>98</v>
      </c>
      <c r="R679" s="17" t="s">
        <v>95</v>
      </c>
      <c r="S679" s="17" t="s">
        <v>96</v>
      </c>
      <c r="T679" s="17" t="s">
        <v>66</v>
      </c>
      <c r="U679" s="17" t="s">
        <v>75</v>
      </c>
      <c r="V679" s="17" t="s">
        <v>46</v>
      </c>
    </row>
    <row r="680" spans="1:22" x14ac:dyDescent="0.25">
      <c r="A680" s="17">
        <v>801498</v>
      </c>
      <c r="B680" s="51">
        <v>40998</v>
      </c>
      <c r="C680" s="17" t="s">
        <v>79</v>
      </c>
      <c r="D680" s="17" t="s">
        <v>80</v>
      </c>
      <c r="E680" s="17" t="s">
        <v>83</v>
      </c>
      <c r="F680" s="17" t="s">
        <v>101</v>
      </c>
      <c r="G680" s="17" t="s">
        <v>86</v>
      </c>
      <c r="H680" s="17">
        <v>7</v>
      </c>
      <c r="I680" s="17" t="s">
        <v>88</v>
      </c>
      <c r="J680" s="17" t="s">
        <v>61</v>
      </c>
      <c r="K680" s="11">
        <v>-70411.89</v>
      </c>
      <c r="L680" s="11">
        <v>70411.89</v>
      </c>
      <c r="M680" s="11">
        <v>70411.89</v>
      </c>
      <c r="N680" s="17">
        <v>2017</v>
      </c>
      <c r="O680" s="17" t="s">
        <v>62</v>
      </c>
      <c r="P680" s="17" t="s">
        <v>32</v>
      </c>
      <c r="Q680" s="17" t="s">
        <v>98</v>
      </c>
      <c r="R680" s="17" t="s">
        <v>95</v>
      </c>
      <c r="S680" s="17" t="s">
        <v>96</v>
      </c>
      <c r="T680" s="17" t="s">
        <v>66</v>
      </c>
      <c r="U680" s="17" t="s">
        <v>75</v>
      </c>
      <c r="V680" s="17" t="s">
        <v>46</v>
      </c>
    </row>
    <row r="681" spans="1:22" x14ac:dyDescent="0.25">
      <c r="A681" s="17">
        <v>801505</v>
      </c>
      <c r="B681" s="51">
        <v>40999</v>
      </c>
      <c r="C681" s="17" t="s">
        <v>79</v>
      </c>
      <c r="D681" s="17" t="s">
        <v>80</v>
      </c>
      <c r="E681" s="17" t="s">
        <v>83</v>
      </c>
      <c r="F681" s="17" t="s">
        <v>101</v>
      </c>
      <c r="G681" s="17" t="s">
        <v>91</v>
      </c>
      <c r="H681" s="17">
        <v>3</v>
      </c>
      <c r="I681" s="17" t="s">
        <v>88</v>
      </c>
      <c r="J681" s="17" t="s">
        <v>60</v>
      </c>
      <c r="K681" s="11">
        <v>7</v>
      </c>
      <c r="L681" s="11">
        <v>7</v>
      </c>
      <c r="M681" s="11">
        <v>7</v>
      </c>
      <c r="N681" s="17">
        <v>2017</v>
      </c>
      <c r="O681" s="17" t="s">
        <v>62</v>
      </c>
      <c r="P681" s="17" t="s">
        <v>17</v>
      </c>
      <c r="Q681" s="17" t="s">
        <v>98</v>
      </c>
      <c r="R681" s="17" t="s">
        <v>95</v>
      </c>
      <c r="S681" s="17" t="s">
        <v>96</v>
      </c>
      <c r="T681" s="17" t="s">
        <v>66</v>
      </c>
      <c r="U681" s="17" t="s">
        <v>75</v>
      </c>
      <c r="V681" s="17" t="s">
        <v>46</v>
      </c>
    </row>
    <row r="682" spans="1:22" x14ac:dyDescent="0.25">
      <c r="A682" s="17">
        <v>801506</v>
      </c>
      <c r="B682" s="51">
        <v>41000</v>
      </c>
      <c r="C682" s="17" t="s">
        <v>79</v>
      </c>
      <c r="D682" s="17" t="s">
        <v>80</v>
      </c>
      <c r="E682" s="17" t="s">
        <v>83</v>
      </c>
      <c r="F682" s="17" t="s">
        <v>101</v>
      </c>
      <c r="G682" s="17" t="s">
        <v>91</v>
      </c>
      <c r="H682" s="17">
        <v>3</v>
      </c>
      <c r="I682" s="17" t="s">
        <v>88</v>
      </c>
      <c r="J682" s="17" t="s">
        <v>61</v>
      </c>
      <c r="K682" s="11">
        <v>-28270.49</v>
      </c>
      <c r="L682" s="11">
        <v>28270.49</v>
      </c>
      <c r="M682" s="11">
        <v>28270.49</v>
      </c>
      <c r="N682" s="17">
        <v>2017</v>
      </c>
      <c r="O682" s="17" t="s">
        <v>62</v>
      </c>
      <c r="P682" s="17" t="s">
        <v>32</v>
      </c>
      <c r="Q682" s="17" t="s">
        <v>98</v>
      </c>
      <c r="R682" s="17" t="s">
        <v>95</v>
      </c>
      <c r="S682" s="17" t="s">
        <v>96</v>
      </c>
      <c r="T682" s="17" t="s">
        <v>66</v>
      </c>
      <c r="U682" s="17" t="s">
        <v>75</v>
      </c>
      <c r="V682" s="17" t="s">
        <v>46</v>
      </c>
    </row>
    <row r="683" spans="1:22" x14ac:dyDescent="0.25">
      <c r="A683" s="17">
        <v>801509</v>
      </c>
      <c r="B683" s="51">
        <v>41001</v>
      </c>
      <c r="C683" s="17" t="s">
        <v>79</v>
      </c>
      <c r="D683" s="17" t="s">
        <v>80</v>
      </c>
      <c r="E683" s="17" t="s">
        <v>83</v>
      </c>
      <c r="F683" s="17" t="s">
        <v>101</v>
      </c>
      <c r="G683" s="17" t="s">
        <v>100</v>
      </c>
      <c r="H683" s="17">
        <v>1</v>
      </c>
      <c r="I683" s="17" t="s">
        <v>86</v>
      </c>
      <c r="J683" s="17" t="s">
        <v>60</v>
      </c>
      <c r="K683" s="11">
        <v>31</v>
      </c>
      <c r="L683" s="11">
        <v>31</v>
      </c>
      <c r="M683" s="11">
        <v>31</v>
      </c>
      <c r="N683" s="17">
        <v>2017</v>
      </c>
      <c r="O683" s="17" t="s">
        <v>62</v>
      </c>
      <c r="P683" s="17" t="s">
        <v>17</v>
      </c>
      <c r="Q683" s="17" t="s">
        <v>98</v>
      </c>
      <c r="R683" s="17" t="s">
        <v>95</v>
      </c>
      <c r="S683" s="17" t="s">
        <v>96</v>
      </c>
      <c r="T683" s="17" t="s">
        <v>66</v>
      </c>
      <c r="U683" s="17" t="s">
        <v>75</v>
      </c>
      <c r="V683" s="17" t="s">
        <v>46</v>
      </c>
    </row>
    <row r="684" spans="1:22" x14ac:dyDescent="0.25">
      <c r="A684" s="17">
        <v>801510</v>
      </c>
      <c r="B684" s="51">
        <v>41002</v>
      </c>
      <c r="C684" s="17" t="s">
        <v>79</v>
      </c>
      <c r="D684" s="17" t="s">
        <v>80</v>
      </c>
      <c r="E684" s="17" t="s">
        <v>83</v>
      </c>
      <c r="F684" s="17" t="s">
        <v>101</v>
      </c>
      <c r="G684" s="17" t="s">
        <v>100</v>
      </c>
      <c r="H684" s="17">
        <v>1</v>
      </c>
      <c r="I684" s="17" t="s">
        <v>86</v>
      </c>
      <c r="J684" s="17" t="s">
        <v>61</v>
      </c>
      <c r="K684" s="11">
        <v>-162125.68</v>
      </c>
      <c r="L684" s="11">
        <v>162125.68</v>
      </c>
      <c r="M684" s="11">
        <v>162125.68</v>
      </c>
      <c r="N684" s="17">
        <v>2017</v>
      </c>
      <c r="O684" s="17" t="s">
        <v>62</v>
      </c>
      <c r="P684" s="17" t="s">
        <v>32</v>
      </c>
      <c r="Q684" s="17" t="s">
        <v>98</v>
      </c>
      <c r="R684" s="17" t="s">
        <v>95</v>
      </c>
      <c r="S684" s="17" t="s">
        <v>96</v>
      </c>
      <c r="T684" s="17" t="s">
        <v>66</v>
      </c>
      <c r="U684" s="17" t="s">
        <v>75</v>
      </c>
      <c r="V684" s="17" t="s">
        <v>46</v>
      </c>
    </row>
    <row r="685" spans="1:22" x14ac:dyDescent="0.25">
      <c r="A685" s="17">
        <v>801511</v>
      </c>
      <c r="B685" s="51">
        <v>41003</v>
      </c>
      <c r="C685" s="17" t="s">
        <v>79</v>
      </c>
      <c r="D685" s="17" t="s">
        <v>80</v>
      </c>
      <c r="E685" s="17" t="s">
        <v>83</v>
      </c>
      <c r="F685" s="17" t="s">
        <v>101</v>
      </c>
      <c r="G685" s="17" t="s">
        <v>100</v>
      </c>
      <c r="H685" s="17">
        <v>1</v>
      </c>
      <c r="I685" s="17" t="s">
        <v>88</v>
      </c>
      <c r="J685" s="17" t="s">
        <v>60</v>
      </c>
      <c r="K685" s="11">
        <v>8</v>
      </c>
      <c r="L685" s="11">
        <v>8</v>
      </c>
      <c r="M685" s="11">
        <v>8</v>
      </c>
      <c r="N685" s="17">
        <v>2017</v>
      </c>
      <c r="O685" s="17" t="s">
        <v>62</v>
      </c>
      <c r="P685" s="17" t="s">
        <v>17</v>
      </c>
      <c r="Q685" s="17" t="s">
        <v>98</v>
      </c>
      <c r="R685" s="17" t="s">
        <v>95</v>
      </c>
      <c r="S685" s="17" t="s">
        <v>96</v>
      </c>
      <c r="T685" s="17" t="s">
        <v>66</v>
      </c>
      <c r="U685" s="17" t="s">
        <v>75</v>
      </c>
      <c r="V685" s="17" t="s">
        <v>46</v>
      </c>
    </row>
    <row r="686" spans="1:22" x14ac:dyDescent="0.25">
      <c r="A686" s="17">
        <v>801512</v>
      </c>
      <c r="B686" s="51">
        <v>41004</v>
      </c>
      <c r="C686" s="17" t="s">
        <v>79</v>
      </c>
      <c r="D686" s="17" t="s">
        <v>80</v>
      </c>
      <c r="E686" s="17" t="s">
        <v>83</v>
      </c>
      <c r="F686" s="17" t="s">
        <v>101</v>
      </c>
      <c r="G686" s="17" t="s">
        <v>100</v>
      </c>
      <c r="H686" s="17">
        <v>1</v>
      </c>
      <c r="I686" s="17" t="s">
        <v>88</v>
      </c>
      <c r="J686" s="17" t="s">
        <v>61</v>
      </c>
      <c r="K686" s="11">
        <v>-38147.21</v>
      </c>
      <c r="L686" s="11">
        <v>38147.21</v>
      </c>
      <c r="M686" s="11">
        <v>38147.21</v>
      </c>
      <c r="N686" s="17">
        <v>2017</v>
      </c>
      <c r="O686" s="17" t="s">
        <v>62</v>
      </c>
      <c r="P686" s="17" t="s">
        <v>32</v>
      </c>
      <c r="Q686" s="17" t="s">
        <v>98</v>
      </c>
      <c r="R686" s="17" t="s">
        <v>95</v>
      </c>
      <c r="S686" s="17" t="s">
        <v>96</v>
      </c>
      <c r="T686" s="17" t="s">
        <v>66</v>
      </c>
      <c r="U686" s="17" t="s">
        <v>75</v>
      </c>
      <c r="V686" s="17" t="s">
        <v>46</v>
      </c>
    </row>
    <row r="687" spans="1:22" x14ac:dyDescent="0.25">
      <c r="A687" s="17">
        <v>801557</v>
      </c>
      <c r="B687" s="51">
        <v>41014</v>
      </c>
      <c r="C687" s="17" t="s">
        <v>79</v>
      </c>
      <c r="D687" s="17" t="s">
        <v>80</v>
      </c>
      <c r="E687" s="17" t="s">
        <v>83</v>
      </c>
      <c r="F687" s="17" t="s">
        <v>99</v>
      </c>
      <c r="G687" s="17" t="s">
        <v>92</v>
      </c>
      <c r="H687" s="17">
        <v>4</v>
      </c>
      <c r="I687" s="17" t="s">
        <v>86</v>
      </c>
      <c r="J687" s="17" t="s">
        <v>60</v>
      </c>
      <c r="K687" s="11">
        <v>15</v>
      </c>
      <c r="L687" s="11">
        <v>15</v>
      </c>
      <c r="M687" s="11">
        <v>15</v>
      </c>
      <c r="N687" s="17">
        <v>2017</v>
      </c>
      <c r="O687" s="17" t="s">
        <v>62</v>
      </c>
      <c r="P687" s="17" t="s">
        <v>17</v>
      </c>
      <c r="Q687" s="17" t="s">
        <v>98</v>
      </c>
      <c r="R687" s="17" t="s">
        <v>94</v>
      </c>
      <c r="S687" s="17" t="s">
        <v>97</v>
      </c>
      <c r="T687" s="17" t="s">
        <v>66</v>
      </c>
      <c r="U687" s="17" t="s">
        <v>75</v>
      </c>
      <c r="V687" s="17" t="s">
        <v>46</v>
      </c>
    </row>
    <row r="688" spans="1:22" x14ac:dyDescent="0.25">
      <c r="A688" s="17">
        <v>801558</v>
      </c>
      <c r="B688" s="51">
        <v>41015</v>
      </c>
      <c r="C688" s="17" t="s">
        <v>79</v>
      </c>
      <c r="D688" s="17" t="s">
        <v>80</v>
      </c>
      <c r="E688" s="17" t="s">
        <v>83</v>
      </c>
      <c r="F688" s="17" t="s">
        <v>99</v>
      </c>
      <c r="G688" s="17" t="s">
        <v>92</v>
      </c>
      <c r="H688" s="17">
        <v>4</v>
      </c>
      <c r="I688" s="17" t="s">
        <v>86</v>
      </c>
      <c r="J688" s="17" t="s">
        <v>61</v>
      </c>
      <c r="K688" s="11">
        <v>-120995.34000000001</v>
      </c>
      <c r="L688" s="11">
        <v>120995.34000000001</v>
      </c>
      <c r="M688" s="11">
        <v>120995.34000000001</v>
      </c>
      <c r="N688" s="17">
        <v>2017</v>
      </c>
      <c r="O688" s="17" t="s">
        <v>62</v>
      </c>
      <c r="P688" s="17" t="s">
        <v>32</v>
      </c>
      <c r="Q688" s="17" t="s">
        <v>98</v>
      </c>
      <c r="R688" s="17" t="s">
        <v>94</v>
      </c>
      <c r="S688" s="17" t="s">
        <v>97</v>
      </c>
      <c r="T688" s="17" t="s">
        <v>66</v>
      </c>
      <c r="U688" s="17" t="s">
        <v>75</v>
      </c>
      <c r="V688" s="17" t="s">
        <v>46</v>
      </c>
    </row>
    <row r="689" spans="1:22" x14ac:dyDescent="0.25">
      <c r="A689" s="17">
        <v>801559</v>
      </c>
      <c r="B689" s="51">
        <v>41016</v>
      </c>
      <c r="C689" s="17" t="s">
        <v>79</v>
      </c>
      <c r="D689" s="17" t="s">
        <v>80</v>
      </c>
      <c r="E689" s="17" t="s">
        <v>83</v>
      </c>
      <c r="F689" s="17" t="s">
        <v>99</v>
      </c>
      <c r="G689" s="17" t="s">
        <v>92</v>
      </c>
      <c r="H689" s="17">
        <v>4</v>
      </c>
      <c r="I689" s="17" t="s">
        <v>88</v>
      </c>
      <c r="J689" s="17" t="s">
        <v>60</v>
      </c>
      <c r="K689" s="11">
        <v>8</v>
      </c>
      <c r="L689" s="11">
        <v>8</v>
      </c>
      <c r="M689" s="11">
        <v>8</v>
      </c>
      <c r="N689" s="17">
        <v>2017</v>
      </c>
      <c r="O689" s="17" t="s">
        <v>62</v>
      </c>
      <c r="P689" s="17" t="s">
        <v>17</v>
      </c>
      <c r="Q689" s="17" t="s">
        <v>98</v>
      </c>
      <c r="R689" s="17" t="s">
        <v>94</v>
      </c>
      <c r="S689" s="17" t="s">
        <v>97</v>
      </c>
      <c r="T689" s="17" t="s">
        <v>66</v>
      </c>
      <c r="U689" s="17" t="s">
        <v>75</v>
      </c>
      <c r="V689" s="17" t="s">
        <v>46</v>
      </c>
    </row>
    <row r="690" spans="1:22" x14ac:dyDescent="0.25">
      <c r="A690" s="17">
        <v>801560</v>
      </c>
      <c r="B690" s="51">
        <v>41017</v>
      </c>
      <c r="C690" s="17" t="s">
        <v>79</v>
      </c>
      <c r="D690" s="17" t="s">
        <v>80</v>
      </c>
      <c r="E690" s="17" t="s">
        <v>83</v>
      </c>
      <c r="F690" s="17" t="s">
        <v>99</v>
      </c>
      <c r="G690" s="17" t="s">
        <v>92</v>
      </c>
      <c r="H690" s="17">
        <v>4</v>
      </c>
      <c r="I690" s="17" t="s">
        <v>88</v>
      </c>
      <c r="J690" s="17" t="s">
        <v>61</v>
      </c>
      <c r="K690" s="11">
        <v>-9371.5500000000011</v>
      </c>
      <c r="L690" s="11">
        <v>9371.5500000000011</v>
      </c>
      <c r="M690" s="11">
        <v>9371.5500000000011</v>
      </c>
      <c r="N690" s="17">
        <v>2017</v>
      </c>
      <c r="O690" s="17" t="s">
        <v>62</v>
      </c>
      <c r="P690" s="17" t="s">
        <v>32</v>
      </c>
      <c r="Q690" s="17" t="s">
        <v>98</v>
      </c>
      <c r="R690" s="17" t="s">
        <v>94</v>
      </c>
      <c r="S690" s="17" t="s">
        <v>97</v>
      </c>
      <c r="T690" s="17" t="s">
        <v>66</v>
      </c>
      <c r="U690" s="17" t="s">
        <v>75</v>
      </c>
      <c r="V690" s="17" t="s">
        <v>46</v>
      </c>
    </row>
    <row r="691" spans="1:22" x14ac:dyDescent="0.25">
      <c r="A691" s="17">
        <v>801561</v>
      </c>
      <c r="B691" s="51">
        <v>41018</v>
      </c>
      <c r="C691" s="17" t="s">
        <v>79</v>
      </c>
      <c r="D691" s="17" t="s">
        <v>80</v>
      </c>
      <c r="E691" s="17" t="s">
        <v>83</v>
      </c>
      <c r="F691" s="17" t="s">
        <v>99</v>
      </c>
      <c r="G691" s="17" t="s">
        <v>92</v>
      </c>
      <c r="H691" s="17">
        <v>4</v>
      </c>
      <c r="I691" s="17" t="s">
        <v>89</v>
      </c>
      <c r="J691" s="17" t="s">
        <v>60</v>
      </c>
      <c r="K691" s="11">
        <v>3</v>
      </c>
      <c r="L691" s="11">
        <v>3</v>
      </c>
      <c r="M691" s="11">
        <v>3</v>
      </c>
      <c r="N691" s="17">
        <v>2017</v>
      </c>
      <c r="O691" s="17" t="s">
        <v>62</v>
      </c>
      <c r="P691" s="17" t="s">
        <v>17</v>
      </c>
      <c r="Q691" s="17" t="s">
        <v>98</v>
      </c>
      <c r="R691" s="17" t="s">
        <v>94</v>
      </c>
      <c r="S691" s="17" t="s">
        <v>97</v>
      </c>
      <c r="T691" s="17" t="s">
        <v>66</v>
      </c>
      <c r="U691" s="17" t="s">
        <v>75</v>
      </c>
      <c r="V691" s="17" t="s">
        <v>46</v>
      </c>
    </row>
    <row r="692" spans="1:22" x14ac:dyDescent="0.25">
      <c r="A692" s="17">
        <v>801562</v>
      </c>
      <c r="B692" s="51">
        <v>41019</v>
      </c>
      <c r="C692" s="17" t="s">
        <v>79</v>
      </c>
      <c r="D692" s="17" t="s">
        <v>80</v>
      </c>
      <c r="E692" s="17" t="s">
        <v>83</v>
      </c>
      <c r="F692" s="17" t="s">
        <v>99</v>
      </c>
      <c r="G692" s="17" t="s">
        <v>92</v>
      </c>
      <c r="H692" s="17">
        <v>4</v>
      </c>
      <c r="I692" s="17" t="s">
        <v>89</v>
      </c>
      <c r="J692" s="17" t="s">
        <v>61</v>
      </c>
      <c r="K692" s="11">
        <v>-2852.62</v>
      </c>
      <c r="L692" s="11">
        <v>2852.62</v>
      </c>
      <c r="M692" s="11">
        <v>2852.62</v>
      </c>
      <c r="N692" s="17">
        <v>2017</v>
      </c>
      <c r="O692" s="17" t="s">
        <v>62</v>
      </c>
      <c r="P692" s="17" t="s">
        <v>32</v>
      </c>
      <c r="Q692" s="17" t="s">
        <v>98</v>
      </c>
      <c r="R692" s="17" t="s">
        <v>94</v>
      </c>
      <c r="S692" s="17" t="s">
        <v>97</v>
      </c>
      <c r="T692" s="17" t="s">
        <v>66</v>
      </c>
      <c r="U692" s="17" t="s">
        <v>75</v>
      </c>
      <c r="V692" s="17" t="s">
        <v>46</v>
      </c>
    </row>
    <row r="693" spans="1:22" x14ac:dyDescent="0.25">
      <c r="A693" s="17">
        <v>801563</v>
      </c>
      <c r="B693" s="51">
        <v>41020</v>
      </c>
      <c r="C693" s="17" t="s">
        <v>79</v>
      </c>
      <c r="D693" s="17" t="s">
        <v>80</v>
      </c>
      <c r="E693" s="17" t="s">
        <v>83</v>
      </c>
      <c r="F693" s="17" t="s">
        <v>99</v>
      </c>
      <c r="G693" s="17" t="s">
        <v>103</v>
      </c>
      <c r="H693" s="17">
        <v>4</v>
      </c>
      <c r="I693" s="17" t="s">
        <v>86</v>
      </c>
      <c r="J693" s="17" t="s">
        <v>60</v>
      </c>
      <c r="K693" s="11">
        <v>9</v>
      </c>
      <c r="L693" s="11">
        <v>9</v>
      </c>
      <c r="M693" s="11">
        <v>9</v>
      </c>
      <c r="N693" s="17">
        <v>2017</v>
      </c>
      <c r="O693" s="17" t="s">
        <v>62</v>
      </c>
      <c r="P693" s="17" t="s">
        <v>17</v>
      </c>
      <c r="Q693" s="17" t="s">
        <v>98</v>
      </c>
      <c r="R693" s="17" t="s">
        <v>94</v>
      </c>
      <c r="S693" s="17" t="s">
        <v>97</v>
      </c>
      <c r="T693" s="17" t="s">
        <v>66</v>
      </c>
      <c r="U693" s="17" t="s">
        <v>75</v>
      </c>
      <c r="V693" s="17" t="s">
        <v>46</v>
      </c>
    </row>
    <row r="694" spans="1:22" x14ac:dyDescent="0.25">
      <c r="A694" s="17">
        <v>801564</v>
      </c>
      <c r="B694" s="51">
        <v>41021</v>
      </c>
      <c r="C694" s="17" t="s">
        <v>79</v>
      </c>
      <c r="D694" s="17" t="s">
        <v>80</v>
      </c>
      <c r="E694" s="17" t="s">
        <v>83</v>
      </c>
      <c r="F694" s="17" t="s">
        <v>99</v>
      </c>
      <c r="G694" s="17" t="s">
        <v>103</v>
      </c>
      <c r="H694" s="17">
        <v>4</v>
      </c>
      <c r="I694" s="17" t="s">
        <v>86</v>
      </c>
      <c r="J694" s="17" t="s">
        <v>61</v>
      </c>
      <c r="K694" s="11">
        <v>-24330.22</v>
      </c>
      <c r="L694" s="11">
        <v>24330.22</v>
      </c>
      <c r="M694" s="11">
        <v>24330.22</v>
      </c>
      <c r="N694" s="17">
        <v>2017</v>
      </c>
      <c r="O694" s="17" t="s">
        <v>62</v>
      </c>
      <c r="P694" s="17" t="s">
        <v>32</v>
      </c>
      <c r="Q694" s="17" t="s">
        <v>98</v>
      </c>
      <c r="R694" s="17" t="s">
        <v>94</v>
      </c>
      <c r="S694" s="17" t="s">
        <v>97</v>
      </c>
      <c r="T694" s="17" t="s">
        <v>66</v>
      </c>
      <c r="U694" s="17" t="s">
        <v>75</v>
      </c>
      <c r="V694" s="17" t="s">
        <v>46</v>
      </c>
    </row>
    <row r="695" spans="1:22" x14ac:dyDescent="0.25">
      <c r="A695" s="17">
        <v>801565</v>
      </c>
      <c r="B695" s="51">
        <v>41022</v>
      </c>
      <c r="C695" s="17" t="s">
        <v>79</v>
      </c>
      <c r="D695" s="17" t="s">
        <v>80</v>
      </c>
      <c r="E695" s="17" t="s">
        <v>83</v>
      </c>
      <c r="F695" s="17" t="s">
        <v>99</v>
      </c>
      <c r="G695" s="17" t="s">
        <v>103</v>
      </c>
      <c r="H695" s="17">
        <v>4</v>
      </c>
      <c r="I695" s="17" t="s">
        <v>88</v>
      </c>
      <c r="J695" s="17" t="s">
        <v>60</v>
      </c>
      <c r="K695" s="11">
        <v>1</v>
      </c>
      <c r="L695" s="11">
        <v>1</v>
      </c>
      <c r="M695" s="11">
        <v>1</v>
      </c>
      <c r="N695" s="17">
        <v>2017</v>
      </c>
      <c r="O695" s="17" t="s">
        <v>62</v>
      </c>
      <c r="P695" s="17" t="s">
        <v>17</v>
      </c>
      <c r="Q695" s="17" t="s">
        <v>98</v>
      </c>
      <c r="R695" s="17" t="s">
        <v>94</v>
      </c>
      <c r="S695" s="17" t="s">
        <v>97</v>
      </c>
      <c r="T695" s="17" t="s">
        <v>66</v>
      </c>
      <c r="U695" s="17" t="s">
        <v>75</v>
      </c>
      <c r="V695" s="17" t="s">
        <v>46</v>
      </c>
    </row>
    <row r="696" spans="1:22" x14ac:dyDescent="0.25">
      <c r="A696" s="17">
        <v>801566</v>
      </c>
      <c r="B696" s="51">
        <v>41023</v>
      </c>
      <c r="C696" s="17" t="s">
        <v>79</v>
      </c>
      <c r="D696" s="17" t="s">
        <v>80</v>
      </c>
      <c r="E696" s="17" t="s">
        <v>83</v>
      </c>
      <c r="F696" s="17" t="s">
        <v>99</v>
      </c>
      <c r="G696" s="17" t="s">
        <v>103</v>
      </c>
      <c r="H696" s="17">
        <v>4</v>
      </c>
      <c r="I696" s="17" t="s">
        <v>88</v>
      </c>
      <c r="J696" s="17" t="s">
        <v>61</v>
      </c>
      <c r="K696" s="11">
        <v>-15302.77</v>
      </c>
      <c r="L696" s="11">
        <v>15302.77</v>
      </c>
      <c r="M696" s="11">
        <v>15302.77</v>
      </c>
      <c r="N696" s="17">
        <v>2017</v>
      </c>
      <c r="O696" s="17" t="s">
        <v>62</v>
      </c>
      <c r="P696" s="17" t="s">
        <v>32</v>
      </c>
      <c r="Q696" s="17" t="s">
        <v>98</v>
      </c>
      <c r="R696" s="17" t="s">
        <v>94</v>
      </c>
      <c r="S696" s="17" t="s">
        <v>97</v>
      </c>
      <c r="T696" s="17" t="s">
        <v>66</v>
      </c>
      <c r="U696" s="17" t="s">
        <v>75</v>
      </c>
      <c r="V696" s="17" t="s">
        <v>46</v>
      </c>
    </row>
    <row r="697" spans="1:22" x14ac:dyDescent="0.25">
      <c r="A697" s="17">
        <v>801568</v>
      </c>
      <c r="B697" s="51">
        <v>41024</v>
      </c>
      <c r="C697" s="17" t="s">
        <v>79</v>
      </c>
      <c r="D697" s="17" t="s">
        <v>80</v>
      </c>
      <c r="E697" s="17" t="s">
        <v>83</v>
      </c>
      <c r="F697" s="17" t="s">
        <v>99</v>
      </c>
      <c r="G697" s="17" t="s">
        <v>103</v>
      </c>
      <c r="H697" s="17">
        <v>4</v>
      </c>
      <c r="I697" s="17" t="s">
        <v>89</v>
      </c>
      <c r="J697" s="17" t="s">
        <v>61</v>
      </c>
      <c r="K697" s="11">
        <v>-301.33999999999997</v>
      </c>
      <c r="L697" s="11">
        <v>301.33999999999997</v>
      </c>
      <c r="M697" s="11">
        <v>301.33999999999997</v>
      </c>
      <c r="N697" s="17">
        <v>2017</v>
      </c>
      <c r="O697" s="17" t="s">
        <v>62</v>
      </c>
      <c r="P697" s="17" t="s">
        <v>32</v>
      </c>
      <c r="Q697" s="17" t="s">
        <v>98</v>
      </c>
      <c r="R697" s="17" t="s">
        <v>94</v>
      </c>
      <c r="S697" s="17" t="s">
        <v>97</v>
      </c>
      <c r="T697" s="17" t="s">
        <v>66</v>
      </c>
      <c r="U697" s="17" t="s">
        <v>75</v>
      </c>
      <c r="V697" s="17" t="s">
        <v>46</v>
      </c>
    </row>
    <row r="698" spans="1:22" x14ac:dyDescent="0.25">
      <c r="A698" s="17">
        <v>801569</v>
      </c>
      <c r="B698" s="51">
        <v>41025</v>
      </c>
      <c r="C698" s="17" t="s">
        <v>79</v>
      </c>
      <c r="D698" s="17" t="s">
        <v>80</v>
      </c>
      <c r="E698" s="17" t="s">
        <v>83</v>
      </c>
      <c r="F698" s="17" t="s">
        <v>99</v>
      </c>
      <c r="G698" s="17" t="s">
        <v>104</v>
      </c>
      <c r="H698" s="17">
        <v>4</v>
      </c>
      <c r="I698" s="17" t="s">
        <v>86</v>
      </c>
      <c r="J698" s="17" t="s">
        <v>60</v>
      </c>
      <c r="K698" s="11">
        <v>3</v>
      </c>
      <c r="L698" s="11">
        <v>3</v>
      </c>
      <c r="M698" s="11">
        <v>3</v>
      </c>
      <c r="N698" s="17">
        <v>2017</v>
      </c>
      <c r="O698" s="17" t="s">
        <v>62</v>
      </c>
      <c r="P698" s="17" t="s">
        <v>17</v>
      </c>
      <c r="Q698" s="17" t="s">
        <v>98</v>
      </c>
      <c r="R698" s="17" t="s">
        <v>94</v>
      </c>
      <c r="S698" s="17" t="s">
        <v>97</v>
      </c>
      <c r="T698" s="17" t="s">
        <v>66</v>
      </c>
      <c r="U698" s="17" t="s">
        <v>75</v>
      </c>
      <c r="V698" s="17" t="s">
        <v>46</v>
      </c>
    </row>
    <row r="699" spans="1:22" x14ac:dyDescent="0.25">
      <c r="A699" s="17">
        <v>801570</v>
      </c>
      <c r="B699" s="51">
        <v>41026</v>
      </c>
      <c r="C699" s="17" t="s">
        <v>79</v>
      </c>
      <c r="D699" s="17" t="s">
        <v>80</v>
      </c>
      <c r="E699" s="17" t="s">
        <v>83</v>
      </c>
      <c r="F699" s="17" t="s">
        <v>99</v>
      </c>
      <c r="G699" s="17" t="s">
        <v>104</v>
      </c>
      <c r="H699" s="17">
        <v>4</v>
      </c>
      <c r="I699" s="17" t="s">
        <v>86</v>
      </c>
      <c r="J699" s="17" t="s">
        <v>61</v>
      </c>
      <c r="K699" s="11">
        <v>-7053.38</v>
      </c>
      <c r="L699" s="11">
        <v>7053.38</v>
      </c>
      <c r="M699" s="11">
        <v>7053.38</v>
      </c>
      <c r="N699" s="17">
        <v>2017</v>
      </c>
      <c r="O699" s="17" t="s">
        <v>62</v>
      </c>
      <c r="P699" s="17" t="s">
        <v>32</v>
      </c>
      <c r="Q699" s="17" t="s">
        <v>98</v>
      </c>
      <c r="R699" s="17" t="s">
        <v>94</v>
      </c>
      <c r="S699" s="17" t="s">
        <v>97</v>
      </c>
      <c r="T699" s="17" t="s">
        <v>66</v>
      </c>
      <c r="U699" s="17" t="s">
        <v>75</v>
      </c>
      <c r="V699" s="17" t="s">
        <v>46</v>
      </c>
    </row>
    <row r="700" spans="1:22" x14ac:dyDescent="0.25">
      <c r="A700" s="17">
        <v>801571</v>
      </c>
      <c r="B700" s="51">
        <v>41027</v>
      </c>
      <c r="C700" s="17" t="s">
        <v>79</v>
      </c>
      <c r="D700" s="17" t="s">
        <v>80</v>
      </c>
      <c r="E700" s="17" t="s">
        <v>83</v>
      </c>
      <c r="F700" s="17" t="s">
        <v>99</v>
      </c>
      <c r="G700" s="17" t="s">
        <v>104</v>
      </c>
      <c r="H700" s="17">
        <v>4</v>
      </c>
      <c r="I700" s="17" t="s">
        <v>88</v>
      </c>
      <c r="J700" s="17" t="s">
        <v>60</v>
      </c>
      <c r="K700" s="11">
        <v>1</v>
      </c>
      <c r="L700" s="11">
        <v>1</v>
      </c>
      <c r="M700" s="11">
        <v>1</v>
      </c>
      <c r="N700" s="17">
        <v>2017</v>
      </c>
      <c r="O700" s="17" t="s">
        <v>62</v>
      </c>
      <c r="P700" s="17" t="s">
        <v>17</v>
      </c>
      <c r="Q700" s="17" t="s">
        <v>98</v>
      </c>
      <c r="R700" s="17" t="s">
        <v>94</v>
      </c>
      <c r="S700" s="17" t="s">
        <v>97</v>
      </c>
      <c r="T700" s="17" t="s">
        <v>66</v>
      </c>
      <c r="U700" s="17" t="s">
        <v>75</v>
      </c>
      <c r="V700" s="17" t="s">
        <v>46</v>
      </c>
    </row>
    <row r="701" spans="1:22" x14ac:dyDescent="0.25">
      <c r="A701" s="17">
        <v>801572</v>
      </c>
      <c r="B701" s="51">
        <v>41028</v>
      </c>
      <c r="C701" s="17" t="s">
        <v>79</v>
      </c>
      <c r="D701" s="17" t="s">
        <v>80</v>
      </c>
      <c r="E701" s="17" t="s">
        <v>83</v>
      </c>
      <c r="F701" s="17" t="s">
        <v>99</v>
      </c>
      <c r="G701" s="17" t="s">
        <v>104</v>
      </c>
      <c r="H701" s="17">
        <v>4</v>
      </c>
      <c r="I701" s="17" t="s">
        <v>88</v>
      </c>
      <c r="J701" s="17" t="s">
        <v>61</v>
      </c>
      <c r="K701" s="11">
        <v>-1511.33</v>
      </c>
      <c r="L701" s="11">
        <v>1511.33</v>
      </c>
      <c r="M701" s="11">
        <v>1511.33</v>
      </c>
      <c r="N701" s="17">
        <v>2017</v>
      </c>
      <c r="O701" s="17" t="s">
        <v>62</v>
      </c>
      <c r="P701" s="17" t="s">
        <v>32</v>
      </c>
      <c r="Q701" s="17" t="s">
        <v>98</v>
      </c>
      <c r="R701" s="17" t="s">
        <v>94</v>
      </c>
      <c r="S701" s="17" t="s">
        <v>97</v>
      </c>
      <c r="T701" s="17" t="s">
        <v>66</v>
      </c>
      <c r="U701" s="17" t="s">
        <v>75</v>
      </c>
      <c r="V701" s="17" t="s">
        <v>46</v>
      </c>
    </row>
    <row r="702" spans="1:22" x14ac:dyDescent="0.25">
      <c r="A702" s="17">
        <v>801573</v>
      </c>
      <c r="B702" s="51">
        <v>41029</v>
      </c>
      <c r="C702" s="17" t="s">
        <v>79</v>
      </c>
      <c r="D702" s="17" t="s">
        <v>80</v>
      </c>
      <c r="E702" s="17" t="s">
        <v>83</v>
      </c>
      <c r="F702" s="17" t="s">
        <v>99</v>
      </c>
      <c r="G702" s="17" t="s">
        <v>104</v>
      </c>
      <c r="H702" s="17">
        <v>4</v>
      </c>
      <c r="I702" s="17" t="s">
        <v>92</v>
      </c>
      <c r="J702" s="17" t="s">
        <v>60</v>
      </c>
      <c r="K702" s="11">
        <v>3</v>
      </c>
      <c r="L702" s="11">
        <v>3</v>
      </c>
      <c r="M702" s="11">
        <v>3</v>
      </c>
      <c r="N702" s="17">
        <v>2017</v>
      </c>
      <c r="O702" s="17" t="s">
        <v>62</v>
      </c>
      <c r="P702" s="17" t="s">
        <v>17</v>
      </c>
      <c r="Q702" s="17" t="s">
        <v>98</v>
      </c>
      <c r="R702" s="17" t="s">
        <v>94</v>
      </c>
      <c r="S702" s="17" t="s">
        <v>97</v>
      </c>
      <c r="T702" s="17" t="s">
        <v>66</v>
      </c>
      <c r="U702" s="17" t="s">
        <v>75</v>
      </c>
      <c r="V702" s="17" t="s">
        <v>46</v>
      </c>
    </row>
    <row r="703" spans="1:22" x14ac:dyDescent="0.25">
      <c r="A703" s="17">
        <v>801574</v>
      </c>
      <c r="B703" s="51">
        <v>41030</v>
      </c>
      <c r="C703" s="17" t="s">
        <v>79</v>
      </c>
      <c r="D703" s="17" t="s">
        <v>80</v>
      </c>
      <c r="E703" s="17" t="s">
        <v>83</v>
      </c>
      <c r="F703" s="17" t="s">
        <v>99</v>
      </c>
      <c r="G703" s="17" t="s">
        <v>104</v>
      </c>
      <c r="H703" s="17">
        <v>4</v>
      </c>
      <c r="I703" s="17" t="s">
        <v>92</v>
      </c>
      <c r="J703" s="17" t="s">
        <v>61</v>
      </c>
      <c r="K703" s="11">
        <v>-3372.99</v>
      </c>
      <c r="L703" s="11">
        <v>3372.99</v>
      </c>
      <c r="M703" s="11">
        <v>3372.99</v>
      </c>
      <c r="N703" s="17">
        <v>2017</v>
      </c>
      <c r="O703" s="17" t="s">
        <v>62</v>
      </c>
      <c r="P703" s="17" t="s">
        <v>32</v>
      </c>
      <c r="Q703" s="17" t="s">
        <v>98</v>
      </c>
      <c r="R703" s="17" t="s">
        <v>94</v>
      </c>
      <c r="S703" s="17" t="s">
        <v>97</v>
      </c>
      <c r="T703" s="17" t="s">
        <v>66</v>
      </c>
      <c r="U703" s="17" t="s">
        <v>75</v>
      </c>
      <c r="V703" s="17" t="s">
        <v>46</v>
      </c>
    </row>
    <row r="704" spans="1:22" x14ac:dyDescent="0.25">
      <c r="A704" s="17">
        <v>801575</v>
      </c>
      <c r="B704" s="51">
        <v>41031</v>
      </c>
      <c r="C704" s="17" t="s">
        <v>79</v>
      </c>
      <c r="D704" s="17" t="s">
        <v>80</v>
      </c>
      <c r="E704" s="17" t="s">
        <v>83</v>
      </c>
      <c r="F704" s="17" t="s">
        <v>99</v>
      </c>
      <c r="G704" s="17" t="s">
        <v>105</v>
      </c>
      <c r="H704" s="17">
        <v>4</v>
      </c>
      <c r="I704" s="17" t="s">
        <v>86</v>
      </c>
      <c r="J704" s="17" t="s">
        <v>60</v>
      </c>
      <c r="K704" s="11">
        <v>23</v>
      </c>
      <c r="L704" s="11">
        <v>23</v>
      </c>
      <c r="M704" s="11">
        <v>23</v>
      </c>
      <c r="N704" s="17">
        <v>2017</v>
      </c>
      <c r="O704" s="17" t="s">
        <v>62</v>
      </c>
      <c r="P704" s="17" t="s">
        <v>17</v>
      </c>
      <c r="Q704" s="17" t="s">
        <v>98</v>
      </c>
      <c r="R704" s="17" t="s">
        <v>94</v>
      </c>
      <c r="S704" s="17" t="s">
        <v>97</v>
      </c>
      <c r="T704" s="17" t="s">
        <v>66</v>
      </c>
      <c r="U704" s="17" t="s">
        <v>75</v>
      </c>
      <c r="V704" s="17" t="s">
        <v>46</v>
      </c>
    </row>
    <row r="705" spans="1:22" x14ac:dyDescent="0.25">
      <c r="A705" s="17">
        <v>801576</v>
      </c>
      <c r="B705" s="51">
        <v>41032</v>
      </c>
      <c r="C705" s="17" t="s">
        <v>79</v>
      </c>
      <c r="D705" s="17" t="s">
        <v>80</v>
      </c>
      <c r="E705" s="17" t="s">
        <v>83</v>
      </c>
      <c r="F705" s="17" t="s">
        <v>99</v>
      </c>
      <c r="G705" s="17" t="s">
        <v>105</v>
      </c>
      <c r="H705" s="17">
        <v>4</v>
      </c>
      <c r="I705" s="17" t="s">
        <v>86</v>
      </c>
      <c r="J705" s="17" t="s">
        <v>61</v>
      </c>
      <c r="K705" s="11">
        <v>-11352.62</v>
      </c>
      <c r="L705" s="11">
        <v>11352.62</v>
      </c>
      <c r="M705" s="11">
        <v>11352.62</v>
      </c>
      <c r="N705" s="17">
        <v>2017</v>
      </c>
      <c r="O705" s="17" t="s">
        <v>62</v>
      </c>
      <c r="P705" s="17" t="s">
        <v>32</v>
      </c>
      <c r="Q705" s="17" t="s">
        <v>98</v>
      </c>
      <c r="R705" s="17" t="s">
        <v>94</v>
      </c>
      <c r="S705" s="17" t="s">
        <v>97</v>
      </c>
      <c r="T705" s="17" t="s">
        <v>66</v>
      </c>
      <c r="U705" s="17" t="s">
        <v>75</v>
      </c>
      <c r="V705" s="17" t="s">
        <v>46</v>
      </c>
    </row>
    <row r="706" spans="1:22" x14ac:dyDescent="0.25">
      <c r="A706" s="17">
        <v>801577</v>
      </c>
      <c r="B706" s="51">
        <v>41033</v>
      </c>
      <c r="C706" s="17" t="s">
        <v>79</v>
      </c>
      <c r="D706" s="17" t="s">
        <v>80</v>
      </c>
      <c r="E706" s="17" t="s">
        <v>83</v>
      </c>
      <c r="F706" s="17" t="s">
        <v>99</v>
      </c>
      <c r="G706" s="17" t="s">
        <v>105</v>
      </c>
      <c r="H706" s="17">
        <v>4</v>
      </c>
      <c r="I706" s="17" t="s">
        <v>88</v>
      </c>
      <c r="J706" s="17" t="s">
        <v>60</v>
      </c>
      <c r="K706" s="11">
        <v>6</v>
      </c>
      <c r="L706" s="11">
        <v>6</v>
      </c>
      <c r="M706" s="11">
        <v>6</v>
      </c>
      <c r="N706" s="17">
        <v>2017</v>
      </c>
      <c r="O706" s="17" t="s">
        <v>62</v>
      </c>
      <c r="P706" s="17" t="s">
        <v>17</v>
      </c>
      <c r="Q706" s="17" t="s">
        <v>98</v>
      </c>
      <c r="R706" s="17" t="s">
        <v>94</v>
      </c>
      <c r="S706" s="17" t="s">
        <v>97</v>
      </c>
      <c r="T706" s="17" t="s">
        <v>66</v>
      </c>
      <c r="U706" s="17" t="s">
        <v>75</v>
      </c>
      <c r="V706" s="17" t="s">
        <v>46</v>
      </c>
    </row>
    <row r="707" spans="1:22" x14ac:dyDescent="0.25">
      <c r="A707" s="17">
        <v>801578</v>
      </c>
      <c r="B707" s="51">
        <v>41034</v>
      </c>
      <c r="C707" s="17" t="s">
        <v>79</v>
      </c>
      <c r="D707" s="17" t="s">
        <v>80</v>
      </c>
      <c r="E707" s="17" t="s">
        <v>83</v>
      </c>
      <c r="F707" s="17" t="s">
        <v>99</v>
      </c>
      <c r="G707" s="17" t="s">
        <v>105</v>
      </c>
      <c r="H707" s="17">
        <v>4</v>
      </c>
      <c r="I707" s="17" t="s">
        <v>88</v>
      </c>
      <c r="J707" s="17" t="s">
        <v>61</v>
      </c>
      <c r="K707" s="11">
        <v>-1219.5999999999999</v>
      </c>
      <c r="L707" s="11">
        <v>1219.5999999999999</v>
      </c>
      <c r="M707" s="11">
        <v>1219.5999999999999</v>
      </c>
      <c r="N707" s="17">
        <v>2017</v>
      </c>
      <c r="O707" s="17" t="s">
        <v>62</v>
      </c>
      <c r="P707" s="17" t="s">
        <v>32</v>
      </c>
      <c r="Q707" s="17" t="s">
        <v>98</v>
      </c>
      <c r="R707" s="17" t="s">
        <v>94</v>
      </c>
      <c r="S707" s="17" t="s">
        <v>97</v>
      </c>
      <c r="T707" s="17" t="s">
        <v>66</v>
      </c>
      <c r="U707" s="17" t="s">
        <v>75</v>
      </c>
      <c r="V707" s="17" t="s">
        <v>46</v>
      </c>
    </row>
    <row r="708" spans="1:22" x14ac:dyDescent="0.25">
      <c r="A708" s="17">
        <v>801579</v>
      </c>
      <c r="B708" s="51">
        <v>41035</v>
      </c>
      <c r="C708" s="17" t="s">
        <v>79</v>
      </c>
      <c r="D708" s="17" t="s">
        <v>80</v>
      </c>
      <c r="E708" s="17" t="s">
        <v>83</v>
      </c>
      <c r="F708" s="17" t="s">
        <v>99</v>
      </c>
      <c r="G708" s="17" t="s">
        <v>105</v>
      </c>
      <c r="H708" s="17">
        <v>4</v>
      </c>
      <c r="I708" s="17" t="s">
        <v>89</v>
      </c>
      <c r="J708" s="17" t="s">
        <v>60</v>
      </c>
      <c r="K708" s="11">
        <v>6</v>
      </c>
      <c r="L708" s="11">
        <v>6</v>
      </c>
      <c r="M708" s="11">
        <v>6</v>
      </c>
      <c r="N708" s="17">
        <v>2017</v>
      </c>
      <c r="O708" s="17" t="s">
        <v>62</v>
      </c>
      <c r="P708" s="17" t="s">
        <v>17</v>
      </c>
      <c r="Q708" s="17" t="s">
        <v>98</v>
      </c>
      <c r="R708" s="17" t="s">
        <v>94</v>
      </c>
      <c r="S708" s="17" t="s">
        <v>97</v>
      </c>
      <c r="T708" s="17" t="s">
        <v>66</v>
      </c>
      <c r="U708" s="17" t="s">
        <v>75</v>
      </c>
      <c r="V708" s="17" t="s">
        <v>46</v>
      </c>
    </row>
    <row r="709" spans="1:22" x14ac:dyDescent="0.25">
      <c r="A709" s="17">
        <v>801580</v>
      </c>
      <c r="B709" s="51">
        <v>41036</v>
      </c>
      <c r="C709" s="17" t="s">
        <v>79</v>
      </c>
      <c r="D709" s="17" t="s">
        <v>80</v>
      </c>
      <c r="E709" s="17" t="s">
        <v>83</v>
      </c>
      <c r="F709" s="17" t="s">
        <v>99</v>
      </c>
      <c r="G709" s="17" t="s">
        <v>105</v>
      </c>
      <c r="H709" s="17">
        <v>4</v>
      </c>
      <c r="I709" s="17" t="s">
        <v>89</v>
      </c>
      <c r="J709" s="17" t="s">
        <v>61</v>
      </c>
      <c r="K709" s="11">
        <v>-2629.99</v>
      </c>
      <c r="L709" s="11">
        <v>2629.99</v>
      </c>
      <c r="M709" s="11">
        <v>2629.99</v>
      </c>
      <c r="N709" s="17">
        <v>2017</v>
      </c>
      <c r="O709" s="17" t="s">
        <v>62</v>
      </c>
      <c r="P709" s="17" t="s">
        <v>32</v>
      </c>
      <c r="Q709" s="17" t="s">
        <v>98</v>
      </c>
      <c r="R709" s="17" t="s">
        <v>94</v>
      </c>
      <c r="S709" s="17" t="s">
        <v>97</v>
      </c>
      <c r="T709" s="17" t="s">
        <v>66</v>
      </c>
      <c r="U709" s="17" t="s">
        <v>75</v>
      </c>
      <c r="V709" s="17" t="s">
        <v>46</v>
      </c>
    </row>
    <row r="710" spans="1:22" x14ac:dyDescent="0.25">
      <c r="A710" s="17">
        <v>801606</v>
      </c>
      <c r="B710" s="51">
        <v>41041</v>
      </c>
      <c r="C710" s="17" t="s">
        <v>79</v>
      </c>
      <c r="D710" s="17" t="s">
        <v>80</v>
      </c>
      <c r="E710" s="17" t="s">
        <v>83</v>
      </c>
      <c r="F710" s="17" t="s">
        <v>99</v>
      </c>
      <c r="G710" s="17" t="s">
        <v>106</v>
      </c>
      <c r="H710" s="17">
        <v>5</v>
      </c>
      <c r="I710" s="17" t="s">
        <v>86</v>
      </c>
      <c r="J710" s="17" t="s">
        <v>61</v>
      </c>
      <c r="K710" s="11">
        <v>-618</v>
      </c>
      <c r="L710" s="11">
        <v>618</v>
      </c>
      <c r="M710" s="11">
        <v>618</v>
      </c>
      <c r="N710" s="17">
        <v>2017</v>
      </c>
      <c r="O710" s="17" t="s">
        <v>62</v>
      </c>
      <c r="P710" s="17" t="s">
        <v>32</v>
      </c>
      <c r="Q710" s="17" t="s">
        <v>98</v>
      </c>
      <c r="R710" s="17" t="s">
        <v>94</v>
      </c>
      <c r="S710" s="17" t="s">
        <v>96</v>
      </c>
      <c r="T710" s="17" t="s">
        <v>66</v>
      </c>
      <c r="U710" s="17" t="s">
        <v>75</v>
      </c>
      <c r="V710" s="17" t="s">
        <v>46</v>
      </c>
    </row>
    <row r="711" spans="1:22" x14ac:dyDescent="0.25">
      <c r="A711" s="17">
        <v>801607</v>
      </c>
      <c r="B711" s="51">
        <v>41042</v>
      </c>
      <c r="C711" s="17" t="s">
        <v>79</v>
      </c>
      <c r="D711" s="17" t="s">
        <v>80</v>
      </c>
      <c r="E711" s="17" t="s">
        <v>83</v>
      </c>
      <c r="F711" s="17" t="s">
        <v>99</v>
      </c>
      <c r="G711" s="17" t="s">
        <v>106</v>
      </c>
      <c r="H711" s="17">
        <v>5</v>
      </c>
      <c r="I711" s="17" t="s">
        <v>88</v>
      </c>
      <c r="J711" s="17" t="s">
        <v>60</v>
      </c>
      <c r="K711" s="11">
        <v>60</v>
      </c>
      <c r="L711" s="11">
        <v>60</v>
      </c>
      <c r="M711" s="11">
        <v>60</v>
      </c>
      <c r="N711" s="17">
        <v>2017</v>
      </c>
      <c r="O711" s="17" t="s">
        <v>62</v>
      </c>
      <c r="P711" s="17" t="s">
        <v>17</v>
      </c>
      <c r="Q711" s="17" t="s">
        <v>98</v>
      </c>
      <c r="R711" s="17" t="s">
        <v>94</v>
      </c>
      <c r="S711" s="17" t="s">
        <v>96</v>
      </c>
      <c r="T711" s="17" t="s">
        <v>66</v>
      </c>
      <c r="U711" s="17" t="s">
        <v>75</v>
      </c>
      <c r="V711" s="17" t="s">
        <v>46</v>
      </c>
    </row>
    <row r="712" spans="1:22" x14ac:dyDescent="0.25">
      <c r="A712" s="17">
        <v>801608</v>
      </c>
      <c r="B712" s="51">
        <v>41043</v>
      </c>
      <c r="C712" s="17" t="s">
        <v>79</v>
      </c>
      <c r="D712" s="17" t="s">
        <v>80</v>
      </c>
      <c r="E712" s="17" t="s">
        <v>83</v>
      </c>
      <c r="F712" s="17" t="s">
        <v>99</v>
      </c>
      <c r="G712" s="17" t="s">
        <v>106</v>
      </c>
      <c r="H712" s="17">
        <v>5</v>
      </c>
      <c r="I712" s="17" t="s">
        <v>88</v>
      </c>
      <c r="J712" s="17" t="s">
        <v>61</v>
      </c>
      <c r="K712" s="11">
        <v>-6928.55</v>
      </c>
      <c r="L712" s="11">
        <v>6928.55</v>
      </c>
      <c r="M712" s="11">
        <v>6928.55</v>
      </c>
      <c r="N712" s="17">
        <v>2017</v>
      </c>
      <c r="O712" s="17" t="s">
        <v>62</v>
      </c>
      <c r="P712" s="17" t="s">
        <v>32</v>
      </c>
      <c r="Q712" s="17" t="s">
        <v>98</v>
      </c>
      <c r="R712" s="17" t="s">
        <v>94</v>
      </c>
      <c r="S712" s="17" t="s">
        <v>96</v>
      </c>
      <c r="T712" s="17" t="s">
        <v>66</v>
      </c>
      <c r="U712" s="17" t="s">
        <v>75</v>
      </c>
      <c r="V712" s="17" t="s">
        <v>46</v>
      </c>
    </row>
    <row r="713" spans="1:22" x14ac:dyDescent="0.25">
      <c r="A713" s="17">
        <v>801609</v>
      </c>
      <c r="B713" s="51">
        <v>41044</v>
      </c>
      <c r="C713" s="17" t="s">
        <v>79</v>
      </c>
      <c r="D713" s="17" t="s">
        <v>80</v>
      </c>
      <c r="E713" s="17" t="s">
        <v>83</v>
      </c>
      <c r="F713" s="17" t="s">
        <v>99</v>
      </c>
      <c r="G713" s="17" t="s">
        <v>107</v>
      </c>
      <c r="H713" s="17">
        <v>6</v>
      </c>
      <c r="I713" s="17" t="s">
        <v>86</v>
      </c>
      <c r="J713" s="17" t="s">
        <v>60</v>
      </c>
      <c r="K713" s="11">
        <v>10</v>
      </c>
      <c r="L713" s="11">
        <v>10</v>
      </c>
      <c r="M713" s="11">
        <v>10</v>
      </c>
      <c r="N713" s="17">
        <v>2017</v>
      </c>
      <c r="O713" s="17" t="s">
        <v>62</v>
      </c>
      <c r="P713" s="17" t="s">
        <v>17</v>
      </c>
      <c r="Q713" s="17" t="s">
        <v>98</v>
      </c>
      <c r="R713" s="17" t="s">
        <v>94</v>
      </c>
      <c r="S713" s="17" t="s">
        <v>96</v>
      </c>
      <c r="T713" s="17" t="s">
        <v>66</v>
      </c>
      <c r="U713" s="17" t="s">
        <v>75</v>
      </c>
      <c r="V713" s="17" t="s">
        <v>46</v>
      </c>
    </row>
    <row r="714" spans="1:22" x14ac:dyDescent="0.25">
      <c r="A714" s="17">
        <v>801610</v>
      </c>
      <c r="B714" s="51">
        <v>41045</v>
      </c>
      <c r="C714" s="17" t="s">
        <v>79</v>
      </c>
      <c r="D714" s="17" t="s">
        <v>80</v>
      </c>
      <c r="E714" s="17" t="s">
        <v>83</v>
      </c>
      <c r="F714" s="17" t="s">
        <v>99</v>
      </c>
      <c r="G714" s="17" t="s">
        <v>107</v>
      </c>
      <c r="H714" s="17">
        <v>6</v>
      </c>
      <c r="I714" s="17" t="s">
        <v>86</v>
      </c>
      <c r="J714" s="17" t="s">
        <v>61</v>
      </c>
      <c r="K714" s="11">
        <v>-2573.17</v>
      </c>
      <c r="L714" s="11">
        <v>2573.17</v>
      </c>
      <c r="M714" s="11">
        <v>2573.17</v>
      </c>
      <c r="N714" s="17">
        <v>2017</v>
      </c>
      <c r="O714" s="17" t="s">
        <v>62</v>
      </c>
      <c r="P714" s="17" t="s">
        <v>32</v>
      </c>
      <c r="Q714" s="17" t="s">
        <v>98</v>
      </c>
      <c r="R714" s="17" t="s">
        <v>94</v>
      </c>
      <c r="S714" s="17" t="s">
        <v>96</v>
      </c>
      <c r="T714" s="17" t="s">
        <v>66</v>
      </c>
      <c r="U714" s="17" t="s">
        <v>75</v>
      </c>
      <c r="V714" s="17" t="s">
        <v>46</v>
      </c>
    </row>
    <row r="715" spans="1:22" x14ac:dyDescent="0.25">
      <c r="A715" s="17">
        <v>801663</v>
      </c>
      <c r="B715" s="51">
        <v>41060</v>
      </c>
      <c r="C715" s="17" t="s">
        <v>79</v>
      </c>
      <c r="D715" s="17" t="s">
        <v>80</v>
      </c>
      <c r="E715" s="17" t="s">
        <v>83</v>
      </c>
      <c r="F715" s="17" t="s">
        <v>91</v>
      </c>
      <c r="G715" s="17" t="s">
        <v>102</v>
      </c>
      <c r="H715" s="17">
        <v>11</v>
      </c>
      <c r="I715" s="17" t="s">
        <v>86</v>
      </c>
      <c r="J715" s="17" t="s">
        <v>60</v>
      </c>
      <c r="K715" s="11">
        <v>1496948</v>
      </c>
      <c r="L715" s="11">
        <v>1496948</v>
      </c>
      <c r="M715" s="11">
        <v>1496948</v>
      </c>
      <c r="N715" s="17">
        <v>2017</v>
      </c>
      <c r="O715" s="17" t="s">
        <v>62</v>
      </c>
      <c r="P715" s="17" t="s">
        <v>17</v>
      </c>
      <c r="Q715" s="17" t="s">
        <v>98</v>
      </c>
      <c r="R715" s="17" t="s">
        <v>95</v>
      </c>
      <c r="S715" s="17" t="s">
        <v>97</v>
      </c>
      <c r="T715" s="17" t="s">
        <v>66</v>
      </c>
      <c r="U715" s="17" t="s">
        <v>75</v>
      </c>
      <c r="V715" s="17" t="s">
        <v>46</v>
      </c>
    </row>
    <row r="716" spans="1:22" x14ac:dyDescent="0.25">
      <c r="A716" s="17">
        <v>801664</v>
      </c>
      <c r="B716" s="51">
        <v>41061</v>
      </c>
      <c r="C716" s="17" t="s">
        <v>79</v>
      </c>
      <c r="D716" s="17" t="s">
        <v>80</v>
      </c>
      <c r="E716" s="17" t="s">
        <v>83</v>
      </c>
      <c r="F716" s="17" t="s">
        <v>91</v>
      </c>
      <c r="G716" s="17" t="s">
        <v>102</v>
      </c>
      <c r="H716" s="17">
        <v>11</v>
      </c>
      <c r="I716" s="17" t="s">
        <v>86</v>
      </c>
      <c r="J716" s="17" t="s">
        <v>61</v>
      </c>
      <c r="K716" s="11">
        <v>-174119.29</v>
      </c>
      <c r="L716" s="11">
        <v>174119.29</v>
      </c>
      <c r="M716" s="11">
        <v>174119.29</v>
      </c>
      <c r="N716" s="17">
        <v>2017</v>
      </c>
      <c r="O716" s="17" t="s">
        <v>62</v>
      </c>
      <c r="P716" s="17" t="s">
        <v>32</v>
      </c>
      <c r="Q716" s="17" t="s">
        <v>98</v>
      </c>
      <c r="R716" s="17" t="s">
        <v>95</v>
      </c>
      <c r="S716" s="17" t="s">
        <v>97</v>
      </c>
      <c r="T716" s="17" t="s">
        <v>66</v>
      </c>
      <c r="U716" s="17" t="s">
        <v>75</v>
      </c>
      <c r="V716" s="17" t="s">
        <v>46</v>
      </c>
    </row>
    <row r="717" spans="1:22" x14ac:dyDescent="0.25">
      <c r="A717" s="17">
        <v>801665</v>
      </c>
      <c r="B717" s="51">
        <v>41062</v>
      </c>
      <c r="C717" s="17" t="s">
        <v>79</v>
      </c>
      <c r="D717" s="17" t="s">
        <v>80</v>
      </c>
      <c r="E717" s="17" t="s">
        <v>83</v>
      </c>
      <c r="F717" s="17" t="s">
        <v>91</v>
      </c>
      <c r="G717" s="17" t="s">
        <v>102</v>
      </c>
      <c r="H717" s="17">
        <v>11</v>
      </c>
      <c r="I717" s="17" t="s">
        <v>88</v>
      </c>
      <c r="J717" s="17" t="s">
        <v>60</v>
      </c>
      <c r="K717" s="11">
        <v>1247695</v>
      </c>
      <c r="L717" s="11">
        <v>1247695</v>
      </c>
      <c r="M717" s="11">
        <v>1247695</v>
      </c>
      <c r="N717" s="17">
        <v>2017</v>
      </c>
      <c r="O717" s="17" t="s">
        <v>62</v>
      </c>
      <c r="P717" s="17" t="s">
        <v>17</v>
      </c>
      <c r="Q717" s="17" t="s">
        <v>98</v>
      </c>
      <c r="R717" s="17" t="s">
        <v>95</v>
      </c>
      <c r="S717" s="17" t="s">
        <v>97</v>
      </c>
      <c r="T717" s="17" t="s">
        <v>66</v>
      </c>
      <c r="U717" s="17" t="s">
        <v>75</v>
      </c>
      <c r="V717" s="17" t="s">
        <v>46</v>
      </c>
    </row>
    <row r="718" spans="1:22" x14ac:dyDescent="0.25">
      <c r="A718" s="17">
        <v>801666</v>
      </c>
      <c r="B718" s="51">
        <v>41063</v>
      </c>
      <c r="C718" s="17" t="s">
        <v>79</v>
      </c>
      <c r="D718" s="17" t="s">
        <v>80</v>
      </c>
      <c r="E718" s="17" t="s">
        <v>83</v>
      </c>
      <c r="F718" s="17" t="s">
        <v>91</v>
      </c>
      <c r="G718" s="17" t="s">
        <v>102</v>
      </c>
      <c r="H718" s="17">
        <v>11</v>
      </c>
      <c r="I718" s="17" t="s">
        <v>88</v>
      </c>
      <c r="J718" s="17" t="s">
        <v>61</v>
      </c>
      <c r="K718" s="11">
        <v>-136973.84</v>
      </c>
      <c r="L718" s="11">
        <v>136973.84</v>
      </c>
      <c r="M718" s="11">
        <v>136973.84</v>
      </c>
      <c r="N718" s="17">
        <v>2017</v>
      </c>
      <c r="O718" s="17" t="s">
        <v>62</v>
      </c>
      <c r="P718" s="17" t="s">
        <v>32</v>
      </c>
      <c r="Q718" s="17" t="s">
        <v>98</v>
      </c>
      <c r="R718" s="17" t="s">
        <v>95</v>
      </c>
      <c r="S718" s="17" t="s">
        <v>97</v>
      </c>
      <c r="T718" s="17" t="s">
        <v>66</v>
      </c>
      <c r="U718" s="17" t="s">
        <v>75</v>
      </c>
      <c r="V718" s="17" t="s">
        <v>46</v>
      </c>
    </row>
    <row r="719" spans="1:22" x14ac:dyDescent="0.25">
      <c r="A719" s="17">
        <v>801739</v>
      </c>
      <c r="B719" s="51">
        <v>41073</v>
      </c>
      <c r="C719" s="17" t="s">
        <v>79</v>
      </c>
      <c r="D719" s="17" t="s">
        <v>80</v>
      </c>
      <c r="E719" s="17" t="s">
        <v>83</v>
      </c>
      <c r="F719" s="17" t="s">
        <v>91</v>
      </c>
      <c r="G719" s="17" t="s">
        <v>87</v>
      </c>
      <c r="H719" s="17">
        <v>9</v>
      </c>
      <c r="I719" s="17" t="s">
        <v>86</v>
      </c>
      <c r="J719" s="17" t="s">
        <v>60</v>
      </c>
      <c r="K719" s="11">
        <v>3400</v>
      </c>
      <c r="L719" s="11">
        <v>3400</v>
      </c>
      <c r="M719" s="11">
        <v>3400</v>
      </c>
      <c r="N719" s="17">
        <v>2017</v>
      </c>
      <c r="O719" s="17" t="s">
        <v>62</v>
      </c>
      <c r="P719" s="17" t="s">
        <v>17</v>
      </c>
      <c r="Q719" s="17" t="s">
        <v>98</v>
      </c>
      <c r="R719" s="17" t="s">
        <v>95</v>
      </c>
      <c r="S719" s="17" t="s">
        <v>96</v>
      </c>
      <c r="T719" s="17" t="s">
        <v>66</v>
      </c>
      <c r="U719" s="17" t="s">
        <v>75</v>
      </c>
      <c r="V719" s="17" t="s">
        <v>46</v>
      </c>
    </row>
    <row r="720" spans="1:22" x14ac:dyDescent="0.25">
      <c r="A720" s="17">
        <v>801740</v>
      </c>
      <c r="B720" s="51">
        <v>41074</v>
      </c>
      <c r="C720" s="17" t="s">
        <v>79</v>
      </c>
      <c r="D720" s="17" t="s">
        <v>80</v>
      </c>
      <c r="E720" s="17" t="s">
        <v>83</v>
      </c>
      <c r="F720" s="17" t="s">
        <v>91</v>
      </c>
      <c r="G720" s="17" t="s">
        <v>87</v>
      </c>
      <c r="H720" s="17">
        <v>9</v>
      </c>
      <c r="I720" s="17" t="s">
        <v>86</v>
      </c>
      <c r="J720" s="17" t="s">
        <v>61</v>
      </c>
      <c r="K720" s="11">
        <v>-96746.549999999988</v>
      </c>
      <c r="L720" s="11">
        <v>96746.549999999988</v>
      </c>
      <c r="M720" s="11">
        <v>96746.549999999988</v>
      </c>
      <c r="N720" s="17">
        <v>2017</v>
      </c>
      <c r="O720" s="17" t="s">
        <v>62</v>
      </c>
      <c r="P720" s="17" t="s">
        <v>32</v>
      </c>
      <c r="Q720" s="17" t="s">
        <v>98</v>
      </c>
      <c r="R720" s="17" t="s">
        <v>95</v>
      </c>
      <c r="S720" s="17" t="s">
        <v>96</v>
      </c>
      <c r="T720" s="17" t="s">
        <v>66</v>
      </c>
      <c r="U720" s="17" t="s">
        <v>75</v>
      </c>
      <c r="V720" s="17" t="s">
        <v>46</v>
      </c>
    </row>
    <row r="721" spans="1:22" x14ac:dyDescent="0.25">
      <c r="A721" s="17">
        <v>801743</v>
      </c>
      <c r="B721" s="51">
        <v>41075</v>
      </c>
      <c r="C721" s="17" t="s">
        <v>79</v>
      </c>
      <c r="D721" s="17" t="s">
        <v>80</v>
      </c>
      <c r="E721" s="17" t="s">
        <v>83</v>
      </c>
      <c r="F721" s="17" t="s">
        <v>91</v>
      </c>
      <c r="G721" s="17" t="s">
        <v>87</v>
      </c>
      <c r="H721" s="17">
        <v>9</v>
      </c>
      <c r="I721" s="17" t="s">
        <v>87</v>
      </c>
      <c r="J721" s="17" t="s">
        <v>60</v>
      </c>
      <c r="K721" s="11">
        <v>800</v>
      </c>
      <c r="L721" s="11">
        <v>800</v>
      </c>
      <c r="M721" s="11">
        <v>800</v>
      </c>
      <c r="N721" s="17">
        <v>2017</v>
      </c>
      <c r="O721" s="17" t="s">
        <v>62</v>
      </c>
      <c r="P721" s="17" t="s">
        <v>17</v>
      </c>
      <c r="Q721" s="17" t="s">
        <v>98</v>
      </c>
      <c r="R721" s="17" t="s">
        <v>95</v>
      </c>
      <c r="S721" s="17" t="s">
        <v>96</v>
      </c>
      <c r="T721" s="17" t="s">
        <v>66</v>
      </c>
      <c r="U721" s="17" t="s">
        <v>75</v>
      </c>
      <c r="V721" s="17" t="s">
        <v>46</v>
      </c>
    </row>
    <row r="722" spans="1:22" x14ac:dyDescent="0.25">
      <c r="A722" s="17">
        <v>801744</v>
      </c>
      <c r="B722" s="51">
        <v>41076</v>
      </c>
      <c r="C722" s="17" t="s">
        <v>79</v>
      </c>
      <c r="D722" s="17" t="s">
        <v>80</v>
      </c>
      <c r="E722" s="17" t="s">
        <v>83</v>
      </c>
      <c r="F722" s="17" t="s">
        <v>91</v>
      </c>
      <c r="G722" s="17" t="s">
        <v>87</v>
      </c>
      <c r="H722" s="17">
        <v>9</v>
      </c>
      <c r="I722" s="17" t="s">
        <v>87</v>
      </c>
      <c r="J722" s="17" t="s">
        <v>61</v>
      </c>
      <c r="K722" s="11">
        <v>-22763.9</v>
      </c>
      <c r="L722" s="11">
        <v>22763.9</v>
      </c>
      <c r="M722" s="11">
        <v>22763.9</v>
      </c>
      <c r="N722" s="17">
        <v>2017</v>
      </c>
      <c r="O722" s="17" t="s">
        <v>62</v>
      </c>
      <c r="P722" s="17" t="s">
        <v>32</v>
      </c>
      <c r="Q722" s="17" t="s">
        <v>98</v>
      </c>
      <c r="R722" s="17" t="s">
        <v>95</v>
      </c>
      <c r="S722" s="17" t="s">
        <v>96</v>
      </c>
      <c r="T722" s="17" t="s">
        <v>66</v>
      </c>
      <c r="U722" s="17" t="s">
        <v>75</v>
      </c>
      <c r="V722" s="17" t="s">
        <v>46</v>
      </c>
    </row>
    <row r="723" spans="1:22" x14ac:dyDescent="0.25">
      <c r="A723" s="17">
        <v>801759</v>
      </c>
      <c r="B723" s="51">
        <v>41077</v>
      </c>
      <c r="C723" s="17" t="s">
        <v>79</v>
      </c>
      <c r="D723" s="17" t="s">
        <v>80</v>
      </c>
      <c r="E723" s="17" t="s">
        <v>83</v>
      </c>
      <c r="F723" s="17" t="s">
        <v>91</v>
      </c>
      <c r="G723" s="17" t="s">
        <v>108</v>
      </c>
      <c r="H723" s="17">
        <v>8</v>
      </c>
      <c r="I723" s="17" t="s">
        <v>86</v>
      </c>
      <c r="J723" s="17" t="s">
        <v>60</v>
      </c>
      <c r="K723" s="11">
        <v>181</v>
      </c>
      <c r="L723" s="11">
        <v>181</v>
      </c>
      <c r="M723" s="11">
        <v>181</v>
      </c>
      <c r="N723" s="17">
        <v>2017</v>
      </c>
      <c r="O723" s="17" t="s">
        <v>62</v>
      </c>
      <c r="P723" s="17" t="s">
        <v>17</v>
      </c>
      <c r="Q723" s="17" t="s">
        <v>98</v>
      </c>
      <c r="R723" s="17" t="s">
        <v>95</v>
      </c>
      <c r="S723" s="17" t="s">
        <v>96</v>
      </c>
      <c r="T723" s="17" t="s">
        <v>66</v>
      </c>
      <c r="U723" s="17" t="s">
        <v>75</v>
      </c>
      <c r="V723" s="17" t="s">
        <v>46</v>
      </c>
    </row>
    <row r="724" spans="1:22" x14ac:dyDescent="0.25">
      <c r="A724" s="17">
        <v>801760</v>
      </c>
      <c r="B724" s="51">
        <v>41078</v>
      </c>
      <c r="C724" s="17" t="s">
        <v>79</v>
      </c>
      <c r="D724" s="17" t="s">
        <v>80</v>
      </c>
      <c r="E724" s="17" t="s">
        <v>83</v>
      </c>
      <c r="F724" s="17" t="s">
        <v>91</v>
      </c>
      <c r="G724" s="17" t="s">
        <v>108</v>
      </c>
      <c r="H724" s="17">
        <v>8</v>
      </c>
      <c r="I724" s="17" t="s">
        <v>86</v>
      </c>
      <c r="J724" s="17" t="s">
        <v>61</v>
      </c>
      <c r="K724" s="11">
        <v>-1108017.1499999999</v>
      </c>
      <c r="L724" s="11">
        <v>1108017.1499999999</v>
      </c>
      <c r="M724" s="11">
        <v>1108017.1499999999</v>
      </c>
      <c r="N724" s="17">
        <v>2017</v>
      </c>
      <c r="O724" s="17" t="s">
        <v>62</v>
      </c>
      <c r="P724" s="17" t="s">
        <v>32</v>
      </c>
      <c r="Q724" s="17" t="s">
        <v>98</v>
      </c>
      <c r="R724" s="17" t="s">
        <v>95</v>
      </c>
      <c r="S724" s="17" t="s">
        <v>96</v>
      </c>
      <c r="T724" s="17" t="s">
        <v>66</v>
      </c>
      <c r="U724" s="17" t="s">
        <v>75</v>
      </c>
      <c r="V724" s="17" t="s">
        <v>46</v>
      </c>
    </row>
    <row r="725" spans="1:22" x14ac:dyDescent="0.25">
      <c r="A725" s="17">
        <v>801761</v>
      </c>
      <c r="B725" s="51">
        <v>41079</v>
      </c>
      <c r="C725" s="17" t="s">
        <v>79</v>
      </c>
      <c r="D725" s="17" t="s">
        <v>80</v>
      </c>
      <c r="E725" s="17" t="s">
        <v>83</v>
      </c>
      <c r="F725" s="17" t="s">
        <v>91</v>
      </c>
      <c r="G725" s="17" t="s">
        <v>108</v>
      </c>
      <c r="H725" s="17">
        <v>8</v>
      </c>
      <c r="I725" s="17" t="s">
        <v>88</v>
      </c>
      <c r="J725" s="17" t="s">
        <v>60</v>
      </c>
      <c r="K725" s="11">
        <v>18</v>
      </c>
      <c r="L725" s="11">
        <v>18</v>
      </c>
      <c r="M725" s="11">
        <v>18</v>
      </c>
      <c r="N725" s="17">
        <v>2017</v>
      </c>
      <c r="O725" s="17" t="s">
        <v>62</v>
      </c>
      <c r="P725" s="17" t="s">
        <v>17</v>
      </c>
      <c r="Q725" s="17" t="s">
        <v>98</v>
      </c>
      <c r="R725" s="17" t="s">
        <v>95</v>
      </c>
      <c r="S725" s="17" t="s">
        <v>96</v>
      </c>
      <c r="T725" s="17" t="s">
        <v>66</v>
      </c>
      <c r="U725" s="17" t="s">
        <v>75</v>
      </c>
      <c r="V725" s="17" t="s">
        <v>46</v>
      </c>
    </row>
    <row r="726" spans="1:22" x14ac:dyDescent="0.25">
      <c r="A726" s="17">
        <v>801762</v>
      </c>
      <c r="B726" s="51">
        <v>41080</v>
      </c>
      <c r="C726" s="17" t="s">
        <v>79</v>
      </c>
      <c r="D726" s="17" t="s">
        <v>80</v>
      </c>
      <c r="E726" s="17" t="s">
        <v>83</v>
      </c>
      <c r="F726" s="17" t="s">
        <v>91</v>
      </c>
      <c r="G726" s="17" t="s">
        <v>108</v>
      </c>
      <c r="H726" s="17">
        <v>8</v>
      </c>
      <c r="I726" s="17" t="s">
        <v>88</v>
      </c>
      <c r="J726" s="17" t="s">
        <v>61</v>
      </c>
      <c r="K726" s="11">
        <v>-128446.47</v>
      </c>
      <c r="L726" s="11">
        <v>128446.47</v>
      </c>
      <c r="M726" s="11">
        <v>128446.47</v>
      </c>
      <c r="N726" s="17">
        <v>2017</v>
      </c>
      <c r="O726" s="17" t="s">
        <v>62</v>
      </c>
      <c r="P726" s="17" t="s">
        <v>32</v>
      </c>
      <c r="Q726" s="17" t="s">
        <v>98</v>
      </c>
      <c r="R726" s="17" t="s">
        <v>95</v>
      </c>
      <c r="S726" s="17" t="s">
        <v>96</v>
      </c>
      <c r="T726" s="17" t="s">
        <v>66</v>
      </c>
      <c r="U726" s="17" t="s">
        <v>75</v>
      </c>
      <c r="V726" s="17" t="s">
        <v>46</v>
      </c>
    </row>
    <row r="727" spans="1:22" x14ac:dyDescent="0.25">
      <c r="A727" s="17">
        <v>801766</v>
      </c>
      <c r="B727" s="51">
        <v>41081</v>
      </c>
      <c r="C727" s="17" t="s">
        <v>79</v>
      </c>
      <c r="D727" s="17" t="s">
        <v>80</v>
      </c>
      <c r="E727" s="17" t="s">
        <v>83</v>
      </c>
      <c r="F727" s="17" t="s">
        <v>91</v>
      </c>
      <c r="G727" s="17" t="s">
        <v>108</v>
      </c>
      <c r="H727" s="17">
        <v>8</v>
      </c>
      <c r="I727" s="17" t="s">
        <v>92</v>
      </c>
      <c r="J727" s="17" t="s">
        <v>61</v>
      </c>
      <c r="K727" s="11">
        <v>-5969.82</v>
      </c>
      <c r="L727" s="11">
        <v>5969.82</v>
      </c>
      <c r="M727" s="11">
        <v>5969.82</v>
      </c>
      <c r="N727" s="17">
        <v>2017</v>
      </c>
      <c r="O727" s="17" t="s">
        <v>62</v>
      </c>
      <c r="P727" s="17" t="s">
        <v>32</v>
      </c>
      <c r="Q727" s="17" t="s">
        <v>98</v>
      </c>
      <c r="R727" s="17" t="s">
        <v>95</v>
      </c>
      <c r="S727" s="17" t="s">
        <v>96</v>
      </c>
      <c r="T727" s="17" t="s">
        <v>66</v>
      </c>
      <c r="U727" s="17" t="s">
        <v>75</v>
      </c>
      <c r="V727" s="17" t="s">
        <v>46</v>
      </c>
    </row>
    <row r="728" spans="1:22" x14ac:dyDescent="0.25">
      <c r="A728" s="17">
        <v>801829</v>
      </c>
      <c r="B728" s="51">
        <v>41099</v>
      </c>
      <c r="C728" s="17" t="s">
        <v>79</v>
      </c>
      <c r="D728" s="17" t="s">
        <v>80</v>
      </c>
      <c r="E728" s="17" t="s">
        <v>83</v>
      </c>
      <c r="F728" s="17" t="s">
        <v>100</v>
      </c>
      <c r="G728" s="17" t="s">
        <v>103</v>
      </c>
      <c r="H728" s="17">
        <v>10</v>
      </c>
      <c r="I728" s="17" t="s">
        <v>93</v>
      </c>
      <c r="J728" s="17" t="s">
        <v>60</v>
      </c>
      <c r="K728" s="11">
        <v>130</v>
      </c>
      <c r="L728" s="11">
        <v>130</v>
      </c>
      <c r="M728" s="11">
        <v>130</v>
      </c>
      <c r="N728" s="17">
        <v>2017</v>
      </c>
      <c r="O728" s="17" t="s">
        <v>62</v>
      </c>
      <c r="P728" s="17" t="s">
        <v>17</v>
      </c>
      <c r="Q728" s="17" t="s">
        <v>98</v>
      </c>
      <c r="R728" s="17" t="s">
        <v>95</v>
      </c>
      <c r="S728" s="17" t="s">
        <v>96</v>
      </c>
      <c r="T728" s="17" t="s">
        <v>66</v>
      </c>
      <c r="U728" s="17" t="s">
        <v>75</v>
      </c>
      <c r="V728" s="17" t="s">
        <v>46</v>
      </c>
    </row>
    <row r="729" spans="1:22" x14ac:dyDescent="0.25">
      <c r="A729" s="17">
        <v>801830</v>
      </c>
      <c r="B729" s="51">
        <v>41100</v>
      </c>
      <c r="C729" s="17" t="s">
        <v>79</v>
      </c>
      <c r="D729" s="17" t="s">
        <v>80</v>
      </c>
      <c r="E729" s="17" t="s">
        <v>83</v>
      </c>
      <c r="F729" s="17" t="s">
        <v>100</v>
      </c>
      <c r="G729" s="17" t="s">
        <v>103</v>
      </c>
      <c r="H729" s="17">
        <v>10</v>
      </c>
      <c r="I729" s="17" t="s">
        <v>93</v>
      </c>
      <c r="J729" s="17" t="s">
        <v>61</v>
      </c>
      <c r="K729" s="11">
        <v>-43708.76</v>
      </c>
      <c r="L729" s="11">
        <v>43708.76</v>
      </c>
      <c r="M729" s="11">
        <v>43708.76</v>
      </c>
      <c r="N729" s="17">
        <v>2017</v>
      </c>
      <c r="O729" s="17" t="s">
        <v>62</v>
      </c>
      <c r="P729" s="17" t="s">
        <v>32</v>
      </c>
      <c r="Q729" s="17" t="s">
        <v>98</v>
      </c>
      <c r="R729" s="17" t="s">
        <v>95</v>
      </c>
      <c r="S729" s="17" t="s">
        <v>96</v>
      </c>
      <c r="T729" s="17" t="s">
        <v>66</v>
      </c>
      <c r="U729" s="17" t="s">
        <v>75</v>
      </c>
      <c r="V729" s="17" t="s">
        <v>46</v>
      </c>
    </row>
    <row r="730" spans="1:22" x14ac:dyDescent="0.25">
      <c r="A730" s="17">
        <v>804019</v>
      </c>
      <c r="B730" s="51">
        <v>41753</v>
      </c>
      <c r="C730" s="17" t="s">
        <v>79</v>
      </c>
      <c r="D730" s="17" t="s">
        <v>82</v>
      </c>
      <c r="E730" s="17" t="s">
        <v>85</v>
      </c>
      <c r="F730" s="17" t="s">
        <v>99</v>
      </c>
      <c r="G730" s="17" t="s">
        <v>107</v>
      </c>
      <c r="H730" s="17">
        <v>6</v>
      </c>
      <c r="I730" s="17" t="s">
        <v>86</v>
      </c>
      <c r="J730" s="17" t="s">
        <v>60</v>
      </c>
      <c r="K730" s="11">
        <v>667</v>
      </c>
      <c r="L730" s="11">
        <v>667</v>
      </c>
      <c r="M730" s="11">
        <v>667</v>
      </c>
      <c r="N730" s="17">
        <v>2017</v>
      </c>
      <c r="O730" s="17" t="s">
        <v>62</v>
      </c>
      <c r="P730" s="17" t="s">
        <v>17</v>
      </c>
      <c r="Q730" s="17" t="s">
        <v>98</v>
      </c>
      <c r="R730" s="17" t="s">
        <v>94</v>
      </c>
      <c r="S730" s="17" t="s">
        <v>96</v>
      </c>
      <c r="T730" s="17" t="s">
        <v>66</v>
      </c>
      <c r="U730" s="17" t="s">
        <v>75</v>
      </c>
      <c r="V730" s="17" t="s">
        <v>46</v>
      </c>
    </row>
    <row r="731" spans="1:22" x14ac:dyDescent="0.25">
      <c r="A731" s="17">
        <v>804020</v>
      </c>
      <c r="B731" s="51">
        <v>41754</v>
      </c>
      <c r="C731" s="17" t="s">
        <v>79</v>
      </c>
      <c r="D731" s="17" t="s">
        <v>82</v>
      </c>
      <c r="E731" s="17" t="s">
        <v>85</v>
      </c>
      <c r="F731" s="17" t="s">
        <v>99</v>
      </c>
      <c r="G731" s="17" t="s">
        <v>107</v>
      </c>
      <c r="H731" s="17">
        <v>6</v>
      </c>
      <c r="I731" s="17" t="s">
        <v>86</v>
      </c>
      <c r="J731" s="17" t="s">
        <v>61</v>
      </c>
      <c r="K731" s="11">
        <v>-7482.38</v>
      </c>
      <c r="L731" s="11">
        <v>7482.38</v>
      </c>
      <c r="M731" s="11">
        <v>7482.38</v>
      </c>
      <c r="N731" s="17">
        <v>2017</v>
      </c>
      <c r="O731" s="17" t="s">
        <v>62</v>
      </c>
      <c r="P731" s="17" t="s">
        <v>32</v>
      </c>
      <c r="Q731" s="17" t="s">
        <v>98</v>
      </c>
      <c r="R731" s="17" t="s">
        <v>94</v>
      </c>
      <c r="S731" s="17" t="s">
        <v>96</v>
      </c>
      <c r="T731" s="17" t="s">
        <v>66</v>
      </c>
      <c r="U731" s="17" t="s">
        <v>75</v>
      </c>
      <c r="V731" s="17" t="s">
        <v>46</v>
      </c>
    </row>
  </sheetData>
  <autoFilter ref="A1:V731"/>
  <sortState ref="A5:V245617">
    <sortCondition ref="A5:A245617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B1:AX216"/>
  <sheetViews>
    <sheetView showGridLines="0" topLeftCell="W1" zoomScale="85" zoomScaleNormal="85" workbookViewId="0">
      <pane ySplit="1" topLeftCell="A2" activePane="bottomLeft" state="frozen"/>
      <selection pane="bottomLeft" activeCell="E5" sqref="E5"/>
    </sheetView>
  </sheetViews>
  <sheetFormatPr baseColWidth="10" defaultRowHeight="15" x14ac:dyDescent="0.25"/>
  <cols>
    <col min="1" max="1" width="6.85546875" customWidth="1"/>
    <col min="2" max="2" width="21" customWidth="1"/>
    <col min="3" max="3" width="15.7109375" customWidth="1"/>
    <col min="4" max="4" width="14.42578125" customWidth="1"/>
    <col min="5" max="5" width="13.42578125" bestFit="1" customWidth="1"/>
    <col min="6" max="6" width="13.7109375" customWidth="1"/>
    <col min="7" max="7" width="12.5703125" customWidth="1"/>
    <col min="8" max="8" width="5.28515625" customWidth="1"/>
    <col min="13" max="13" width="4.140625" customWidth="1"/>
    <col min="14" max="14" width="21" customWidth="1"/>
    <col min="15" max="15" width="23.85546875" customWidth="1"/>
    <col min="16" max="16" width="11.28515625" bestFit="1" customWidth="1"/>
    <col min="17" max="17" width="11.7109375" bestFit="1" customWidth="1"/>
    <col min="18" max="18" width="10.5703125" bestFit="1" customWidth="1"/>
    <col min="19" max="19" width="29" customWidth="1"/>
    <col min="20" max="20" width="64.140625" customWidth="1"/>
    <col min="21" max="21" width="23.85546875" customWidth="1"/>
    <col min="22" max="22" width="13" customWidth="1"/>
    <col min="23" max="23" width="12.5703125" bestFit="1" customWidth="1"/>
    <col min="24" max="24" width="12" customWidth="1"/>
    <col min="25" max="25" width="26.85546875" customWidth="1"/>
    <col min="26" max="26" width="24" bestFit="1" customWidth="1"/>
    <col min="27" max="27" width="23.85546875" bestFit="1" customWidth="1"/>
    <col min="28" max="28" width="12.7109375" bestFit="1" customWidth="1"/>
    <col min="29" max="29" width="12.5703125" bestFit="1" customWidth="1"/>
    <col min="30" max="30" width="14.140625" bestFit="1" customWidth="1"/>
    <col min="31" max="31" width="27.42578125" customWidth="1"/>
    <col min="32" max="32" width="14.140625" customWidth="1"/>
    <col min="33" max="33" width="12.7109375" customWidth="1"/>
    <col min="34" max="34" width="11.28515625" customWidth="1"/>
    <col min="37" max="37" width="10.42578125" customWidth="1"/>
    <col min="38" max="38" width="15.42578125" customWidth="1"/>
    <col min="39" max="39" width="13.28515625" customWidth="1"/>
    <col min="40" max="40" width="12.85546875" customWidth="1"/>
    <col min="42" max="42" width="14.140625" bestFit="1" customWidth="1"/>
    <col min="45" max="45" width="40.42578125" customWidth="1"/>
    <col min="46" max="46" width="23.85546875" bestFit="1" customWidth="1"/>
    <col min="47" max="47" width="13.28515625" customWidth="1"/>
  </cols>
  <sheetData>
    <row r="1" spans="2:50" ht="27" thickBot="1" x14ac:dyDescent="0.45">
      <c r="B1" s="53" t="s">
        <v>47</v>
      </c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5"/>
      <c r="R1" s="35"/>
      <c r="T1" s="53" t="s">
        <v>48</v>
      </c>
      <c r="U1" s="54"/>
      <c r="V1" s="54"/>
      <c r="W1" s="54"/>
      <c r="X1" s="55"/>
      <c r="Z1" s="53" t="s">
        <v>50</v>
      </c>
      <c r="AA1" s="54"/>
      <c r="AB1" s="54"/>
      <c r="AC1" s="54"/>
      <c r="AD1" s="55"/>
      <c r="AF1" s="53" t="s">
        <v>51</v>
      </c>
      <c r="AG1" s="54"/>
      <c r="AH1" s="54"/>
      <c r="AI1" s="54"/>
      <c r="AJ1" s="54"/>
      <c r="AK1" s="54"/>
      <c r="AL1" s="54"/>
      <c r="AM1" s="54"/>
      <c r="AN1" s="54"/>
      <c r="AO1" s="54"/>
      <c r="AP1" s="55"/>
      <c r="AS1" s="53" t="s">
        <v>52</v>
      </c>
      <c r="AT1" s="54"/>
      <c r="AU1" s="54"/>
      <c r="AV1" s="54"/>
      <c r="AW1" s="55"/>
    </row>
    <row r="2" spans="2:50" x14ac:dyDescent="0.25">
      <c r="C2" s="1"/>
      <c r="D2" s="1"/>
      <c r="E2" s="1"/>
    </row>
    <row r="3" spans="2:50" x14ac:dyDescent="0.25">
      <c r="T3" s="2" t="s">
        <v>45</v>
      </c>
      <c r="U3" t="s">
        <v>46</v>
      </c>
      <c r="Z3" s="2" t="s">
        <v>45</v>
      </c>
      <c r="AA3" t="s">
        <v>46</v>
      </c>
      <c r="AF3" s="2" t="s">
        <v>45</v>
      </c>
      <c r="AG3" t="s">
        <v>46</v>
      </c>
      <c r="AL3" s="2" t="s">
        <v>45</v>
      </c>
      <c r="AM3" t="s">
        <v>46</v>
      </c>
      <c r="AS3" s="2" t="s">
        <v>45</v>
      </c>
      <c r="AT3" t="s">
        <v>46</v>
      </c>
    </row>
    <row r="4" spans="2:50" x14ac:dyDescent="0.25">
      <c r="B4" s="2" t="s">
        <v>45</v>
      </c>
      <c r="C4" t="s">
        <v>46</v>
      </c>
      <c r="N4" s="2" t="s">
        <v>45</v>
      </c>
      <c r="O4" t="s">
        <v>46</v>
      </c>
      <c r="T4" s="2" t="s">
        <v>16</v>
      </c>
      <c r="U4" t="s">
        <v>32</v>
      </c>
      <c r="Z4" s="2" t="s">
        <v>16</v>
      </c>
      <c r="AA4" t="s">
        <v>32</v>
      </c>
      <c r="AF4" s="2" t="s">
        <v>16</v>
      </c>
      <c r="AG4" t="s">
        <v>32</v>
      </c>
      <c r="AL4" s="2" t="s">
        <v>16</v>
      </c>
      <c r="AM4" t="s">
        <v>17</v>
      </c>
      <c r="AS4" s="2" t="s">
        <v>16</v>
      </c>
      <c r="AT4" t="s">
        <v>32</v>
      </c>
    </row>
    <row r="5" spans="2:50" x14ac:dyDescent="0.25">
      <c r="B5" s="2" t="s">
        <v>13</v>
      </c>
      <c r="C5" s="3">
        <v>2017</v>
      </c>
      <c r="N5" s="2" t="s">
        <v>13</v>
      </c>
      <c r="O5" s="3">
        <v>2017</v>
      </c>
      <c r="P5" s="3"/>
      <c r="Q5" s="3"/>
      <c r="R5" s="3"/>
      <c r="T5" s="2" t="s">
        <v>14</v>
      </c>
      <c r="U5" t="s">
        <v>15</v>
      </c>
      <c r="Z5" s="2" t="s">
        <v>14</v>
      </c>
      <c r="AA5" t="s">
        <v>15</v>
      </c>
      <c r="AF5" s="2" t="s">
        <v>14</v>
      </c>
      <c r="AG5" t="s">
        <v>15</v>
      </c>
      <c r="AL5" s="2" t="s">
        <v>14</v>
      </c>
      <c r="AM5" t="s">
        <v>15</v>
      </c>
      <c r="AS5" s="2" t="s">
        <v>14</v>
      </c>
      <c r="AT5" t="s">
        <v>15</v>
      </c>
    </row>
    <row r="7" spans="2:50" x14ac:dyDescent="0.25">
      <c r="B7" s="2" t="s">
        <v>27</v>
      </c>
      <c r="C7" s="2" t="s">
        <v>26</v>
      </c>
      <c r="E7" s="15"/>
      <c r="F7" s="15"/>
      <c r="G7" s="15"/>
      <c r="I7" s="52" t="s">
        <v>76</v>
      </c>
      <c r="J7" s="52"/>
      <c r="K7" s="52"/>
      <c r="L7" s="52"/>
      <c r="N7" s="2" t="s">
        <v>27</v>
      </c>
      <c r="O7" s="2" t="s">
        <v>26</v>
      </c>
      <c r="P7" s="2"/>
      <c r="Q7" s="2"/>
      <c r="R7" s="2"/>
      <c r="T7" s="2" t="s">
        <v>42</v>
      </c>
      <c r="U7" s="2" t="s">
        <v>26</v>
      </c>
      <c r="W7" s="15"/>
      <c r="X7" s="15"/>
      <c r="Z7" s="2" t="s">
        <v>42</v>
      </c>
      <c r="AA7" s="2" t="s">
        <v>26</v>
      </c>
      <c r="AC7" s="15"/>
      <c r="AD7" s="15"/>
      <c r="AF7" s="2" t="s">
        <v>42</v>
      </c>
      <c r="AG7" s="2" t="s">
        <v>26</v>
      </c>
      <c r="AI7" s="15"/>
      <c r="AJ7" s="15"/>
      <c r="AL7" s="2" t="s">
        <v>42</v>
      </c>
      <c r="AM7" s="2" t="s">
        <v>26</v>
      </c>
      <c r="AO7" s="37"/>
      <c r="AP7" s="37"/>
      <c r="AS7" s="2" t="s">
        <v>42</v>
      </c>
      <c r="AT7" s="2" t="s">
        <v>26</v>
      </c>
      <c r="AV7" s="15"/>
      <c r="AW7" s="15"/>
    </row>
    <row r="8" spans="2:50" ht="26.25" x14ac:dyDescent="0.25">
      <c r="B8" s="2" t="s">
        <v>28</v>
      </c>
      <c r="C8" s="22" t="s">
        <v>70</v>
      </c>
      <c r="D8" s="22" t="s">
        <v>15</v>
      </c>
      <c r="E8" s="13" t="s">
        <v>37</v>
      </c>
      <c r="F8" s="13" t="s">
        <v>38</v>
      </c>
      <c r="G8" s="14" t="s">
        <v>43</v>
      </c>
      <c r="I8" s="5" t="s">
        <v>70</v>
      </c>
      <c r="J8" s="5" t="s">
        <v>15</v>
      </c>
      <c r="K8" s="6" t="s">
        <v>37</v>
      </c>
      <c r="L8" s="6" t="s">
        <v>38</v>
      </c>
      <c r="N8" s="2" t="s">
        <v>28</v>
      </c>
      <c r="O8" t="s">
        <v>17</v>
      </c>
      <c r="T8" s="2" t="s">
        <v>28</v>
      </c>
      <c r="U8">
        <v>2016</v>
      </c>
      <c r="V8">
        <v>2017</v>
      </c>
      <c r="W8" s="46" t="s">
        <v>39</v>
      </c>
      <c r="X8" s="14" t="s">
        <v>38</v>
      </c>
      <c r="Z8" s="2" t="s">
        <v>28</v>
      </c>
      <c r="AA8">
        <v>2016</v>
      </c>
      <c r="AB8">
        <v>2017</v>
      </c>
      <c r="AC8" s="14" t="s">
        <v>39</v>
      </c>
      <c r="AD8" s="14" t="s">
        <v>38</v>
      </c>
      <c r="AF8" s="2" t="s">
        <v>28</v>
      </c>
      <c r="AG8">
        <v>2016</v>
      </c>
      <c r="AH8">
        <v>2017</v>
      </c>
      <c r="AI8" s="43" t="s">
        <v>39</v>
      </c>
      <c r="AJ8" s="43" t="s">
        <v>38</v>
      </c>
      <c r="AL8" s="2" t="s">
        <v>28</v>
      </c>
      <c r="AM8">
        <v>2016</v>
      </c>
      <c r="AN8">
        <v>2017</v>
      </c>
      <c r="AO8" s="41" t="s">
        <v>39</v>
      </c>
      <c r="AP8" s="42" t="s">
        <v>38</v>
      </c>
      <c r="AS8" s="2" t="s">
        <v>28</v>
      </c>
      <c r="AT8">
        <v>2016</v>
      </c>
      <c r="AU8">
        <v>2017</v>
      </c>
      <c r="AV8" s="14" t="s">
        <v>39</v>
      </c>
      <c r="AW8" s="14" t="s">
        <v>38</v>
      </c>
    </row>
    <row r="9" spans="2:50" x14ac:dyDescent="0.25">
      <c r="B9" s="3" t="s">
        <v>32</v>
      </c>
      <c r="C9" s="1">
        <v>6844571.9799999995</v>
      </c>
      <c r="D9" s="1">
        <v>2585893.9899999993</v>
      </c>
      <c r="E9" s="1">
        <f t="shared" ref="E9:E14" si="0">D9-C9</f>
        <v>-4258677.99</v>
      </c>
      <c r="F9" s="47">
        <f t="shared" ref="F9:F14" si="1">IF(C9=0,"",D9/C9-1)</f>
        <v>-0.62219785290357932</v>
      </c>
      <c r="G9" s="16"/>
      <c r="I9" s="7">
        <f>C9/$O$9</f>
        <v>1.2594389267326878</v>
      </c>
      <c r="J9" s="7">
        <f>D9/$O$10</f>
        <v>0.8797526759390365</v>
      </c>
      <c r="K9" s="7">
        <f>J9-I9</f>
        <v>-0.37968625079365126</v>
      </c>
      <c r="L9" s="47">
        <f>IF(I9=0,"",J9/I9-1)</f>
        <v>-0.30147253886987291</v>
      </c>
      <c r="N9" s="3" t="s">
        <v>70</v>
      </c>
      <c r="O9" s="1">
        <v>5434620</v>
      </c>
      <c r="P9" s="1"/>
      <c r="Q9" s="1"/>
      <c r="R9" s="1"/>
      <c r="T9" s="3">
        <v>2</v>
      </c>
      <c r="U9" s="1">
        <v>287123.73995770892</v>
      </c>
      <c r="V9" s="1">
        <v>146573.16999999998</v>
      </c>
      <c r="W9" s="1">
        <f>IF(V9-U9=0,"",V9-U9)</f>
        <v>-140550.56995770894</v>
      </c>
      <c r="X9" s="47">
        <f>IF(OR(U9="",U9=0),"",V9/U9-1)</f>
        <v>-0.48951218724864387</v>
      </c>
      <c r="Z9" s="3" t="s">
        <v>86</v>
      </c>
      <c r="AA9" s="1">
        <v>2364545.0706178788</v>
      </c>
      <c r="AB9" s="1">
        <v>1852427.12</v>
      </c>
      <c r="AC9" s="11">
        <f>IF(AB9-AA9=0,"",AB9-AA9)</f>
        <v>-512117.9506178787</v>
      </c>
      <c r="AD9" s="47">
        <f>IF(OR(AA9="",AA9=0),"",AB9/AA9-1)</f>
        <v>-0.21658202120209835</v>
      </c>
      <c r="AF9" s="3" t="s">
        <v>99</v>
      </c>
      <c r="AG9" s="1">
        <v>24355.785696636936</v>
      </c>
      <c r="AH9" s="1">
        <v>13280.62</v>
      </c>
      <c r="AI9" s="44">
        <f>IF(AH9-AG9=0,"",AH9-AG9)</f>
        <v>-11075.165696636936</v>
      </c>
      <c r="AJ9" s="47">
        <f>IF(OR(AG9="",AG9=0),"",AH9/AG9-1)</f>
        <v>-0.454724221775617</v>
      </c>
      <c r="AL9" s="3" t="s">
        <v>99</v>
      </c>
      <c r="AM9" s="1">
        <v>2</v>
      </c>
      <c r="AN9" s="1">
        <v>2</v>
      </c>
      <c r="AO9" s="44" t="str">
        <f>IF(AN9-AM9=0,"",AN9-AM9)</f>
        <v/>
      </c>
      <c r="AP9" s="48">
        <f t="shared" ref="AP9:AP72" si="2">IF(OR(AM9="",AM9=0),"",AN9/AM9-1)</f>
        <v>0</v>
      </c>
      <c r="AS9" s="3" t="s">
        <v>80</v>
      </c>
      <c r="AT9" s="1">
        <v>2909782.8390296018</v>
      </c>
      <c r="AU9" s="1">
        <v>2486829.4999999991</v>
      </c>
      <c r="AV9" s="11">
        <f>IF(AU9-AT9=0,"",AU9-AT9)</f>
        <v>-422953.33902960271</v>
      </c>
      <c r="AW9" s="47">
        <f>IF(OR(AT9="",AT9=0),"",AU9/AT9-1)</f>
        <v>-0.14535563731988177</v>
      </c>
      <c r="AX9" s="21"/>
    </row>
    <row r="10" spans="2:50" x14ac:dyDescent="0.25">
      <c r="B10" s="3" t="s">
        <v>20</v>
      </c>
      <c r="C10" s="1">
        <v>3678559.2000000011</v>
      </c>
      <c r="D10" s="1">
        <v>1524136.0599999998</v>
      </c>
      <c r="E10" s="1">
        <f t="shared" si="0"/>
        <v>-2154423.1400000015</v>
      </c>
      <c r="F10" s="47">
        <f t="shared" si="1"/>
        <v>-0.58567037333529948</v>
      </c>
      <c r="G10" s="8">
        <f>E10/$E$9</f>
        <v>0.50589012483660489</v>
      </c>
      <c r="L10" s="39"/>
      <c r="N10" s="3" t="s">
        <v>15</v>
      </c>
      <c r="O10" s="1">
        <v>2939342</v>
      </c>
      <c r="P10" s="1"/>
      <c r="Q10" s="1"/>
      <c r="R10" s="1"/>
      <c r="T10" s="3">
        <v>7</v>
      </c>
      <c r="U10" s="1">
        <v>270074.57244195859</v>
      </c>
      <c r="V10" s="1">
        <v>190593.58</v>
      </c>
      <c r="W10" s="11">
        <f>IF(V10-U10=0,"",V10-U10)</f>
        <v>-79480.992441958602</v>
      </c>
      <c r="X10" s="47">
        <f t="shared" ref="X10:X40" si="3">IF(OR(U10="",U10=0),"",V10/U10-1)</f>
        <v>-0.29429276411810212</v>
      </c>
      <c r="Z10" s="3" t="s">
        <v>88</v>
      </c>
      <c r="AA10" s="1">
        <v>827835.18541831546</v>
      </c>
      <c r="AB10" s="1">
        <v>657502.62</v>
      </c>
      <c r="AC10" s="11">
        <f>IF(AB10-AA10=0,"",AB10-AA10)</f>
        <v>-170332.56541831547</v>
      </c>
      <c r="AD10" s="47">
        <f t="shared" ref="AD10:AD23" si="4">IF(OR(AA10="",AA10=0),"",AB10/AA10-1)</f>
        <v>-0.20575661486560792</v>
      </c>
      <c r="AF10" s="3" t="s">
        <v>101</v>
      </c>
      <c r="AG10" s="1">
        <v>262767.95426107198</v>
      </c>
      <c r="AH10" s="1">
        <v>133292.54999999999</v>
      </c>
      <c r="AI10" s="44">
        <f t="shared" ref="AI10:AI56" si="5">IF(AH10-AG10=0,"",AH10-AG10)</f>
        <v>-129475.40426107199</v>
      </c>
      <c r="AJ10" s="47">
        <f t="shared" ref="AJ10:AJ73" si="6">IF(OR(AG10="",AG10=0),"",AH10/AG10-1)</f>
        <v>-0.49273666046976283</v>
      </c>
      <c r="AL10" s="3" t="s">
        <v>101</v>
      </c>
      <c r="AM10" s="1">
        <v>30</v>
      </c>
      <c r="AN10" s="1">
        <v>20</v>
      </c>
      <c r="AO10" s="44">
        <f t="shared" ref="AO10:AO56" si="7">IF(AN10-AM10=0,"",AN10-AM10)</f>
        <v>-10</v>
      </c>
      <c r="AP10" s="48">
        <f t="shared" si="2"/>
        <v>-0.33333333333333337</v>
      </c>
      <c r="AS10" s="3" t="s">
        <v>81</v>
      </c>
      <c r="AT10" s="1">
        <v>5398.4923595080963</v>
      </c>
      <c r="AU10" s="1"/>
      <c r="AV10" s="11">
        <f>IF(AU10-AT10=0,"",AU10-AT10)</f>
        <v>-5398.4923595080963</v>
      </c>
      <c r="AW10" s="47">
        <f t="shared" ref="AW10:AW49" si="8">IF(OR(AT10="",AT10=0),"",AU10/AT10-1)</f>
        <v>-1</v>
      </c>
      <c r="AX10" s="21"/>
    </row>
    <row r="11" spans="2:50" x14ac:dyDescent="0.25">
      <c r="B11" s="3" t="s">
        <v>18</v>
      </c>
      <c r="C11" s="1">
        <v>1869509.51</v>
      </c>
      <c r="D11" s="1">
        <v>566656.38000000012</v>
      </c>
      <c r="E11" s="1">
        <f t="shared" si="0"/>
        <v>-1302853.1299999999</v>
      </c>
      <c r="F11" s="47">
        <f t="shared" si="1"/>
        <v>-0.69689569538482843</v>
      </c>
      <c r="G11" s="8">
        <f>E11/$E$9</f>
        <v>0.30592900732558082</v>
      </c>
      <c r="N11" s="17" t="s">
        <v>39</v>
      </c>
      <c r="O11" s="11">
        <f>O10-O9</f>
        <v>-2495278</v>
      </c>
      <c r="T11" s="3">
        <v>3</v>
      </c>
      <c r="U11" s="1">
        <v>64448.435663661643</v>
      </c>
      <c r="V11" s="1">
        <v>32239.269999999997</v>
      </c>
      <c r="W11" s="11">
        <f t="shared" ref="W11:W33" si="9">IF(V11-U11=0,"",V11-U11)</f>
        <v>-32209.165663661646</v>
      </c>
      <c r="X11" s="47">
        <f t="shared" si="3"/>
        <v>-0.49976644633784861</v>
      </c>
      <c r="Z11" s="3" t="s">
        <v>89</v>
      </c>
      <c r="AA11" s="1">
        <v>599.12123076923069</v>
      </c>
      <c r="AB11" s="1">
        <v>5968.86</v>
      </c>
      <c r="AC11" s="11">
        <f t="shared" ref="AC11:AC18" si="10">IF(AB11-AA11=0,"",AB11-AA11)</f>
        <v>5369.7387692307693</v>
      </c>
      <c r="AD11" s="47">
        <f t="shared" si="4"/>
        <v>8.9626915112595693</v>
      </c>
      <c r="AF11" s="3" t="s">
        <v>86</v>
      </c>
      <c r="AG11" s="1">
        <v>270074.57244195859</v>
      </c>
      <c r="AH11" s="1">
        <v>190593.58</v>
      </c>
      <c r="AI11" s="44">
        <f t="shared" si="5"/>
        <v>-79480.992441958602</v>
      </c>
      <c r="AJ11" s="47">
        <f t="shared" si="6"/>
        <v>-0.29429276411810212</v>
      </c>
      <c r="AL11" s="3" t="s">
        <v>86</v>
      </c>
      <c r="AM11" s="1">
        <v>9</v>
      </c>
      <c r="AN11" s="1">
        <v>7</v>
      </c>
      <c r="AO11" s="44">
        <f t="shared" si="7"/>
        <v>-2</v>
      </c>
      <c r="AP11" s="48">
        <f t="shared" si="2"/>
        <v>-0.22222222222222221</v>
      </c>
      <c r="AS11" s="3" t="s">
        <v>82</v>
      </c>
      <c r="AT11" s="1">
        <v>311999.69635513128</v>
      </c>
      <c r="AU11" s="1">
        <v>99064.489999999991</v>
      </c>
      <c r="AV11" s="11">
        <f>IF(AU11-AT11=0,"",AU11-AT11)</f>
        <v>-212935.20635513129</v>
      </c>
      <c r="AW11" s="47">
        <f t="shared" si="8"/>
        <v>-0.68248529996246987</v>
      </c>
      <c r="AX11" s="21"/>
    </row>
    <row r="12" spans="2:50" x14ac:dyDescent="0.25">
      <c r="B12" s="3" t="s">
        <v>21</v>
      </c>
      <c r="C12" s="1">
        <v>394265.65999999992</v>
      </c>
      <c r="D12" s="1">
        <v>157671.28</v>
      </c>
      <c r="E12" s="1">
        <f t="shared" si="0"/>
        <v>-236594.37999999992</v>
      </c>
      <c r="F12" s="47">
        <f t="shared" si="1"/>
        <v>-0.60008873204934954</v>
      </c>
      <c r="G12" s="8">
        <f>E12/$E$9</f>
        <v>5.5555827549196767E-2</v>
      </c>
      <c r="N12" s="17" t="s">
        <v>38</v>
      </c>
      <c r="O12" s="48">
        <f>O10/O9-1</f>
        <v>-0.45914488961509725</v>
      </c>
      <c r="T12" s="3">
        <v>1</v>
      </c>
      <c r="U12" s="1">
        <v>239262.17135774353</v>
      </c>
      <c r="V12" s="1">
        <v>229284.23</v>
      </c>
      <c r="W12" s="11">
        <f t="shared" si="9"/>
        <v>-9977.9413577435189</v>
      </c>
      <c r="X12" s="47">
        <f t="shared" si="3"/>
        <v>-4.1702962491402595E-2</v>
      </c>
      <c r="Z12" s="3" t="s">
        <v>92</v>
      </c>
      <c r="AA12" s="1">
        <v>28036.435667026923</v>
      </c>
      <c r="AB12" s="1">
        <v>57838.86</v>
      </c>
      <c r="AC12" s="11">
        <f t="shared" si="10"/>
        <v>29802.424332973078</v>
      </c>
      <c r="AD12" s="47">
        <f t="shared" si="4"/>
        <v>1.0629890577718157</v>
      </c>
      <c r="AF12" s="3" t="s">
        <v>91</v>
      </c>
      <c r="AG12" s="1">
        <v>64448.435663661643</v>
      </c>
      <c r="AH12" s="1">
        <v>32239.269999999997</v>
      </c>
      <c r="AI12" s="44">
        <f t="shared" si="5"/>
        <v>-32209.165663661646</v>
      </c>
      <c r="AJ12" s="47">
        <f t="shared" si="6"/>
        <v>-0.49976644633784861</v>
      </c>
      <c r="AL12" s="3" t="s">
        <v>91</v>
      </c>
      <c r="AM12" s="1">
        <v>18</v>
      </c>
      <c r="AN12" s="1">
        <v>2</v>
      </c>
      <c r="AO12" s="44">
        <f t="shared" si="7"/>
        <v>-16</v>
      </c>
      <c r="AP12" s="48">
        <f t="shared" si="2"/>
        <v>-0.88888888888888884</v>
      </c>
      <c r="AS12" s="3" t="s">
        <v>40</v>
      </c>
      <c r="AT12" s="1">
        <v>3227181.0277442415</v>
      </c>
      <c r="AU12" s="1">
        <v>2585893.9899999993</v>
      </c>
      <c r="AV12" s="11">
        <f>IF(AU12-AT12=0,"",AU12-AT12)</f>
        <v>-641287.03774424223</v>
      </c>
      <c r="AW12" s="47">
        <f t="shared" si="8"/>
        <v>-0.19871430583876903</v>
      </c>
      <c r="AX12" s="21"/>
    </row>
    <row r="13" spans="2:50" x14ac:dyDescent="0.25">
      <c r="B13" s="3" t="s">
        <v>19</v>
      </c>
      <c r="C13" s="1">
        <v>812980.04</v>
      </c>
      <c r="D13" s="1">
        <v>319206.37999999995</v>
      </c>
      <c r="E13" s="1">
        <f t="shared" si="0"/>
        <v>-493773.66000000009</v>
      </c>
      <c r="F13" s="47">
        <f t="shared" si="1"/>
        <v>-0.60736258666325937</v>
      </c>
      <c r="G13" s="8">
        <f>E13/$E$9</f>
        <v>0.1159452912757088</v>
      </c>
      <c r="T13" s="3">
        <v>4</v>
      </c>
      <c r="U13" s="1">
        <v>60244.014077772721</v>
      </c>
      <c r="V13" s="1">
        <v>42417.820000000007</v>
      </c>
      <c r="W13" s="11">
        <f t="shared" si="9"/>
        <v>-17826.194077772714</v>
      </c>
      <c r="X13" s="47">
        <f t="shared" si="3"/>
        <v>-0.29589983918999452</v>
      </c>
      <c r="Z13" s="3" t="s">
        <v>87</v>
      </c>
      <c r="AA13" s="1"/>
      <c r="AB13" s="1">
        <v>9775.32</v>
      </c>
      <c r="AC13" s="11">
        <f t="shared" si="10"/>
        <v>9775.32</v>
      </c>
      <c r="AD13" s="47" t="str">
        <f t="shared" si="4"/>
        <v/>
      </c>
      <c r="AF13" s="3" t="s">
        <v>100</v>
      </c>
      <c r="AG13" s="1">
        <v>239262.17135774353</v>
      </c>
      <c r="AH13" s="1">
        <v>229284.23</v>
      </c>
      <c r="AI13" s="44">
        <f t="shared" si="5"/>
        <v>-9977.9413577435189</v>
      </c>
      <c r="AJ13" s="47">
        <f t="shared" si="6"/>
        <v>-4.1702962491402595E-2</v>
      </c>
      <c r="AL13" s="3" t="s">
        <v>100</v>
      </c>
      <c r="AM13" s="1">
        <v>42</v>
      </c>
      <c r="AN13" s="1">
        <v>37</v>
      </c>
      <c r="AO13" s="44">
        <f t="shared" si="7"/>
        <v>-5</v>
      </c>
      <c r="AP13" s="48">
        <f t="shared" si="2"/>
        <v>-0.11904761904761907</v>
      </c>
      <c r="AV13" s="11" t="str">
        <f>IF(AU13-AT13=0,"",AU13-AT13)</f>
        <v/>
      </c>
      <c r="AW13" s="47" t="str">
        <f t="shared" si="8"/>
        <v/>
      </c>
      <c r="AX13" s="21"/>
    </row>
    <row r="14" spans="2:50" x14ac:dyDescent="0.25">
      <c r="B14" s="3" t="s">
        <v>22</v>
      </c>
      <c r="C14" s="1">
        <v>89257.569999999978</v>
      </c>
      <c r="D14" s="1">
        <v>18223.89</v>
      </c>
      <c r="E14" s="1">
        <f t="shared" si="0"/>
        <v>-71033.679999999978</v>
      </c>
      <c r="F14" s="47">
        <f t="shared" si="1"/>
        <v>-0.79582807374209263</v>
      </c>
      <c r="G14" s="8">
        <f>E14/$E$9</f>
        <v>1.6679749012909046E-2</v>
      </c>
      <c r="T14" s="3">
        <v>5</v>
      </c>
      <c r="U14" s="1">
        <v>211876.8075</v>
      </c>
      <c r="V14" s="1">
        <v>25052.589999999997</v>
      </c>
      <c r="W14" s="11">
        <f t="shared" si="9"/>
        <v>-186824.2175</v>
      </c>
      <c r="X14" s="47">
        <f t="shared" si="3"/>
        <v>-0.88175869602905932</v>
      </c>
      <c r="Z14" s="3" t="s">
        <v>93</v>
      </c>
      <c r="AA14" s="1">
        <v>2175.0248053967462</v>
      </c>
      <c r="AB14" s="1">
        <v>842.52</v>
      </c>
      <c r="AC14" s="11">
        <f t="shared" si="10"/>
        <v>-1332.5048053967462</v>
      </c>
      <c r="AD14" s="47">
        <f t="shared" si="4"/>
        <v>-0.6126389005267846</v>
      </c>
      <c r="AF14" s="3" t="s">
        <v>92</v>
      </c>
      <c r="AG14" s="1">
        <v>11078.854224333172</v>
      </c>
      <c r="AH14" s="1">
        <v>15558.81</v>
      </c>
      <c r="AI14" s="44">
        <f t="shared" si="5"/>
        <v>4479.9557756668273</v>
      </c>
      <c r="AJ14" s="47">
        <f t="shared" si="6"/>
        <v>0.40436995423472788</v>
      </c>
      <c r="AL14" s="3" t="s">
        <v>92</v>
      </c>
      <c r="AM14" s="1">
        <v>17</v>
      </c>
      <c r="AN14" s="1">
        <v>24</v>
      </c>
      <c r="AO14" s="44">
        <f t="shared" si="7"/>
        <v>7</v>
      </c>
      <c r="AP14" s="48">
        <f t="shared" si="2"/>
        <v>0.41176470588235303</v>
      </c>
      <c r="AV14" s="11" t="str">
        <f t="shared" ref="AV14:AV46" si="11">IF(AU14-AT14=0,"",AU14-AT14)</f>
        <v/>
      </c>
      <c r="AW14" s="47" t="str">
        <f t="shared" si="8"/>
        <v/>
      </c>
      <c r="AX14" s="21"/>
    </row>
    <row r="15" spans="2:50" x14ac:dyDescent="0.25">
      <c r="T15" s="3">
        <v>6</v>
      </c>
      <c r="U15" s="1">
        <v>2480.1769245856035</v>
      </c>
      <c r="V15" s="1">
        <v>92891.12</v>
      </c>
      <c r="W15" s="11">
        <f t="shared" si="9"/>
        <v>90410.943075414398</v>
      </c>
      <c r="X15" s="47">
        <f t="shared" si="3"/>
        <v>36.453424825940822</v>
      </c>
      <c r="Z15" s="3" t="s">
        <v>90</v>
      </c>
      <c r="AA15" s="1">
        <v>3990.19000485381</v>
      </c>
      <c r="AB15" s="1">
        <v>1538.69</v>
      </c>
      <c r="AC15" s="11">
        <f t="shared" si="10"/>
        <v>-2451.50000485381</v>
      </c>
      <c r="AD15" s="47">
        <f t="shared" si="4"/>
        <v>-0.61438177176317854</v>
      </c>
      <c r="AF15" s="3" t="s">
        <v>103</v>
      </c>
      <c r="AG15" s="1">
        <v>53906.949225226046</v>
      </c>
      <c r="AH15" s="1">
        <v>24351.599999999999</v>
      </c>
      <c r="AI15" s="44">
        <f t="shared" si="5"/>
        <v>-29555.349225226048</v>
      </c>
      <c r="AJ15" s="47">
        <f t="shared" si="6"/>
        <v>-0.54826603341514013</v>
      </c>
      <c r="AL15" s="3" t="s">
        <v>103</v>
      </c>
      <c r="AM15" s="1">
        <v>15</v>
      </c>
      <c r="AN15" s="1">
        <v>6</v>
      </c>
      <c r="AO15" s="44">
        <f t="shared" si="7"/>
        <v>-9</v>
      </c>
      <c r="AP15" s="48">
        <f t="shared" si="2"/>
        <v>-0.6</v>
      </c>
      <c r="AV15" s="11" t="str">
        <f t="shared" si="11"/>
        <v/>
      </c>
      <c r="AW15" s="47" t="str">
        <f t="shared" si="8"/>
        <v/>
      </c>
      <c r="AX15" s="21"/>
    </row>
    <row r="16" spans="2:50" x14ac:dyDescent="0.25">
      <c r="B16" s="2" t="s">
        <v>45</v>
      </c>
      <c r="C16" t="s">
        <v>46</v>
      </c>
      <c r="D16" s="1"/>
      <c r="E16" s="1"/>
      <c r="N16" s="2" t="s">
        <v>45</v>
      </c>
      <c r="O16" t="s">
        <v>46</v>
      </c>
      <c r="T16" s="3">
        <v>11</v>
      </c>
      <c r="U16" s="1">
        <v>369788.68454664969</v>
      </c>
      <c r="V16" s="1">
        <v>277504.60000000003</v>
      </c>
      <c r="W16" s="11">
        <f t="shared" si="9"/>
        <v>-92284.084546649654</v>
      </c>
      <c r="X16" s="47">
        <f t="shared" si="3"/>
        <v>-0.24955897355211742</v>
      </c>
      <c r="Z16" s="3" t="s">
        <v>40</v>
      </c>
      <c r="AA16" s="1">
        <v>3227181.0277442411</v>
      </c>
      <c r="AB16" s="1">
        <v>2585893.9899999998</v>
      </c>
      <c r="AC16" s="11">
        <f t="shared" si="10"/>
        <v>-641287.0377442413</v>
      </c>
      <c r="AD16" s="47">
        <f t="shared" si="4"/>
        <v>-0.19871430583876881</v>
      </c>
      <c r="AF16" s="3" t="s">
        <v>104</v>
      </c>
      <c r="AG16" s="1">
        <v>3570.4875000000002</v>
      </c>
      <c r="AH16" s="1">
        <v>2151.69</v>
      </c>
      <c r="AI16" s="44">
        <f t="shared" si="5"/>
        <v>-1418.7975000000001</v>
      </c>
      <c r="AJ16" s="47">
        <f t="shared" si="6"/>
        <v>-0.39736800646970483</v>
      </c>
      <c r="AL16" s="3" t="s">
        <v>104</v>
      </c>
      <c r="AM16" s="1"/>
      <c r="AN16" s="1">
        <v>3</v>
      </c>
      <c r="AO16" s="44">
        <f t="shared" si="7"/>
        <v>3</v>
      </c>
      <c r="AP16" s="48" t="str">
        <f t="shared" si="2"/>
        <v/>
      </c>
      <c r="AV16" s="11" t="str">
        <f t="shared" si="11"/>
        <v/>
      </c>
      <c r="AW16" s="47" t="str">
        <f t="shared" si="8"/>
        <v/>
      </c>
      <c r="AX16" s="21"/>
    </row>
    <row r="17" spans="2:50" x14ac:dyDescent="0.25">
      <c r="B17" s="2" t="s">
        <v>13</v>
      </c>
      <c r="C17" s="3">
        <v>2016</v>
      </c>
      <c r="N17" s="2" t="s">
        <v>13</v>
      </c>
      <c r="O17" s="3">
        <v>2016</v>
      </c>
      <c r="T17" s="3">
        <v>9</v>
      </c>
      <c r="U17" s="1">
        <v>107947.91071504432</v>
      </c>
      <c r="V17" s="1">
        <v>50829.619999999995</v>
      </c>
      <c r="W17" s="11">
        <f t="shared" si="9"/>
        <v>-57118.290715044321</v>
      </c>
      <c r="X17" s="47">
        <f t="shared" si="3"/>
        <v>-0.52912826507427668</v>
      </c>
      <c r="AC17" s="11" t="str">
        <f t="shared" si="10"/>
        <v/>
      </c>
      <c r="AD17" s="47" t="str">
        <f t="shared" si="4"/>
        <v/>
      </c>
      <c r="AF17" s="3" t="s">
        <v>105</v>
      </c>
      <c r="AG17" s="1">
        <v>16101.35</v>
      </c>
      <c r="AH17" s="1">
        <v>1198.24</v>
      </c>
      <c r="AI17" s="44">
        <f t="shared" si="5"/>
        <v>-14903.11</v>
      </c>
      <c r="AJ17" s="47">
        <f t="shared" si="6"/>
        <v>-0.92558139534883721</v>
      </c>
      <c r="AL17" s="3" t="s">
        <v>105</v>
      </c>
      <c r="AM17" s="1">
        <v>49</v>
      </c>
      <c r="AN17" s="1">
        <v>26</v>
      </c>
      <c r="AO17" s="44">
        <f t="shared" si="7"/>
        <v>-23</v>
      </c>
      <c r="AP17" s="48">
        <f t="shared" si="2"/>
        <v>-0.46938775510204078</v>
      </c>
      <c r="AV17" s="11" t="str">
        <f t="shared" si="11"/>
        <v/>
      </c>
      <c r="AW17" s="47" t="str">
        <f t="shared" si="8"/>
        <v/>
      </c>
      <c r="AX17" s="21"/>
    </row>
    <row r="18" spans="2:50" x14ac:dyDescent="0.25">
      <c r="T18" s="3">
        <v>8</v>
      </c>
      <c r="U18" s="1">
        <v>1589520.8876873294</v>
      </c>
      <c r="V18" s="1">
        <v>1497665.47</v>
      </c>
      <c r="W18" s="11">
        <f t="shared" si="9"/>
        <v>-91855.417687329464</v>
      </c>
      <c r="X18" s="47">
        <f t="shared" si="3"/>
        <v>-5.7788116154279923E-2</v>
      </c>
      <c r="AC18" s="11" t="str">
        <f t="shared" si="10"/>
        <v/>
      </c>
      <c r="AD18" s="47" t="str">
        <f t="shared" si="4"/>
        <v/>
      </c>
      <c r="AF18" s="3" t="s">
        <v>106</v>
      </c>
      <c r="AG18" s="1">
        <v>211876.8075</v>
      </c>
      <c r="AH18" s="1">
        <v>25052.589999999997</v>
      </c>
      <c r="AI18" s="44">
        <f t="shared" si="5"/>
        <v>-186824.2175</v>
      </c>
      <c r="AJ18" s="47">
        <f t="shared" si="6"/>
        <v>-0.88175869602905932</v>
      </c>
      <c r="AL18" s="3" t="s">
        <v>106</v>
      </c>
      <c r="AM18" s="1">
        <v>7113</v>
      </c>
      <c r="AN18" s="1">
        <v>250</v>
      </c>
      <c r="AO18" s="44">
        <f t="shared" si="7"/>
        <v>-6863</v>
      </c>
      <c r="AP18" s="48">
        <f t="shared" si="2"/>
        <v>-0.96485308589905805</v>
      </c>
      <c r="AV18" s="11" t="str">
        <f t="shared" si="11"/>
        <v/>
      </c>
      <c r="AW18" s="47" t="str">
        <f t="shared" si="8"/>
        <v/>
      </c>
      <c r="AX18" s="21"/>
    </row>
    <row r="19" spans="2:50" x14ac:dyDescent="0.25">
      <c r="B19" s="2" t="s">
        <v>27</v>
      </c>
      <c r="C19" s="2" t="s">
        <v>26</v>
      </c>
      <c r="E19" s="15"/>
      <c r="F19" s="15"/>
      <c r="G19" s="15"/>
      <c r="I19" s="52" t="s">
        <v>76</v>
      </c>
      <c r="J19" s="52"/>
      <c r="K19" s="52"/>
      <c r="L19" s="52"/>
      <c r="N19" s="2" t="s">
        <v>27</v>
      </c>
      <c r="O19" s="2" t="s">
        <v>26</v>
      </c>
      <c r="T19" s="3">
        <v>10</v>
      </c>
      <c r="U19" s="1">
        <v>24413.62687178651</v>
      </c>
      <c r="V19" s="1">
        <v>842.52</v>
      </c>
      <c r="W19" s="11">
        <f t="shared" si="9"/>
        <v>-23571.106871786509</v>
      </c>
      <c r="X19" s="47">
        <f t="shared" si="3"/>
        <v>-0.96548976502243289</v>
      </c>
      <c r="AC19" s="11" t="str">
        <f>IF(AB19-AA19=0,"",AB19-AA19)</f>
        <v/>
      </c>
      <c r="AD19" s="47" t="str">
        <f t="shared" si="4"/>
        <v/>
      </c>
      <c r="AF19" s="3" t="s">
        <v>107</v>
      </c>
      <c r="AG19" s="1">
        <v>2480.1769245856035</v>
      </c>
      <c r="AH19" s="1">
        <v>92891.12</v>
      </c>
      <c r="AI19" s="44">
        <f t="shared" si="5"/>
        <v>90410.943075414398</v>
      </c>
      <c r="AJ19" s="47">
        <f t="shared" si="6"/>
        <v>36.453424825940822</v>
      </c>
      <c r="AL19" s="3" t="s">
        <v>102</v>
      </c>
      <c r="AM19" s="1">
        <v>2242859</v>
      </c>
      <c r="AN19" s="1">
        <v>2932420</v>
      </c>
      <c r="AO19" s="44">
        <f t="shared" si="7"/>
        <v>689561</v>
      </c>
      <c r="AP19" s="48">
        <f t="shared" si="2"/>
        <v>0.30744732504361627</v>
      </c>
      <c r="AV19" s="11" t="str">
        <f t="shared" si="11"/>
        <v/>
      </c>
      <c r="AW19" s="47" t="str">
        <f t="shared" si="8"/>
        <v/>
      </c>
      <c r="AX19" s="21"/>
    </row>
    <row r="20" spans="2:50" ht="26.25" x14ac:dyDescent="0.25">
      <c r="B20" s="2" t="s">
        <v>28</v>
      </c>
      <c r="C20" s="22" t="s">
        <v>70</v>
      </c>
      <c r="D20" s="22" t="s">
        <v>15</v>
      </c>
      <c r="E20" s="13" t="s">
        <v>37</v>
      </c>
      <c r="F20" s="13" t="s">
        <v>38</v>
      </c>
      <c r="G20" s="14" t="s">
        <v>43</v>
      </c>
      <c r="I20" s="5" t="s">
        <v>70</v>
      </c>
      <c r="J20" s="5" t="s">
        <v>15</v>
      </c>
      <c r="K20" s="6" t="s">
        <v>37</v>
      </c>
      <c r="L20" s="6" t="s">
        <v>38</v>
      </c>
      <c r="N20" s="2" t="s">
        <v>28</v>
      </c>
      <c r="O20" t="s">
        <v>17</v>
      </c>
      <c r="T20" s="3" t="s">
        <v>40</v>
      </c>
      <c r="U20" s="1">
        <v>3227181.0277442411</v>
      </c>
      <c r="V20" s="1">
        <v>2585893.9899999998</v>
      </c>
      <c r="W20" s="11">
        <f t="shared" si="9"/>
        <v>-641287.0377442413</v>
      </c>
      <c r="X20" s="47">
        <f t="shared" si="3"/>
        <v>-0.19871430583876881</v>
      </c>
      <c r="AC20" s="11" t="str">
        <f>IF(AB20-AA20=0,"",AB20-AA20)</f>
        <v/>
      </c>
      <c r="AD20" s="47" t="str">
        <f t="shared" si="4"/>
        <v/>
      </c>
      <c r="AF20" s="3" t="s">
        <v>102</v>
      </c>
      <c r="AG20" s="1">
        <v>369788.68454664969</v>
      </c>
      <c r="AH20" s="1">
        <v>277504.60000000003</v>
      </c>
      <c r="AI20" s="44">
        <f t="shared" si="5"/>
        <v>-92284.084546649654</v>
      </c>
      <c r="AJ20" s="47">
        <f t="shared" si="6"/>
        <v>-0.24955897355211742</v>
      </c>
      <c r="AL20" s="3" t="s">
        <v>87</v>
      </c>
      <c r="AM20" s="1">
        <v>1907</v>
      </c>
      <c r="AN20" s="1">
        <v>6379</v>
      </c>
      <c r="AO20" s="44">
        <f t="shared" si="7"/>
        <v>4472</v>
      </c>
      <c r="AP20" s="48">
        <f t="shared" si="2"/>
        <v>2.3450445726271631</v>
      </c>
      <c r="AV20" s="11" t="str">
        <f t="shared" si="11"/>
        <v/>
      </c>
      <c r="AW20" s="47" t="str">
        <f t="shared" si="8"/>
        <v/>
      </c>
      <c r="AX20" s="21"/>
    </row>
    <row r="21" spans="2:50" x14ac:dyDescent="0.25">
      <c r="B21" s="3" t="s">
        <v>32</v>
      </c>
      <c r="C21" s="1">
        <v>6039122.4600000009</v>
      </c>
      <c r="D21" s="1">
        <v>3207758.8099999991</v>
      </c>
      <c r="E21" s="1">
        <f t="shared" ref="E21:E26" si="12">D21-C21</f>
        <v>-2831363.6500000018</v>
      </c>
      <c r="F21" s="47">
        <f t="shared" ref="F21:F26" si="13">IF(C21=0,"",D21/C21-1)</f>
        <v>-0.4688369326426941</v>
      </c>
      <c r="G21" s="16"/>
      <c r="I21" s="7">
        <f>C21/$O$21</f>
        <v>1.1134990930301425</v>
      </c>
      <c r="J21" s="7">
        <f>D21/$O$22</f>
        <v>1.4242273651588608</v>
      </c>
      <c r="K21" s="7">
        <f>J21-I21</f>
        <v>0.31072827212871834</v>
      </c>
      <c r="L21" s="47">
        <f>IF(I21=0,"",J21/I21-1)</f>
        <v>0.27905570294012527</v>
      </c>
      <c r="N21" s="3" t="s">
        <v>70</v>
      </c>
      <c r="O21" s="1">
        <v>5423554</v>
      </c>
      <c r="P21" s="1"/>
      <c r="Q21" s="1"/>
      <c r="R21" s="1"/>
      <c r="W21" s="11" t="str">
        <f t="shared" si="9"/>
        <v/>
      </c>
      <c r="X21" s="47" t="str">
        <f t="shared" si="3"/>
        <v/>
      </c>
      <c r="AC21" s="11" t="str">
        <f>IF(AB21-AA21=0,"",AB21-AA21)</f>
        <v/>
      </c>
      <c r="AD21" s="47" t="str">
        <f t="shared" si="4"/>
        <v/>
      </c>
      <c r="AF21" s="3" t="s">
        <v>87</v>
      </c>
      <c r="AG21" s="1">
        <v>107947.91071504432</v>
      </c>
      <c r="AH21" s="1">
        <v>50829.619999999995</v>
      </c>
      <c r="AI21" s="44">
        <f t="shared" si="5"/>
        <v>-57118.290715044321</v>
      </c>
      <c r="AJ21" s="47">
        <f t="shared" si="6"/>
        <v>-0.52912826507427668</v>
      </c>
      <c r="AL21" s="3" t="s">
        <v>108</v>
      </c>
      <c r="AM21" s="1">
        <v>219</v>
      </c>
      <c r="AN21" s="1">
        <v>166</v>
      </c>
      <c r="AO21" s="44">
        <f t="shared" si="7"/>
        <v>-53</v>
      </c>
      <c r="AP21" s="48">
        <f t="shared" si="2"/>
        <v>-0.24200913242009137</v>
      </c>
      <c r="AV21" s="11" t="str">
        <f t="shared" si="11"/>
        <v/>
      </c>
      <c r="AW21" s="47" t="str">
        <f t="shared" si="8"/>
        <v/>
      </c>
      <c r="AX21" s="21"/>
    </row>
    <row r="22" spans="2:50" x14ac:dyDescent="0.25">
      <c r="B22" s="3" t="s">
        <v>20</v>
      </c>
      <c r="C22" s="1">
        <v>3116902.44</v>
      </c>
      <c r="D22" s="1">
        <v>1855837.5100000002</v>
      </c>
      <c r="E22" s="1">
        <f t="shared" si="12"/>
        <v>-1261064.9299999997</v>
      </c>
      <c r="F22" s="47">
        <f t="shared" si="13"/>
        <v>-0.40458915679118901</v>
      </c>
      <c r="G22" s="8">
        <f>E22/$E$21</f>
        <v>0.445391368219338</v>
      </c>
      <c r="N22" s="3" t="s">
        <v>15</v>
      </c>
      <c r="O22" s="1">
        <v>2252280</v>
      </c>
      <c r="P22" s="1"/>
      <c r="Q22" s="1"/>
      <c r="R22" s="1"/>
      <c r="W22" s="11" t="str">
        <f t="shared" si="9"/>
        <v/>
      </c>
      <c r="X22" s="47" t="str">
        <f t="shared" si="3"/>
        <v/>
      </c>
      <c r="AC22" s="11" t="str">
        <f>IF(AB22-AA22=0,"",AB22-AA22)</f>
        <v/>
      </c>
      <c r="AD22" s="47" t="str">
        <f t="shared" si="4"/>
        <v/>
      </c>
      <c r="AF22" s="3" t="s">
        <v>108</v>
      </c>
      <c r="AG22" s="1">
        <v>1589520.8876873294</v>
      </c>
      <c r="AH22" s="1">
        <v>1497665.47</v>
      </c>
      <c r="AI22" s="44">
        <f t="shared" si="5"/>
        <v>-91855.417687329464</v>
      </c>
      <c r="AJ22" s="47">
        <f t="shared" si="6"/>
        <v>-5.7788116154279923E-2</v>
      </c>
      <c r="AL22" s="3" t="s">
        <v>40</v>
      </c>
      <c r="AM22" s="1">
        <v>2252280</v>
      </c>
      <c r="AN22" s="1">
        <v>2939342</v>
      </c>
      <c r="AO22" s="44">
        <f t="shared" si="7"/>
        <v>687062</v>
      </c>
      <c r="AP22" s="48">
        <f t="shared" si="2"/>
        <v>0.30505176976219661</v>
      </c>
      <c r="AV22" s="11" t="str">
        <f t="shared" si="11"/>
        <v/>
      </c>
      <c r="AW22" s="47" t="str">
        <f t="shared" si="8"/>
        <v/>
      </c>
      <c r="AX22" s="21"/>
    </row>
    <row r="23" spans="2:50" x14ac:dyDescent="0.25">
      <c r="B23" s="3" t="s">
        <v>18</v>
      </c>
      <c r="C23" s="1">
        <v>1707170.6400000001</v>
      </c>
      <c r="D23" s="1">
        <v>853198.65000000014</v>
      </c>
      <c r="E23" s="1">
        <f t="shared" si="12"/>
        <v>-853971.99</v>
      </c>
      <c r="F23" s="47">
        <f t="shared" si="13"/>
        <v>-0.50022649756910065</v>
      </c>
      <c r="G23" s="8">
        <f>E23/$E$21</f>
        <v>0.30161155385321115</v>
      </c>
      <c r="N23" s="17" t="s">
        <v>39</v>
      </c>
      <c r="O23" s="11">
        <f>O22-O21</f>
        <v>-3171274</v>
      </c>
      <c r="W23" s="11" t="str">
        <f t="shared" si="9"/>
        <v/>
      </c>
      <c r="X23" s="47" t="str">
        <f t="shared" si="3"/>
        <v/>
      </c>
      <c r="AC23" s="11" t="str">
        <f>IF(AB23-AA23=0,"",AB23-AA23)</f>
        <v/>
      </c>
      <c r="AD23" s="47" t="str">
        <f t="shared" si="4"/>
        <v/>
      </c>
      <c r="AF23" s="3" t="s">
        <v>40</v>
      </c>
      <c r="AG23" s="1">
        <v>3227181.0277442411</v>
      </c>
      <c r="AH23" s="1">
        <v>2585893.9900000002</v>
      </c>
      <c r="AI23" s="44">
        <f t="shared" si="5"/>
        <v>-641287.03774424084</v>
      </c>
      <c r="AJ23" s="47">
        <f t="shared" si="6"/>
        <v>-0.19871430583876859</v>
      </c>
      <c r="AO23" s="44" t="str">
        <f t="shared" si="7"/>
        <v/>
      </c>
      <c r="AP23" s="48" t="str">
        <f t="shared" si="2"/>
        <v/>
      </c>
      <c r="AV23" s="11" t="str">
        <f t="shared" si="11"/>
        <v/>
      </c>
      <c r="AW23" s="47" t="str">
        <f t="shared" si="8"/>
        <v/>
      </c>
      <c r="AX23" s="21"/>
    </row>
    <row r="24" spans="2:50" x14ac:dyDescent="0.25">
      <c r="B24" s="3" t="s">
        <v>21</v>
      </c>
      <c r="C24" s="1">
        <v>375995.58000000007</v>
      </c>
      <c r="D24" s="1">
        <v>231741.53</v>
      </c>
      <c r="E24" s="1">
        <f t="shared" si="12"/>
        <v>-144254.05000000008</v>
      </c>
      <c r="F24" s="47">
        <f t="shared" si="13"/>
        <v>-0.38365889833066669</v>
      </c>
      <c r="G24" s="8">
        <f>E24/$E$21</f>
        <v>5.0948612694098824E-2</v>
      </c>
      <c r="N24" s="17" t="s">
        <v>38</v>
      </c>
      <c r="O24" s="48">
        <f>O22/O21-1</f>
        <v>-0.58472249008675858</v>
      </c>
      <c r="W24" s="11" t="str">
        <f t="shared" si="9"/>
        <v/>
      </c>
      <c r="X24" s="47" t="str">
        <f t="shared" si="3"/>
        <v/>
      </c>
      <c r="AI24" s="44" t="str">
        <f t="shared" si="5"/>
        <v/>
      </c>
      <c r="AJ24" s="47" t="str">
        <f t="shared" si="6"/>
        <v/>
      </c>
      <c r="AO24" s="44" t="str">
        <f t="shared" si="7"/>
        <v/>
      </c>
      <c r="AP24" s="48" t="str">
        <f t="shared" si="2"/>
        <v/>
      </c>
      <c r="AV24" s="11" t="str">
        <f t="shared" si="11"/>
        <v/>
      </c>
      <c r="AW24" s="47" t="str">
        <f t="shared" si="8"/>
        <v/>
      </c>
      <c r="AX24" s="21"/>
    </row>
    <row r="25" spans="2:50" x14ac:dyDescent="0.25">
      <c r="B25" s="3" t="s">
        <v>19</v>
      </c>
      <c r="C25" s="1">
        <v>778365.79</v>
      </c>
      <c r="D25" s="1">
        <v>262028.28999999998</v>
      </c>
      <c r="E25" s="1">
        <f t="shared" si="12"/>
        <v>-516337.50000000006</v>
      </c>
      <c r="F25" s="47">
        <f t="shared" si="13"/>
        <v>-0.66336098866832272</v>
      </c>
      <c r="G25" s="8">
        <f>E25/$E$21</f>
        <v>0.18236354062114196</v>
      </c>
      <c r="W25" s="11" t="str">
        <f t="shared" si="9"/>
        <v/>
      </c>
      <c r="X25" s="47" t="str">
        <f t="shared" si="3"/>
        <v/>
      </c>
      <c r="AI25" s="44" t="str">
        <f t="shared" si="5"/>
        <v/>
      </c>
      <c r="AJ25" s="47" t="str">
        <f t="shared" si="6"/>
        <v/>
      </c>
      <c r="AO25" s="44" t="str">
        <f t="shared" si="7"/>
        <v/>
      </c>
      <c r="AP25" s="48" t="str">
        <f t="shared" si="2"/>
        <v/>
      </c>
      <c r="AV25" s="11" t="str">
        <f t="shared" si="11"/>
        <v/>
      </c>
      <c r="AW25" s="47" t="str">
        <f t="shared" si="8"/>
        <v/>
      </c>
      <c r="AX25" s="21"/>
    </row>
    <row r="26" spans="2:50" x14ac:dyDescent="0.25">
      <c r="B26" s="3" t="s">
        <v>22</v>
      </c>
      <c r="C26" s="1">
        <v>60688.01</v>
      </c>
      <c r="D26" s="1">
        <v>4952.8300000000008</v>
      </c>
      <c r="E26" s="1">
        <f t="shared" si="12"/>
        <v>-55735.18</v>
      </c>
      <c r="F26" s="47">
        <f t="shared" si="13"/>
        <v>-0.91838865700160544</v>
      </c>
      <c r="G26" s="8">
        <f>E26/$E$21</f>
        <v>1.9684924612209373E-2</v>
      </c>
      <c r="W26" s="11" t="str">
        <f t="shared" si="9"/>
        <v/>
      </c>
      <c r="X26" s="47" t="str">
        <f t="shared" si="3"/>
        <v/>
      </c>
      <c r="AI26" s="44" t="str">
        <f t="shared" si="5"/>
        <v/>
      </c>
      <c r="AJ26" s="47" t="str">
        <f t="shared" si="6"/>
        <v/>
      </c>
      <c r="AO26" s="44" t="str">
        <f t="shared" si="7"/>
        <v/>
      </c>
      <c r="AP26" s="48" t="str">
        <f t="shared" si="2"/>
        <v/>
      </c>
      <c r="AV26" s="11" t="str">
        <f t="shared" si="11"/>
        <v/>
      </c>
      <c r="AW26" s="47" t="str">
        <f t="shared" si="8"/>
        <v/>
      </c>
      <c r="AX26" s="21"/>
    </row>
    <row r="27" spans="2:50" x14ac:dyDescent="0.25">
      <c r="W27" s="11" t="str">
        <f t="shared" si="9"/>
        <v/>
      </c>
      <c r="X27" s="47" t="str">
        <f t="shared" si="3"/>
        <v/>
      </c>
      <c r="Z27" s="2" t="s">
        <v>45</v>
      </c>
      <c r="AA27" t="s">
        <v>46</v>
      </c>
      <c r="AI27" s="44" t="str">
        <f t="shared" si="5"/>
        <v/>
      </c>
      <c r="AJ27" s="47" t="str">
        <f t="shared" si="6"/>
        <v/>
      </c>
      <c r="AO27" s="44" t="str">
        <f t="shared" si="7"/>
        <v/>
      </c>
      <c r="AP27" s="48" t="str">
        <f t="shared" si="2"/>
        <v/>
      </c>
      <c r="AV27" s="11" t="str">
        <f t="shared" si="11"/>
        <v/>
      </c>
      <c r="AW27" s="47" t="str">
        <f t="shared" si="8"/>
        <v/>
      </c>
      <c r="AX27" s="21"/>
    </row>
    <row r="28" spans="2:50" x14ac:dyDescent="0.25">
      <c r="B28" s="2" t="s">
        <v>45</v>
      </c>
      <c r="C28" t="s">
        <v>46</v>
      </c>
      <c r="N28" s="2" t="s">
        <v>45</v>
      </c>
      <c r="O28" t="s">
        <v>46</v>
      </c>
      <c r="W28" s="11" t="str">
        <f t="shared" si="9"/>
        <v/>
      </c>
      <c r="X28" s="47" t="str">
        <f t="shared" si="3"/>
        <v/>
      </c>
      <c r="Z28" s="2" t="s">
        <v>16</v>
      </c>
      <c r="AA28" t="s">
        <v>17</v>
      </c>
      <c r="AI28" s="44" t="str">
        <f t="shared" si="5"/>
        <v/>
      </c>
      <c r="AJ28" s="47" t="str">
        <f t="shared" si="6"/>
        <v/>
      </c>
      <c r="AO28" s="44" t="str">
        <f t="shared" si="7"/>
        <v/>
      </c>
      <c r="AP28" s="48" t="str">
        <f t="shared" si="2"/>
        <v/>
      </c>
      <c r="AV28" s="11" t="str">
        <f t="shared" si="11"/>
        <v/>
      </c>
      <c r="AW28" s="47" t="str">
        <f t="shared" si="8"/>
        <v/>
      </c>
      <c r="AX28" s="21"/>
    </row>
    <row r="29" spans="2:50" x14ac:dyDescent="0.25">
      <c r="B29" s="2" t="s">
        <v>14</v>
      </c>
      <c r="C29" t="s">
        <v>15</v>
      </c>
      <c r="N29" s="2" t="s">
        <v>14</v>
      </c>
      <c r="O29" t="s">
        <v>15</v>
      </c>
      <c r="W29" s="11" t="str">
        <f t="shared" si="9"/>
        <v/>
      </c>
      <c r="X29" s="47" t="str">
        <f t="shared" si="3"/>
        <v/>
      </c>
      <c r="Z29" s="2" t="s">
        <v>14</v>
      </c>
      <c r="AA29" t="s">
        <v>15</v>
      </c>
      <c r="AI29" s="44" t="str">
        <f t="shared" si="5"/>
        <v/>
      </c>
      <c r="AJ29" s="47" t="str">
        <f t="shared" si="6"/>
        <v/>
      </c>
      <c r="AO29" s="44" t="str">
        <f t="shared" si="7"/>
        <v/>
      </c>
      <c r="AP29" s="48" t="str">
        <f t="shared" si="2"/>
        <v/>
      </c>
      <c r="AV29" s="11" t="str">
        <f t="shared" si="11"/>
        <v/>
      </c>
      <c r="AW29" s="47" t="str">
        <f t="shared" si="8"/>
        <v/>
      </c>
      <c r="AX29" s="21"/>
    </row>
    <row r="30" spans="2:50" x14ac:dyDescent="0.25">
      <c r="W30" s="11" t="str">
        <f t="shared" si="9"/>
        <v/>
      </c>
      <c r="X30" s="47" t="str">
        <f t="shared" si="3"/>
        <v/>
      </c>
      <c r="AI30" s="44" t="str">
        <f t="shared" si="5"/>
        <v/>
      </c>
      <c r="AJ30" s="47" t="str">
        <f t="shared" si="6"/>
        <v/>
      </c>
      <c r="AO30" s="44" t="str">
        <f t="shared" si="7"/>
        <v/>
      </c>
      <c r="AP30" s="48" t="str">
        <f t="shared" si="2"/>
        <v/>
      </c>
      <c r="AV30" s="11" t="str">
        <f t="shared" si="11"/>
        <v/>
      </c>
      <c r="AW30" s="47" t="str">
        <f t="shared" si="8"/>
        <v/>
      </c>
      <c r="AX30" s="21"/>
    </row>
    <row r="31" spans="2:50" x14ac:dyDescent="0.25">
      <c r="B31" s="2" t="s">
        <v>42</v>
      </c>
      <c r="C31" s="2" t="s">
        <v>26</v>
      </c>
      <c r="E31" s="15"/>
      <c r="F31" s="15"/>
      <c r="G31" s="15"/>
      <c r="I31" s="52" t="s">
        <v>76</v>
      </c>
      <c r="J31" s="52"/>
      <c r="K31" s="52"/>
      <c r="L31" s="52"/>
      <c r="N31" s="2" t="s">
        <v>27</v>
      </c>
      <c r="O31" s="2" t="s">
        <v>26</v>
      </c>
      <c r="W31" s="11" t="str">
        <f t="shared" si="9"/>
        <v/>
      </c>
      <c r="X31" s="47" t="str">
        <f t="shared" si="3"/>
        <v/>
      </c>
      <c r="Z31" s="2" t="s">
        <v>42</v>
      </c>
      <c r="AA31" s="2" t="s">
        <v>26</v>
      </c>
      <c r="AC31" s="37"/>
      <c r="AD31" s="37"/>
      <c r="AI31" s="44" t="str">
        <f t="shared" si="5"/>
        <v/>
      </c>
      <c r="AJ31" s="47" t="str">
        <f t="shared" si="6"/>
        <v/>
      </c>
      <c r="AO31" s="44" t="str">
        <f t="shared" si="7"/>
        <v/>
      </c>
      <c r="AP31" s="48" t="str">
        <f t="shared" si="2"/>
        <v/>
      </c>
      <c r="AV31" s="11" t="str">
        <f t="shared" si="11"/>
        <v/>
      </c>
      <c r="AW31" s="47" t="str">
        <f t="shared" si="8"/>
        <v/>
      </c>
      <c r="AX31" s="21"/>
    </row>
    <row r="32" spans="2:50" ht="26.25" x14ac:dyDescent="0.25">
      <c r="B32" s="2" t="s">
        <v>28</v>
      </c>
      <c r="C32">
        <v>2016</v>
      </c>
      <c r="D32">
        <v>2017</v>
      </c>
      <c r="E32" s="13" t="s">
        <v>37</v>
      </c>
      <c r="F32" s="13" t="s">
        <v>38</v>
      </c>
      <c r="G32" s="14" t="s">
        <v>43</v>
      </c>
      <c r="I32" s="5">
        <v>2016</v>
      </c>
      <c r="J32" s="5">
        <v>2017</v>
      </c>
      <c r="K32" s="6" t="s">
        <v>37</v>
      </c>
      <c r="L32" s="6" t="s">
        <v>38</v>
      </c>
      <c r="N32" s="2" t="s">
        <v>28</v>
      </c>
      <c r="O32" t="s">
        <v>17</v>
      </c>
      <c r="W32" s="11" t="str">
        <f t="shared" si="9"/>
        <v/>
      </c>
      <c r="X32" s="47" t="str">
        <f t="shared" si="3"/>
        <v/>
      </c>
      <c r="Z32" s="2" t="s">
        <v>28</v>
      </c>
      <c r="AA32">
        <v>2016</v>
      </c>
      <c r="AB32">
        <v>2017</v>
      </c>
      <c r="AC32" s="38" t="s">
        <v>39</v>
      </c>
      <c r="AD32" s="38" t="s">
        <v>38</v>
      </c>
      <c r="AI32" s="44" t="str">
        <f t="shared" si="5"/>
        <v/>
      </c>
      <c r="AJ32" s="47" t="str">
        <f t="shared" si="6"/>
        <v/>
      </c>
      <c r="AO32" s="44" t="str">
        <f t="shared" si="7"/>
        <v/>
      </c>
      <c r="AP32" s="48" t="str">
        <f t="shared" si="2"/>
        <v/>
      </c>
      <c r="AV32" s="11" t="str">
        <f t="shared" si="11"/>
        <v/>
      </c>
      <c r="AW32" s="47" t="str">
        <f t="shared" si="8"/>
        <v/>
      </c>
      <c r="AX32" s="21"/>
    </row>
    <row r="33" spans="2:50" x14ac:dyDescent="0.25">
      <c r="B33" s="3" t="s">
        <v>32</v>
      </c>
      <c r="C33" s="1">
        <v>3227181.0277442411</v>
      </c>
      <c r="D33" s="1">
        <v>2585893.9899999993</v>
      </c>
      <c r="E33" s="1">
        <f t="shared" ref="E33:E38" si="14">D33-C33</f>
        <v>-641287.03774424177</v>
      </c>
      <c r="F33" s="47">
        <f t="shared" ref="F33:F38" si="15">IF(C33=0,"",D33/C33-1)</f>
        <v>-0.19871430583876892</v>
      </c>
      <c r="G33" s="16"/>
      <c r="I33" s="7">
        <f>C33/$O$33</f>
        <v>1.4328507235975283</v>
      </c>
      <c r="J33" s="7">
        <f>D33/$O$34</f>
        <v>0.8797526759390365</v>
      </c>
      <c r="K33" s="7">
        <f>J33-I33</f>
        <v>-0.5530980476584918</v>
      </c>
      <c r="L33" s="47">
        <f>IF(I33=0,"",J33/I33-1)</f>
        <v>-0.38601233090757814</v>
      </c>
      <c r="N33" s="3">
        <v>2016</v>
      </c>
      <c r="O33" s="1">
        <v>2252280</v>
      </c>
      <c r="P33" s="1"/>
      <c r="Q33" s="1"/>
      <c r="R33" s="1"/>
      <c r="W33" s="11" t="str">
        <f t="shared" si="9"/>
        <v/>
      </c>
      <c r="X33" s="47" t="str">
        <f t="shared" si="3"/>
        <v/>
      </c>
      <c r="Z33" s="3" t="s">
        <v>86</v>
      </c>
      <c r="AA33" s="1">
        <v>1203492</v>
      </c>
      <c r="AB33" s="1">
        <v>2266722</v>
      </c>
      <c r="AC33" s="11">
        <f t="shared" ref="AC33:AC42" si="16">IF(AB33-AA33=0,"",AB33-AA33)</f>
        <v>1063230</v>
      </c>
      <c r="AD33" s="48">
        <f t="shared" ref="AD33:AD47" si="17">IF(OR(AA33="",AA33=0),"",AB33/AA33-1)</f>
        <v>0.88345414842807424</v>
      </c>
      <c r="AI33" s="44" t="str">
        <f t="shared" si="5"/>
        <v/>
      </c>
      <c r="AJ33" s="47" t="str">
        <f t="shared" si="6"/>
        <v/>
      </c>
      <c r="AO33" s="44" t="str">
        <f t="shared" si="7"/>
        <v/>
      </c>
      <c r="AP33" s="48" t="str">
        <f t="shared" si="2"/>
        <v/>
      </c>
      <c r="AV33" s="11" t="str">
        <f t="shared" si="11"/>
        <v/>
      </c>
      <c r="AW33" s="47" t="str">
        <f t="shared" si="8"/>
        <v/>
      </c>
      <c r="AX33" s="21"/>
    </row>
    <row r="34" spans="2:50" x14ac:dyDescent="0.25">
      <c r="B34" s="3" t="s">
        <v>20</v>
      </c>
      <c r="C34" s="1">
        <v>1875259.7277442405</v>
      </c>
      <c r="D34" s="1">
        <v>1524136.0599999998</v>
      </c>
      <c r="E34" s="1">
        <f t="shared" si="14"/>
        <v>-351123.66774424072</v>
      </c>
      <c r="F34" s="47">
        <f t="shared" si="15"/>
        <v>-0.18724001936873524</v>
      </c>
      <c r="G34" s="8">
        <f>E34/$E$33</f>
        <v>0.54752965065274861</v>
      </c>
      <c r="L34" s="39"/>
      <c r="N34" s="3">
        <v>2017</v>
      </c>
      <c r="O34" s="1">
        <v>2939342</v>
      </c>
      <c r="P34" s="1"/>
      <c r="Q34" s="1"/>
      <c r="R34" s="1"/>
      <c r="W34" s="11" t="str">
        <f t="shared" ref="W34:W41" si="18">IF(V34-U34=0,"",V34-U34)</f>
        <v/>
      </c>
      <c r="X34" s="47" t="str">
        <f t="shared" si="3"/>
        <v/>
      </c>
      <c r="Z34" s="3" t="s">
        <v>88</v>
      </c>
      <c r="AA34" s="1">
        <v>1030297</v>
      </c>
      <c r="AB34" s="1">
        <v>621883</v>
      </c>
      <c r="AC34" s="11">
        <f t="shared" si="16"/>
        <v>-408414</v>
      </c>
      <c r="AD34" s="48">
        <f t="shared" si="17"/>
        <v>-0.39640414365954668</v>
      </c>
      <c r="AI34" s="44" t="str">
        <f t="shared" si="5"/>
        <v/>
      </c>
      <c r="AJ34" s="47" t="str">
        <f t="shared" si="6"/>
        <v/>
      </c>
      <c r="AO34" s="44" t="str">
        <f t="shared" si="7"/>
        <v/>
      </c>
      <c r="AP34" s="48" t="str">
        <f t="shared" si="2"/>
        <v/>
      </c>
      <c r="AV34" s="11" t="str">
        <f t="shared" si="11"/>
        <v/>
      </c>
      <c r="AW34" s="47" t="str">
        <f t="shared" si="8"/>
        <v/>
      </c>
      <c r="AX34" s="21"/>
    </row>
    <row r="35" spans="2:50" x14ac:dyDescent="0.25">
      <c r="B35" s="3" t="s">
        <v>18</v>
      </c>
      <c r="C35" s="1">
        <v>853198.65</v>
      </c>
      <c r="D35" s="1">
        <v>566656.38000000012</v>
      </c>
      <c r="E35" s="1">
        <f t="shared" si="14"/>
        <v>-286542.2699999999</v>
      </c>
      <c r="F35" s="47">
        <f t="shared" si="15"/>
        <v>-0.33584472971212498</v>
      </c>
      <c r="G35" s="8">
        <f>E35/$E$33</f>
        <v>0.44682373591695573</v>
      </c>
      <c r="N35" s="17" t="s">
        <v>39</v>
      </c>
      <c r="O35" s="11">
        <f>O34-O33</f>
        <v>687062</v>
      </c>
      <c r="W35" s="11" t="str">
        <f t="shared" si="18"/>
        <v/>
      </c>
      <c r="X35" s="47" t="str">
        <f t="shared" si="3"/>
        <v/>
      </c>
      <c r="Z35" s="3" t="s">
        <v>89</v>
      </c>
      <c r="AA35" s="1">
        <v>2597</v>
      </c>
      <c r="AB35" s="1">
        <v>20293</v>
      </c>
      <c r="AC35" s="11">
        <f t="shared" si="16"/>
        <v>17696</v>
      </c>
      <c r="AD35" s="48">
        <f t="shared" si="17"/>
        <v>6.8140161725067383</v>
      </c>
      <c r="AI35" s="44" t="str">
        <f t="shared" si="5"/>
        <v/>
      </c>
      <c r="AJ35" s="47" t="str">
        <f t="shared" si="6"/>
        <v/>
      </c>
      <c r="AO35" s="44" t="str">
        <f t="shared" si="7"/>
        <v/>
      </c>
      <c r="AP35" s="48" t="str">
        <f t="shared" si="2"/>
        <v/>
      </c>
      <c r="AV35" s="11" t="str">
        <f t="shared" si="11"/>
        <v/>
      </c>
      <c r="AW35" s="47" t="str">
        <f t="shared" si="8"/>
        <v/>
      </c>
      <c r="AX35" s="21"/>
    </row>
    <row r="36" spans="2:50" x14ac:dyDescent="0.25">
      <c r="B36" s="3" t="s">
        <v>21</v>
      </c>
      <c r="C36" s="1">
        <v>231741.53</v>
      </c>
      <c r="D36" s="1">
        <v>157671.28</v>
      </c>
      <c r="E36" s="1">
        <f t="shared" si="14"/>
        <v>-74070.25</v>
      </c>
      <c r="F36" s="47">
        <f t="shared" si="15"/>
        <v>-0.31962441086843607</v>
      </c>
      <c r="G36" s="8">
        <f>E36/$E$33</f>
        <v>0.11550249052365957</v>
      </c>
      <c r="N36" s="17" t="s">
        <v>38</v>
      </c>
      <c r="O36" s="48">
        <f>O34/O33-1</f>
        <v>0.30505176976219661</v>
      </c>
      <c r="W36" s="11" t="str">
        <f t="shared" si="18"/>
        <v/>
      </c>
      <c r="X36" s="47" t="str">
        <f t="shared" si="3"/>
        <v/>
      </c>
      <c r="Z36" s="3" t="s">
        <v>92</v>
      </c>
      <c r="AA36" s="1">
        <v>15892</v>
      </c>
      <c r="AB36" s="1">
        <v>30293</v>
      </c>
      <c r="AC36" s="11">
        <f t="shared" si="16"/>
        <v>14401</v>
      </c>
      <c r="AD36" s="48">
        <f t="shared" si="17"/>
        <v>0.90617920966524035</v>
      </c>
      <c r="AI36" s="44" t="str">
        <f t="shared" si="5"/>
        <v/>
      </c>
      <c r="AJ36" s="47" t="str">
        <f t="shared" si="6"/>
        <v/>
      </c>
      <c r="AO36" s="44" t="str">
        <f t="shared" si="7"/>
        <v/>
      </c>
      <c r="AP36" s="48" t="str">
        <f t="shared" si="2"/>
        <v/>
      </c>
      <c r="AV36" s="11" t="str">
        <f t="shared" si="11"/>
        <v/>
      </c>
      <c r="AW36" s="47" t="str">
        <f t="shared" si="8"/>
        <v/>
      </c>
      <c r="AX36" s="21"/>
    </row>
    <row r="37" spans="2:50" x14ac:dyDescent="0.25">
      <c r="B37" s="3" t="s">
        <v>19</v>
      </c>
      <c r="C37" s="1">
        <v>262028.28999999998</v>
      </c>
      <c r="D37" s="1">
        <v>319206.37999999995</v>
      </c>
      <c r="E37" s="1">
        <f t="shared" si="14"/>
        <v>57178.089999999967</v>
      </c>
      <c r="F37" s="47">
        <f t="shared" si="15"/>
        <v>0.21821342268042887</v>
      </c>
      <c r="G37" s="8">
        <f>E37/$E$33</f>
        <v>-8.9161462238698405E-2</v>
      </c>
      <c r="Q37" s="7"/>
      <c r="R37" s="7"/>
      <c r="W37" s="11" t="str">
        <f t="shared" si="18"/>
        <v/>
      </c>
      <c r="X37" s="47" t="str">
        <f t="shared" si="3"/>
        <v/>
      </c>
      <c r="Z37" s="3" t="s">
        <v>87</v>
      </c>
      <c r="AA37" s="1"/>
      <c r="AB37" s="1">
        <v>151</v>
      </c>
      <c r="AC37" s="11">
        <f t="shared" si="16"/>
        <v>151</v>
      </c>
      <c r="AD37" s="48" t="str">
        <f t="shared" si="17"/>
        <v/>
      </c>
      <c r="AI37" s="44" t="str">
        <f t="shared" si="5"/>
        <v/>
      </c>
      <c r="AJ37" s="47" t="str">
        <f t="shared" si="6"/>
        <v/>
      </c>
      <c r="AO37" s="44" t="str">
        <f t="shared" si="7"/>
        <v/>
      </c>
      <c r="AP37" s="48" t="str">
        <f t="shared" si="2"/>
        <v/>
      </c>
      <c r="AV37" s="11" t="str">
        <f t="shared" si="11"/>
        <v/>
      </c>
      <c r="AW37" s="47" t="str">
        <f t="shared" si="8"/>
        <v/>
      </c>
      <c r="AX37" s="21"/>
    </row>
    <row r="38" spans="2:50" ht="15.75" thickBot="1" x14ac:dyDescent="0.3">
      <c r="B38" s="3" t="s">
        <v>22</v>
      </c>
      <c r="C38" s="1">
        <v>4952.8300000000008</v>
      </c>
      <c r="D38" s="1">
        <v>18223.89</v>
      </c>
      <c r="E38" s="1">
        <f t="shared" si="14"/>
        <v>13271.059999999998</v>
      </c>
      <c r="F38" s="47">
        <f t="shared" si="15"/>
        <v>2.67949031159963</v>
      </c>
      <c r="G38" s="8">
        <f>E38/$E$33</f>
        <v>-2.0694414854667255E-2</v>
      </c>
      <c r="O38" s="22" t="s">
        <v>53</v>
      </c>
      <c r="P38" s="22" t="s">
        <v>38</v>
      </c>
      <c r="W38" s="11" t="str">
        <f t="shared" si="18"/>
        <v/>
      </c>
      <c r="X38" s="47" t="str">
        <f t="shared" si="3"/>
        <v/>
      </c>
      <c r="Z38" s="3" t="s">
        <v>90</v>
      </c>
      <c r="AA38" s="1">
        <v>2</v>
      </c>
      <c r="AB38" s="1"/>
      <c r="AC38" s="11">
        <f t="shared" si="16"/>
        <v>-2</v>
      </c>
      <c r="AD38" s="48">
        <f t="shared" si="17"/>
        <v>-1</v>
      </c>
      <c r="AI38" s="44" t="str">
        <f t="shared" si="5"/>
        <v/>
      </c>
      <c r="AJ38" s="47" t="str">
        <f t="shared" si="6"/>
        <v/>
      </c>
      <c r="AO38" s="44" t="str">
        <f t="shared" si="7"/>
        <v/>
      </c>
      <c r="AP38" s="48" t="str">
        <f t="shared" si="2"/>
        <v/>
      </c>
      <c r="AV38" s="11" t="str">
        <f t="shared" si="11"/>
        <v/>
      </c>
      <c r="AW38" s="47" t="str">
        <f t="shared" si="8"/>
        <v/>
      </c>
      <c r="AX38" s="21"/>
    </row>
    <row r="39" spans="2:50" ht="15.75" thickBot="1" x14ac:dyDescent="0.3">
      <c r="L39" s="23"/>
      <c r="M39" s="24"/>
      <c r="N39" s="25" t="s">
        <v>54</v>
      </c>
      <c r="O39" s="26">
        <f>(J33-I33)*O33</f>
        <v>-1245731.6707802678</v>
      </c>
      <c r="P39" s="27">
        <f>O39/$C$33</f>
        <v>-0.38601233090757803</v>
      </c>
      <c r="Q39" t="b">
        <f>P39=L33</f>
        <v>1</v>
      </c>
      <c r="W39" s="11" t="str">
        <f t="shared" si="18"/>
        <v/>
      </c>
      <c r="X39" s="47" t="str">
        <f t="shared" si="3"/>
        <v/>
      </c>
      <c r="Z39" s="3" t="s">
        <v>40</v>
      </c>
      <c r="AA39" s="1">
        <v>2252280</v>
      </c>
      <c r="AB39" s="1">
        <v>2939342</v>
      </c>
      <c r="AC39" s="11">
        <f t="shared" si="16"/>
        <v>687062</v>
      </c>
      <c r="AD39" s="48">
        <f t="shared" si="17"/>
        <v>0.30505176976219661</v>
      </c>
      <c r="AI39" s="44" t="str">
        <f t="shared" si="5"/>
        <v/>
      </c>
      <c r="AJ39" s="47" t="str">
        <f t="shared" si="6"/>
        <v/>
      </c>
      <c r="AO39" s="44" t="str">
        <f t="shared" si="7"/>
        <v/>
      </c>
      <c r="AP39" s="48" t="str">
        <f t="shared" si="2"/>
        <v/>
      </c>
      <c r="AV39" s="11" t="str">
        <f t="shared" si="11"/>
        <v/>
      </c>
      <c r="AW39" s="47" t="str">
        <f t="shared" si="8"/>
        <v/>
      </c>
      <c r="AX39" s="21"/>
    </row>
    <row r="40" spans="2:50" x14ac:dyDescent="0.25">
      <c r="N40" s="22" t="s">
        <v>55</v>
      </c>
      <c r="O40" s="1">
        <f>(O34-O33)*I33</f>
        <v>984457.28385636501</v>
      </c>
      <c r="P40" s="8">
        <f>O40/$C$33</f>
        <v>0.30505176976219656</v>
      </c>
      <c r="Q40" t="b">
        <f>O36=1+P40</f>
        <v>0</v>
      </c>
      <c r="S40" s="8"/>
      <c r="W40" s="32" t="str">
        <f t="shared" si="18"/>
        <v/>
      </c>
      <c r="X40" s="47" t="str">
        <f t="shared" si="3"/>
        <v/>
      </c>
      <c r="AC40" s="11" t="str">
        <f t="shared" si="16"/>
        <v/>
      </c>
      <c r="AD40" s="48" t="str">
        <f t="shared" si="17"/>
        <v/>
      </c>
      <c r="AI40" s="44" t="str">
        <f t="shared" si="5"/>
        <v/>
      </c>
      <c r="AJ40" s="47" t="str">
        <f t="shared" si="6"/>
        <v/>
      </c>
      <c r="AO40" s="44" t="str">
        <f t="shared" si="7"/>
        <v/>
      </c>
      <c r="AP40" s="48" t="str">
        <f t="shared" si="2"/>
        <v/>
      </c>
      <c r="AV40" s="11" t="str">
        <f t="shared" si="11"/>
        <v/>
      </c>
      <c r="AW40" s="47" t="str">
        <f t="shared" si="8"/>
        <v/>
      </c>
    </row>
    <row r="41" spans="2:50" x14ac:dyDescent="0.25">
      <c r="C41" s="1"/>
      <c r="D41" s="1"/>
      <c r="N41" s="22" t="s">
        <v>56</v>
      </c>
      <c r="O41" s="1">
        <f>(O34-O33)*(J33-I33)</f>
        <v>-380012.65082033869</v>
      </c>
      <c r="P41" s="8">
        <f>O41/$C$33</f>
        <v>-0.11775374469338733</v>
      </c>
      <c r="W41" s="11" t="str">
        <f t="shared" si="18"/>
        <v/>
      </c>
      <c r="X41" s="20" t="str">
        <f>IF(OR(U41="",U41=0),"",W41/U41+1)</f>
        <v/>
      </c>
      <c r="AC41" s="11" t="str">
        <f t="shared" si="16"/>
        <v/>
      </c>
      <c r="AD41" s="48" t="str">
        <f t="shared" si="17"/>
        <v/>
      </c>
      <c r="AI41" s="44" t="str">
        <f t="shared" si="5"/>
        <v/>
      </c>
      <c r="AJ41" s="47" t="str">
        <f t="shared" si="6"/>
        <v/>
      </c>
      <c r="AO41" s="44" t="str">
        <f t="shared" si="7"/>
        <v/>
      </c>
      <c r="AP41" s="48" t="str">
        <f t="shared" si="2"/>
        <v/>
      </c>
      <c r="AV41" s="11" t="str">
        <f t="shared" si="11"/>
        <v/>
      </c>
      <c r="AW41" s="47" t="str">
        <f t="shared" si="8"/>
        <v/>
      </c>
    </row>
    <row r="42" spans="2:50" x14ac:dyDescent="0.25">
      <c r="L42" s="28"/>
      <c r="M42" s="28"/>
      <c r="N42" s="29" t="s">
        <v>57</v>
      </c>
      <c r="O42" s="30">
        <f>SUM(O39:O41)</f>
        <v>-641287.03774424153</v>
      </c>
      <c r="P42" s="31">
        <f>O42/$C$33</f>
        <v>-0.19871430583876887</v>
      </c>
      <c r="Q42" t="b">
        <f>MROUND(P42,0)=MROUND(F33,0)</f>
        <v>1</v>
      </c>
      <c r="AC42" s="11" t="str">
        <f t="shared" si="16"/>
        <v/>
      </c>
      <c r="AD42" s="48" t="str">
        <f t="shared" si="17"/>
        <v/>
      </c>
      <c r="AI42" s="44" t="str">
        <f t="shared" si="5"/>
        <v/>
      </c>
      <c r="AJ42" s="47" t="str">
        <f t="shared" si="6"/>
        <v/>
      </c>
      <c r="AO42" s="44" t="str">
        <f t="shared" si="7"/>
        <v/>
      </c>
      <c r="AP42" s="48" t="str">
        <f t="shared" si="2"/>
        <v/>
      </c>
      <c r="AV42" s="11" t="str">
        <f t="shared" si="11"/>
        <v/>
      </c>
      <c r="AW42" s="47" t="str">
        <f t="shared" si="8"/>
        <v/>
      </c>
    </row>
    <row r="43" spans="2:50" x14ac:dyDescent="0.25">
      <c r="AC43" s="11" t="str">
        <f>IF(AB43-AA43=0,"",AB43-AA43)</f>
        <v/>
      </c>
      <c r="AD43" s="48" t="str">
        <f t="shared" si="17"/>
        <v/>
      </c>
      <c r="AI43" s="44" t="str">
        <f t="shared" si="5"/>
        <v/>
      </c>
      <c r="AJ43" s="47" t="str">
        <f t="shared" si="6"/>
        <v/>
      </c>
      <c r="AO43" s="44" t="str">
        <f t="shared" si="7"/>
        <v/>
      </c>
      <c r="AP43" s="48" t="str">
        <f t="shared" si="2"/>
        <v/>
      </c>
      <c r="AV43" s="11" t="str">
        <f t="shared" si="11"/>
        <v/>
      </c>
      <c r="AW43" s="47" t="str">
        <f t="shared" si="8"/>
        <v/>
      </c>
    </row>
    <row r="44" spans="2:50" ht="15.75" thickBot="1" x14ac:dyDescent="0.3">
      <c r="AC44" s="11" t="str">
        <f>IF(AB44-AA44=0,"",AB44-AA44)</f>
        <v/>
      </c>
      <c r="AD44" s="48" t="str">
        <f t="shared" si="17"/>
        <v/>
      </c>
      <c r="AI44" s="44" t="str">
        <f t="shared" si="5"/>
        <v/>
      </c>
      <c r="AJ44" s="47" t="str">
        <f t="shared" si="6"/>
        <v/>
      </c>
      <c r="AO44" s="44" t="str">
        <f t="shared" si="7"/>
        <v/>
      </c>
      <c r="AP44" s="48" t="str">
        <f t="shared" si="2"/>
        <v/>
      </c>
      <c r="AV44" s="11" t="str">
        <f t="shared" si="11"/>
        <v/>
      </c>
      <c r="AW44" s="47" t="str">
        <f t="shared" si="8"/>
        <v/>
      </c>
    </row>
    <row r="45" spans="2:50" ht="27" thickBot="1" x14ac:dyDescent="0.45">
      <c r="B45" s="53" t="s">
        <v>49</v>
      </c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5"/>
      <c r="R45" s="35"/>
      <c r="AC45" s="11" t="str">
        <f>IF(AB45-AA45=0,"",AB45-AA45)</f>
        <v/>
      </c>
      <c r="AD45" s="48" t="str">
        <f t="shared" si="17"/>
        <v/>
      </c>
      <c r="AI45" s="44" t="str">
        <f t="shared" si="5"/>
        <v/>
      </c>
      <c r="AJ45" s="47" t="str">
        <f t="shared" si="6"/>
        <v/>
      </c>
      <c r="AO45" s="44" t="str">
        <f t="shared" si="7"/>
        <v/>
      </c>
      <c r="AP45" s="48" t="str">
        <f t="shared" si="2"/>
        <v/>
      </c>
      <c r="AV45" s="11" t="str">
        <f t="shared" si="11"/>
        <v/>
      </c>
      <c r="AW45" s="47" t="str">
        <f t="shared" si="8"/>
        <v/>
      </c>
    </row>
    <row r="46" spans="2:50" x14ac:dyDescent="0.25">
      <c r="T46" s="2" t="s">
        <v>45</v>
      </c>
      <c r="U46" t="s">
        <v>46</v>
      </c>
      <c r="AC46" s="11" t="str">
        <f>IF(AB46-AA46=0,"",AB46-AA46)</f>
        <v/>
      </c>
      <c r="AD46" s="48" t="str">
        <f t="shared" si="17"/>
        <v/>
      </c>
      <c r="AI46" s="44" t="str">
        <f t="shared" si="5"/>
        <v/>
      </c>
      <c r="AJ46" s="47" t="str">
        <f t="shared" si="6"/>
        <v/>
      </c>
      <c r="AO46" s="44" t="str">
        <f t="shared" si="7"/>
        <v/>
      </c>
      <c r="AP46" s="48" t="str">
        <f t="shared" si="2"/>
        <v/>
      </c>
      <c r="AV46" s="11" t="str">
        <f t="shared" si="11"/>
        <v/>
      </c>
      <c r="AW46" s="47" t="str">
        <f t="shared" si="8"/>
        <v/>
      </c>
    </row>
    <row r="47" spans="2:50" x14ac:dyDescent="0.25">
      <c r="B47" s="2" t="s">
        <v>45</v>
      </c>
      <c r="C47" t="s">
        <v>46</v>
      </c>
      <c r="N47" s="2" t="s">
        <v>45</v>
      </c>
      <c r="O47" t="s">
        <v>46</v>
      </c>
      <c r="T47" s="2" t="s">
        <v>16</v>
      </c>
      <c r="U47" t="s">
        <v>17</v>
      </c>
      <c r="AC47" s="45" t="str">
        <f>IF(AB47-AA47=0,"",AB47-AA47)</f>
        <v/>
      </c>
      <c r="AD47" s="48" t="str">
        <f t="shared" si="17"/>
        <v/>
      </c>
      <c r="AI47" s="44" t="str">
        <f t="shared" si="5"/>
        <v/>
      </c>
      <c r="AJ47" s="47" t="str">
        <f t="shared" si="6"/>
        <v/>
      </c>
      <c r="AO47" s="44" t="str">
        <f t="shared" si="7"/>
        <v/>
      </c>
      <c r="AP47" s="48" t="str">
        <f t="shared" si="2"/>
        <v/>
      </c>
      <c r="AV47" s="11" t="str">
        <f>IF(AU47-AT47=0,"",AU47-AT47)</f>
        <v/>
      </c>
      <c r="AW47" s="47" t="str">
        <f t="shared" si="8"/>
        <v/>
      </c>
    </row>
    <row r="48" spans="2:50" x14ac:dyDescent="0.25">
      <c r="B48" s="2" t="s">
        <v>16</v>
      </c>
      <c r="C48" t="s">
        <v>32</v>
      </c>
      <c r="N48" s="2" t="s">
        <v>13</v>
      </c>
      <c r="O48" s="3">
        <v>2017</v>
      </c>
      <c r="T48" s="2" t="s">
        <v>14</v>
      </c>
      <c r="U48" t="s">
        <v>15</v>
      </c>
      <c r="AI48" s="44" t="str">
        <f t="shared" si="5"/>
        <v/>
      </c>
      <c r="AJ48" s="47" t="str">
        <f t="shared" si="6"/>
        <v/>
      </c>
      <c r="AO48" s="44" t="str">
        <f t="shared" si="7"/>
        <v/>
      </c>
      <c r="AP48" s="48" t="str">
        <f t="shared" si="2"/>
        <v/>
      </c>
      <c r="AV48" s="11" t="str">
        <f>IF(AU48-AT48=0,"",AU48-AT48)</f>
        <v/>
      </c>
      <c r="AW48" s="47" t="str">
        <f t="shared" si="8"/>
        <v/>
      </c>
    </row>
    <row r="49" spans="2:49" x14ac:dyDescent="0.25">
      <c r="B49" s="2" t="s">
        <v>14</v>
      </c>
      <c r="C49" t="s">
        <v>15</v>
      </c>
      <c r="N49" s="2" t="s">
        <v>16</v>
      </c>
      <c r="O49" t="s">
        <v>32</v>
      </c>
      <c r="AI49" s="44" t="str">
        <f t="shared" si="5"/>
        <v/>
      </c>
      <c r="AJ49" s="47" t="str">
        <f t="shared" si="6"/>
        <v/>
      </c>
      <c r="AO49" s="44" t="str">
        <f t="shared" si="7"/>
        <v/>
      </c>
      <c r="AP49" s="48" t="str">
        <f t="shared" si="2"/>
        <v/>
      </c>
      <c r="AV49" s="11" t="str">
        <f>IF(AU49-AT49=0,"",AU49-AT49)</f>
        <v/>
      </c>
      <c r="AW49" s="47" t="str">
        <f t="shared" si="8"/>
        <v/>
      </c>
    </row>
    <row r="50" spans="2:49" x14ac:dyDescent="0.25">
      <c r="T50" s="2" t="s">
        <v>42</v>
      </c>
      <c r="U50" s="2" t="s">
        <v>26</v>
      </c>
      <c r="W50" s="37"/>
      <c r="X50" s="37"/>
      <c r="AI50" s="44" t="str">
        <f t="shared" si="5"/>
        <v/>
      </c>
      <c r="AJ50" s="47" t="str">
        <f t="shared" si="6"/>
        <v/>
      </c>
      <c r="AO50" s="44" t="str">
        <f t="shared" si="7"/>
        <v/>
      </c>
      <c r="AP50" s="48" t="str">
        <f t="shared" si="2"/>
        <v/>
      </c>
      <c r="AV50" s="11" t="str">
        <f>IF(AU50-AT50=0,"",AU50-AT50)</f>
        <v/>
      </c>
      <c r="AW50" s="20" t="str">
        <f>IF(OR(AT50="",AT50=0),"",AV50/AT50+1)</f>
        <v/>
      </c>
    </row>
    <row r="51" spans="2:49" x14ac:dyDescent="0.25">
      <c r="B51" s="2" t="s">
        <v>42</v>
      </c>
      <c r="C51" s="2" t="s">
        <v>26</v>
      </c>
      <c r="E51" s="15"/>
      <c r="F51" s="15"/>
      <c r="N51" s="2" t="s">
        <v>27</v>
      </c>
      <c r="O51" s="2" t="s">
        <v>26</v>
      </c>
      <c r="Q51" s="34"/>
      <c r="R51" s="34"/>
      <c r="T51" s="2" t="s">
        <v>28</v>
      </c>
      <c r="U51">
        <v>2016</v>
      </c>
      <c r="V51">
        <v>2017</v>
      </c>
      <c r="W51" s="38" t="s">
        <v>39</v>
      </c>
      <c r="X51" s="38" t="s">
        <v>38</v>
      </c>
      <c r="Z51" s="52" t="s">
        <v>76</v>
      </c>
      <c r="AA51" s="52"/>
      <c r="AB51" s="52"/>
      <c r="AC51" s="52"/>
      <c r="AD51" s="52"/>
      <c r="AI51" s="44" t="str">
        <f t="shared" si="5"/>
        <v/>
      </c>
      <c r="AJ51" s="47" t="str">
        <f t="shared" si="6"/>
        <v/>
      </c>
      <c r="AO51" s="44" t="str">
        <f t="shared" si="7"/>
        <v/>
      </c>
      <c r="AP51" s="48" t="str">
        <f t="shared" si="2"/>
        <v/>
      </c>
      <c r="AW51" s="20" t="str">
        <f>IF(OR(AT51="",AT51=0),"",AV51/AT51+1)</f>
        <v/>
      </c>
    </row>
    <row r="52" spans="2:49" x14ac:dyDescent="0.25">
      <c r="B52" s="2" t="s">
        <v>28</v>
      </c>
      <c r="C52">
        <v>2016</v>
      </c>
      <c r="D52">
        <v>2017</v>
      </c>
      <c r="E52" s="13" t="s">
        <v>39</v>
      </c>
      <c r="F52" s="13" t="s">
        <v>38</v>
      </c>
      <c r="N52" s="2" t="s">
        <v>28</v>
      </c>
      <c r="O52" s="22" t="s">
        <v>62</v>
      </c>
      <c r="P52" s="22" t="s">
        <v>15</v>
      </c>
      <c r="Q52" s="13" t="s">
        <v>39</v>
      </c>
      <c r="R52" s="13" t="s">
        <v>38</v>
      </c>
      <c r="T52" s="3">
        <v>2</v>
      </c>
      <c r="U52" s="1">
        <v>32</v>
      </c>
      <c r="V52" s="1">
        <v>22</v>
      </c>
      <c r="W52" s="1">
        <f t="shared" ref="W52:W75" si="19">IF(V52-U52=0,"",V52-U52)</f>
        <v>-10</v>
      </c>
      <c r="X52" s="48">
        <f t="shared" ref="X52:X80" si="20">IF(OR(U52="",U52=0),"",V52/U52-1)</f>
        <v>-0.3125</v>
      </c>
      <c r="Z52" s="5" t="s">
        <v>28</v>
      </c>
      <c r="AA52" s="5">
        <v>2016</v>
      </c>
      <c r="AB52" s="5">
        <v>2017</v>
      </c>
      <c r="AC52" s="6" t="s">
        <v>39</v>
      </c>
      <c r="AD52" s="6" t="s">
        <v>38</v>
      </c>
      <c r="AI52" s="44" t="str">
        <f t="shared" si="5"/>
        <v/>
      </c>
      <c r="AJ52" s="47" t="str">
        <f t="shared" si="6"/>
        <v/>
      </c>
      <c r="AO52" s="44" t="str">
        <f t="shared" si="7"/>
        <v/>
      </c>
      <c r="AP52" s="48" t="str">
        <f t="shared" si="2"/>
        <v/>
      </c>
    </row>
    <row r="53" spans="2:49" x14ac:dyDescent="0.25">
      <c r="B53" s="3" t="s">
        <v>98</v>
      </c>
      <c r="C53" s="1">
        <v>3227181.0277442406</v>
      </c>
      <c r="D53" s="1">
        <v>2585893.9899999993</v>
      </c>
      <c r="E53" s="11">
        <f>IF(D53-C53=0,"",D53-C53)</f>
        <v>-641287.0377442413</v>
      </c>
      <c r="F53" s="47">
        <f>IF(C53=0,"",D53/C53-1)</f>
        <v>-0.19871430583876881</v>
      </c>
      <c r="N53" s="3" t="s">
        <v>98</v>
      </c>
      <c r="O53" s="1">
        <v>2495555.3200000012</v>
      </c>
      <c r="P53" s="1">
        <v>2585893.9899999993</v>
      </c>
      <c r="Q53" s="11">
        <f>IF(P53-O53=0,"",P53-O53)</f>
        <v>90338.669999998063</v>
      </c>
      <c r="R53" s="48">
        <f>IF(OR(O53="",O53=0),"",P53/O53-1)</f>
        <v>3.6199826658219747E-2</v>
      </c>
      <c r="T53" s="3">
        <v>7</v>
      </c>
      <c r="U53" s="1">
        <v>9</v>
      </c>
      <c r="V53" s="1">
        <v>7</v>
      </c>
      <c r="W53" s="11">
        <f t="shared" si="19"/>
        <v>-2</v>
      </c>
      <c r="X53" s="48">
        <f t="shared" si="20"/>
        <v>-0.22222222222222221</v>
      </c>
      <c r="Z53" s="3" t="str">
        <f t="shared" ref="Z53:Z63" si="21">IF(Z33="","",Z33)</f>
        <v>A</v>
      </c>
      <c r="AA53" s="7">
        <f t="shared" ref="AA53:AB63" si="22">IF(AA33="","",AA9/AA33)</f>
        <v>1.9647368413066966</v>
      </c>
      <c r="AB53" s="7">
        <f t="shared" si="22"/>
        <v>0.8172273088627543</v>
      </c>
      <c r="AC53" s="18">
        <f>IF(AB53-AA53=0,"",AB53-AA53)</f>
        <v>-1.1475095324439422</v>
      </c>
      <c r="AD53" s="47">
        <f t="shared" ref="AD53:AD67" si="23">IF(OR(AA53="",AA53=0),"",AB53/AA53-1)</f>
        <v>-0.58405253483248321</v>
      </c>
      <c r="AI53" s="44" t="str">
        <f t="shared" si="5"/>
        <v/>
      </c>
      <c r="AJ53" s="47" t="str">
        <f t="shared" si="6"/>
        <v/>
      </c>
      <c r="AO53" s="44" t="str">
        <f t="shared" si="7"/>
        <v/>
      </c>
      <c r="AP53" s="48" t="str">
        <f t="shared" si="2"/>
        <v/>
      </c>
    </row>
    <row r="54" spans="2:49" x14ac:dyDescent="0.25">
      <c r="B54" s="3" t="s">
        <v>40</v>
      </c>
      <c r="C54" s="1">
        <v>3227181.0277442406</v>
      </c>
      <c r="D54" s="1">
        <v>2585893.9899999993</v>
      </c>
      <c r="E54" s="11">
        <f>IF(D54-C54=0,"",D54-C54)</f>
        <v>-641287.0377442413</v>
      </c>
      <c r="F54" s="47">
        <f>IF(C54=0,"",D54/C54-1)</f>
        <v>-0.19871430583876881</v>
      </c>
      <c r="Q54" s="11" t="str">
        <f>IF(P54-O54=0,"",P54-O54)</f>
        <v/>
      </c>
      <c r="R54" s="48" t="str">
        <f>IF(OR(O54="",O54=0),"",P54/O54-1)</f>
        <v/>
      </c>
      <c r="T54" s="3">
        <v>3</v>
      </c>
      <c r="U54" s="1">
        <v>18</v>
      </c>
      <c r="V54" s="1">
        <v>2</v>
      </c>
      <c r="W54" s="11">
        <f t="shared" si="19"/>
        <v>-16</v>
      </c>
      <c r="X54" s="48">
        <f t="shared" si="20"/>
        <v>-0.88888888888888884</v>
      </c>
      <c r="Z54" s="3" t="str">
        <f t="shared" si="21"/>
        <v>W</v>
      </c>
      <c r="AA54" s="7">
        <f t="shared" si="22"/>
        <v>0.80349179451975061</v>
      </c>
      <c r="AB54" s="7">
        <f t="shared" si="22"/>
        <v>1.057277044074207</v>
      </c>
      <c r="AC54" s="18">
        <f>IF(AB54-AA54=0,"",AB54-AA54)</f>
        <v>0.25378524955445636</v>
      </c>
      <c r="AD54" s="47">
        <f t="shared" si="23"/>
        <v>0.31585294496522454</v>
      </c>
      <c r="AI54" s="44" t="str">
        <f t="shared" si="5"/>
        <v/>
      </c>
      <c r="AJ54" s="47" t="str">
        <f t="shared" si="6"/>
        <v/>
      </c>
      <c r="AO54" s="44" t="str">
        <f t="shared" si="7"/>
        <v/>
      </c>
      <c r="AP54" s="48" t="str">
        <f t="shared" si="2"/>
        <v/>
      </c>
      <c r="AS54" s="2" t="s">
        <v>45</v>
      </c>
      <c r="AT54" t="s">
        <v>46</v>
      </c>
    </row>
    <row r="55" spans="2:49" x14ac:dyDescent="0.25">
      <c r="E55" s="11" t="str">
        <f>IF(D55-C55=0,"",D55-C55)</f>
        <v/>
      </c>
      <c r="F55" s="47" t="str">
        <f>IF(C55=0,"",D55/C55-1)</f>
        <v/>
      </c>
      <c r="Q55" s="11" t="str">
        <f>IF(P55-O55=0,"",P55-O55)</f>
        <v/>
      </c>
      <c r="R55" s="48" t="str">
        <f>IF(OR(O55="",O55=0),"",P55/O55-1)</f>
        <v/>
      </c>
      <c r="T55" s="3">
        <v>1</v>
      </c>
      <c r="U55" s="1">
        <v>42</v>
      </c>
      <c r="V55" s="1">
        <v>37</v>
      </c>
      <c r="W55" s="11">
        <f t="shared" si="19"/>
        <v>-5</v>
      </c>
      <c r="X55" s="48">
        <f t="shared" si="20"/>
        <v>-0.11904761904761907</v>
      </c>
      <c r="Z55" s="3" t="str">
        <f t="shared" si="21"/>
        <v>Z</v>
      </c>
      <c r="AA55" s="7">
        <f t="shared" si="22"/>
        <v>0.23069743194810577</v>
      </c>
      <c r="AB55" s="7">
        <f t="shared" si="22"/>
        <v>0.29413393781106784</v>
      </c>
      <c r="AC55" s="18">
        <f t="shared" ref="AC55:AC61" si="24">IF(OR(AB55="",AA55=""),"",AB55-AA55)</f>
        <v>6.3436505862962067E-2</v>
      </c>
      <c r="AD55" s="47">
        <f t="shared" si="23"/>
        <v>0.27497707853649533</v>
      </c>
      <c r="AI55" s="44" t="str">
        <f t="shared" si="5"/>
        <v/>
      </c>
      <c r="AJ55" s="47" t="str">
        <f t="shared" si="6"/>
        <v/>
      </c>
      <c r="AO55" s="44" t="str">
        <f t="shared" si="7"/>
        <v/>
      </c>
      <c r="AP55" s="48" t="str">
        <f t="shared" si="2"/>
        <v/>
      </c>
      <c r="AS55" s="2" t="s">
        <v>16</v>
      </c>
      <c r="AT55" t="s">
        <v>17</v>
      </c>
    </row>
    <row r="56" spans="2:49" x14ac:dyDescent="0.25">
      <c r="E56" s="11" t="str">
        <f>IF(D56-C56=0,"",D56-C56)</f>
        <v/>
      </c>
      <c r="F56" s="47" t="str">
        <f>IF(C56=0,"",D56/C56-1)</f>
        <v/>
      </c>
      <c r="Q56" s="11" t="str">
        <f>IF(P56-O56=0,"",P56-O56)</f>
        <v/>
      </c>
      <c r="R56" s="48" t="str">
        <f>IF(OR(O56="",O56=0),"",P56/O56-1)</f>
        <v/>
      </c>
      <c r="T56" s="3">
        <v>4</v>
      </c>
      <c r="U56" s="1">
        <v>78</v>
      </c>
      <c r="V56" s="1">
        <v>59</v>
      </c>
      <c r="W56" s="11">
        <f t="shared" si="19"/>
        <v>-19</v>
      </c>
      <c r="X56" s="48">
        <f t="shared" si="20"/>
        <v>-0.24358974358974361</v>
      </c>
      <c r="Z56" s="3" t="str">
        <f t="shared" si="21"/>
        <v>G</v>
      </c>
      <c r="AA56" s="7">
        <f t="shared" si="22"/>
        <v>1.7641854811871962</v>
      </c>
      <c r="AB56" s="7">
        <f t="shared" si="22"/>
        <v>1.9093143630541709</v>
      </c>
      <c r="AC56" s="18">
        <f t="shared" si="24"/>
        <v>0.1451288818669747</v>
      </c>
      <c r="AD56" s="47">
        <f t="shared" si="23"/>
        <v>8.2263958872006659E-2</v>
      </c>
      <c r="AI56" s="44" t="str">
        <f t="shared" si="5"/>
        <v/>
      </c>
      <c r="AJ56" s="47" t="str">
        <f t="shared" si="6"/>
        <v/>
      </c>
      <c r="AO56" s="44" t="str">
        <f t="shared" si="7"/>
        <v/>
      </c>
      <c r="AP56" s="48" t="str">
        <f t="shared" si="2"/>
        <v/>
      </c>
      <c r="AS56" s="2" t="s">
        <v>14</v>
      </c>
      <c r="AT56" t="s">
        <v>15</v>
      </c>
    </row>
    <row r="57" spans="2:49" x14ac:dyDescent="0.25">
      <c r="E57" s="32" t="str">
        <f>IF(D57-C57=0,"",D57-C57)</f>
        <v/>
      </c>
      <c r="F57" s="47" t="str">
        <f>IF(C57=0,"",D57/C57-1)</f>
        <v/>
      </c>
      <c r="T57" s="3">
        <v>5</v>
      </c>
      <c r="U57" s="1">
        <v>7113</v>
      </c>
      <c r="V57" s="1">
        <v>250</v>
      </c>
      <c r="W57" s="11">
        <f t="shared" si="19"/>
        <v>-6863</v>
      </c>
      <c r="X57" s="48">
        <f t="shared" si="20"/>
        <v>-0.96485308589905805</v>
      </c>
      <c r="Z57" s="3" t="str">
        <f t="shared" si="21"/>
        <v>M</v>
      </c>
      <c r="AA57" s="7" t="str">
        <f t="shared" si="22"/>
        <v/>
      </c>
      <c r="AB57" s="7">
        <f t="shared" si="22"/>
        <v>64.737218543046353</v>
      </c>
      <c r="AC57" s="18" t="str">
        <f t="shared" si="24"/>
        <v/>
      </c>
      <c r="AD57" s="47" t="str">
        <f t="shared" si="23"/>
        <v/>
      </c>
      <c r="AI57" s="44" t="str">
        <f t="shared" ref="AI57:AI120" si="25">IF(AH57-AG57=0,"",AH57-AG57)</f>
        <v/>
      </c>
      <c r="AJ57" s="47" t="str">
        <f t="shared" si="6"/>
        <v/>
      </c>
      <c r="AO57" s="44" t="str">
        <f t="shared" ref="AO57:AO120" si="26">IF(AN57-AM57=0,"",AN57-AM57)</f>
        <v/>
      </c>
      <c r="AP57" s="48" t="str">
        <f t="shared" si="2"/>
        <v/>
      </c>
    </row>
    <row r="58" spans="2:49" x14ac:dyDescent="0.25">
      <c r="T58" s="3">
        <v>11</v>
      </c>
      <c r="U58" s="1">
        <v>2242859</v>
      </c>
      <c r="V58" s="1">
        <v>2932420</v>
      </c>
      <c r="W58" s="11">
        <f t="shared" si="19"/>
        <v>689561</v>
      </c>
      <c r="X58" s="48">
        <f t="shared" si="20"/>
        <v>0.30744732504361627</v>
      </c>
      <c r="Z58" s="3" t="str">
        <f t="shared" si="21"/>
        <v>U</v>
      </c>
      <c r="AA58" s="7">
        <f t="shared" si="22"/>
        <v>1087.5124026983731</v>
      </c>
      <c r="AB58" s="7" t="str">
        <f t="shared" si="22"/>
        <v/>
      </c>
      <c r="AC58" s="18" t="str">
        <f t="shared" si="24"/>
        <v/>
      </c>
      <c r="AD58" s="47" t="e">
        <f t="shared" si="23"/>
        <v>#VALUE!</v>
      </c>
      <c r="AI58" s="44" t="str">
        <f t="shared" si="25"/>
        <v/>
      </c>
      <c r="AJ58" s="47" t="str">
        <f t="shared" si="6"/>
        <v/>
      </c>
      <c r="AO58" s="44" t="str">
        <f t="shared" si="26"/>
        <v/>
      </c>
      <c r="AP58" s="48" t="str">
        <f t="shared" si="2"/>
        <v/>
      </c>
      <c r="AS58" s="2" t="s">
        <v>42</v>
      </c>
      <c r="AT58" s="2" t="s">
        <v>26</v>
      </c>
      <c r="AV58" s="37"/>
      <c r="AW58" s="37"/>
    </row>
    <row r="59" spans="2:49" x14ac:dyDescent="0.25">
      <c r="T59" s="3">
        <v>9</v>
      </c>
      <c r="U59" s="1">
        <v>1907</v>
      </c>
      <c r="V59" s="1">
        <v>6379</v>
      </c>
      <c r="W59" s="11">
        <f t="shared" si="19"/>
        <v>4472</v>
      </c>
      <c r="X59" s="48">
        <f t="shared" si="20"/>
        <v>2.3450445726271631</v>
      </c>
      <c r="Z59" s="3" t="str">
        <f t="shared" si="21"/>
        <v>Total général</v>
      </c>
      <c r="AA59" s="7">
        <f t="shared" si="22"/>
        <v>1.7716225357654509E-3</v>
      </c>
      <c r="AB59" s="7">
        <f t="shared" si="22"/>
        <v>5.2348110563520676E-4</v>
      </c>
      <c r="AC59" s="18">
        <f t="shared" si="24"/>
        <v>-1.2481414301302443E-3</v>
      </c>
      <c r="AD59" s="47">
        <f t="shared" si="23"/>
        <v>-0.70451882663084864</v>
      </c>
      <c r="AI59" s="44" t="str">
        <f t="shared" si="25"/>
        <v/>
      </c>
      <c r="AJ59" s="47" t="str">
        <f t="shared" si="6"/>
        <v/>
      </c>
      <c r="AO59" s="44" t="str">
        <f t="shared" si="26"/>
        <v/>
      </c>
      <c r="AP59" s="48" t="str">
        <f t="shared" si="2"/>
        <v/>
      </c>
      <c r="AS59" s="2" t="s">
        <v>28</v>
      </c>
      <c r="AT59">
        <v>2016</v>
      </c>
      <c r="AU59">
        <v>2017</v>
      </c>
      <c r="AV59" s="9" t="s">
        <v>39</v>
      </c>
      <c r="AW59" s="9" t="s">
        <v>38</v>
      </c>
    </row>
    <row r="60" spans="2:49" x14ac:dyDescent="0.25">
      <c r="B60" s="2" t="s">
        <v>45</v>
      </c>
      <c r="C60" t="s">
        <v>46</v>
      </c>
      <c r="N60" s="2" t="s">
        <v>45</v>
      </c>
      <c r="O60" t="s">
        <v>46</v>
      </c>
      <c r="T60" s="3">
        <v>8</v>
      </c>
      <c r="U60" s="1">
        <v>219</v>
      </c>
      <c r="V60" s="1">
        <v>166</v>
      </c>
      <c r="W60" s="11">
        <f t="shared" si="19"/>
        <v>-53</v>
      </c>
      <c r="X60" s="48">
        <f t="shared" si="20"/>
        <v>-0.24200913242009137</v>
      </c>
      <c r="Z60" s="3" t="str">
        <f t="shared" si="21"/>
        <v/>
      </c>
      <c r="AA60" s="7" t="str">
        <f t="shared" si="22"/>
        <v/>
      </c>
      <c r="AB60" s="7" t="str">
        <f t="shared" si="22"/>
        <v/>
      </c>
      <c r="AC60" s="18" t="str">
        <f t="shared" si="24"/>
        <v/>
      </c>
      <c r="AD60" s="47" t="str">
        <f t="shared" si="23"/>
        <v/>
      </c>
      <c r="AI60" s="44" t="str">
        <f t="shared" si="25"/>
        <v/>
      </c>
      <c r="AJ60" s="47" t="str">
        <f t="shared" si="6"/>
        <v/>
      </c>
      <c r="AO60" s="44" t="str">
        <f t="shared" si="26"/>
        <v/>
      </c>
      <c r="AP60" s="48" t="str">
        <f t="shared" si="2"/>
        <v/>
      </c>
      <c r="AS60" s="3" t="s">
        <v>80</v>
      </c>
      <c r="AT60" s="1">
        <v>2244635</v>
      </c>
      <c r="AU60" s="1">
        <v>2739822</v>
      </c>
      <c r="AV60" s="11">
        <f t="shared" ref="AV60:AV69" si="27">IF(AU60-AT60=0,"",AU60-AT60)</f>
        <v>495187</v>
      </c>
      <c r="AW60" s="48">
        <f t="shared" ref="AW60:AW94" si="28">IF(OR(AT60="",AT60=0),"",AU60/AT60-1)</f>
        <v>0.22060914135260301</v>
      </c>
    </row>
    <row r="61" spans="2:49" x14ac:dyDescent="0.25">
      <c r="B61" s="2" t="s">
        <v>16</v>
      </c>
      <c r="C61" t="s">
        <v>17</v>
      </c>
      <c r="N61" s="2" t="s">
        <v>13</v>
      </c>
      <c r="O61" s="3">
        <v>2017</v>
      </c>
      <c r="T61" s="3">
        <v>10</v>
      </c>
      <c r="U61" s="1">
        <v>3</v>
      </c>
      <c r="V61" s="1"/>
      <c r="W61" s="11">
        <f t="shared" si="19"/>
        <v>-3</v>
      </c>
      <c r="X61" s="48">
        <f t="shared" si="20"/>
        <v>-1</v>
      </c>
      <c r="Z61" s="3" t="str">
        <f t="shared" si="21"/>
        <v/>
      </c>
      <c r="AA61" s="7" t="str">
        <f t="shared" si="22"/>
        <v/>
      </c>
      <c r="AB61" s="7" t="str">
        <f t="shared" si="22"/>
        <v/>
      </c>
      <c r="AC61" s="18" t="str">
        <f t="shared" si="24"/>
        <v/>
      </c>
      <c r="AD61" s="47" t="str">
        <f t="shared" si="23"/>
        <v/>
      </c>
      <c r="AI61" s="44" t="str">
        <f t="shared" si="25"/>
        <v/>
      </c>
      <c r="AJ61" s="47" t="str">
        <f t="shared" si="6"/>
        <v/>
      </c>
      <c r="AO61" s="44" t="str">
        <f t="shared" si="26"/>
        <v/>
      </c>
      <c r="AP61" s="48" t="str">
        <f t="shared" si="2"/>
        <v/>
      </c>
      <c r="AS61" s="3" t="s">
        <v>82</v>
      </c>
      <c r="AT61" s="1">
        <v>7645</v>
      </c>
      <c r="AU61" s="1">
        <v>199520</v>
      </c>
      <c r="AV61" s="11">
        <f t="shared" si="27"/>
        <v>191875</v>
      </c>
      <c r="AW61" s="48">
        <f t="shared" si="28"/>
        <v>25.098103335513407</v>
      </c>
    </row>
    <row r="62" spans="2:49" x14ac:dyDescent="0.25">
      <c r="B62" s="2" t="s">
        <v>14</v>
      </c>
      <c r="C62" t="s">
        <v>15</v>
      </c>
      <c r="N62" s="2" t="s">
        <v>16</v>
      </c>
      <c r="O62" t="s">
        <v>17</v>
      </c>
      <c r="T62" s="3" t="s">
        <v>40</v>
      </c>
      <c r="U62" s="1">
        <v>2252280</v>
      </c>
      <c r="V62" s="1">
        <v>2939342</v>
      </c>
      <c r="W62" s="11">
        <f t="shared" si="19"/>
        <v>687062</v>
      </c>
      <c r="X62" s="48">
        <f t="shared" si="20"/>
        <v>0.30505176976219661</v>
      </c>
      <c r="Z62" s="3" t="str">
        <f t="shared" si="21"/>
        <v/>
      </c>
      <c r="AA62" s="7" t="str">
        <f t="shared" si="22"/>
        <v/>
      </c>
      <c r="AB62" s="7" t="str">
        <f t="shared" si="22"/>
        <v/>
      </c>
      <c r="AC62" s="18" t="str">
        <f t="shared" ref="AC62:AC67" si="29">IF(OR(AB62="",AA62=""),"",AB62-AA62)</f>
        <v/>
      </c>
      <c r="AD62" s="47" t="str">
        <f t="shared" si="23"/>
        <v/>
      </c>
      <c r="AI62" s="44" t="str">
        <f t="shared" si="25"/>
        <v/>
      </c>
      <c r="AJ62" s="47" t="str">
        <f t="shared" si="6"/>
        <v/>
      </c>
      <c r="AO62" s="44" t="str">
        <f t="shared" si="26"/>
        <v/>
      </c>
      <c r="AP62" s="48" t="str">
        <f t="shared" si="2"/>
        <v/>
      </c>
      <c r="AS62" s="3" t="s">
        <v>40</v>
      </c>
      <c r="AT62" s="1">
        <v>2252280</v>
      </c>
      <c r="AU62" s="1">
        <v>2939342</v>
      </c>
      <c r="AV62" s="11">
        <f t="shared" si="27"/>
        <v>687062</v>
      </c>
      <c r="AW62" s="48">
        <f t="shared" si="28"/>
        <v>0.30505176976219661</v>
      </c>
    </row>
    <row r="63" spans="2:49" x14ac:dyDescent="0.25">
      <c r="W63" s="11" t="str">
        <f t="shared" si="19"/>
        <v/>
      </c>
      <c r="X63" s="48" t="str">
        <f t="shared" si="20"/>
        <v/>
      </c>
      <c r="Z63" s="3" t="str">
        <f t="shared" si="21"/>
        <v/>
      </c>
      <c r="AA63" s="7" t="str">
        <f t="shared" si="22"/>
        <v/>
      </c>
      <c r="AB63" s="7" t="str">
        <f t="shared" si="22"/>
        <v/>
      </c>
      <c r="AC63" s="18" t="str">
        <f t="shared" si="29"/>
        <v/>
      </c>
      <c r="AD63" s="47" t="str">
        <f t="shared" si="23"/>
        <v/>
      </c>
      <c r="AI63" s="44" t="str">
        <f t="shared" si="25"/>
        <v/>
      </c>
      <c r="AJ63" s="47" t="str">
        <f t="shared" si="6"/>
        <v/>
      </c>
      <c r="AO63" s="44" t="str">
        <f t="shared" si="26"/>
        <v/>
      </c>
      <c r="AP63" s="48" t="str">
        <f t="shared" si="2"/>
        <v/>
      </c>
      <c r="AV63" s="11" t="str">
        <f t="shared" si="27"/>
        <v/>
      </c>
      <c r="AW63" s="48" t="str">
        <f t="shared" si="28"/>
        <v/>
      </c>
    </row>
    <row r="64" spans="2:49" x14ac:dyDescent="0.25">
      <c r="B64" s="2" t="s">
        <v>27</v>
      </c>
      <c r="C64" s="2" t="s">
        <v>26</v>
      </c>
      <c r="E64" s="37"/>
      <c r="F64" s="37"/>
      <c r="N64" s="2" t="s">
        <v>27</v>
      </c>
      <c r="O64" s="2" t="s">
        <v>26</v>
      </c>
      <c r="Q64" s="37"/>
      <c r="R64" s="37"/>
      <c r="W64" s="11" t="str">
        <f t="shared" si="19"/>
        <v/>
      </c>
      <c r="X64" s="48" t="str">
        <f t="shared" si="20"/>
        <v/>
      </c>
      <c r="Z64" s="3" t="str">
        <f>IF(Z44="","",Z44)</f>
        <v/>
      </c>
      <c r="AA64" s="7" t="str">
        <f t="shared" ref="AA64:AB67" si="30">IF(AA44="","",AA20/AA44)</f>
        <v/>
      </c>
      <c r="AB64" s="7" t="str">
        <f t="shared" si="30"/>
        <v/>
      </c>
      <c r="AC64" s="18" t="str">
        <f t="shared" si="29"/>
        <v/>
      </c>
      <c r="AD64" s="47" t="str">
        <f t="shared" si="23"/>
        <v/>
      </c>
      <c r="AI64" s="44" t="str">
        <f t="shared" si="25"/>
        <v/>
      </c>
      <c r="AJ64" s="47" t="str">
        <f t="shared" si="6"/>
        <v/>
      </c>
      <c r="AO64" s="44" t="str">
        <f t="shared" si="26"/>
        <v/>
      </c>
      <c r="AP64" s="48" t="str">
        <f t="shared" si="2"/>
        <v/>
      </c>
      <c r="AV64" s="11" t="str">
        <f t="shared" si="27"/>
        <v/>
      </c>
      <c r="AW64" s="48" t="str">
        <f t="shared" si="28"/>
        <v/>
      </c>
    </row>
    <row r="65" spans="2:49" x14ac:dyDescent="0.25">
      <c r="B65" s="2" t="s">
        <v>28</v>
      </c>
      <c r="C65">
        <v>2016</v>
      </c>
      <c r="D65">
        <v>2017</v>
      </c>
      <c r="E65" s="9" t="s">
        <v>39</v>
      </c>
      <c r="F65" s="9" t="s">
        <v>38</v>
      </c>
      <c r="N65" s="2" t="s">
        <v>28</v>
      </c>
      <c r="O65" t="s">
        <v>62</v>
      </c>
      <c r="P65" t="s">
        <v>15</v>
      </c>
      <c r="Q65" s="38" t="s">
        <v>39</v>
      </c>
      <c r="R65" s="38" t="s">
        <v>38</v>
      </c>
      <c r="W65" s="11" t="str">
        <f t="shared" si="19"/>
        <v/>
      </c>
      <c r="X65" s="48" t="str">
        <f t="shared" si="20"/>
        <v/>
      </c>
      <c r="Z65" s="3" t="str">
        <f>IF(Z45="","",Z45)</f>
        <v/>
      </c>
      <c r="AA65" s="7" t="str">
        <f t="shared" si="30"/>
        <v/>
      </c>
      <c r="AB65" s="7" t="str">
        <f t="shared" si="30"/>
        <v/>
      </c>
      <c r="AC65" s="18" t="str">
        <f t="shared" si="29"/>
        <v/>
      </c>
      <c r="AD65" s="47" t="str">
        <f t="shared" si="23"/>
        <v/>
      </c>
      <c r="AI65" s="44" t="str">
        <f t="shared" si="25"/>
        <v/>
      </c>
      <c r="AJ65" s="47" t="str">
        <f t="shared" si="6"/>
        <v/>
      </c>
      <c r="AO65" s="44" t="str">
        <f t="shared" si="26"/>
        <v/>
      </c>
      <c r="AP65" s="48" t="str">
        <f t="shared" si="2"/>
        <v/>
      </c>
      <c r="AV65" s="11" t="str">
        <f t="shared" si="27"/>
        <v/>
      </c>
      <c r="AW65" s="48" t="str">
        <f t="shared" si="28"/>
        <v/>
      </c>
    </row>
    <row r="66" spans="2:49" x14ac:dyDescent="0.25">
      <c r="B66" s="3" t="s">
        <v>98</v>
      </c>
      <c r="C66" s="1">
        <v>2252280</v>
      </c>
      <c r="D66" s="1">
        <v>2939342</v>
      </c>
      <c r="E66" s="11">
        <f>IF(D66-C66=0,"",D66-C66)</f>
        <v>687062</v>
      </c>
      <c r="F66" s="47">
        <f>IF(C66=0,"",D66/C66-1)</f>
        <v>0.30505176976219661</v>
      </c>
      <c r="N66" s="3" t="s">
        <v>98</v>
      </c>
      <c r="O66" s="1">
        <v>2750059</v>
      </c>
      <c r="P66" s="1">
        <v>2939342</v>
      </c>
      <c r="Q66" s="11">
        <f>P66-O66</f>
        <v>189283</v>
      </c>
      <c r="R66" s="48">
        <f>IF(OR(O66="",O66=0),"",P66/O66-1)</f>
        <v>6.8828705129599044E-2</v>
      </c>
      <c r="W66" s="11" t="str">
        <f t="shared" si="19"/>
        <v/>
      </c>
      <c r="X66" s="48" t="str">
        <f t="shared" si="20"/>
        <v/>
      </c>
      <c r="Z66" s="3" t="str">
        <f>IF(Z46="","",Z46)</f>
        <v/>
      </c>
      <c r="AA66" s="7" t="str">
        <f t="shared" si="30"/>
        <v/>
      </c>
      <c r="AB66" s="7" t="str">
        <f t="shared" si="30"/>
        <v/>
      </c>
      <c r="AC66" s="18" t="str">
        <f t="shared" si="29"/>
        <v/>
      </c>
      <c r="AD66" s="47" t="str">
        <f t="shared" si="23"/>
        <v/>
      </c>
      <c r="AI66" s="44" t="str">
        <f t="shared" si="25"/>
        <v/>
      </c>
      <c r="AJ66" s="47" t="str">
        <f t="shared" si="6"/>
        <v/>
      </c>
      <c r="AO66" s="44" t="str">
        <f t="shared" si="26"/>
        <v/>
      </c>
      <c r="AP66" s="48" t="str">
        <f t="shared" si="2"/>
        <v/>
      </c>
      <c r="AV66" s="11" t="str">
        <f t="shared" si="27"/>
        <v/>
      </c>
      <c r="AW66" s="48" t="str">
        <f t="shared" si="28"/>
        <v/>
      </c>
    </row>
    <row r="67" spans="2:49" x14ac:dyDescent="0.25">
      <c r="B67" s="3" t="s">
        <v>40</v>
      </c>
      <c r="C67" s="1">
        <v>2252280</v>
      </c>
      <c r="D67" s="1">
        <v>2939342</v>
      </c>
      <c r="E67" s="11">
        <f>IF(D67-C67=0,"",D67-C67)</f>
        <v>687062</v>
      </c>
      <c r="F67" s="47">
        <f>IF(C67=0,"",D67/C67-1)</f>
        <v>0.30505176976219661</v>
      </c>
      <c r="Q67" s="11">
        <f>P67-O67</f>
        <v>0</v>
      </c>
      <c r="R67" s="48" t="str">
        <f>IF(OR(O67="",O67=0),"",P67/O67-1)</f>
        <v/>
      </c>
      <c r="W67" s="11" t="str">
        <f t="shared" si="19"/>
        <v/>
      </c>
      <c r="X67" s="48" t="str">
        <f t="shared" si="20"/>
        <v/>
      </c>
      <c r="Z67" s="3" t="str">
        <f>IF(Z47="","",Z47)</f>
        <v/>
      </c>
      <c r="AA67" s="7" t="str">
        <f t="shared" si="30"/>
        <v/>
      </c>
      <c r="AB67" s="7" t="str">
        <f t="shared" si="30"/>
        <v/>
      </c>
      <c r="AC67" s="18" t="str">
        <f t="shared" si="29"/>
        <v/>
      </c>
      <c r="AD67" s="47" t="str">
        <f t="shared" si="23"/>
        <v/>
      </c>
      <c r="AI67" s="44" t="str">
        <f t="shared" si="25"/>
        <v/>
      </c>
      <c r="AJ67" s="47" t="str">
        <f t="shared" si="6"/>
        <v/>
      </c>
      <c r="AO67" s="44" t="str">
        <f t="shared" si="26"/>
        <v/>
      </c>
      <c r="AP67" s="48" t="str">
        <f t="shared" si="2"/>
        <v/>
      </c>
      <c r="AV67" s="11" t="str">
        <f t="shared" si="27"/>
        <v/>
      </c>
      <c r="AW67" s="48" t="str">
        <f t="shared" si="28"/>
        <v/>
      </c>
    </row>
    <row r="68" spans="2:49" x14ac:dyDescent="0.25">
      <c r="E68" s="11" t="str">
        <f>IF(D68-C68=0,"",D68-C68)</f>
        <v/>
      </c>
      <c r="F68" s="47" t="str">
        <f>IF(C68=0,"",D68/C68-1)</f>
        <v/>
      </c>
      <c r="Q68" s="11">
        <f>P68-O68</f>
        <v>0</v>
      </c>
      <c r="R68" s="48" t="str">
        <f>IF(OR(O68="",O68=0),"",P68/O68-1)</f>
        <v/>
      </c>
      <c r="W68" s="11" t="str">
        <f t="shared" si="19"/>
        <v/>
      </c>
      <c r="X68" s="48" t="str">
        <f t="shared" si="20"/>
        <v/>
      </c>
      <c r="AI68" s="44" t="str">
        <f t="shared" si="25"/>
        <v/>
      </c>
      <c r="AJ68" s="47" t="str">
        <f t="shared" si="6"/>
        <v/>
      </c>
      <c r="AO68" s="44" t="str">
        <f t="shared" si="26"/>
        <v/>
      </c>
      <c r="AP68" s="48" t="str">
        <f t="shared" si="2"/>
        <v/>
      </c>
      <c r="AV68" s="11" t="str">
        <f t="shared" si="27"/>
        <v/>
      </c>
      <c r="AW68" s="48" t="str">
        <f t="shared" si="28"/>
        <v/>
      </c>
    </row>
    <row r="69" spans="2:49" x14ac:dyDescent="0.25">
      <c r="E69" s="11" t="str">
        <f>IF(D69-C69=0,"",D69-C69)</f>
        <v/>
      </c>
      <c r="F69" s="47" t="str">
        <f>IF(C69=0,"",D69/C69-1)</f>
        <v/>
      </c>
      <c r="Q69" s="11">
        <f>P69-O69</f>
        <v>0</v>
      </c>
      <c r="R69" s="48" t="str">
        <f>IF(OR(O69="",O69=0),"",P69/O69-1)</f>
        <v/>
      </c>
      <c r="W69" s="11" t="str">
        <f t="shared" si="19"/>
        <v/>
      </c>
      <c r="X69" s="48" t="str">
        <f t="shared" si="20"/>
        <v/>
      </c>
      <c r="AI69" s="44" t="str">
        <f t="shared" si="25"/>
        <v/>
      </c>
      <c r="AJ69" s="47" t="str">
        <f t="shared" si="6"/>
        <v/>
      </c>
      <c r="AO69" s="44" t="str">
        <f t="shared" si="26"/>
        <v/>
      </c>
      <c r="AP69" s="48" t="str">
        <f t="shared" si="2"/>
        <v/>
      </c>
      <c r="AV69" s="11" t="str">
        <f t="shared" si="27"/>
        <v/>
      </c>
      <c r="AW69" s="48" t="str">
        <f t="shared" si="28"/>
        <v/>
      </c>
    </row>
    <row r="70" spans="2:49" x14ac:dyDescent="0.25">
      <c r="E70" s="45" t="str">
        <f>IF(D70-C70=0,"",D70-C70)</f>
        <v/>
      </c>
      <c r="F70" s="47" t="str">
        <f>IF(C70=0,"",D70/C70-1)</f>
        <v/>
      </c>
      <c r="W70" s="11" t="str">
        <f t="shared" si="19"/>
        <v/>
      </c>
      <c r="X70" s="48" t="str">
        <f t="shared" si="20"/>
        <v/>
      </c>
      <c r="AI70" s="44" t="str">
        <f t="shared" si="25"/>
        <v/>
      </c>
      <c r="AJ70" s="47" t="str">
        <f t="shared" si="6"/>
        <v/>
      </c>
      <c r="AO70" s="44" t="str">
        <f t="shared" si="26"/>
        <v/>
      </c>
      <c r="AP70" s="48" t="str">
        <f t="shared" si="2"/>
        <v/>
      </c>
      <c r="AV70" s="11" t="str">
        <f t="shared" ref="AV70:AV90" si="31">IF(AU70-AT70=0,"",AU70-AT70)</f>
        <v/>
      </c>
      <c r="AW70" s="48" t="str">
        <f t="shared" si="28"/>
        <v/>
      </c>
    </row>
    <row r="71" spans="2:49" x14ac:dyDescent="0.25">
      <c r="W71" s="11" t="str">
        <f t="shared" si="19"/>
        <v/>
      </c>
      <c r="X71" s="48" t="str">
        <f t="shared" si="20"/>
        <v/>
      </c>
      <c r="AI71" s="44" t="str">
        <f t="shared" si="25"/>
        <v/>
      </c>
      <c r="AJ71" s="47" t="str">
        <f t="shared" si="6"/>
        <v/>
      </c>
      <c r="AO71" s="44" t="str">
        <f t="shared" si="26"/>
        <v/>
      </c>
      <c r="AP71" s="48" t="str">
        <f t="shared" si="2"/>
        <v/>
      </c>
      <c r="AV71" s="11" t="str">
        <f t="shared" si="31"/>
        <v/>
      </c>
      <c r="AW71" s="48" t="str">
        <f t="shared" si="28"/>
        <v/>
      </c>
    </row>
    <row r="72" spans="2:49" x14ac:dyDescent="0.25">
      <c r="B72" s="52" t="s">
        <v>76</v>
      </c>
      <c r="C72" s="52"/>
      <c r="D72" s="52"/>
      <c r="E72" s="52"/>
      <c r="F72" s="52"/>
      <c r="N72" s="52" t="s">
        <v>76</v>
      </c>
      <c r="O72" s="52"/>
      <c r="P72" s="52"/>
      <c r="Q72" s="52"/>
      <c r="R72" s="52"/>
      <c r="W72" s="11" t="str">
        <f t="shared" si="19"/>
        <v/>
      </c>
      <c r="X72" s="48" t="str">
        <f t="shared" si="20"/>
        <v/>
      </c>
      <c r="AI72" s="44" t="str">
        <f t="shared" si="25"/>
        <v/>
      </c>
      <c r="AJ72" s="47" t="str">
        <f t="shared" si="6"/>
        <v/>
      </c>
      <c r="AO72" s="44" t="str">
        <f t="shared" si="26"/>
        <v/>
      </c>
      <c r="AP72" s="48" t="str">
        <f t="shared" si="2"/>
        <v/>
      </c>
      <c r="AV72" s="11" t="str">
        <f t="shared" si="31"/>
        <v/>
      </c>
      <c r="AW72" s="48" t="str">
        <f t="shared" si="28"/>
        <v/>
      </c>
    </row>
    <row r="73" spans="2:49" x14ac:dyDescent="0.25">
      <c r="B73" s="5" t="s">
        <v>28</v>
      </c>
      <c r="C73" s="5">
        <v>2016</v>
      </c>
      <c r="D73" s="5">
        <v>2017</v>
      </c>
      <c r="E73" s="6" t="s">
        <v>39</v>
      </c>
      <c r="F73" s="6" t="s">
        <v>38</v>
      </c>
      <c r="N73" s="5" t="s">
        <v>28</v>
      </c>
      <c r="O73" s="5" t="s">
        <v>62</v>
      </c>
      <c r="P73" s="5" t="s">
        <v>15</v>
      </c>
      <c r="Q73" s="6" t="s">
        <v>39</v>
      </c>
      <c r="R73" s="6" t="s">
        <v>38</v>
      </c>
      <c r="W73" s="11" t="str">
        <f t="shared" si="19"/>
        <v/>
      </c>
      <c r="X73" s="48" t="str">
        <f t="shared" si="20"/>
        <v/>
      </c>
      <c r="AI73" s="44" t="str">
        <f t="shared" si="25"/>
        <v/>
      </c>
      <c r="AJ73" s="47" t="str">
        <f t="shared" si="6"/>
        <v/>
      </c>
      <c r="AO73" s="44" t="str">
        <f t="shared" si="26"/>
        <v/>
      </c>
      <c r="AP73" s="48" t="str">
        <f t="shared" ref="AP73:AP136" si="32">IF(OR(AM73="",AM73=0),"",AN73/AM73-1)</f>
        <v/>
      </c>
      <c r="AV73" s="11" t="str">
        <f t="shared" si="31"/>
        <v/>
      </c>
      <c r="AW73" s="48" t="str">
        <f t="shared" si="28"/>
        <v/>
      </c>
    </row>
    <row r="74" spans="2:49" x14ac:dyDescent="0.25">
      <c r="B74" s="3" t="str">
        <f>IF(B66="","",B66)</f>
        <v>Moldu</v>
      </c>
      <c r="C74" s="7">
        <f t="shared" ref="C74:D78" si="33">IF(C66="","",C53/C66)</f>
        <v>1.4328507235975281</v>
      </c>
      <c r="D74" s="7">
        <f t="shared" si="33"/>
        <v>0.8797526759390365</v>
      </c>
      <c r="E74" s="18">
        <f>IF(D74-C74=0,"",D74-C74)</f>
        <v>-0.55309804765849158</v>
      </c>
      <c r="F74" s="47">
        <f>IF(C74=0,"",D74/C74-1)</f>
        <v>-0.38601233090757803</v>
      </c>
      <c r="N74" s="3" t="str">
        <f>IF(N66="","",N66)</f>
        <v>Moldu</v>
      </c>
      <c r="O74" s="7">
        <f t="shared" ref="O74:P77" si="34">IF(O66="","",O53/O66)</f>
        <v>0.90745519277950082</v>
      </c>
      <c r="P74" s="7">
        <f t="shared" si="34"/>
        <v>0.8797526759390365</v>
      </c>
      <c r="Q74" s="18">
        <f>IF(P74-O74=0,"",P74-O74)</f>
        <v>-2.770251684046432E-2</v>
      </c>
      <c r="R74" s="47">
        <f>IF(O74=0,"",P74/O74-1)</f>
        <v>-3.0527696640990643E-2</v>
      </c>
      <c r="W74" s="11" t="str">
        <f t="shared" si="19"/>
        <v/>
      </c>
      <c r="X74" s="48" t="str">
        <f t="shared" si="20"/>
        <v/>
      </c>
      <c r="AI74" s="44" t="str">
        <f t="shared" si="25"/>
        <v/>
      </c>
      <c r="AJ74" s="47" t="str">
        <f t="shared" ref="AJ74:AJ137" si="35">IF(OR(AG74="",AG74=0),"",AH74/AG74-1)</f>
        <v/>
      </c>
      <c r="AO74" s="44" t="str">
        <f t="shared" si="26"/>
        <v/>
      </c>
      <c r="AP74" s="48" t="str">
        <f t="shared" si="32"/>
        <v/>
      </c>
      <c r="AV74" s="11" t="str">
        <f t="shared" si="31"/>
        <v/>
      </c>
      <c r="AW74" s="48" t="str">
        <f t="shared" si="28"/>
        <v/>
      </c>
    </row>
    <row r="75" spans="2:49" x14ac:dyDescent="0.25">
      <c r="B75" s="3" t="str">
        <f>IF(B67="","",B67)</f>
        <v>Total général</v>
      </c>
      <c r="C75" s="7">
        <f t="shared" si="33"/>
        <v>1.4328507235975281</v>
      </c>
      <c r="D75" s="7">
        <f t="shared" si="33"/>
        <v>0.8797526759390365</v>
      </c>
      <c r="E75" s="18">
        <f>IF(D75-C75=0,"",D75-C75)</f>
        <v>-0.55309804765849158</v>
      </c>
      <c r="F75" s="47">
        <f>IF(C75=0,"",D75/C75-1)</f>
        <v>-0.38601233090757803</v>
      </c>
      <c r="N75" s="3" t="str">
        <f>IF(N67="","",N67)</f>
        <v/>
      </c>
      <c r="O75" s="7" t="str">
        <f t="shared" si="34"/>
        <v/>
      </c>
      <c r="P75" s="7" t="str">
        <f t="shared" si="34"/>
        <v/>
      </c>
      <c r="Q75" s="18" t="e">
        <f>IF(P75-O75=0,"",P75-O75)</f>
        <v>#VALUE!</v>
      </c>
      <c r="R75" s="47" t="e">
        <f>IF(O75=0,"",P75/O75-1)</f>
        <v>#VALUE!</v>
      </c>
      <c r="W75" s="11" t="str">
        <f t="shared" si="19"/>
        <v/>
      </c>
      <c r="X75" s="48" t="str">
        <f t="shared" si="20"/>
        <v/>
      </c>
      <c r="AI75" s="44" t="str">
        <f t="shared" si="25"/>
        <v/>
      </c>
      <c r="AJ75" s="47" t="str">
        <f t="shared" si="35"/>
        <v/>
      </c>
      <c r="AO75" s="44" t="str">
        <f t="shared" si="26"/>
        <v/>
      </c>
      <c r="AP75" s="48" t="str">
        <f t="shared" si="32"/>
        <v/>
      </c>
      <c r="AV75" s="11" t="str">
        <f t="shared" si="31"/>
        <v/>
      </c>
      <c r="AW75" s="48" t="str">
        <f t="shared" si="28"/>
        <v/>
      </c>
    </row>
    <row r="76" spans="2:49" x14ac:dyDescent="0.25">
      <c r="B76" s="3" t="str">
        <f>IF(B68="","",B68)</f>
        <v/>
      </c>
      <c r="C76" s="7" t="str">
        <f t="shared" si="33"/>
        <v/>
      </c>
      <c r="D76" s="7" t="str">
        <f t="shared" si="33"/>
        <v/>
      </c>
      <c r="E76" s="18" t="str">
        <f>IF(OR(D76="",C76=""),"",D76-C76)</f>
        <v/>
      </c>
      <c r="F76" s="47" t="e">
        <f>IF(C76=0,"",D76/C76-1)</f>
        <v>#VALUE!</v>
      </c>
      <c r="N76" s="3" t="str">
        <f>IF(N68="","",N68)</f>
        <v/>
      </c>
      <c r="O76" s="7" t="str">
        <f t="shared" si="34"/>
        <v/>
      </c>
      <c r="P76" s="7" t="str">
        <f t="shared" si="34"/>
        <v/>
      </c>
      <c r="Q76" s="18" t="str">
        <f>IF(OR(P76="",O76=""),"",P76-O76)</f>
        <v/>
      </c>
      <c r="R76" s="47" t="e">
        <f>IF(O76=0,"",P76/O76-1)</f>
        <v>#VALUE!</v>
      </c>
      <c r="W76" s="11" t="str">
        <f>IF(V76-U76=0,"",V76-U76)</f>
        <v/>
      </c>
      <c r="X76" s="48" t="str">
        <f t="shared" si="20"/>
        <v/>
      </c>
      <c r="AI76" s="44" t="str">
        <f t="shared" si="25"/>
        <v/>
      </c>
      <c r="AJ76" s="47" t="str">
        <f t="shared" si="35"/>
        <v/>
      </c>
      <c r="AO76" s="44" t="str">
        <f t="shared" si="26"/>
        <v/>
      </c>
      <c r="AP76" s="48" t="str">
        <f t="shared" si="32"/>
        <v/>
      </c>
      <c r="AV76" s="11" t="str">
        <f t="shared" si="31"/>
        <v/>
      </c>
      <c r="AW76" s="48" t="str">
        <f t="shared" si="28"/>
        <v/>
      </c>
    </row>
    <row r="77" spans="2:49" x14ac:dyDescent="0.25">
      <c r="B77" s="3" t="str">
        <f>IF(B69="","",B69)</f>
        <v/>
      </c>
      <c r="C77" s="7" t="str">
        <f t="shared" si="33"/>
        <v/>
      </c>
      <c r="D77" s="7" t="str">
        <f t="shared" si="33"/>
        <v/>
      </c>
      <c r="E77" s="18" t="str">
        <f>IF(OR(D77="",C77=""),"",D77-C77)</f>
        <v/>
      </c>
      <c r="F77" s="47" t="e">
        <f>IF(C77=0,"",D77/C77-1)</f>
        <v>#VALUE!</v>
      </c>
      <c r="N77" s="3" t="str">
        <f>IF(N69="","",N69)</f>
        <v/>
      </c>
      <c r="O77" s="7" t="str">
        <f t="shared" si="34"/>
        <v/>
      </c>
      <c r="P77" s="7" t="str">
        <f t="shared" si="34"/>
        <v/>
      </c>
      <c r="Q77" s="18" t="str">
        <f>IF(OR(P77="",O77=""),"",P77-O77)</f>
        <v/>
      </c>
      <c r="R77" s="47" t="e">
        <f>IF(O77=0,"",P77/O77-1)</f>
        <v>#VALUE!</v>
      </c>
      <c r="W77" s="11" t="str">
        <f>IF(V77-U77=0,"",V77-U77)</f>
        <v/>
      </c>
      <c r="X77" s="48" t="str">
        <f t="shared" si="20"/>
        <v/>
      </c>
      <c r="AI77" s="44" t="str">
        <f t="shared" si="25"/>
        <v/>
      </c>
      <c r="AJ77" s="47" t="str">
        <f t="shared" si="35"/>
        <v/>
      </c>
      <c r="AO77" s="44" t="str">
        <f t="shared" si="26"/>
        <v/>
      </c>
      <c r="AP77" s="48" t="str">
        <f t="shared" si="32"/>
        <v/>
      </c>
      <c r="AV77" s="11" t="str">
        <f t="shared" si="31"/>
        <v/>
      </c>
      <c r="AW77" s="48" t="str">
        <f t="shared" si="28"/>
        <v/>
      </c>
    </row>
    <row r="78" spans="2:49" x14ac:dyDescent="0.25">
      <c r="B78" s="3" t="str">
        <f>IF(B70="","",B70)</f>
        <v/>
      </c>
      <c r="C78" s="7" t="str">
        <f t="shared" si="33"/>
        <v/>
      </c>
      <c r="D78" s="7" t="str">
        <f t="shared" si="33"/>
        <v/>
      </c>
      <c r="E78" s="18" t="str">
        <f>IF(OR(D78="",C78=""),"",D78-C78)</f>
        <v/>
      </c>
      <c r="F78" s="47" t="e">
        <f>IF(C78=0,"",D78/C78-1)</f>
        <v>#VALUE!</v>
      </c>
      <c r="N78" s="3" t="str">
        <f>IF(N70="","",N70)</f>
        <v/>
      </c>
      <c r="O78" s="7"/>
      <c r="P78" s="7"/>
      <c r="Q78" s="18"/>
      <c r="R78" s="47"/>
      <c r="W78" s="11" t="str">
        <f>IF(V78-U78=0,"",V78-U78)</f>
        <v/>
      </c>
      <c r="X78" s="48" t="str">
        <f t="shared" si="20"/>
        <v/>
      </c>
      <c r="AI78" s="44" t="str">
        <f t="shared" si="25"/>
        <v/>
      </c>
      <c r="AJ78" s="47" t="str">
        <f t="shared" si="35"/>
        <v/>
      </c>
      <c r="AO78" s="44" t="str">
        <f t="shared" si="26"/>
        <v/>
      </c>
      <c r="AP78" s="48" t="str">
        <f t="shared" si="32"/>
        <v/>
      </c>
      <c r="AV78" s="11" t="str">
        <f t="shared" si="31"/>
        <v/>
      </c>
      <c r="AW78" s="48" t="str">
        <f t="shared" si="28"/>
        <v/>
      </c>
    </row>
    <row r="79" spans="2:49" x14ac:dyDescent="0.25">
      <c r="W79" s="11" t="str">
        <f>IF(V79-U79=0,"",V79-U79)</f>
        <v/>
      </c>
      <c r="X79" s="48" t="str">
        <f t="shared" si="20"/>
        <v/>
      </c>
      <c r="AI79" s="44" t="str">
        <f t="shared" si="25"/>
        <v/>
      </c>
      <c r="AJ79" s="47" t="str">
        <f t="shared" si="35"/>
        <v/>
      </c>
      <c r="AO79" s="44" t="str">
        <f t="shared" si="26"/>
        <v/>
      </c>
      <c r="AP79" s="48" t="str">
        <f t="shared" si="32"/>
        <v/>
      </c>
      <c r="AV79" s="11" t="str">
        <f t="shared" si="31"/>
        <v/>
      </c>
      <c r="AW79" s="48" t="str">
        <f t="shared" si="28"/>
        <v/>
      </c>
    </row>
    <row r="80" spans="2:49" x14ac:dyDescent="0.25">
      <c r="W80" s="45" t="str">
        <f>IF(V80-U80=0,"",V80-U80)</f>
        <v/>
      </c>
      <c r="X80" s="48" t="str">
        <f t="shared" si="20"/>
        <v/>
      </c>
      <c r="AI80" s="44" t="str">
        <f t="shared" si="25"/>
        <v/>
      </c>
      <c r="AJ80" s="47" t="str">
        <f t="shared" si="35"/>
        <v/>
      </c>
      <c r="AO80" s="44" t="str">
        <f t="shared" si="26"/>
        <v/>
      </c>
      <c r="AP80" s="48" t="str">
        <f t="shared" si="32"/>
        <v/>
      </c>
      <c r="AV80" s="11" t="str">
        <f t="shared" si="31"/>
        <v/>
      </c>
      <c r="AW80" s="48" t="str">
        <f t="shared" si="28"/>
        <v/>
      </c>
    </row>
    <row r="81" spans="2:49" ht="15.75" thickBot="1" x14ac:dyDescent="0.3">
      <c r="W81" s="11"/>
      <c r="X81" s="12"/>
      <c r="AI81" s="44" t="str">
        <f t="shared" si="25"/>
        <v/>
      </c>
      <c r="AJ81" s="47" t="str">
        <f t="shared" si="35"/>
        <v/>
      </c>
      <c r="AO81" s="44" t="str">
        <f t="shared" si="26"/>
        <v/>
      </c>
      <c r="AP81" s="48" t="str">
        <f t="shared" si="32"/>
        <v/>
      </c>
      <c r="AV81" s="11" t="str">
        <f t="shared" si="31"/>
        <v/>
      </c>
      <c r="AW81" s="48" t="str">
        <f t="shared" si="28"/>
        <v/>
      </c>
    </row>
    <row r="82" spans="2:49" ht="27" thickBot="1" x14ac:dyDescent="0.45">
      <c r="B82" s="53" t="s">
        <v>77</v>
      </c>
      <c r="C82" s="54"/>
      <c r="D82" s="54"/>
      <c r="E82" s="54"/>
      <c r="F82" s="54"/>
      <c r="G82" s="54"/>
      <c r="H82" s="54"/>
      <c r="I82" s="54"/>
      <c r="J82" s="54"/>
      <c r="K82" s="54"/>
      <c r="L82" s="54"/>
      <c r="M82" s="54"/>
      <c r="N82" s="54"/>
      <c r="O82" s="54"/>
      <c r="P82" s="54"/>
      <c r="Q82" s="55"/>
      <c r="W82" s="11"/>
      <c r="X82" s="12"/>
      <c r="AI82" s="44" t="str">
        <f t="shared" si="25"/>
        <v/>
      </c>
      <c r="AJ82" s="47" t="str">
        <f t="shared" si="35"/>
        <v/>
      </c>
      <c r="AO82" s="44" t="str">
        <f t="shared" si="26"/>
        <v/>
      </c>
      <c r="AP82" s="48" t="str">
        <f t="shared" si="32"/>
        <v/>
      </c>
      <c r="AV82" s="11" t="str">
        <f t="shared" si="31"/>
        <v/>
      </c>
      <c r="AW82" s="48" t="str">
        <f t="shared" si="28"/>
        <v/>
      </c>
    </row>
    <row r="83" spans="2:49" x14ac:dyDescent="0.25">
      <c r="AI83" s="44" t="str">
        <f t="shared" si="25"/>
        <v/>
      </c>
      <c r="AJ83" s="47" t="str">
        <f t="shared" si="35"/>
        <v/>
      </c>
      <c r="AO83" s="44" t="str">
        <f t="shared" si="26"/>
        <v/>
      </c>
      <c r="AP83" s="48" t="str">
        <f t="shared" si="32"/>
        <v/>
      </c>
      <c r="AV83" s="11" t="str">
        <f t="shared" si="31"/>
        <v/>
      </c>
      <c r="AW83" s="48" t="str">
        <f t="shared" si="28"/>
        <v/>
      </c>
    </row>
    <row r="84" spans="2:49" x14ac:dyDescent="0.25">
      <c r="B84" s="2" t="s">
        <v>45</v>
      </c>
      <c r="C84" t="s">
        <v>46</v>
      </c>
      <c r="N84" s="2" t="s">
        <v>45</v>
      </c>
      <c r="O84" t="s">
        <v>46</v>
      </c>
      <c r="W84" s="11"/>
      <c r="X84" s="12"/>
      <c r="AI84" s="44" t="str">
        <f t="shared" si="25"/>
        <v/>
      </c>
      <c r="AJ84" s="47" t="str">
        <f t="shared" si="35"/>
        <v/>
      </c>
      <c r="AO84" s="44" t="str">
        <f t="shared" si="26"/>
        <v/>
      </c>
      <c r="AP84" s="48" t="str">
        <f t="shared" si="32"/>
        <v/>
      </c>
      <c r="AV84" s="11" t="str">
        <f t="shared" si="31"/>
        <v/>
      </c>
      <c r="AW84" s="48" t="str">
        <f t="shared" si="28"/>
        <v/>
      </c>
    </row>
    <row r="85" spans="2:49" x14ac:dyDescent="0.25">
      <c r="B85" s="2" t="s">
        <v>13</v>
      </c>
      <c r="C85" s="3">
        <v>2017</v>
      </c>
      <c r="N85" s="2" t="s">
        <v>13</v>
      </c>
      <c r="O85" s="3">
        <v>2017</v>
      </c>
      <c r="W85" s="11"/>
      <c r="X85" s="12"/>
      <c r="AI85" s="44" t="str">
        <f t="shared" si="25"/>
        <v/>
      </c>
      <c r="AJ85" s="47" t="str">
        <f t="shared" si="35"/>
        <v/>
      </c>
      <c r="AO85" s="44" t="str">
        <f t="shared" si="26"/>
        <v/>
      </c>
      <c r="AP85" s="48" t="str">
        <f t="shared" si="32"/>
        <v/>
      </c>
      <c r="AV85" s="11" t="str">
        <f t="shared" si="31"/>
        <v/>
      </c>
      <c r="AW85" s="48" t="str">
        <f t="shared" si="28"/>
        <v/>
      </c>
    </row>
    <row r="86" spans="2:49" x14ac:dyDescent="0.25">
      <c r="I86" s="52" t="s">
        <v>76</v>
      </c>
      <c r="J86" s="52"/>
      <c r="K86" s="52"/>
      <c r="L86" s="52"/>
      <c r="W86" s="11"/>
      <c r="X86" s="12"/>
      <c r="AI86" s="44" t="str">
        <f t="shared" si="25"/>
        <v/>
      </c>
      <c r="AJ86" s="47" t="str">
        <f t="shared" si="35"/>
        <v/>
      </c>
      <c r="AO86" s="44" t="str">
        <f t="shared" si="26"/>
        <v/>
      </c>
      <c r="AP86" s="48" t="str">
        <f t="shared" si="32"/>
        <v/>
      </c>
      <c r="AV86" s="11" t="str">
        <f t="shared" si="31"/>
        <v/>
      </c>
      <c r="AW86" s="48" t="str">
        <f t="shared" si="28"/>
        <v/>
      </c>
    </row>
    <row r="87" spans="2:49" x14ac:dyDescent="0.25">
      <c r="B87" s="2" t="s">
        <v>27</v>
      </c>
      <c r="C87" s="2" t="s">
        <v>26</v>
      </c>
      <c r="E87" s="15"/>
      <c r="F87" s="15"/>
      <c r="G87" s="15"/>
      <c r="I87" s="4"/>
      <c r="J87" s="4"/>
      <c r="K87" s="4"/>
      <c r="L87" s="4"/>
      <c r="N87" s="2" t="s">
        <v>27</v>
      </c>
      <c r="O87" s="2" t="s">
        <v>26</v>
      </c>
      <c r="W87" s="11"/>
      <c r="X87" s="12"/>
      <c r="AI87" s="44" t="str">
        <f t="shared" si="25"/>
        <v/>
      </c>
      <c r="AJ87" s="47" t="str">
        <f t="shared" si="35"/>
        <v/>
      </c>
      <c r="AO87" s="44" t="str">
        <f t="shared" si="26"/>
        <v/>
      </c>
      <c r="AP87" s="48" t="str">
        <f t="shared" si="32"/>
        <v/>
      </c>
      <c r="AV87" s="11" t="str">
        <f t="shared" si="31"/>
        <v/>
      </c>
      <c r="AW87" s="48" t="str">
        <f t="shared" si="28"/>
        <v/>
      </c>
    </row>
    <row r="88" spans="2:49" ht="26.25" x14ac:dyDescent="0.25">
      <c r="B88" s="2" t="s">
        <v>28</v>
      </c>
      <c r="C88" s="22" t="s">
        <v>62</v>
      </c>
      <c r="D88" s="22" t="s">
        <v>15</v>
      </c>
      <c r="E88" s="13" t="s">
        <v>37</v>
      </c>
      <c r="F88" s="13" t="s">
        <v>38</v>
      </c>
      <c r="G88" s="14" t="s">
        <v>43</v>
      </c>
      <c r="I88" s="5" t="s">
        <v>62</v>
      </c>
      <c r="J88" s="5" t="s">
        <v>15</v>
      </c>
      <c r="K88" s="6" t="s">
        <v>37</v>
      </c>
      <c r="L88" s="6" t="s">
        <v>38</v>
      </c>
      <c r="N88" s="2" t="s">
        <v>28</v>
      </c>
      <c r="O88" t="s">
        <v>17</v>
      </c>
      <c r="W88" s="11"/>
      <c r="X88" s="12"/>
      <c r="AI88" s="44" t="str">
        <f t="shared" si="25"/>
        <v/>
      </c>
      <c r="AJ88" s="47" t="str">
        <f t="shared" si="35"/>
        <v/>
      </c>
      <c r="AO88" s="44" t="str">
        <f t="shared" si="26"/>
        <v/>
      </c>
      <c r="AP88" s="48" t="str">
        <f t="shared" si="32"/>
        <v/>
      </c>
      <c r="AV88" s="11" t="str">
        <f t="shared" si="31"/>
        <v/>
      </c>
      <c r="AW88" s="48" t="str">
        <f t="shared" si="28"/>
        <v/>
      </c>
    </row>
    <row r="89" spans="2:49" x14ac:dyDescent="0.25">
      <c r="B89" s="3" t="s">
        <v>32</v>
      </c>
      <c r="C89" s="1">
        <v>2495555.3200000012</v>
      </c>
      <c r="D89" s="1">
        <v>2585893.9899999993</v>
      </c>
      <c r="E89" s="1">
        <f>D89-C89</f>
        <v>90338.669999998063</v>
      </c>
      <c r="F89" s="47">
        <f>IF(C89=0,"",E89/C89)</f>
        <v>3.6199826658219712E-2</v>
      </c>
      <c r="G89" s="16"/>
      <c r="I89" s="7">
        <f>C89/$O$89</f>
        <v>0.90745519277950082</v>
      </c>
      <c r="J89" s="7">
        <f>D89/$O$90</f>
        <v>0.8797526759390365</v>
      </c>
      <c r="K89" s="7">
        <f>J89-I89</f>
        <v>-2.770251684046432E-2</v>
      </c>
      <c r="L89" s="47">
        <f>IF(I89=0,"",K89/I89)</f>
        <v>-3.0527696640990684E-2</v>
      </c>
      <c r="N89" s="3" t="s">
        <v>62</v>
      </c>
      <c r="O89" s="1">
        <v>2750059</v>
      </c>
      <c r="W89" s="11"/>
      <c r="X89" s="12"/>
      <c r="AI89" s="44" t="str">
        <f t="shared" si="25"/>
        <v/>
      </c>
      <c r="AJ89" s="47" t="str">
        <f t="shared" si="35"/>
        <v/>
      </c>
      <c r="AO89" s="44" t="str">
        <f t="shared" si="26"/>
        <v/>
      </c>
      <c r="AP89" s="48" t="str">
        <f t="shared" si="32"/>
        <v/>
      </c>
      <c r="AV89" s="11" t="str">
        <f t="shared" si="31"/>
        <v/>
      </c>
      <c r="AW89" s="48" t="str">
        <f t="shared" si="28"/>
        <v/>
      </c>
    </row>
    <row r="90" spans="2:49" x14ac:dyDescent="0.25">
      <c r="N90" s="3" t="s">
        <v>15</v>
      </c>
      <c r="O90" s="1">
        <v>2939342</v>
      </c>
      <c r="W90" s="11"/>
      <c r="X90" s="12"/>
      <c r="AI90" s="44" t="str">
        <f t="shared" si="25"/>
        <v/>
      </c>
      <c r="AJ90" s="47" t="str">
        <f t="shared" si="35"/>
        <v/>
      </c>
      <c r="AO90" s="44" t="str">
        <f t="shared" si="26"/>
        <v/>
      </c>
      <c r="AP90" s="48" t="str">
        <f t="shared" si="32"/>
        <v/>
      </c>
      <c r="AV90" s="11" t="str">
        <f t="shared" si="31"/>
        <v/>
      </c>
      <c r="AW90" s="48" t="str">
        <f t="shared" si="28"/>
        <v/>
      </c>
    </row>
    <row r="91" spans="2:49" x14ac:dyDescent="0.25">
      <c r="N91" s="17" t="s">
        <v>39</v>
      </c>
      <c r="O91" s="11">
        <f>O90-O89</f>
        <v>189283</v>
      </c>
      <c r="W91" s="11"/>
      <c r="X91" s="12"/>
      <c r="AI91" s="44" t="str">
        <f t="shared" si="25"/>
        <v/>
      </c>
      <c r="AJ91" s="47" t="str">
        <f t="shared" si="35"/>
        <v/>
      </c>
      <c r="AO91" s="44" t="str">
        <f t="shared" si="26"/>
        <v/>
      </c>
      <c r="AP91" s="48" t="str">
        <f t="shared" si="32"/>
        <v/>
      </c>
      <c r="AV91" s="11" t="str">
        <f t="shared" ref="AV91:AV98" si="36">IF(AU91-AT91=0,"",AU91-AT91)</f>
        <v/>
      </c>
      <c r="AW91" s="48" t="str">
        <f t="shared" si="28"/>
        <v/>
      </c>
    </row>
    <row r="92" spans="2:49" x14ac:dyDescent="0.25">
      <c r="N92" s="17" t="s">
        <v>38</v>
      </c>
      <c r="O92" s="48">
        <f>O90/O89-1</f>
        <v>6.8828705129599044E-2</v>
      </c>
      <c r="W92" s="11"/>
      <c r="X92" s="12"/>
      <c r="AI92" s="44" t="str">
        <f t="shared" si="25"/>
        <v/>
      </c>
      <c r="AJ92" s="47" t="str">
        <f t="shared" si="35"/>
        <v/>
      </c>
      <c r="AO92" s="44" t="str">
        <f t="shared" si="26"/>
        <v/>
      </c>
      <c r="AP92" s="48" t="str">
        <f t="shared" si="32"/>
        <v/>
      </c>
      <c r="AV92" s="11" t="str">
        <f t="shared" si="36"/>
        <v/>
      </c>
      <c r="AW92" s="48" t="str">
        <f t="shared" si="28"/>
        <v/>
      </c>
    </row>
    <row r="93" spans="2:49" x14ac:dyDescent="0.25">
      <c r="W93" s="11"/>
      <c r="X93" s="12"/>
      <c r="AI93" s="44" t="str">
        <f t="shared" si="25"/>
        <v/>
      </c>
      <c r="AJ93" s="47" t="str">
        <f t="shared" si="35"/>
        <v/>
      </c>
      <c r="AO93" s="44" t="str">
        <f t="shared" si="26"/>
        <v/>
      </c>
      <c r="AP93" s="48" t="str">
        <f t="shared" si="32"/>
        <v/>
      </c>
      <c r="AV93" s="11" t="str">
        <f t="shared" si="36"/>
        <v/>
      </c>
      <c r="AW93" s="48" t="str">
        <f t="shared" si="28"/>
        <v/>
      </c>
    </row>
    <row r="94" spans="2:49" ht="15.75" thickBot="1" x14ac:dyDescent="0.3">
      <c r="W94" s="11"/>
      <c r="X94" s="12"/>
      <c r="AI94" s="44" t="str">
        <f t="shared" si="25"/>
        <v/>
      </c>
      <c r="AJ94" s="47" t="str">
        <f t="shared" si="35"/>
        <v/>
      </c>
      <c r="AO94" s="44" t="str">
        <f t="shared" si="26"/>
        <v/>
      </c>
      <c r="AP94" s="48" t="str">
        <f t="shared" si="32"/>
        <v/>
      </c>
      <c r="AV94" s="11" t="str">
        <f t="shared" si="36"/>
        <v/>
      </c>
      <c r="AW94" s="48" t="str">
        <f t="shared" si="28"/>
        <v/>
      </c>
    </row>
    <row r="95" spans="2:49" ht="27" thickBot="1" x14ac:dyDescent="0.45">
      <c r="B95" s="56" t="s">
        <v>69</v>
      </c>
      <c r="C95" s="57"/>
      <c r="D95" s="57"/>
      <c r="E95" s="57"/>
      <c r="F95" s="57"/>
      <c r="G95" s="57"/>
      <c r="H95" s="57"/>
      <c r="I95" s="57"/>
      <c r="J95" s="57"/>
      <c r="K95" s="57"/>
      <c r="L95" s="57"/>
      <c r="M95" s="57"/>
      <c r="N95" s="57"/>
      <c r="O95" s="57"/>
      <c r="P95" s="57"/>
      <c r="Q95" s="58"/>
      <c r="R95" s="36"/>
      <c r="T95" s="53" t="s">
        <v>72</v>
      </c>
      <c r="U95" s="54"/>
      <c r="V95" s="54"/>
      <c r="W95" s="54"/>
      <c r="X95" s="55"/>
      <c r="Z95" s="53" t="s">
        <v>73</v>
      </c>
      <c r="AA95" s="54"/>
      <c r="AB95" s="54"/>
      <c r="AC95" s="54"/>
      <c r="AD95" s="55"/>
      <c r="AI95" s="44" t="str">
        <f t="shared" si="25"/>
        <v/>
      </c>
      <c r="AJ95" s="47" t="str">
        <f t="shared" si="35"/>
        <v/>
      </c>
      <c r="AO95" s="44" t="str">
        <f t="shared" si="26"/>
        <v/>
      </c>
      <c r="AP95" s="48" t="str">
        <f t="shared" si="32"/>
        <v/>
      </c>
      <c r="AV95" s="11" t="str">
        <f t="shared" si="36"/>
        <v/>
      </c>
      <c r="AW95" s="12" t="str">
        <f>IF(OR(AT95="",AT95=0),"",AV95/AT95+1)</f>
        <v/>
      </c>
    </row>
    <row r="96" spans="2:49" x14ac:dyDescent="0.25">
      <c r="W96" s="11"/>
      <c r="X96" s="12"/>
      <c r="AI96" s="44" t="str">
        <f t="shared" si="25"/>
        <v/>
      </c>
      <c r="AJ96" s="47" t="str">
        <f t="shared" si="35"/>
        <v/>
      </c>
      <c r="AO96" s="44" t="str">
        <f t="shared" si="26"/>
        <v/>
      </c>
      <c r="AP96" s="48" t="str">
        <f t="shared" si="32"/>
        <v/>
      </c>
      <c r="AV96" s="11" t="str">
        <f t="shared" si="36"/>
        <v/>
      </c>
      <c r="AW96" s="12" t="str">
        <f>IF(OR(AT96="",AT96=0),"",AV96/AT96+1)</f>
        <v/>
      </c>
    </row>
    <row r="97" spans="2:49" x14ac:dyDescent="0.25">
      <c r="W97" s="11"/>
      <c r="X97" s="12"/>
      <c r="AI97" s="44" t="str">
        <f t="shared" si="25"/>
        <v/>
      </c>
      <c r="AJ97" s="47" t="str">
        <f t="shared" si="35"/>
        <v/>
      </c>
      <c r="AO97" s="44" t="str">
        <f t="shared" si="26"/>
        <v/>
      </c>
      <c r="AP97" s="48" t="str">
        <f t="shared" si="32"/>
        <v/>
      </c>
      <c r="AV97" s="11" t="str">
        <f t="shared" si="36"/>
        <v/>
      </c>
      <c r="AW97" s="12" t="str">
        <f>IF(OR(AT97="",AT97=0),"",AV97/AT97+1)</f>
        <v/>
      </c>
    </row>
    <row r="98" spans="2:49" x14ac:dyDescent="0.25">
      <c r="B98" s="2" t="s">
        <v>45</v>
      </c>
      <c r="C98" t="s">
        <v>46</v>
      </c>
      <c r="N98" s="2" t="s">
        <v>45</v>
      </c>
      <c r="O98" t="s">
        <v>46</v>
      </c>
      <c r="T98" s="2" t="s">
        <v>45</v>
      </c>
      <c r="U98" t="s">
        <v>46</v>
      </c>
      <c r="W98" s="11"/>
      <c r="X98" s="12"/>
      <c r="Z98" s="2" t="s">
        <v>45</v>
      </c>
      <c r="AA98" t="s">
        <v>46</v>
      </c>
      <c r="AI98" s="44" t="str">
        <f t="shared" si="25"/>
        <v/>
      </c>
      <c r="AJ98" s="47" t="str">
        <f t="shared" si="35"/>
        <v/>
      </c>
      <c r="AO98" s="44" t="str">
        <f t="shared" si="26"/>
        <v/>
      </c>
      <c r="AP98" s="48" t="str">
        <f t="shared" si="32"/>
        <v/>
      </c>
      <c r="AV98" s="11" t="str">
        <f t="shared" si="36"/>
        <v/>
      </c>
      <c r="AW98" s="12" t="str">
        <f>IF(OR(AT98="",AT98=0),"",AV98/AT98+1)</f>
        <v/>
      </c>
    </row>
    <row r="99" spans="2:49" x14ac:dyDescent="0.25">
      <c r="B99" s="2" t="s">
        <v>13</v>
      </c>
      <c r="C99" s="3">
        <v>2017</v>
      </c>
      <c r="N99" s="2" t="s">
        <v>13</v>
      </c>
      <c r="O99" s="3">
        <v>2017</v>
      </c>
      <c r="T99" s="2" t="s">
        <v>13</v>
      </c>
      <c r="U99" s="3">
        <v>2017</v>
      </c>
      <c r="W99" s="11"/>
      <c r="X99" s="12"/>
      <c r="Z99" s="2" t="s">
        <v>13</v>
      </c>
      <c r="AA99" s="3">
        <v>2017</v>
      </c>
      <c r="AI99" s="44" t="str">
        <f t="shared" si="25"/>
        <v/>
      </c>
      <c r="AJ99" s="47" t="str">
        <f t="shared" si="35"/>
        <v/>
      </c>
      <c r="AO99" s="44" t="str">
        <f t="shared" si="26"/>
        <v/>
      </c>
      <c r="AP99" s="48" t="str">
        <f t="shared" si="32"/>
        <v/>
      </c>
      <c r="AV99" s="11" t="str">
        <f>IF(AU99-AT99=0,"",AU99-AT99)</f>
        <v/>
      </c>
      <c r="AW99" s="12" t="str">
        <f>IF(OR(AT99="",AT99=0),"",AV99/AT99+1)</f>
        <v/>
      </c>
    </row>
    <row r="100" spans="2:49" x14ac:dyDescent="0.25">
      <c r="B100" s="2" t="s">
        <v>16</v>
      </c>
      <c r="C100" t="s">
        <v>32</v>
      </c>
      <c r="N100" s="2" t="s">
        <v>16</v>
      </c>
      <c r="O100" t="s">
        <v>17</v>
      </c>
      <c r="T100" s="2" t="s">
        <v>16</v>
      </c>
      <c r="U100" t="s">
        <v>32</v>
      </c>
      <c r="W100" s="11"/>
      <c r="X100" s="12"/>
      <c r="Z100" s="2" t="s">
        <v>16</v>
      </c>
      <c r="AA100" t="s">
        <v>32</v>
      </c>
      <c r="AI100" s="44" t="str">
        <f t="shared" si="25"/>
        <v/>
      </c>
      <c r="AJ100" s="47" t="str">
        <f t="shared" si="35"/>
        <v/>
      </c>
      <c r="AO100" s="44" t="str">
        <f t="shared" si="26"/>
        <v/>
      </c>
      <c r="AP100" s="48" t="str">
        <f t="shared" si="32"/>
        <v/>
      </c>
    </row>
    <row r="101" spans="2:49" x14ac:dyDescent="0.25">
      <c r="W101" s="11"/>
      <c r="X101" s="12"/>
      <c r="AI101" s="44" t="str">
        <f t="shared" si="25"/>
        <v/>
      </c>
      <c r="AJ101" s="47" t="str">
        <f t="shared" si="35"/>
        <v/>
      </c>
      <c r="AO101" s="44" t="str">
        <f t="shared" si="26"/>
        <v/>
      </c>
      <c r="AP101" s="48" t="str">
        <f t="shared" si="32"/>
        <v/>
      </c>
    </row>
    <row r="102" spans="2:49" x14ac:dyDescent="0.25">
      <c r="B102" s="2" t="s">
        <v>27</v>
      </c>
      <c r="C102" s="2" t="s">
        <v>26</v>
      </c>
      <c r="E102" s="34"/>
      <c r="F102" s="34"/>
      <c r="I102" s="52" t="s">
        <v>76</v>
      </c>
      <c r="J102" s="52"/>
      <c r="K102" s="52"/>
      <c r="L102" s="52"/>
      <c r="N102" s="2" t="s">
        <v>27</v>
      </c>
      <c r="O102" s="2" t="s">
        <v>26</v>
      </c>
      <c r="Q102" s="37"/>
      <c r="R102" s="37"/>
      <c r="T102" s="2" t="s">
        <v>27</v>
      </c>
      <c r="U102" s="2" t="s">
        <v>26</v>
      </c>
      <c r="W102" s="15"/>
      <c r="X102" s="15"/>
      <c r="Z102" s="2" t="s">
        <v>27</v>
      </c>
      <c r="AA102" s="2" t="s">
        <v>26</v>
      </c>
      <c r="AC102" s="15"/>
      <c r="AD102" s="15"/>
      <c r="AI102" s="44" t="str">
        <f t="shared" si="25"/>
        <v/>
      </c>
      <c r="AJ102" s="47" t="str">
        <f t="shared" si="35"/>
        <v/>
      </c>
      <c r="AO102" s="44" t="str">
        <f t="shared" si="26"/>
        <v/>
      </c>
      <c r="AP102" s="48" t="str">
        <f t="shared" si="32"/>
        <v/>
      </c>
    </row>
    <row r="103" spans="2:49" ht="26.25" x14ac:dyDescent="0.25">
      <c r="B103" s="2" t="s">
        <v>28</v>
      </c>
      <c r="C103" s="22" t="s">
        <v>62</v>
      </c>
      <c r="D103" s="22" t="s">
        <v>15</v>
      </c>
      <c r="E103" s="13" t="s">
        <v>37</v>
      </c>
      <c r="F103" s="13" t="s">
        <v>38</v>
      </c>
      <c r="I103" s="5" t="s">
        <v>62</v>
      </c>
      <c r="J103" s="5" t="s">
        <v>15</v>
      </c>
      <c r="K103" s="6" t="s">
        <v>37</v>
      </c>
      <c r="L103" s="6" t="s">
        <v>38</v>
      </c>
      <c r="N103" s="2" t="s">
        <v>28</v>
      </c>
      <c r="O103" t="s">
        <v>62</v>
      </c>
      <c r="P103" t="s">
        <v>15</v>
      </c>
      <c r="Q103" s="38" t="s">
        <v>39</v>
      </c>
      <c r="R103" s="38" t="s">
        <v>38</v>
      </c>
      <c r="T103" s="2" t="s">
        <v>28</v>
      </c>
      <c r="U103" s="22" t="s">
        <v>62</v>
      </c>
      <c r="V103" s="22" t="s">
        <v>15</v>
      </c>
      <c r="W103" s="46" t="s">
        <v>39</v>
      </c>
      <c r="X103" s="14" t="s">
        <v>38</v>
      </c>
      <c r="Z103" s="2" t="s">
        <v>28</v>
      </c>
      <c r="AA103" s="22" t="s">
        <v>62</v>
      </c>
      <c r="AB103" s="22" t="s">
        <v>15</v>
      </c>
      <c r="AC103" s="14" t="s">
        <v>39</v>
      </c>
      <c r="AD103" s="14" t="s">
        <v>38</v>
      </c>
      <c r="AI103" s="44" t="str">
        <f t="shared" si="25"/>
        <v/>
      </c>
      <c r="AJ103" s="47" t="str">
        <f t="shared" si="35"/>
        <v/>
      </c>
      <c r="AO103" s="44" t="str">
        <f t="shared" si="26"/>
        <v/>
      </c>
      <c r="AP103" s="48" t="str">
        <f t="shared" si="32"/>
        <v/>
      </c>
    </row>
    <row r="104" spans="2:49" x14ac:dyDescent="0.25">
      <c r="B104" s="3" t="s">
        <v>96</v>
      </c>
      <c r="C104" s="1">
        <v>1984168.4399999995</v>
      </c>
      <c r="D104" s="1">
        <v>2265971.5699999994</v>
      </c>
      <c r="E104" s="1">
        <f>D104-C104</f>
        <v>281803.12999999989</v>
      </c>
      <c r="F104" s="47">
        <f t="shared" ref="F104:F113" si="37">IF(C104=0,"",E104/C104)</f>
        <v>0.14202581006681064</v>
      </c>
      <c r="I104" s="7">
        <f>IF(O104="","",C104/O104)</f>
        <v>371.70633945297857</v>
      </c>
      <c r="J104" s="7">
        <f>D104/P104</f>
        <v>330.17216523386264</v>
      </c>
      <c r="K104" s="7">
        <f>IF(I104="","",J104-I104)</f>
        <v>-41.534174219115926</v>
      </c>
      <c r="L104" s="47">
        <f>IF(I104="","",J104/I104-1)</f>
        <v>-0.1117392140264265</v>
      </c>
      <c r="N104" s="3" t="s">
        <v>96</v>
      </c>
      <c r="O104" s="1">
        <v>5338</v>
      </c>
      <c r="P104" s="1">
        <v>6863</v>
      </c>
      <c r="Q104" s="11">
        <f>P104-O104</f>
        <v>1525</v>
      </c>
      <c r="R104" s="48">
        <f t="shared" ref="R104:R111" si="38">IF(OR(O104="",O104=0),"",P104/O104-1)</f>
        <v>0.2856875234170102</v>
      </c>
      <c r="T104" s="3">
        <v>2</v>
      </c>
      <c r="U104" s="1">
        <v>124551.91</v>
      </c>
      <c r="V104" s="1">
        <v>146573.16999999998</v>
      </c>
      <c r="W104" s="1">
        <f>IF(V104-U104=0,"",V104-U104)</f>
        <v>22021.25999999998</v>
      </c>
      <c r="X104" s="47">
        <f>IF(OR(U104="",U104=0),"",V104/U104-1)</f>
        <v>0.17680387237738859</v>
      </c>
      <c r="Z104" s="3" t="s">
        <v>86</v>
      </c>
      <c r="AA104" s="1">
        <v>1944819.7499999998</v>
      </c>
      <c r="AB104" s="1">
        <v>1852427.12</v>
      </c>
      <c r="AC104" s="11">
        <f>IF(AB104-AA104=0,"",AB104-AA104)</f>
        <v>-92392.629999999655</v>
      </c>
      <c r="AD104" s="47">
        <f>IF(OR(AA104="",AA104=0),"",AB104/AA104-1)</f>
        <v>-4.7507040176859361E-2</v>
      </c>
      <c r="AI104" s="44" t="str">
        <f t="shared" si="25"/>
        <v/>
      </c>
      <c r="AJ104" s="47" t="str">
        <f t="shared" si="35"/>
        <v/>
      </c>
      <c r="AO104" s="44" t="str">
        <f t="shared" si="26"/>
        <v/>
      </c>
      <c r="AP104" s="48" t="str">
        <f t="shared" si="32"/>
        <v/>
      </c>
    </row>
    <row r="105" spans="2:49" x14ac:dyDescent="0.25">
      <c r="B105" s="3" t="s">
        <v>97</v>
      </c>
      <c r="C105" s="1">
        <v>511386.88</v>
      </c>
      <c r="D105" s="1">
        <v>319922.4200000001</v>
      </c>
      <c r="E105" s="1">
        <f t="shared" ref="E105:E113" si="39">D105-C105</f>
        <v>-191464.4599999999</v>
      </c>
      <c r="F105" s="47">
        <f t="shared" si="37"/>
        <v>-0.37440237027590523</v>
      </c>
      <c r="I105" s="7">
        <f t="shared" ref="I105:I111" si="40">IF(O105="","",C105/O105)</f>
        <v>0.18631652543191093</v>
      </c>
      <c r="J105" s="7">
        <f t="shared" ref="J105:J111" si="41">D105/P105</f>
        <v>0.10909623564226721</v>
      </c>
      <c r="K105" s="7">
        <f t="shared" ref="K105:K111" si="42">IF(I105="","",J105-I105)</f>
        <v>-7.7220289789643723E-2</v>
      </c>
      <c r="L105" s="47">
        <f t="shared" ref="L105:L111" si="43">IF(I105="","",J105/I105-1)</f>
        <v>-0.41445754535532997</v>
      </c>
      <c r="N105" s="3" t="s">
        <v>97</v>
      </c>
      <c r="O105" s="1">
        <v>2744721</v>
      </c>
      <c r="P105" s="1">
        <v>2932479</v>
      </c>
      <c r="Q105" s="11">
        <f t="shared" ref="Q105:Q111" si="44">P105-O105</f>
        <v>187758</v>
      </c>
      <c r="R105" s="48">
        <f t="shared" si="38"/>
        <v>6.8406952837829493E-2</v>
      </c>
      <c r="T105" s="3">
        <v>7</v>
      </c>
      <c r="U105" s="1">
        <v>207818.40000000002</v>
      </c>
      <c r="V105" s="1">
        <v>190593.58</v>
      </c>
      <c r="W105" s="1">
        <f t="shared" ref="W105:W130" si="45">IF(V105-U105=0,"",V105-U105)</f>
        <v>-17224.820000000036</v>
      </c>
      <c r="X105" s="47">
        <f t="shared" ref="X105:X130" si="46">IF(OR(U105="",U105=0),"",V105/U105-1)</f>
        <v>-8.2883998721961283E-2</v>
      </c>
      <c r="Z105" s="3" t="s">
        <v>88</v>
      </c>
      <c r="AA105" s="1">
        <v>469136.15</v>
      </c>
      <c r="AB105" s="1">
        <v>657502.62</v>
      </c>
      <c r="AC105" s="11">
        <f t="shared" ref="AC105:AC117" si="47">IF(AB105-AA105=0,"",AB105-AA105)</f>
        <v>188366.46999999997</v>
      </c>
      <c r="AD105" s="47">
        <f t="shared" ref="AD105:AD117" si="48">IF(OR(AA105="",AA105=0),"",AB105/AA105-1)</f>
        <v>0.40151770440201617</v>
      </c>
      <c r="AI105" s="44" t="str">
        <f t="shared" si="25"/>
        <v/>
      </c>
      <c r="AJ105" s="47" t="str">
        <f t="shared" si="35"/>
        <v/>
      </c>
      <c r="AO105" s="44" t="str">
        <f t="shared" si="26"/>
        <v/>
      </c>
      <c r="AP105" s="48" t="str">
        <f t="shared" si="32"/>
        <v/>
      </c>
    </row>
    <row r="106" spans="2:49" x14ac:dyDescent="0.25">
      <c r="E106" s="1">
        <f t="shared" si="39"/>
        <v>0</v>
      </c>
      <c r="F106" s="47" t="str">
        <f t="shared" si="37"/>
        <v/>
      </c>
      <c r="I106" s="7" t="str">
        <f t="shared" si="40"/>
        <v/>
      </c>
      <c r="J106" s="7" t="e">
        <f t="shared" si="41"/>
        <v>#DIV/0!</v>
      </c>
      <c r="K106" s="7" t="str">
        <f t="shared" si="42"/>
        <v/>
      </c>
      <c r="L106" s="47" t="str">
        <f t="shared" si="43"/>
        <v/>
      </c>
      <c r="Q106" s="11">
        <f t="shared" si="44"/>
        <v>0</v>
      </c>
      <c r="R106" s="48" t="str">
        <f t="shared" si="38"/>
        <v/>
      </c>
      <c r="T106" s="3">
        <v>3</v>
      </c>
      <c r="U106" s="1">
        <v>28270.49</v>
      </c>
      <c r="V106" s="1">
        <v>32239.269999999997</v>
      </c>
      <c r="W106" s="1">
        <f t="shared" si="45"/>
        <v>3968.7799999999952</v>
      </c>
      <c r="X106" s="47">
        <f t="shared" si="46"/>
        <v>0.14038596430412054</v>
      </c>
      <c r="Z106" s="3" t="s">
        <v>89</v>
      </c>
      <c r="AA106" s="1">
        <v>5783.95</v>
      </c>
      <c r="AB106" s="1">
        <v>5968.86</v>
      </c>
      <c r="AC106" s="11">
        <f t="shared" si="47"/>
        <v>184.90999999999985</v>
      </c>
      <c r="AD106" s="47">
        <f t="shared" si="48"/>
        <v>3.1969501811045964E-2</v>
      </c>
      <c r="AI106" s="44" t="str">
        <f t="shared" si="25"/>
        <v/>
      </c>
      <c r="AJ106" s="47" t="str">
        <f t="shared" si="35"/>
        <v/>
      </c>
      <c r="AO106" s="44" t="str">
        <f t="shared" si="26"/>
        <v/>
      </c>
      <c r="AP106" s="48" t="str">
        <f t="shared" si="32"/>
        <v/>
      </c>
    </row>
    <row r="107" spans="2:49" x14ac:dyDescent="0.25">
      <c r="E107" s="1">
        <f t="shared" si="39"/>
        <v>0</v>
      </c>
      <c r="F107" s="47" t="str">
        <f t="shared" si="37"/>
        <v/>
      </c>
      <c r="I107" s="7" t="str">
        <f t="shared" si="40"/>
        <v/>
      </c>
      <c r="J107" s="7" t="e">
        <f t="shared" si="41"/>
        <v>#DIV/0!</v>
      </c>
      <c r="K107" s="7" t="str">
        <f t="shared" si="42"/>
        <v/>
      </c>
      <c r="L107" s="47" t="str">
        <f t="shared" si="43"/>
        <v/>
      </c>
      <c r="Q107" s="11">
        <f t="shared" si="44"/>
        <v>0</v>
      </c>
      <c r="R107" s="48" t="str">
        <f t="shared" si="38"/>
        <v/>
      </c>
      <c r="T107" s="3">
        <v>1</v>
      </c>
      <c r="U107" s="1">
        <v>200272.88999999998</v>
      </c>
      <c r="V107" s="1">
        <v>229284.23</v>
      </c>
      <c r="W107" s="1">
        <f t="shared" si="45"/>
        <v>29011.340000000026</v>
      </c>
      <c r="X107" s="47">
        <f t="shared" si="46"/>
        <v>0.14485904707322117</v>
      </c>
      <c r="Z107" s="3" t="s">
        <v>92</v>
      </c>
      <c r="AA107" s="1">
        <v>9342.81</v>
      </c>
      <c r="AB107" s="1">
        <v>57838.86</v>
      </c>
      <c r="AC107" s="11">
        <f t="shared" si="47"/>
        <v>48496.05</v>
      </c>
      <c r="AD107" s="47">
        <f t="shared" si="48"/>
        <v>5.1907349073779736</v>
      </c>
      <c r="AI107" s="44" t="str">
        <f t="shared" si="25"/>
        <v/>
      </c>
      <c r="AJ107" s="47" t="str">
        <f t="shared" si="35"/>
        <v/>
      </c>
      <c r="AO107" s="44" t="str">
        <f t="shared" si="26"/>
        <v/>
      </c>
      <c r="AP107" s="48" t="str">
        <f t="shared" si="32"/>
        <v/>
      </c>
    </row>
    <row r="108" spans="2:49" x14ac:dyDescent="0.25">
      <c r="E108" s="1">
        <f t="shared" si="39"/>
        <v>0</v>
      </c>
      <c r="F108" s="47" t="str">
        <f t="shared" si="37"/>
        <v/>
      </c>
      <c r="I108" s="7" t="str">
        <f t="shared" si="40"/>
        <v/>
      </c>
      <c r="J108" s="7" t="e">
        <f t="shared" si="41"/>
        <v>#DIV/0!</v>
      </c>
      <c r="K108" s="7" t="str">
        <f t="shared" si="42"/>
        <v/>
      </c>
      <c r="L108" s="47" t="str">
        <f t="shared" si="43"/>
        <v/>
      </c>
      <c r="Q108" s="11">
        <f t="shared" si="44"/>
        <v>0</v>
      </c>
      <c r="R108" s="48" t="str">
        <f t="shared" si="38"/>
        <v/>
      </c>
      <c r="T108" s="3">
        <v>4</v>
      </c>
      <c r="U108" s="1">
        <v>200293.75</v>
      </c>
      <c r="V108" s="1">
        <v>42417.820000000007</v>
      </c>
      <c r="W108" s="1">
        <f t="shared" si="45"/>
        <v>-157875.93</v>
      </c>
      <c r="X108" s="47">
        <f t="shared" si="46"/>
        <v>-0.78822194901238807</v>
      </c>
      <c r="Z108" s="3" t="s">
        <v>87</v>
      </c>
      <c r="AA108" s="1">
        <v>22763.9</v>
      </c>
      <c r="AB108" s="1">
        <v>9775.32</v>
      </c>
      <c r="AC108" s="11">
        <f t="shared" si="47"/>
        <v>-12988.580000000002</v>
      </c>
      <c r="AD108" s="47">
        <f t="shared" si="48"/>
        <v>-0.57057797653301945</v>
      </c>
      <c r="AI108" s="44" t="str">
        <f t="shared" si="25"/>
        <v/>
      </c>
      <c r="AJ108" s="47" t="str">
        <f t="shared" si="35"/>
        <v/>
      </c>
      <c r="AO108" s="44" t="str">
        <f t="shared" si="26"/>
        <v/>
      </c>
      <c r="AP108" s="48" t="str">
        <f t="shared" si="32"/>
        <v/>
      </c>
    </row>
    <row r="109" spans="2:49" x14ac:dyDescent="0.25">
      <c r="E109" s="1">
        <f t="shared" si="39"/>
        <v>0</v>
      </c>
      <c r="F109" s="47" t="str">
        <f t="shared" si="37"/>
        <v/>
      </c>
      <c r="I109" s="7" t="str">
        <f t="shared" si="40"/>
        <v/>
      </c>
      <c r="J109" s="7" t="e">
        <f t="shared" si="41"/>
        <v>#DIV/0!</v>
      </c>
      <c r="K109" s="7" t="str">
        <f t="shared" si="42"/>
        <v/>
      </c>
      <c r="L109" s="47" t="str">
        <f t="shared" si="43"/>
        <v/>
      </c>
      <c r="Q109" s="11">
        <f t="shared" si="44"/>
        <v>0</v>
      </c>
      <c r="R109" s="48" t="str">
        <f t="shared" si="38"/>
        <v/>
      </c>
      <c r="T109" s="3">
        <v>5</v>
      </c>
      <c r="U109" s="1">
        <v>7546.55</v>
      </c>
      <c r="V109" s="1">
        <v>25052.589999999997</v>
      </c>
      <c r="W109" s="1">
        <f t="shared" si="45"/>
        <v>17506.039999999997</v>
      </c>
      <c r="X109" s="47">
        <f t="shared" si="46"/>
        <v>2.3197408087139153</v>
      </c>
      <c r="Z109" s="3" t="s">
        <v>93</v>
      </c>
      <c r="AA109" s="1">
        <v>43708.76</v>
      </c>
      <c r="AB109" s="1">
        <v>842.52</v>
      </c>
      <c r="AC109" s="11">
        <f t="shared" si="47"/>
        <v>-42866.240000000005</v>
      </c>
      <c r="AD109" s="47">
        <f t="shared" si="48"/>
        <v>-0.98072423010856402</v>
      </c>
      <c r="AI109" s="44" t="str">
        <f t="shared" si="25"/>
        <v/>
      </c>
      <c r="AJ109" s="47" t="str">
        <f t="shared" si="35"/>
        <v/>
      </c>
      <c r="AO109" s="44" t="str">
        <f t="shared" si="26"/>
        <v/>
      </c>
      <c r="AP109" s="48" t="str">
        <f t="shared" si="32"/>
        <v/>
      </c>
    </row>
    <row r="110" spans="2:49" x14ac:dyDescent="0.25">
      <c r="E110" s="1">
        <f t="shared" si="39"/>
        <v>0</v>
      </c>
      <c r="F110" s="47" t="str">
        <f t="shared" si="37"/>
        <v/>
      </c>
      <c r="I110" s="7" t="str">
        <f t="shared" si="40"/>
        <v/>
      </c>
      <c r="J110" s="7" t="e">
        <f t="shared" si="41"/>
        <v>#DIV/0!</v>
      </c>
      <c r="K110" s="7" t="str">
        <f t="shared" si="42"/>
        <v/>
      </c>
      <c r="L110" s="47" t="str">
        <f t="shared" si="43"/>
        <v/>
      </c>
      <c r="Q110" s="11">
        <f t="shared" si="44"/>
        <v>0</v>
      </c>
      <c r="R110" s="48" t="str">
        <f t="shared" si="38"/>
        <v/>
      </c>
      <c r="T110" s="3">
        <v>6</v>
      </c>
      <c r="U110" s="1">
        <v>10055.549999999999</v>
      </c>
      <c r="V110" s="1">
        <v>92891.12</v>
      </c>
      <c r="W110" s="1">
        <f t="shared" si="45"/>
        <v>82835.569999999992</v>
      </c>
      <c r="X110" s="47">
        <f t="shared" si="46"/>
        <v>8.2377960429812394</v>
      </c>
      <c r="Z110" s="3" t="s">
        <v>90</v>
      </c>
      <c r="AA110" s="1"/>
      <c r="AB110" s="1">
        <v>1538.69</v>
      </c>
      <c r="AC110" s="11">
        <f t="shared" si="47"/>
        <v>1538.69</v>
      </c>
      <c r="AD110" s="47" t="str">
        <f t="shared" si="48"/>
        <v/>
      </c>
      <c r="AI110" s="44" t="str">
        <f t="shared" si="25"/>
        <v/>
      </c>
      <c r="AJ110" s="47" t="str">
        <f t="shared" si="35"/>
        <v/>
      </c>
      <c r="AO110" s="44" t="str">
        <f t="shared" si="26"/>
        <v/>
      </c>
      <c r="AP110" s="48" t="str">
        <f t="shared" si="32"/>
        <v/>
      </c>
    </row>
    <row r="111" spans="2:49" x14ac:dyDescent="0.25">
      <c r="E111" s="1">
        <f t="shared" si="39"/>
        <v>0</v>
      </c>
      <c r="F111" s="47" t="str">
        <f t="shared" si="37"/>
        <v/>
      </c>
      <c r="I111" s="7" t="str">
        <f t="shared" si="40"/>
        <v/>
      </c>
      <c r="J111" s="7" t="e">
        <f t="shared" si="41"/>
        <v>#DIV/0!</v>
      </c>
      <c r="K111" s="7" t="str">
        <f t="shared" si="42"/>
        <v/>
      </c>
      <c r="L111" s="47" t="str">
        <f t="shared" si="43"/>
        <v/>
      </c>
      <c r="Q111" s="11">
        <f t="shared" si="44"/>
        <v>0</v>
      </c>
      <c r="R111" s="48" t="str">
        <f t="shared" si="38"/>
        <v/>
      </c>
      <c r="T111" s="3">
        <v>11</v>
      </c>
      <c r="U111" s="1">
        <v>311093.13</v>
      </c>
      <c r="V111" s="1">
        <v>277504.60000000003</v>
      </c>
      <c r="W111" s="1">
        <f t="shared" si="45"/>
        <v>-33588.52999999997</v>
      </c>
      <c r="X111" s="47">
        <f t="shared" si="46"/>
        <v>-0.10796937238697613</v>
      </c>
      <c r="AC111" s="11" t="str">
        <f t="shared" si="47"/>
        <v/>
      </c>
      <c r="AD111" s="47" t="str">
        <f t="shared" si="48"/>
        <v/>
      </c>
      <c r="AI111" s="44" t="str">
        <f t="shared" si="25"/>
        <v/>
      </c>
      <c r="AJ111" s="47" t="str">
        <f t="shared" si="35"/>
        <v/>
      </c>
      <c r="AO111" s="44" t="str">
        <f t="shared" si="26"/>
        <v/>
      </c>
      <c r="AP111" s="48" t="str">
        <f t="shared" si="32"/>
        <v/>
      </c>
    </row>
    <row r="112" spans="2:49" x14ac:dyDescent="0.25">
      <c r="E112" s="1">
        <f t="shared" si="39"/>
        <v>0</v>
      </c>
      <c r="F112" s="47" t="str">
        <f t="shared" si="37"/>
        <v/>
      </c>
      <c r="T112" s="3">
        <v>9</v>
      </c>
      <c r="U112" s="1">
        <v>119510.44999999998</v>
      </c>
      <c r="V112" s="1">
        <v>50829.619999999995</v>
      </c>
      <c r="W112" s="1">
        <f t="shared" si="45"/>
        <v>-68680.829999999987</v>
      </c>
      <c r="X112" s="47">
        <f t="shared" si="46"/>
        <v>-0.57468472422286077</v>
      </c>
      <c r="AC112" s="11" t="str">
        <f t="shared" si="47"/>
        <v/>
      </c>
      <c r="AD112" s="47" t="str">
        <f t="shared" si="48"/>
        <v/>
      </c>
      <c r="AI112" s="44" t="str">
        <f t="shared" si="25"/>
        <v/>
      </c>
      <c r="AJ112" s="47" t="str">
        <f t="shared" si="35"/>
        <v/>
      </c>
      <c r="AO112" s="44" t="str">
        <f t="shared" si="26"/>
        <v/>
      </c>
      <c r="AP112" s="48" t="str">
        <f t="shared" si="32"/>
        <v/>
      </c>
    </row>
    <row r="113" spans="2:49" x14ac:dyDescent="0.25">
      <c r="E113" s="1">
        <f t="shared" si="39"/>
        <v>0</v>
      </c>
      <c r="F113" s="47" t="str">
        <f t="shared" si="37"/>
        <v/>
      </c>
      <c r="T113" s="3">
        <v>8</v>
      </c>
      <c r="U113" s="1">
        <v>1242433.44</v>
      </c>
      <c r="V113" s="1">
        <v>1497665.47</v>
      </c>
      <c r="W113" s="1">
        <f t="shared" si="45"/>
        <v>255232.03000000003</v>
      </c>
      <c r="X113" s="47">
        <f t="shared" si="46"/>
        <v>0.20542913751580927</v>
      </c>
      <c r="AC113" s="11" t="str">
        <f t="shared" si="47"/>
        <v/>
      </c>
      <c r="AD113" s="47" t="str">
        <f t="shared" si="48"/>
        <v/>
      </c>
      <c r="AI113" s="44" t="str">
        <f t="shared" si="25"/>
        <v/>
      </c>
      <c r="AJ113" s="47" t="str">
        <f t="shared" si="35"/>
        <v/>
      </c>
      <c r="AO113" s="44" t="str">
        <f t="shared" si="26"/>
        <v/>
      </c>
      <c r="AP113" s="48" t="str">
        <f t="shared" si="32"/>
        <v/>
      </c>
    </row>
    <row r="114" spans="2:49" x14ac:dyDescent="0.25">
      <c r="T114" s="3">
        <v>10</v>
      </c>
      <c r="U114" s="1">
        <v>43708.76</v>
      </c>
      <c r="V114" s="1">
        <v>842.52</v>
      </c>
      <c r="W114" s="1">
        <f t="shared" si="45"/>
        <v>-42866.240000000005</v>
      </c>
      <c r="X114" s="47">
        <f t="shared" si="46"/>
        <v>-0.98072423010856402</v>
      </c>
      <c r="AC114" s="11" t="str">
        <f t="shared" si="47"/>
        <v/>
      </c>
      <c r="AD114" s="47" t="str">
        <f t="shared" si="48"/>
        <v/>
      </c>
      <c r="AI114" s="44" t="str">
        <f t="shared" si="25"/>
        <v/>
      </c>
      <c r="AJ114" s="47" t="str">
        <f t="shared" si="35"/>
        <v/>
      </c>
      <c r="AO114" s="44" t="str">
        <f t="shared" si="26"/>
        <v/>
      </c>
      <c r="AP114" s="48" t="str">
        <f t="shared" si="32"/>
        <v/>
      </c>
    </row>
    <row r="115" spans="2:49" x14ac:dyDescent="0.25">
      <c r="W115" s="1" t="str">
        <f t="shared" si="45"/>
        <v/>
      </c>
      <c r="X115" s="47" t="str">
        <f t="shared" si="46"/>
        <v/>
      </c>
      <c r="AC115" s="11" t="str">
        <f t="shared" si="47"/>
        <v/>
      </c>
      <c r="AD115" s="47" t="str">
        <f t="shared" si="48"/>
        <v/>
      </c>
      <c r="AI115" s="44" t="str">
        <f t="shared" si="25"/>
        <v/>
      </c>
      <c r="AJ115" s="47" t="str">
        <f t="shared" si="35"/>
        <v/>
      </c>
      <c r="AO115" s="44" t="str">
        <f t="shared" si="26"/>
        <v/>
      </c>
      <c r="AP115" s="48" t="str">
        <f t="shared" si="32"/>
        <v/>
      </c>
    </row>
    <row r="116" spans="2:49" x14ac:dyDescent="0.25">
      <c r="W116" s="1" t="str">
        <f t="shared" si="45"/>
        <v/>
      </c>
      <c r="X116" s="47" t="str">
        <f t="shared" si="46"/>
        <v/>
      </c>
      <c r="AC116" s="11" t="str">
        <f t="shared" si="47"/>
        <v/>
      </c>
      <c r="AD116" s="47" t="str">
        <f t="shared" si="48"/>
        <v/>
      </c>
      <c r="AI116" s="44" t="str">
        <f t="shared" si="25"/>
        <v/>
      </c>
      <c r="AJ116" s="47" t="str">
        <f t="shared" si="35"/>
        <v/>
      </c>
      <c r="AO116" s="44" t="str">
        <f t="shared" si="26"/>
        <v/>
      </c>
      <c r="AP116" s="48" t="str">
        <f t="shared" si="32"/>
        <v/>
      </c>
    </row>
    <row r="117" spans="2:49" x14ac:dyDescent="0.25">
      <c r="W117" s="1" t="str">
        <f t="shared" si="45"/>
        <v/>
      </c>
      <c r="X117" s="47" t="str">
        <f t="shared" si="46"/>
        <v/>
      </c>
      <c r="AC117" s="11" t="str">
        <f t="shared" si="47"/>
        <v/>
      </c>
      <c r="AD117" s="47" t="str">
        <f t="shared" si="48"/>
        <v/>
      </c>
      <c r="AI117" s="44" t="str">
        <f t="shared" si="25"/>
        <v/>
      </c>
      <c r="AJ117" s="47" t="str">
        <f t="shared" si="35"/>
        <v/>
      </c>
      <c r="AO117" s="44" t="str">
        <f t="shared" si="26"/>
        <v/>
      </c>
      <c r="AP117" s="48" t="str">
        <f t="shared" si="32"/>
        <v/>
      </c>
    </row>
    <row r="118" spans="2:49" x14ac:dyDescent="0.25">
      <c r="W118" s="1" t="str">
        <f t="shared" si="45"/>
        <v/>
      </c>
      <c r="X118" s="47" t="str">
        <f t="shared" si="46"/>
        <v/>
      </c>
      <c r="AI118" s="44" t="str">
        <f t="shared" si="25"/>
        <v/>
      </c>
      <c r="AJ118" s="47" t="str">
        <f t="shared" si="35"/>
        <v/>
      </c>
      <c r="AO118" s="44" t="str">
        <f t="shared" si="26"/>
        <v/>
      </c>
      <c r="AP118" s="48" t="str">
        <f t="shared" si="32"/>
        <v/>
      </c>
    </row>
    <row r="119" spans="2:49" ht="15.75" thickBot="1" x14ac:dyDescent="0.3">
      <c r="W119" s="1" t="str">
        <f t="shared" si="45"/>
        <v/>
      </c>
      <c r="X119" s="47" t="str">
        <f t="shared" si="46"/>
        <v/>
      </c>
      <c r="AI119" s="44" t="str">
        <f t="shared" si="25"/>
        <v/>
      </c>
      <c r="AJ119" s="47" t="str">
        <f t="shared" si="35"/>
        <v/>
      </c>
      <c r="AO119" s="44" t="str">
        <f t="shared" si="26"/>
        <v/>
      </c>
      <c r="AP119" s="48" t="str">
        <f t="shared" si="32"/>
        <v/>
      </c>
    </row>
    <row r="120" spans="2:49" ht="27" thickBot="1" x14ac:dyDescent="0.45">
      <c r="B120" s="56" t="s">
        <v>71</v>
      </c>
      <c r="C120" s="57"/>
      <c r="D120" s="57"/>
      <c r="E120" s="57"/>
      <c r="F120" s="57"/>
      <c r="G120" s="57"/>
      <c r="H120" s="57"/>
      <c r="I120" s="57"/>
      <c r="J120" s="57"/>
      <c r="K120" s="57"/>
      <c r="L120" s="57"/>
      <c r="M120" s="57"/>
      <c r="N120" s="57"/>
      <c r="O120" s="57"/>
      <c r="P120" s="57"/>
      <c r="Q120" s="58"/>
      <c r="R120" s="36"/>
      <c r="W120" s="1" t="str">
        <f t="shared" si="45"/>
        <v/>
      </c>
      <c r="X120" s="47" t="str">
        <f t="shared" si="46"/>
        <v/>
      </c>
      <c r="AI120" s="44" t="str">
        <f t="shared" si="25"/>
        <v/>
      </c>
      <c r="AJ120" s="47" t="str">
        <f t="shared" si="35"/>
        <v/>
      </c>
      <c r="AO120" s="44" t="str">
        <f t="shared" si="26"/>
        <v/>
      </c>
      <c r="AP120" s="48" t="str">
        <f t="shared" si="32"/>
        <v/>
      </c>
      <c r="AS120" s="53" t="s">
        <v>74</v>
      </c>
      <c r="AT120" s="54"/>
      <c r="AU120" s="54"/>
      <c r="AV120" s="54"/>
      <c r="AW120" s="55"/>
    </row>
    <row r="121" spans="2:49" x14ac:dyDescent="0.25">
      <c r="W121" s="1" t="str">
        <f t="shared" si="45"/>
        <v/>
      </c>
      <c r="X121" s="47" t="str">
        <f t="shared" si="46"/>
        <v/>
      </c>
      <c r="AI121" s="44" t="str">
        <f t="shared" ref="AI121:AI175" si="49">IF(AH121-AG121=0,"",AH121-AG121)</f>
        <v/>
      </c>
      <c r="AJ121" s="47" t="str">
        <f t="shared" si="35"/>
        <v/>
      </c>
      <c r="AO121" s="44" t="str">
        <f t="shared" ref="AO121:AO161" si="50">IF(AN121-AM121=0,"",AN121-AM121)</f>
        <v/>
      </c>
      <c r="AP121" s="48" t="str">
        <f t="shared" si="32"/>
        <v/>
      </c>
    </row>
    <row r="122" spans="2:49" x14ac:dyDescent="0.25">
      <c r="W122" s="1" t="str">
        <f t="shared" si="45"/>
        <v/>
      </c>
      <c r="X122" s="47" t="str">
        <f t="shared" si="46"/>
        <v/>
      </c>
      <c r="Z122" s="2" t="s">
        <v>45</v>
      </c>
      <c r="AA122" t="s">
        <v>46</v>
      </c>
      <c r="AI122" s="44" t="str">
        <f t="shared" si="49"/>
        <v/>
      </c>
      <c r="AJ122" s="47" t="str">
        <f t="shared" si="35"/>
        <v/>
      </c>
      <c r="AO122" s="44" t="str">
        <f t="shared" si="50"/>
        <v/>
      </c>
      <c r="AP122" s="48" t="str">
        <f t="shared" si="32"/>
        <v/>
      </c>
    </row>
    <row r="123" spans="2:49" x14ac:dyDescent="0.25">
      <c r="B123" s="2" t="s">
        <v>45</v>
      </c>
      <c r="C123" t="s">
        <v>46</v>
      </c>
      <c r="N123" s="2" t="s">
        <v>45</v>
      </c>
      <c r="O123" t="s">
        <v>46</v>
      </c>
      <c r="W123" s="1" t="str">
        <f t="shared" si="45"/>
        <v/>
      </c>
      <c r="X123" s="47" t="str">
        <f t="shared" si="46"/>
        <v/>
      </c>
      <c r="Z123" s="2" t="s">
        <v>13</v>
      </c>
      <c r="AA123" s="3">
        <v>2017</v>
      </c>
      <c r="AI123" s="44" t="str">
        <f t="shared" si="49"/>
        <v/>
      </c>
      <c r="AJ123" s="47" t="str">
        <f t="shared" si="35"/>
        <v/>
      </c>
      <c r="AO123" s="44" t="str">
        <f t="shared" si="50"/>
        <v/>
      </c>
      <c r="AP123" s="48" t="str">
        <f t="shared" si="32"/>
        <v/>
      </c>
      <c r="AS123" s="2" t="s">
        <v>45</v>
      </c>
      <c r="AT123" t="s">
        <v>46</v>
      </c>
    </row>
    <row r="124" spans="2:49" x14ac:dyDescent="0.25">
      <c r="B124" s="2" t="s">
        <v>13</v>
      </c>
      <c r="C124" s="3">
        <v>2017</v>
      </c>
      <c r="N124" s="2" t="s">
        <v>13</v>
      </c>
      <c r="O124" s="3">
        <v>2017</v>
      </c>
      <c r="W124" s="1" t="str">
        <f t="shared" si="45"/>
        <v/>
      </c>
      <c r="X124" s="47" t="str">
        <f t="shared" si="46"/>
        <v/>
      </c>
      <c r="Z124" s="2" t="s">
        <v>16</v>
      </c>
      <c r="AA124" t="s">
        <v>17</v>
      </c>
      <c r="AI124" s="44" t="str">
        <f t="shared" si="49"/>
        <v/>
      </c>
      <c r="AJ124" s="47" t="str">
        <f t="shared" si="35"/>
        <v/>
      </c>
      <c r="AO124" s="44" t="str">
        <f t="shared" si="50"/>
        <v/>
      </c>
      <c r="AP124" s="48" t="str">
        <f t="shared" si="32"/>
        <v/>
      </c>
      <c r="AS124" s="2" t="s">
        <v>13</v>
      </c>
      <c r="AT124" s="3">
        <v>2017</v>
      </c>
    </row>
    <row r="125" spans="2:49" x14ac:dyDescent="0.25">
      <c r="B125" s="2" t="s">
        <v>16</v>
      </c>
      <c r="C125" t="s">
        <v>32</v>
      </c>
      <c r="N125" s="2" t="s">
        <v>16</v>
      </c>
      <c r="O125" t="s">
        <v>17</v>
      </c>
      <c r="W125" s="1" t="str">
        <f t="shared" si="45"/>
        <v/>
      </c>
      <c r="X125" s="47" t="str">
        <f t="shared" si="46"/>
        <v/>
      </c>
      <c r="AI125" s="44" t="str">
        <f t="shared" si="49"/>
        <v/>
      </c>
      <c r="AJ125" s="47" t="str">
        <f t="shared" si="35"/>
        <v/>
      </c>
      <c r="AO125" s="44" t="str">
        <f t="shared" si="50"/>
        <v/>
      </c>
      <c r="AP125" s="48" t="str">
        <f t="shared" si="32"/>
        <v/>
      </c>
      <c r="AS125" s="2" t="s">
        <v>16</v>
      </c>
      <c r="AT125" t="s">
        <v>32</v>
      </c>
    </row>
    <row r="126" spans="2:49" x14ac:dyDescent="0.25">
      <c r="W126" s="1" t="str">
        <f t="shared" si="45"/>
        <v/>
      </c>
      <c r="X126" s="47" t="str">
        <f t="shared" si="46"/>
        <v/>
      </c>
      <c r="Z126" s="2" t="s">
        <v>27</v>
      </c>
      <c r="AA126" s="2" t="s">
        <v>26</v>
      </c>
      <c r="AC126" s="37"/>
      <c r="AD126" s="37"/>
      <c r="AI126" s="44" t="str">
        <f t="shared" si="49"/>
        <v/>
      </c>
      <c r="AJ126" s="47" t="str">
        <f t="shared" si="35"/>
        <v/>
      </c>
      <c r="AO126" s="44" t="str">
        <f t="shared" si="50"/>
        <v/>
      </c>
      <c r="AP126" s="48" t="str">
        <f t="shared" si="32"/>
        <v/>
      </c>
    </row>
    <row r="127" spans="2:49" x14ac:dyDescent="0.25">
      <c r="B127" s="2" t="s">
        <v>27</v>
      </c>
      <c r="C127" s="2" t="s">
        <v>26</v>
      </c>
      <c r="E127" s="34"/>
      <c r="F127" s="34"/>
      <c r="I127" s="52" t="s">
        <v>76</v>
      </c>
      <c r="J127" s="52"/>
      <c r="K127" s="52"/>
      <c r="L127" s="52"/>
      <c r="N127" s="2" t="s">
        <v>27</v>
      </c>
      <c r="O127" s="2" t="s">
        <v>26</v>
      </c>
      <c r="Q127" s="37"/>
      <c r="R127" s="37"/>
      <c r="W127" s="1" t="str">
        <f t="shared" si="45"/>
        <v/>
      </c>
      <c r="X127" s="47" t="str">
        <f t="shared" si="46"/>
        <v/>
      </c>
      <c r="Z127" s="2" t="s">
        <v>28</v>
      </c>
      <c r="AA127" t="s">
        <v>62</v>
      </c>
      <c r="AB127" t="s">
        <v>15</v>
      </c>
      <c r="AC127" s="38" t="s">
        <v>39</v>
      </c>
      <c r="AD127" s="38" t="s">
        <v>38</v>
      </c>
      <c r="AI127" s="44" t="str">
        <f t="shared" si="49"/>
        <v/>
      </c>
      <c r="AJ127" s="47" t="str">
        <f t="shared" si="35"/>
        <v/>
      </c>
      <c r="AO127" s="44" t="str">
        <f t="shared" si="50"/>
        <v/>
      </c>
      <c r="AP127" s="48" t="str">
        <f t="shared" si="32"/>
        <v/>
      </c>
      <c r="AS127" s="2" t="s">
        <v>27</v>
      </c>
      <c r="AT127" s="2" t="s">
        <v>26</v>
      </c>
      <c r="AV127" s="15"/>
      <c r="AW127" s="15"/>
    </row>
    <row r="128" spans="2:49" ht="26.25" x14ac:dyDescent="0.25">
      <c r="B128" s="2" t="s">
        <v>28</v>
      </c>
      <c r="C128" s="22" t="s">
        <v>62</v>
      </c>
      <c r="D128" s="22" t="s">
        <v>15</v>
      </c>
      <c r="E128" s="13" t="s">
        <v>37</v>
      </c>
      <c r="F128" s="13" t="s">
        <v>38</v>
      </c>
      <c r="I128" s="5" t="s">
        <v>62</v>
      </c>
      <c r="J128" s="5" t="s">
        <v>15</v>
      </c>
      <c r="K128" s="6" t="s">
        <v>37</v>
      </c>
      <c r="L128" s="6" t="s">
        <v>38</v>
      </c>
      <c r="N128" s="2" t="s">
        <v>28</v>
      </c>
      <c r="O128" t="s">
        <v>62</v>
      </c>
      <c r="P128" t="s">
        <v>15</v>
      </c>
      <c r="Q128" s="10" t="s">
        <v>39</v>
      </c>
      <c r="R128" s="10" t="s">
        <v>38</v>
      </c>
      <c r="W128" s="1" t="str">
        <f t="shared" si="45"/>
        <v/>
      </c>
      <c r="X128" s="47" t="str">
        <f t="shared" si="46"/>
        <v/>
      </c>
      <c r="Z128" s="3" t="s">
        <v>86</v>
      </c>
      <c r="AA128" s="1">
        <v>1501306</v>
      </c>
      <c r="AB128" s="1">
        <v>2266722</v>
      </c>
      <c r="AC128" s="11">
        <f>IF(AB128-AA128=0,"",AB128-AA128)</f>
        <v>765416</v>
      </c>
      <c r="AD128" s="48">
        <f>IF(OR(AA128="",AA128=0),"",AB128/AA128-1)</f>
        <v>0.50983343835300721</v>
      </c>
      <c r="AI128" s="44" t="str">
        <f t="shared" si="49"/>
        <v/>
      </c>
      <c r="AJ128" s="47" t="str">
        <f t="shared" si="35"/>
        <v/>
      </c>
      <c r="AO128" s="44" t="str">
        <f t="shared" si="50"/>
        <v/>
      </c>
      <c r="AP128" s="48" t="str">
        <f t="shared" si="32"/>
        <v/>
      </c>
      <c r="AS128" s="2" t="s">
        <v>28</v>
      </c>
      <c r="AT128" s="22" t="s">
        <v>62</v>
      </c>
      <c r="AU128" s="22" t="s">
        <v>15</v>
      </c>
      <c r="AV128" s="14" t="s">
        <v>39</v>
      </c>
      <c r="AW128" s="14" t="s">
        <v>38</v>
      </c>
    </row>
    <row r="129" spans="2:49" x14ac:dyDescent="0.25">
      <c r="B129" s="3" t="s">
        <v>95</v>
      </c>
      <c r="C129" s="1">
        <v>2277659.4699999997</v>
      </c>
      <c r="D129" s="1">
        <v>2425532.4599999995</v>
      </c>
      <c r="E129" s="1">
        <f t="shared" ref="E129:E134" si="51">D129-C129</f>
        <v>147872.98999999976</v>
      </c>
      <c r="F129" s="47">
        <f t="shared" ref="F129:F134" si="52">IF(C129=0,"",E129/C129)</f>
        <v>6.4923221380411081E-2</v>
      </c>
      <c r="I129" s="7">
        <f t="shared" ref="I129:I134" si="53">IF(O129="","",C129/O129)</f>
        <v>0.82846756053664194</v>
      </c>
      <c r="J129" s="7">
        <f t="shared" ref="J129:J134" si="54">D129/P129</f>
        <v>0.82528248576997931</v>
      </c>
      <c r="K129" s="7">
        <f t="shared" ref="K129:K134" si="55">IF(I129="","",J129-I129)</f>
        <v>-3.1850747666626322E-3</v>
      </c>
      <c r="L129" s="47">
        <f t="shared" ref="L129:L134" si="56">IF(I129="","",J129/I129-1)</f>
        <v>-3.8445376963215372E-3</v>
      </c>
      <c r="N129" s="3" t="s">
        <v>95</v>
      </c>
      <c r="O129" s="1">
        <v>2749244</v>
      </c>
      <c r="P129" s="1">
        <v>2939033</v>
      </c>
      <c r="Q129" s="11">
        <f t="shared" ref="Q129:Q134" si="57">P129-O129</f>
        <v>189789</v>
      </c>
      <c r="R129" s="48">
        <f t="shared" ref="R129:R134" si="58">IF(OR(O129="",O129=0),"",P129/O129-1)</f>
        <v>6.9033159661346932E-2</v>
      </c>
      <c r="W129" s="1" t="str">
        <f t="shared" si="45"/>
        <v/>
      </c>
      <c r="X129" s="47" t="str">
        <f t="shared" si="46"/>
        <v/>
      </c>
      <c r="Z129" s="3" t="s">
        <v>88</v>
      </c>
      <c r="AA129" s="1">
        <v>1247811</v>
      </c>
      <c r="AB129" s="1">
        <v>621883</v>
      </c>
      <c r="AC129" s="11">
        <f>IF(AB129-AA129=0,"",AB129-AA129)</f>
        <v>-625928</v>
      </c>
      <c r="AD129" s="48">
        <f>IF(OR(AA129="",AA129=0),"",AB129/AA129-1)</f>
        <v>-0.50162083841222749</v>
      </c>
      <c r="AI129" s="44" t="str">
        <f t="shared" si="49"/>
        <v/>
      </c>
      <c r="AJ129" s="47" t="str">
        <f t="shared" si="35"/>
        <v/>
      </c>
      <c r="AO129" s="44" t="str">
        <f t="shared" si="50"/>
        <v/>
      </c>
      <c r="AP129" s="48" t="str">
        <f t="shared" si="32"/>
        <v/>
      </c>
      <c r="AS129" s="3" t="s">
        <v>80</v>
      </c>
      <c r="AT129" s="1">
        <v>2488072.9400000013</v>
      </c>
      <c r="AU129" s="1">
        <v>2486829.4999999991</v>
      </c>
      <c r="AV129" s="11">
        <f>IF(AU129-AT129=0,"",AU129-AT129)</f>
        <v>-1243.4400000022724</v>
      </c>
      <c r="AW129" s="47">
        <f>IF(OR(AT129="",AT129=0),"",AU129/AT129-1)</f>
        <v>-4.9976026828313369E-4</v>
      </c>
    </row>
    <row r="130" spans="2:49" x14ac:dyDescent="0.25">
      <c r="B130" s="3" t="s">
        <v>94</v>
      </c>
      <c r="C130" s="1">
        <v>217895.85</v>
      </c>
      <c r="D130" s="1">
        <v>160361.53</v>
      </c>
      <c r="E130" s="1">
        <f t="shared" si="51"/>
        <v>-57534.320000000007</v>
      </c>
      <c r="F130" s="47">
        <f t="shared" si="52"/>
        <v>-0.26404504720948108</v>
      </c>
      <c r="I130" s="7">
        <f t="shared" si="53"/>
        <v>267.35687116564418</v>
      </c>
      <c r="J130" s="7">
        <f t="shared" si="54"/>
        <v>518.96935275080909</v>
      </c>
      <c r="K130" s="7">
        <f t="shared" si="55"/>
        <v>251.61248158516491</v>
      </c>
      <c r="L130" s="47">
        <f t="shared" si="56"/>
        <v>0.94111095962547897</v>
      </c>
      <c r="N130" s="3" t="s">
        <v>94</v>
      </c>
      <c r="O130" s="1">
        <v>815</v>
      </c>
      <c r="P130" s="1">
        <v>309</v>
      </c>
      <c r="Q130" s="11">
        <f t="shared" si="57"/>
        <v>-506</v>
      </c>
      <c r="R130" s="48">
        <f t="shared" si="58"/>
        <v>-0.62085889570552144</v>
      </c>
      <c r="W130" s="1" t="str">
        <f t="shared" si="45"/>
        <v/>
      </c>
      <c r="X130" s="47" t="str">
        <f t="shared" si="46"/>
        <v/>
      </c>
      <c r="Z130" s="3" t="s">
        <v>89</v>
      </c>
      <c r="AA130" s="1">
        <v>9</v>
      </c>
      <c r="AB130" s="1">
        <v>20293</v>
      </c>
      <c r="AC130" s="11">
        <f>IF(AB130-AA130=0,"",AB130-AA130)</f>
        <v>20284</v>
      </c>
      <c r="AD130" s="48">
        <f>IF(OR(AA130="",AA130=0),"",AB130/AA130-1)</f>
        <v>2253.7777777777778</v>
      </c>
      <c r="AI130" s="44" t="str">
        <f t="shared" si="49"/>
        <v/>
      </c>
      <c r="AJ130" s="47" t="str">
        <f t="shared" si="35"/>
        <v/>
      </c>
      <c r="AO130" s="44" t="str">
        <f t="shared" si="50"/>
        <v/>
      </c>
      <c r="AP130" s="48" t="str">
        <f t="shared" si="32"/>
        <v/>
      </c>
      <c r="AS130" s="3" t="s">
        <v>82</v>
      </c>
      <c r="AT130" s="1">
        <v>7482.38</v>
      </c>
      <c r="AU130" s="1">
        <v>99064.489999999991</v>
      </c>
      <c r="AV130" s="11">
        <f t="shared" ref="AV130:AV165" si="59">IF(AU130-AT130=0,"",AU130-AT130)</f>
        <v>91582.109999999986</v>
      </c>
      <c r="AW130" s="47">
        <f t="shared" ref="AW130:AW165" si="60">IF(OR(AT130="",AT130=0),"",AU130/AT130-1)</f>
        <v>12.239703142582973</v>
      </c>
    </row>
    <row r="131" spans="2:49" x14ac:dyDescent="0.25">
      <c r="E131" s="1">
        <f t="shared" si="51"/>
        <v>0</v>
      </c>
      <c r="F131" s="47" t="str">
        <f t="shared" si="52"/>
        <v/>
      </c>
      <c r="I131" s="7" t="str">
        <f t="shared" si="53"/>
        <v/>
      </c>
      <c r="J131" s="7" t="e">
        <f t="shared" si="54"/>
        <v>#DIV/0!</v>
      </c>
      <c r="K131" s="7" t="str">
        <f t="shared" si="55"/>
        <v/>
      </c>
      <c r="L131" s="47" t="str">
        <f t="shared" si="56"/>
        <v/>
      </c>
      <c r="Q131" s="11">
        <f t="shared" si="57"/>
        <v>0</v>
      </c>
      <c r="R131" s="48" t="str">
        <f t="shared" si="58"/>
        <v/>
      </c>
      <c r="Z131" s="3" t="s">
        <v>92</v>
      </c>
      <c r="AA131" s="1">
        <v>3</v>
      </c>
      <c r="AB131" s="1">
        <v>30293</v>
      </c>
      <c r="AC131" s="11">
        <f t="shared" ref="AC131:AC141" si="61">IF(AB131-AA131=0,"",AB131-AA131)</f>
        <v>30290</v>
      </c>
      <c r="AD131" s="48">
        <f t="shared" ref="AD131:AD141" si="62">IF(OR(AA131="",AA131=0),"",AB131/AA131-1)</f>
        <v>10096.666666666666</v>
      </c>
      <c r="AI131" s="44" t="str">
        <f t="shared" si="49"/>
        <v/>
      </c>
      <c r="AJ131" s="47" t="str">
        <f t="shared" si="35"/>
        <v/>
      </c>
      <c r="AO131" s="44" t="str">
        <f t="shared" si="50"/>
        <v/>
      </c>
      <c r="AP131" s="48" t="str">
        <f t="shared" si="32"/>
        <v/>
      </c>
      <c r="AV131" s="11" t="str">
        <f t="shared" si="59"/>
        <v/>
      </c>
      <c r="AW131" s="47" t="str">
        <f t="shared" si="60"/>
        <v/>
      </c>
    </row>
    <row r="132" spans="2:49" x14ac:dyDescent="0.25">
      <c r="E132" s="1">
        <f t="shared" si="51"/>
        <v>0</v>
      </c>
      <c r="F132" s="47" t="str">
        <f t="shared" si="52"/>
        <v/>
      </c>
      <c r="I132" s="7" t="str">
        <f t="shared" si="53"/>
        <v/>
      </c>
      <c r="J132" s="7" t="e">
        <f t="shared" si="54"/>
        <v>#DIV/0!</v>
      </c>
      <c r="K132" s="7" t="str">
        <f t="shared" si="55"/>
        <v/>
      </c>
      <c r="L132" s="47" t="str">
        <f t="shared" si="56"/>
        <v/>
      </c>
      <c r="Q132" s="11">
        <f t="shared" si="57"/>
        <v>0</v>
      </c>
      <c r="R132" s="48" t="str">
        <f t="shared" si="58"/>
        <v/>
      </c>
      <c r="Z132" s="3" t="s">
        <v>87</v>
      </c>
      <c r="AA132" s="1">
        <v>800</v>
      </c>
      <c r="AB132" s="1">
        <v>151</v>
      </c>
      <c r="AC132" s="11">
        <f t="shared" si="61"/>
        <v>-649</v>
      </c>
      <c r="AD132" s="48">
        <f t="shared" si="62"/>
        <v>-0.81125000000000003</v>
      </c>
      <c r="AI132" s="44" t="str">
        <f t="shared" si="49"/>
        <v/>
      </c>
      <c r="AJ132" s="47" t="str">
        <f t="shared" si="35"/>
        <v/>
      </c>
      <c r="AO132" s="44" t="str">
        <f t="shared" si="50"/>
        <v/>
      </c>
      <c r="AP132" s="48" t="str">
        <f t="shared" si="32"/>
        <v/>
      </c>
      <c r="AV132" s="11" t="str">
        <f t="shared" si="59"/>
        <v/>
      </c>
      <c r="AW132" s="47" t="str">
        <f t="shared" si="60"/>
        <v/>
      </c>
    </row>
    <row r="133" spans="2:49" x14ac:dyDescent="0.25">
      <c r="E133" s="1">
        <f t="shared" si="51"/>
        <v>0</v>
      </c>
      <c r="F133" s="47" t="str">
        <f t="shared" si="52"/>
        <v/>
      </c>
      <c r="I133" s="7" t="str">
        <f t="shared" si="53"/>
        <v/>
      </c>
      <c r="J133" s="7" t="e">
        <f t="shared" si="54"/>
        <v>#DIV/0!</v>
      </c>
      <c r="K133" s="7" t="str">
        <f t="shared" si="55"/>
        <v/>
      </c>
      <c r="L133" s="47" t="str">
        <f t="shared" si="56"/>
        <v/>
      </c>
      <c r="Q133" s="11">
        <f t="shared" si="57"/>
        <v>0</v>
      </c>
      <c r="R133" s="48" t="str">
        <f t="shared" si="58"/>
        <v/>
      </c>
      <c r="Z133" s="3" t="s">
        <v>93</v>
      </c>
      <c r="AA133" s="1">
        <v>130</v>
      </c>
      <c r="AB133" s="1"/>
      <c r="AC133" s="11">
        <f t="shared" si="61"/>
        <v>-130</v>
      </c>
      <c r="AD133" s="48">
        <f t="shared" si="62"/>
        <v>-1</v>
      </c>
      <c r="AI133" s="44" t="str">
        <f t="shared" si="49"/>
        <v/>
      </c>
      <c r="AJ133" s="47" t="str">
        <f t="shared" si="35"/>
        <v/>
      </c>
      <c r="AO133" s="44" t="str">
        <f t="shared" si="50"/>
        <v/>
      </c>
      <c r="AP133" s="48" t="str">
        <f t="shared" si="32"/>
        <v/>
      </c>
      <c r="AV133" s="11" t="str">
        <f t="shared" si="59"/>
        <v/>
      </c>
      <c r="AW133" s="47" t="str">
        <f t="shared" si="60"/>
        <v/>
      </c>
    </row>
    <row r="134" spans="2:49" x14ac:dyDescent="0.25">
      <c r="E134" s="1">
        <f t="shared" si="51"/>
        <v>0</v>
      </c>
      <c r="F134" s="47" t="str">
        <f t="shared" si="52"/>
        <v/>
      </c>
      <c r="I134" s="7" t="str">
        <f t="shared" si="53"/>
        <v/>
      </c>
      <c r="J134" s="7" t="e">
        <f t="shared" si="54"/>
        <v>#DIV/0!</v>
      </c>
      <c r="K134" s="7" t="str">
        <f t="shared" si="55"/>
        <v/>
      </c>
      <c r="L134" s="47" t="str">
        <f t="shared" si="56"/>
        <v/>
      </c>
      <c r="Q134" s="11">
        <f t="shared" si="57"/>
        <v>0</v>
      </c>
      <c r="R134" s="48" t="str">
        <f t="shared" si="58"/>
        <v/>
      </c>
      <c r="AC134" s="11" t="str">
        <f t="shared" si="61"/>
        <v/>
      </c>
      <c r="AD134" s="48" t="str">
        <f t="shared" si="62"/>
        <v/>
      </c>
      <c r="AI134" s="44" t="str">
        <f t="shared" si="49"/>
        <v/>
      </c>
      <c r="AJ134" s="47" t="str">
        <f t="shared" si="35"/>
        <v/>
      </c>
      <c r="AO134" s="44" t="str">
        <f t="shared" si="50"/>
        <v/>
      </c>
      <c r="AP134" s="48" t="str">
        <f t="shared" si="32"/>
        <v/>
      </c>
      <c r="AV134" s="11" t="str">
        <f t="shared" si="59"/>
        <v/>
      </c>
      <c r="AW134" s="47" t="str">
        <f t="shared" si="60"/>
        <v/>
      </c>
    </row>
    <row r="135" spans="2:49" x14ac:dyDescent="0.25">
      <c r="AC135" s="11" t="str">
        <f t="shared" si="61"/>
        <v/>
      </c>
      <c r="AD135" s="48" t="str">
        <f t="shared" si="62"/>
        <v/>
      </c>
      <c r="AI135" s="44" t="str">
        <f t="shared" si="49"/>
        <v/>
      </c>
      <c r="AJ135" s="47" t="str">
        <f t="shared" si="35"/>
        <v/>
      </c>
      <c r="AO135" s="44" t="str">
        <f t="shared" si="50"/>
        <v/>
      </c>
      <c r="AP135" s="48" t="str">
        <f t="shared" si="32"/>
        <v/>
      </c>
      <c r="AV135" s="11" t="str">
        <f t="shared" si="59"/>
        <v/>
      </c>
      <c r="AW135" s="47" t="str">
        <f t="shared" si="60"/>
        <v/>
      </c>
    </row>
    <row r="136" spans="2:49" x14ac:dyDescent="0.25">
      <c r="T136" s="2" t="s">
        <v>45</v>
      </c>
      <c r="U136" t="s">
        <v>46</v>
      </c>
      <c r="AC136" s="11" t="str">
        <f t="shared" si="61"/>
        <v/>
      </c>
      <c r="AD136" s="48" t="str">
        <f t="shared" si="62"/>
        <v/>
      </c>
      <c r="AI136" s="44" t="str">
        <f t="shared" si="49"/>
        <v/>
      </c>
      <c r="AJ136" s="47" t="str">
        <f t="shared" si="35"/>
        <v/>
      </c>
      <c r="AO136" s="44" t="str">
        <f t="shared" si="50"/>
        <v/>
      </c>
      <c r="AP136" s="48" t="str">
        <f t="shared" si="32"/>
        <v/>
      </c>
      <c r="AV136" s="11" t="str">
        <f t="shared" si="59"/>
        <v/>
      </c>
      <c r="AW136" s="47" t="str">
        <f t="shared" si="60"/>
        <v/>
      </c>
    </row>
    <row r="137" spans="2:49" x14ac:dyDescent="0.25">
      <c r="T137" s="2" t="s">
        <v>13</v>
      </c>
      <c r="U137" s="3">
        <v>2017</v>
      </c>
      <c r="AC137" s="11" t="str">
        <f t="shared" si="61"/>
        <v/>
      </c>
      <c r="AD137" s="48" t="str">
        <f t="shared" si="62"/>
        <v/>
      </c>
      <c r="AI137" s="44" t="str">
        <f t="shared" si="49"/>
        <v/>
      </c>
      <c r="AJ137" s="47" t="str">
        <f t="shared" si="35"/>
        <v/>
      </c>
      <c r="AO137" s="44" t="str">
        <f t="shared" si="50"/>
        <v/>
      </c>
      <c r="AP137" s="48" t="str">
        <f t="shared" ref="AP137:AP161" si="63">IF(OR(AM137="",AM137=0),"",AN137/AM137-1)</f>
        <v/>
      </c>
      <c r="AV137" s="11" t="str">
        <f t="shared" si="59"/>
        <v/>
      </c>
      <c r="AW137" s="47" t="str">
        <f t="shared" si="60"/>
        <v/>
      </c>
    </row>
    <row r="138" spans="2:49" x14ac:dyDescent="0.25">
      <c r="T138" s="2" t="s">
        <v>16</v>
      </c>
      <c r="U138" t="s">
        <v>17</v>
      </c>
      <c r="AC138" s="11" t="str">
        <f t="shared" si="61"/>
        <v/>
      </c>
      <c r="AD138" s="48" t="str">
        <f t="shared" si="62"/>
        <v/>
      </c>
      <c r="AI138" s="44" t="str">
        <f t="shared" si="49"/>
        <v/>
      </c>
      <c r="AJ138" s="47" t="str">
        <f t="shared" ref="AJ138:AJ175" si="64">IF(OR(AG138="",AG138=0),"",AH138/AG138-1)</f>
        <v/>
      </c>
      <c r="AO138" s="44" t="str">
        <f t="shared" si="50"/>
        <v/>
      </c>
      <c r="AP138" s="48" t="str">
        <f t="shared" si="63"/>
        <v/>
      </c>
      <c r="AV138" s="11" t="str">
        <f t="shared" si="59"/>
        <v/>
      </c>
      <c r="AW138" s="47" t="str">
        <f t="shared" si="60"/>
        <v/>
      </c>
    </row>
    <row r="139" spans="2:49" x14ac:dyDescent="0.25">
      <c r="AC139" s="11" t="str">
        <f t="shared" si="61"/>
        <v/>
      </c>
      <c r="AD139" s="48" t="str">
        <f t="shared" si="62"/>
        <v/>
      </c>
      <c r="AI139" s="44" t="str">
        <f t="shared" si="49"/>
        <v/>
      </c>
      <c r="AJ139" s="47" t="str">
        <f t="shared" si="64"/>
        <v/>
      </c>
      <c r="AO139" s="44" t="str">
        <f t="shared" si="50"/>
        <v/>
      </c>
      <c r="AP139" s="48" t="str">
        <f t="shared" si="63"/>
        <v/>
      </c>
      <c r="AV139" s="11" t="str">
        <f t="shared" si="59"/>
        <v/>
      </c>
      <c r="AW139" s="47" t="str">
        <f t="shared" si="60"/>
        <v/>
      </c>
    </row>
    <row r="140" spans="2:49" x14ac:dyDescent="0.25">
      <c r="T140" s="2" t="s">
        <v>27</v>
      </c>
      <c r="U140" s="2" t="s">
        <v>26</v>
      </c>
      <c r="W140" s="37"/>
      <c r="X140" s="37"/>
      <c r="AC140" s="11" t="str">
        <f t="shared" si="61"/>
        <v/>
      </c>
      <c r="AD140" s="48" t="str">
        <f t="shared" si="62"/>
        <v/>
      </c>
      <c r="AI140" s="44" t="str">
        <f t="shared" si="49"/>
        <v/>
      </c>
      <c r="AJ140" s="47" t="str">
        <f t="shared" si="64"/>
        <v/>
      </c>
      <c r="AO140" s="44" t="str">
        <f t="shared" si="50"/>
        <v/>
      </c>
      <c r="AP140" s="48" t="str">
        <f t="shared" si="63"/>
        <v/>
      </c>
      <c r="AV140" s="11" t="str">
        <f t="shared" si="59"/>
        <v/>
      </c>
      <c r="AW140" s="47" t="str">
        <f t="shared" si="60"/>
        <v/>
      </c>
    </row>
    <row r="141" spans="2:49" x14ac:dyDescent="0.25">
      <c r="T141" s="2" t="s">
        <v>28</v>
      </c>
      <c r="U141" t="s">
        <v>62</v>
      </c>
      <c r="V141" t="s">
        <v>15</v>
      </c>
      <c r="W141" s="38" t="s">
        <v>39</v>
      </c>
      <c r="X141" s="38" t="s">
        <v>38</v>
      </c>
      <c r="AC141" s="11" t="str">
        <f t="shared" si="61"/>
        <v/>
      </c>
      <c r="AD141" s="48" t="str">
        <f t="shared" si="62"/>
        <v/>
      </c>
      <c r="AI141" s="44" t="str">
        <f t="shared" si="49"/>
        <v/>
      </c>
      <c r="AJ141" s="47" t="str">
        <f t="shared" si="64"/>
        <v/>
      </c>
      <c r="AO141" s="44" t="str">
        <f t="shared" si="50"/>
        <v/>
      </c>
      <c r="AP141" s="48" t="str">
        <f t="shared" si="63"/>
        <v/>
      </c>
      <c r="AV141" s="11" t="str">
        <f t="shared" si="59"/>
        <v/>
      </c>
      <c r="AW141" s="47" t="str">
        <f t="shared" si="60"/>
        <v/>
      </c>
    </row>
    <row r="142" spans="2:49" x14ac:dyDescent="0.25">
      <c r="T142" s="3">
        <v>2</v>
      </c>
      <c r="U142" s="1">
        <v>17</v>
      </c>
      <c r="V142" s="1">
        <v>22</v>
      </c>
      <c r="W142" s="1">
        <f>IF(V142-U142=0,"",V142-U142)</f>
        <v>5</v>
      </c>
      <c r="X142" s="48">
        <f>IF(OR(U142="",U142=0),"",V142/U142-1)</f>
        <v>0.29411764705882359</v>
      </c>
      <c r="AI142" s="44" t="str">
        <f t="shared" si="49"/>
        <v/>
      </c>
      <c r="AJ142" s="47" t="str">
        <f t="shared" si="64"/>
        <v/>
      </c>
      <c r="AO142" s="44" t="str">
        <f t="shared" si="50"/>
        <v/>
      </c>
      <c r="AP142" s="48" t="str">
        <f t="shared" si="63"/>
        <v/>
      </c>
      <c r="AV142" s="11" t="str">
        <f t="shared" si="59"/>
        <v/>
      </c>
      <c r="AW142" s="47" t="str">
        <f t="shared" si="60"/>
        <v/>
      </c>
    </row>
    <row r="143" spans="2:49" x14ac:dyDescent="0.25">
      <c r="T143" s="3">
        <v>7</v>
      </c>
      <c r="U143" s="1">
        <v>9</v>
      </c>
      <c r="V143" s="1">
        <v>7</v>
      </c>
      <c r="W143" s="1">
        <f t="shared" ref="W143:W168" si="65">IF(V143-U143=0,"",V143-U143)</f>
        <v>-2</v>
      </c>
      <c r="X143" s="48">
        <f t="shared" ref="X143:X168" si="66">IF(OR(U143="",U143=0),"",V143/U143-1)</f>
        <v>-0.22222222222222221</v>
      </c>
      <c r="AI143" s="44" t="str">
        <f t="shared" si="49"/>
        <v/>
      </c>
      <c r="AJ143" s="47" t="str">
        <f t="shared" si="64"/>
        <v/>
      </c>
      <c r="AO143" s="44" t="str">
        <f t="shared" si="50"/>
        <v/>
      </c>
      <c r="AP143" s="48" t="str">
        <f t="shared" si="63"/>
        <v/>
      </c>
      <c r="AV143" s="11" t="str">
        <f t="shared" si="59"/>
        <v/>
      </c>
      <c r="AW143" s="47" t="str">
        <f t="shared" si="60"/>
        <v/>
      </c>
    </row>
    <row r="144" spans="2:49" x14ac:dyDescent="0.25">
      <c r="T144" s="3">
        <v>3</v>
      </c>
      <c r="U144" s="1">
        <v>7</v>
      </c>
      <c r="V144" s="1">
        <v>2</v>
      </c>
      <c r="W144" s="1">
        <f t="shared" si="65"/>
        <v>-5</v>
      </c>
      <c r="X144" s="48">
        <f t="shared" si="66"/>
        <v>-0.7142857142857143</v>
      </c>
      <c r="Z144" s="52" t="s">
        <v>76</v>
      </c>
      <c r="AA144" s="52"/>
      <c r="AB144" s="52"/>
      <c r="AC144" s="52"/>
      <c r="AD144" s="52"/>
      <c r="AI144" s="44" t="str">
        <f t="shared" si="49"/>
        <v/>
      </c>
      <c r="AJ144" s="47" t="str">
        <f t="shared" si="64"/>
        <v/>
      </c>
      <c r="AO144" s="44" t="str">
        <f t="shared" si="50"/>
        <v/>
      </c>
      <c r="AP144" s="48" t="str">
        <f t="shared" si="63"/>
        <v/>
      </c>
      <c r="AV144" s="11" t="str">
        <f t="shared" si="59"/>
        <v/>
      </c>
      <c r="AW144" s="47" t="str">
        <f t="shared" si="60"/>
        <v/>
      </c>
    </row>
    <row r="145" spans="20:49" x14ac:dyDescent="0.25">
      <c r="T145" s="3">
        <v>1</v>
      </c>
      <c r="U145" s="1">
        <v>39</v>
      </c>
      <c r="V145" s="1">
        <v>37</v>
      </c>
      <c r="W145" s="1">
        <f t="shared" si="65"/>
        <v>-2</v>
      </c>
      <c r="X145" s="48">
        <f t="shared" si="66"/>
        <v>-5.1282051282051322E-2</v>
      </c>
      <c r="Z145" s="5"/>
      <c r="AA145" s="5" t="s">
        <v>62</v>
      </c>
      <c r="AB145" s="5" t="s">
        <v>15</v>
      </c>
      <c r="AC145" s="6" t="s">
        <v>37</v>
      </c>
      <c r="AD145" s="6" t="s">
        <v>38</v>
      </c>
      <c r="AI145" s="44" t="str">
        <f t="shared" si="49"/>
        <v/>
      </c>
      <c r="AJ145" s="47" t="str">
        <f t="shared" si="64"/>
        <v/>
      </c>
      <c r="AO145" s="44" t="str">
        <f t="shared" si="50"/>
        <v/>
      </c>
      <c r="AP145" s="48" t="str">
        <f t="shared" si="63"/>
        <v/>
      </c>
      <c r="AV145" s="11" t="str">
        <f t="shared" si="59"/>
        <v/>
      </c>
      <c r="AW145" s="47" t="str">
        <f t="shared" si="60"/>
        <v/>
      </c>
    </row>
    <row r="146" spans="20:49" x14ac:dyDescent="0.25">
      <c r="T146" s="3">
        <v>4</v>
      </c>
      <c r="U146" s="1">
        <v>78</v>
      </c>
      <c r="V146" s="1">
        <v>59</v>
      </c>
      <c r="W146" s="1">
        <f t="shared" si="65"/>
        <v>-19</v>
      </c>
      <c r="X146" s="48">
        <f t="shared" si="66"/>
        <v>-0.24358974358974361</v>
      </c>
      <c r="Z146" t="str">
        <f t="shared" ref="Z146:Z159" si="67">Z128</f>
        <v>A</v>
      </c>
      <c r="AA146" s="7">
        <f t="shared" ref="AA146:AB159" si="68">AA104/AA128</f>
        <v>1.2954186221862829</v>
      </c>
      <c r="AB146" s="7">
        <f t="shared" si="68"/>
        <v>0.8172273088627543</v>
      </c>
      <c r="AC146" s="7">
        <f>AB146-AA146</f>
        <v>-0.4781913133235286</v>
      </c>
      <c r="AD146" s="47">
        <f t="shared" ref="AD146:AD159" si="69">IF(OR(AA146="",AA146=0),"",AB146/AA146-1)</f>
        <v>-0.36914037295255442</v>
      </c>
      <c r="AI146" s="44" t="str">
        <f t="shared" si="49"/>
        <v/>
      </c>
      <c r="AJ146" s="47" t="str">
        <f t="shared" si="64"/>
        <v/>
      </c>
      <c r="AO146" s="44" t="str">
        <f t="shared" si="50"/>
        <v/>
      </c>
      <c r="AP146" s="48" t="str">
        <f t="shared" si="63"/>
        <v/>
      </c>
      <c r="AV146" s="11" t="str">
        <f t="shared" si="59"/>
        <v/>
      </c>
      <c r="AW146" s="47" t="str">
        <f t="shared" si="60"/>
        <v/>
      </c>
    </row>
    <row r="147" spans="20:49" x14ac:dyDescent="0.25">
      <c r="T147" s="3">
        <v>5</v>
      </c>
      <c r="U147" s="1">
        <v>60</v>
      </c>
      <c r="V147" s="1">
        <v>250</v>
      </c>
      <c r="W147" s="1">
        <f t="shared" si="65"/>
        <v>190</v>
      </c>
      <c r="X147" s="48">
        <f t="shared" si="66"/>
        <v>3.166666666666667</v>
      </c>
      <c r="Z147" t="str">
        <f t="shared" si="67"/>
        <v>W</v>
      </c>
      <c r="AA147" s="7">
        <f t="shared" si="68"/>
        <v>0.37596731396020711</v>
      </c>
      <c r="AB147" s="7">
        <f t="shared" si="68"/>
        <v>1.057277044074207</v>
      </c>
      <c r="AC147" s="7">
        <f t="shared" ref="AC147:AC159" si="70">AB147-AA147</f>
        <v>0.68130973011399987</v>
      </c>
      <c r="AD147" s="47">
        <f t="shared" si="69"/>
        <v>1.8121514951326612</v>
      </c>
      <c r="AI147" s="44" t="str">
        <f t="shared" si="49"/>
        <v/>
      </c>
      <c r="AJ147" s="47" t="str">
        <f t="shared" si="64"/>
        <v/>
      </c>
      <c r="AO147" s="44" t="str">
        <f t="shared" si="50"/>
        <v/>
      </c>
      <c r="AP147" s="48" t="str">
        <f t="shared" si="63"/>
        <v/>
      </c>
      <c r="AV147" s="11" t="str">
        <f t="shared" si="59"/>
        <v/>
      </c>
      <c r="AW147" s="47" t="str">
        <f t="shared" si="60"/>
        <v/>
      </c>
    </row>
    <row r="148" spans="20:49" x14ac:dyDescent="0.25">
      <c r="T148" s="3">
        <v>6</v>
      </c>
      <c r="U148" s="1">
        <v>677</v>
      </c>
      <c r="V148" s="1"/>
      <c r="W148" s="1">
        <f t="shared" si="65"/>
        <v>-677</v>
      </c>
      <c r="X148" s="48">
        <f t="shared" si="66"/>
        <v>-1</v>
      </c>
      <c r="Z148" t="str">
        <f t="shared" si="67"/>
        <v>Z</v>
      </c>
      <c r="AA148" s="7">
        <f t="shared" si="68"/>
        <v>642.66111111111104</v>
      </c>
      <c r="AB148" s="7">
        <f t="shared" si="68"/>
        <v>0.29413393781106784</v>
      </c>
      <c r="AC148" s="7">
        <f t="shared" si="70"/>
        <v>-642.36697717330003</v>
      </c>
      <c r="AD148" s="47">
        <f t="shared" si="69"/>
        <v>-0.99954231875443256</v>
      </c>
      <c r="AI148" s="44" t="str">
        <f t="shared" si="49"/>
        <v/>
      </c>
      <c r="AJ148" s="47" t="str">
        <f t="shared" si="64"/>
        <v/>
      </c>
      <c r="AO148" s="44" t="str">
        <f t="shared" si="50"/>
        <v/>
      </c>
      <c r="AP148" s="48" t="str">
        <f t="shared" si="63"/>
        <v/>
      </c>
      <c r="AV148" s="11" t="str">
        <f t="shared" si="59"/>
        <v/>
      </c>
      <c r="AW148" s="47" t="str">
        <f t="shared" si="60"/>
        <v/>
      </c>
    </row>
    <row r="149" spans="20:49" x14ac:dyDescent="0.25">
      <c r="T149" s="3">
        <v>11</v>
      </c>
      <c r="U149" s="1">
        <v>2744643</v>
      </c>
      <c r="V149" s="1">
        <v>2932420</v>
      </c>
      <c r="W149" s="1">
        <f t="shared" si="65"/>
        <v>187777</v>
      </c>
      <c r="X149" s="48">
        <f t="shared" si="66"/>
        <v>6.8415819470874828E-2</v>
      </c>
      <c r="Z149" t="str">
        <f t="shared" si="67"/>
        <v>G</v>
      </c>
      <c r="AA149" s="7">
        <f t="shared" si="68"/>
        <v>3114.27</v>
      </c>
      <c r="AB149" s="7">
        <f t="shared" si="68"/>
        <v>1.9093143630541709</v>
      </c>
      <c r="AC149" s="7">
        <f t="shared" si="70"/>
        <v>-3112.3606856369456</v>
      </c>
      <c r="AD149" s="47">
        <f t="shared" si="69"/>
        <v>-0.99938691431280713</v>
      </c>
      <c r="AI149" s="44" t="str">
        <f t="shared" si="49"/>
        <v/>
      </c>
      <c r="AJ149" s="47" t="str">
        <f t="shared" si="64"/>
        <v/>
      </c>
      <c r="AO149" s="44" t="str">
        <f t="shared" si="50"/>
        <v/>
      </c>
      <c r="AP149" s="48" t="str">
        <f t="shared" si="63"/>
        <v/>
      </c>
      <c r="AV149" s="11" t="str">
        <f t="shared" si="59"/>
        <v/>
      </c>
      <c r="AW149" s="47" t="str">
        <f t="shared" si="60"/>
        <v/>
      </c>
    </row>
    <row r="150" spans="20:49" x14ac:dyDescent="0.25">
      <c r="T150" s="3">
        <v>9</v>
      </c>
      <c r="U150" s="1">
        <v>4200</v>
      </c>
      <c r="V150" s="1">
        <v>6379</v>
      </c>
      <c r="W150" s="1">
        <f t="shared" si="65"/>
        <v>2179</v>
      </c>
      <c r="X150" s="48">
        <f t="shared" si="66"/>
        <v>0.51880952380952383</v>
      </c>
      <c r="Z150" t="str">
        <f t="shared" si="67"/>
        <v>M</v>
      </c>
      <c r="AA150" s="7">
        <f t="shared" si="68"/>
        <v>28.454875000000001</v>
      </c>
      <c r="AB150" s="7">
        <f t="shared" si="68"/>
        <v>64.737218543046353</v>
      </c>
      <c r="AC150" s="7">
        <f t="shared" si="70"/>
        <v>36.282343543046352</v>
      </c>
      <c r="AD150" s="47">
        <f t="shared" si="69"/>
        <v>1.2750835680369832</v>
      </c>
      <c r="AI150" s="44" t="str">
        <f t="shared" si="49"/>
        <v/>
      </c>
      <c r="AJ150" s="47" t="str">
        <f t="shared" si="64"/>
        <v/>
      </c>
      <c r="AO150" s="44" t="str">
        <f t="shared" si="50"/>
        <v/>
      </c>
      <c r="AP150" s="48" t="str">
        <f t="shared" si="63"/>
        <v/>
      </c>
      <c r="AV150" s="11" t="str">
        <f t="shared" si="59"/>
        <v/>
      </c>
      <c r="AW150" s="47" t="str">
        <f t="shared" si="60"/>
        <v/>
      </c>
    </row>
    <row r="151" spans="20:49" x14ac:dyDescent="0.25">
      <c r="T151" s="3">
        <v>8</v>
      </c>
      <c r="U151" s="1">
        <v>199</v>
      </c>
      <c r="V151" s="1">
        <v>166</v>
      </c>
      <c r="W151" s="1">
        <f t="shared" si="65"/>
        <v>-33</v>
      </c>
      <c r="X151" s="48">
        <f t="shared" si="66"/>
        <v>-0.16582914572864327</v>
      </c>
      <c r="Z151" t="str">
        <f t="shared" si="67"/>
        <v>S</v>
      </c>
      <c r="AA151" s="7">
        <f t="shared" si="68"/>
        <v>336.22123076923077</v>
      </c>
      <c r="AB151" s="7" t="e">
        <f t="shared" si="68"/>
        <v>#DIV/0!</v>
      </c>
      <c r="AC151" s="7" t="e">
        <f t="shared" si="70"/>
        <v>#DIV/0!</v>
      </c>
      <c r="AD151" s="47" t="e">
        <f t="shared" si="69"/>
        <v>#DIV/0!</v>
      </c>
      <c r="AI151" s="44" t="str">
        <f t="shared" si="49"/>
        <v/>
      </c>
      <c r="AJ151" s="47" t="str">
        <f t="shared" si="64"/>
        <v/>
      </c>
      <c r="AO151" s="44" t="str">
        <f t="shared" si="50"/>
        <v/>
      </c>
      <c r="AP151" s="48" t="str">
        <f t="shared" si="63"/>
        <v/>
      </c>
      <c r="AV151" s="11" t="str">
        <f t="shared" si="59"/>
        <v/>
      </c>
      <c r="AW151" s="47" t="str">
        <f t="shared" si="60"/>
        <v/>
      </c>
    </row>
    <row r="152" spans="20:49" x14ac:dyDescent="0.25">
      <c r="T152" s="3">
        <v>10</v>
      </c>
      <c r="U152" s="1">
        <v>130</v>
      </c>
      <c r="V152" s="1"/>
      <c r="W152" s="1">
        <f t="shared" si="65"/>
        <v>-130</v>
      </c>
      <c r="X152" s="48">
        <f t="shared" si="66"/>
        <v>-1</v>
      </c>
      <c r="Z152">
        <f t="shared" si="67"/>
        <v>0</v>
      </c>
      <c r="AA152" s="7" t="e">
        <f t="shared" si="68"/>
        <v>#DIV/0!</v>
      </c>
      <c r="AB152" s="7" t="e">
        <f t="shared" si="68"/>
        <v>#DIV/0!</v>
      </c>
      <c r="AC152" s="7" t="e">
        <f t="shared" si="70"/>
        <v>#DIV/0!</v>
      </c>
      <c r="AD152" s="47" t="e">
        <f t="shared" si="69"/>
        <v>#DIV/0!</v>
      </c>
      <c r="AI152" s="44" t="str">
        <f t="shared" si="49"/>
        <v/>
      </c>
      <c r="AJ152" s="47" t="str">
        <f t="shared" si="64"/>
        <v/>
      </c>
      <c r="AO152" s="44" t="str">
        <f t="shared" si="50"/>
        <v/>
      </c>
      <c r="AP152" s="48" t="str">
        <f t="shared" si="63"/>
        <v/>
      </c>
      <c r="AV152" s="11" t="str">
        <f t="shared" si="59"/>
        <v/>
      </c>
      <c r="AW152" s="47" t="str">
        <f t="shared" si="60"/>
        <v/>
      </c>
    </row>
    <row r="153" spans="20:49" x14ac:dyDescent="0.25">
      <c r="W153" s="1" t="str">
        <f t="shared" si="65"/>
        <v/>
      </c>
      <c r="X153" s="48" t="str">
        <f t="shared" si="66"/>
        <v/>
      </c>
      <c r="Z153">
        <f t="shared" si="67"/>
        <v>0</v>
      </c>
      <c r="AA153" s="7" t="e">
        <f t="shared" si="68"/>
        <v>#DIV/0!</v>
      </c>
      <c r="AB153" s="7" t="e">
        <f t="shared" si="68"/>
        <v>#DIV/0!</v>
      </c>
      <c r="AC153" s="7" t="e">
        <f t="shared" si="70"/>
        <v>#DIV/0!</v>
      </c>
      <c r="AD153" s="47" t="e">
        <f t="shared" si="69"/>
        <v>#DIV/0!</v>
      </c>
      <c r="AI153" s="44" t="str">
        <f t="shared" si="49"/>
        <v/>
      </c>
      <c r="AJ153" s="47" t="str">
        <f t="shared" si="64"/>
        <v/>
      </c>
      <c r="AO153" s="44" t="str">
        <f t="shared" si="50"/>
        <v/>
      </c>
      <c r="AP153" s="48" t="str">
        <f t="shared" si="63"/>
        <v/>
      </c>
      <c r="AV153" s="11" t="str">
        <f t="shared" si="59"/>
        <v/>
      </c>
      <c r="AW153" s="47" t="str">
        <f t="shared" si="60"/>
        <v/>
      </c>
    </row>
    <row r="154" spans="20:49" x14ac:dyDescent="0.25">
      <c r="W154" s="1" t="str">
        <f t="shared" si="65"/>
        <v/>
      </c>
      <c r="X154" s="48" t="str">
        <f t="shared" si="66"/>
        <v/>
      </c>
      <c r="Z154">
        <f t="shared" si="67"/>
        <v>0</v>
      </c>
      <c r="AA154" s="7" t="e">
        <f t="shared" si="68"/>
        <v>#DIV/0!</v>
      </c>
      <c r="AB154" s="7" t="e">
        <f t="shared" si="68"/>
        <v>#DIV/0!</v>
      </c>
      <c r="AC154" s="7" t="e">
        <f t="shared" si="70"/>
        <v>#DIV/0!</v>
      </c>
      <c r="AD154" s="47" t="e">
        <f t="shared" si="69"/>
        <v>#DIV/0!</v>
      </c>
      <c r="AI154" s="44" t="str">
        <f t="shared" si="49"/>
        <v/>
      </c>
      <c r="AJ154" s="47" t="str">
        <f t="shared" si="64"/>
        <v/>
      </c>
      <c r="AO154" s="44" t="str">
        <f t="shared" si="50"/>
        <v/>
      </c>
      <c r="AP154" s="48" t="str">
        <f t="shared" si="63"/>
        <v/>
      </c>
      <c r="AV154" s="11" t="str">
        <f t="shared" si="59"/>
        <v/>
      </c>
      <c r="AW154" s="47" t="str">
        <f t="shared" si="60"/>
        <v/>
      </c>
    </row>
    <row r="155" spans="20:49" x14ac:dyDescent="0.25">
      <c r="W155" s="1" t="str">
        <f t="shared" si="65"/>
        <v/>
      </c>
      <c r="X155" s="48" t="str">
        <f t="shared" si="66"/>
        <v/>
      </c>
      <c r="Z155">
        <f t="shared" si="67"/>
        <v>0</v>
      </c>
      <c r="AA155" s="7" t="e">
        <f t="shared" si="68"/>
        <v>#DIV/0!</v>
      </c>
      <c r="AB155" s="7" t="e">
        <f t="shared" si="68"/>
        <v>#DIV/0!</v>
      </c>
      <c r="AC155" s="7" t="e">
        <f t="shared" si="70"/>
        <v>#DIV/0!</v>
      </c>
      <c r="AD155" s="47" t="e">
        <f t="shared" si="69"/>
        <v>#DIV/0!</v>
      </c>
      <c r="AI155" s="44" t="str">
        <f t="shared" si="49"/>
        <v/>
      </c>
      <c r="AJ155" s="47" t="str">
        <f t="shared" si="64"/>
        <v/>
      </c>
      <c r="AO155" s="44" t="str">
        <f t="shared" si="50"/>
        <v/>
      </c>
      <c r="AP155" s="48" t="str">
        <f t="shared" si="63"/>
        <v/>
      </c>
      <c r="AV155" s="11" t="str">
        <f t="shared" si="59"/>
        <v/>
      </c>
      <c r="AW155" s="47" t="str">
        <f t="shared" si="60"/>
        <v/>
      </c>
    </row>
    <row r="156" spans="20:49" x14ac:dyDescent="0.25">
      <c r="W156" s="1" t="str">
        <f t="shared" si="65"/>
        <v/>
      </c>
      <c r="X156" s="48" t="str">
        <f t="shared" si="66"/>
        <v/>
      </c>
      <c r="Z156">
        <f t="shared" si="67"/>
        <v>0</v>
      </c>
      <c r="AA156" s="7" t="e">
        <f t="shared" si="68"/>
        <v>#DIV/0!</v>
      </c>
      <c r="AB156" s="7" t="e">
        <f t="shared" si="68"/>
        <v>#DIV/0!</v>
      </c>
      <c r="AC156" s="7" t="e">
        <f t="shared" si="70"/>
        <v>#DIV/0!</v>
      </c>
      <c r="AD156" s="47" t="e">
        <f t="shared" si="69"/>
        <v>#DIV/0!</v>
      </c>
      <c r="AI156" s="44" t="str">
        <f t="shared" si="49"/>
        <v/>
      </c>
      <c r="AJ156" s="47" t="str">
        <f t="shared" si="64"/>
        <v/>
      </c>
      <c r="AO156" s="44" t="str">
        <f t="shared" si="50"/>
        <v/>
      </c>
      <c r="AP156" s="48" t="str">
        <f t="shared" si="63"/>
        <v/>
      </c>
      <c r="AV156" s="11" t="str">
        <f t="shared" si="59"/>
        <v/>
      </c>
      <c r="AW156" s="47" t="str">
        <f t="shared" si="60"/>
        <v/>
      </c>
    </row>
    <row r="157" spans="20:49" x14ac:dyDescent="0.25">
      <c r="W157" s="1" t="str">
        <f t="shared" si="65"/>
        <v/>
      </c>
      <c r="X157" s="48" t="str">
        <f t="shared" si="66"/>
        <v/>
      </c>
      <c r="Z157">
        <f t="shared" si="67"/>
        <v>0</v>
      </c>
      <c r="AA157" s="7" t="e">
        <f t="shared" si="68"/>
        <v>#DIV/0!</v>
      </c>
      <c r="AB157" s="7" t="e">
        <f t="shared" si="68"/>
        <v>#DIV/0!</v>
      </c>
      <c r="AC157" s="7" t="e">
        <f t="shared" si="70"/>
        <v>#DIV/0!</v>
      </c>
      <c r="AD157" s="47" t="e">
        <f t="shared" si="69"/>
        <v>#DIV/0!</v>
      </c>
      <c r="AI157" s="44" t="str">
        <f t="shared" si="49"/>
        <v/>
      </c>
      <c r="AJ157" s="47" t="str">
        <f t="shared" si="64"/>
        <v/>
      </c>
      <c r="AO157" s="44" t="str">
        <f t="shared" si="50"/>
        <v/>
      </c>
      <c r="AP157" s="48" t="str">
        <f t="shared" si="63"/>
        <v/>
      </c>
      <c r="AV157" s="11" t="str">
        <f t="shared" si="59"/>
        <v/>
      </c>
      <c r="AW157" s="47" t="str">
        <f t="shared" si="60"/>
        <v/>
      </c>
    </row>
    <row r="158" spans="20:49" x14ac:dyDescent="0.25">
      <c r="W158" s="1" t="str">
        <f t="shared" si="65"/>
        <v/>
      </c>
      <c r="X158" s="48" t="str">
        <f t="shared" si="66"/>
        <v/>
      </c>
      <c r="Z158">
        <f t="shared" si="67"/>
        <v>0</v>
      </c>
      <c r="AA158" s="7" t="e">
        <f t="shared" si="68"/>
        <v>#DIV/0!</v>
      </c>
      <c r="AB158" s="7" t="e">
        <f t="shared" si="68"/>
        <v>#DIV/0!</v>
      </c>
      <c r="AC158" s="7" t="e">
        <f t="shared" si="70"/>
        <v>#DIV/0!</v>
      </c>
      <c r="AD158" s="47" t="e">
        <f t="shared" si="69"/>
        <v>#DIV/0!</v>
      </c>
      <c r="AI158" s="44" t="str">
        <f t="shared" si="49"/>
        <v/>
      </c>
      <c r="AJ158" s="47" t="str">
        <f t="shared" si="64"/>
        <v/>
      </c>
      <c r="AO158" s="44" t="str">
        <f t="shared" si="50"/>
        <v/>
      </c>
      <c r="AP158" s="48" t="str">
        <f t="shared" si="63"/>
        <v/>
      </c>
      <c r="AV158" s="11" t="str">
        <f t="shared" si="59"/>
        <v/>
      </c>
      <c r="AW158" s="47" t="str">
        <f t="shared" si="60"/>
        <v/>
      </c>
    </row>
    <row r="159" spans="20:49" x14ac:dyDescent="0.25">
      <c r="W159" s="1" t="str">
        <f t="shared" si="65"/>
        <v/>
      </c>
      <c r="X159" s="48" t="str">
        <f t="shared" si="66"/>
        <v/>
      </c>
      <c r="Z159">
        <f t="shared" si="67"/>
        <v>0</v>
      </c>
      <c r="AA159" s="7" t="e">
        <f t="shared" si="68"/>
        <v>#DIV/0!</v>
      </c>
      <c r="AB159" s="7" t="e">
        <f t="shared" si="68"/>
        <v>#DIV/0!</v>
      </c>
      <c r="AC159" s="7" t="e">
        <f t="shared" si="70"/>
        <v>#DIV/0!</v>
      </c>
      <c r="AD159" s="47" t="e">
        <f t="shared" si="69"/>
        <v>#DIV/0!</v>
      </c>
      <c r="AI159" s="44" t="str">
        <f t="shared" si="49"/>
        <v/>
      </c>
      <c r="AJ159" s="47" t="str">
        <f t="shared" si="64"/>
        <v/>
      </c>
      <c r="AO159" s="44" t="str">
        <f t="shared" si="50"/>
        <v/>
      </c>
      <c r="AP159" s="48" t="str">
        <f t="shared" si="63"/>
        <v/>
      </c>
      <c r="AV159" s="11" t="str">
        <f t="shared" si="59"/>
        <v/>
      </c>
      <c r="AW159" s="47" t="str">
        <f t="shared" si="60"/>
        <v/>
      </c>
    </row>
    <row r="160" spans="20:49" x14ac:dyDescent="0.25">
      <c r="W160" s="1" t="str">
        <f t="shared" si="65"/>
        <v/>
      </c>
      <c r="X160" s="48" t="str">
        <f t="shared" si="66"/>
        <v/>
      </c>
      <c r="AI160" s="44" t="str">
        <f t="shared" si="49"/>
        <v/>
      </c>
      <c r="AJ160" s="47" t="str">
        <f t="shared" si="64"/>
        <v/>
      </c>
      <c r="AO160" s="44" t="str">
        <f t="shared" si="50"/>
        <v/>
      </c>
      <c r="AP160" s="48" t="str">
        <f t="shared" si="63"/>
        <v/>
      </c>
      <c r="AV160" s="11" t="str">
        <f t="shared" si="59"/>
        <v/>
      </c>
      <c r="AW160" s="47" t="str">
        <f t="shared" si="60"/>
        <v/>
      </c>
    </row>
    <row r="161" spans="23:49" x14ac:dyDescent="0.25">
      <c r="W161" s="1" t="str">
        <f t="shared" si="65"/>
        <v/>
      </c>
      <c r="X161" s="48" t="str">
        <f t="shared" si="66"/>
        <v/>
      </c>
      <c r="AI161" s="44" t="str">
        <f t="shared" si="49"/>
        <v/>
      </c>
      <c r="AJ161" s="47" t="str">
        <f t="shared" si="64"/>
        <v/>
      </c>
      <c r="AO161" s="44" t="str">
        <f t="shared" si="50"/>
        <v/>
      </c>
      <c r="AP161" s="48" t="str">
        <f t="shared" si="63"/>
        <v/>
      </c>
      <c r="AV161" s="11" t="str">
        <f t="shared" si="59"/>
        <v/>
      </c>
      <c r="AW161" s="47" t="str">
        <f t="shared" si="60"/>
        <v/>
      </c>
    </row>
    <row r="162" spans="23:49" x14ac:dyDescent="0.25">
      <c r="W162" s="1" t="str">
        <f t="shared" si="65"/>
        <v/>
      </c>
      <c r="X162" s="48" t="str">
        <f t="shared" si="66"/>
        <v/>
      </c>
      <c r="AI162" s="44" t="str">
        <f t="shared" si="49"/>
        <v/>
      </c>
      <c r="AJ162" s="47" t="str">
        <f t="shared" si="64"/>
        <v/>
      </c>
      <c r="AV162" s="11" t="str">
        <f t="shared" si="59"/>
        <v/>
      </c>
      <c r="AW162" s="47" t="str">
        <f t="shared" si="60"/>
        <v/>
      </c>
    </row>
    <row r="163" spans="23:49" x14ac:dyDescent="0.25">
      <c r="W163" s="1" t="str">
        <f t="shared" si="65"/>
        <v/>
      </c>
      <c r="X163" s="48" t="str">
        <f t="shared" si="66"/>
        <v/>
      </c>
      <c r="AI163" s="44" t="str">
        <f t="shared" si="49"/>
        <v/>
      </c>
      <c r="AJ163" s="47" t="str">
        <f t="shared" si="64"/>
        <v/>
      </c>
      <c r="AV163" s="11" t="str">
        <f t="shared" si="59"/>
        <v/>
      </c>
      <c r="AW163" s="47" t="str">
        <f t="shared" si="60"/>
        <v/>
      </c>
    </row>
    <row r="164" spans="23:49" x14ac:dyDescent="0.25">
      <c r="W164" s="1" t="str">
        <f t="shared" si="65"/>
        <v/>
      </c>
      <c r="X164" s="48" t="str">
        <f t="shared" si="66"/>
        <v/>
      </c>
      <c r="AI164" s="44" t="str">
        <f t="shared" si="49"/>
        <v/>
      </c>
      <c r="AJ164" s="47" t="str">
        <f t="shared" si="64"/>
        <v/>
      </c>
      <c r="AV164" s="11" t="str">
        <f t="shared" si="59"/>
        <v/>
      </c>
      <c r="AW164" s="47" t="str">
        <f t="shared" si="60"/>
        <v/>
      </c>
    </row>
    <row r="165" spans="23:49" x14ac:dyDescent="0.25">
      <c r="W165" s="1" t="str">
        <f t="shared" si="65"/>
        <v/>
      </c>
      <c r="X165" s="48" t="str">
        <f t="shared" si="66"/>
        <v/>
      </c>
      <c r="AI165" s="44" t="str">
        <f t="shared" si="49"/>
        <v/>
      </c>
      <c r="AJ165" s="47" t="str">
        <f t="shared" si="64"/>
        <v/>
      </c>
      <c r="AV165" s="11" t="str">
        <f t="shared" si="59"/>
        <v/>
      </c>
      <c r="AW165" s="47" t="str">
        <f t="shared" si="60"/>
        <v/>
      </c>
    </row>
    <row r="166" spans="23:49" x14ac:dyDescent="0.25">
      <c r="W166" s="1" t="str">
        <f t="shared" si="65"/>
        <v/>
      </c>
      <c r="X166" s="48" t="str">
        <f t="shared" si="66"/>
        <v/>
      </c>
      <c r="AI166" s="44" t="str">
        <f t="shared" si="49"/>
        <v/>
      </c>
      <c r="AJ166" s="47" t="str">
        <f t="shared" si="64"/>
        <v/>
      </c>
    </row>
    <row r="167" spans="23:49" x14ac:dyDescent="0.25">
      <c r="W167" s="1" t="str">
        <f t="shared" si="65"/>
        <v/>
      </c>
      <c r="X167" s="48" t="str">
        <f t="shared" si="66"/>
        <v/>
      </c>
      <c r="AI167" s="44" t="str">
        <f t="shared" si="49"/>
        <v/>
      </c>
      <c r="AJ167" s="47" t="str">
        <f t="shared" si="64"/>
        <v/>
      </c>
    </row>
    <row r="168" spans="23:49" x14ac:dyDescent="0.25">
      <c r="W168" s="1" t="str">
        <f t="shared" si="65"/>
        <v/>
      </c>
      <c r="X168" s="48" t="str">
        <f t="shared" si="66"/>
        <v/>
      </c>
      <c r="AI168" s="44" t="str">
        <f t="shared" si="49"/>
        <v/>
      </c>
      <c r="AJ168" s="47" t="str">
        <f t="shared" si="64"/>
        <v/>
      </c>
    </row>
    <row r="169" spans="23:49" x14ac:dyDescent="0.25">
      <c r="AI169" s="44" t="str">
        <f t="shared" si="49"/>
        <v/>
      </c>
      <c r="AJ169" s="47" t="str">
        <f t="shared" si="64"/>
        <v/>
      </c>
    </row>
    <row r="170" spans="23:49" x14ac:dyDescent="0.25">
      <c r="AI170" s="44" t="str">
        <f t="shared" si="49"/>
        <v/>
      </c>
      <c r="AJ170" s="47" t="str">
        <f t="shared" si="64"/>
        <v/>
      </c>
    </row>
    <row r="171" spans="23:49" x14ac:dyDescent="0.25">
      <c r="AI171" s="44" t="str">
        <f t="shared" si="49"/>
        <v/>
      </c>
      <c r="AJ171" s="47" t="str">
        <f t="shared" si="64"/>
        <v/>
      </c>
    </row>
    <row r="172" spans="23:49" x14ac:dyDescent="0.25">
      <c r="AI172" s="44" t="str">
        <f t="shared" si="49"/>
        <v/>
      </c>
      <c r="AJ172" s="47" t="str">
        <f t="shared" si="64"/>
        <v/>
      </c>
    </row>
    <row r="173" spans="23:49" x14ac:dyDescent="0.25">
      <c r="AI173" s="44" t="str">
        <f t="shared" si="49"/>
        <v/>
      </c>
      <c r="AJ173" s="47" t="str">
        <f t="shared" si="64"/>
        <v/>
      </c>
    </row>
    <row r="174" spans="23:49" x14ac:dyDescent="0.25">
      <c r="AI174" s="44" t="str">
        <f t="shared" si="49"/>
        <v/>
      </c>
      <c r="AJ174" s="47" t="str">
        <f t="shared" si="64"/>
        <v/>
      </c>
    </row>
    <row r="175" spans="23:49" x14ac:dyDescent="0.25">
      <c r="AI175" s="44" t="str">
        <f t="shared" si="49"/>
        <v/>
      </c>
      <c r="AJ175" s="47" t="str">
        <f t="shared" si="64"/>
        <v/>
      </c>
    </row>
    <row r="177" spans="45:49" x14ac:dyDescent="0.25">
      <c r="AS177" s="2" t="s">
        <v>45</v>
      </c>
      <c r="AT177" t="s">
        <v>46</v>
      </c>
    </row>
    <row r="178" spans="45:49" x14ac:dyDescent="0.25">
      <c r="AS178" s="2" t="s">
        <v>13</v>
      </c>
      <c r="AT178" s="3">
        <v>2017</v>
      </c>
    </row>
    <row r="179" spans="45:49" x14ac:dyDescent="0.25">
      <c r="AS179" s="2" t="s">
        <v>16</v>
      </c>
      <c r="AT179" t="s">
        <v>17</v>
      </c>
    </row>
    <row r="181" spans="45:49" x14ac:dyDescent="0.25">
      <c r="AS181" s="2" t="s">
        <v>27</v>
      </c>
      <c r="AT181" s="2" t="s">
        <v>26</v>
      </c>
      <c r="AV181" s="37"/>
      <c r="AW181" s="37"/>
    </row>
    <row r="182" spans="45:49" x14ac:dyDescent="0.25">
      <c r="AS182" s="2" t="s">
        <v>28</v>
      </c>
      <c r="AT182" t="s">
        <v>62</v>
      </c>
      <c r="AU182" t="s">
        <v>15</v>
      </c>
      <c r="AV182" s="9" t="s">
        <v>39</v>
      </c>
      <c r="AW182" s="9" t="s">
        <v>38</v>
      </c>
    </row>
    <row r="183" spans="45:49" x14ac:dyDescent="0.25">
      <c r="AS183" s="3" t="s">
        <v>80</v>
      </c>
      <c r="AT183" s="1">
        <v>2749392</v>
      </c>
      <c r="AU183" s="1">
        <v>2739822</v>
      </c>
      <c r="AV183" s="11">
        <f>IF(AU183-AT183=0,"",AU183-AT183)</f>
        <v>-9570</v>
      </c>
      <c r="AW183" s="48">
        <f>IF(OR(AT183="",AT183=0),"",AU183/AT183-1)</f>
        <v>-3.4807695665077798E-3</v>
      </c>
    </row>
    <row r="184" spans="45:49" x14ac:dyDescent="0.25">
      <c r="AS184" s="3" t="s">
        <v>82</v>
      </c>
      <c r="AT184" s="1">
        <v>667</v>
      </c>
      <c r="AU184" s="1">
        <v>199520</v>
      </c>
      <c r="AV184" s="11">
        <f t="shared" ref="AV184:AV216" si="71">IF(AU184-AT184=0,"",AU184-AT184)</f>
        <v>198853</v>
      </c>
      <c r="AW184" s="48">
        <f t="shared" ref="AW184:AW216" si="72">IF(OR(AT184="",AT184=0),"",AU184/AT184-1)</f>
        <v>298.13043478260869</v>
      </c>
    </row>
    <row r="185" spans="45:49" x14ac:dyDescent="0.25">
      <c r="AV185" s="11" t="str">
        <f t="shared" si="71"/>
        <v/>
      </c>
      <c r="AW185" s="48" t="str">
        <f t="shared" si="72"/>
        <v/>
      </c>
    </row>
    <row r="186" spans="45:49" x14ac:dyDescent="0.25">
      <c r="AV186" s="11" t="str">
        <f t="shared" si="71"/>
        <v/>
      </c>
      <c r="AW186" s="48" t="str">
        <f t="shared" si="72"/>
        <v/>
      </c>
    </row>
    <row r="187" spans="45:49" x14ac:dyDescent="0.25">
      <c r="AV187" s="11" t="str">
        <f t="shared" si="71"/>
        <v/>
      </c>
      <c r="AW187" s="48" t="str">
        <f t="shared" si="72"/>
        <v/>
      </c>
    </row>
    <row r="188" spans="45:49" x14ac:dyDescent="0.25">
      <c r="AV188" s="11" t="str">
        <f t="shared" si="71"/>
        <v/>
      </c>
      <c r="AW188" s="48" t="str">
        <f t="shared" si="72"/>
        <v/>
      </c>
    </row>
    <row r="189" spans="45:49" x14ac:dyDescent="0.25">
      <c r="AV189" s="11" t="str">
        <f t="shared" si="71"/>
        <v/>
      </c>
      <c r="AW189" s="48" t="str">
        <f t="shared" si="72"/>
        <v/>
      </c>
    </row>
    <row r="190" spans="45:49" x14ac:dyDescent="0.25">
      <c r="AV190" s="11" t="str">
        <f t="shared" si="71"/>
        <v/>
      </c>
      <c r="AW190" s="48" t="str">
        <f t="shared" si="72"/>
        <v/>
      </c>
    </row>
    <row r="191" spans="45:49" x14ac:dyDescent="0.25">
      <c r="AV191" s="11" t="str">
        <f t="shared" si="71"/>
        <v/>
      </c>
      <c r="AW191" s="48" t="str">
        <f t="shared" si="72"/>
        <v/>
      </c>
    </row>
    <row r="192" spans="45:49" x14ac:dyDescent="0.25">
      <c r="AV192" s="11" t="str">
        <f t="shared" si="71"/>
        <v/>
      </c>
      <c r="AW192" s="48" t="str">
        <f t="shared" si="72"/>
        <v/>
      </c>
    </row>
    <row r="193" spans="48:49" x14ac:dyDescent="0.25">
      <c r="AV193" s="11" t="str">
        <f t="shared" si="71"/>
        <v/>
      </c>
      <c r="AW193" s="48" t="str">
        <f t="shared" si="72"/>
        <v/>
      </c>
    </row>
    <row r="194" spans="48:49" x14ac:dyDescent="0.25">
      <c r="AV194" s="11" t="str">
        <f t="shared" si="71"/>
        <v/>
      </c>
      <c r="AW194" s="48" t="str">
        <f t="shared" si="72"/>
        <v/>
      </c>
    </row>
    <row r="195" spans="48:49" x14ac:dyDescent="0.25">
      <c r="AV195" s="11" t="str">
        <f t="shared" si="71"/>
        <v/>
      </c>
      <c r="AW195" s="48" t="str">
        <f t="shared" si="72"/>
        <v/>
      </c>
    </row>
    <row r="196" spans="48:49" x14ac:dyDescent="0.25">
      <c r="AV196" s="11" t="str">
        <f t="shared" si="71"/>
        <v/>
      </c>
      <c r="AW196" s="48" t="str">
        <f t="shared" si="72"/>
        <v/>
      </c>
    </row>
    <row r="197" spans="48:49" x14ac:dyDescent="0.25">
      <c r="AV197" s="11" t="str">
        <f t="shared" si="71"/>
        <v/>
      </c>
      <c r="AW197" s="48" t="str">
        <f t="shared" si="72"/>
        <v/>
      </c>
    </row>
    <row r="198" spans="48:49" x14ac:dyDescent="0.25">
      <c r="AV198" s="11" t="str">
        <f t="shared" si="71"/>
        <v/>
      </c>
      <c r="AW198" s="48" t="str">
        <f t="shared" si="72"/>
        <v/>
      </c>
    </row>
    <row r="199" spans="48:49" x14ac:dyDescent="0.25">
      <c r="AV199" s="11" t="str">
        <f t="shared" si="71"/>
        <v/>
      </c>
      <c r="AW199" s="48" t="str">
        <f t="shared" si="72"/>
        <v/>
      </c>
    </row>
    <row r="200" spans="48:49" x14ac:dyDescent="0.25">
      <c r="AV200" s="11" t="str">
        <f t="shared" si="71"/>
        <v/>
      </c>
      <c r="AW200" s="48" t="str">
        <f t="shared" si="72"/>
        <v/>
      </c>
    </row>
    <row r="201" spans="48:49" x14ac:dyDescent="0.25">
      <c r="AV201" s="11" t="str">
        <f t="shared" si="71"/>
        <v/>
      </c>
      <c r="AW201" s="48" t="str">
        <f t="shared" si="72"/>
        <v/>
      </c>
    </row>
    <row r="202" spans="48:49" x14ac:dyDescent="0.25">
      <c r="AV202" s="11" t="str">
        <f t="shared" si="71"/>
        <v/>
      </c>
      <c r="AW202" s="48" t="str">
        <f t="shared" si="72"/>
        <v/>
      </c>
    </row>
    <row r="203" spans="48:49" x14ac:dyDescent="0.25">
      <c r="AV203" s="11" t="str">
        <f t="shared" si="71"/>
        <v/>
      </c>
      <c r="AW203" s="48" t="str">
        <f t="shared" si="72"/>
        <v/>
      </c>
    </row>
    <row r="204" spans="48:49" x14ac:dyDescent="0.25">
      <c r="AV204" s="11" t="str">
        <f t="shared" si="71"/>
        <v/>
      </c>
      <c r="AW204" s="48" t="str">
        <f t="shared" si="72"/>
        <v/>
      </c>
    </row>
    <row r="205" spans="48:49" x14ac:dyDescent="0.25">
      <c r="AV205" s="11" t="str">
        <f t="shared" si="71"/>
        <v/>
      </c>
      <c r="AW205" s="48" t="str">
        <f t="shared" si="72"/>
        <v/>
      </c>
    </row>
    <row r="206" spans="48:49" x14ac:dyDescent="0.25">
      <c r="AV206" s="11" t="str">
        <f t="shared" si="71"/>
        <v/>
      </c>
      <c r="AW206" s="48" t="str">
        <f t="shared" si="72"/>
        <v/>
      </c>
    </row>
    <row r="207" spans="48:49" x14ac:dyDescent="0.25">
      <c r="AV207" s="11" t="str">
        <f t="shared" si="71"/>
        <v/>
      </c>
      <c r="AW207" s="48" t="str">
        <f t="shared" si="72"/>
        <v/>
      </c>
    </row>
    <row r="208" spans="48:49" x14ac:dyDescent="0.25">
      <c r="AV208" s="11" t="str">
        <f t="shared" si="71"/>
        <v/>
      </c>
      <c r="AW208" s="48" t="str">
        <f t="shared" si="72"/>
        <v/>
      </c>
    </row>
    <row r="209" spans="48:49" x14ac:dyDescent="0.25">
      <c r="AV209" s="11" t="str">
        <f t="shared" si="71"/>
        <v/>
      </c>
      <c r="AW209" s="48" t="str">
        <f t="shared" si="72"/>
        <v/>
      </c>
    </row>
    <row r="210" spans="48:49" x14ac:dyDescent="0.25">
      <c r="AV210" s="11" t="str">
        <f t="shared" si="71"/>
        <v/>
      </c>
      <c r="AW210" s="48" t="str">
        <f t="shared" si="72"/>
        <v/>
      </c>
    </row>
    <row r="211" spans="48:49" x14ac:dyDescent="0.25">
      <c r="AV211" s="11" t="str">
        <f t="shared" si="71"/>
        <v/>
      </c>
      <c r="AW211" s="48" t="str">
        <f t="shared" si="72"/>
        <v/>
      </c>
    </row>
    <row r="212" spans="48:49" x14ac:dyDescent="0.25">
      <c r="AV212" s="11" t="str">
        <f t="shared" si="71"/>
        <v/>
      </c>
      <c r="AW212" s="48" t="str">
        <f t="shared" si="72"/>
        <v/>
      </c>
    </row>
    <row r="213" spans="48:49" x14ac:dyDescent="0.25">
      <c r="AV213" s="11" t="str">
        <f t="shared" si="71"/>
        <v/>
      </c>
      <c r="AW213" s="48" t="str">
        <f t="shared" si="72"/>
        <v/>
      </c>
    </row>
    <row r="214" spans="48:49" x14ac:dyDescent="0.25">
      <c r="AV214" s="11" t="str">
        <f t="shared" si="71"/>
        <v/>
      </c>
      <c r="AW214" s="48" t="str">
        <f t="shared" si="72"/>
        <v/>
      </c>
    </row>
    <row r="215" spans="48:49" x14ac:dyDescent="0.25">
      <c r="AV215" s="11" t="str">
        <f t="shared" si="71"/>
        <v/>
      </c>
      <c r="AW215" s="48" t="str">
        <f t="shared" si="72"/>
        <v/>
      </c>
    </row>
    <row r="216" spans="48:49" x14ac:dyDescent="0.25">
      <c r="AV216" s="11" t="str">
        <f t="shared" si="71"/>
        <v/>
      </c>
      <c r="AW216" s="48" t="str">
        <f t="shared" si="72"/>
        <v/>
      </c>
    </row>
  </sheetData>
  <sheetProtection sort="0" pivotTables="0"/>
  <mergeCells count="22">
    <mergeCell ref="AS120:AW120"/>
    <mergeCell ref="AS1:AW1"/>
    <mergeCell ref="T1:X1"/>
    <mergeCell ref="Z1:AD1"/>
    <mergeCell ref="AF1:AP1"/>
    <mergeCell ref="Z95:AD95"/>
    <mergeCell ref="B1:Q1"/>
    <mergeCell ref="B95:Q95"/>
    <mergeCell ref="B45:Q45"/>
    <mergeCell ref="B120:Q120"/>
    <mergeCell ref="T95:X95"/>
    <mergeCell ref="I86:L86"/>
    <mergeCell ref="I102:L102"/>
    <mergeCell ref="B82:Q82"/>
    <mergeCell ref="I19:L19"/>
    <mergeCell ref="I7:L7"/>
    <mergeCell ref="Z144:AD144"/>
    <mergeCell ref="Z51:AD51"/>
    <mergeCell ref="I31:L31"/>
    <mergeCell ref="B72:F72"/>
    <mergeCell ref="N72:R72"/>
    <mergeCell ref="I127:L127"/>
  </mergeCells>
  <conditionalFormatting sqref="E54:E56">
    <cfRule type="expression" dxfId="28" priority="85">
      <formula>$B54="Total général"</formula>
    </cfRule>
  </conditionalFormatting>
  <conditionalFormatting sqref="E67:E69">
    <cfRule type="expression" dxfId="27" priority="50">
      <formula>$B67="Total général"</formula>
    </cfRule>
  </conditionalFormatting>
  <conditionalFormatting sqref="W10:W39 W81:X82 W84:X94 W96:X101 W53:W79 W41">
    <cfRule type="expression" dxfId="26" priority="43">
      <formula>$T10="Total général"</formula>
    </cfRule>
  </conditionalFormatting>
  <conditionalFormatting sqref="X41">
    <cfRule type="expression" dxfId="25" priority="42">
      <formula>$T41="Total général"</formula>
    </cfRule>
  </conditionalFormatting>
  <conditionalFormatting sqref="AC10:AC23 AC34:AC46">
    <cfRule type="expression" dxfId="24" priority="33">
      <formula>$Z10="Total général"</formula>
    </cfRule>
  </conditionalFormatting>
  <conditionalFormatting sqref="AI9:AI175">
    <cfRule type="expression" dxfId="23" priority="27">
      <formula>$AF9=""</formula>
    </cfRule>
  </conditionalFormatting>
  <conditionalFormatting sqref="AO9:AO161">
    <cfRule type="expression" dxfId="22" priority="25">
      <formula>$AL9=""</formula>
    </cfRule>
  </conditionalFormatting>
  <conditionalFormatting sqref="AV75:AV99">
    <cfRule type="expression" dxfId="21" priority="17">
      <formula>$Z72="Total général"</formula>
    </cfRule>
  </conditionalFormatting>
  <conditionalFormatting sqref="AW95:AW99">
    <cfRule type="expression" dxfId="20" priority="16">
      <formula>$Z92="Total général"</formula>
    </cfRule>
  </conditionalFormatting>
  <conditionalFormatting sqref="O39:P39">
    <cfRule type="cellIs" dxfId="19" priority="14" operator="greaterThan">
      <formula>0</formula>
    </cfRule>
    <cfRule type="cellIs" dxfId="18" priority="15" operator="lessThanOrEqual">
      <formula>0</formula>
    </cfRule>
  </conditionalFormatting>
  <conditionalFormatting sqref="O40:P40">
    <cfRule type="cellIs" dxfId="17" priority="12" operator="lessThan">
      <formula>0</formula>
    </cfRule>
    <cfRule type="cellIs" dxfId="16" priority="13" operator="greaterThanOrEqual">
      <formula>0</formula>
    </cfRule>
  </conditionalFormatting>
  <conditionalFormatting sqref="AV61:AV62 AV67:AV74">
    <cfRule type="expression" dxfId="15" priority="135">
      <formula>#REF!="Total général"</formula>
    </cfRule>
  </conditionalFormatting>
  <conditionalFormatting sqref="AV63:AV66">
    <cfRule type="expression" dxfId="14" priority="151">
      <formula>$Z68="Total général"</formula>
    </cfRule>
  </conditionalFormatting>
  <conditionalFormatting sqref="E74:E78">
    <cfRule type="expression" dxfId="13" priority="158">
      <formula>$AB37="Total général"</formula>
    </cfRule>
  </conditionalFormatting>
  <conditionalFormatting sqref="Q74:Q78">
    <cfRule type="expression" dxfId="12" priority="1">
      <formula>$AB37="Total général"</formula>
    </cfRule>
  </conditionalFormatting>
  <pageMargins left="0.23622047244094491" right="0.23622047244094491" top="0.74803149606299213" bottom="0.74803149606299213" header="0.31496062992125984" footer="0.31496062992125984"/>
  <pageSetup paperSize="9" scale="51" fitToHeight="0" orientation="portrait" r:id="rId31"/>
  <headerFooter>
    <oddHeader>&amp;C&amp;"-,Gras"&amp;14&amp;F / &amp;A</oddHeader>
    <oddFooter>&amp;LEdition du : &amp;D&amp;R&amp;P / &amp;N</oddFooter>
  </headerFooter>
  <rowBreaks count="1" manualBreakCount="1">
    <brk id="87" min="19" max="2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M5:V55"/>
  <sheetViews>
    <sheetView showGridLines="0" tabSelected="1" zoomScale="70" zoomScaleNormal="70" workbookViewId="0">
      <selection activeCell="G15" sqref="G15"/>
    </sheetView>
  </sheetViews>
  <sheetFormatPr baseColWidth="10" defaultRowHeight="15" x14ac:dyDescent="0.25"/>
  <cols>
    <col min="24" max="24" width="4.42578125" customWidth="1"/>
  </cols>
  <sheetData>
    <row r="5" spans="13:22" x14ac:dyDescent="0.25">
      <c r="M5" s="40">
        <f>TABLEAU!F89</f>
        <v>3.6199826658219712E-2</v>
      </c>
      <c r="P5" s="33"/>
    </row>
    <row r="6" spans="13:22" x14ac:dyDescent="0.25">
      <c r="P6" s="60">
        <f>TABLEAU!L89</f>
        <v>-3.0527696640990684E-2</v>
      </c>
      <c r="Q6" s="60"/>
      <c r="U6" s="59">
        <f>TABLEAU!O92</f>
        <v>6.8828705129599044E-2</v>
      </c>
      <c r="V6" s="59"/>
    </row>
    <row r="17" spans="17:22" x14ac:dyDescent="0.25">
      <c r="U17" s="17"/>
    </row>
    <row r="18" spans="17:22" x14ac:dyDescent="0.25">
      <c r="U18" s="17"/>
    </row>
    <row r="19" spans="17:22" x14ac:dyDescent="0.25">
      <c r="U19" s="17"/>
    </row>
    <row r="20" spans="17:22" x14ac:dyDescent="0.25">
      <c r="U20" s="17"/>
    </row>
    <row r="21" spans="17:22" x14ac:dyDescent="0.25">
      <c r="U21" s="17"/>
    </row>
    <row r="22" spans="17:22" x14ac:dyDescent="0.25">
      <c r="U22" s="17"/>
    </row>
    <row r="23" spans="17:22" x14ac:dyDescent="0.25">
      <c r="Q23" s="61">
        <f>TABLEAU!L9</f>
        <v>-0.30147253886987291</v>
      </c>
      <c r="R23" s="61"/>
      <c r="U23" s="59">
        <f>TABLEAU!O12</f>
        <v>-0.45914488961509725</v>
      </c>
      <c r="V23" s="59"/>
    </row>
    <row r="24" spans="17:22" x14ac:dyDescent="0.25">
      <c r="U24" s="17"/>
    </row>
    <row r="25" spans="17:22" x14ac:dyDescent="0.25">
      <c r="U25" s="17"/>
    </row>
    <row r="26" spans="17:22" x14ac:dyDescent="0.25">
      <c r="U26" s="17"/>
    </row>
    <row r="27" spans="17:22" x14ac:dyDescent="0.25">
      <c r="U27" s="17"/>
    </row>
    <row r="28" spans="17:22" x14ac:dyDescent="0.25">
      <c r="U28" s="17"/>
    </row>
    <row r="29" spans="17:22" x14ac:dyDescent="0.25">
      <c r="U29" s="17"/>
    </row>
    <row r="30" spans="17:22" x14ac:dyDescent="0.25">
      <c r="U30" s="17"/>
    </row>
    <row r="31" spans="17:22" x14ac:dyDescent="0.25">
      <c r="U31" s="17"/>
    </row>
    <row r="32" spans="17:22" x14ac:dyDescent="0.25">
      <c r="U32" s="17"/>
    </row>
    <row r="33" spans="17:22" x14ac:dyDescent="0.25">
      <c r="U33" s="17"/>
    </row>
    <row r="34" spans="17:22" x14ac:dyDescent="0.25">
      <c r="Q34" s="61">
        <f>TABLEAU!L21</f>
        <v>0.27905570294012527</v>
      </c>
      <c r="R34" s="61"/>
      <c r="U34" s="59">
        <f>TABLEAU!O24</f>
        <v>-0.58472249008675858</v>
      </c>
      <c r="V34" s="59"/>
    </row>
    <row r="35" spans="17:22" x14ac:dyDescent="0.25">
      <c r="U35" s="17"/>
    </row>
    <row r="36" spans="17:22" x14ac:dyDescent="0.25">
      <c r="U36" s="17"/>
    </row>
    <row r="38" spans="17:22" x14ac:dyDescent="0.25">
      <c r="U38" s="19"/>
    </row>
    <row r="39" spans="17:22" x14ac:dyDescent="0.25">
      <c r="U39" s="19"/>
    </row>
    <row r="40" spans="17:22" x14ac:dyDescent="0.25">
      <c r="U40" s="19"/>
    </row>
    <row r="41" spans="17:22" x14ac:dyDescent="0.25">
      <c r="U41" s="19"/>
    </row>
    <row r="42" spans="17:22" x14ac:dyDescent="0.25">
      <c r="U42" s="19"/>
    </row>
    <row r="43" spans="17:22" x14ac:dyDescent="0.25">
      <c r="U43" s="19"/>
    </row>
    <row r="44" spans="17:22" x14ac:dyDescent="0.25">
      <c r="U44" s="19"/>
    </row>
    <row r="45" spans="17:22" x14ac:dyDescent="0.25">
      <c r="U45" s="19"/>
    </row>
    <row r="46" spans="17:22" x14ac:dyDescent="0.25">
      <c r="U46" s="19"/>
    </row>
    <row r="47" spans="17:22" x14ac:dyDescent="0.25">
      <c r="Q47" s="61">
        <f>TABLEAU!L33</f>
        <v>-0.38601233090757814</v>
      </c>
      <c r="R47" s="61"/>
      <c r="U47" s="62">
        <f>TABLEAU!O36</f>
        <v>0.30505176976219661</v>
      </c>
      <c r="V47" s="62"/>
    </row>
    <row r="48" spans="17:22" x14ac:dyDescent="0.25">
      <c r="U48" s="19"/>
    </row>
    <row r="50" spans="21:21" x14ac:dyDescent="0.25">
      <c r="U50" s="19"/>
    </row>
    <row r="51" spans="21:21" x14ac:dyDescent="0.25">
      <c r="U51" s="19"/>
    </row>
    <row r="53" spans="21:21" x14ac:dyDescent="0.25">
      <c r="U53" s="17"/>
    </row>
    <row r="55" spans="21:21" s="17" customFormat="1" x14ac:dyDescent="0.25"/>
  </sheetData>
  <mergeCells count="8">
    <mergeCell ref="U6:V6"/>
    <mergeCell ref="P6:Q6"/>
    <mergeCell ref="Q23:R23"/>
    <mergeCell ref="Q34:R34"/>
    <mergeCell ref="U47:V47"/>
    <mergeCell ref="U34:V34"/>
    <mergeCell ref="U23:V23"/>
    <mergeCell ref="Q47:R47"/>
  </mergeCells>
  <conditionalFormatting sqref="Q47">
    <cfRule type="expression" dxfId="2" priority="1">
      <formula>$AA4="Total général"</formula>
    </cfRule>
  </conditionalFormatting>
  <conditionalFormatting sqref="M5">
    <cfRule type="expression" dxfId="1" priority="159">
      <formula>#REF!="Total général"</formula>
    </cfRule>
  </conditionalFormatting>
  <conditionalFormatting sqref="P5:P6 Q23 Q34">
    <cfRule type="expression" dxfId="0" priority="160">
      <formula>#REF!="Total général"</formula>
    </cfRule>
  </conditionalFormatting>
  <pageMargins left="0.23622047244094491" right="0.23622047244094491" top="0.74803149606299213" bottom="0.74803149606299213" header="0.31496062992125984" footer="0.31496062992125984"/>
  <pageSetup paperSize="8" scale="76" fitToHeight="0" orientation="landscape" r:id="rId1"/>
  <headerFooter>
    <oddHeader>&amp;C&amp;"-,Gras"&amp;14&amp;F / &amp;A</oddHeader>
    <oddFooter>&amp;LEdition du : &amp;D</oddFooter>
  </headerFooter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 mise en forme</vt:lpstr>
      <vt:lpstr>TABLEAU</vt:lpstr>
      <vt:lpstr>GRAPH</vt:lpstr>
      <vt:lpstr>TABLEAU!Impression_des_titres</vt:lpstr>
      <vt:lpstr>GRAPH!Zone_d_impression</vt:lpstr>
      <vt:lpstr>TABLEAU!Zone_d_impression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MW</dc:creator>
  <cp:lastModifiedBy>MW</cp:lastModifiedBy>
  <cp:lastPrinted>2017-01-04T13:22:01Z</cp:lastPrinted>
  <dcterms:created xsi:type="dcterms:W3CDTF">2016-08-22T13:41:19Z</dcterms:created>
  <dcterms:modified xsi:type="dcterms:W3CDTF">2017-06-22T16:19:55Z</dcterms:modified>
</cp:coreProperties>
</file>