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4915" windowHeight="12840"/>
  </bookViews>
  <sheets>
    <sheet name="Inventaire" sheetId="1" r:id="rId1"/>
    <sheet name="Changelog" sheetId="2" r:id="rId2"/>
    <sheet name="Feuil3" sheetId="3" r:id="rId3"/>
  </sheets>
  <definedNames>
    <definedName name="_4210_48p">Inventaire!$D$10</definedName>
    <definedName name="_4210_52p">Inventaire!$D$11</definedName>
    <definedName name="_77XX">Inventaire!$D$16</definedName>
    <definedName name="A3100_48p">Inventaire!$D$12</definedName>
    <definedName name="A3610_28p">Inventaire!$D$13</definedName>
    <definedName name="A5500_24G_EI">Inventaire!$D$8</definedName>
    <definedName name="A5500_24G_EI_SFP">Inventaire!$D$9</definedName>
    <definedName name="A5500_24G_SI">Inventaire!$D$7</definedName>
    <definedName name="Liste">Inventaire!$C$4:$D$16</definedName>
    <definedName name="Modèle">Inventaire!$D$4:$D$16</definedName>
    <definedName name="S5500_28_EI">Inventaire!$D$4</definedName>
    <definedName name="S5500_28_EI_PWR">Inventaire!$D$5</definedName>
    <definedName name="S5500_28_SI">Inventaire!$D$6</definedName>
  </definedNames>
  <calcPr calcId="145621"/>
</workbook>
</file>

<file path=xl/calcChain.xml><?xml version="1.0" encoding="utf-8"?>
<calcChain xmlns="http://schemas.openxmlformats.org/spreadsheetml/2006/main">
  <c r="D44" i="1" l="1"/>
  <c r="O6" i="1"/>
  <c r="O7" i="1"/>
  <c r="O8" i="1"/>
  <c r="O9" i="1"/>
  <c r="O10" i="1"/>
  <c r="O12" i="1"/>
  <c r="O13" i="1"/>
  <c r="O14" i="1"/>
  <c r="O15" i="1"/>
  <c r="O16" i="1"/>
  <c r="O5" i="1"/>
  <c r="O4" i="1"/>
  <c r="F42" i="1"/>
  <c r="D40" i="1"/>
  <c r="I5" i="2"/>
  <c r="J5" i="2" s="1"/>
  <c r="I3" i="2"/>
  <c r="J3" i="2" s="1"/>
  <c r="H5" i="2" l="1"/>
  <c r="I6" i="2"/>
  <c r="J6" i="2" s="1"/>
  <c r="I7" i="2"/>
  <c r="J7" i="2" s="1"/>
  <c r="I8" i="2"/>
  <c r="J8" i="2" s="1"/>
  <c r="I9" i="2"/>
  <c r="J9" i="2" s="1"/>
  <c r="I10" i="2"/>
  <c r="J10" i="2" s="1"/>
  <c r="I11" i="2"/>
  <c r="J11" i="2" s="1"/>
  <c r="I12" i="2"/>
  <c r="J12" i="2" s="1"/>
  <c r="I13" i="2"/>
  <c r="J13" i="2" s="1"/>
  <c r="I14" i="2"/>
  <c r="J14" i="2" s="1"/>
  <c r="I15" i="2"/>
  <c r="J15" i="2" s="1"/>
  <c r="I16" i="2"/>
  <c r="J16" i="2" s="1"/>
  <c r="I17" i="2"/>
  <c r="J17" i="2" s="1"/>
  <c r="I18" i="2"/>
  <c r="J18" i="2" s="1"/>
  <c r="I19" i="2"/>
  <c r="J19" i="2" s="1"/>
  <c r="I20" i="2"/>
  <c r="J20" i="2" s="1"/>
  <c r="I21" i="2"/>
  <c r="J21" i="2" s="1"/>
  <c r="I22" i="2"/>
  <c r="J22" i="2" s="1"/>
  <c r="I23" i="2"/>
  <c r="J23" i="2" s="1"/>
  <c r="I24" i="2"/>
  <c r="J24" i="2" s="1"/>
  <c r="I25" i="2"/>
  <c r="J25" i="2" s="1"/>
  <c r="I26" i="2"/>
  <c r="J26" i="2" s="1"/>
  <c r="I27" i="2"/>
  <c r="J27" i="2" s="1"/>
  <c r="I28" i="2"/>
  <c r="J28" i="2" s="1"/>
  <c r="I29" i="2"/>
  <c r="J29" i="2" s="1"/>
  <c r="I30" i="2"/>
  <c r="J30" i="2" s="1"/>
  <c r="I31" i="2"/>
  <c r="J31" i="2" s="1"/>
  <c r="I32" i="2"/>
  <c r="J32" i="2" s="1"/>
  <c r="I33" i="2"/>
  <c r="J33" i="2" s="1"/>
  <c r="I34" i="2"/>
  <c r="J34" i="2" s="1"/>
  <c r="F39" i="1" s="1"/>
  <c r="F8" i="3"/>
  <c r="D8" i="3"/>
  <c r="D46" i="1"/>
  <c r="E44" i="1"/>
  <c r="K3" i="2" l="1"/>
  <c r="H3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K6" i="2" l="1"/>
  <c r="O11" i="1"/>
  <c r="C40" i="1"/>
  <c r="C42" i="1"/>
  <c r="K34" i="2"/>
  <c r="K5" i="2"/>
</calcChain>
</file>

<file path=xl/sharedStrings.xml><?xml version="1.0" encoding="utf-8"?>
<sst xmlns="http://schemas.openxmlformats.org/spreadsheetml/2006/main" count="43" uniqueCount="28">
  <si>
    <t>Modèle</t>
  </si>
  <si>
    <t>Quantité</t>
  </si>
  <si>
    <t>A5500 24G SI</t>
  </si>
  <si>
    <t>A5500 24G EI</t>
  </si>
  <si>
    <t>A5500 24G EI SFP</t>
  </si>
  <si>
    <t>4210 48p</t>
  </si>
  <si>
    <t>4210 52p</t>
  </si>
  <si>
    <t>A3100 48p</t>
  </si>
  <si>
    <t>A3610 28p</t>
  </si>
  <si>
    <t>77XX</t>
  </si>
  <si>
    <t>S5500 28 EI</t>
  </si>
  <si>
    <t>S5500 28 EI PWR</t>
  </si>
  <si>
    <t>S5500 28 SI</t>
  </si>
  <si>
    <t>N°</t>
  </si>
  <si>
    <t>Date</t>
  </si>
  <si>
    <t>Opération</t>
  </si>
  <si>
    <t>Raison</t>
  </si>
  <si>
    <t>Nombre</t>
  </si>
  <si>
    <t>Réapprovisionnement</t>
  </si>
  <si>
    <t>Exemple</t>
  </si>
  <si>
    <t>Récap opération</t>
  </si>
  <si>
    <t>Quantité actuel</t>
  </si>
  <si>
    <t>Quantité après opération</t>
  </si>
  <si>
    <t xml:space="preserve">Nouveau Stock </t>
  </si>
  <si>
    <t>Formules</t>
  </si>
  <si>
    <t>qte actuelle</t>
  </si>
  <si>
    <t>qte apres op</t>
  </si>
  <si>
    <t>Suppression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</si>
</sst>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4" xfId="0" applyBorder="1" applyAlignment="1"/>
    <xf numFmtId="0" fontId="0" fillId="0" borderId="5" xfId="0" applyBorder="1" applyAlignment="1"/>
    <xf numFmtId="0" fontId="0" fillId="0" borderId="0" xfId="0" applyBorder="1" applyAlignment="1"/>
    <xf numFmtId="0" fontId="0" fillId="0" borderId="2" xfId="0" applyBorder="1" applyAlignment="1"/>
    <xf numFmtId="0" fontId="0" fillId="0" borderId="0" xfId="0" applyAlignment="1"/>
    <xf numFmtId="0" fontId="0" fillId="0" borderId="0" xfId="0" applyNumberFormat="1"/>
    <xf numFmtId="0" fontId="0" fillId="0" borderId="0" xfId="0" applyNumberFormat="1" applyAlignment="1">
      <alignment horizontal="center"/>
    </xf>
    <xf numFmtId="0" fontId="1" fillId="0" borderId="0" xfId="0" applyFont="1"/>
    <xf numFmtId="0" fontId="0" fillId="2" borderId="8" xfId="0" applyFill="1" applyBorder="1"/>
    <xf numFmtId="0" fontId="0" fillId="2" borderId="9" xfId="0" applyFill="1" applyBorder="1"/>
    <xf numFmtId="0" fontId="0" fillId="3" borderId="9" xfId="0" applyFill="1" applyBorder="1"/>
    <xf numFmtId="0" fontId="0" fillId="4" borderId="9" xfId="0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2" borderId="5" xfId="0" applyFill="1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4" borderId="0" xfId="0" applyFill="1"/>
    <xf numFmtId="0" fontId="0" fillId="4" borderId="0" xfId="0" applyNumberFormat="1" applyFill="1"/>
    <xf numFmtId="0" fontId="0" fillId="3" borderId="6" xfId="0" applyFill="1" applyBorder="1"/>
    <xf numFmtId="0" fontId="0" fillId="3" borderId="9" xfId="0" applyNumberFormat="1" applyFill="1" applyBorder="1"/>
    <xf numFmtId="0" fontId="0" fillId="3" borderId="7" xfId="0" applyFill="1" applyBorder="1"/>
    <xf numFmtId="14" fontId="0" fillId="2" borderId="9" xfId="0" applyNumberFormat="1" applyFill="1" applyBorder="1" applyAlignment="1">
      <alignment horizontal="center"/>
    </xf>
    <xf numFmtId="0" fontId="0" fillId="2" borderId="9" xfId="0" applyFill="1" applyBorder="1" applyAlignment="1">
      <alignment horizontal="right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8" xfId="0" applyFill="1" applyBorder="1"/>
    <xf numFmtId="0" fontId="0" fillId="3" borderId="8" xfId="0" applyFill="1" applyBorder="1"/>
    <xf numFmtId="0" fontId="0" fillId="4" borderId="8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R46"/>
  <sheetViews>
    <sheetView tabSelected="1" workbookViewId="0">
      <selection activeCell="O16" sqref="O16:P16"/>
    </sheetView>
  </sheetViews>
  <sheetFormatPr baseColWidth="10" defaultRowHeight="15" x14ac:dyDescent="0.25"/>
  <sheetData>
    <row r="2" spans="1:18" x14ac:dyDescent="0.25">
      <c r="A2" s="5"/>
      <c r="B2" s="5"/>
    </row>
    <row r="3" spans="1:18" x14ac:dyDescent="0.25">
      <c r="A3" s="5"/>
      <c r="B3" s="5"/>
      <c r="C3" s="31" t="s">
        <v>0</v>
      </c>
      <c r="D3" s="32"/>
      <c r="E3" s="29" t="s">
        <v>1</v>
      </c>
      <c r="F3" s="35"/>
      <c r="M3" s="31" t="s">
        <v>0</v>
      </c>
      <c r="N3" s="32"/>
      <c r="O3" s="29" t="s">
        <v>1</v>
      </c>
      <c r="P3" s="35"/>
    </row>
    <row r="4" spans="1:18" x14ac:dyDescent="0.25">
      <c r="A4" s="5"/>
      <c r="B4" s="5"/>
      <c r="C4" s="33" t="s">
        <v>10</v>
      </c>
      <c r="D4" s="34"/>
      <c r="E4" s="31">
        <v>3</v>
      </c>
      <c r="F4" s="32"/>
      <c r="K4" s="16"/>
      <c r="L4" s="16"/>
      <c r="M4" s="33" t="s">
        <v>10</v>
      </c>
      <c r="N4" s="34"/>
      <c r="O4" s="31">
        <f>IF(ISERROR(VLOOKUP(C4,Changelog!$D$5:'Changelog'!$D$248,1,0)=C4),E4,VLOOKUP(C4,Changelog!$D$5:'Changelog'!$J$248,7,0))</f>
        <v>3</v>
      </c>
      <c r="P4" s="32"/>
    </row>
    <row r="5" spans="1:18" x14ac:dyDescent="0.25">
      <c r="A5" s="5"/>
      <c r="B5" s="5"/>
      <c r="C5" s="31" t="s">
        <v>11</v>
      </c>
      <c r="D5" s="32"/>
      <c r="E5" s="33">
        <v>2</v>
      </c>
      <c r="F5" s="34"/>
      <c r="K5" s="16"/>
      <c r="L5" s="16"/>
      <c r="M5" s="31" t="s">
        <v>11</v>
      </c>
      <c r="N5" s="32"/>
      <c r="O5" s="31">
        <f>IF(ISERROR(VLOOKUP(C5,Changelog!$D$5:'Changelog'!$D$248,1,0)=C5),E5,VLOOKUP(C5,Changelog!$D$5:'Changelog'!$J$248,7,0))</f>
        <v>2</v>
      </c>
      <c r="P5" s="32"/>
    </row>
    <row r="6" spans="1:18" x14ac:dyDescent="0.25">
      <c r="A6" s="5"/>
      <c r="B6" s="5"/>
      <c r="C6" s="31" t="s">
        <v>12</v>
      </c>
      <c r="D6" s="32"/>
      <c r="E6" s="29">
        <v>1</v>
      </c>
      <c r="F6" s="35"/>
      <c r="K6" s="16"/>
      <c r="L6" s="16"/>
      <c r="M6" s="31" t="s">
        <v>12</v>
      </c>
      <c r="N6" s="32"/>
      <c r="O6" s="31">
        <f>IF(ISERROR(VLOOKUP(C6,Changelog!$D$5:'Changelog'!$D$248,1,0)=C6),E6,VLOOKUP(C6,Changelog!$D$5:'Changelog'!$J$248,7,0))</f>
        <v>1</v>
      </c>
      <c r="P6" s="32"/>
    </row>
    <row r="7" spans="1:18" x14ac:dyDescent="0.25">
      <c r="A7" s="5"/>
      <c r="B7" s="5"/>
      <c r="C7" s="33" t="s">
        <v>2</v>
      </c>
      <c r="D7" s="34"/>
      <c r="E7" s="31">
        <v>3</v>
      </c>
      <c r="F7" s="32"/>
      <c r="K7" s="16"/>
      <c r="L7" s="16"/>
      <c r="M7" s="33" t="s">
        <v>2</v>
      </c>
      <c r="N7" s="34"/>
      <c r="O7" s="31">
        <f>IF(ISERROR(VLOOKUP(C7,Changelog!$D$5:'Changelog'!$D$248,1,0)=C7),E7,VLOOKUP(C7,Changelog!$D$5:'Changelog'!$J$248,7,0))</f>
        <v>3</v>
      </c>
      <c r="P7" s="32"/>
    </row>
    <row r="8" spans="1:18" x14ac:dyDescent="0.25">
      <c r="A8" s="5"/>
      <c r="B8" s="5"/>
      <c r="C8" s="31" t="s">
        <v>3</v>
      </c>
      <c r="D8" s="32"/>
      <c r="E8" s="33">
        <v>12</v>
      </c>
      <c r="F8" s="34"/>
      <c r="K8" s="16"/>
      <c r="L8" s="16"/>
      <c r="M8" s="31" t="s">
        <v>3</v>
      </c>
      <c r="N8" s="32"/>
      <c r="O8" s="31">
        <f>IF(ISERROR(VLOOKUP(C8,Changelog!$D$5:'Changelog'!$D$248,1,0)=C8),E8,VLOOKUP(C8,Changelog!$D$5:'Changelog'!$J$248,7,0))</f>
        <v>12</v>
      </c>
      <c r="P8" s="32"/>
    </row>
    <row r="9" spans="1:18" x14ac:dyDescent="0.25">
      <c r="A9" s="1"/>
      <c r="B9" s="2"/>
      <c r="C9" s="33" t="s">
        <v>4</v>
      </c>
      <c r="D9" s="34"/>
      <c r="E9" s="31">
        <v>6</v>
      </c>
      <c r="F9" s="32"/>
      <c r="K9" s="16"/>
      <c r="L9" s="16"/>
      <c r="M9" s="33" t="s">
        <v>4</v>
      </c>
      <c r="N9" s="34"/>
      <c r="O9" s="31">
        <f>IF(ISERROR(VLOOKUP(C9,Changelog!$D$5:'Changelog'!$D$248,1,0)=C9),E9,VLOOKUP(C9,Changelog!$D$5:'Changelog'!$J$248,7,0))</f>
        <v>6</v>
      </c>
      <c r="P9" s="32"/>
    </row>
    <row r="10" spans="1:18" x14ac:dyDescent="0.25">
      <c r="A10" s="1"/>
      <c r="B10" s="2"/>
      <c r="C10" s="31" t="s">
        <v>5</v>
      </c>
      <c r="D10" s="32"/>
      <c r="E10" s="33">
        <v>1</v>
      </c>
      <c r="F10" s="34"/>
      <c r="K10" s="16"/>
      <c r="L10" s="16"/>
      <c r="M10" s="31" t="s">
        <v>5</v>
      </c>
      <c r="N10" s="32"/>
      <c r="O10" s="31">
        <f>IF(ISERROR(VLOOKUP(C10,Changelog!$D$5:'Changelog'!$D$248,1,0)=C10),E10,VLOOKUP(C10,Changelog!$D$5:'Changelog'!$J$248,7,0))</f>
        <v>1</v>
      </c>
      <c r="P10" s="32"/>
    </row>
    <row r="11" spans="1:18" x14ac:dyDescent="0.25">
      <c r="A11" s="1"/>
      <c r="B11" s="2"/>
      <c r="C11" s="33" t="s">
        <v>6</v>
      </c>
      <c r="D11" s="34"/>
      <c r="E11" s="31">
        <v>2</v>
      </c>
      <c r="F11" s="32"/>
      <c r="K11" s="16"/>
      <c r="L11" s="16"/>
      <c r="M11" s="33" t="s">
        <v>6</v>
      </c>
      <c r="N11" s="34"/>
      <c r="O11" s="31">
        <f>IF(ISERROR(VLOOKUP(C11,Changelog!$D$5:'Changelog'!$D$248,1,0)=C11),E11,VLOOKUP(C11,Changelog!$D$5:'Changelog'!$J$248,7,0))</f>
        <v>2</v>
      </c>
      <c r="P11" s="32"/>
    </row>
    <row r="12" spans="1:18" x14ac:dyDescent="0.25">
      <c r="A12" s="1"/>
      <c r="B12" s="2"/>
      <c r="C12" s="31" t="s">
        <v>7</v>
      </c>
      <c r="D12" s="32"/>
      <c r="E12" s="33">
        <v>4</v>
      </c>
      <c r="F12" s="34"/>
      <c r="K12" s="16"/>
      <c r="L12" s="16"/>
      <c r="M12" s="31" t="s">
        <v>7</v>
      </c>
      <c r="N12" s="32"/>
      <c r="O12" s="31">
        <f>IF(ISERROR(VLOOKUP(C12,Changelog!$D$5:'Changelog'!$D$248,1,0)=C12),E12,VLOOKUP(C12,Changelog!$D$5:'Changelog'!$J$248,7,0))</f>
        <v>4</v>
      </c>
      <c r="P12" s="32"/>
    </row>
    <row r="13" spans="1:18" x14ac:dyDescent="0.25">
      <c r="A13" s="1"/>
      <c r="B13" s="2"/>
      <c r="C13" s="33" t="s">
        <v>8</v>
      </c>
      <c r="D13" s="34"/>
      <c r="E13" s="31">
        <v>3</v>
      </c>
      <c r="F13" s="32"/>
      <c r="K13" s="16"/>
      <c r="L13" s="16"/>
      <c r="M13" s="33" t="s">
        <v>8</v>
      </c>
      <c r="N13" s="34"/>
      <c r="O13" s="31">
        <f>IF(ISERROR(VLOOKUP(C13,Changelog!$D$5:'Changelog'!$D$248,1,0)=C13),E13,VLOOKUP(C13,Changelog!$D$5:'Changelog'!$J$248,7,0))</f>
        <v>3</v>
      </c>
      <c r="P13" s="32"/>
    </row>
    <row r="14" spans="1:18" x14ac:dyDescent="0.25">
      <c r="A14" s="1"/>
      <c r="B14" s="2"/>
      <c r="C14" s="31">
        <v>7700</v>
      </c>
      <c r="D14" s="32"/>
      <c r="E14" s="33">
        <v>2</v>
      </c>
      <c r="F14" s="34"/>
      <c r="K14" s="16"/>
      <c r="L14" s="16"/>
      <c r="M14" s="31">
        <v>7700</v>
      </c>
      <c r="N14" s="32"/>
      <c r="O14" s="31">
        <f>IF(ISERROR(VLOOKUP(C14,Changelog!$D$5:'Changelog'!$D$248,1,0)=C14),E14,VLOOKUP(C14,Changelog!$D$5:'Changelog'!$J$248,7,0))</f>
        <v>2</v>
      </c>
      <c r="P14" s="32"/>
    </row>
    <row r="15" spans="1:18" x14ac:dyDescent="0.25">
      <c r="A15" s="1"/>
      <c r="B15" s="2"/>
      <c r="C15" s="33">
        <v>7750</v>
      </c>
      <c r="D15" s="34"/>
      <c r="E15" s="31">
        <v>1</v>
      </c>
      <c r="F15" s="32"/>
      <c r="K15" s="16"/>
      <c r="L15" s="16"/>
      <c r="M15" s="33">
        <v>7750</v>
      </c>
      <c r="N15" s="34"/>
      <c r="O15" s="31">
        <f>IF(ISERROR(VLOOKUP(C15,Changelog!$D$5:'Changelog'!$D$248,1,0)=C15),E15,VLOOKUP(C15,Changelog!$D$5:'Changelog'!$J$248,7,0))</f>
        <v>1</v>
      </c>
      <c r="P15" s="32"/>
    </row>
    <row r="16" spans="1:18" x14ac:dyDescent="0.25">
      <c r="A16" s="1"/>
      <c r="B16" s="2"/>
      <c r="C16" s="31" t="s">
        <v>9</v>
      </c>
      <c r="D16" s="32"/>
      <c r="E16" s="33">
        <v>1</v>
      </c>
      <c r="F16" s="34"/>
      <c r="K16" s="16"/>
      <c r="L16" s="16"/>
      <c r="M16" s="31" t="s">
        <v>9</v>
      </c>
      <c r="N16" s="32"/>
      <c r="O16" s="31">
        <f>IF(ISERROR(VLOOKUP(C16,Changelog!$D$5:'Changelog'!$D$248,1,0)=C16),E16,VLOOKUP(C16,Changelog!$D$5:'Changelog'!$J$248,7,0))</f>
        <v>1</v>
      </c>
      <c r="P16" s="32"/>
      <c r="Q16" s="3"/>
      <c r="R16" s="3"/>
    </row>
    <row r="17" spans="1:18" x14ac:dyDescent="0.25">
      <c r="A17" s="1"/>
      <c r="B17" s="3"/>
      <c r="C17" s="3"/>
      <c r="D17" s="3"/>
      <c r="E17" s="4"/>
      <c r="F17" s="4"/>
      <c r="O17" s="16"/>
      <c r="P17" s="16"/>
      <c r="Q17" s="3"/>
      <c r="R17" s="3"/>
    </row>
    <row r="18" spans="1:18" x14ac:dyDescent="0.25">
      <c r="A18" s="1"/>
      <c r="B18" s="3"/>
      <c r="C18" s="3"/>
      <c r="D18" s="3"/>
      <c r="E18" s="3"/>
      <c r="F18" s="3"/>
      <c r="G18" s="3"/>
      <c r="O18" s="16"/>
      <c r="P18" s="16"/>
      <c r="Q18" s="3"/>
      <c r="R18" s="3"/>
    </row>
    <row r="19" spans="1:18" x14ac:dyDescent="0.25">
      <c r="A19" s="3"/>
      <c r="B19" s="3"/>
      <c r="C19" s="3"/>
      <c r="D19" s="3"/>
      <c r="E19" s="3"/>
      <c r="F19" s="3"/>
      <c r="G19" s="3"/>
      <c r="O19" s="16"/>
      <c r="P19" s="16"/>
      <c r="Q19" s="3"/>
      <c r="R19" s="3"/>
    </row>
    <row r="20" spans="1:18" x14ac:dyDescent="0.25">
      <c r="A20" s="3"/>
      <c r="B20" s="3"/>
      <c r="C20" s="3"/>
      <c r="D20" s="3"/>
      <c r="E20" s="3"/>
      <c r="F20" s="3"/>
      <c r="G20" s="3"/>
      <c r="O20" s="16"/>
      <c r="P20" s="16"/>
      <c r="Q20" s="3"/>
      <c r="R20" s="3"/>
    </row>
    <row r="21" spans="1:18" x14ac:dyDescent="0.25">
      <c r="A21" s="3"/>
      <c r="B21" s="3"/>
      <c r="C21" s="3"/>
      <c r="D21" s="3"/>
      <c r="E21" s="3"/>
      <c r="F21" s="3"/>
      <c r="G21" s="3"/>
      <c r="O21" s="16"/>
      <c r="P21" s="16"/>
      <c r="Q21" s="3"/>
      <c r="R21" s="3"/>
    </row>
    <row r="22" spans="1:18" x14ac:dyDescent="0.25">
      <c r="A22" s="3"/>
      <c r="B22" s="3"/>
      <c r="C22" s="3"/>
      <c r="D22" s="3"/>
      <c r="E22" s="3"/>
      <c r="F22" s="3"/>
      <c r="G22" s="3"/>
      <c r="O22" s="16"/>
      <c r="P22" s="16"/>
      <c r="Q22" s="3"/>
      <c r="R22" s="3"/>
    </row>
    <row r="23" spans="1:18" x14ac:dyDescent="0.25">
      <c r="A23" s="3"/>
      <c r="B23" s="3"/>
      <c r="C23" s="3"/>
      <c r="D23" s="3"/>
      <c r="E23" s="3"/>
      <c r="F23" s="3"/>
      <c r="G23" s="3"/>
      <c r="O23" s="16"/>
      <c r="P23" s="16"/>
      <c r="Q23" s="3"/>
      <c r="R23" s="3"/>
    </row>
    <row r="24" spans="1:18" x14ac:dyDescent="0.25">
      <c r="A24" s="3"/>
      <c r="B24" s="3"/>
      <c r="C24" s="3"/>
      <c r="D24" s="3"/>
      <c r="E24" s="3"/>
      <c r="F24" s="3"/>
      <c r="G24" s="3"/>
      <c r="O24" s="16"/>
      <c r="P24" s="16"/>
      <c r="Q24" s="3"/>
      <c r="R24" s="3"/>
    </row>
    <row r="25" spans="1:18" x14ac:dyDescent="0.25">
      <c r="A25" s="3"/>
      <c r="B25" s="3"/>
      <c r="C25" s="3"/>
      <c r="D25" s="3"/>
      <c r="E25" s="3"/>
      <c r="F25" s="3"/>
      <c r="G25" s="3"/>
      <c r="M25" s="3"/>
      <c r="N25" s="3"/>
      <c r="O25" s="3"/>
      <c r="P25" s="3"/>
      <c r="Q25" s="3"/>
      <c r="R25" s="3"/>
    </row>
    <row r="26" spans="1:18" x14ac:dyDescent="0.25">
      <c r="A26" s="3"/>
      <c r="B26" s="3"/>
      <c r="C26" s="3"/>
      <c r="D26" s="3"/>
      <c r="E26" s="3"/>
      <c r="F26" s="3"/>
      <c r="G26" s="3"/>
      <c r="M26" s="3"/>
      <c r="N26" s="3"/>
      <c r="O26" s="3"/>
      <c r="P26" s="3"/>
      <c r="Q26" s="3"/>
      <c r="R26" s="3"/>
    </row>
    <row r="27" spans="1:18" x14ac:dyDescent="0.25">
      <c r="A27" s="3"/>
      <c r="B27" s="3"/>
      <c r="M27" s="3"/>
      <c r="N27" s="3"/>
      <c r="O27" s="3"/>
      <c r="P27" s="3"/>
      <c r="Q27" s="3"/>
      <c r="R27" s="3"/>
    </row>
    <row r="28" spans="1:18" x14ac:dyDescent="0.25">
      <c r="A28" s="3"/>
      <c r="B28" s="3"/>
      <c r="M28" s="3"/>
      <c r="N28" s="3"/>
      <c r="O28" s="3"/>
      <c r="P28" s="3"/>
      <c r="Q28" s="3"/>
      <c r="R28" s="3"/>
    </row>
    <row r="29" spans="1:18" x14ac:dyDescent="0.25">
      <c r="A29" s="3"/>
      <c r="B29" s="3"/>
      <c r="M29" s="3"/>
      <c r="N29" s="3"/>
      <c r="O29" s="3"/>
      <c r="P29" s="3"/>
      <c r="Q29" s="16"/>
      <c r="R29" s="16"/>
    </row>
    <row r="30" spans="1:18" x14ac:dyDescent="0.25">
      <c r="M30" s="3"/>
      <c r="N30" s="3"/>
      <c r="O30" s="3"/>
      <c r="P30" s="3"/>
    </row>
    <row r="31" spans="1:18" x14ac:dyDescent="0.25">
      <c r="M31" s="3"/>
      <c r="N31" s="3"/>
      <c r="O31" s="3"/>
      <c r="P31" s="3"/>
    </row>
    <row r="32" spans="1:18" x14ac:dyDescent="0.25">
      <c r="M32" s="3"/>
      <c r="N32" s="3"/>
      <c r="O32" s="3"/>
      <c r="P32" s="3"/>
    </row>
    <row r="33" spans="3:16" x14ac:dyDescent="0.25">
      <c r="M33" s="3"/>
      <c r="N33" s="3"/>
      <c r="O33" s="3"/>
      <c r="P33" s="3"/>
    </row>
    <row r="34" spans="3:16" x14ac:dyDescent="0.25">
      <c r="M34" s="3"/>
      <c r="N34" s="3"/>
      <c r="O34" s="3"/>
      <c r="P34" s="3"/>
    </row>
    <row r="35" spans="3:16" x14ac:dyDescent="0.25">
      <c r="M35" s="3"/>
      <c r="N35" s="3"/>
      <c r="O35" s="3"/>
      <c r="P35" s="3"/>
    </row>
    <row r="36" spans="3:16" x14ac:dyDescent="0.25">
      <c r="M36" s="3"/>
      <c r="N36" s="3"/>
      <c r="O36" s="3"/>
      <c r="P36" s="3"/>
    </row>
    <row r="37" spans="3:16" x14ac:dyDescent="0.25">
      <c r="M37" s="3"/>
      <c r="N37" s="3"/>
      <c r="O37" s="3"/>
      <c r="P37" s="3"/>
    </row>
    <row r="38" spans="3:16" x14ac:dyDescent="0.25">
      <c r="C38" s="29" t="s">
        <v>24</v>
      </c>
      <c r="D38" s="30"/>
      <c r="E38" s="13"/>
      <c r="F38" s="14"/>
      <c r="M38" s="3"/>
      <c r="N38" s="3"/>
      <c r="O38" s="3"/>
      <c r="P38" s="3"/>
    </row>
    <row r="39" spans="3:16" x14ac:dyDescent="0.25">
      <c r="C39" s="15"/>
      <c r="D39" s="16"/>
      <c r="E39" s="16"/>
      <c r="F39" s="17">
        <f>(VLOOKUP(9^9,Changelog!J5:'Changelog'!J1000001,1))</f>
        <v>0</v>
      </c>
      <c r="M39" s="3"/>
      <c r="N39" s="3"/>
      <c r="O39" s="3"/>
      <c r="P39" s="3"/>
    </row>
    <row r="40" spans="3:16" x14ac:dyDescent="0.25">
      <c r="C40" s="15" t="e">
        <f>IF(VLOOKUP(C4,Changelog!D5:'Changelog'!D248,1,0)=C4,VLOOKUP(C4,Changelog!D5:'Changelog'!J248,7,0),IFERROR(VLOOKUP(C4,Changelog!D5:'Changelog'!D248,1,0)=C4,Q16))</f>
        <v>#N/A</v>
      </c>
      <c r="D40" s="16">
        <f>IFERROR(VLOOKUP(C4,Changelog!D5:'Changelog'!D248,1,0)=C4,)</f>
        <v>0</v>
      </c>
      <c r="E40" s="16"/>
      <c r="F40" s="17"/>
    </row>
    <row r="41" spans="3:16" x14ac:dyDescent="0.25">
      <c r="C41" s="15"/>
      <c r="D41" s="16"/>
      <c r="E41" s="16"/>
      <c r="F41" s="17"/>
    </row>
    <row r="42" spans="3:16" x14ac:dyDescent="0.25">
      <c r="C42" s="15" t="e">
        <f>IF(VLOOKUP(C4,Changelog!D5:'Changelog'!D248,1,0)=C4,VLOOKUP(C4,Changelog!D5:'Changelog'!J248,7,0),0)</f>
        <v>#N/A</v>
      </c>
      <c r="D42" s="16"/>
      <c r="E42" s="16"/>
      <c r="F42" s="18">
        <f>IF(ISERROR(VLOOKUP(C4,Changelog!D5:'Changelog'!D248,1,0)=C4),E4,VLOOKUP(C4,Changelog!D5:'Changelog'!J248,7,0))</f>
        <v>3</v>
      </c>
    </row>
    <row r="43" spans="3:16" x14ac:dyDescent="0.25">
      <c r="C43" s="15"/>
      <c r="D43" s="16"/>
      <c r="E43" s="16"/>
      <c r="F43" s="17"/>
    </row>
    <row r="44" spans="3:16" x14ac:dyDescent="0.25">
      <c r="C44" s="15"/>
      <c r="D44" t="str">
        <f>IF(ISBLANK(G32),"Vide","Pas")</f>
        <v>Vide</v>
      </c>
      <c r="E44" s="16">
        <f ca="1">INDIRECT("'Changelog'!J3")</f>
        <v>1</v>
      </c>
      <c r="F44" s="17"/>
    </row>
    <row r="45" spans="3:16" x14ac:dyDescent="0.25">
      <c r="C45" s="15"/>
      <c r="D45" s="16"/>
      <c r="E45" s="16"/>
      <c r="F45" s="17"/>
    </row>
    <row r="46" spans="3:16" x14ac:dyDescent="0.25">
      <c r="C46" s="19"/>
      <c r="D46" s="20" t="e">
        <f>IF(IFERROR(VLOOKUP(C4,Changelog!D5:'Changelog'!D248,1,0)=C4,Q16)*VLOOKUP(C4,Changelog!D5:'Changelog'!D248,1,0)=C4,,VLOOKUP(C4,Changelog!D5:'Changelog'!J248,7,0))</f>
        <v>#N/A</v>
      </c>
      <c r="E46" s="20"/>
      <c r="F46" s="21"/>
    </row>
  </sheetData>
  <mergeCells count="57">
    <mergeCell ref="O14:P14"/>
    <mergeCell ref="O15:P15"/>
    <mergeCell ref="O16:P16"/>
    <mergeCell ref="M3:N3"/>
    <mergeCell ref="O3:P3"/>
    <mergeCell ref="O4:P4"/>
    <mergeCell ref="O5:P5"/>
    <mergeCell ref="O6:P6"/>
    <mergeCell ref="O7:P7"/>
    <mergeCell ref="O8:P8"/>
    <mergeCell ref="O9:P9"/>
    <mergeCell ref="O10:P10"/>
    <mergeCell ref="O11:P11"/>
    <mergeCell ref="O12:P12"/>
    <mergeCell ref="O13:P13"/>
    <mergeCell ref="C3:D3"/>
    <mergeCell ref="C4:D4"/>
    <mergeCell ref="C5:D5"/>
    <mergeCell ref="C7:D7"/>
    <mergeCell ref="C8:D8"/>
    <mergeCell ref="C6:D6"/>
    <mergeCell ref="C9:D9"/>
    <mergeCell ref="E16:F16"/>
    <mergeCell ref="E10:F10"/>
    <mergeCell ref="E11:F11"/>
    <mergeCell ref="E12:F12"/>
    <mergeCell ref="E13:F13"/>
    <mergeCell ref="E14:F14"/>
    <mergeCell ref="C16:D16"/>
    <mergeCell ref="C10:D10"/>
    <mergeCell ref="C11:D11"/>
    <mergeCell ref="C12:D12"/>
    <mergeCell ref="C13:D13"/>
    <mergeCell ref="C14:D14"/>
    <mergeCell ref="C15:D15"/>
    <mergeCell ref="E3:F3"/>
    <mergeCell ref="E4:F4"/>
    <mergeCell ref="E5:F5"/>
    <mergeCell ref="E7:F7"/>
    <mergeCell ref="E8:F8"/>
    <mergeCell ref="E6:F6"/>
    <mergeCell ref="C38:D38"/>
    <mergeCell ref="M4:N4"/>
    <mergeCell ref="M5:N5"/>
    <mergeCell ref="M6:N6"/>
    <mergeCell ref="M7:N7"/>
    <mergeCell ref="M8:N8"/>
    <mergeCell ref="M9:N9"/>
    <mergeCell ref="M10:N10"/>
    <mergeCell ref="M11:N11"/>
    <mergeCell ref="M12:N12"/>
    <mergeCell ref="M13:N13"/>
    <mergeCell ref="M14:N14"/>
    <mergeCell ref="M15:N15"/>
    <mergeCell ref="M16:N16"/>
    <mergeCell ref="E15:F15"/>
    <mergeCell ref="E9:F9"/>
  </mergeCells>
  <dataValidations count="1">
    <dataValidation type="list" allowBlank="1" showInputMessage="1" showErrorMessage="1" sqref="C4:D16 M26:N38 M4:N16">
      <formula1>"Liste = Liste"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5"/>
  <sheetViews>
    <sheetView zoomScaleNormal="100" workbookViewId="0">
      <pane ySplit="1" topLeftCell="A2" activePane="bottomLeft" state="frozen"/>
      <selection pane="bottomLeft" activeCell="M12" sqref="M12"/>
    </sheetView>
  </sheetViews>
  <sheetFormatPr baseColWidth="10" defaultRowHeight="15" x14ac:dyDescent="0.25"/>
  <cols>
    <col min="3" max="3" width="13.85546875" style="6" customWidth="1"/>
    <col min="4" max="4" width="15.7109375" customWidth="1"/>
    <col min="5" max="5" width="12.5703125" customWidth="1"/>
    <col min="6" max="6" width="10.140625" customWidth="1"/>
    <col min="7" max="7" width="38.7109375" customWidth="1"/>
    <col min="8" max="8" width="28.28515625" customWidth="1"/>
    <col min="9" max="9" width="15.85546875" customWidth="1"/>
    <col min="10" max="10" width="23" customWidth="1"/>
    <col min="11" max="11" width="18.85546875" customWidth="1"/>
  </cols>
  <sheetData>
    <row r="1" spans="1:11" x14ac:dyDescent="0.25">
      <c r="B1" s="8" t="s">
        <v>13</v>
      </c>
      <c r="C1" s="8" t="s">
        <v>14</v>
      </c>
      <c r="D1" s="8" t="s">
        <v>0</v>
      </c>
      <c r="E1" s="8" t="s">
        <v>15</v>
      </c>
      <c r="F1" s="8" t="s">
        <v>17</v>
      </c>
      <c r="G1" s="8" t="s">
        <v>16</v>
      </c>
      <c r="H1" s="8" t="s">
        <v>20</v>
      </c>
      <c r="I1" s="8" t="s">
        <v>21</v>
      </c>
      <c r="J1" s="8" t="s">
        <v>22</v>
      </c>
      <c r="K1" s="8" t="s">
        <v>23</v>
      </c>
    </row>
    <row r="2" spans="1:11" x14ac:dyDescent="0.25">
      <c r="C2"/>
    </row>
    <row r="3" spans="1:11" x14ac:dyDescent="0.25">
      <c r="A3" t="s">
        <v>19</v>
      </c>
      <c r="B3" s="9">
        <v>0</v>
      </c>
      <c r="C3" s="27">
        <v>41435</v>
      </c>
      <c r="D3" s="9" t="s">
        <v>7</v>
      </c>
      <c r="E3" s="28" t="s">
        <v>27</v>
      </c>
      <c r="F3" s="9">
        <v>3</v>
      </c>
      <c r="G3" s="10" t="s">
        <v>18</v>
      </c>
      <c r="H3" s="9" t="str">
        <f t="shared" ref="H3:H34" si="0">IF(COUNTIF(E3,"Ajout")&gt;0,"Ajout de "&amp;F3&amp;"   "&amp;D3&amp;"","Suppression de "&amp;F3&amp;"  "&amp;D3&amp;"")</f>
        <v>Suppression de 3  A3100 48p</v>
      </c>
      <c r="I3" s="10">
        <f>VLOOKUP(D3,Inventaire!C$4:$E$16,3,0)</f>
        <v>4</v>
      </c>
      <c r="J3" s="9">
        <f>IF(COUNTIF(E3,"Ajout")&gt;0,I3+F3,IF(I3-F3&lt;0,0,I3-F3))</f>
        <v>1</v>
      </c>
      <c r="K3" s="9">
        <f>J3</f>
        <v>1</v>
      </c>
    </row>
    <row r="4" spans="1:11" x14ac:dyDescent="0.25">
      <c r="C4" s="7"/>
      <c r="J4" s="36"/>
    </row>
    <row r="5" spans="1:11" x14ac:dyDescent="0.25">
      <c r="B5" s="24">
        <v>1</v>
      </c>
      <c r="C5" s="25"/>
      <c r="D5" s="11"/>
      <c r="E5" s="11"/>
      <c r="F5" s="11"/>
      <c r="G5" s="11"/>
      <c r="H5" s="11" t="str">
        <f>IF(COUNTIF(E5,"Ajout")&gt;0,"Ajout de "&amp;F5&amp;"   "&amp;D5&amp;"","Suppression de "&amp;F5&amp;"  "&amp;D5&amp;"")</f>
        <v xml:space="preserve">Suppression de   </v>
      </c>
      <c r="I5" s="11">
        <f>IF(ISBLANK(D5),,VLOOKUP(D5,Inventaire!C$4:$E$16,3,0))</f>
        <v>0</v>
      </c>
      <c r="J5" s="37">
        <f t="shared" ref="J4:J34" si="1">IF(COUNTIF(E5,"Ajout")&gt;0,I5+F5,IF(I5-F5&lt;0,0,I5-F5))</f>
        <v>0</v>
      </c>
      <c r="K5" s="26">
        <f t="shared" ref="K5:K34" si="2">J5</f>
        <v>0</v>
      </c>
    </row>
    <row r="6" spans="1:11" x14ac:dyDescent="0.25">
      <c r="B6" s="22">
        <v>2</v>
      </c>
      <c r="C6" s="23"/>
      <c r="D6" s="12"/>
      <c r="E6" s="22"/>
      <c r="F6" s="22"/>
      <c r="G6" s="22"/>
      <c r="H6" s="22" t="str">
        <f t="shared" si="0"/>
        <v xml:space="preserve">Suppression de   </v>
      </c>
      <c r="I6" s="22">
        <f>IF(ISBLANK(D6),,VLOOKUP(D6,Inventaire!C$4:$E$16,3,0))</f>
        <v>0</v>
      </c>
      <c r="J6" s="38">
        <f t="shared" si="1"/>
        <v>0</v>
      </c>
      <c r="K6" s="22">
        <f t="shared" si="2"/>
        <v>0</v>
      </c>
    </row>
    <row r="7" spans="1:11" x14ac:dyDescent="0.25">
      <c r="B7" s="24">
        <v>3</v>
      </c>
      <c r="C7" s="25"/>
      <c r="D7" s="11"/>
      <c r="E7" s="11"/>
      <c r="F7" s="11"/>
      <c r="G7" s="11"/>
      <c r="H7" s="11" t="str">
        <f t="shared" si="0"/>
        <v xml:space="preserve">Suppression de   </v>
      </c>
      <c r="I7" s="11">
        <f>IF(ISBLANK(D7),,VLOOKUP(D7,Inventaire!C$4:$E$16,3,0))</f>
        <v>0</v>
      </c>
      <c r="J7" s="37">
        <f t="shared" si="1"/>
        <v>0</v>
      </c>
      <c r="K7" s="26">
        <f t="shared" si="2"/>
        <v>0</v>
      </c>
    </row>
    <row r="8" spans="1:11" x14ac:dyDescent="0.25">
      <c r="B8" s="22">
        <v>4</v>
      </c>
      <c r="C8" s="23"/>
      <c r="D8" s="12"/>
      <c r="E8" s="22"/>
      <c r="F8" s="22"/>
      <c r="G8" s="22"/>
      <c r="H8" s="22" t="str">
        <f t="shared" si="0"/>
        <v xml:space="preserve">Suppression de   </v>
      </c>
      <c r="I8" s="22">
        <f>IF(ISBLANK(D8),,VLOOKUP(D8,Inventaire!C$4:$E$16,3,0))</f>
        <v>0</v>
      </c>
      <c r="J8" s="38">
        <f t="shared" si="1"/>
        <v>0</v>
      </c>
      <c r="K8" s="22">
        <f t="shared" si="2"/>
        <v>0</v>
      </c>
    </row>
    <row r="9" spans="1:11" x14ac:dyDescent="0.25">
      <c r="B9" s="24">
        <v>5</v>
      </c>
      <c r="C9" s="25"/>
      <c r="D9" s="11"/>
      <c r="E9" s="11"/>
      <c r="F9" s="11"/>
      <c r="G9" s="11"/>
      <c r="H9" s="11" t="str">
        <f t="shared" si="0"/>
        <v xml:space="preserve">Suppression de   </v>
      </c>
      <c r="I9" s="11">
        <f>IF(ISBLANK(D9),,VLOOKUP(D9,Inventaire!C$4:$E$16,3,0))</f>
        <v>0</v>
      </c>
      <c r="J9" s="37">
        <f t="shared" si="1"/>
        <v>0</v>
      </c>
      <c r="K9" s="26">
        <f t="shared" si="2"/>
        <v>0</v>
      </c>
    </row>
    <row r="10" spans="1:11" x14ac:dyDescent="0.25">
      <c r="B10" s="22">
        <v>6</v>
      </c>
      <c r="C10" s="23"/>
      <c r="D10" s="12"/>
      <c r="E10" s="22"/>
      <c r="F10" s="22"/>
      <c r="G10" s="22"/>
      <c r="H10" s="22" t="str">
        <f t="shared" si="0"/>
        <v xml:space="preserve">Suppression de   </v>
      </c>
      <c r="I10" s="22">
        <f>IF(ISBLANK(D10),,VLOOKUP(D10,Inventaire!C$4:$E$16,3,0))</f>
        <v>0</v>
      </c>
      <c r="J10" s="38">
        <f t="shared" si="1"/>
        <v>0</v>
      </c>
      <c r="K10" s="22">
        <f t="shared" si="2"/>
        <v>0</v>
      </c>
    </row>
    <row r="11" spans="1:11" x14ac:dyDescent="0.25">
      <c r="B11" s="24">
        <v>7</v>
      </c>
      <c r="C11" s="25"/>
      <c r="D11" s="11"/>
      <c r="E11" s="11"/>
      <c r="F11" s="11"/>
      <c r="G11" s="11"/>
      <c r="H11" s="11" t="str">
        <f t="shared" si="0"/>
        <v xml:space="preserve">Suppression de   </v>
      </c>
      <c r="I11" s="11">
        <f>IF(ISBLANK(D11),,VLOOKUP(D11,Inventaire!C$4:$E$16,3,0))</f>
        <v>0</v>
      </c>
      <c r="J11" s="37">
        <f t="shared" si="1"/>
        <v>0</v>
      </c>
      <c r="K11" s="26">
        <f t="shared" si="2"/>
        <v>0</v>
      </c>
    </row>
    <row r="12" spans="1:11" x14ac:dyDescent="0.25">
      <c r="B12" s="22">
        <v>8</v>
      </c>
      <c r="C12" s="23"/>
      <c r="D12" s="12"/>
      <c r="E12" s="22"/>
      <c r="F12" s="22"/>
      <c r="G12" s="22"/>
      <c r="H12" s="22" t="str">
        <f t="shared" si="0"/>
        <v xml:space="preserve">Suppression de   </v>
      </c>
      <c r="I12" s="22">
        <f>IF(ISBLANK(D12),,VLOOKUP(D12,Inventaire!C$4:$E$16,3,0))</f>
        <v>0</v>
      </c>
      <c r="J12" s="38">
        <f t="shared" si="1"/>
        <v>0</v>
      </c>
      <c r="K12" s="22">
        <f t="shared" si="2"/>
        <v>0</v>
      </c>
    </row>
    <row r="13" spans="1:11" x14ac:dyDescent="0.25">
      <c r="B13" s="24">
        <v>9</v>
      </c>
      <c r="C13" s="25"/>
      <c r="D13" s="11"/>
      <c r="E13" s="11"/>
      <c r="F13" s="11"/>
      <c r="G13" s="11"/>
      <c r="H13" s="11" t="str">
        <f t="shared" si="0"/>
        <v xml:space="preserve">Suppression de   </v>
      </c>
      <c r="I13" s="11">
        <f>IF(ISBLANK(D13),,VLOOKUP(D13,Inventaire!C$4:$E$16,3,0))</f>
        <v>0</v>
      </c>
      <c r="J13" s="37">
        <f t="shared" si="1"/>
        <v>0</v>
      </c>
      <c r="K13" s="26">
        <f t="shared" si="2"/>
        <v>0</v>
      </c>
    </row>
    <row r="14" spans="1:11" x14ac:dyDescent="0.25">
      <c r="B14" s="22">
        <v>10</v>
      </c>
      <c r="C14" s="23"/>
      <c r="D14" s="12"/>
      <c r="E14" s="22"/>
      <c r="F14" s="22"/>
      <c r="G14" s="22"/>
      <c r="H14" s="22" t="str">
        <f t="shared" si="0"/>
        <v xml:space="preserve">Suppression de   </v>
      </c>
      <c r="I14" s="22">
        <f>IF(ISBLANK(D14),,VLOOKUP(D14,Inventaire!C$4:$E$16,3,0))</f>
        <v>0</v>
      </c>
      <c r="J14" s="38">
        <f t="shared" si="1"/>
        <v>0</v>
      </c>
      <c r="K14" s="22">
        <f t="shared" si="2"/>
        <v>0</v>
      </c>
    </row>
    <row r="15" spans="1:11" x14ac:dyDescent="0.25">
      <c r="B15" s="24">
        <v>11</v>
      </c>
      <c r="C15" s="25"/>
      <c r="D15" s="11"/>
      <c r="E15" s="11"/>
      <c r="F15" s="11"/>
      <c r="G15" s="11"/>
      <c r="H15" s="11" t="str">
        <f t="shared" si="0"/>
        <v xml:space="preserve">Suppression de   </v>
      </c>
      <c r="I15" s="11">
        <f>IF(ISBLANK(D15),,VLOOKUP(D15,Inventaire!C$4:$E$16,3,0))</f>
        <v>0</v>
      </c>
      <c r="J15" s="37">
        <f t="shared" si="1"/>
        <v>0</v>
      </c>
      <c r="K15" s="26">
        <f t="shared" si="2"/>
        <v>0</v>
      </c>
    </row>
    <row r="16" spans="1:11" x14ac:dyDescent="0.25">
      <c r="B16" s="22">
        <v>12</v>
      </c>
      <c r="C16" s="23"/>
      <c r="D16" s="12"/>
      <c r="E16" s="22"/>
      <c r="F16" s="22"/>
      <c r="G16" s="22"/>
      <c r="H16" s="22" t="str">
        <f t="shared" si="0"/>
        <v xml:space="preserve">Suppression de   </v>
      </c>
      <c r="I16" s="22">
        <f>IF(ISBLANK(D16),,VLOOKUP(D16,Inventaire!C$4:$E$16,3,0))</f>
        <v>0</v>
      </c>
      <c r="J16" s="38">
        <f t="shared" si="1"/>
        <v>0</v>
      </c>
      <c r="K16" s="22">
        <f t="shared" si="2"/>
        <v>0</v>
      </c>
    </row>
    <row r="17" spans="2:11" x14ac:dyDescent="0.25">
      <c r="B17" s="24">
        <v>13</v>
      </c>
      <c r="C17" s="25"/>
      <c r="D17" s="11"/>
      <c r="E17" s="11"/>
      <c r="F17" s="11"/>
      <c r="G17" s="11"/>
      <c r="H17" s="11" t="str">
        <f t="shared" si="0"/>
        <v xml:space="preserve">Suppression de   </v>
      </c>
      <c r="I17" s="11">
        <f>IF(ISBLANK(D17),,VLOOKUP(D17,Inventaire!C$4:$E$16,3,0))</f>
        <v>0</v>
      </c>
      <c r="J17" s="37">
        <f t="shared" si="1"/>
        <v>0</v>
      </c>
      <c r="K17" s="26">
        <f t="shared" si="2"/>
        <v>0</v>
      </c>
    </row>
    <row r="18" spans="2:11" x14ac:dyDescent="0.25">
      <c r="B18" s="22">
        <v>14</v>
      </c>
      <c r="C18" s="23"/>
      <c r="D18" s="12"/>
      <c r="E18" s="22"/>
      <c r="F18" s="22"/>
      <c r="G18" s="22"/>
      <c r="H18" s="22" t="str">
        <f t="shared" si="0"/>
        <v xml:space="preserve">Suppression de   </v>
      </c>
      <c r="I18" s="22">
        <f>IF(ISBLANK(D18),,VLOOKUP(D18,Inventaire!C$4:$E$16,3,0))</f>
        <v>0</v>
      </c>
      <c r="J18" s="38">
        <f t="shared" si="1"/>
        <v>0</v>
      </c>
      <c r="K18" s="22">
        <f t="shared" si="2"/>
        <v>0</v>
      </c>
    </row>
    <row r="19" spans="2:11" x14ac:dyDescent="0.25">
      <c r="B19" s="24">
        <v>15</v>
      </c>
      <c r="C19" s="25"/>
      <c r="D19" s="11"/>
      <c r="E19" s="11"/>
      <c r="F19" s="11"/>
      <c r="G19" s="11"/>
      <c r="H19" s="11" t="str">
        <f t="shared" si="0"/>
        <v xml:space="preserve">Suppression de   </v>
      </c>
      <c r="I19" s="11">
        <f>IF(ISBLANK(D19),,VLOOKUP(D19,Inventaire!C$4:$E$16,3,0))</f>
        <v>0</v>
      </c>
      <c r="J19" s="37">
        <f t="shared" si="1"/>
        <v>0</v>
      </c>
      <c r="K19" s="26">
        <f t="shared" si="2"/>
        <v>0</v>
      </c>
    </row>
    <row r="20" spans="2:11" x14ac:dyDescent="0.25">
      <c r="B20" s="22">
        <v>16</v>
      </c>
      <c r="C20" s="23"/>
      <c r="D20" s="12"/>
      <c r="E20" s="22"/>
      <c r="F20" s="22"/>
      <c r="G20" s="22"/>
      <c r="H20" s="22" t="str">
        <f t="shared" si="0"/>
        <v xml:space="preserve">Suppression de   </v>
      </c>
      <c r="I20" s="22">
        <f>IF(ISBLANK(D20),,VLOOKUP(D20,Inventaire!C$4:$E$16,3,0))</f>
        <v>0</v>
      </c>
      <c r="J20" s="38">
        <f t="shared" si="1"/>
        <v>0</v>
      </c>
      <c r="K20" s="22">
        <f t="shared" si="2"/>
        <v>0</v>
      </c>
    </row>
    <row r="21" spans="2:11" x14ac:dyDescent="0.25">
      <c r="B21" s="24">
        <v>17</v>
      </c>
      <c r="C21" s="25"/>
      <c r="D21" s="11"/>
      <c r="E21" s="11"/>
      <c r="F21" s="11"/>
      <c r="G21" s="11"/>
      <c r="H21" s="11" t="str">
        <f t="shared" si="0"/>
        <v xml:space="preserve">Suppression de   </v>
      </c>
      <c r="I21" s="11">
        <f>IF(ISBLANK(D21),,VLOOKUP(D21,Inventaire!C$4:$E$16,3,0))</f>
        <v>0</v>
      </c>
      <c r="J21" s="37">
        <f t="shared" si="1"/>
        <v>0</v>
      </c>
      <c r="K21" s="26">
        <f t="shared" si="2"/>
        <v>0</v>
      </c>
    </row>
    <row r="22" spans="2:11" x14ac:dyDescent="0.25">
      <c r="B22" s="22">
        <v>18</v>
      </c>
      <c r="C22" s="23"/>
      <c r="D22" s="12"/>
      <c r="E22" s="22"/>
      <c r="F22" s="22"/>
      <c r="G22" s="22"/>
      <c r="H22" s="22" t="str">
        <f t="shared" si="0"/>
        <v xml:space="preserve">Suppression de   </v>
      </c>
      <c r="I22" s="22">
        <f>IF(ISBLANK(D22),,VLOOKUP(D22,Inventaire!C$4:$E$16,3,0))</f>
        <v>0</v>
      </c>
      <c r="J22" s="38">
        <f t="shared" si="1"/>
        <v>0</v>
      </c>
      <c r="K22" s="22">
        <f t="shared" si="2"/>
        <v>0</v>
      </c>
    </row>
    <row r="23" spans="2:11" x14ac:dyDescent="0.25">
      <c r="B23" s="24">
        <v>19</v>
      </c>
      <c r="C23" s="25"/>
      <c r="D23" s="11"/>
      <c r="E23" s="11"/>
      <c r="F23" s="11"/>
      <c r="G23" s="11"/>
      <c r="H23" s="11" t="str">
        <f t="shared" si="0"/>
        <v xml:space="preserve">Suppression de   </v>
      </c>
      <c r="I23" s="11">
        <f>IF(ISBLANK(D23),,VLOOKUP(D23,Inventaire!C$4:$E$16,3,0))</f>
        <v>0</v>
      </c>
      <c r="J23" s="37">
        <f t="shared" si="1"/>
        <v>0</v>
      </c>
      <c r="K23" s="26">
        <f t="shared" si="2"/>
        <v>0</v>
      </c>
    </row>
    <row r="24" spans="2:11" x14ac:dyDescent="0.25">
      <c r="B24" s="22">
        <v>20</v>
      </c>
      <c r="C24" s="23"/>
      <c r="D24" s="12"/>
      <c r="E24" s="22"/>
      <c r="F24" s="22"/>
      <c r="G24" s="22"/>
      <c r="H24" s="22" t="str">
        <f t="shared" si="0"/>
        <v xml:space="preserve">Suppression de   </v>
      </c>
      <c r="I24" s="22">
        <f>IF(ISBLANK(D24),,VLOOKUP(D24,Inventaire!C$4:$E$16,3,0))</f>
        <v>0</v>
      </c>
      <c r="J24" s="38">
        <f t="shared" si="1"/>
        <v>0</v>
      </c>
      <c r="K24" s="22">
        <f t="shared" si="2"/>
        <v>0</v>
      </c>
    </row>
    <row r="25" spans="2:11" x14ac:dyDescent="0.25">
      <c r="B25" s="24">
        <v>21</v>
      </c>
      <c r="C25" s="25"/>
      <c r="D25" s="11"/>
      <c r="E25" s="11"/>
      <c r="F25" s="11"/>
      <c r="G25" s="11"/>
      <c r="H25" s="11" t="str">
        <f t="shared" si="0"/>
        <v xml:space="preserve">Suppression de   </v>
      </c>
      <c r="I25" s="11">
        <f>IF(ISBLANK(D25),,VLOOKUP(D25,Inventaire!C$4:$E$16,3,0))</f>
        <v>0</v>
      </c>
      <c r="J25" s="37">
        <f t="shared" si="1"/>
        <v>0</v>
      </c>
      <c r="K25" s="26">
        <f t="shared" si="2"/>
        <v>0</v>
      </c>
    </row>
    <row r="26" spans="2:11" x14ac:dyDescent="0.25">
      <c r="B26" s="22">
        <v>22</v>
      </c>
      <c r="C26" s="23"/>
      <c r="D26" s="12"/>
      <c r="E26" s="22"/>
      <c r="F26" s="22"/>
      <c r="G26" s="22"/>
      <c r="H26" s="22" t="str">
        <f t="shared" si="0"/>
        <v xml:space="preserve">Suppression de   </v>
      </c>
      <c r="I26" s="22">
        <f>IF(ISBLANK(D26),,VLOOKUP(D26,Inventaire!C$4:$E$16,3,0))</f>
        <v>0</v>
      </c>
      <c r="J26" s="38">
        <f t="shared" si="1"/>
        <v>0</v>
      </c>
      <c r="K26" s="22">
        <f t="shared" si="2"/>
        <v>0</v>
      </c>
    </row>
    <row r="27" spans="2:11" x14ac:dyDescent="0.25">
      <c r="B27" s="24">
        <v>23</v>
      </c>
      <c r="C27" s="25"/>
      <c r="D27" s="11"/>
      <c r="E27" s="11"/>
      <c r="F27" s="11"/>
      <c r="G27" s="11"/>
      <c r="H27" s="11" t="str">
        <f t="shared" si="0"/>
        <v xml:space="preserve">Suppression de   </v>
      </c>
      <c r="I27" s="11">
        <f>IF(ISBLANK(D27),,VLOOKUP(D27,Inventaire!C$4:$E$16,3,0))</f>
        <v>0</v>
      </c>
      <c r="J27" s="37">
        <f t="shared" si="1"/>
        <v>0</v>
      </c>
      <c r="K27" s="26">
        <f t="shared" si="2"/>
        <v>0</v>
      </c>
    </row>
    <row r="28" spans="2:11" x14ac:dyDescent="0.25">
      <c r="B28" s="22">
        <v>24</v>
      </c>
      <c r="C28" s="23"/>
      <c r="D28" s="12"/>
      <c r="E28" s="22"/>
      <c r="F28" s="22"/>
      <c r="G28" s="22"/>
      <c r="H28" s="22" t="str">
        <f t="shared" si="0"/>
        <v xml:space="preserve">Suppression de   </v>
      </c>
      <c r="I28" s="22">
        <f>IF(ISBLANK(D28),,VLOOKUP(D28,Inventaire!C$4:$E$16,3,0))</f>
        <v>0</v>
      </c>
      <c r="J28" s="38">
        <f t="shared" si="1"/>
        <v>0</v>
      </c>
      <c r="K28" s="22">
        <f t="shared" si="2"/>
        <v>0</v>
      </c>
    </row>
    <row r="29" spans="2:11" x14ac:dyDescent="0.25">
      <c r="B29" s="24">
        <v>25</v>
      </c>
      <c r="C29" s="25"/>
      <c r="D29" s="11"/>
      <c r="E29" s="11"/>
      <c r="F29" s="11"/>
      <c r="G29" s="11"/>
      <c r="H29" s="11" t="str">
        <f t="shared" si="0"/>
        <v xml:space="preserve">Suppression de   </v>
      </c>
      <c r="I29" s="11">
        <f>IF(ISBLANK(D29),,VLOOKUP(D29,Inventaire!C$4:$E$16,3,0))</f>
        <v>0</v>
      </c>
      <c r="J29" s="37">
        <f t="shared" si="1"/>
        <v>0</v>
      </c>
      <c r="K29" s="26">
        <f t="shared" si="2"/>
        <v>0</v>
      </c>
    </row>
    <row r="30" spans="2:11" x14ac:dyDescent="0.25">
      <c r="B30" s="22">
        <v>26</v>
      </c>
      <c r="C30" s="23"/>
      <c r="D30" s="12"/>
      <c r="E30" s="22"/>
      <c r="F30" s="22"/>
      <c r="G30" s="22"/>
      <c r="H30" s="22" t="str">
        <f t="shared" si="0"/>
        <v xml:space="preserve">Suppression de   </v>
      </c>
      <c r="I30" s="22">
        <f>IF(ISBLANK(D30),,VLOOKUP(D30,Inventaire!C$4:$E$16,3,0))</f>
        <v>0</v>
      </c>
      <c r="J30" s="38">
        <f t="shared" si="1"/>
        <v>0</v>
      </c>
      <c r="K30" s="22">
        <f t="shared" si="2"/>
        <v>0</v>
      </c>
    </row>
    <row r="31" spans="2:11" x14ac:dyDescent="0.25">
      <c r="B31" s="24">
        <v>27</v>
      </c>
      <c r="C31" s="25"/>
      <c r="D31" s="11"/>
      <c r="E31" s="11"/>
      <c r="F31" s="11"/>
      <c r="G31" s="11"/>
      <c r="H31" s="11" t="str">
        <f t="shared" si="0"/>
        <v xml:space="preserve">Suppression de   </v>
      </c>
      <c r="I31" s="11">
        <f>IF(ISBLANK(D31),,VLOOKUP(D31,Inventaire!C$4:$E$16,3,0))</f>
        <v>0</v>
      </c>
      <c r="J31" s="37">
        <f t="shared" si="1"/>
        <v>0</v>
      </c>
      <c r="K31" s="26">
        <f t="shared" si="2"/>
        <v>0</v>
      </c>
    </row>
    <row r="32" spans="2:11" x14ac:dyDescent="0.25">
      <c r="B32" s="22">
        <v>28</v>
      </c>
      <c r="C32" s="23"/>
      <c r="D32" s="12"/>
      <c r="E32" s="22"/>
      <c r="F32" s="22"/>
      <c r="G32" s="22"/>
      <c r="H32" s="22" t="str">
        <f t="shared" si="0"/>
        <v xml:space="preserve">Suppression de   </v>
      </c>
      <c r="I32" s="22">
        <f>IF(ISBLANK(D32),,VLOOKUP(D32,Inventaire!C$4:$E$16,3,0))</f>
        <v>0</v>
      </c>
      <c r="J32" s="38">
        <f t="shared" si="1"/>
        <v>0</v>
      </c>
      <c r="K32" s="22">
        <f t="shared" si="2"/>
        <v>0</v>
      </c>
    </row>
    <row r="33" spans="2:11" x14ac:dyDescent="0.25">
      <c r="B33" s="24">
        <v>29</v>
      </c>
      <c r="C33" s="25"/>
      <c r="D33" s="11"/>
      <c r="E33" s="11"/>
      <c r="F33" s="11"/>
      <c r="G33" s="11"/>
      <c r="H33" s="11" t="str">
        <f t="shared" si="0"/>
        <v xml:space="preserve">Suppression de   </v>
      </c>
      <c r="I33" s="11">
        <f>IF(ISBLANK(D33),,VLOOKUP(D33,Inventaire!C$4:$E$16,3,0))</f>
        <v>0</v>
      </c>
      <c r="J33" s="37">
        <f t="shared" si="1"/>
        <v>0</v>
      </c>
      <c r="K33" s="26">
        <f t="shared" si="2"/>
        <v>0</v>
      </c>
    </row>
    <row r="34" spans="2:11" x14ac:dyDescent="0.25">
      <c r="B34" s="22">
        <v>30</v>
      </c>
      <c r="C34" s="23"/>
      <c r="D34" s="12"/>
      <c r="E34" s="22"/>
      <c r="F34" s="22"/>
      <c r="G34" s="22"/>
      <c r="H34" s="22" t="str">
        <f t="shared" si="0"/>
        <v xml:space="preserve">Suppression de   </v>
      </c>
      <c r="I34" s="22">
        <f>IF(ISBLANK(D34),,VLOOKUP(D34,Inventaire!C$4:$E$16,3,0))</f>
        <v>0</v>
      </c>
      <c r="J34" s="38">
        <f t="shared" si="1"/>
        <v>0</v>
      </c>
      <c r="K34" s="22">
        <f t="shared" si="2"/>
        <v>0</v>
      </c>
    </row>
    <row r="35" spans="2:11" x14ac:dyDescent="0.25">
      <c r="B35">
        <v>31</v>
      </c>
    </row>
  </sheetData>
  <dataValidations count="2">
    <dataValidation type="list" allowBlank="1" showInputMessage="1" showErrorMessage="1" sqref="E3:E4">
      <formula1>"Ajout, Suppression, "</formula1>
    </dataValidation>
    <dataValidation type="list" allowBlank="1" showInputMessage="1" showErrorMessage="1" sqref="E5:E34">
      <formula1>"Ajout, Suppression"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Inventaire!C4:C17</xm:f>
          </x14:formula1>
          <xm:sqref>D5</xm:sqref>
        </x14:dataValidation>
        <x14:dataValidation type="list" allowBlank="1" showInputMessage="1" showErrorMessage="1" error="Veuillez sélectionner un modèle">
          <x14:formula1>
            <xm:f>Inventaire!C4:C16</xm:f>
          </x14:formula1>
          <xm:sqref>D3:D4</xm:sqref>
        </x14:dataValidation>
        <x14:dataValidation type="list" allowBlank="1" showInputMessage="1" showErrorMessage="1">
          <x14:formula1>
            <xm:f>Inventaire!C$4:C$17</xm:f>
          </x14:formula1>
          <xm:sqref>D6:D34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7:F8"/>
  <sheetViews>
    <sheetView workbookViewId="0">
      <selection activeCell="F8" sqref="F8"/>
    </sheetView>
  </sheetViews>
  <sheetFormatPr baseColWidth="10" defaultRowHeight="15" x14ac:dyDescent="0.25"/>
  <sheetData>
    <row r="7" spans="4:6" x14ac:dyDescent="0.25">
      <c r="D7" t="s">
        <v>25</v>
      </c>
      <c r="F7" t="s">
        <v>26</v>
      </c>
    </row>
    <row r="8" spans="4:6" x14ac:dyDescent="0.25">
      <c r="D8" t="e">
        <f>VLOOKUP(D5,Inventaire!C$4:$E$16,3,0)</f>
        <v>#N/A</v>
      </c>
      <c r="F8">
        <f>IF(COUNTIF(E5,"Ajout")&gt;0,I5+F5,I5-F5)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13</vt:i4>
      </vt:variant>
    </vt:vector>
  </HeadingPairs>
  <TitlesOfParts>
    <vt:vector size="16" baseType="lpstr">
      <vt:lpstr>Inventaire</vt:lpstr>
      <vt:lpstr>Changelog</vt:lpstr>
      <vt:lpstr>Feuil3</vt:lpstr>
      <vt:lpstr>_4210_48p</vt:lpstr>
      <vt:lpstr>_4210_52p</vt:lpstr>
      <vt:lpstr>_77XX</vt:lpstr>
      <vt:lpstr>A3100_48p</vt:lpstr>
      <vt:lpstr>A3610_28p</vt:lpstr>
      <vt:lpstr>A5500_24G_EI</vt:lpstr>
      <vt:lpstr>A5500_24G_EI_SFP</vt:lpstr>
      <vt:lpstr>A5500_24G_SI</vt:lpstr>
      <vt:lpstr>Liste</vt:lpstr>
      <vt:lpstr>Modèle</vt:lpstr>
      <vt:lpstr>S5500_28_EI</vt:lpstr>
      <vt:lpstr>S5500_28_EI_PWR</vt:lpstr>
      <vt:lpstr>S5500_28_SI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MACONE JULIEN</dc:creator>
  <cp:lastModifiedBy>MACONE JULIEN</cp:lastModifiedBy>
  <dcterms:created xsi:type="dcterms:W3CDTF">2017-06-16T12:29:25Z</dcterms:created>
  <dcterms:modified xsi:type="dcterms:W3CDTF">2017-06-20T08:17:24Z</dcterms:modified>
</cp:coreProperties>
</file>