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evin\Desktop\"/>
    </mc:Choice>
  </mc:AlternateContent>
  <bookViews>
    <workbookView xWindow="0" yWindow="0" windowWidth="25200" windowHeight="11985" firstSheet="3" activeTab="7"/>
  </bookViews>
  <sheets>
    <sheet name="Nom et prénom" sheetId="8" r:id="rId1"/>
    <sheet name="Semaine XX" sheetId="11" r:id="rId2"/>
    <sheet name="Semaine 01" sheetId="14" r:id="rId3"/>
    <sheet name="Semaine 02" sheetId="16" r:id="rId4"/>
    <sheet name="Semaine 03" sheetId="17" r:id="rId5"/>
    <sheet name="Semaine 04" sheetId="19" r:id="rId6"/>
    <sheet name="Semaine 05" sheetId="23" r:id="rId7"/>
    <sheet name="Mois de Janvier 2017" sheetId="22" r:id="rId8"/>
  </sheets>
  <externalReferences>
    <externalReference r:id="rId9"/>
  </externalReferences>
  <definedNames>
    <definedName name="_xlnm._FilterDatabase" localSheetId="0" hidden="1">'Nom et prénom'!$A$1:$A$25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22" l="1"/>
  <c r="J18" i="22"/>
  <c r="L6" i="22"/>
  <c r="L7" i="22"/>
  <c r="L8" i="22"/>
  <c r="L9" i="22"/>
  <c r="L10" i="22"/>
  <c r="L11" i="22"/>
  <c r="L12" i="22"/>
  <c r="L13" i="22"/>
  <c r="L14" i="22"/>
  <c r="L15" i="22"/>
  <c r="L16" i="22"/>
  <c r="L17" i="22"/>
  <c r="L18" i="22"/>
  <c r="L19" i="22"/>
  <c r="L20" i="22"/>
  <c r="L21" i="22"/>
  <c r="L22" i="22"/>
  <c r="L23" i="22"/>
  <c r="L24" i="22"/>
  <c r="L25" i="22"/>
  <c r="L26" i="22"/>
  <c r="L27" i="22"/>
  <c r="L28" i="22"/>
  <c r="L29" i="22"/>
  <c r="L5" i="22"/>
  <c r="I30" i="22"/>
  <c r="E5" i="22"/>
  <c r="F5" i="22"/>
  <c r="F6" i="22"/>
  <c r="F7" i="22"/>
  <c r="E8" i="22"/>
  <c r="F8" i="22"/>
  <c r="E9" i="22"/>
  <c r="F9" i="22"/>
  <c r="E10" i="22"/>
  <c r="F10" i="22"/>
  <c r="E11" i="22"/>
  <c r="F11" i="22"/>
  <c r="E12" i="22"/>
  <c r="F12" i="22"/>
  <c r="E13" i="22"/>
  <c r="F13" i="22"/>
  <c r="F14" i="22"/>
  <c r="E15" i="22"/>
  <c r="F15" i="22"/>
  <c r="F16" i="22"/>
  <c r="F17" i="22"/>
  <c r="E18" i="22"/>
  <c r="F18" i="22"/>
  <c r="E19" i="22"/>
  <c r="F19" i="22"/>
  <c r="F20" i="22"/>
  <c r="F21" i="22"/>
  <c r="F22" i="22"/>
  <c r="E23" i="22"/>
  <c r="F23" i="22"/>
  <c r="F24" i="22"/>
  <c r="E25" i="22"/>
  <c r="F25" i="22"/>
  <c r="F26" i="22"/>
  <c r="F27" i="22"/>
  <c r="F28" i="22"/>
  <c r="F29" i="22"/>
  <c r="F30" i="22"/>
  <c r="G31" i="22"/>
  <c r="A39" i="22"/>
  <c r="G24" i="22"/>
  <c r="I24" i="22"/>
  <c r="G22" i="22"/>
  <c r="I22" i="22"/>
  <c r="G21" i="22"/>
  <c r="I21" i="22"/>
  <c r="G20" i="22"/>
  <c r="I20" i="22"/>
  <c r="G17" i="22"/>
  <c r="I17" i="22"/>
  <c r="G16" i="22"/>
  <c r="I16" i="22"/>
  <c r="G14" i="22"/>
  <c r="I14" i="22"/>
  <c r="G7" i="22"/>
  <c r="I7" i="22"/>
  <c r="G6" i="22"/>
  <c r="I6" i="22"/>
  <c r="O5" i="22"/>
  <c r="O8" i="22"/>
  <c r="O9" i="22"/>
  <c r="O10" i="22"/>
  <c r="O11" i="22"/>
  <c r="O12" i="22"/>
  <c r="O13" i="22"/>
  <c r="O15" i="22"/>
  <c r="O18" i="22"/>
  <c r="O19" i="22"/>
  <c r="O23" i="22"/>
  <c r="O25" i="22"/>
  <c r="E26" i="22"/>
  <c r="O26" i="22"/>
  <c r="E27" i="22"/>
  <c r="O27" i="22"/>
  <c r="E28" i="22"/>
  <c r="O28" i="22"/>
  <c r="E29" i="22"/>
  <c r="O29" i="22"/>
  <c r="D5" i="22"/>
  <c r="D8" i="22"/>
  <c r="D9" i="22"/>
  <c r="D10" i="22"/>
  <c r="D11" i="22"/>
  <c r="D12" i="22"/>
  <c r="D13" i="22"/>
  <c r="D15" i="22"/>
  <c r="D18" i="22"/>
  <c r="D19" i="22"/>
  <c r="D23" i="22"/>
  <c r="D25" i="22"/>
  <c r="G30" i="22"/>
  <c r="G5" i="22"/>
  <c r="I5" i="22"/>
  <c r="G8" i="22"/>
  <c r="I8" i="22"/>
  <c r="G9" i="22"/>
  <c r="I9" i="22"/>
  <c r="G10" i="22"/>
  <c r="I10" i="22"/>
  <c r="G11" i="22"/>
  <c r="I11" i="22"/>
  <c r="G12" i="22"/>
  <c r="I12" i="22"/>
  <c r="G13" i="22"/>
  <c r="I13" i="22"/>
  <c r="G15" i="22"/>
  <c r="I15" i="22"/>
  <c r="G18" i="22"/>
  <c r="I18" i="22"/>
  <c r="G19" i="22"/>
  <c r="I19" i="22"/>
  <c r="G23" i="22"/>
  <c r="I23" i="22"/>
  <c r="G25" i="22"/>
  <c r="I25" i="22"/>
  <c r="G26" i="22"/>
  <c r="I26" i="22"/>
  <c r="G27" i="22"/>
  <c r="I27" i="22"/>
  <c r="G28" i="22"/>
  <c r="I28" i="22"/>
  <c r="G29" i="22"/>
  <c r="I29" i="22"/>
  <c r="L30" i="22"/>
  <c r="N6" i="22"/>
  <c r="N7" i="22"/>
  <c r="N8" i="22"/>
  <c r="N9" i="22"/>
  <c r="N10" i="22"/>
  <c r="N11" i="22"/>
  <c r="N12" i="22"/>
  <c r="N13" i="22"/>
  <c r="N14" i="22"/>
  <c r="N15" i="22"/>
  <c r="N16" i="22"/>
  <c r="N17" i="22"/>
  <c r="N18" i="22"/>
  <c r="N19" i="22"/>
  <c r="N20" i="22"/>
  <c r="N21" i="22"/>
  <c r="N22" i="22"/>
  <c r="N23" i="22"/>
  <c r="N24" i="22"/>
  <c r="N25" i="22"/>
  <c r="N26" i="22"/>
  <c r="N27" i="22"/>
  <c r="N28" i="22"/>
  <c r="N29" i="22"/>
  <c r="N5" i="22"/>
  <c r="H30" i="22"/>
  <c r="AB25" i="23"/>
  <c r="AB23" i="23"/>
  <c r="AB19" i="23"/>
  <c r="AB18" i="23"/>
  <c r="AB15" i="23"/>
  <c r="AB13" i="23"/>
  <c r="AB12" i="23"/>
  <c r="AB11" i="23"/>
  <c r="AB10" i="23"/>
  <c r="AB9" i="23"/>
  <c r="AB8" i="23"/>
  <c r="AB5" i="23"/>
  <c r="AL25" i="23"/>
  <c r="AL23" i="23"/>
  <c r="AL19" i="23"/>
  <c r="AL18" i="23"/>
  <c r="AL15" i="23"/>
  <c r="AL12" i="23"/>
  <c r="AL11" i="23"/>
  <c r="AL10" i="23"/>
  <c r="AL9" i="23"/>
  <c r="AL8" i="23"/>
  <c r="AL5" i="23"/>
  <c r="AB6" i="23"/>
  <c r="AB7" i="23"/>
  <c r="AB14" i="23"/>
  <c r="AB16" i="23"/>
  <c r="AB17" i="23"/>
  <c r="AB20" i="23"/>
  <c r="AB21" i="23"/>
  <c r="AB22" i="23"/>
  <c r="AB24" i="23"/>
  <c r="AB26" i="23"/>
  <c r="AB27" i="23"/>
  <c r="AB28" i="23"/>
  <c r="AB29" i="23"/>
  <c r="T29" i="23"/>
  <c r="T28" i="23"/>
  <c r="T27" i="23"/>
  <c r="T26" i="23"/>
  <c r="T25" i="23"/>
  <c r="T24" i="23"/>
  <c r="T23" i="23"/>
  <c r="T22" i="23"/>
  <c r="T21" i="23"/>
  <c r="T20" i="23"/>
  <c r="T19" i="23"/>
  <c r="T18" i="23"/>
  <c r="T17" i="23"/>
  <c r="T16" i="23"/>
  <c r="T15" i="23"/>
  <c r="T14" i="23"/>
  <c r="T13" i="23"/>
  <c r="T12" i="23"/>
  <c r="T11" i="23"/>
  <c r="T10" i="23"/>
  <c r="T9" i="23"/>
  <c r="T8" i="23"/>
  <c r="T7" i="23"/>
  <c r="T6" i="23"/>
  <c r="T5" i="23"/>
  <c r="T29" i="16"/>
  <c r="T28" i="16"/>
  <c r="T27" i="16"/>
  <c r="T26" i="16"/>
  <c r="T25" i="16"/>
  <c r="T24" i="16"/>
  <c r="T23" i="16"/>
  <c r="T22" i="16"/>
  <c r="T21" i="16"/>
  <c r="T20" i="16"/>
  <c r="T19" i="16"/>
  <c r="T18" i="16"/>
  <c r="T17" i="16"/>
  <c r="T16" i="16"/>
  <c r="T15" i="16"/>
  <c r="T14" i="16"/>
  <c r="T13" i="16"/>
  <c r="T12" i="16"/>
  <c r="T11" i="16"/>
  <c r="T10" i="16"/>
  <c r="T9" i="16"/>
  <c r="T8" i="16"/>
  <c r="T7" i="16"/>
  <c r="T6" i="16"/>
  <c r="T5" i="16"/>
  <c r="T29" i="17"/>
  <c r="T28" i="17"/>
  <c r="T27" i="17"/>
  <c r="T26" i="17"/>
  <c r="T25" i="17"/>
  <c r="T24" i="17"/>
  <c r="T23" i="17"/>
  <c r="T22" i="17"/>
  <c r="T21" i="17"/>
  <c r="T20" i="17"/>
  <c r="T19" i="17"/>
  <c r="T18" i="17"/>
  <c r="T17" i="17"/>
  <c r="T16" i="17"/>
  <c r="T15" i="17"/>
  <c r="T14" i="17"/>
  <c r="T13" i="17"/>
  <c r="T12" i="17"/>
  <c r="T11" i="17"/>
  <c r="T10" i="17"/>
  <c r="T9" i="17"/>
  <c r="T8" i="17"/>
  <c r="T7" i="17"/>
  <c r="T6" i="17"/>
  <c r="T5" i="17"/>
  <c r="T25" i="19"/>
  <c r="T5" i="19"/>
  <c r="T23" i="19"/>
  <c r="T19" i="19"/>
  <c r="T18" i="19"/>
  <c r="T15" i="19"/>
  <c r="T12" i="19"/>
  <c r="T13" i="19"/>
  <c r="T8" i="19"/>
  <c r="T9" i="19"/>
  <c r="T10" i="19"/>
  <c r="T11" i="19"/>
  <c r="T31" i="19"/>
  <c r="S31" i="19"/>
  <c r="AK6" i="23"/>
  <c r="AK7" i="23"/>
  <c r="AK8" i="23"/>
  <c r="AK9" i="23"/>
  <c r="AK10" i="23"/>
  <c r="AK11" i="23"/>
  <c r="AK12" i="23"/>
  <c r="AK13" i="23"/>
  <c r="AK14" i="23"/>
  <c r="AK15" i="23"/>
  <c r="AK16" i="23"/>
  <c r="AK17" i="23"/>
  <c r="AK18" i="23"/>
  <c r="AK19" i="23"/>
  <c r="AK20" i="23"/>
  <c r="AK21" i="23"/>
  <c r="AK22" i="23"/>
  <c r="AK23" i="23"/>
  <c r="AK24" i="23"/>
  <c r="AK25" i="23"/>
  <c r="AK26" i="23"/>
  <c r="AK27" i="23"/>
  <c r="AK28" i="23"/>
  <c r="AK29" i="23"/>
  <c r="AJ30" i="23"/>
  <c r="AK30" i="23"/>
  <c r="AN30" i="23"/>
  <c r="AI30" i="23"/>
  <c r="AK5" i="23"/>
  <c r="AI6" i="23"/>
  <c r="AI7" i="23"/>
  <c r="AI8" i="23"/>
  <c r="AI9" i="23"/>
  <c r="AI10" i="23"/>
  <c r="AI11" i="23"/>
  <c r="AI12" i="23"/>
  <c r="AI13" i="23"/>
  <c r="AI14" i="23"/>
  <c r="AI15" i="23"/>
  <c r="AI16" i="23"/>
  <c r="AI17" i="23"/>
  <c r="AI18" i="23"/>
  <c r="AI19" i="23"/>
  <c r="AI20" i="23"/>
  <c r="AI21" i="23"/>
  <c r="AI22" i="23"/>
  <c r="AI23" i="23"/>
  <c r="AI24" i="23"/>
  <c r="AI25" i="23"/>
  <c r="AI26" i="23"/>
  <c r="AI27" i="23"/>
  <c r="AI28" i="23"/>
  <c r="AI29" i="23"/>
  <c r="AH6" i="23"/>
  <c r="AH7" i="23"/>
  <c r="AH8" i="23"/>
  <c r="AH9" i="23"/>
  <c r="AH10" i="23"/>
  <c r="AH11" i="23"/>
  <c r="AH12" i="23"/>
  <c r="AH13" i="23"/>
  <c r="AH14" i="23"/>
  <c r="AH15" i="23"/>
  <c r="AH16" i="23"/>
  <c r="AH17" i="23"/>
  <c r="AH18" i="23"/>
  <c r="AH19" i="23"/>
  <c r="AH20" i="23"/>
  <c r="AH21" i="23"/>
  <c r="AH22" i="23"/>
  <c r="AH23" i="23"/>
  <c r="AH24" i="23"/>
  <c r="AH25" i="23"/>
  <c r="AH26" i="23"/>
  <c r="AH27" i="23"/>
  <c r="AH28" i="23"/>
  <c r="AH29" i="23"/>
  <c r="AH5" i="23"/>
  <c r="AI5" i="23"/>
  <c r="AA5" i="23"/>
  <c r="AA6" i="23"/>
  <c r="AA7" i="23"/>
  <c r="AA8" i="23"/>
  <c r="AA9" i="23"/>
  <c r="AA10" i="23"/>
  <c r="AA11" i="23"/>
  <c r="AA12" i="23"/>
  <c r="AA13" i="23"/>
  <c r="AA14" i="23"/>
  <c r="AA15" i="23"/>
  <c r="AA16" i="23"/>
  <c r="AA17" i="23"/>
  <c r="AA18" i="23"/>
  <c r="AA19" i="23"/>
  <c r="AA20" i="23"/>
  <c r="AA21" i="23"/>
  <c r="AA22" i="23"/>
  <c r="AA23" i="23"/>
  <c r="AA24" i="23"/>
  <c r="AA25" i="23"/>
  <c r="AA26" i="23"/>
  <c r="AA27" i="23"/>
  <c r="AA28" i="23"/>
  <c r="AA29" i="23"/>
  <c r="AA30" i="23"/>
  <c r="Z30" i="23"/>
  <c r="AD30" i="23"/>
  <c r="Y30" i="23"/>
  <c r="X6" i="23"/>
  <c r="X7" i="23"/>
  <c r="X8" i="23"/>
  <c r="X9" i="23"/>
  <c r="X10" i="23"/>
  <c r="X11" i="23"/>
  <c r="X12" i="23"/>
  <c r="X13" i="23"/>
  <c r="X14" i="23"/>
  <c r="X15" i="23"/>
  <c r="X16" i="23"/>
  <c r="X17" i="23"/>
  <c r="X18" i="23"/>
  <c r="X19" i="23"/>
  <c r="X20" i="23"/>
  <c r="X21" i="23"/>
  <c r="X22" i="23"/>
  <c r="X23" i="23"/>
  <c r="X24" i="23"/>
  <c r="X25" i="23"/>
  <c r="X26" i="23"/>
  <c r="X27" i="23"/>
  <c r="X28" i="23"/>
  <c r="X29" i="23"/>
  <c r="Y6" i="23"/>
  <c r="Y7" i="23"/>
  <c r="Y8" i="23"/>
  <c r="Y9" i="23"/>
  <c r="Y10" i="23"/>
  <c r="Y11" i="23"/>
  <c r="Y12" i="23"/>
  <c r="Y13" i="23"/>
  <c r="Y14" i="23"/>
  <c r="Y15" i="23"/>
  <c r="Y16" i="23"/>
  <c r="Y17" i="23"/>
  <c r="Y18" i="23"/>
  <c r="Y19" i="23"/>
  <c r="Y20" i="23"/>
  <c r="Y21" i="23"/>
  <c r="Y22" i="23"/>
  <c r="Y23" i="23"/>
  <c r="Y24" i="23"/>
  <c r="Y25" i="23"/>
  <c r="Y26" i="23"/>
  <c r="Y27" i="23"/>
  <c r="Y28" i="23"/>
  <c r="Y29" i="23"/>
  <c r="X5" i="23"/>
  <c r="Y5" i="23"/>
  <c r="E5" i="23"/>
  <c r="E33" i="23"/>
  <c r="E61" i="23"/>
  <c r="E89" i="23"/>
  <c r="E117" i="23"/>
  <c r="P5" i="23"/>
  <c r="E6" i="23"/>
  <c r="E34" i="23"/>
  <c r="E62" i="23"/>
  <c r="E90" i="23"/>
  <c r="E118" i="23"/>
  <c r="P6" i="23"/>
  <c r="E7" i="23"/>
  <c r="E35" i="23"/>
  <c r="E63" i="23"/>
  <c r="E91" i="23"/>
  <c r="E119" i="23"/>
  <c r="P7" i="23"/>
  <c r="E8" i="23"/>
  <c r="E36" i="23"/>
  <c r="E64" i="23"/>
  <c r="E92" i="23"/>
  <c r="E120" i="23"/>
  <c r="P8" i="23"/>
  <c r="E9" i="23"/>
  <c r="E37" i="23"/>
  <c r="E65" i="23"/>
  <c r="E93" i="23"/>
  <c r="E121" i="23"/>
  <c r="P9" i="23"/>
  <c r="E10" i="23"/>
  <c r="E38" i="23"/>
  <c r="E66" i="23"/>
  <c r="E94" i="23"/>
  <c r="E122" i="23"/>
  <c r="P10" i="23"/>
  <c r="E11" i="23"/>
  <c r="E39" i="23"/>
  <c r="E67" i="23"/>
  <c r="E95" i="23"/>
  <c r="E123" i="23"/>
  <c r="P11" i="23"/>
  <c r="E12" i="23"/>
  <c r="E40" i="23"/>
  <c r="E68" i="23"/>
  <c r="E96" i="23"/>
  <c r="E124" i="23"/>
  <c r="P12" i="23"/>
  <c r="E13" i="23"/>
  <c r="E41" i="23"/>
  <c r="E69" i="23"/>
  <c r="E97" i="23"/>
  <c r="E125" i="23"/>
  <c r="P13" i="23"/>
  <c r="E14" i="23"/>
  <c r="E42" i="23"/>
  <c r="E70" i="23"/>
  <c r="E98" i="23"/>
  <c r="E126" i="23"/>
  <c r="P14" i="23"/>
  <c r="E15" i="23"/>
  <c r="E43" i="23"/>
  <c r="E71" i="23"/>
  <c r="E99" i="23"/>
  <c r="E127" i="23"/>
  <c r="P15" i="23"/>
  <c r="E16" i="23"/>
  <c r="E44" i="23"/>
  <c r="E72" i="23"/>
  <c r="E100" i="23"/>
  <c r="E128" i="23"/>
  <c r="P16" i="23"/>
  <c r="E17" i="23"/>
  <c r="E45" i="23"/>
  <c r="E73" i="23"/>
  <c r="E101" i="23"/>
  <c r="E129" i="23"/>
  <c r="P17" i="23"/>
  <c r="E18" i="23"/>
  <c r="E46" i="23"/>
  <c r="E74" i="23"/>
  <c r="E102" i="23"/>
  <c r="E130" i="23"/>
  <c r="P18" i="23"/>
  <c r="E19" i="23"/>
  <c r="E47" i="23"/>
  <c r="E75" i="23"/>
  <c r="E103" i="23"/>
  <c r="E131" i="23"/>
  <c r="P19" i="23"/>
  <c r="E20" i="23"/>
  <c r="E48" i="23"/>
  <c r="E76" i="23"/>
  <c r="E104" i="23"/>
  <c r="E132" i="23"/>
  <c r="P20" i="23"/>
  <c r="E21" i="23"/>
  <c r="E49" i="23"/>
  <c r="E77" i="23"/>
  <c r="E105" i="23"/>
  <c r="E133" i="23"/>
  <c r="P21" i="23"/>
  <c r="E22" i="23"/>
  <c r="E50" i="23"/>
  <c r="E78" i="23"/>
  <c r="E106" i="23"/>
  <c r="E134" i="23"/>
  <c r="P22" i="23"/>
  <c r="E23" i="23"/>
  <c r="E51" i="23"/>
  <c r="E79" i="23"/>
  <c r="E107" i="23"/>
  <c r="E135" i="23"/>
  <c r="P23" i="23"/>
  <c r="E24" i="23"/>
  <c r="E52" i="23"/>
  <c r="E80" i="23"/>
  <c r="E108" i="23"/>
  <c r="E136" i="23"/>
  <c r="P24" i="23"/>
  <c r="E25" i="23"/>
  <c r="E81" i="23"/>
  <c r="E109" i="23"/>
  <c r="E137" i="23"/>
  <c r="P25" i="23"/>
  <c r="P26" i="23"/>
  <c r="P27" i="23"/>
  <c r="P28" i="23"/>
  <c r="P29" i="23"/>
  <c r="P30" i="23"/>
  <c r="P31" i="23"/>
  <c r="T31" i="23"/>
  <c r="Q31" i="23"/>
  <c r="H5" i="23"/>
  <c r="I5" i="23"/>
  <c r="K5" i="23"/>
  <c r="H33" i="23"/>
  <c r="I33" i="23"/>
  <c r="K33" i="23"/>
  <c r="H61" i="23"/>
  <c r="I61" i="23"/>
  <c r="K61" i="23"/>
  <c r="H89" i="23"/>
  <c r="I89" i="23"/>
  <c r="K89" i="23"/>
  <c r="H117" i="23"/>
  <c r="I117" i="23"/>
  <c r="K117" i="23"/>
  <c r="H6" i="23"/>
  <c r="I6" i="23"/>
  <c r="K6" i="23"/>
  <c r="H34" i="23"/>
  <c r="I34" i="23"/>
  <c r="K34" i="23"/>
  <c r="H62" i="23"/>
  <c r="I62" i="23"/>
  <c r="K62" i="23"/>
  <c r="H90" i="23"/>
  <c r="I90" i="23"/>
  <c r="K90" i="23"/>
  <c r="H118" i="23"/>
  <c r="I118" i="23"/>
  <c r="K118" i="23"/>
  <c r="H7" i="23"/>
  <c r="I7" i="23"/>
  <c r="K7" i="23"/>
  <c r="H35" i="23"/>
  <c r="I35" i="23"/>
  <c r="K35" i="23"/>
  <c r="H63" i="23"/>
  <c r="I63" i="23"/>
  <c r="K63" i="23"/>
  <c r="H91" i="23"/>
  <c r="I91" i="23"/>
  <c r="K91" i="23"/>
  <c r="H119" i="23"/>
  <c r="I119" i="23"/>
  <c r="K119" i="23"/>
  <c r="H8" i="23"/>
  <c r="I8" i="23"/>
  <c r="K8" i="23"/>
  <c r="H36" i="23"/>
  <c r="I36" i="23"/>
  <c r="K36" i="23"/>
  <c r="H64" i="23"/>
  <c r="I64" i="23"/>
  <c r="K64" i="23"/>
  <c r="H92" i="23"/>
  <c r="I92" i="23"/>
  <c r="K92" i="23"/>
  <c r="H120" i="23"/>
  <c r="I120" i="23"/>
  <c r="K120" i="23"/>
  <c r="H9" i="23"/>
  <c r="I9" i="23"/>
  <c r="K9" i="23"/>
  <c r="H37" i="23"/>
  <c r="I37" i="23"/>
  <c r="K37" i="23"/>
  <c r="H65" i="23"/>
  <c r="I65" i="23"/>
  <c r="K65" i="23"/>
  <c r="H93" i="23"/>
  <c r="I93" i="23"/>
  <c r="K93" i="23"/>
  <c r="H121" i="23"/>
  <c r="I121" i="23"/>
  <c r="K121" i="23"/>
  <c r="H10" i="23"/>
  <c r="I10" i="23"/>
  <c r="K10" i="23"/>
  <c r="H38" i="23"/>
  <c r="I38" i="23"/>
  <c r="K38" i="23"/>
  <c r="H66" i="23"/>
  <c r="I66" i="23"/>
  <c r="K66" i="23"/>
  <c r="H94" i="23"/>
  <c r="I94" i="23"/>
  <c r="K94" i="23"/>
  <c r="H122" i="23"/>
  <c r="I122" i="23"/>
  <c r="K122" i="23"/>
  <c r="H11" i="23"/>
  <c r="I11" i="23"/>
  <c r="K11" i="23"/>
  <c r="H39" i="23"/>
  <c r="I39" i="23"/>
  <c r="K39" i="23"/>
  <c r="H67" i="23"/>
  <c r="I67" i="23"/>
  <c r="K67" i="23"/>
  <c r="H95" i="23"/>
  <c r="I95" i="23"/>
  <c r="K95" i="23"/>
  <c r="H123" i="23"/>
  <c r="I123" i="23"/>
  <c r="K123" i="23"/>
  <c r="H12" i="23"/>
  <c r="I12" i="23"/>
  <c r="K12" i="23"/>
  <c r="H40" i="23"/>
  <c r="I40" i="23"/>
  <c r="K40" i="23"/>
  <c r="H68" i="23"/>
  <c r="I68" i="23"/>
  <c r="K68" i="23"/>
  <c r="H96" i="23"/>
  <c r="I96" i="23"/>
  <c r="K96" i="23"/>
  <c r="H124" i="23"/>
  <c r="I124" i="23"/>
  <c r="K124" i="23"/>
  <c r="H13" i="23"/>
  <c r="I13" i="23"/>
  <c r="K13" i="23"/>
  <c r="H41" i="23"/>
  <c r="I41" i="23"/>
  <c r="K41" i="23"/>
  <c r="H69" i="23"/>
  <c r="I69" i="23"/>
  <c r="K69" i="23"/>
  <c r="H97" i="23"/>
  <c r="I97" i="23"/>
  <c r="K97" i="23"/>
  <c r="H125" i="23"/>
  <c r="I125" i="23"/>
  <c r="K125" i="23"/>
  <c r="H14" i="23"/>
  <c r="I14" i="23"/>
  <c r="K14" i="23"/>
  <c r="H42" i="23"/>
  <c r="I42" i="23"/>
  <c r="K42" i="23"/>
  <c r="H70" i="23"/>
  <c r="I70" i="23"/>
  <c r="K70" i="23"/>
  <c r="H98" i="23"/>
  <c r="I98" i="23"/>
  <c r="K98" i="23"/>
  <c r="H126" i="23"/>
  <c r="I126" i="23"/>
  <c r="K126" i="23"/>
  <c r="H15" i="23"/>
  <c r="I15" i="23"/>
  <c r="K15" i="23"/>
  <c r="H43" i="23"/>
  <c r="I43" i="23"/>
  <c r="K43" i="23"/>
  <c r="H71" i="23"/>
  <c r="I71" i="23"/>
  <c r="K71" i="23"/>
  <c r="H99" i="23"/>
  <c r="I99" i="23"/>
  <c r="K99" i="23"/>
  <c r="H127" i="23"/>
  <c r="I127" i="23"/>
  <c r="K127" i="23"/>
  <c r="H16" i="23"/>
  <c r="I16" i="23"/>
  <c r="K16" i="23"/>
  <c r="H44" i="23"/>
  <c r="I44" i="23"/>
  <c r="K44" i="23"/>
  <c r="H72" i="23"/>
  <c r="I72" i="23"/>
  <c r="K72" i="23"/>
  <c r="H100" i="23"/>
  <c r="I100" i="23"/>
  <c r="K100" i="23"/>
  <c r="H128" i="23"/>
  <c r="I128" i="23"/>
  <c r="K128" i="23"/>
  <c r="H17" i="23"/>
  <c r="I17" i="23"/>
  <c r="K17" i="23"/>
  <c r="H45" i="23"/>
  <c r="I45" i="23"/>
  <c r="K45" i="23"/>
  <c r="H73" i="23"/>
  <c r="I73" i="23"/>
  <c r="K73" i="23"/>
  <c r="H101" i="23"/>
  <c r="I101" i="23"/>
  <c r="K101" i="23"/>
  <c r="H129" i="23"/>
  <c r="I129" i="23"/>
  <c r="K129" i="23"/>
  <c r="H18" i="23"/>
  <c r="I18" i="23"/>
  <c r="K18" i="23"/>
  <c r="H46" i="23"/>
  <c r="I46" i="23"/>
  <c r="K46" i="23"/>
  <c r="H74" i="23"/>
  <c r="I74" i="23"/>
  <c r="K74" i="23"/>
  <c r="H102" i="23"/>
  <c r="I102" i="23"/>
  <c r="K102" i="23"/>
  <c r="H130" i="23"/>
  <c r="I130" i="23"/>
  <c r="K130" i="23"/>
  <c r="H19" i="23"/>
  <c r="I19" i="23"/>
  <c r="K19" i="23"/>
  <c r="H47" i="23"/>
  <c r="I47" i="23"/>
  <c r="K47" i="23"/>
  <c r="H75" i="23"/>
  <c r="I75" i="23"/>
  <c r="K75" i="23"/>
  <c r="H103" i="23"/>
  <c r="I103" i="23"/>
  <c r="K103" i="23"/>
  <c r="H131" i="23"/>
  <c r="I131" i="23"/>
  <c r="K131" i="23"/>
  <c r="H20" i="23"/>
  <c r="I20" i="23"/>
  <c r="K20" i="23"/>
  <c r="H48" i="23"/>
  <c r="I48" i="23"/>
  <c r="K48" i="23"/>
  <c r="H76" i="23"/>
  <c r="I76" i="23"/>
  <c r="K76" i="23"/>
  <c r="H104" i="23"/>
  <c r="I104" i="23"/>
  <c r="K104" i="23"/>
  <c r="H132" i="23"/>
  <c r="I132" i="23"/>
  <c r="K132" i="23"/>
  <c r="H21" i="23"/>
  <c r="I21" i="23"/>
  <c r="K21" i="23"/>
  <c r="H49" i="23"/>
  <c r="I49" i="23"/>
  <c r="K49" i="23"/>
  <c r="H77" i="23"/>
  <c r="I77" i="23"/>
  <c r="K77" i="23"/>
  <c r="H105" i="23"/>
  <c r="I105" i="23"/>
  <c r="K105" i="23"/>
  <c r="H133" i="23"/>
  <c r="I133" i="23"/>
  <c r="K133" i="23"/>
  <c r="H22" i="23"/>
  <c r="I22" i="23"/>
  <c r="K22" i="23"/>
  <c r="H50" i="23"/>
  <c r="I50" i="23"/>
  <c r="K50" i="23"/>
  <c r="H78" i="23"/>
  <c r="I78" i="23"/>
  <c r="K78" i="23"/>
  <c r="H106" i="23"/>
  <c r="I106" i="23"/>
  <c r="K106" i="23"/>
  <c r="H134" i="23"/>
  <c r="I134" i="23"/>
  <c r="K134" i="23"/>
  <c r="H23" i="23"/>
  <c r="I23" i="23"/>
  <c r="K23" i="23"/>
  <c r="H51" i="23"/>
  <c r="I51" i="23"/>
  <c r="K51" i="23"/>
  <c r="H79" i="23"/>
  <c r="I79" i="23"/>
  <c r="K79" i="23"/>
  <c r="H107" i="23"/>
  <c r="I107" i="23"/>
  <c r="K107" i="23"/>
  <c r="H135" i="23"/>
  <c r="I135" i="23"/>
  <c r="K135" i="23"/>
  <c r="H24" i="23"/>
  <c r="I24" i="23"/>
  <c r="K24" i="23"/>
  <c r="H52" i="23"/>
  <c r="I52" i="23"/>
  <c r="K52" i="23"/>
  <c r="H80" i="23"/>
  <c r="I80" i="23"/>
  <c r="K80" i="23"/>
  <c r="H108" i="23"/>
  <c r="I108" i="23"/>
  <c r="K108" i="23"/>
  <c r="H136" i="23"/>
  <c r="I136" i="23"/>
  <c r="K136" i="23"/>
  <c r="H25" i="23"/>
  <c r="I25" i="23"/>
  <c r="K25" i="23"/>
  <c r="T30" i="23"/>
  <c r="R5" i="23"/>
  <c r="S5" i="23"/>
  <c r="S6" i="23"/>
  <c r="S7" i="23"/>
  <c r="R8" i="23"/>
  <c r="S8" i="23"/>
  <c r="R9" i="23"/>
  <c r="S9" i="23"/>
  <c r="R10" i="23"/>
  <c r="S10" i="23"/>
  <c r="R11" i="23"/>
  <c r="S11" i="23"/>
  <c r="R12" i="23"/>
  <c r="S12" i="23"/>
  <c r="R13" i="23"/>
  <c r="S13" i="23"/>
  <c r="S14" i="23"/>
  <c r="R15" i="23"/>
  <c r="S15" i="23"/>
  <c r="S16" i="23"/>
  <c r="S17" i="23"/>
  <c r="R18" i="23"/>
  <c r="S18" i="23"/>
  <c r="R19" i="23"/>
  <c r="S19" i="23"/>
  <c r="S20" i="23"/>
  <c r="S21" i="23"/>
  <c r="S22" i="23"/>
  <c r="R23" i="23"/>
  <c r="S23" i="23"/>
  <c r="S24" i="23"/>
  <c r="H53" i="23"/>
  <c r="I53" i="23"/>
  <c r="H81" i="23"/>
  <c r="I81" i="23"/>
  <c r="H109" i="23"/>
  <c r="I109" i="23"/>
  <c r="H137" i="23"/>
  <c r="I137" i="23"/>
  <c r="R25" i="23"/>
  <c r="S25" i="23"/>
  <c r="I26" i="23"/>
  <c r="I54" i="23"/>
  <c r="I82" i="23"/>
  <c r="I110" i="23"/>
  <c r="I138" i="23"/>
  <c r="S26" i="23"/>
  <c r="I27" i="23"/>
  <c r="I55" i="23"/>
  <c r="I83" i="23"/>
  <c r="I111" i="23"/>
  <c r="I139" i="23"/>
  <c r="S27" i="23"/>
  <c r="I28" i="23"/>
  <c r="I56" i="23"/>
  <c r="I84" i="23"/>
  <c r="I112" i="23"/>
  <c r="I140" i="23"/>
  <c r="S28" i="23"/>
  <c r="I29" i="23"/>
  <c r="I57" i="23"/>
  <c r="I85" i="23"/>
  <c r="I113" i="23"/>
  <c r="I141" i="23"/>
  <c r="S29" i="23"/>
  <c r="S30" i="23"/>
  <c r="Q5" i="23"/>
  <c r="Q6" i="23"/>
  <c r="Q7" i="23"/>
  <c r="Q8" i="23"/>
  <c r="Q9" i="23"/>
  <c r="Q10" i="23"/>
  <c r="Q11" i="23"/>
  <c r="Q12" i="23"/>
  <c r="Q13" i="23"/>
  <c r="Q14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R29" i="23"/>
  <c r="R28" i="23"/>
  <c r="R27" i="23"/>
  <c r="R26" i="23"/>
  <c r="R24" i="23"/>
  <c r="R22" i="23"/>
  <c r="R21" i="23"/>
  <c r="R20" i="23"/>
  <c r="R17" i="23"/>
  <c r="R16" i="23"/>
  <c r="R14" i="23"/>
  <c r="R7" i="23"/>
  <c r="R6" i="23"/>
  <c r="P5" i="19"/>
  <c r="P6" i="19"/>
  <c r="P7" i="19"/>
  <c r="P8" i="19"/>
  <c r="P9" i="19"/>
  <c r="P10" i="19"/>
  <c r="P11" i="19"/>
  <c r="P12" i="19"/>
  <c r="P13" i="19"/>
  <c r="P14" i="19"/>
  <c r="P15" i="19"/>
  <c r="P16" i="19"/>
  <c r="P17" i="19"/>
  <c r="P18" i="19"/>
  <c r="P19" i="19"/>
  <c r="P20" i="19"/>
  <c r="P21" i="19"/>
  <c r="P22" i="19"/>
  <c r="P23" i="19"/>
  <c r="P24" i="19"/>
  <c r="P25" i="19"/>
  <c r="P26" i="19"/>
  <c r="P27" i="19"/>
  <c r="P28" i="19"/>
  <c r="P29" i="19"/>
  <c r="P30" i="19"/>
  <c r="P31" i="19"/>
  <c r="Q31" i="19"/>
  <c r="T6" i="19"/>
  <c r="T7" i="19"/>
  <c r="T14" i="19"/>
  <c r="T16" i="19"/>
  <c r="T17" i="19"/>
  <c r="T20" i="19"/>
  <c r="T21" i="19"/>
  <c r="T22" i="19"/>
  <c r="T24" i="19"/>
  <c r="T26" i="19"/>
  <c r="T27" i="19"/>
  <c r="T28" i="19"/>
  <c r="T29" i="19"/>
  <c r="T30" i="19"/>
  <c r="R5" i="19"/>
  <c r="S5" i="19"/>
  <c r="S6" i="19"/>
  <c r="S7" i="19"/>
  <c r="R8" i="19"/>
  <c r="S8" i="19"/>
  <c r="R9" i="19"/>
  <c r="S9" i="19"/>
  <c r="R10" i="19"/>
  <c r="S10" i="19"/>
  <c r="R11" i="19"/>
  <c r="S11" i="19"/>
  <c r="R12" i="19"/>
  <c r="S12" i="19"/>
  <c r="R13" i="19"/>
  <c r="S13" i="19"/>
  <c r="S14" i="19"/>
  <c r="R15" i="19"/>
  <c r="S15" i="19"/>
  <c r="S16" i="19"/>
  <c r="S17" i="19"/>
  <c r="R18" i="19"/>
  <c r="S18" i="19"/>
  <c r="R19" i="19"/>
  <c r="S19" i="19"/>
  <c r="S20" i="19"/>
  <c r="S21" i="19"/>
  <c r="S22" i="19"/>
  <c r="R23" i="19"/>
  <c r="S23" i="19"/>
  <c r="S24" i="19"/>
  <c r="R25" i="19"/>
  <c r="S25" i="19"/>
  <c r="S26" i="19"/>
  <c r="S27" i="19"/>
  <c r="S28" i="19"/>
  <c r="S29" i="19"/>
  <c r="S30" i="19"/>
  <c r="Q5" i="19"/>
  <c r="Q6" i="19"/>
  <c r="Q7" i="19"/>
  <c r="Q8" i="19"/>
  <c r="Q9" i="19"/>
  <c r="Q10" i="19"/>
  <c r="Q11" i="19"/>
  <c r="Q12" i="19"/>
  <c r="Q13" i="19"/>
  <c r="Q14" i="19"/>
  <c r="Q15" i="19"/>
  <c r="Q16" i="19"/>
  <c r="Q17" i="19"/>
  <c r="Q18" i="19"/>
  <c r="Q19" i="19"/>
  <c r="Q20" i="19"/>
  <c r="Q21" i="19"/>
  <c r="Q22" i="19"/>
  <c r="Q23" i="19"/>
  <c r="Q24" i="19"/>
  <c r="Q25" i="19"/>
  <c r="Q26" i="19"/>
  <c r="Q27" i="19"/>
  <c r="Q28" i="19"/>
  <c r="Q29" i="19"/>
  <c r="Q30" i="19"/>
  <c r="R29" i="19"/>
  <c r="R28" i="19"/>
  <c r="R27" i="19"/>
  <c r="R26" i="19"/>
  <c r="R24" i="19"/>
  <c r="R22" i="19"/>
  <c r="R21" i="19"/>
  <c r="R20" i="19"/>
  <c r="R17" i="19"/>
  <c r="R16" i="19"/>
  <c r="R14" i="19"/>
  <c r="R7" i="19"/>
  <c r="R6" i="19"/>
  <c r="P5" i="17"/>
  <c r="P6" i="17"/>
  <c r="P7" i="17"/>
  <c r="P8" i="17"/>
  <c r="P9" i="17"/>
  <c r="P10" i="17"/>
  <c r="P11" i="17"/>
  <c r="P12" i="17"/>
  <c r="P13" i="17"/>
  <c r="P14" i="17"/>
  <c r="P15" i="17"/>
  <c r="P16" i="17"/>
  <c r="P17" i="17"/>
  <c r="P18" i="17"/>
  <c r="P19" i="17"/>
  <c r="P20" i="17"/>
  <c r="P21" i="17"/>
  <c r="P22" i="17"/>
  <c r="P23" i="17"/>
  <c r="P24" i="17"/>
  <c r="P25" i="17"/>
  <c r="P26" i="17"/>
  <c r="P27" i="17"/>
  <c r="P28" i="17"/>
  <c r="P29" i="17"/>
  <c r="P30" i="17"/>
  <c r="P31" i="17"/>
  <c r="T31" i="17"/>
  <c r="Q31" i="17"/>
  <c r="T30" i="17"/>
  <c r="R5" i="17"/>
  <c r="S5" i="17"/>
  <c r="S6" i="17"/>
  <c r="S7" i="17"/>
  <c r="R8" i="17"/>
  <c r="S8" i="17"/>
  <c r="R9" i="17"/>
  <c r="S9" i="17"/>
  <c r="R10" i="17"/>
  <c r="S10" i="17"/>
  <c r="R11" i="17"/>
  <c r="S11" i="17"/>
  <c r="R12" i="17"/>
  <c r="S12" i="17"/>
  <c r="R13" i="17"/>
  <c r="S13" i="17"/>
  <c r="S14" i="17"/>
  <c r="R15" i="17"/>
  <c r="S15" i="17"/>
  <c r="S16" i="17"/>
  <c r="S17" i="17"/>
  <c r="R18" i="17"/>
  <c r="S18" i="17"/>
  <c r="R19" i="17"/>
  <c r="S19" i="17"/>
  <c r="S20" i="17"/>
  <c r="S21" i="17"/>
  <c r="S22" i="17"/>
  <c r="R23" i="17"/>
  <c r="S23" i="17"/>
  <c r="S24" i="17"/>
  <c r="R25" i="17"/>
  <c r="S25" i="17"/>
  <c r="S26" i="17"/>
  <c r="S27" i="17"/>
  <c r="S28" i="17"/>
  <c r="S29" i="17"/>
  <c r="S30" i="17"/>
  <c r="Q5" i="17"/>
  <c r="Q6" i="17"/>
  <c r="Q7" i="17"/>
  <c r="Q8" i="17"/>
  <c r="Q9" i="17"/>
  <c r="Q10" i="17"/>
  <c r="Q11" i="17"/>
  <c r="Q12" i="17"/>
  <c r="Q13" i="17"/>
  <c r="Q14" i="17"/>
  <c r="Q15" i="17"/>
  <c r="Q16" i="17"/>
  <c r="Q17" i="17"/>
  <c r="Q18" i="17"/>
  <c r="Q19" i="17"/>
  <c r="Q20" i="17"/>
  <c r="Q21" i="17"/>
  <c r="Q22" i="17"/>
  <c r="Q23" i="17"/>
  <c r="Q24" i="17"/>
  <c r="Q25" i="17"/>
  <c r="Q26" i="17"/>
  <c r="Q27" i="17"/>
  <c r="Q28" i="17"/>
  <c r="Q29" i="17"/>
  <c r="Q30" i="17"/>
  <c r="R29" i="17"/>
  <c r="R28" i="17"/>
  <c r="R27" i="17"/>
  <c r="R26" i="17"/>
  <c r="R24" i="17"/>
  <c r="R22" i="17"/>
  <c r="R21" i="17"/>
  <c r="R20" i="17"/>
  <c r="R17" i="17"/>
  <c r="R16" i="17"/>
  <c r="R14" i="17"/>
  <c r="R7" i="17"/>
  <c r="R6" i="17"/>
  <c r="S25" i="16"/>
  <c r="S23" i="16"/>
  <c r="S19" i="16"/>
  <c r="S18" i="16"/>
  <c r="S15" i="16"/>
  <c r="S9" i="16"/>
  <c r="S10" i="16"/>
  <c r="S11" i="16"/>
  <c r="S12" i="16"/>
  <c r="S13" i="16"/>
  <c r="S8" i="16"/>
  <c r="S5" i="16"/>
  <c r="R6" i="16"/>
  <c r="R7" i="16"/>
  <c r="R8" i="16"/>
  <c r="R9" i="16"/>
  <c r="R10" i="16"/>
  <c r="R11" i="16"/>
  <c r="R12" i="16"/>
  <c r="R13" i="16"/>
  <c r="R14" i="16"/>
  <c r="R15" i="16"/>
  <c r="R16" i="16"/>
  <c r="R17" i="16"/>
  <c r="R18" i="16"/>
  <c r="R19" i="16"/>
  <c r="R20" i="16"/>
  <c r="R21" i="16"/>
  <c r="R22" i="16"/>
  <c r="R23" i="16"/>
  <c r="R24" i="16"/>
  <c r="R25" i="16"/>
  <c r="R26" i="16"/>
  <c r="R27" i="16"/>
  <c r="R28" i="16"/>
  <c r="R29" i="16"/>
  <c r="E6" i="16"/>
  <c r="E34" i="16"/>
  <c r="E62" i="16"/>
  <c r="E90" i="16"/>
  <c r="E118" i="16"/>
  <c r="P6" i="16"/>
  <c r="E7" i="16"/>
  <c r="E35" i="16"/>
  <c r="E63" i="16"/>
  <c r="E91" i="16"/>
  <c r="E119" i="16"/>
  <c r="P7" i="16"/>
  <c r="E8" i="16"/>
  <c r="E36" i="16"/>
  <c r="E64" i="16"/>
  <c r="E92" i="16"/>
  <c r="E120" i="16"/>
  <c r="P8" i="16"/>
  <c r="E9" i="16"/>
  <c r="E37" i="16"/>
  <c r="E65" i="16"/>
  <c r="E93" i="16"/>
  <c r="E121" i="16"/>
  <c r="P9" i="16"/>
  <c r="E10" i="16"/>
  <c r="E38" i="16"/>
  <c r="E66" i="16"/>
  <c r="E94" i="16"/>
  <c r="E122" i="16"/>
  <c r="P10" i="16"/>
  <c r="E11" i="16"/>
  <c r="E39" i="16"/>
  <c r="E67" i="16"/>
  <c r="E95" i="16"/>
  <c r="E123" i="16"/>
  <c r="P11" i="16"/>
  <c r="E12" i="16"/>
  <c r="E40" i="16"/>
  <c r="E68" i="16"/>
  <c r="E96" i="16"/>
  <c r="E124" i="16"/>
  <c r="P12" i="16"/>
  <c r="E13" i="16"/>
  <c r="E41" i="16"/>
  <c r="E69" i="16"/>
  <c r="E97" i="16"/>
  <c r="E125" i="16"/>
  <c r="P13" i="16"/>
  <c r="E14" i="16"/>
  <c r="E42" i="16"/>
  <c r="E70" i="16"/>
  <c r="E98" i="16"/>
  <c r="E126" i="16"/>
  <c r="P14" i="16"/>
  <c r="E15" i="16"/>
  <c r="E43" i="16"/>
  <c r="E71" i="16"/>
  <c r="E99" i="16"/>
  <c r="E127" i="16"/>
  <c r="P15" i="16"/>
  <c r="E16" i="16"/>
  <c r="E44" i="16"/>
  <c r="E72" i="16"/>
  <c r="E100" i="16"/>
  <c r="E128" i="16"/>
  <c r="P16" i="16"/>
  <c r="E17" i="16"/>
  <c r="E45" i="16"/>
  <c r="E73" i="16"/>
  <c r="E101" i="16"/>
  <c r="E129" i="16"/>
  <c r="P17" i="16"/>
  <c r="E18" i="16"/>
  <c r="E46" i="16"/>
  <c r="E74" i="16"/>
  <c r="E102" i="16"/>
  <c r="E130" i="16"/>
  <c r="P18" i="16"/>
  <c r="E19" i="16"/>
  <c r="E47" i="16"/>
  <c r="E75" i="16"/>
  <c r="E103" i="16"/>
  <c r="E131" i="16"/>
  <c r="P19" i="16"/>
  <c r="E20" i="16"/>
  <c r="E48" i="16"/>
  <c r="E76" i="16"/>
  <c r="E104" i="16"/>
  <c r="E132" i="16"/>
  <c r="P20" i="16"/>
  <c r="E21" i="16"/>
  <c r="E49" i="16"/>
  <c r="E77" i="16"/>
  <c r="E105" i="16"/>
  <c r="E133" i="16"/>
  <c r="P21" i="16"/>
  <c r="E22" i="16"/>
  <c r="E50" i="16"/>
  <c r="E78" i="16"/>
  <c r="E106" i="16"/>
  <c r="E134" i="16"/>
  <c r="P22" i="16"/>
  <c r="E23" i="16"/>
  <c r="E51" i="16"/>
  <c r="E79" i="16"/>
  <c r="E107" i="16"/>
  <c r="E135" i="16"/>
  <c r="P23" i="16"/>
  <c r="E24" i="16"/>
  <c r="E52" i="16"/>
  <c r="E80" i="16"/>
  <c r="E108" i="16"/>
  <c r="E136" i="16"/>
  <c r="P24" i="16"/>
  <c r="E25" i="16"/>
  <c r="E81" i="16"/>
  <c r="E109" i="16"/>
  <c r="E137" i="16"/>
  <c r="P25" i="16"/>
  <c r="P26" i="16"/>
  <c r="P27" i="16"/>
  <c r="P28" i="16"/>
  <c r="P29" i="16"/>
  <c r="E5" i="16"/>
  <c r="E33" i="16"/>
  <c r="E61" i="16"/>
  <c r="E89" i="16"/>
  <c r="E117" i="16"/>
  <c r="P5" i="16"/>
  <c r="H6" i="16"/>
  <c r="H34" i="16"/>
  <c r="H62" i="16"/>
  <c r="H90" i="16"/>
  <c r="H118" i="16"/>
  <c r="Q6" i="16"/>
  <c r="H7" i="16"/>
  <c r="H35" i="16"/>
  <c r="H63" i="16"/>
  <c r="H91" i="16"/>
  <c r="H119" i="16"/>
  <c r="Q7" i="16"/>
  <c r="H8" i="16"/>
  <c r="H36" i="16"/>
  <c r="H64" i="16"/>
  <c r="H92" i="16"/>
  <c r="H120" i="16"/>
  <c r="Q8" i="16"/>
  <c r="H9" i="16"/>
  <c r="H37" i="16"/>
  <c r="H65" i="16"/>
  <c r="H93" i="16"/>
  <c r="H121" i="16"/>
  <c r="Q9" i="16"/>
  <c r="H10" i="16"/>
  <c r="H38" i="16"/>
  <c r="H66" i="16"/>
  <c r="H94" i="16"/>
  <c r="H122" i="16"/>
  <c r="Q10" i="16"/>
  <c r="H11" i="16"/>
  <c r="H39" i="16"/>
  <c r="H67" i="16"/>
  <c r="H95" i="16"/>
  <c r="H123" i="16"/>
  <c r="Q11" i="16"/>
  <c r="H12" i="16"/>
  <c r="H40" i="16"/>
  <c r="H68" i="16"/>
  <c r="H96" i="16"/>
  <c r="H124" i="16"/>
  <c r="Q12" i="16"/>
  <c r="H13" i="16"/>
  <c r="H41" i="16"/>
  <c r="H69" i="16"/>
  <c r="H97" i="16"/>
  <c r="H125" i="16"/>
  <c r="Q13" i="16"/>
  <c r="H14" i="16"/>
  <c r="H42" i="16"/>
  <c r="H70" i="16"/>
  <c r="H98" i="16"/>
  <c r="H126" i="16"/>
  <c r="Q14" i="16"/>
  <c r="H15" i="16"/>
  <c r="H43" i="16"/>
  <c r="H71" i="16"/>
  <c r="H99" i="16"/>
  <c r="H127" i="16"/>
  <c r="Q15" i="16"/>
  <c r="H16" i="16"/>
  <c r="H44" i="16"/>
  <c r="H72" i="16"/>
  <c r="H100" i="16"/>
  <c r="H128" i="16"/>
  <c r="Q16" i="16"/>
  <c r="H17" i="16"/>
  <c r="H45" i="16"/>
  <c r="H73" i="16"/>
  <c r="H101" i="16"/>
  <c r="H129" i="16"/>
  <c r="Q17" i="16"/>
  <c r="H18" i="16"/>
  <c r="H46" i="16"/>
  <c r="H74" i="16"/>
  <c r="H102" i="16"/>
  <c r="H130" i="16"/>
  <c r="Q18" i="16"/>
  <c r="H19" i="16"/>
  <c r="H47" i="16"/>
  <c r="H75" i="16"/>
  <c r="H103" i="16"/>
  <c r="H131" i="16"/>
  <c r="Q19" i="16"/>
  <c r="H20" i="16"/>
  <c r="H48" i="16"/>
  <c r="H76" i="16"/>
  <c r="H104" i="16"/>
  <c r="H132" i="16"/>
  <c r="Q20" i="16"/>
  <c r="H21" i="16"/>
  <c r="H49" i="16"/>
  <c r="H77" i="16"/>
  <c r="H105" i="16"/>
  <c r="H133" i="16"/>
  <c r="Q21" i="16"/>
  <c r="H22" i="16"/>
  <c r="H50" i="16"/>
  <c r="H78" i="16"/>
  <c r="H106" i="16"/>
  <c r="H134" i="16"/>
  <c r="Q22" i="16"/>
  <c r="H23" i="16"/>
  <c r="H51" i="16"/>
  <c r="H79" i="16"/>
  <c r="H107" i="16"/>
  <c r="H135" i="16"/>
  <c r="Q23" i="16"/>
  <c r="H24" i="16"/>
  <c r="H52" i="16"/>
  <c r="H80" i="16"/>
  <c r="H108" i="16"/>
  <c r="H136" i="16"/>
  <c r="Q24" i="16"/>
  <c r="H25" i="16"/>
  <c r="H53" i="16"/>
  <c r="H81" i="16"/>
  <c r="H109" i="16"/>
  <c r="H137" i="16"/>
  <c r="Q25" i="16"/>
  <c r="Q26" i="16"/>
  <c r="Q27" i="16"/>
  <c r="Q28" i="16"/>
  <c r="Q29" i="16"/>
  <c r="Q31" i="16"/>
  <c r="H5" i="16"/>
  <c r="H33" i="16"/>
  <c r="H61" i="16"/>
  <c r="H89" i="16"/>
  <c r="H117" i="16"/>
  <c r="Q5" i="16"/>
  <c r="Q30" i="16"/>
  <c r="I5" i="16"/>
  <c r="I33" i="16"/>
  <c r="I61" i="16"/>
  <c r="I89" i="16"/>
  <c r="I117" i="16"/>
  <c r="R5" i="16"/>
  <c r="I6" i="16"/>
  <c r="I34" i="16"/>
  <c r="I62" i="16"/>
  <c r="I90" i="16"/>
  <c r="I118" i="16"/>
  <c r="S6" i="16"/>
  <c r="I7" i="16"/>
  <c r="I35" i="16"/>
  <c r="I63" i="16"/>
  <c r="I91" i="16"/>
  <c r="I119" i="16"/>
  <c r="S7" i="16"/>
  <c r="I8" i="16"/>
  <c r="I36" i="16"/>
  <c r="I64" i="16"/>
  <c r="I92" i="16"/>
  <c r="I120" i="16"/>
  <c r="I9" i="16"/>
  <c r="I37" i="16"/>
  <c r="I65" i="16"/>
  <c r="I93" i="16"/>
  <c r="I121" i="16"/>
  <c r="I10" i="16"/>
  <c r="I38" i="16"/>
  <c r="I66" i="16"/>
  <c r="I94" i="16"/>
  <c r="I122" i="16"/>
  <c r="I11" i="16"/>
  <c r="I39" i="16"/>
  <c r="I67" i="16"/>
  <c r="I95" i="16"/>
  <c r="I123" i="16"/>
  <c r="I12" i="16"/>
  <c r="I40" i="16"/>
  <c r="I68" i="16"/>
  <c r="I96" i="16"/>
  <c r="I124" i="16"/>
  <c r="I13" i="16"/>
  <c r="I41" i="16"/>
  <c r="I69" i="16"/>
  <c r="I97" i="16"/>
  <c r="I125" i="16"/>
  <c r="I14" i="16"/>
  <c r="I42" i="16"/>
  <c r="I70" i="16"/>
  <c r="I98" i="16"/>
  <c r="I126" i="16"/>
  <c r="S14" i="16"/>
  <c r="I15" i="16"/>
  <c r="I43" i="16"/>
  <c r="I71" i="16"/>
  <c r="I99" i="16"/>
  <c r="I127" i="16"/>
  <c r="I16" i="16"/>
  <c r="I44" i="16"/>
  <c r="I72" i="16"/>
  <c r="I100" i="16"/>
  <c r="I128" i="16"/>
  <c r="S16" i="16"/>
  <c r="I17" i="16"/>
  <c r="I45" i="16"/>
  <c r="I73" i="16"/>
  <c r="I101" i="16"/>
  <c r="I129" i="16"/>
  <c r="S17" i="16"/>
  <c r="I18" i="16"/>
  <c r="I46" i="16"/>
  <c r="I74" i="16"/>
  <c r="I102" i="16"/>
  <c r="I130" i="16"/>
  <c r="I19" i="16"/>
  <c r="I47" i="16"/>
  <c r="I75" i="16"/>
  <c r="I103" i="16"/>
  <c r="I131" i="16"/>
  <c r="I20" i="16"/>
  <c r="I48" i="16"/>
  <c r="I76" i="16"/>
  <c r="I104" i="16"/>
  <c r="I132" i="16"/>
  <c r="S20" i="16"/>
  <c r="I21" i="16"/>
  <c r="I49" i="16"/>
  <c r="I77" i="16"/>
  <c r="I105" i="16"/>
  <c r="I133" i="16"/>
  <c r="S21" i="16"/>
  <c r="I22" i="16"/>
  <c r="I50" i="16"/>
  <c r="I78" i="16"/>
  <c r="I106" i="16"/>
  <c r="I134" i="16"/>
  <c r="S22" i="16"/>
  <c r="I23" i="16"/>
  <c r="I51" i="16"/>
  <c r="I79" i="16"/>
  <c r="I107" i="16"/>
  <c r="I135" i="16"/>
  <c r="I24" i="16"/>
  <c r="I52" i="16"/>
  <c r="I80" i="16"/>
  <c r="I108" i="16"/>
  <c r="I136" i="16"/>
  <c r="S24" i="16"/>
  <c r="I25" i="16"/>
  <c r="I53" i="16"/>
  <c r="I81" i="16"/>
  <c r="I109" i="16"/>
  <c r="I137" i="16"/>
  <c r="I26" i="16"/>
  <c r="I54" i="16"/>
  <c r="I82" i="16"/>
  <c r="I110" i="16"/>
  <c r="I138" i="16"/>
  <c r="S26" i="16"/>
  <c r="I27" i="16"/>
  <c r="I55" i="16"/>
  <c r="I83" i="16"/>
  <c r="I111" i="16"/>
  <c r="I139" i="16"/>
  <c r="S27" i="16"/>
  <c r="I28" i="16"/>
  <c r="I56" i="16"/>
  <c r="I84" i="16"/>
  <c r="I112" i="16"/>
  <c r="I140" i="16"/>
  <c r="S28" i="16"/>
  <c r="I29" i="16"/>
  <c r="I57" i="16"/>
  <c r="I85" i="16"/>
  <c r="I113" i="16"/>
  <c r="I141" i="16"/>
  <c r="S29" i="16"/>
  <c r="S30" i="16"/>
  <c r="N30" i="22"/>
  <c r="K52" i="14"/>
  <c r="K80" i="14"/>
  <c r="K108" i="14"/>
  <c r="K136" i="14"/>
  <c r="Q24" i="14"/>
  <c r="K24" i="16"/>
  <c r="K52" i="16"/>
  <c r="K80" i="16"/>
  <c r="K108" i="16"/>
  <c r="K136" i="16"/>
  <c r="K24" i="17"/>
  <c r="K52" i="17"/>
  <c r="K80" i="17"/>
  <c r="K108" i="17"/>
  <c r="K136" i="17"/>
  <c r="K24" i="19"/>
  <c r="K52" i="19"/>
  <c r="K80" i="19"/>
  <c r="K108" i="19"/>
  <c r="K136" i="19"/>
  <c r="K49" i="14"/>
  <c r="K77" i="14"/>
  <c r="K105" i="14"/>
  <c r="K133" i="14"/>
  <c r="Q21" i="14"/>
  <c r="K21" i="16"/>
  <c r="K49" i="16"/>
  <c r="K77" i="16"/>
  <c r="K105" i="16"/>
  <c r="K133" i="16"/>
  <c r="K21" i="17"/>
  <c r="K49" i="17"/>
  <c r="K77" i="17"/>
  <c r="K105" i="17"/>
  <c r="K133" i="17"/>
  <c r="K21" i="19"/>
  <c r="K49" i="19"/>
  <c r="K77" i="19"/>
  <c r="K105" i="19"/>
  <c r="K133" i="19"/>
  <c r="K50" i="14"/>
  <c r="K78" i="14"/>
  <c r="K106" i="14"/>
  <c r="K134" i="14"/>
  <c r="Q22" i="14"/>
  <c r="K22" i="16"/>
  <c r="K50" i="16"/>
  <c r="K78" i="16"/>
  <c r="K106" i="16"/>
  <c r="K134" i="16"/>
  <c r="K22" i="17"/>
  <c r="K50" i="17"/>
  <c r="K78" i="17"/>
  <c r="K106" i="17"/>
  <c r="K134" i="17"/>
  <c r="K22" i="19"/>
  <c r="K50" i="19"/>
  <c r="K78" i="19"/>
  <c r="K106" i="19"/>
  <c r="K134" i="19"/>
  <c r="K48" i="14"/>
  <c r="K76" i="14"/>
  <c r="K104" i="14"/>
  <c r="K132" i="14"/>
  <c r="Q20" i="14"/>
  <c r="K20" i="16"/>
  <c r="K48" i="16"/>
  <c r="K76" i="16"/>
  <c r="K104" i="16"/>
  <c r="K132" i="16"/>
  <c r="K20" i="17"/>
  <c r="K48" i="17"/>
  <c r="K76" i="17"/>
  <c r="K104" i="17"/>
  <c r="K132" i="17"/>
  <c r="K20" i="19"/>
  <c r="K48" i="19"/>
  <c r="K76" i="19"/>
  <c r="K104" i="19"/>
  <c r="K132" i="19"/>
  <c r="K45" i="14"/>
  <c r="K73" i="14"/>
  <c r="K101" i="14"/>
  <c r="K129" i="14"/>
  <c r="Q17" i="14"/>
  <c r="K17" i="16"/>
  <c r="K45" i="16"/>
  <c r="K73" i="16"/>
  <c r="K101" i="16"/>
  <c r="K129" i="16"/>
  <c r="K17" i="17"/>
  <c r="K45" i="17"/>
  <c r="K73" i="17"/>
  <c r="K101" i="17"/>
  <c r="K129" i="17"/>
  <c r="K17" i="19"/>
  <c r="K45" i="19"/>
  <c r="K73" i="19"/>
  <c r="K101" i="19"/>
  <c r="K129" i="19"/>
  <c r="K44" i="14"/>
  <c r="K72" i="14"/>
  <c r="K100" i="14"/>
  <c r="K128" i="14"/>
  <c r="Q16" i="14"/>
  <c r="K16" i="16"/>
  <c r="K44" i="16"/>
  <c r="K72" i="16"/>
  <c r="K100" i="16"/>
  <c r="K128" i="16"/>
  <c r="K16" i="17"/>
  <c r="K44" i="17"/>
  <c r="K72" i="17"/>
  <c r="K100" i="17"/>
  <c r="K128" i="17"/>
  <c r="K16" i="19"/>
  <c r="K44" i="19"/>
  <c r="K72" i="19"/>
  <c r="K100" i="19"/>
  <c r="K128" i="19"/>
  <c r="K42" i="14"/>
  <c r="K70" i="14"/>
  <c r="K98" i="14"/>
  <c r="K126" i="14"/>
  <c r="Q14" i="14"/>
  <c r="K14" i="16"/>
  <c r="K42" i="16"/>
  <c r="K70" i="16"/>
  <c r="K98" i="16"/>
  <c r="K126" i="16"/>
  <c r="K14" i="17"/>
  <c r="K42" i="17"/>
  <c r="K70" i="17"/>
  <c r="K98" i="17"/>
  <c r="K126" i="17"/>
  <c r="K14" i="19"/>
  <c r="K42" i="19"/>
  <c r="K70" i="19"/>
  <c r="K98" i="19"/>
  <c r="K126" i="19"/>
  <c r="K35" i="14"/>
  <c r="K63" i="14"/>
  <c r="K91" i="14"/>
  <c r="K119" i="14"/>
  <c r="Q7" i="14"/>
  <c r="K7" i="16"/>
  <c r="K35" i="16"/>
  <c r="K63" i="16"/>
  <c r="K91" i="16"/>
  <c r="K119" i="16"/>
  <c r="K7" i="17"/>
  <c r="K35" i="17"/>
  <c r="K63" i="17"/>
  <c r="K91" i="17"/>
  <c r="K119" i="17"/>
  <c r="K7" i="19"/>
  <c r="K35" i="19"/>
  <c r="K63" i="19"/>
  <c r="K91" i="19"/>
  <c r="K119" i="19"/>
  <c r="K34" i="14"/>
  <c r="K62" i="14"/>
  <c r="K90" i="14"/>
  <c r="K118" i="14"/>
  <c r="Q6" i="14"/>
  <c r="K6" i="16"/>
  <c r="K34" i="16"/>
  <c r="K62" i="16"/>
  <c r="K90" i="16"/>
  <c r="K118" i="16"/>
  <c r="K6" i="17"/>
  <c r="K34" i="17"/>
  <c r="K62" i="17"/>
  <c r="K90" i="17"/>
  <c r="K118" i="17"/>
  <c r="K6" i="19"/>
  <c r="K34" i="19"/>
  <c r="K62" i="19"/>
  <c r="K90" i="19"/>
  <c r="K118" i="19"/>
  <c r="Z24" i="23"/>
  <c r="Z21" i="23"/>
  <c r="Z22" i="23"/>
  <c r="Z20" i="23"/>
  <c r="Z17" i="23"/>
  <c r="Z16" i="23"/>
  <c r="Z14" i="23"/>
  <c r="Z6" i="23"/>
  <c r="Z7" i="23"/>
  <c r="D6" i="22"/>
  <c r="K33" i="14"/>
  <c r="K61" i="14"/>
  <c r="K89" i="14"/>
  <c r="K117" i="14"/>
  <c r="Q5" i="14"/>
  <c r="K5" i="16"/>
  <c r="K33" i="16"/>
  <c r="K61" i="16"/>
  <c r="K89" i="16"/>
  <c r="K117" i="16"/>
  <c r="K5" i="17"/>
  <c r="K33" i="17"/>
  <c r="K61" i="17"/>
  <c r="K89" i="17"/>
  <c r="K117" i="17"/>
  <c r="K5" i="19"/>
  <c r="K33" i="19"/>
  <c r="K61" i="19"/>
  <c r="K89" i="19"/>
  <c r="K117" i="19"/>
  <c r="K36" i="14"/>
  <c r="K64" i="14"/>
  <c r="K92" i="14"/>
  <c r="K120" i="14"/>
  <c r="Q8" i="14"/>
  <c r="K8" i="16"/>
  <c r="K36" i="16"/>
  <c r="K64" i="16"/>
  <c r="K92" i="16"/>
  <c r="K120" i="16"/>
  <c r="K8" i="17"/>
  <c r="K36" i="17"/>
  <c r="K64" i="17"/>
  <c r="K92" i="17"/>
  <c r="K120" i="17"/>
  <c r="K8" i="19"/>
  <c r="K36" i="19"/>
  <c r="K64" i="19"/>
  <c r="K92" i="19"/>
  <c r="K120" i="19"/>
  <c r="K37" i="14"/>
  <c r="K65" i="14"/>
  <c r="K93" i="14"/>
  <c r="K121" i="14"/>
  <c r="Q9" i="14"/>
  <c r="K9" i="16"/>
  <c r="K37" i="16"/>
  <c r="K65" i="16"/>
  <c r="K93" i="16"/>
  <c r="K121" i="16"/>
  <c r="K9" i="17"/>
  <c r="K37" i="17"/>
  <c r="K65" i="17"/>
  <c r="K93" i="17"/>
  <c r="K121" i="17"/>
  <c r="K9" i="19"/>
  <c r="K37" i="19"/>
  <c r="K65" i="19"/>
  <c r="K93" i="19"/>
  <c r="K121" i="19"/>
  <c r="K38" i="14"/>
  <c r="K66" i="14"/>
  <c r="K94" i="14"/>
  <c r="K122" i="14"/>
  <c r="Q10" i="14"/>
  <c r="K10" i="16"/>
  <c r="K38" i="16"/>
  <c r="K66" i="16"/>
  <c r="K94" i="16"/>
  <c r="K122" i="16"/>
  <c r="K10" i="17"/>
  <c r="K38" i="17"/>
  <c r="K66" i="17"/>
  <c r="K94" i="17"/>
  <c r="K122" i="17"/>
  <c r="K10" i="19"/>
  <c r="K38" i="19"/>
  <c r="K66" i="19"/>
  <c r="K94" i="19"/>
  <c r="K122" i="19"/>
  <c r="K39" i="16"/>
  <c r="K67" i="16"/>
  <c r="K95" i="16"/>
  <c r="K11" i="16"/>
  <c r="K123" i="16"/>
  <c r="H11" i="17"/>
  <c r="I11" i="17"/>
  <c r="K11" i="17"/>
  <c r="H95" i="17"/>
  <c r="I95" i="17"/>
  <c r="K95" i="17"/>
  <c r="K39" i="17"/>
  <c r="K67" i="17"/>
  <c r="K123" i="17"/>
  <c r="H11" i="19"/>
  <c r="I11" i="19"/>
  <c r="K11" i="19"/>
  <c r="H67" i="19"/>
  <c r="I67" i="19"/>
  <c r="K67" i="19"/>
  <c r="K39" i="19"/>
  <c r="K95" i="19"/>
  <c r="K123" i="19"/>
  <c r="K39" i="14"/>
  <c r="K67" i="14"/>
  <c r="K95" i="14"/>
  <c r="K123" i="14"/>
  <c r="Q11" i="14"/>
  <c r="K40" i="14"/>
  <c r="K68" i="14"/>
  <c r="K96" i="14"/>
  <c r="K124" i="14"/>
  <c r="Q12" i="14"/>
  <c r="K12" i="16"/>
  <c r="K40" i="16"/>
  <c r="K68" i="16"/>
  <c r="K96" i="16"/>
  <c r="K124" i="16"/>
  <c r="K12" i="17"/>
  <c r="K40" i="17"/>
  <c r="K68" i="17"/>
  <c r="K96" i="17"/>
  <c r="K124" i="17"/>
  <c r="K12" i="19"/>
  <c r="K40" i="19"/>
  <c r="K68" i="19"/>
  <c r="K96" i="19"/>
  <c r="K124" i="19"/>
  <c r="K41" i="14"/>
  <c r="K69" i="14"/>
  <c r="K97" i="14"/>
  <c r="K125" i="14"/>
  <c r="Q13" i="14"/>
  <c r="K13" i="16"/>
  <c r="K41" i="16"/>
  <c r="K69" i="16"/>
  <c r="K97" i="16"/>
  <c r="K125" i="16"/>
  <c r="K13" i="17"/>
  <c r="K41" i="17"/>
  <c r="K69" i="17"/>
  <c r="K97" i="17"/>
  <c r="K125" i="17"/>
  <c r="K13" i="19"/>
  <c r="K41" i="19"/>
  <c r="K69" i="19"/>
  <c r="K97" i="19"/>
  <c r="K125" i="19"/>
  <c r="K43" i="14"/>
  <c r="K71" i="14"/>
  <c r="K99" i="14"/>
  <c r="K127" i="14"/>
  <c r="Q15" i="14"/>
  <c r="K15" i="16"/>
  <c r="K43" i="16"/>
  <c r="K71" i="16"/>
  <c r="K99" i="16"/>
  <c r="K127" i="16"/>
  <c r="K15" i="17"/>
  <c r="K43" i="17"/>
  <c r="K71" i="17"/>
  <c r="K99" i="17"/>
  <c r="K127" i="17"/>
  <c r="K15" i="19"/>
  <c r="K43" i="19"/>
  <c r="K71" i="19"/>
  <c r="K99" i="19"/>
  <c r="K127" i="19"/>
  <c r="K46" i="14"/>
  <c r="K74" i="14"/>
  <c r="K102" i="14"/>
  <c r="K130" i="14"/>
  <c r="Q18" i="14"/>
  <c r="K18" i="16"/>
  <c r="K46" i="16"/>
  <c r="K74" i="16"/>
  <c r="K102" i="16"/>
  <c r="K130" i="16"/>
  <c r="K18" i="17"/>
  <c r="K46" i="17"/>
  <c r="K74" i="17"/>
  <c r="K102" i="17"/>
  <c r="K130" i="17"/>
  <c r="K18" i="19"/>
  <c r="K46" i="19"/>
  <c r="K74" i="19"/>
  <c r="K102" i="19"/>
  <c r="K130" i="19"/>
  <c r="K47" i="14"/>
  <c r="K75" i="14"/>
  <c r="K103" i="14"/>
  <c r="K131" i="14"/>
  <c r="Q19" i="14"/>
  <c r="K19" i="16"/>
  <c r="K47" i="16"/>
  <c r="K75" i="16"/>
  <c r="K103" i="16"/>
  <c r="K131" i="16"/>
  <c r="K19" i="17"/>
  <c r="K47" i="17"/>
  <c r="K75" i="17"/>
  <c r="K103" i="17"/>
  <c r="K131" i="17"/>
  <c r="K19" i="19"/>
  <c r="K47" i="19"/>
  <c r="K75" i="19"/>
  <c r="K103" i="19"/>
  <c r="K131" i="19"/>
  <c r="K23" i="14"/>
  <c r="K51" i="14"/>
  <c r="K79" i="14"/>
  <c r="K107" i="14"/>
  <c r="K135" i="14"/>
  <c r="Q23" i="14"/>
  <c r="K23" i="16"/>
  <c r="K51" i="16"/>
  <c r="K79" i="16"/>
  <c r="K107" i="16"/>
  <c r="K135" i="16"/>
  <c r="K23" i="17"/>
  <c r="K51" i="17"/>
  <c r="K79" i="17"/>
  <c r="K107" i="17"/>
  <c r="K135" i="17"/>
  <c r="K23" i="19"/>
  <c r="K51" i="19"/>
  <c r="K79" i="19"/>
  <c r="K107" i="19"/>
  <c r="K135" i="19"/>
  <c r="K25" i="16"/>
  <c r="K81" i="16"/>
  <c r="K25" i="17"/>
  <c r="K25" i="19"/>
  <c r="Z5" i="23"/>
  <c r="Z8" i="23"/>
  <c r="Z9" i="23"/>
  <c r="Z10" i="23"/>
  <c r="Z11" i="23"/>
  <c r="Z12" i="23"/>
  <c r="Z13" i="23"/>
  <c r="Z15" i="23"/>
  <c r="Z18" i="23"/>
  <c r="Z19" i="23"/>
  <c r="Z23" i="23"/>
  <c r="Z25" i="23"/>
  <c r="Z26" i="23"/>
  <c r="Z27" i="23"/>
  <c r="Z28" i="23"/>
  <c r="Z29" i="23"/>
  <c r="E30" i="22"/>
  <c r="D7" i="22"/>
  <c r="D14" i="22"/>
  <c r="D16" i="22"/>
  <c r="D17" i="22"/>
  <c r="D20" i="22"/>
  <c r="D21" i="22"/>
  <c r="D22" i="22"/>
  <c r="D26" i="22"/>
  <c r="D27" i="22"/>
  <c r="D28" i="22"/>
  <c r="D29" i="22"/>
  <c r="D30" i="22"/>
  <c r="F31" i="22"/>
  <c r="O24" i="22"/>
  <c r="I117" i="19"/>
  <c r="I89" i="19"/>
  <c r="I61" i="19"/>
  <c r="I33" i="19"/>
  <c r="I5" i="19"/>
  <c r="I117" i="17"/>
  <c r="I89" i="17"/>
  <c r="I61" i="17"/>
  <c r="I33" i="17"/>
  <c r="I5" i="17"/>
  <c r="AL6" i="23"/>
  <c r="AL7" i="23"/>
  <c r="AL13" i="23"/>
  <c r="AL14" i="23"/>
  <c r="AL16" i="23"/>
  <c r="AL17" i="23"/>
  <c r="AL20" i="23"/>
  <c r="AL21" i="23"/>
  <c r="AL22" i="23"/>
  <c r="AL24" i="23"/>
  <c r="AL26" i="23"/>
  <c r="AL27" i="23"/>
  <c r="AL28" i="23"/>
  <c r="AL29" i="23"/>
  <c r="AJ5" i="23"/>
  <c r="AJ6" i="23"/>
  <c r="AJ7" i="23"/>
  <c r="AJ8" i="23"/>
  <c r="AJ9" i="23"/>
  <c r="AJ10" i="23"/>
  <c r="AJ11" i="23"/>
  <c r="AJ12" i="23"/>
  <c r="AJ13" i="23"/>
  <c r="AJ14" i="23"/>
  <c r="AJ15" i="23"/>
  <c r="AJ16" i="23"/>
  <c r="AJ17" i="23"/>
  <c r="AJ18" i="23"/>
  <c r="AJ19" i="23"/>
  <c r="AJ20" i="23"/>
  <c r="AJ21" i="23"/>
  <c r="AJ22" i="23"/>
  <c r="AJ23" i="23"/>
  <c r="AJ24" i="23"/>
  <c r="AJ25" i="23"/>
  <c r="AJ26" i="23"/>
  <c r="AJ27" i="23"/>
  <c r="AJ28" i="23"/>
  <c r="AJ29" i="23"/>
  <c r="H39" i="17"/>
  <c r="E39" i="17"/>
  <c r="I39" i="17"/>
  <c r="H67" i="17"/>
  <c r="E67" i="17"/>
  <c r="I67" i="17"/>
  <c r="H123" i="17"/>
  <c r="E123" i="17"/>
  <c r="I123" i="17"/>
  <c r="H39" i="19"/>
  <c r="I39" i="19"/>
  <c r="H95" i="19"/>
  <c r="I95" i="19"/>
  <c r="H123" i="19"/>
  <c r="E123" i="19"/>
  <c r="I123" i="19"/>
  <c r="H12" i="17"/>
  <c r="I12" i="17"/>
  <c r="H40" i="17"/>
  <c r="I40" i="17"/>
  <c r="H68" i="17"/>
  <c r="I68" i="17"/>
  <c r="H96" i="17"/>
  <c r="I96" i="17"/>
  <c r="H124" i="17"/>
  <c r="I124" i="17"/>
  <c r="H12" i="19"/>
  <c r="I12" i="19"/>
  <c r="H68" i="19"/>
  <c r="I68" i="19"/>
  <c r="H96" i="19"/>
  <c r="I96" i="19"/>
  <c r="H124" i="19"/>
  <c r="I124" i="19"/>
  <c r="E40" i="19"/>
  <c r="I40" i="19"/>
  <c r="H13" i="17"/>
  <c r="I13" i="17"/>
  <c r="H41" i="17"/>
  <c r="I41" i="17"/>
  <c r="H97" i="17"/>
  <c r="I97" i="17"/>
  <c r="H125" i="17"/>
  <c r="I125" i="17"/>
  <c r="H13" i="19"/>
  <c r="I13" i="19"/>
  <c r="H41" i="19"/>
  <c r="I41" i="19"/>
  <c r="H97" i="19"/>
  <c r="I97" i="19"/>
  <c r="H125" i="19"/>
  <c r="I125" i="19"/>
  <c r="H19" i="17"/>
  <c r="I19" i="17"/>
  <c r="H75" i="17"/>
  <c r="I75" i="17"/>
  <c r="H103" i="17"/>
  <c r="I103" i="17"/>
  <c r="H131" i="17"/>
  <c r="I131" i="17"/>
  <c r="H19" i="19"/>
  <c r="I19" i="19"/>
  <c r="H75" i="19"/>
  <c r="I75" i="19"/>
  <c r="H103" i="19"/>
  <c r="I103" i="19"/>
  <c r="H131" i="19"/>
  <c r="I131" i="19"/>
  <c r="H21" i="17"/>
  <c r="I21" i="17"/>
  <c r="H49" i="17"/>
  <c r="I49" i="17"/>
  <c r="H77" i="17"/>
  <c r="I77" i="17"/>
  <c r="H21" i="19"/>
  <c r="I21" i="19"/>
  <c r="H49" i="19"/>
  <c r="I49" i="19"/>
  <c r="H77" i="19"/>
  <c r="I77" i="19"/>
  <c r="O21" i="22"/>
  <c r="H8" i="17"/>
  <c r="I8" i="17"/>
  <c r="H36" i="17"/>
  <c r="I36" i="17"/>
  <c r="H64" i="17"/>
  <c r="I64" i="17"/>
  <c r="H92" i="17"/>
  <c r="I92" i="17"/>
  <c r="H120" i="17"/>
  <c r="I120" i="17"/>
  <c r="H8" i="19"/>
  <c r="I8" i="19"/>
  <c r="H36" i="19"/>
  <c r="I36" i="19"/>
  <c r="H64" i="19"/>
  <c r="I64" i="19"/>
  <c r="H92" i="19"/>
  <c r="I92" i="19"/>
  <c r="H120" i="19"/>
  <c r="I120" i="19"/>
  <c r="H7" i="17"/>
  <c r="I7" i="17"/>
  <c r="H35" i="17"/>
  <c r="I35" i="17"/>
  <c r="H63" i="17"/>
  <c r="I63" i="17"/>
  <c r="H91" i="17"/>
  <c r="I91" i="17"/>
  <c r="H119" i="17"/>
  <c r="I119" i="17"/>
  <c r="H7" i="19"/>
  <c r="I7" i="19"/>
  <c r="H35" i="19"/>
  <c r="I35" i="19"/>
  <c r="H63" i="19"/>
  <c r="I63" i="19"/>
  <c r="H91" i="19"/>
  <c r="I91" i="19"/>
  <c r="H119" i="19"/>
  <c r="I119" i="19"/>
  <c r="O7" i="22"/>
  <c r="H16" i="17"/>
  <c r="I16" i="17"/>
  <c r="H44" i="17"/>
  <c r="I44" i="17"/>
  <c r="H100" i="17"/>
  <c r="I100" i="17"/>
  <c r="H128" i="17"/>
  <c r="I128" i="17"/>
  <c r="H16" i="19"/>
  <c r="I16" i="19"/>
  <c r="H44" i="19"/>
  <c r="I44" i="19"/>
  <c r="H100" i="19"/>
  <c r="I100" i="19"/>
  <c r="H128" i="19"/>
  <c r="I128" i="19"/>
  <c r="O16" i="22"/>
  <c r="H17" i="17"/>
  <c r="I17" i="17"/>
  <c r="H73" i="17"/>
  <c r="I73" i="17"/>
  <c r="H101" i="17"/>
  <c r="I101" i="17"/>
  <c r="H17" i="19"/>
  <c r="I17" i="19"/>
  <c r="H73" i="19"/>
  <c r="I73" i="19"/>
  <c r="H101" i="19"/>
  <c r="I101" i="19"/>
  <c r="O17" i="22"/>
  <c r="H25" i="17"/>
  <c r="I25" i="17"/>
  <c r="H81" i="17"/>
  <c r="I81" i="17"/>
  <c r="H25" i="19"/>
  <c r="I25" i="19"/>
  <c r="H81" i="19"/>
  <c r="I81" i="19"/>
  <c r="H42" i="17"/>
  <c r="I42" i="17"/>
  <c r="H70" i="17"/>
  <c r="I70" i="17"/>
  <c r="H42" i="19"/>
  <c r="I42" i="19"/>
  <c r="H70" i="19"/>
  <c r="I70" i="19"/>
  <c r="O14" i="22"/>
  <c r="H71" i="17"/>
  <c r="I71" i="17"/>
  <c r="H99" i="17"/>
  <c r="I99" i="17"/>
  <c r="H43" i="19"/>
  <c r="I43" i="19"/>
  <c r="H71" i="19"/>
  <c r="I71" i="19"/>
  <c r="H99" i="19"/>
  <c r="I99" i="19"/>
  <c r="H46" i="17"/>
  <c r="I46" i="17"/>
  <c r="H74" i="17"/>
  <c r="I74" i="17"/>
  <c r="H102" i="17"/>
  <c r="I102" i="17"/>
  <c r="H130" i="17"/>
  <c r="I130" i="17"/>
  <c r="H46" i="19"/>
  <c r="I46" i="19"/>
  <c r="H74" i="19"/>
  <c r="I74" i="19"/>
  <c r="H102" i="19"/>
  <c r="I102" i="19"/>
  <c r="H130" i="19"/>
  <c r="I130" i="19"/>
  <c r="H51" i="17"/>
  <c r="I51" i="17"/>
  <c r="H135" i="17"/>
  <c r="I135" i="17"/>
  <c r="H51" i="19"/>
  <c r="I51" i="19"/>
  <c r="H135" i="19"/>
  <c r="I135" i="19"/>
  <c r="H34" i="17"/>
  <c r="I34" i="17"/>
  <c r="H90" i="17"/>
  <c r="I90" i="17"/>
  <c r="H34" i="19"/>
  <c r="I34" i="19"/>
  <c r="H90" i="19"/>
  <c r="I90" i="19"/>
  <c r="O6" i="22"/>
  <c r="H38" i="17"/>
  <c r="I38" i="17"/>
  <c r="H66" i="17"/>
  <c r="E66" i="17"/>
  <c r="I66" i="17"/>
  <c r="H122" i="17"/>
  <c r="I122" i="17"/>
  <c r="H38" i="19"/>
  <c r="I38" i="19"/>
  <c r="H122" i="19"/>
  <c r="I122" i="19"/>
  <c r="E66" i="19"/>
  <c r="I66" i="19"/>
  <c r="H48" i="17"/>
  <c r="I48" i="17"/>
  <c r="H76" i="17"/>
  <c r="I76" i="17"/>
  <c r="H104" i="17"/>
  <c r="I104" i="17"/>
  <c r="H132" i="17"/>
  <c r="I132" i="17"/>
  <c r="H48" i="19"/>
  <c r="I48" i="19"/>
  <c r="H76" i="19"/>
  <c r="I76" i="19"/>
  <c r="H104" i="19"/>
  <c r="I104" i="19"/>
  <c r="H132" i="19"/>
  <c r="I132" i="19"/>
  <c r="O20" i="22"/>
  <c r="H78" i="17"/>
  <c r="I78" i="17"/>
  <c r="H78" i="19"/>
  <c r="I78" i="19"/>
  <c r="O22" i="22"/>
  <c r="H61" i="17"/>
  <c r="E61" i="17"/>
  <c r="H61" i="19"/>
  <c r="H121" i="17"/>
  <c r="I121" i="17"/>
  <c r="H121" i="19"/>
  <c r="I121" i="19"/>
  <c r="O30" i="22"/>
  <c r="H137" i="19"/>
  <c r="E137" i="19"/>
  <c r="I137" i="19"/>
  <c r="H136" i="19"/>
  <c r="E136" i="19"/>
  <c r="I136" i="19"/>
  <c r="E135" i="19"/>
  <c r="E134" i="19"/>
  <c r="H134" i="19"/>
  <c r="I134" i="19"/>
  <c r="E133" i="19"/>
  <c r="H133" i="19"/>
  <c r="I133" i="19"/>
  <c r="E132" i="19"/>
  <c r="E131" i="19"/>
  <c r="E130" i="19"/>
  <c r="E129" i="19"/>
  <c r="H129" i="19"/>
  <c r="I129" i="19"/>
  <c r="E128" i="19"/>
  <c r="H127" i="19"/>
  <c r="E127" i="19"/>
  <c r="I127" i="19"/>
  <c r="E126" i="19"/>
  <c r="H126" i="19"/>
  <c r="I126" i="19"/>
  <c r="E125" i="19"/>
  <c r="E124" i="19"/>
  <c r="E122" i="19"/>
  <c r="E121" i="19"/>
  <c r="E120" i="19"/>
  <c r="E119" i="19"/>
  <c r="E118" i="19"/>
  <c r="H118" i="19"/>
  <c r="I118" i="19"/>
  <c r="H117" i="19"/>
  <c r="E117" i="19"/>
  <c r="H137" i="17"/>
  <c r="E137" i="17"/>
  <c r="I137" i="17"/>
  <c r="H136" i="17"/>
  <c r="E136" i="17"/>
  <c r="I136" i="17"/>
  <c r="E135" i="17"/>
  <c r="E134" i="17"/>
  <c r="H134" i="17"/>
  <c r="I134" i="17"/>
  <c r="E133" i="17"/>
  <c r="H133" i="17"/>
  <c r="I133" i="17"/>
  <c r="E132" i="17"/>
  <c r="E131" i="17"/>
  <c r="E130" i="17"/>
  <c r="E129" i="17"/>
  <c r="H129" i="17"/>
  <c r="I129" i="17"/>
  <c r="E128" i="17"/>
  <c r="H127" i="17"/>
  <c r="E127" i="17"/>
  <c r="I127" i="17"/>
  <c r="E126" i="17"/>
  <c r="H126" i="17"/>
  <c r="I126" i="17"/>
  <c r="E125" i="17"/>
  <c r="E124" i="17"/>
  <c r="E122" i="17"/>
  <c r="E121" i="17"/>
  <c r="E120" i="17"/>
  <c r="E119" i="17"/>
  <c r="E118" i="17"/>
  <c r="H118" i="17"/>
  <c r="I118" i="17"/>
  <c r="H117" i="17"/>
  <c r="E117" i="17"/>
  <c r="H109" i="19"/>
  <c r="E109" i="19"/>
  <c r="I109" i="19"/>
  <c r="H108" i="19"/>
  <c r="E108" i="19"/>
  <c r="I108" i="19"/>
  <c r="H107" i="19"/>
  <c r="E107" i="19"/>
  <c r="I107" i="19"/>
  <c r="E106" i="19"/>
  <c r="H106" i="19"/>
  <c r="I106" i="19"/>
  <c r="E105" i="19"/>
  <c r="H105" i="19"/>
  <c r="I105" i="19"/>
  <c r="E104" i="19"/>
  <c r="E103" i="19"/>
  <c r="E102" i="19"/>
  <c r="E101" i="19"/>
  <c r="E100" i="19"/>
  <c r="E99" i="19"/>
  <c r="E98" i="19"/>
  <c r="H98" i="19"/>
  <c r="I98" i="19"/>
  <c r="E97" i="19"/>
  <c r="E96" i="19"/>
  <c r="E95" i="19"/>
  <c r="H94" i="19"/>
  <c r="E94" i="19"/>
  <c r="I94" i="19"/>
  <c r="H93" i="19"/>
  <c r="E93" i="19"/>
  <c r="I93" i="19"/>
  <c r="E92" i="19"/>
  <c r="E91" i="19"/>
  <c r="E90" i="19"/>
  <c r="H89" i="19"/>
  <c r="E89" i="19"/>
  <c r="H109" i="17"/>
  <c r="E109" i="17"/>
  <c r="I109" i="17"/>
  <c r="H108" i="17"/>
  <c r="E108" i="17"/>
  <c r="I108" i="17"/>
  <c r="H107" i="17"/>
  <c r="E107" i="17"/>
  <c r="I107" i="17"/>
  <c r="E106" i="17"/>
  <c r="H106" i="17"/>
  <c r="I106" i="17"/>
  <c r="E105" i="17"/>
  <c r="H105" i="17"/>
  <c r="I105" i="17"/>
  <c r="E104" i="17"/>
  <c r="E103" i="17"/>
  <c r="E102" i="17"/>
  <c r="E101" i="17"/>
  <c r="E100" i="17"/>
  <c r="E99" i="17"/>
  <c r="E98" i="17"/>
  <c r="H98" i="17"/>
  <c r="I98" i="17"/>
  <c r="E97" i="17"/>
  <c r="E96" i="17"/>
  <c r="E95" i="17"/>
  <c r="H94" i="17"/>
  <c r="E94" i="17"/>
  <c r="I94" i="17"/>
  <c r="H93" i="17"/>
  <c r="E93" i="17"/>
  <c r="I93" i="17"/>
  <c r="E92" i="17"/>
  <c r="E91" i="17"/>
  <c r="E90" i="17"/>
  <c r="H89" i="17"/>
  <c r="E89" i="17"/>
  <c r="E81" i="19"/>
  <c r="H80" i="19"/>
  <c r="E80" i="19"/>
  <c r="I80" i="19"/>
  <c r="H79" i="19"/>
  <c r="E79" i="19"/>
  <c r="I79" i="19"/>
  <c r="E78" i="19"/>
  <c r="E77" i="19"/>
  <c r="E76" i="19"/>
  <c r="E75" i="19"/>
  <c r="E74" i="19"/>
  <c r="E73" i="19"/>
  <c r="E72" i="19"/>
  <c r="H72" i="19"/>
  <c r="I72" i="19"/>
  <c r="E71" i="19"/>
  <c r="E70" i="19"/>
  <c r="H69" i="19"/>
  <c r="E69" i="19"/>
  <c r="I69" i="19"/>
  <c r="E68" i="19"/>
  <c r="E67" i="19"/>
  <c r="H66" i="19"/>
  <c r="H65" i="19"/>
  <c r="E65" i="19"/>
  <c r="I65" i="19"/>
  <c r="E64" i="19"/>
  <c r="E63" i="19"/>
  <c r="E62" i="19"/>
  <c r="H62" i="19"/>
  <c r="I62" i="19"/>
  <c r="E61" i="19"/>
  <c r="E81" i="17"/>
  <c r="H80" i="17"/>
  <c r="E80" i="17"/>
  <c r="I80" i="17"/>
  <c r="H79" i="17"/>
  <c r="E79" i="17"/>
  <c r="I79" i="17"/>
  <c r="E78" i="17"/>
  <c r="E77" i="17"/>
  <c r="E76" i="17"/>
  <c r="E75" i="17"/>
  <c r="E74" i="17"/>
  <c r="E73" i="17"/>
  <c r="E72" i="17"/>
  <c r="H72" i="17"/>
  <c r="I72" i="17"/>
  <c r="E71" i="17"/>
  <c r="E70" i="17"/>
  <c r="H69" i="17"/>
  <c r="E69" i="17"/>
  <c r="I69" i="17"/>
  <c r="E68" i="17"/>
  <c r="H65" i="17"/>
  <c r="E65" i="17"/>
  <c r="I65" i="17"/>
  <c r="E64" i="17"/>
  <c r="E63" i="17"/>
  <c r="E62" i="17"/>
  <c r="H62" i="17"/>
  <c r="I62" i="17"/>
  <c r="H53" i="19"/>
  <c r="I53" i="19"/>
  <c r="H52" i="19"/>
  <c r="E52" i="19"/>
  <c r="I52" i="19"/>
  <c r="E51" i="19"/>
  <c r="E50" i="19"/>
  <c r="H50" i="19"/>
  <c r="I50" i="19"/>
  <c r="E49" i="19"/>
  <c r="E48" i="19"/>
  <c r="H47" i="19"/>
  <c r="E47" i="19"/>
  <c r="I47" i="19"/>
  <c r="E46" i="19"/>
  <c r="E45" i="19"/>
  <c r="H45" i="19"/>
  <c r="I45" i="19"/>
  <c r="E44" i="19"/>
  <c r="E43" i="19"/>
  <c r="E42" i="19"/>
  <c r="E41" i="19"/>
  <c r="H40" i="19"/>
  <c r="E39" i="19"/>
  <c r="E38" i="19"/>
  <c r="H37" i="19"/>
  <c r="E37" i="19"/>
  <c r="I37" i="19"/>
  <c r="E36" i="19"/>
  <c r="E35" i="19"/>
  <c r="E34" i="19"/>
  <c r="H33" i="19"/>
  <c r="E33" i="19"/>
  <c r="H53" i="17"/>
  <c r="I53" i="17"/>
  <c r="H52" i="17"/>
  <c r="E52" i="17"/>
  <c r="I52" i="17"/>
  <c r="E51" i="17"/>
  <c r="E50" i="17"/>
  <c r="H50" i="17"/>
  <c r="I50" i="17"/>
  <c r="E49" i="17"/>
  <c r="E48" i="17"/>
  <c r="H47" i="17"/>
  <c r="E47" i="17"/>
  <c r="I47" i="17"/>
  <c r="E46" i="17"/>
  <c r="E45" i="17"/>
  <c r="H45" i="17"/>
  <c r="I45" i="17"/>
  <c r="E44" i="17"/>
  <c r="H43" i="17"/>
  <c r="E43" i="17"/>
  <c r="I43" i="17"/>
  <c r="E42" i="17"/>
  <c r="E41" i="17"/>
  <c r="E40" i="17"/>
  <c r="E38" i="17"/>
  <c r="H37" i="17"/>
  <c r="E37" i="17"/>
  <c r="I37" i="17"/>
  <c r="E36" i="17"/>
  <c r="E35" i="17"/>
  <c r="E34" i="17"/>
  <c r="H33" i="17"/>
  <c r="E33" i="17"/>
  <c r="P25" i="14"/>
  <c r="P24" i="14"/>
  <c r="P23" i="14"/>
  <c r="P22" i="14"/>
  <c r="P21" i="14"/>
  <c r="P20" i="14"/>
  <c r="P19" i="14"/>
  <c r="P18" i="14"/>
  <c r="P17" i="14"/>
  <c r="P16" i="14"/>
  <c r="P15" i="14"/>
  <c r="P14" i="14"/>
  <c r="P13" i="14"/>
  <c r="P12" i="14"/>
  <c r="P11" i="14"/>
  <c r="P10" i="14"/>
  <c r="P9" i="14"/>
  <c r="P8" i="14"/>
  <c r="P7" i="14"/>
  <c r="P6" i="14"/>
  <c r="P5" i="14"/>
  <c r="E25" i="19"/>
  <c r="E24" i="19"/>
  <c r="H24" i="19"/>
  <c r="I24" i="19"/>
  <c r="H23" i="19"/>
  <c r="E23" i="19"/>
  <c r="I23" i="19"/>
  <c r="E22" i="19"/>
  <c r="H22" i="19"/>
  <c r="I22" i="19"/>
  <c r="E21" i="19"/>
  <c r="E20" i="19"/>
  <c r="H20" i="19"/>
  <c r="I20" i="19"/>
  <c r="E19" i="19"/>
  <c r="H18" i="19"/>
  <c r="E18" i="19"/>
  <c r="I18" i="19"/>
  <c r="E17" i="19"/>
  <c r="E16" i="19"/>
  <c r="H15" i="19"/>
  <c r="E15" i="19"/>
  <c r="I15" i="19"/>
  <c r="E14" i="19"/>
  <c r="H14" i="19"/>
  <c r="I14" i="19"/>
  <c r="E13" i="19"/>
  <c r="E12" i="19"/>
  <c r="E11" i="19"/>
  <c r="H10" i="19"/>
  <c r="E10" i="19"/>
  <c r="I10" i="19"/>
  <c r="H9" i="19"/>
  <c r="E9" i="19"/>
  <c r="I9" i="19"/>
  <c r="E8" i="19"/>
  <c r="E7" i="19"/>
  <c r="E6" i="19"/>
  <c r="H6" i="19"/>
  <c r="I6" i="19"/>
  <c r="H5" i="19"/>
  <c r="E5" i="19"/>
  <c r="E25" i="17"/>
  <c r="E24" i="17"/>
  <c r="H24" i="17"/>
  <c r="I24" i="17"/>
  <c r="H23" i="17"/>
  <c r="E23" i="17"/>
  <c r="I23" i="17"/>
  <c r="E22" i="17"/>
  <c r="H22" i="17"/>
  <c r="I22" i="17"/>
  <c r="E21" i="17"/>
  <c r="E20" i="17"/>
  <c r="H20" i="17"/>
  <c r="I20" i="17"/>
  <c r="E19" i="17"/>
  <c r="H18" i="17"/>
  <c r="E18" i="17"/>
  <c r="I18" i="17"/>
  <c r="E17" i="17"/>
  <c r="E16" i="17"/>
  <c r="H15" i="17"/>
  <c r="E15" i="17"/>
  <c r="I15" i="17"/>
  <c r="E14" i="17"/>
  <c r="H14" i="17"/>
  <c r="I14" i="17"/>
  <c r="E13" i="17"/>
  <c r="E12" i="17"/>
  <c r="E11" i="17"/>
  <c r="H10" i="17"/>
  <c r="E10" i="17"/>
  <c r="I10" i="17"/>
  <c r="H9" i="17"/>
  <c r="E9" i="17"/>
  <c r="I9" i="17"/>
  <c r="E8" i="17"/>
  <c r="E7" i="17"/>
  <c r="E6" i="17"/>
  <c r="H6" i="17"/>
  <c r="I6" i="17"/>
  <c r="H5" i="17"/>
  <c r="E5" i="17"/>
  <c r="H137" i="14"/>
  <c r="E137" i="14"/>
  <c r="I137" i="14"/>
  <c r="H136" i="14"/>
  <c r="E136" i="14"/>
  <c r="I136" i="14"/>
  <c r="H135" i="14"/>
  <c r="E135" i="14"/>
  <c r="I135" i="14"/>
  <c r="H134" i="14"/>
  <c r="E134" i="14"/>
  <c r="I134" i="14"/>
  <c r="H133" i="14"/>
  <c r="E133" i="14"/>
  <c r="I133" i="14"/>
  <c r="H132" i="14"/>
  <c r="E132" i="14"/>
  <c r="I132" i="14"/>
  <c r="H131" i="14"/>
  <c r="E131" i="14"/>
  <c r="I131" i="14"/>
  <c r="H130" i="14"/>
  <c r="E130" i="14"/>
  <c r="I130" i="14"/>
  <c r="H129" i="14"/>
  <c r="E129" i="14"/>
  <c r="I129" i="14"/>
  <c r="H128" i="14"/>
  <c r="E128" i="14"/>
  <c r="I128" i="14"/>
  <c r="H127" i="14"/>
  <c r="E127" i="14"/>
  <c r="I127" i="14"/>
  <c r="H126" i="14"/>
  <c r="E126" i="14"/>
  <c r="I126" i="14"/>
  <c r="H125" i="14"/>
  <c r="E125" i="14"/>
  <c r="I125" i="14"/>
  <c r="H124" i="14"/>
  <c r="E124" i="14"/>
  <c r="I124" i="14"/>
  <c r="H123" i="14"/>
  <c r="E123" i="14"/>
  <c r="I123" i="14"/>
  <c r="H122" i="14"/>
  <c r="E122" i="14"/>
  <c r="I122" i="14"/>
  <c r="H121" i="14"/>
  <c r="E121" i="14"/>
  <c r="I121" i="14"/>
  <c r="H120" i="14"/>
  <c r="E120" i="14"/>
  <c r="I120" i="14"/>
  <c r="H119" i="14"/>
  <c r="E119" i="14"/>
  <c r="I119" i="14"/>
  <c r="H118" i="14"/>
  <c r="E118" i="14"/>
  <c r="I118" i="14"/>
  <c r="H117" i="14"/>
  <c r="E117" i="14"/>
  <c r="I117" i="14"/>
  <c r="H109" i="14"/>
  <c r="E109" i="14"/>
  <c r="I109" i="14"/>
  <c r="H108" i="14"/>
  <c r="E108" i="14"/>
  <c r="I108" i="14"/>
  <c r="H107" i="14"/>
  <c r="E107" i="14"/>
  <c r="I107" i="14"/>
  <c r="H106" i="14"/>
  <c r="E106" i="14"/>
  <c r="I106" i="14"/>
  <c r="H105" i="14"/>
  <c r="E105" i="14"/>
  <c r="I105" i="14"/>
  <c r="H104" i="14"/>
  <c r="E104" i="14"/>
  <c r="I104" i="14"/>
  <c r="H103" i="14"/>
  <c r="E103" i="14"/>
  <c r="I103" i="14"/>
  <c r="H102" i="14"/>
  <c r="E102" i="14"/>
  <c r="I102" i="14"/>
  <c r="H101" i="14"/>
  <c r="E101" i="14"/>
  <c r="I101" i="14"/>
  <c r="H100" i="14"/>
  <c r="E100" i="14"/>
  <c r="I100" i="14"/>
  <c r="H99" i="14"/>
  <c r="E99" i="14"/>
  <c r="I99" i="14"/>
  <c r="H98" i="14"/>
  <c r="E98" i="14"/>
  <c r="I98" i="14"/>
  <c r="H97" i="14"/>
  <c r="E97" i="14"/>
  <c r="I97" i="14"/>
  <c r="H96" i="14"/>
  <c r="E96" i="14"/>
  <c r="I96" i="14"/>
  <c r="H95" i="14"/>
  <c r="E95" i="14"/>
  <c r="I95" i="14"/>
  <c r="H94" i="14"/>
  <c r="E94" i="14"/>
  <c r="I94" i="14"/>
  <c r="H93" i="14"/>
  <c r="E93" i="14"/>
  <c r="I93" i="14"/>
  <c r="H92" i="14"/>
  <c r="E92" i="14"/>
  <c r="I92" i="14"/>
  <c r="H91" i="14"/>
  <c r="E91" i="14"/>
  <c r="I91" i="14"/>
  <c r="H90" i="14"/>
  <c r="E90" i="14"/>
  <c r="I90" i="14"/>
  <c r="H89" i="14"/>
  <c r="E89" i="14"/>
  <c r="I89" i="14"/>
  <c r="H81" i="14"/>
  <c r="E81" i="14"/>
  <c r="I81" i="14"/>
  <c r="H80" i="14"/>
  <c r="E80" i="14"/>
  <c r="I80" i="14"/>
  <c r="H79" i="14"/>
  <c r="E79" i="14"/>
  <c r="I79" i="14"/>
  <c r="H78" i="14"/>
  <c r="E78" i="14"/>
  <c r="I78" i="14"/>
  <c r="H77" i="14"/>
  <c r="E77" i="14"/>
  <c r="I77" i="14"/>
  <c r="H76" i="14"/>
  <c r="E76" i="14"/>
  <c r="I76" i="14"/>
  <c r="H75" i="14"/>
  <c r="E75" i="14"/>
  <c r="I75" i="14"/>
  <c r="H74" i="14"/>
  <c r="E74" i="14"/>
  <c r="I74" i="14"/>
  <c r="H73" i="14"/>
  <c r="E73" i="14"/>
  <c r="I73" i="14"/>
  <c r="H72" i="14"/>
  <c r="E72" i="14"/>
  <c r="I72" i="14"/>
  <c r="H71" i="14"/>
  <c r="E71" i="14"/>
  <c r="I71" i="14"/>
  <c r="H70" i="14"/>
  <c r="E70" i="14"/>
  <c r="I70" i="14"/>
  <c r="H69" i="14"/>
  <c r="E69" i="14"/>
  <c r="I69" i="14"/>
  <c r="H68" i="14"/>
  <c r="E68" i="14"/>
  <c r="I68" i="14"/>
  <c r="H67" i="14"/>
  <c r="E67" i="14"/>
  <c r="I67" i="14"/>
  <c r="H66" i="14"/>
  <c r="E66" i="14"/>
  <c r="I66" i="14"/>
  <c r="H65" i="14"/>
  <c r="E65" i="14"/>
  <c r="I65" i="14"/>
  <c r="H64" i="14"/>
  <c r="E64" i="14"/>
  <c r="I64" i="14"/>
  <c r="H63" i="14"/>
  <c r="E63" i="14"/>
  <c r="I63" i="14"/>
  <c r="H62" i="14"/>
  <c r="E62" i="14"/>
  <c r="I62" i="14"/>
  <c r="H61" i="14"/>
  <c r="E61" i="14"/>
  <c r="I61" i="14"/>
  <c r="H53" i="14"/>
  <c r="E53" i="14"/>
  <c r="I53" i="14"/>
  <c r="H52" i="14"/>
  <c r="E52" i="14"/>
  <c r="I52" i="14"/>
  <c r="H51" i="14"/>
  <c r="E51" i="14"/>
  <c r="I51" i="14"/>
  <c r="H50" i="14"/>
  <c r="E50" i="14"/>
  <c r="I50" i="14"/>
  <c r="H49" i="14"/>
  <c r="E49" i="14"/>
  <c r="I49" i="14"/>
  <c r="H48" i="14"/>
  <c r="E48" i="14"/>
  <c r="I48" i="14"/>
  <c r="H47" i="14"/>
  <c r="E47" i="14"/>
  <c r="I47" i="14"/>
  <c r="H46" i="14"/>
  <c r="E46" i="14"/>
  <c r="I46" i="14"/>
  <c r="H45" i="14"/>
  <c r="E45" i="14"/>
  <c r="I45" i="14"/>
  <c r="H44" i="14"/>
  <c r="E44" i="14"/>
  <c r="I44" i="14"/>
  <c r="H43" i="14"/>
  <c r="E43" i="14"/>
  <c r="I43" i="14"/>
  <c r="H42" i="14"/>
  <c r="E42" i="14"/>
  <c r="I42" i="14"/>
  <c r="H41" i="14"/>
  <c r="E41" i="14"/>
  <c r="I41" i="14"/>
  <c r="H40" i="14"/>
  <c r="E40" i="14"/>
  <c r="I40" i="14"/>
  <c r="H39" i="14"/>
  <c r="E39" i="14"/>
  <c r="I39" i="14"/>
  <c r="H38" i="14"/>
  <c r="E38" i="14"/>
  <c r="I38" i="14"/>
  <c r="H37" i="14"/>
  <c r="E37" i="14"/>
  <c r="I37" i="14"/>
  <c r="H36" i="14"/>
  <c r="E36" i="14"/>
  <c r="I36" i="14"/>
  <c r="H35" i="14"/>
  <c r="E35" i="14"/>
  <c r="I35" i="14"/>
  <c r="H34" i="14"/>
  <c r="E34" i="14"/>
  <c r="I34" i="14"/>
  <c r="H33" i="14"/>
  <c r="E33" i="14"/>
  <c r="I33" i="14"/>
  <c r="H25" i="14"/>
  <c r="E25" i="14"/>
  <c r="I25" i="14"/>
  <c r="H6" i="14"/>
  <c r="E6" i="14"/>
  <c r="I6" i="14"/>
  <c r="K25" i="14"/>
  <c r="H7" i="14"/>
  <c r="E7" i="14"/>
  <c r="I7" i="14"/>
  <c r="H8" i="14"/>
  <c r="E8" i="14"/>
  <c r="I8" i="14"/>
  <c r="H9" i="14"/>
  <c r="E9" i="14"/>
  <c r="I9" i="14"/>
  <c r="H10" i="14"/>
  <c r="E10" i="14"/>
  <c r="I10" i="14"/>
  <c r="H11" i="14"/>
  <c r="E11" i="14"/>
  <c r="I11" i="14"/>
  <c r="H12" i="14"/>
  <c r="E12" i="14"/>
  <c r="I12" i="14"/>
  <c r="H13" i="14"/>
  <c r="E13" i="14"/>
  <c r="I13" i="14"/>
  <c r="H14" i="14"/>
  <c r="E14" i="14"/>
  <c r="I14" i="14"/>
  <c r="H15" i="14"/>
  <c r="E15" i="14"/>
  <c r="I15" i="14"/>
  <c r="H16" i="14"/>
  <c r="E16" i="14"/>
  <c r="I16" i="14"/>
  <c r="H17" i="14"/>
  <c r="E17" i="14"/>
  <c r="I17" i="14"/>
  <c r="H18" i="14"/>
  <c r="E18" i="14"/>
  <c r="I18" i="14"/>
  <c r="H19" i="14"/>
  <c r="E19" i="14"/>
  <c r="I19" i="14"/>
  <c r="H20" i="14"/>
  <c r="E20" i="14"/>
  <c r="I20" i="14"/>
  <c r="H21" i="14"/>
  <c r="E21" i="14"/>
  <c r="I21" i="14"/>
  <c r="H22" i="14"/>
  <c r="E22" i="14"/>
  <c r="I22" i="14"/>
  <c r="H23" i="14"/>
  <c r="E23" i="14"/>
  <c r="I23" i="14"/>
  <c r="H24" i="14"/>
  <c r="E24" i="14"/>
  <c r="I24" i="14"/>
  <c r="I26" i="14"/>
  <c r="P26" i="14"/>
  <c r="I27" i="14"/>
  <c r="P27" i="14"/>
  <c r="I28" i="14"/>
  <c r="P28" i="14"/>
  <c r="I29" i="14"/>
  <c r="P29" i="14"/>
  <c r="I141" i="19"/>
  <c r="I140" i="19"/>
  <c r="I139" i="19"/>
  <c r="I138" i="19"/>
  <c r="I113" i="19"/>
  <c r="I112" i="19"/>
  <c r="I111" i="19"/>
  <c r="I110" i="19"/>
  <c r="I85" i="19"/>
  <c r="I84" i="19"/>
  <c r="I83" i="19"/>
  <c r="I82" i="19"/>
  <c r="I57" i="19"/>
  <c r="I56" i="19"/>
  <c r="I55" i="19"/>
  <c r="I54" i="19"/>
  <c r="I29" i="19"/>
  <c r="I28" i="19"/>
  <c r="I27" i="19"/>
  <c r="I26" i="19"/>
  <c r="I141" i="17"/>
  <c r="I140" i="17"/>
  <c r="I139" i="17"/>
  <c r="I138" i="17"/>
  <c r="I113" i="17"/>
  <c r="I112" i="17"/>
  <c r="I111" i="17"/>
  <c r="I110" i="17"/>
  <c r="I85" i="17"/>
  <c r="I84" i="17"/>
  <c r="I83" i="17"/>
  <c r="I82" i="17"/>
  <c r="I57" i="17"/>
  <c r="I56" i="17"/>
  <c r="I55" i="17"/>
  <c r="I54" i="17"/>
  <c r="I29" i="17"/>
  <c r="I28" i="17"/>
  <c r="I27" i="17"/>
  <c r="I26" i="17"/>
  <c r="I141" i="14"/>
  <c r="I140" i="14"/>
  <c r="I139" i="14"/>
  <c r="I138" i="14"/>
  <c r="I113" i="14"/>
  <c r="I112" i="14"/>
  <c r="I111" i="14"/>
  <c r="I110" i="14"/>
  <c r="I85" i="14"/>
  <c r="I84" i="14"/>
  <c r="I83" i="14"/>
  <c r="I82" i="14"/>
  <c r="I57" i="14"/>
  <c r="I56" i="14"/>
  <c r="I55" i="14"/>
  <c r="I54" i="14"/>
  <c r="E5" i="14"/>
  <c r="H5" i="14"/>
  <c r="I5" i="14"/>
  <c r="K5" i="14"/>
  <c r="K6" i="14"/>
  <c r="K7" i="14"/>
  <c r="K10" i="14"/>
  <c r="K11" i="14"/>
  <c r="K12" i="14"/>
  <c r="K15" i="14"/>
  <c r="K16" i="14"/>
  <c r="K18" i="14"/>
  <c r="K20" i="14"/>
  <c r="K21" i="14"/>
  <c r="K24" i="14"/>
  <c r="K8" i="14"/>
  <c r="K9" i="14"/>
  <c r="K13" i="14"/>
  <c r="K14" i="14"/>
  <c r="K17" i="14"/>
  <c r="K19" i="14"/>
  <c r="K22" i="14"/>
  <c r="Q25" i="14"/>
  <c r="AN6" i="23"/>
  <c r="AN7" i="23"/>
  <c r="AN8" i="23"/>
  <c r="AN9" i="23"/>
  <c r="AN10" i="23"/>
  <c r="AN11" i="23"/>
  <c r="AN12" i="23"/>
  <c r="AN13" i="23"/>
  <c r="AN14" i="23"/>
  <c r="AN15" i="23"/>
  <c r="AN16" i="23"/>
  <c r="AN17" i="23"/>
  <c r="AN18" i="23"/>
  <c r="AN19" i="23"/>
  <c r="AN20" i="23"/>
  <c r="AN21" i="23"/>
  <c r="AN22" i="23"/>
  <c r="AN23" i="23"/>
  <c r="AN24" i="23"/>
  <c r="AN25" i="23"/>
  <c r="AN26" i="23"/>
  <c r="AN27" i="23"/>
  <c r="AN28" i="23"/>
  <c r="AN29" i="23"/>
  <c r="AD6" i="23"/>
  <c r="AD7" i="23"/>
  <c r="AD8" i="23"/>
  <c r="AD9" i="23"/>
  <c r="AD10" i="23"/>
  <c r="AD11" i="23"/>
  <c r="AD12" i="23"/>
  <c r="AD13" i="23"/>
  <c r="AD14" i="23"/>
  <c r="AD15" i="23"/>
  <c r="AD16" i="23"/>
  <c r="AD17" i="23"/>
  <c r="AD18" i="23"/>
  <c r="AD19" i="23"/>
  <c r="AD20" i="23"/>
  <c r="AD21" i="23"/>
  <c r="AD22" i="23"/>
  <c r="AD23" i="23"/>
  <c r="AD24" i="23"/>
  <c r="AD25" i="23"/>
  <c r="AD26" i="23"/>
  <c r="AD27" i="23"/>
  <c r="AD28" i="23"/>
  <c r="AD29" i="23"/>
  <c r="Q26" i="14"/>
  <c r="Q27" i="14"/>
  <c r="Q28" i="14"/>
  <c r="Q29" i="14"/>
  <c r="K30" i="14"/>
  <c r="K58" i="14"/>
  <c r="K86" i="14"/>
  <c r="K114" i="14"/>
  <c r="K142" i="14"/>
  <c r="Q30" i="14"/>
  <c r="K142" i="23"/>
  <c r="I142" i="23"/>
  <c r="K114" i="23"/>
  <c r="I114" i="23"/>
  <c r="K86" i="23"/>
  <c r="I86" i="23"/>
  <c r="K58" i="23"/>
  <c r="I58" i="23"/>
  <c r="K30" i="23"/>
  <c r="I30" i="23"/>
  <c r="K142" i="19"/>
  <c r="I142" i="19"/>
  <c r="K114" i="19"/>
  <c r="I114" i="19"/>
  <c r="K86" i="19"/>
  <c r="I86" i="19"/>
  <c r="K58" i="19"/>
  <c r="I58" i="19"/>
  <c r="K30" i="19"/>
  <c r="I30" i="19"/>
  <c r="K142" i="17"/>
  <c r="I142" i="17"/>
  <c r="K114" i="17"/>
  <c r="I114" i="17"/>
  <c r="K86" i="17"/>
  <c r="I86" i="17"/>
  <c r="K58" i="17"/>
  <c r="I58" i="17"/>
  <c r="K30" i="17"/>
  <c r="I30" i="17"/>
  <c r="K142" i="16"/>
  <c r="I142" i="16"/>
  <c r="K114" i="16"/>
  <c r="I114" i="16"/>
  <c r="K86" i="16"/>
  <c r="I86" i="16"/>
  <c r="K58" i="16"/>
  <c r="I58" i="16"/>
  <c r="P30" i="16"/>
  <c r="P31" i="16"/>
  <c r="T31" i="16"/>
  <c r="T30" i="16"/>
  <c r="K30" i="16"/>
  <c r="I30" i="16"/>
  <c r="I86" i="14"/>
  <c r="I142" i="14"/>
  <c r="I114" i="14"/>
  <c r="I58" i="14"/>
  <c r="I30" i="14"/>
  <c r="P30" i="14"/>
  <c r="P31" i="14"/>
  <c r="Q31" i="14"/>
  <c r="E137" i="11"/>
  <c r="H137" i="11"/>
  <c r="I137" i="11"/>
  <c r="E136" i="11"/>
  <c r="H136" i="11"/>
  <c r="I136" i="11"/>
  <c r="E135" i="11"/>
  <c r="H135" i="11"/>
  <c r="I135" i="11"/>
  <c r="E134" i="11"/>
  <c r="H134" i="11"/>
  <c r="I134" i="11"/>
  <c r="E133" i="11"/>
  <c r="H133" i="11"/>
  <c r="I133" i="11"/>
  <c r="E132" i="11"/>
  <c r="H132" i="11"/>
  <c r="I132" i="11"/>
  <c r="E131" i="11"/>
  <c r="H131" i="11"/>
  <c r="I131" i="11"/>
  <c r="E130" i="11"/>
  <c r="H130" i="11"/>
  <c r="I130" i="11"/>
  <c r="E129" i="11"/>
  <c r="H129" i="11"/>
  <c r="I129" i="11"/>
  <c r="E128" i="11"/>
  <c r="H128" i="11"/>
  <c r="I128" i="11"/>
  <c r="E127" i="11"/>
  <c r="H127" i="11"/>
  <c r="I127" i="11"/>
  <c r="E126" i="11"/>
  <c r="H126" i="11"/>
  <c r="I126" i="11"/>
  <c r="E125" i="11"/>
  <c r="H125" i="11"/>
  <c r="I125" i="11"/>
  <c r="E124" i="11"/>
  <c r="H124" i="11"/>
  <c r="I124" i="11"/>
  <c r="E123" i="11"/>
  <c r="H123" i="11"/>
  <c r="I123" i="11"/>
  <c r="E122" i="11"/>
  <c r="H122" i="11"/>
  <c r="I122" i="11"/>
  <c r="E121" i="11"/>
  <c r="H121" i="11"/>
  <c r="I121" i="11"/>
  <c r="E120" i="11"/>
  <c r="H120" i="11"/>
  <c r="I120" i="11"/>
  <c r="E119" i="11"/>
  <c r="H119" i="11"/>
  <c r="I119" i="11"/>
  <c r="E118" i="11"/>
  <c r="H118" i="11"/>
  <c r="I118" i="11"/>
  <c r="E117" i="11"/>
  <c r="H117" i="11"/>
  <c r="I117" i="11"/>
  <c r="E116" i="11"/>
  <c r="H116" i="11"/>
  <c r="I116" i="11"/>
  <c r="E115" i="11"/>
  <c r="H115" i="11"/>
  <c r="I115" i="11"/>
  <c r="E114" i="11"/>
  <c r="H114" i="11"/>
  <c r="I114" i="11"/>
  <c r="E113" i="11"/>
  <c r="H113" i="11"/>
  <c r="I113" i="11"/>
  <c r="E110" i="11"/>
  <c r="H110" i="11"/>
  <c r="I110" i="11"/>
  <c r="E109" i="11"/>
  <c r="H109" i="11"/>
  <c r="I109" i="11"/>
  <c r="E108" i="11"/>
  <c r="H108" i="11"/>
  <c r="I108" i="11"/>
  <c r="E107" i="11"/>
  <c r="H107" i="11"/>
  <c r="I107" i="11"/>
  <c r="E106" i="11"/>
  <c r="H106" i="11"/>
  <c r="I106" i="11"/>
  <c r="E105" i="11"/>
  <c r="H105" i="11"/>
  <c r="I105" i="11"/>
  <c r="E104" i="11"/>
  <c r="H104" i="11"/>
  <c r="I104" i="11"/>
  <c r="E103" i="11"/>
  <c r="H103" i="11"/>
  <c r="I103" i="11"/>
  <c r="E102" i="11"/>
  <c r="H102" i="11"/>
  <c r="I102" i="11"/>
  <c r="E101" i="11"/>
  <c r="H101" i="11"/>
  <c r="I101" i="11"/>
  <c r="E100" i="11"/>
  <c r="H100" i="11"/>
  <c r="I100" i="11"/>
  <c r="E99" i="11"/>
  <c r="H99" i="11"/>
  <c r="I99" i="11"/>
  <c r="E98" i="11"/>
  <c r="H98" i="11"/>
  <c r="I98" i="11"/>
  <c r="E97" i="11"/>
  <c r="H97" i="11"/>
  <c r="I97" i="11"/>
  <c r="E96" i="11"/>
  <c r="H96" i="11"/>
  <c r="I96" i="11"/>
  <c r="E95" i="11"/>
  <c r="H95" i="11"/>
  <c r="I95" i="11"/>
  <c r="E94" i="11"/>
  <c r="H94" i="11"/>
  <c r="I94" i="11"/>
  <c r="E93" i="11"/>
  <c r="H93" i="11"/>
  <c r="I93" i="11"/>
  <c r="E92" i="11"/>
  <c r="H92" i="11"/>
  <c r="I92" i="11"/>
  <c r="E91" i="11"/>
  <c r="H91" i="11"/>
  <c r="I91" i="11"/>
  <c r="E90" i="11"/>
  <c r="H90" i="11"/>
  <c r="I90" i="11"/>
  <c r="E89" i="11"/>
  <c r="H89" i="11"/>
  <c r="I89" i="11"/>
  <c r="E88" i="11"/>
  <c r="H88" i="11"/>
  <c r="I88" i="11"/>
  <c r="E87" i="11"/>
  <c r="H87" i="11"/>
  <c r="I87" i="11"/>
  <c r="E86" i="11"/>
  <c r="H86" i="11"/>
  <c r="I86" i="11"/>
  <c r="E83" i="11"/>
  <c r="H83" i="11"/>
  <c r="I83" i="11"/>
  <c r="E82" i="11"/>
  <c r="H82" i="11"/>
  <c r="I82" i="11"/>
  <c r="E81" i="11"/>
  <c r="H81" i="11"/>
  <c r="I81" i="11"/>
  <c r="E80" i="11"/>
  <c r="H80" i="11"/>
  <c r="I80" i="11"/>
  <c r="E79" i="11"/>
  <c r="H79" i="11"/>
  <c r="I79" i="11"/>
  <c r="E78" i="11"/>
  <c r="H78" i="11"/>
  <c r="I78" i="11"/>
  <c r="E77" i="11"/>
  <c r="H77" i="11"/>
  <c r="I77" i="11"/>
  <c r="E76" i="11"/>
  <c r="H76" i="11"/>
  <c r="I76" i="11"/>
  <c r="E75" i="11"/>
  <c r="H75" i="11"/>
  <c r="I75" i="11"/>
  <c r="E74" i="11"/>
  <c r="H74" i="11"/>
  <c r="I74" i="11"/>
  <c r="E73" i="11"/>
  <c r="H73" i="11"/>
  <c r="I73" i="11"/>
  <c r="E72" i="11"/>
  <c r="H72" i="11"/>
  <c r="I72" i="11"/>
  <c r="E71" i="11"/>
  <c r="H71" i="11"/>
  <c r="I71" i="11"/>
  <c r="E70" i="11"/>
  <c r="H70" i="11"/>
  <c r="I70" i="11"/>
  <c r="E69" i="11"/>
  <c r="H69" i="11"/>
  <c r="I69" i="11"/>
  <c r="E68" i="11"/>
  <c r="H68" i="11"/>
  <c r="I68" i="11"/>
  <c r="E67" i="11"/>
  <c r="H67" i="11"/>
  <c r="I67" i="11"/>
  <c r="E66" i="11"/>
  <c r="H66" i="11"/>
  <c r="I66" i="11"/>
  <c r="E65" i="11"/>
  <c r="H65" i="11"/>
  <c r="I65" i="11"/>
  <c r="E64" i="11"/>
  <c r="H64" i="11"/>
  <c r="I64" i="11"/>
  <c r="E63" i="11"/>
  <c r="H63" i="11"/>
  <c r="I63" i="11"/>
  <c r="E62" i="11"/>
  <c r="H62" i="11"/>
  <c r="I62" i="11"/>
  <c r="E61" i="11"/>
  <c r="H61" i="11"/>
  <c r="I61" i="11"/>
  <c r="E60" i="11"/>
  <c r="H60" i="11"/>
  <c r="I60" i="11"/>
  <c r="E59" i="11"/>
  <c r="H59" i="11"/>
  <c r="I59" i="11"/>
  <c r="E56" i="11"/>
  <c r="H56" i="11"/>
  <c r="I56" i="11"/>
  <c r="E55" i="11"/>
  <c r="H55" i="11"/>
  <c r="I55" i="11"/>
  <c r="E54" i="11"/>
  <c r="H54" i="11"/>
  <c r="I54" i="11"/>
  <c r="E53" i="11"/>
  <c r="H53" i="11"/>
  <c r="I53" i="11"/>
  <c r="E52" i="11"/>
  <c r="H52" i="11"/>
  <c r="I52" i="11"/>
  <c r="E51" i="11"/>
  <c r="H51" i="11"/>
  <c r="I51" i="11"/>
  <c r="E50" i="11"/>
  <c r="H50" i="11"/>
  <c r="I50" i="11"/>
  <c r="E49" i="11"/>
  <c r="H49" i="11"/>
  <c r="I49" i="11"/>
  <c r="E48" i="11"/>
  <c r="H48" i="11"/>
  <c r="I48" i="11"/>
  <c r="E47" i="11"/>
  <c r="H47" i="11"/>
  <c r="I47" i="11"/>
  <c r="E46" i="11"/>
  <c r="H46" i="11"/>
  <c r="I46" i="11"/>
  <c r="E45" i="11"/>
  <c r="H45" i="11"/>
  <c r="I45" i="11"/>
  <c r="E44" i="11"/>
  <c r="H44" i="11"/>
  <c r="I44" i="11"/>
  <c r="E43" i="11"/>
  <c r="H43" i="11"/>
  <c r="I43" i="11"/>
  <c r="E42" i="11"/>
  <c r="H42" i="11"/>
  <c r="I42" i="11"/>
  <c r="E41" i="11"/>
  <c r="H41" i="11"/>
  <c r="I41" i="11"/>
  <c r="E40" i="11"/>
  <c r="H40" i="11"/>
  <c r="I40" i="11"/>
  <c r="E39" i="11"/>
  <c r="H39" i="11"/>
  <c r="I39" i="11"/>
  <c r="E38" i="11"/>
  <c r="H38" i="11"/>
  <c r="I38" i="11"/>
  <c r="E37" i="11"/>
  <c r="H37" i="11"/>
  <c r="I37" i="11"/>
  <c r="E36" i="11"/>
  <c r="H36" i="11"/>
  <c r="I36" i="11"/>
  <c r="E35" i="11"/>
  <c r="H35" i="11"/>
  <c r="I35" i="11"/>
  <c r="E34" i="11"/>
  <c r="H34" i="11"/>
  <c r="I34" i="11"/>
  <c r="E33" i="11"/>
  <c r="H33" i="11"/>
  <c r="I33" i="11"/>
  <c r="E32" i="11"/>
  <c r="H32" i="11"/>
  <c r="I32" i="11"/>
  <c r="E29" i="11"/>
  <c r="H29" i="11"/>
  <c r="I29" i="11"/>
  <c r="E28" i="11"/>
  <c r="H28" i="11"/>
  <c r="I28" i="11"/>
  <c r="E27" i="11"/>
  <c r="H27" i="11"/>
  <c r="I27" i="11"/>
  <c r="E26" i="11"/>
  <c r="H26" i="11"/>
  <c r="I26" i="11"/>
  <c r="E25" i="11"/>
  <c r="H25" i="11"/>
  <c r="I25" i="11"/>
  <c r="E24" i="11"/>
  <c r="H24" i="11"/>
  <c r="I24" i="11"/>
  <c r="E23" i="11"/>
  <c r="H23" i="11"/>
  <c r="I23" i="11"/>
  <c r="E22" i="11"/>
  <c r="H22" i="11"/>
  <c r="I22" i="11"/>
  <c r="E21" i="11"/>
  <c r="H21" i="11"/>
  <c r="I21" i="11"/>
  <c r="E20" i="11"/>
  <c r="H20" i="11"/>
  <c r="I20" i="11"/>
  <c r="E19" i="11"/>
  <c r="H19" i="11"/>
  <c r="I19" i="11"/>
  <c r="E18" i="11"/>
  <c r="H18" i="11"/>
  <c r="I18" i="11"/>
  <c r="E17" i="11"/>
  <c r="H17" i="11"/>
  <c r="I17" i="11"/>
  <c r="E16" i="11"/>
  <c r="H16" i="11"/>
  <c r="I16" i="11"/>
  <c r="E15" i="11"/>
  <c r="H15" i="11"/>
  <c r="I15" i="11"/>
  <c r="E14" i="11"/>
  <c r="H14" i="11"/>
  <c r="I14" i="11"/>
  <c r="E13" i="11"/>
  <c r="H13" i="11"/>
  <c r="I13" i="11"/>
  <c r="E12" i="11"/>
  <c r="H12" i="11"/>
  <c r="I12" i="11"/>
  <c r="E11" i="11"/>
  <c r="H11" i="11"/>
  <c r="I11" i="11"/>
  <c r="E10" i="11"/>
  <c r="H10" i="11"/>
  <c r="I10" i="11"/>
  <c r="E9" i="11"/>
  <c r="H9" i="11"/>
  <c r="I9" i="11"/>
  <c r="E8" i="11"/>
  <c r="H8" i="11"/>
  <c r="I8" i="11"/>
  <c r="E7" i="11"/>
  <c r="H7" i="11"/>
  <c r="I7" i="11"/>
  <c r="E6" i="11"/>
  <c r="H6" i="11"/>
  <c r="I6" i="11"/>
  <c r="E5" i="11"/>
  <c r="H5" i="11"/>
  <c r="I5" i="11"/>
  <c r="AN5" i="23"/>
  <c r="AD5" i="23"/>
  <c r="AH30" i="23"/>
  <c r="AH31" i="23"/>
  <c r="AL31" i="23"/>
  <c r="X30" i="23"/>
  <c r="X31" i="23"/>
  <c r="AB31" i="23"/>
  <c r="AL30" i="23"/>
  <c r="AB30" i="23"/>
  <c r="E39" i="22"/>
  <c r="D39" i="22"/>
  <c r="C39" i="22"/>
  <c r="B39" i="22"/>
</calcChain>
</file>

<file path=xl/comments1.xml><?xml version="1.0" encoding="utf-8"?>
<comments xmlns="http://schemas.openxmlformats.org/spreadsheetml/2006/main">
  <authors>
    <author>Kevin</author>
  </authors>
  <commentList>
    <comment ref="F40" authorId="0" shapeId="0">
      <text>
        <r>
          <rPr>
            <b/>
            <sz val="9"/>
            <color indexed="81"/>
            <rFont val="Tahoma"/>
            <family val="2"/>
          </rPr>
          <t>Kevin:</t>
        </r>
        <r>
          <rPr>
            <sz val="9"/>
            <color indexed="81"/>
            <rFont val="Tahoma"/>
            <family val="2"/>
          </rPr>
          <t xml:space="preserve">
N'écris rien quand elle ne vient pas et lorsquelle vient tu écris les heures réelles</t>
        </r>
      </text>
    </comment>
  </commentList>
</comments>
</file>

<file path=xl/sharedStrings.xml><?xml version="1.0" encoding="utf-8"?>
<sst xmlns="http://schemas.openxmlformats.org/spreadsheetml/2006/main" count="949" uniqueCount="110">
  <si>
    <t>NOM et PRENOM</t>
  </si>
  <si>
    <t>Heure d'arrivée</t>
  </si>
  <si>
    <t>Heure de départ</t>
  </si>
  <si>
    <t>Durée Facturable</t>
  </si>
  <si>
    <t>Facture</t>
  </si>
  <si>
    <t>Prévisionnel</t>
  </si>
  <si>
    <t>Réel</t>
  </si>
  <si>
    <t>Durée</t>
  </si>
  <si>
    <t xml:space="preserve">Durée </t>
  </si>
  <si>
    <t>Nom et prénom</t>
  </si>
  <si>
    <t>LUNDI //17</t>
  </si>
  <si>
    <t>MARDI //17</t>
  </si>
  <si>
    <t>MERCREDI //17</t>
  </si>
  <si>
    <t>JEUDI //17</t>
  </si>
  <si>
    <t>VENDREDI //17</t>
  </si>
  <si>
    <t>Nombre d'enfant</t>
  </si>
  <si>
    <t>TOTAL</t>
  </si>
  <si>
    <t>Taux horaire</t>
  </si>
  <si>
    <t>Dû par la famille</t>
  </si>
  <si>
    <t>Tarif Horaire</t>
  </si>
  <si>
    <t>Vérif total</t>
  </si>
  <si>
    <t>Récapitulation taux de remplissage</t>
  </si>
  <si>
    <t>LUNDI 08/01/18</t>
  </si>
  <si>
    <t>MARDI 09/01/18</t>
  </si>
  <si>
    <t>MERCREDI 10/01/18</t>
  </si>
  <si>
    <t>JEUDI 11/01/18</t>
  </si>
  <si>
    <t>VENDREDI 12/01/18</t>
  </si>
  <si>
    <t>LUNDI 01/01/18</t>
  </si>
  <si>
    <t>MARDI 02/01/18</t>
  </si>
  <si>
    <t>MERCREDI 03/01/18</t>
  </si>
  <si>
    <t>JEUDI 04/01/18</t>
  </si>
  <si>
    <t>VENDREDI 05/01/18</t>
  </si>
  <si>
    <t>Total Heures semaines 01</t>
  </si>
  <si>
    <t>Total Dû semaines 01</t>
  </si>
  <si>
    <t>Total Dû semaines 02</t>
  </si>
  <si>
    <t>LUNDI 15/01/18</t>
  </si>
  <si>
    <t>MARDI 16/01/18</t>
  </si>
  <si>
    <t>MERCREDI 17/01/18</t>
  </si>
  <si>
    <t>JEUDI 18/01/18</t>
  </si>
  <si>
    <t>VENDREDI 19/01/18</t>
  </si>
  <si>
    <t>Total Dû semaines 03</t>
  </si>
  <si>
    <t>LUNDI 22/01/18</t>
  </si>
  <si>
    <t>MARDI 23/01/18</t>
  </si>
  <si>
    <t>MERCREDI 24/01/18</t>
  </si>
  <si>
    <t>JEUDI 25/01/18</t>
  </si>
  <si>
    <t>VENDREDI 26/01/18</t>
  </si>
  <si>
    <t>LUNDI 29/01/18</t>
  </si>
  <si>
    <t>MARDI 30/01/18</t>
  </si>
  <si>
    <t>MERCREDI 31/01/18</t>
  </si>
  <si>
    <t>JEUDI 01/02/18</t>
  </si>
  <si>
    <t>VENDREDI 02/02/18</t>
  </si>
  <si>
    <t>Total Dû 
semaines 05</t>
  </si>
  <si>
    <t>Fin Janvier</t>
  </si>
  <si>
    <t>Début Février</t>
  </si>
  <si>
    <t>Janvier</t>
  </si>
  <si>
    <t>Semaine 01</t>
  </si>
  <si>
    <t>Semaine 02</t>
  </si>
  <si>
    <t>Semaine 03</t>
  </si>
  <si>
    <t>Semaine 04</t>
  </si>
  <si>
    <t>Semaine 05</t>
  </si>
  <si>
    <t>Total Dû Mois Janvier</t>
  </si>
  <si>
    <t>Total Heures Mois Janvier</t>
  </si>
  <si>
    <t>Tarif au Mois</t>
  </si>
  <si>
    <t>Total Mois + Heures sup</t>
  </si>
  <si>
    <t>Abs</t>
  </si>
  <si>
    <t>CA</t>
  </si>
  <si>
    <t>Base / semaine</t>
  </si>
  <si>
    <t>Total Heures sup Mois Janvier</t>
  </si>
  <si>
    <t>Facture ancienne version</t>
  </si>
  <si>
    <t>Total Heures Contrat semaines 02</t>
  </si>
  <si>
    <t>Total Heures réelles semaines 02</t>
  </si>
  <si>
    <t>Total Heures facturables semaines 02</t>
  </si>
  <si>
    <t>Total Heures sup semaines 02</t>
  </si>
  <si>
    <t>Total Heures Contrat semaines 03</t>
  </si>
  <si>
    <t>Total Heures réelles semaines 03</t>
  </si>
  <si>
    <t>Total Heures sup semaines 03</t>
  </si>
  <si>
    <t>Total Heures facturables semaines 03</t>
  </si>
  <si>
    <t>Total Heures sup  
semaines 05</t>
  </si>
  <si>
    <t>Total Heures réelles  
semaines 05</t>
  </si>
  <si>
    <t>Total Heures contrat 
semaines 05</t>
  </si>
  <si>
    <t>Total Heures 
Fixes</t>
  </si>
  <si>
    <t>Déduction vacances</t>
  </si>
  <si>
    <t>Déductions repas</t>
  </si>
  <si>
    <t>Total Facturable</t>
  </si>
  <si>
    <t>b</t>
  </si>
  <si>
    <t>c</t>
  </si>
  <si>
    <t>d</t>
  </si>
  <si>
    <t>e</t>
  </si>
  <si>
    <t>f</t>
  </si>
  <si>
    <t>a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</si>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</sst>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)@"/>
    <numFmt numFmtId="165" formatCode="h:mm;@"/>
    <numFmt numFmtId="166" formatCode="[h]:mm;@"/>
    <numFmt numFmtId="167" formatCode="_-* #,##0.00\ [$€-40C]_-;\-* #,##0.00\ [$€-40C]_-;_-* &quot;-&quot;??\ [$€-40C]_-;_-@_-"/>
  </numFmts>
  <fonts count="15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name val="Arial"/>
      <family val="2"/>
    </font>
    <font>
      <sz val="11"/>
      <color rgb="FF1111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150">
    <xf numFmtId="0" fontId="0" fillId="0" borderId="0" xfId="0"/>
    <xf numFmtId="165" fontId="1" fillId="0" borderId="0" xfId="0" applyNumberFormat="1" applyFont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1" fillId="0" borderId="7" xfId="0" applyNumberFormat="1" applyFont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165" fontId="3" fillId="0" borderId="13" xfId="0" applyNumberFormat="1" applyFont="1" applyFill="1" applyBorder="1" applyAlignment="1">
      <alignment horizontal="center" vertical="center"/>
    </xf>
    <xf numFmtId="165" fontId="3" fillId="0" borderId="18" xfId="0" applyNumberFormat="1" applyFont="1" applyFill="1" applyBorder="1" applyAlignment="1">
      <alignment horizontal="center" vertical="center"/>
    </xf>
    <xf numFmtId="165" fontId="4" fillId="0" borderId="5" xfId="0" applyNumberFormat="1" applyFont="1" applyBorder="1" applyAlignment="1">
      <alignment horizontal="center" vertical="center"/>
    </xf>
    <xf numFmtId="165" fontId="3" fillId="0" borderId="12" xfId="0" applyNumberFormat="1" applyFont="1" applyFill="1" applyBorder="1" applyAlignment="1">
      <alignment horizontal="center" vertical="center"/>
    </xf>
    <xf numFmtId="165" fontId="3" fillId="0" borderId="15" xfId="0" applyNumberFormat="1" applyFont="1" applyFill="1" applyBorder="1" applyAlignment="1">
      <alignment horizontal="center" vertical="center"/>
    </xf>
    <xf numFmtId="165" fontId="3" fillId="0" borderId="17" xfId="0" applyNumberFormat="1" applyFont="1" applyFill="1" applyBorder="1" applyAlignment="1">
      <alignment horizontal="center" vertical="center"/>
    </xf>
    <xf numFmtId="165" fontId="0" fillId="0" borderId="14" xfId="0" applyNumberForma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164" fontId="2" fillId="0" borderId="20" xfId="0" applyNumberFormat="1" applyFont="1" applyFill="1" applyBorder="1" applyAlignment="1">
      <alignment horizontal="center" vertical="center"/>
    </xf>
    <xf numFmtId="164" fontId="2" fillId="0" borderId="21" xfId="0" applyNumberFormat="1" applyFont="1" applyFill="1" applyBorder="1" applyAlignment="1">
      <alignment horizontal="center" vertical="center"/>
    </xf>
    <xf numFmtId="164" fontId="2" fillId="0" borderId="22" xfId="0" applyNumberFormat="1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/>
    </xf>
    <xf numFmtId="164" fontId="2" fillId="0" borderId="19" xfId="0" applyNumberFormat="1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165" fontId="3" fillId="0" borderId="23" xfId="0" applyNumberFormat="1" applyFont="1" applyFill="1" applyBorder="1" applyAlignment="1">
      <alignment horizontal="center" vertical="center"/>
    </xf>
    <xf numFmtId="165" fontId="3" fillId="0" borderId="24" xfId="0" applyNumberFormat="1" applyFont="1" applyFill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166" fontId="0" fillId="0" borderId="1" xfId="0" applyNumberFormat="1" applyBorder="1"/>
    <xf numFmtId="9" fontId="0" fillId="0" borderId="0" xfId="2" applyFont="1"/>
    <xf numFmtId="0" fontId="4" fillId="0" borderId="27" xfId="0" applyFont="1" applyBorder="1" applyAlignment="1">
      <alignment horizontal="center"/>
    </xf>
    <xf numFmtId="165" fontId="3" fillId="0" borderId="28" xfId="0" applyNumberFormat="1" applyFont="1" applyFill="1" applyBorder="1" applyAlignment="1">
      <alignment horizontal="center" vertical="center"/>
    </xf>
    <xf numFmtId="165" fontId="3" fillId="0" borderId="25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165" fontId="1" fillId="0" borderId="5" xfId="0" applyNumberFormat="1" applyFont="1" applyFill="1" applyBorder="1" applyAlignment="1">
      <alignment horizontal="center" vertical="center"/>
    </xf>
    <xf numFmtId="165" fontId="3" fillId="0" borderId="29" xfId="0" applyNumberFormat="1" applyFont="1" applyFill="1" applyBorder="1" applyAlignment="1">
      <alignment horizontal="center" vertical="center"/>
    </xf>
    <xf numFmtId="165" fontId="3" fillId="0" borderId="26" xfId="0" applyNumberFormat="1" applyFont="1" applyFill="1" applyBorder="1" applyAlignment="1">
      <alignment horizontal="center" vertical="center"/>
    </xf>
    <xf numFmtId="44" fontId="0" fillId="0" borderId="19" xfId="1" applyFont="1" applyBorder="1"/>
    <xf numFmtId="44" fontId="0" fillId="0" borderId="0" xfId="1" applyFont="1"/>
    <xf numFmtId="44" fontId="0" fillId="0" borderId="31" xfId="1" applyFont="1" applyBorder="1"/>
    <xf numFmtId="44" fontId="0" fillId="0" borderId="5" xfId="1" applyFont="1" applyBorder="1"/>
    <xf numFmtId="166" fontId="6" fillId="4" borderId="5" xfId="0" applyNumberFormat="1" applyFont="1" applyFill="1" applyBorder="1"/>
    <xf numFmtId="44" fontId="6" fillId="4" borderId="5" xfId="1" applyFont="1" applyFill="1" applyBorder="1"/>
    <xf numFmtId="164" fontId="2" fillId="2" borderId="19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wrapText="1"/>
    </xf>
    <xf numFmtId="44" fontId="0" fillId="0" borderId="19" xfId="0" applyNumberFormat="1" applyBorder="1"/>
    <xf numFmtId="166" fontId="8" fillId="0" borderId="5" xfId="0" applyNumberFormat="1" applyFont="1" applyFill="1" applyBorder="1"/>
    <xf numFmtId="166" fontId="9" fillId="0" borderId="5" xfId="0" applyNumberFormat="1" applyFont="1" applyFill="1" applyBorder="1"/>
    <xf numFmtId="44" fontId="4" fillId="0" borderId="5" xfId="1" applyFont="1" applyBorder="1" applyAlignment="1">
      <alignment horizontal="center" wrapText="1"/>
    </xf>
    <xf numFmtId="166" fontId="0" fillId="0" borderId="0" xfId="0" applyNumberFormat="1" applyBorder="1"/>
    <xf numFmtId="9" fontId="0" fillId="0" borderId="1" xfId="0" applyNumberFormat="1" applyBorder="1"/>
    <xf numFmtId="0" fontId="4" fillId="0" borderId="26" xfId="0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166" fontId="0" fillId="0" borderId="19" xfId="0" applyNumberFormat="1" applyBorder="1"/>
    <xf numFmtId="166" fontId="0" fillId="0" borderId="30" xfId="0" applyNumberFormat="1" applyBorder="1" applyAlignment="1">
      <alignment horizontal="center"/>
    </xf>
    <xf numFmtId="166" fontId="0" fillId="0" borderId="33" xfId="0" applyNumberFormat="1" applyBorder="1" applyAlignment="1">
      <alignment horizontal="center"/>
    </xf>
    <xf numFmtId="44" fontId="0" fillId="0" borderId="0" xfId="0" applyNumberFormat="1"/>
    <xf numFmtId="0" fontId="11" fillId="0" borderId="0" xfId="0" applyFont="1" applyBorder="1" applyAlignment="1">
      <alignment horizontal="center" vertical="center" wrapText="1"/>
    </xf>
    <xf numFmtId="166" fontId="0" fillId="0" borderId="26" xfId="0" applyNumberFormat="1" applyBorder="1"/>
    <xf numFmtId="166" fontId="4" fillId="0" borderId="2" xfId="0" applyNumberFormat="1" applyFont="1" applyBorder="1"/>
    <xf numFmtId="44" fontId="4" fillId="0" borderId="5" xfId="0" applyNumberFormat="1" applyFont="1" applyBorder="1"/>
    <xf numFmtId="164" fontId="2" fillId="0" borderId="27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166" fontId="6" fillId="0" borderId="3" xfId="0" applyNumberFormat="1" applyFont="1" applyFill="1" applyBorder="1"/>
    <xf numFmtId="44" fontId="0" fillId="0" borderId="0" xfId="1" applyFont="1" applyFill="1"/>
    <xf numFmtId="44" fontId="6" fillId="0" borderId="4" xfId="1" applyFont="1" applyFill="1" applyBorder="1"/>
    <xf numFmtId="0" fontId="0" fillId="0" borderId="0" xfId="0" applyFill="1"/>
    <xf numFmtId="44" fontId="6" fillId="0" borderId="3" xfId="1" applyFont="1" applyFill="1" applyBorder="1"/>
    <xf numFmtId="0" fontId="0" fillId="0" borderId="0" xfId="0" applyFill="1" applyBorder="1"/>
    <xf numFmtId="165" fontId="12" fillId="0" borderId="5" xfId="0" applyNumberFormat="1" applyFont="1" applyBorder="1" applyAlignment="1">
      <alignment horizontal="center" vertical="center"/>
    </xf>
    <xf numFmtId="166" fontId="3" fillId="0" borderId="19" xfId="0" applyNumberFormat="1" applyFont="1" applyFill="1" applyBorder="1" applyAlignment="1">
      <alignment horizontal="center" vertical="center"/>
    </xf>
    <xf numFmtId="165" fontId="3" fillId="6" borderId="15" xfId="0" applyNumberFormat="1" applyFont="1" applyFill="1" applyBorder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44" fontId="0" fillId="5" borderId="5" xfId="1" applyFont="1" applyFill="1" applyBorder="1"/>
    <xf numFmtId="165" fontId="12" fillId="0" borderId="19" xfId="0" applyNumberFormat="1" applyFont="1" applyBorder="1" applyAlignment="1">
      <alignment horizontal="center" vertical="center"/>
    </xf>
    <xf numFmtId="166" fontId="3" fillId="0" borderId="5" xfId="0" applyNumberFormat="1" applyFont="1" applyFill="1" applyBorder="1" applyAlignment="1">
      <alignment horizontal="center" vertical="center"/>
    </xf>
    <xf numFmtId="44" fontId="0" fillId="0" borderId="5" xfId="1" applyFont="1" applyFill="1" applyBorder="1"/>
    <xf numFmtId="0" fontId="9" fillId="0" borderId="0" xfId="0" applyFont="1" applyFill="1" applyAlignment="1">
      <alignment vertical="center"/>
    </xf>
    <xf numFmtId="167" fontId="9" fillId="0" borderId="0" xfId="0" applyNumberFormat="1" applyFont="1" applyFill="1" applyAlignment="1">
      <alignment vertical="center"/>
    </xf>
    <xf numFmtId="166" fontId="8" fillId="0" borderId="4" xfId="0" applyNumberFormat="1" applyFont="1" applyFill="1" applyBorder="1"/>
    <xf numFmtId="166" fontId="8" fillId="0" borderId="36" xfId="0" applyNumberFormat="1" applyFont="1" applyFill="1" applyBorder="1"/>
    <xf numFmtId="44" fontId="0" fillId="0" borderId="2" xfId="1" applyFont="1" applyBorder="1"/>
    <xf numFmtId="44" fontId="0" fillId="5" borderId="2" xfId="1" applyFont="1" applyFill="1" applyBorder="1"/>
    <xf numFmtId="166" fontId="4" fillId="0" borderId="5" xfId="0" applyNumberFormat="1" applyFont="1" applyBorder="1" applyAlignment="1">
      <alignment vertical="center"/>
    </xf>
    <xf numFmtId="44" fontId="0" fillId="0" borderId="0" xfId="1" applyFont="1" applyBorder="1"/>
    <xf numFmtId="44" fontId="4" fillId="0" borderId="0" xfId="0" applyNumberFormat="1" applyFont="1" applyAlignment="1">
      <alignment horizontal="center" vertical="center"/>
    </xf>
    <xf numFmtId="0" fontId="4" fillId="7" borderId="19" xfId="0" applyFont="1" applyFill="1" applyBorder="1" applyAlignment="1">
      <alignment horizontal="center"/>
    </xf>
    <xf numFmtId="166" fontId="0" fillId="7" borderId="19" xfId="0" applyNumberFormat="1" applyFill="1" applyBorder="1"/>
    <xf numFmtId="44" fontId="0" fillId="7" borderId="19" xfId="0" applyNumberFormat="1" applyFill="1" applyBorder="1"/>
    <xf numFmtId="0" fontId="4" fillId="7" borderId="20" xfId="0" applyFont="1" applyFill="1" applyBorder="1" applyAlignment="1">
      <alignment horizontal="center"/>
    </xf>
    <xf numFmtId="0" fontId="4" fillId="7" borderId="27" xfId="0" applyFont="1" applyFill="1" applyBorder="1" applyAlignment="1">
      <alignment horizontal="center"/>
    </xf>
    <xf numFmtId="44" fontId="0" fillId="7" borderId="5" xfId="1" applyFont="1" applyFill="1" applyBorder="1"/>
    <xf numFmtId="0" fontId="4" fillId="0" borderId="27" xfId="0" applyFont="1" applyFill="1" applyBorder="1" applyAlignment="1">
      <alignment horizontal="center"/>
    </xf>
    <xf numFmtId="166" fontId="0" fillId="0" borderId="19" xfId="0" applyNumberFormat="1" applyFill="1" applyBorder="1"/>
    <xf numFmtId="166" fontId="8" fillId="7" borderId="5" xfId="0" applyNumberFormat="1" applyFont="1" applyFill="1" applyBorder="1"/>
    <xf numFmtId="0" fontId="0" fillId="0" borderId="0" xfId="0" applyFont="1"/>
    <xf numFmtId="44" fontId="4" fillId="0" borderId="4" xfId="0" applyNumberFormat="1" applyFont="1" applyBorder="1" applyAlignment="1">
      <alignment vertical="center"/>
    </xf>
    <xf numFmtId="44" fontId="4" fillId="0" borderId="5" xfId="0" applyNumberFormat="1" applyFont="1" applyBorder="1" applyAlignment="1">
      <alignment vertical="center"/>
    </xf>
    <xf numFmtId="9" fontId="4" fillId="0" borderId="0" xfId="2" applyFont="1" applyBorder="1"/>
    <xf numFmtId="44" fontId="0" fillId="0" borderId="2" xfId="1" applyFont="1" applyFill="1" applyBorder="1"/>
    <xf numFmtId="44" fontId="0" fillId="4" borderId="2" xfId="1" applyFont="1" applyFill="1" applyBorder="1"/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5" fontId="4" fillId="0" borderId="2" xfId="0" applyNumberFormat="1" applyFont="1" applyBorder="1" applyAlignment="1">
      <alignment horizontal="center"/>
    </xf>
    <xf numFmtId="165" fontId="4" fillId="0" borderId="3" xfId="0" applyNumberFormat="1" applyFont="1" applyBorder="1" applyAlignment="1">
      <alignment horizontal="center"/>
    </xf>
    <xf numFmtId="165" fontId="4" fillId="0" borderId="4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0" borderId="31" xfId="0" applyFont="1" applyBorder="1" applyAlignment="1">
      <alignment horizontal="center" wrapText="1"/>
    </xf>
    <xf numFmtId="0" fontId="4" fillId="0" borderId="32" xfId="0" applyFont="1" applyBorder="1" applyAlignment="1">
      <alignment horizont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165" fontId="4" fillId="0" borderId="2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0" fontId="4" fillId="3" borderId="34" xfId="0" applyFont="1" applyFill="1" applyBorder="1" applyAlignment="1">
      <alignment horizontal="center"/>
    </xf>
    <xf numFmtId="0" fontId="11" fillId="0" borderId="34" xfId="0" applyFont="1" applyBorder="1" applyAlignment="1">
      <alignment horizontal="center" vertical="center" wrapText="1"/>
    </xf>
    <xf numFmtId="0" fontId="11" fillId="0" borderId="35" xfId="0" applyFont="1" applyBorder="1" applyAlignment="1">
      <alignment horizontal="center" vertical="center" wrapText="1"/>
    </xf>
    <xf numFmtId="0" fontId="9" fillId="0" borderId="31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 wrapText="1"/>
    </xf>
    <xf numFmtId="0" fontId="9" fillId="0" borderId="32" xfId="0" applyFont="1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7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8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2025"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EFD2FA"/>
      <color rgb="FFE0A8F6"/>
      <color rgb="FFC560EE"/>
      <color rgb="FF8C14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icro-cr&#232;che%20PIGNAN/Heures%20BeeBaby%20PIGNAN/Heures%20parents/Presence%20reelle%20des%20enfants%20semaines%2035-52%20(2017)_V1.5_K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 et prénom"/>
      <sheetName val="Semaine XX"/>
      <sheetName val="Semaine 35"/>
      <sheetName val="Semaine 36"/>
      <sheetName val="Semaine 37"/>
      <sheetName val="Semaine 38"/>
      <sheetName val="Semaine 39"/>
      <sheetName val="Mois de Septembre 2017"/>
      <sheetName val="Semaine 40"/>
      <sheetName val="Semaine 41"/>
      <sheetName val="Semaine 42"/>
      <sheetName val="Semaine 43"/>
      <sheetName val="Semaine 44"/>
      <sheetName val="Mois de Octobre 2017"/>
      <sheetName val="Semaine 45"/>
      <sheetName val="Semaine 46"/>
      <sheetName val="Semaine 47"/>
      <sheetName val="Semaine 48"/>
      <sheetName val="Mois de Novembre 2017"/>
      <sheetName val="Semaine 49"/>
      <sheetName val="Semaine 50"/>
      <sheetName val="Semaine 51"/>
      <sheetName val="Semaine 52"/>
      <sheetName val="Mois de Décembre 201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7"/>
  <sheetViews>
    <sheetView workbookViewId="0">
      <selection activeCell="D27" sqref="D27"/>
    </sheetView>
  </sheetViews>
  <sheetFormatPr baseColWidth="10" defaultRowHeight="15" x14ac:dyDescent="0.25"/>
  <cols>
    <col min="1" max="1" width="19.140625" customWidth="1"/>
  </cols>
  <sheetData>
    <row r="1" spans="1:1" ht="15.75" thickBot="1" x14ac:dyDescent="0.3">
      <c r="A1" s="20" t="s">
        <v>9</v>
      </c>
    </row>
    <row r="2" spans="1:1" x14ac:dyDescent="0.25">
      <c r="A2" s="19" t="s">
        <v>89</v>
      </c>
    </row>
    <row r="3" spans="1:1" x14ac:dyDescent="0.25">
      <c r="A3" s="17" t="s">
        <v>84</v>
      </c>
    </row>
    <row r="4" spans="1:1" x14ac:dyDescent="0.25">
      <c r="A4" s="17" t="s">
        <v>85</v>
      </c>
    </row>
    <row r="5" spans="1:1" x14ac:dyDescent="0.25">
      <c r="A5" s="17" t="s">
        <v>86</v>
      </c>
    </row>
    <row r="6" spans="1:1" x14ac:dyDescent="0.25">
      <c r="A6" s="17" t="s">
        <v>87</v>
      </c>
    </row>
    <row r="7" spans="1:1" x14ac:dyDescent="0.25">
      <c r="A7" s="17" t="s">
        <v>88</v>
      </c>
    </row>
    <row r="8" spans="1:1" x14ac:dyDescent="0.25">
      <c r="A8" s="17" t="s">
        <v>90</v>
      </c>
    </row>
    <row r="9" spans="1:1" x14ac:dyDescent="0.25">
      <c r="A9" s="17" t="s">
        <v>91</v>
      </c>
    </row>
    <row r="10" spans="1:1" x14ac:dyDescent="0.25">
      <c r="A10" s="17" t="s">
        <v>92</v>
      </c>
    </row>
    <row r="11" spans="1:1" x14ac:dyDescent="0.25">
      <c r="A11" s="17" t="s">
        <v>93</v>
      </c>
    </row>
    <row r="12" spans="1:1" x14ac:dyDescent="0.25">
      <c r="A12" s="17" t="s">
        <v>94</v>
      </c>
    </row>
    <row r="13" spans="1:1" x14ac:dyDescent="0.25">
      <c r="A13" s="17" t="s">
        <v>95</v>
      </c>
    </row>
    <row r="14" spans="1:1" x14ac:dyDescent="0.25">
      <c r="A14" s="17" t="s">
        <v>96</v>
      </c>
    </row>
    <row r="15" spans="1:1" x14ac:dyDescent="0.25">
      <c r="A15" s="17" t="s">
        <v>97</v>
      </c>
    </row>
    <row r="16" spans="1:1" x14ac:dyDescent="0.25">
      <c r="A16" s="17" t="s">
        <v>98</v>
      </c>
    </row>
    <row r="17" spans="1:1" x14ac:dyDescent="0.25">
      <c r="A17" s="17" t="s">
        <v>99</v>
      </c>
    </row>
    <row r="18" spans="1:1" x14ac:dyDescent="0.25">
      <c r="A18" s="17" t="s">
        <v>100</v>
      </c>
    </row>
    <row r="19" spans="1:1" x14ac:dyDescent="0.25">
      <c r="A19" s="17" t="s">
        <v>101</v>
      </c>
    </row>
    <row r="20" spans="1:1" x14ac:dyDescent="0.25">
      <c r="A20" s="17" t="s">
        <v>102</v>
      </c>
    </row>
    <row r="21" spans="1:1" x14ac:dyDescent="0.25">
      <c r="A21" s="17" t="s">
        <v>103</v>
      </c>
    </row>
    <row r="22" spans="1:1" x14ac:dyDescent="0.25">
      <c r="A22" s="17" t="s">
        <v>104</v>
      </c>
    </row>
    <row r="23" spans="1:1" x14ac:dyDescent="0.25">
      <c r="A23" s="17" t="s">
        <v>105</v>
      </c>
    </row>
    <row r="24" spans="1:1" x14ac:dyDescent="0.25">
      <c r="A24" s="17" t="s">
        <v>106</v>
      </c>
    </row>
    <row r="25" spans="1:1" x14ac:dyDescent="0.25">
      <c r="A25" s="17" t="s">
        <v>107</v>
      </c>
    </row>
    <row r="26" spans="1:1" x14ac:dyDescent="0.25">
      <c r="A26" s="17" t="s">
        <v>108</v>
      </c>
    </row>
    <row r="27" spans="1:1" ht="15.75" thickBot="1" x14ac:dyDescent="0.3">
      <c r="A27" s="18" t="s">
        <v>109</v>
      </c>
    </row>
  </sheetData>
  <autoFilter ref="A1:A25">
    <sortState ref="A2:A25">
      <sortCondition ref="A1:A25"/>
    </sortState>
  </autoFilter>
  <sortState ref="A3:A27">
    <sortCondition ref="A2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37"/>
  <sheetViews>
    <sheetView workbookViewId="0">
      <pane ySplit="2" topLeftCell="A3" activePane="bottomLeft" state="frozen"/>
      <selection pane="bottomLeft" sqref="A1:I137"/>
    </sheetView>
  </sheetViews>
  <sheetFormatPr baseColWidth="10" defaultRowHeight="15" x14ac:dyDescent="0.25"/>
  <cols>
    <col min="1" max="1" width="7.5703125" customWidth="1"/>
    <col min="2" max="2" width="17.5703125" bestFit="1" customWidth="1"/>
    <col min="3" max="3" width="13.42578125" bestFit="1" customWidth="1"/>
    <col min="4" max="4" width="14" bestFit="1" customWidth="1"/>
    <col min="5" max="5" width="11.42578125" customWidth="1"/>
    <col min="6" max="6" width="13.42578125" bestFit="1" customWidth="1"/>
    <col min="7" max="7" width="14" bestFit="1" customWidth="1"/>
    <col min="8" max="8" width="10.28515625" customWidth="1"/>
    <col min="9" max="9" width="14.85546875" bestFit="1" customWidth="1"/>
    <col min="10" max="10" width="14.85546875" customWidth="1"/>
  </cols>
  <sheetData>
    <row r="1" spans="1:10" ht="15.75" customHeight="1" thickBot="1" x14ac:dyDescent="0.3">
      <c r="A1" s="108" t="s">
        <v>15</v>
      </c>
      <c r="B1" s="110" t="s">
        <v>0</v>
      </c>
      <c r="C1" s="112" t="s">
        <v>5</v>
      </c>
      <c r="D1" s="113"/>
      <c r="E1" s="114"/>
      <c r="F1" s="112" t="s">
        <v>6</v>
      </c>
      <c r="G1" s="113"/>
      <c r="H1" s="114"/>
      <c r="I1" s="11" t="s">
        <v>4</v>
      </c>
      <c r="J1" s="27"/>
    </row>
    <row r="2" spans="1:10" ht="15.75" thickBot="1" x14ac:dyDescent="0.3">
      <c r="A2" s="109"/>
      <c r="B2" s="111"/>
      <c r="C2" s="6" t="s">
        <v>1</v>
      </c>
      <c r="D2" s="7" t="s">
        <v>2</v>
      </c>
      <c r="E2" s="8" t="s">
        <v>7</v>
      </c>
      <c r="F2" s="6" t="s">
        <v>1</v>
      </c>
      <c r="G2" s="7" t="s">
        <v>2</v>
      </c>
      <c r="H2" s="8" t="s">
        <v>8</v>
      </c>
      <c r="I2" s="5" t="s">
        <v>3</v>
      </c>
      <c r="J2" s="1"/>
    </row>
    <row r="3" spans="1:10" ht="15.75" thickBot="1" x14ac:dyDescent="0.3"/>
    <row r="4" spans="1:10" ht="15.75" thickBot="1" x14ac:dyDescent="0.3">
      <c r="C4" s="105" t="s">
        <v>10</v>
      </c>
      <c r="D4" s="106"/>
      <c r="E4" s="106"/>
      <c r="F4" s="106"/>
      <c r="G4" s="106"/>
      <c r="H4" s="106"/>
      <c r="I4" s="107"/>
      <c r="J4" s="28"/>
    </row>
    <row r="5" spans="1:10" x14ac:dyDescent="0.25">
      <c r="A5" s="22">
        <v>1</v>
      </c>
      <c r="B5" s="21"/>
      <c r="C5" s="12"/>
      <c r="D5" s="9"/>
      <c r="E5" s="15">
        <f t="shared" ref="E5:E29" si="0">IF(OR(C5="abs",C5="",C5="CA"),0,D5-C5)</f>
        <v>0</v>
      </c>
      <c r="F5" s="12"/>
      <c r="G5" s="9"/>
      <c r="H5" s="15">
        <f>IF(OR(F5="abs",F5="",F5="ca"),0,G5-F5)</f>
        <v>0</v>
      </c>
      <c r="I5" s="25">
        <f t="shared" ref="I5:I29" si="1">IF(F5="ca",0,IF(E5&lt;H5,H5,E5))</f>
        <v>0</v>
      </c>
      <c r="J5" s="3"/>
    </row>
    <row r="6" spans="1:10" x14ac:dyDescent="0.25">
      <c r="A6" s="23">
        <v>2</v>
      </c>
      <c r="B6" s="17"/>
      <c r="C6" s="13"/>
      <c r="D6" s="2"/>
      <c r="E6" s="16">
        <f t="shared" si="0"/>
        <v>0</v>
      </c>
      <c r="F6" s="13"/>
      <c r="G6" s="2"/>
      <c r="H6" s="16">
        <f t="shared" ref="H6:H29" si="2">IF(OR(F6="abs",F6="",F6="ca"),0,G6-F6)</f>
        <v>0</v>
      </c>
      <c r="I6" s="26">
        <f t="shared" si="1"/>
        <v>0</v>
      </c>
      <c r="J6" s="3"/>
    </row>
    <row r="7" spans="1:10" x14ac:dyDescent="0.25">
      <c r="A7" s="23">
        <v>3</v>
      </c>
      <c r="B7" s="17"/>
      <c r="C7" s="13"/>
      <c r="D7" s="2"/>
      <c r="E7" s="16">
        <f t="shared" si="0"/>
        <v>0</v>
      </c>
      <c r="F7" s="13"/>
      <c r="G7" s="2"/>
      <c r="H7" s="16">
        <f t="shared" si="2"/>
        <v>0</v>
      </c>
      <c r="I7" s="26">
        <f t="shared" si="1"/>
        <v>0</v>
      </c>
      <c r="J7" s="3"/>
    </row>
    <row r="8" spans="1:10" x14ac:dyDescent="0.25">
      <c r="A8" s="23">
        <v>4</v>
      </c>
      <c r="B8" s="17"/>
      <c r="C8" s="13"/>
      <c r="D8" s="2"/>
      <c r="E8" s="16">
        <f t="shared" si="0"/>
        <v>0</v>
      </c>
      <c r="F8" s="13"/>
      <c r="G8" s="2"/>
      <c r="H8" s="16">
        <f t="shared" si="2"/>
        <v>0</v>
      </c>
      <c r="I8" s="26">
        <f t="shared" si="1"/>
        <v>0</v>
      </c>
      <c r="J8" s="3"/>
    </row>
    <row r="9" spans="1:10" x14ac:dyDescent="0.25">
      <c r="A9" s="23">
        <v>5</v>
      </c>
      <c r="B9" s="17"/>
      <c r="C9" s="13"/>
      <c r="D9" s="2"/>
      <c r="E9" s="16">
        <f t="shared" si="0"/>
        <v>0</v>
      </c>
      <c r="F9" s="13"/>
      <c r="G9" s="2"/>
      <c r="H9" s="16">
        <f t="shared" si="2"/>
        <v>0</v>
      </c>
      <c r="I9" s="26">
        <f t="shared" si="1"/>
        <v>0</v>
      </c>
      <c r="J9" s="3"/>
    </row>
    <row r="10" spans="1:10" x14ac:dyDescent="0.25">
      <c r="A10" s="23">
        <v>6</v>
      </c>
      <c r="B10" s="17"/>
      <c r="C10" s="13"/>
      <c r="D10" s="2"/>
      <c r="E10" s="16">
        <f t="shared" si="0"/>
        <v>0</v>
      </c>
      <c r="F10" s="13"/>
      <c r="G10" s="2"/>
      <c r="H10" s="16">
        <f t="shared" si="2"/>
        <v>0</v>
      </c>
      <c r="I10" s="26">
        <f t="shared" si="1"/>
        <v>0</v>
      </c>
      <c r="J10" s="3"/>
    </row>
    <row r="11" spans="1:10" x14ac:dyDescent="0.25">
      <c r="A11" s="23">
        <v>7</v>
      </c>
      <c r="B11" s="17"/>
      <c r="C11" s="13"/>
      <c r="D11" s="2"/>
      <c r="E11" s="16">
        <f t="shared" si="0"/>
        <v>0</v>
      </c>
      <c r="F11" s="13"/>
      <c r="G11" s="2"/>
      <c r="H11" s="16">
        <f t="shared" si="2"/>
        <v>0</v>
      </c>
      <c r="I11" s="26">
        <f t="shared" si="1"/>
        <v>0</v>
      </c>
      <c r="J11" s="3"/>
    </row>
    <row r="12" spans="1:10" x14ac:dyDescent="0.25">
      <c r="A12" s="23">
        <v>8</v>
      </c>
      <c r="B12" s="17"/>
      <c r="C12" s="13"/>
      <c r="D12" s="2"/>
      <c r="E12" s="16">
        <f t="shared" si="0"/>
        <v>0</v>
      </c>
      <c r="F12" s="13"/>
      <c r="G12" s="2"/>
      <c r="H12" s="16">
        <f t="shared" si="2"/>
        <v>0</v>
      </c>
      <c r="I12" s="26">
        <f t="shared" si="1"/>
        <v>0</v>
      </c>
      <c r="J12" s="3"/>
    </row>
    <row r="13" spans="1:10" x14ac:dyDescent="0.25">
      <c r="A13" s="23">
        <v>9</v>
      </c>
      <c r="B13" s="17"/>
      <c r="C13" s="13"/>
      <c r="D13" s="2"/>
      <c r="E13" s="16">
        <f t="shared" si="0"/>
        <v>0</v>
      </c>
      <c r="F13" s="13"/>
      <c r="G13" s="2"/>
      <c r="H13" s="16">
        <f t="shared" si="2"/>
        <v>0</v>
      </c>
      <c r="I13" s="26">
        <f t="shared" si="1"/>
        <v>0</v>
      </c>
      <c r="J13" s="3"/>
    </row>
    <row r="14" spans="1:10" x14ac:dyDescent="0.25">
      <c r="A14" s="23">
        <v>10</v>
      </c>
      <c r="B14" s="17"/>
      <c r="C14" s="13"/>
      <c r="D14" s="2"/>
      <c r="E14" s="16">
        <f t="shared" si="0"/>
        <v>0</v>
      </c>
      <c r="F14" s="13"/>
      <c r="G14" s="2"/>
      <c r="H14" s="16">
        <f t="shared" si="2"/>
        <v>0</v>
      </c>
      <c r="I14" s="26">
        <f t="shared" si="1"/>
        <v>0</v>
      </c>
      <c r="J14" s="3"/>
    </row>
    <row r="15" spans="1:10" x14ac:dyDescent="0.25">
      <c r="A15" s="23">
        <v>11</v>
      </c>
      <c r="B15" s="17"/>
      <c r="C15" s="13"/>
      <c r="D15" s="2"/>
      <c r="E15" s="16">
        <f t="shared" si="0"/>
        <v>0</v>
      </c>
      <c r="F15" s="13"/>
      <c r="G15" s="2"/>
      <c r="H15" s="16">
        <f t="shared" si="2"/>
        <v>0</v>
      </c>
      <c r="I15" s="26">
        <f t="shared" si="1"/>
        <v>0</v>
      </c>
      <c r="J15" s="3"/>
    </row>
    <row r="16" spans="1:10" x14ac:dyDescent="0.25">
      <c r="A16" s="23">
        <v>12</v>
      </c>
      <c r="B16" s="17"/>
      <c r="C16" s="13"/>
      <c r="D16" s="2"/>
      <c r="E16" s="16">
        <f t="shared" si="0"/>
        <v>0</v>
      </c>
      <c r="F16" s="13"/>
      <c r="G16" s="2"/>
      <c r="H16" s="16">
        <f t="shared" si="2"/>
        <v>0</v>
      </c>
      <c r="I16" s="26">
        <f t="shared" si="1"/>
        <v>0</v>
      </c>
      <c r="J16" s="3"/>
    </row>
    <row r="17" spans="1:10" x14ac:dyDescent="0.25">
      <c r="A17" s="23">
        <v>13</v>
      </c>
      <c r="B17" s="17"/>
      <c r="C17" s="13"/>
      <c r="D17" s="2"/>
      <c r="E17" s="16">
        <f t="shared" si="0"/>
        <v>0</v>
      </c>
      <c r="F17" s="13"/>
      <c r="G17" s="2"/>
      <c r="H17" s="16">
        <f t="shared" si="2"/>
        <v>0</v>
      </c>
      <c r="I17" s="26">
        <f t="shared" si="1"/>
        <v>0</v>
      </c>
      <c r="J17" s="3"/>
    </row>
    <row r="18" spans="1:10" x14ac:dyDescent="0.25">
      <c r="A18" s="23">
        <v>14</v>
      </c>
      <c r="B18" s="17"/>
      <c r="C18" s="13"/>
      <c r="D18" s="2"/>
      <c r="E18" s="16">
        <f t="shared" si="0"/>
        <v>0</v>
      </c>
      <c r="F18" s="13"/>
      <c r="G18" s="2"/>
      <c r="H18" s="16">
        <f t="shared" si="2"/>
        <v>0</v>
      </c>
      <c r="I18" s="26">
        <f t="shared" si="1"/>
        <v>0</v>
      </c>
      <c r="J18" s="3"/>
    </row>
    <row r="19" spans="1:10" x14ac:dyDescent="0.25">
      <c r="A19" s="23">
        <v>15</v>
      </c>
      <c r="B19" s="17"/>
      <c r="C19" s="13"/>
      <c r="D19" s="2"/>
      <c r="E19" s="16">
        <f t="shared" si="0"/>
        <v>0</v>
      </c>
      <c r="F19" s="13"/>
      <c r="G19" s="2"/>
      <c r="H19" s="16">
        <f t="shared" si="2"/>
        <v>0</v>
      </c>
      <c r="I19" s="26">
        <f t="shared" si="1"/>
        <v>0</v>
      </c>
      <c r="J19" s="3"/>
    </row>
    <row r="20" spans="1:10" x14ac:dyDescent="0.25">
      <c r="A20" s="23">
        <v>16</v>
      </c>
      <c r="B20" s="17"/>
      <c r="C20" s="13"/>
      <c r="D20" s="2"/>
      <c r="E20" s="16">
        <f t="shared" si="0"/>
        <v>0</v>
      </c>
      <c r="F20" s="13"/>
      <c r="G20" s="2"/>
      <c r="H20" s="16">
        <f t="shared" si="2"/>
        <v>0</v>
      </c>
      <c r="I20" s="26">
        <f t="shared" si="1"/>
        <v>0</v>
      </c>
      <c r="J20" s="3"/>
    </row>
    <row r="21" spans="1:10" x14ac:dyDescent="0.25">
      <c r="A21" s="23">
        <v>17</v>
      </c>
      <c r="B21" s="17"/>
      <c r="C21" s="13"/>
      <c r="D21" s="2"/>
      <c r="E21" s="16">
        <f t="shared" si="0"/>
        <v>0</v>
      </c>
      <c r="F21" s="13"/>
      <c r="G21" s="2"/>
      <c r="H21" s="16">
        <f t="shared" si="2"/>
        <v>0</v>
      </c>
      <c r="I21" s="26">
        <f t="shared" si="1"/>
        <v>0</v>
      </c>
      <c r="J21" s="3"/>
    </row>
    <row r="22" spans="1:10" x14ac:dyDescent="0.25">
      <c r="A22" s="23">
        <v>18</v>
      </c>
      <c r="B22" s="17"/>
      <c r="C22" s="13"/>
      <c r="D22" s="2"/>
      <c r="E22" s="16">
        <f t="shared" si="0"/>
        <v>0</v>
      </c>
      <c r="F22" s="13"/>
      <c r="G22" s="2"/>
      <c r="H22" s="16">
        <f t="shared" si="2"/>
        <v>0</v>
      </c>
      <c r="I22" s="26">
        <f t="shared" si="1"/>
        <v>0</v>
      </c>
      <c r="J22" s="3"/>
    </row>
    <row r="23" spans="1:10" x14ac:dyDescent="0.25">
      <c r="A23" s="23">
        <v>19</v>
      </c>
      <c r="B23" s="17"/>
      <c r="C23" s="13"/>
      <c r="D23" s="2"/>
      <c r="E23" s="16">
        <f t="shared" si="0"/>
        <v>0</v>
      </c>
      <c r="F23" s="13"/>
      <c r="G23" s="2"/>
      <c r="H23" s="16">
        <f t="shared" si="2"/>
        <v>0</v>
      </c>
      <c r="I23" s="26">
        <f t="shared" si="1"/>
        <v>0</v>
      </c>
      <c r="J23" s="3"/>
    </row>
    <row r="24" spans="1:10" x14ac:dyDescent="0.25">
      <c r="A24" s="23">
        <v>20</v>
      </c>
      <c r="B24" s="17"/>
      <c r="C24" s="13"/>
      <c r="D24" s="2"/>
      <c r="E24" s="16">
        <f t="shared" si="0"/>
        <v>0</v>
      </c>
      <c r="F24" s="13"/>
      <c r="G24" s="2"/>
      <c r="H24" s="16">
        <f t="shared" si="2"/>
        <v>0</v>
      </c>
      <c r="I24" s="26">
        <f t="shared" si="1"/>
        <v>0</v>
      </c>
      <c r="J24" s="3"/>
    </row>
    <row r="25" spans="1:10" x14ac:dyDescent="0.25">
      <c r="A25" s="23">
        <v>21</v>
      </c>
      <c r="B25" s="17"/>
      <c r="C25" s="13"/>
      <c r="D25" s="2"/>
      <c r="E25" s="16">
        <f t="shared" si="0"/>
        <v>0</v>
      </c>
      <c r="F25" s="13"/>
      <c r="G25" s="2"/>
      <c r="H25" s="16">
        <f t="shared" si="2"/>
        <v>0</v>
      </c>
      <c r="I25" s="26">
        <f t="shared" si="1"/>
        <v>0</v>
      </c>
      <c r="J25" s="4"/>
    </row>
    <row r="26" spans="1:10" x14ac:dyDescent="0.25">
      <c r="A26" s="23">
        <v>22</v>
      </c>
      <c r="B26" s="17"/>
      <c r="C26" s="13"/>
      <c r="D26" s="2"/>
      <c r="E26" s="16">
        <f t="shared" si="0"/>
        <v>0</v>
      </c>
      <c r="F26" s="13"/>
      <c r="G26" s="2"/>
      <c r="H26" s="16">
        <f t="shared" si="2"/>
        <v>0</v>
      </c>
      <c r="I26" s="26">
        <f t="shared" si="1"/>
        <v>0</v>
      </c>
      <c r="J26" s="28"/>
    </row>
    <row r="27" spans="1:10" x14ac:dyDescent="0.25">
      <c r="A27" s="23">
        <v>23</v>
      </c>
      <c r="B27" s="17"/>
      <c r="C27" s="13"/>
      <c r="D27" s="2"/>
      <c r="E27" s="16">
        <f t="shared" si="0"/>
        <v>0</v>
      </c>
      <c r="F27" s="13"/>
      <c r="G27" s="2"/>
      <c r="H27" s="16">
        <f t="shared" si="2"/>
        <v>0</v>
      </c>
      <c r="I27" s="26">
        <f t="shared" si="1"/>
        <v>0</v>
      </c>
      <c r="J27" s="3"/>
    </row>
    <row r="28" spans="1:10" x14ac:dyDescent="0.25">
      <c r="A28" s="23">
        <v>24</v>
      </c>
      <c r="B28" s="17"/>
      <c r="C28" s="13"/>
      <c r="D28" s="2"/>
      <c r="E28" s="16">
        <f t="shared" si="0"/>
        <v>0</v>
      </c>
      <c r="F28" s="13"/>
      <c r="G28" s="2"/>
      <c r="H28" s="16">
        <f t="shared" si="2"/>
        <v>0</v>
      </c>
      <c r="I28" s="26">
        <f t="shared" si="1"/>
        <v>0</v>
      </c>
      <c r="J28" s="3"/>
    </row>
    <row r="29" spans="1:10" ht="15.75" thickBot="1" x14ac:dyDescent="0.3">
      <c r="A29" s="24">
        <v>25</v>
      </c>
      <c r="B29" s="18"/>
      <c r="C29" s="14"/>
      <c r="D29" s="10"/>
      <c r="E29" s="16">
        <f t="shared" si="0"/>
        <v>0</v>
      </c>
      <c r="F29" s="14"/>
      <c r="G29" s="10"/>
      <c r="H29" s="16">
        <f t="shared" si="2"/>
        <v>0</v>
      </c>
      <c r="I29" s="26">
        <f t="shared" si="1"/>
        <v>0</v>
      </c>
      <c r="J29" s="3"/>
    </row>
    <row r="30" spans="1:10" ht="15.75" thickBot="1" x14ac:dyDescent="0.3">
      <c r="C30" s="4"/>
      <c r="D30" s="4"/>
      <c r="E30" s="4"/>
      <c r="F30" s="4"/>
      <c r="G30" s="4"/>
      <c r="H30" s="4"/>
      <c r="I30" s="4"/>
      <c r="J30" s="3"/>
    </row>
    <row r="31" spans="1:10" ht="15.75" thickBot="1" x14ac:dyDescent="0.3">
      <c r="C31" s="105" t="s">
        <v>11</v>
      </c>
      <c r="D31" s="106"/>
      <c r="E31" s="106"/>
      <c r="F31" s="106"/>
      <c r="G31" s="106"/>
      <c r="H31" s="106"/>
      <c r="I31" s="107"/>
      <c r="J31" s="3"/>
    </row>
    <row r="32" spans="1:10" x14ac:dyDescent="0.25">
      <c r="A32" s="22">
        <v>1</v>
      </c>
      <c r="B32" s="21"/>
      <c r="C32" s="12"/>
      <c r="D32" s="9"/>
      <c r="E32" s="15">
        <f t="shared" ref="E32:E56" si="3">IF(OR(C32="abs",C32="",C32="CA"),0,D32-C32)</f>
        <v>0</v>
      </c>
      <c r="F32" s="12"/>
      <c r="G32" s="9"/>
      <c r="H32" s="15">
        <f>IF(OR(F32="abs",F32="",F32="ca"),0,G32-F32)</f>
        <v>0</v>
      </c>
      <c r="I32" s="25">
        <f t="shared" ref="I32:I56" si="4">IF(F32="ca",0,IF(E32&lt;H32,H32,E32))</f>
        <v>0</v>
      </c>
      <c r="J32" s="3"/>
    </row>
    <row r="33" spans="1:10" x14ac:dyDescent="0.25">
      <c r="A33" s="23">
        <v>2</v>
      </c>
      <c r="B33" s="17"/>
      <c r="C33" s="13"/>
      <c r="D33" s="2"/>
      <c r="E33" s="16">
        <f t="shared" si="3"/>
        <v>0</v>
      </c>
      <c r="F33" s="13"/>
      <c r="G33" s="2"/>
      <c r="H33" s="16">
        <f t="shared" ref="H33:H56" si="5">IF(OR(F33="abs",F33="",F33="ca"),0,G33-F33)</f>
        <v>0</v>
      </c>
      <c r="I33" s="26">
        <f t="shared" si="4"/>
        <v>0</v>
      </c>
      <c r="J33" s="3"/>
    </row>
    <row r="34" spans="1:10" x14ac:dyDescent="0.25">
      <c r="A34" s="23">
        <v>3</v>
      </c>
      <c r="B34" s="17"/>
      <c r="C34" s="13"/>
      <c r="D34" s="2"/>
      <c r="E34" s="16">
        <f t="shared" si="3"/>
        <v>0</v>
      </c>
      <c r="F34" s="13"/>
      <c r="G34" s="2"/>
      <c r="H34" s="16">
        <f t="shared" si="5"/>
        <v>0</v>
      </c>
      <c r="I34" s="26">
        <f t="shared" si="4"/>
        <v>0</v>
      </c>
      <c r="J34" s="3"/>
    </row>
    <row r="35" spans="1:10" x14ac:dyDescent="0.25">
      <c r="A35" s="23">
        <v>4</v>
      </c>
      <c r="B35" s="17"/>
      <c r="C35" s="13"/>
      <c r="D35" s="2"/>
      <c r="E35" s="16">
        <f t="shared" si="3"/>
        <v>0</v>
      </c>
      <c r="F35" s="13"/>
      <c r="G35" s="2"/>
      <c r="H35" s="16">
        <f t="shared" si="5"/>
        <v>0</v>
      </c>
      <c r="I35" s="26">
        <f t="shared" si="4"/>
        <v>0</v>
      </c>
      <c r="J35" s="3"/>
    </row>
    <row r="36" spans="1:10" x14ac:dyDescent="0.25">
      <c r="A36" s="23">
        <v>5</v>
      </c>
      <c r="B36" s="17"/>
      <c r="C36" s="13"/>
      <c r="D36" s="2"/>
      <c r="E36" s="16">
        <f t="shared" si="3"/>
        <v>0</v>
      </c>
      <c r="F36" s="13"/>
      <c r="G36" s="2"/>
      <c r="H36" s="16">
        <f t="shared" si="5"/>
        <v>0</v>
      </c>
      <c r="I36" s="26">
        <f t="shared" si="4"/>
        <v>0</v>
      </c>
      <c r="J36" s="3"/>
    </row>
    <row r="37" spans="1:10" x14ac:dyDescent="0.25">
      <c r="A37" s="23">
        <v>6</v>
      </c>
      <c r="B37" s="17"/>
      <c r="C37" s="13"/>
      <c r="D37" s="2"/>
      <c r="E37" s="16">
        <f t="shared" si="3"/>
        <v>0</v>
      </c>
      <c r="F37" s="13"/>
      <c r="G37" s="2"/>
      <c r="H37" s="16">
        <f t="shared" si="5"/>
        <v>0</v>
      </c>
      <c r="I37" s="26">
        <f t="shared" si="4"/>
        <v>0</v>
      </c>
      <c r="J37" s="3"/>
    </row>
    <row r="38" spans="1:10" x14ac:dyDescent="0.25">
      <c r="A38" s="23">
        <v>7</v>
      </c>
      <c r="B38" s="17"/>
      <c r="C38" s="13"/>
      <c r="D38" s="2"/>
      <c r="E38" s="16">
        <f t="shared" si="3"/>
        <v>0</v>
      </c>
      <c r="F38" s="13"/>
      <c r="G38" s="2"/>
      <c r="H38" s="16">
        <f t="shared" si="5"/>
        <v>0</v>
      </c>
      <c r="I38" s="26">
        <f t="shared" si="4"/>
        <v>0</v>
      </c>
      <c r="J38" s="3"/>
    </row>
    <row r="39" spans="1:10" x14ac:dyDescent="0.25">
      <c r="A39" s="23">
        <v>8</v>
      </c>
      <c r="B39" s="17"/>
      <c r="C39" s="13"/>
      <c r="D39" s="2"/>
      <c r="E39" s="16">
        <f t="shared" si="3"/>
        <v>0</v>
      </c>
      <c r="F39" s="13"/>
      <c r="G39" s="2"/>
      <c r="H39" s="16">
        <f t="shared" si="5"/>
        <v>0</v>
      </c>
      <c r="I39" s="26">
        <f t="shared" si="4"/>
        <v>0</v>
      </c>
      <c r="J39" s="3"/>
    </row>
    <row r="40" spans="1:10" x14ac:dyDescent="0.25">
      <c r="A40" s="23">
        <v>9</v>
      </c>
      <c r="B40" s="17"/>
      <c r="C40" s="13"/>
      <c r="D40" s="2"/>
      <c r="E40" s="16">
        <f t="shared" si="3"/>
        <v>0</v>
      </c>
      <c r="F40" s="13"/>
      <c r="G40" s="2"/>
      <c r="H40" s="16">
        <f t="shared" si="5"/>
        <v>0</v>
      </c>
      <c r="I40" s="26">
        <f t="shared" si="4"/>
        <v>0</v>
      </c>
      <c r="J40" s="3"/>
    </row>
    <row r="41" spans="1:10" x14ac:dyDescent="0.25">
      <c r="A41" s="23">
        <v>10</v>
      </c>
      <c r="B41" s="17"/>
      <c r="C41" s="13"/>
      <c r="D41" s="2"/>
      <c r="E41" s="16">
        <f t="shared" si="3"/>
        <v>0</v>
      </c>
      <c r="F41" s="13"/>
      <c r="G41" s="2"/>
      <c r="H41" s="16">
        <f t="shared" si="5"/>
        <v>0</v>
      </c>
      <c r="I41" s="26">
        <f t="shared" si="4"/>
        <v>0</v>
      </c>
      <c r="J41" s="3"/>
    </row>
    <row r="42" spans="1:10" x14ac:dyDescent="0.25">
      <c r="A42" s="23">
        <v>11</v>
      </c>
      <c r="B42" s="17"/>
      <c r="C42" s="13"/>
      <c r="D42" s="2"/>
      <c r="E42" s="16">
        <f t="shared" si="3"/>
        <v>0</v>
      </c>
      <c r="F42" s="13"/>
      <c r="G42" s="2"/>
      <c r="H42" s="16">
        <f t="shared" si="5"/>
        <v>0</v>
      </c>
      <c r="I42" s="26">
        <f t="shared" si="4"/>
        <v>0</v>
      </c>
      <c r="J42" s="3"/>
    </row>
    <row r="43" spans="1:10" x14ac:dyDescent="0.25">
      <c r="A43" s="23">
        <v>12</v>
      </c>
      <c r="B43" s="17"/>
      <c r="C43" s="13"/>
      <c r="D43" s="2"/>
      <c r="E43" s="16">
        <f t="shared" si="3"/>
        <v>0</v>
      </c>
      <c r="F43" s="13"/>
      <c r="G43" s="2"/>
      <c r="H43" s="16">
        <f t="shared" si="5"/>
        <v>0</v>
      </c>
      <c r="I43" s="26">
        <f t="shared" si="4"/>
        <v>0</v>
      </c>
      <c r="J43" s="3"/>
    </row>
    <row r="44" spans="1:10" x14ac:dyDescent="0.25">
      <c r="A44" s="23">
        <v>13</v>
      </c>
      <c r="B44" s="17"/>
      <c r="C44" s="13"/>
      <c r="D44" s="2"/>
      <c r="E44" s="16">
        <f t="shared" si="3"/>
        <v>0</v>
      </c>
      <c r="F44" s="13"/>
      <c r="G44" s="2"/>
      <c r="H44" s="16">
        <f t="shared" si="5"/>
        <v>0</v>
      </c>
      <c r="I44" s="26">
        <f t="shared" si="4"/>
        <v>0</v>
      </c>
      <c r="J44" s="3"/>
    </row>
    <row r="45" spans="1:10" x14ac:dyDescent="0.25">
      <c r="A45" s="23">
        <v>14</v>
      </c>
      <c r="B45" s="17"/>
      <c r="C45" s="13"/>
      <c r="D45" s="2"/>
      <c r="E45" s="16">
        <f t="shared" si="3"/>
        <v>0</v>
      </c>
      <c r="F45" s="13"/>
      <c r="G45" s="2"/>
      <c r="H45" s="16">
        <f t="shared" si="5"/>
        <v>0</v>
      </c>
      <c r="I45" s="26">
        <f t="shared" si="4"/>
        <v>0</v>
      </c>
      <c r="J45" s="3"/>
    </row>
    <row r="46" spans="1:10" x14ac:dyDescent="0.25">
      <c r="A46" s="23">
        <v>15</v>
      </c>
      <c r="B46" s="17"/>
      <c r="C46" s="13"/>
      <c r="D46" s="2"/>
      <c r="E46" s="16">
        <f t="shared" si="3"/>
        <v>0</v>
      </c>
      <c r="F46" s="13"/>
      <c r="G46" s="2"/>
      <c r="H46" s="16">
        <f t="shared" si="5"/>
        <v>0</v>
      </c>
      <c r="I46" s="26">
        <f t="shared" si="4"/>
        <v>0</v>
      </c>
      <c r="J46" s="3"/>
    </row>
    <row r="47" spans="1:10" x14ac:dyDescent="0.25">
      <c r="A47" s="23">
        <v>16</v>
      </c>
      <c r="B47" s="17"/>
      <c r="C47" s="13"/>
      <c r="D47" s="2"/>
      <c r="E47" s="16">
        <f t="shared" si="3"/>
        <v>0</v>
      </c>
      <c r="F47" s="13"/>
      <c r="G47" s="2"/>
      <c r="H47" s="16">
        <f t="shared" si="5"/>
        <v>0</v>
      </c>
      <c r="I47" s="26">
        <f t="shared" si="4"/>
        <v>0</v>
      </c>
      <c r="J47" s="4"/>
    </row>
    <row r="48" spans="1:10" x14ac:dyDescent="0.25">
      <c r="A48" s="23">
        <v>17</v>
      </c>
      <c r="B48" s="17"/>
      <c r="C48" s="13"/>
      <c r="D48" s="2"/>
      <c r="E48" s="16">
        <f t="shared" si="3"/>
        <v>0</v>
      </c>
      <c r="F48" s="13"/>
      <c r="G48" s="2"/>
      <c r="H48" s="16">
        <f t="shared" si="5"/>
        <v>0</v>
      </c>
      <c r="I48" s="26">
        <f t="shared" si="4"/>
        <v>0</v>
      </c>
      <c r="J48" s="28"/>
    </row>
    <row r="49" spans="1:10" x14ac:dyDescent="0.25">
      <c r="A49" s="23">
        <v>18</v>
      </c>
      <c r="B49" s="17"/>
      <c r="C49" s="13"/>
      <c r="D49" s="2"/>
      <c r="E49" s="16">
        <f t="shared" si="3"/>
        <v>0</v>
      </c>
      <c r="F49" s="13"/>
      <c r="G49" s="2"/>
      <c r="H49" s="16">
        <f t="shared" si="5"/>
        <v>0</v>
      </c>
      <c r="I49" s="26">
        <f t="shared" si="4"/>
        <v>0</v>
      </c>
      <c r="J49" s="3"/>
    </row>
    <row r="50" spans="1:10" x14ac:dyDescent="0.25">
      <c r="A50" s="23">
        <v>19</v>
      </c>
      <c r="B50" s="17"/>
      <c r="C50" s="13"/>
      <c r="D50" s="2"/>
      <c r="E50" s="16">
        <f t="shared" si="3"/>
        <v>0</v>
      </c>
      <c r="F50" s="13"/>
      <c r="G50" s="2"/>
      <c r="H50" s="16">
        <f t="shared" si="5"/>
        <v>0</v>
      </c>
      <c r="I50" s="26">
        <f t="shared" si="4"/>
        <v>0</v>
      </c>
      <c r="J50" s="3"/>
    </row>
    <row r="51" spans="1:10" x14ac:dyDescent="0.25">
      <c r="A51" s="31">
        <v>20</v>
      </c>
      <c r="B51" s="64"/>
      <c r="C51" s="32"/>
      <c r="D51" s="33"/>
      <c r="E51" s="16">
        <f t="shared" si="3"/>
        <v>0</v>
      </c>
      <c r="F51" s="32"/>
      <c r="G51" s="33"/>
      <c r="H51" s="16">
        <f t="shared" si="5"/>
        <v>0</v>
      </c>
      <c r="I51" s="26">
        <f t="shared" si="4"/>
        <v>0</v>
      </c>
      <c r="J51" s="3"/>
    </row>
    <row r="52" spans="1:10" x14ac:dyDescent="0.25">
      <c r="A52" s="31">
        <v>21</v>
      </c>
      <c r="B52" s="64"/>
      <c r="C52" s="32"/>
      <c r="D52" s="33"/>
      <c r="E52" s="16">
        <f t="shared" si="3"/>
        <v>0</v>
      </c>
      <c r="F52" s="32"/>
      <c r="G52" s="33"/>
      <c r="H52" s="16">
        <f t="shared" si="5"/>
        <v>0</v>
      </c>
      <c r="I52" s="26">
        <f t="shared" si="4"/>
        <v>0</v>
      </c>
      <c r="J52" s="3"/>
    </row>
    <row r="53" spans="1:10" x14ac:dyDescent="0.25">
      <c r="A53" s="31">
        <v>22</v>
      </c>
      <c r="B53" s="64"/>
      <c r="C53" s="32"/>
      <c r="D53" s="33"/>
      <c r="E53" s="16">
        <f t="shared" si="3"/>
        <v>0</v>
      </c>
      <c r="F53" s="32"/>
      <c r="G53" s="33"/>
      <c r="H53" s="16">
        <f t="shared" si="5"/>
        <v>0</v>
      </c>
      <c r="I53" s="26">
        <f t="shared" si="4"/>
        <v>0</v>
      </c>
      <c r="J53" s="3"/>
    </row>
    <row r="54" spans="1:10" x14ac:dyDescent="0.25">
      <c r="A54" s="31">
        <v>23</v>
      </c>
      <c r="B54" s="64"/>
      <c r="C54" s="32"/>
      <c r="D54" s="33"/>
      <c r="E54" s="16">
        <f t="shared" si="3"/>
        <v>0</v>
      </c>
      <c r="F54" s="32"/>
      <c r="G54" s="33"/>
      <c r="H54" s="16">
        <f t="shared" si="5"/>
        <v>0</v>
      </c>
      <c r="I54" s="26">
        <f t="shared" si="4"/>
        <v>0</v>
      </c>
      <c r="J54" s="3"/>
    </row>
    <row r="55" spans="1:10" x14ac:dyDescent="0.25">
      <c r="A55" s="31">
        <v>24</v>
      </c>
      <c r="B55" s="64"/>
      <c r="C55" s="32"/>
      <c r="D55" s="33"/>
      <c r="E55" s="16">
        <f t="shared" si="3"/>
        <v>0</v>
      </c>
      <c r="F55" s="32"/>
      <c r="G55" s="33"/>
      <c r="H55" s="16">
        <f t="shared" si="5"/>
        <v>0</v>
      </c>
      <c r="I55" s="26">
        <f t="shared" si="4"/>
        <v>0</v>
      </c>
      <c r="J55" s="3"/>
    </row>
    <row r="56" spans="1:10" ht="15.75" thickBot="1" x14ac:dyDescent="0.3">
      <c r="A56" s="24">
        <v>25</v>
      </c>
      <c r="B56" s="18"/>
      <c r="C56" s="14"/>
      <c r="D56" s="10"/>
      <c r="E56" s="16">
        <f t="shared" si="3"/>
        <v>0</v>
      </c>
      <c r="F56" s="14"/>
      <c r="G56" s="10"/>
      <c r="H56" s="16">
        <f t="shared" si="5"/>
        <v>0</v>
      </c>
      <c r="I56" s="26">
        <f t="shared" si="4"/>
        <v>0</v>
      </c>
      <c r="J56" s="3"/>
    </row>
    <row r="57" spans="1:10" ht="15.75" thickBot="1" x14ac:dyDescent="0.3">
      <c r="C57" s="4"/>
      <c r="D57" s="4"/>
      <c r="E57" s="4"/>
      <c r="F57" s="4"/>
      <c r="G57" s="4"/>
      <c r="H57" s="4"/>
      <c r="I57" s="4"/>
      <c r="J57" s="3"/>
    </row>
    <row r="58" spans="1:10" ht="15.75" thickBot="1" x14ac:dyDescent="0.3">
      <c r="C58" s="105" t="s">
        <v>12</v>
      </c>
      <c r="D58" s="106"/>
      <c r="E58" s="106"/>
      <c r="F58" s="106"/>
      <c r="G58" s="106"/>
      <c r="H58" s="106"/>
      <c r="I58" s="107"/>
      <c r="J58" s="3"/>
    </row>
    <row r="59" spans="1:10" x14ac:dyDescent="0.25">
      <c r="A59" s="22">
        <v>1</v>
      </c>
      <c r="B59" s="21"/>
      <c r="C59" s="12"/>
      <c r="D59" s="9"/>
      <c r="E59" s="15">
        <f t="shared" ref="E59:E83" si="6">IF(OR(C59="abs",C59="",C59="CA"),0,D59-C59)</f>
        <v>0</v>
      </c>
      <c r="F59" s="12"/>
      <c r="G59" s="9"/>
      <c r="H59" s="15">
        <f>IF(OR(F59="abs",F59="",F59="ca"),0,G59-F59)</f>
        <v>0</v>
      </c>
      <c r="I59" s="25">
        <f t="shared" ref="I59:I66" si="7">IF(F59="ca",0,IF(E59&lt;H59,H59,E59))</f>
        <v>0</v>
      </c>
      <c r="J59" s="3"/>
    </row>
    <row r="60" spans="1:10" x14ac:dyDescent="0.25">
      <c r="A60" s="23">
        <v>2</v>
      </c>
      <c r="B60" s="17"/>
      <c r="C60" s="13"/>
      <c r="D60" s="2"/>
      <c r="E60" s="16">
        <f t="shared" si="6"/>
        <v>0</v>
      </c>
      <c r="F60" s="13"/>
      <c r="G60" s="2"/>
      <c r="H60" s="16">
        <f t="shared" ref="H60:H83" si="8">IF(OR(F60="abs",F60="",F60="ca"),0,G60-F60)</f>
        <v>0</v>
      </c>
      <c r="I60" s="26">
        <f t="shared" si="7"/>
        <v>0</v>
      </c>
      <c r="J60" s="3"/>
    </row>
    <row r="61" spans="1:10" x14ac:dyDescent="0.25">
      <c r="A61" s="23">
        <v>3</v>
      </c>
      <c r="B61" s="17"/>
      <c r="C61" s="13"/>
      <c r="D61" s="2"/>
      <c r="E61" s="16">
        <f t="shared" si="6"/>
        <v>0</v>
      </c>
      <c r="F61" s="13"/>
      <c r="G61" s="2"/>
      <c r="H61" s="16">
        <f t="shared" si="8"/>
        <v>0</v>
      </c>
      <c r="I61" s="26">
        <f t="shared" si="7"/>
        <v>0</v>
      </c>
      <c r="J61" s="3"/>
    </row>
    <row r="62" spans="1:10" x14ac:dyDescent="0.25">
      <c r="A62" s="23">
        <v>4</v>
      </c>
      <c r="B62" s="17"/>
      <c r="C62" s="13"/>
      <c r="D62" s="2"/>
      <c r="E62" s="16">
        <f t="shared" si="6"/>
        <v>0</v>
      </c>
      <c r="F62" s="13"/>
      <c r="G62" s="2"/>
      <c r="H62" s="16">
        <f t="shared" si="8"/>
        <v>0</v>
      </c>
      <c r="I62" s="26">
        <f t="shared" si="7"/>
        <v>0</v>
      </c>
      <c r="J62" s="3"/>
    </row>
    <row r="63" spans="1:10" x14ac:dyDescent="0.25">
      <c r="A63" s="23">
        <v>5</v>
      </c>
      <c r="B63" s="17"/>
      <c r="C63" s="13"/>
      <c r="D63" s="2"/>
      <c r="E63" s="16">
        <f t="shared" si="6"/>
        <v>0</v>
      </c>
      <c r="F63" s="13"/>
      <c r="G63" s="2"/>
      <c r="H63" s="16">
        <f t="shared" si="8"/>
        <v>0</v>
      </c>
      <c r="I63" s="26">
        <f t="shared" si="7"/>
        <v>0</v>
      </c>
      <c r="J63" s="3"/>
    </row>
    <row r="64" spans="1:10" x14ac:dyDescent="0.25">
      <c r="A64" s="23">
        <v>6</v>
      </c>
      <c r="B64" s="17"/>
      <c r="C64" s="13"/>
      <c r="D64" s="2"/>
      <c r="E64" s="16">
        <f t="shared" si="6"/>
        <v>0</v>
      </c>
      <c r="F64" s="13"/>
      <c r="G64" s="2"/>
      <c r="H64" s="16">
        <f t="shared" si="8"/>
        <v>0</v>
      </c>
      <c r="I64" s="26">
        <f t="shared" si="7"/>
        <v>0</v>
      </c>
      <c r="J64" s="3"/>
    </row>
    <row r="65" spans="1:10" x14ac:dyDescent="0.25">
      <c r="A65" s="23">
        <v>7</v>
      </c>
      <c r="B65" s="17"/>
      <c r="C65" s="13"/>
      <c r="D65" s="2"/>
      <c r="E65" s="16">
        <f t="shared" si="6"/>
        <v>0</v>
      </c>
      <c r="F65" s="13"/>
      <c r="G65" s="2"/>
      <c r="H65" s="16">
        <f t="shared" si="8"/>
        <v>0</v>
      </c>
      <c r="I65" s="26">
        <f t="shared" si="7"/>
        <v>0</v>
      </c>
      <c r="J65" s="3"/>
    </row>
    <row r="66" spans="1:10" x14ac:dyDescent="0.25">
      <c r="A66" s="23">
        <v>8</v>
      </c>
      <c r="B66" s="17"/>
      <c r="C66" s="13"/>
      <c r="D66" s="2"/>
      <c r="E66" s="16">
        <f t="shared" si="6"/>
        <v>0</v>
      </c>
      <c r="F66" s="13"/>
      <c r="G66" s="2"/>
      <c r="H66" s="16">
        <f t="shared" si="8"/>
        <v>0</v>
      </c>
      <c r="I66" s="26">
        <f t="shared" si="7"/>
        <v>0</v>
      </c>
      <c r="J66" s="3"/>
    </row>
    <row r="67" spans="1:10" x14ac:dyDescent="0.25">
      <c r="A67" s="23">
        <v>9</v>
      </c>
      <c r="B67" s="17"/>
      <c r="C67" s="13"/>
      <c r="D67" s="2"/>
      <c r="E67" s="16">
        <f t="shared" si="6"/>
        <v>0</v>
      </c>
      <c r="F67" s="13"/>
      <c r="G67" s="2"/>
      <c r="H67" s="16">
        <f t="shared" si="8"/>
        <v>0</v>
      </c>
      <c r="I67" s="26">
        <f>IF(F90="ca",0,IF(E67&lt;H67,H67,E67))</f>
        <v>0</v>
      </c>
      <c r="J67" s="3"/>
    </row>
    <row r="68" spans="1:10" x14ac:dyDescent="0.25">
      <c r="A68" s="23">
        <v>10</v>
      </c>
      <c r="B68" s="17"/>
      <c r="C68" s="13"/>
      <c r="D68" s="2"/>
      <c r="E68" s="16">
        <f t="shared" si="6"/>
        <v>0</v>
      </c>
      <c r="F68" s="13"/>
      <c r="G68" s="2"/>
      <c r="H68" s="16">
        <f t="shared" si="8"/>
        <v>0</v>
      </c>
      <c r="I68" s="26">
        <f t="shared" ref="I68:I83" si="9">IF(F68="ca",0,IF(E68&lt;H68,H68,E68))</f>
        <v>0</v>
      </c>
      <c r="J68" s="3"/>
    </row>
    <row r="69" spans="1:10" x14ac:dyDescent="0.25">
      <c r="A69" s="23">
        <v>11</v>
      </c>
      <c r="B69" s="17"/>
      <c r="C69" s="13"/>
      <c r="D69" s="2"/>
      <c r="E69" s="16">
        <f t="shared" si="6"/>
        <v>0</v>
      </c>
      <c r="F69" s="13"/>
      <c r="G69" s="2"/>
      <c r="H69" s="16">
        <f t="shared" si="8"/>
        <v>0</v>
      </c>
      <c r="I69" s="26">
        <f t="shared" si="9"/>
        <v>0</v>
      </c>
      <c r="J69" s="4"/>
    </row>
    <row r="70" spans="1:10" x14ac:dyDescent="0.25">
      <c r="A70" s="23">
        <v>12</v>
      </c>
      <c r="B70" s="17"/>
      <c r="C70" s="13"/>
      <c r="D70" s="2"/>
      <c r="E70" s="16">
        <f t="shared" si="6"/>
        <v>0</v>
      </c>
      <c r="F70" s="13"/>
      <c r="G70" s="2"/>
      <c r="H70" s="16">
        <f t="shared" si="8"/>
        <v>0</v>
      </c>
      <c r="I70" s="26">
        <f t="shared" si="9"/>
        <v>0</v>
      </c>
      <c r="J70" s="28"/>
    </row>
    <row r="71" spans="1:10" x14ac:dyDescent="0.25">
      <c r="A71" s="23">
        <v>13</v>
      </c>
      <c r="B71" s="17"/>
      <c r="C71" s="13"/>
      <c r="D71" s="2"/>
      <c r="E71" s="16">
        <f t="shared" si="6"/>
        <v>0</v>
      </c>
      <c r="F71" s="13"/>
      <c r="G71" s="2"/>
      <c r="H71" s="16">
        <f t="shared" si="8"/>
        <v>0</v>
      </c>
      <c r="I71" s="26">
        <f t="shared" si="9"/>
        <v>0</v>
      </c>
      <c r="J71" s="3"/>
    </row>
    <row r="72" spans="1:10" x14ac:dyDescent="0.25">
      <c r="A72" s="23">
        <v>14</v>
      </c>
      <c r="B72" s="17"/>
      <c r="C72" s="13"/>
      <c r="D72" s="2"/>
      <c r="E72" s="16">
        <f t="shared" si="6"/>
        <v>0</v>
      </c>
      <c r="F72" s="13"/>
      <c r="G72" s="2"/>
      <c r="H72" s="16">
        <f t="shared" si="8"/>
        <v>0</v>
      </c>
      <c r="I72" s="26">
        <f t="shared" si="9"/>
        <v>0</v>
      </c>
      <c r="J72" s="3"/>
    </row>
    <row r="73" spans="1:10" x14ac:dyDescent="0.25">
      <c r="A73" s="23">
        <v>15</v>
      </c>
      <c r="B73" s="17"/>
      <c r="C73" s="13"/>
      <c r="D73" s="2"/>
      <c r="E73" s="16">
        <f t="shared" si="6"/>
        <v>0</v>
      </c>
      <c r="F73" s="13"/>
      <c r="G73" s="2"/>
      <c r="H73" s="16">
        <f t="shared" si="8"/>
        <v>0</v>
      </c>
      <c r="I73" s="26">
        <f t="shared" si="9"/>
        <v>0</v>
      </c>
      <c r="J73" s="3"/>
    </row>
    <row r="74" spans="1:10" x14ac:dyDescent="0.25">
      <c r="A74" s="23">
        <v>16</v>
      </c>
      <c r="B74" s="17"/>
      <c r="C74" s="13"/>
      <c r="D74" s="2"/>
      <c r="E74" s="16">
        <f t="shared" si="6"/>
        <v>0</v>
      </c>
      <c r="F74" s="13"/>
      <c r="G74" s="2"/>
      <c r="H74" s="16">
        <f t="shared" si="8"/>
        <v>0</v>
      </c>
      <c r="I74" s="26">
        <f t="shared" si="9"/>
        <v>0</v>
      </c>
      <c r="J74" s="3"/>
    </row>
    <row r="75" spans="1:10" x14ac:dyDescent="0.25">
      <c r="A75" s="23">
        <v>17</v>
      </c>
      <c r="B75" s="17"/>
      <c r="C75" s="13"/>
      <c r="D75" s="2"/>
      <c r="E75" s="16">
        <f t="shared" si="6"/>
        <v>0</v>
      </c>
      <c r="F75" s="13"/>
      <c r="G75" s="2"/>
      <c r="H75" s="16">
        <f t="shared" si="8"/>
        <v>0</v>
      </c>
      <c r="I75" s="26">
        <f t="shared" si="9"/>
        <v>0</v>
      </c>
      <c r="J75" s="3"/>
    </row>
    <row r="76" spans="1:10" x14ac:dyDescent="0.25">
      <c r="A76" s="23">
        <v>18</v>
      </c>
      <c r="B76" s="17"/>
      <c r="C76" s="13"/>
      <c r="D76" s="2"/>
      <c r="E76" s="16">
        <f t="shared" si="6"/>
        <v>0</v>
      </c>
      <c r="F76" s="13"/>
      <c r="G76" s="2"/>
      <c r="H76" s="16">
        <f t="shared" si="8"/>
        <v>0</v>
      </c>
      <c r="I76" s="26">
        <f t="shared" si="9"/>
        <v>0</v>
      </c>
      <c r="J76" s="3"/>
    </row>
    <row r="77" spans="1:10" x14ac:dyDescent="0.25">
      <c r="A77" s="23">
        <v>19</v>
      </c>
      <c r="B77" s="17"/>
      <c r="C77" s="13"/>
      <c r="D77" s="2"/>
      <c r="E77" s="16">
        <f t="shared" si="6"/>
        <v>0</v>
      </c>
      <c r="F77" s="13"/>
      <c r="G77" s="2"/>
      <c r="H77" s="16">
        <f t="shared" si="8"/>
        <v>0</v>
      </c>
      <c r="I77" s="26">
        <f t="shared" si="9"/>
        <v>0</v>
      </c>
      <c r="J77" s="3"/>
    </row>
    <row r="78" spans="1:10" x14ac:dyDescent="0.25">
      <c r="A78" s="31">
        <v>20</v>
      </c>
      <c r="B78" s="64"/>
      <c r="C78" s="32"/>
      <c r="D78" s="33"/>
      <c r="E78" s="16">
        <f t="shared" si="6"/>
        <v>0</v>
      </c>
      <c r="F78" s="32"/>
      <c r="G78" s="33"/>
      <c r="H78" s="16">
        <f t="shared" si="8"/>
        <v>0</v>
      </c>
      <c r="I78" s="26">
        <f t="shared" si="9"/>
        <v>0</v>
      </c>
      <c r="J78" s="3"/>
    </row>
    <row r="79" spans="1:10" x14ac:dyDescent="0.25">
      <c r="A79" s="31">
        <v>21</v>
      </c>
      <c r="B79" s="64"/>
      <c r="C79" s="32"/>
      <c r="D79" s="33"/>
      <c r="E79" s="16">
        <f t="shared" si="6"/>
        <v>0</v>
      </c>
      <c r="F79" s="32"/>
      <c r="G79" s="33"/>
      <c r="H79" s="16">
        <f t="shared" si="8"/>
        <v>0</v>
      </c>
      <c r="I79" s="26">
        <f t="shared" si="9"/>
        <v>0</v>
      </c>
      <c r="J79" s="3"/>
    </row>
    <row r="80" spans="1:10" x14ac:dyDescent="0.25">
      <c r="A80" s="31">
        <v>22</v>
      </c>
      <c r="B80" s="64"/>
      <c r="C80" s="32"/>
      <c r="D80" s="33"/>
      <c r="E80" s="16">
        <f t="shared" si="6"/>
        <v>0</v>
      </c>
      <c r="F80" s="32"/>
      <c r="G80" s="33"/>
      <c r="H80" s="16">
        <f t="shared" si="8"/>
        <v>0</v>
      </c>
      <c r="I80" s="26">
        <f t="shared" si="9"/>
        <v>0</v>
      </c>
      <c r="J80" s="3"/>
    </row>
    <row r="81" spans="1:10" x14ac:dyDescent="0.25">
      <c r="A81" s="31">
        <v>23</v>
      </c>
      <c r="B81" s="64"/>
      <c r="C81" s="32"/>
      <c r="D81" s="33"/>
      <c r="E81" s="16">
        <f t="shared" si="6"/>
        <v>0</v>
      </c>
      <c r="F81" s="32"/>
      <c r="G81" s="33"/>
      <c r="H81" s="16">
        <f t="shared" si="8"/>
        <v>0</v>
      </c>
      <c r="I81" s="26">
        <f t="shared" si="9"/>
        <v>0</v>
      </c>
      <c r="J81" s="3"/>
    </row>
    <row r="82" spans="1:10" x14ac:dyDescent="0.25">
      <c r="A82" s="31">
        <v>24</v>
      </c>
      <c r="B82" s="64"/>
      <c r="C82" s="32"/>
      <c r="D82" s="33"/>
      <c r="E82" s="16">
        <f t="shared" si="6"/>
        <v>0</v>
      </c>
      <c r="F82" s="32"/>
      <c r="G82" s="33"/>
      <c r="H82" s="16">
        <f t="shared" si="8"/>
        <v>0</v>
      </c>
      <c r="I82" s="26">
        <f t="shared" si="9"/>
        <v>0</v>
      </c>
      <c r="J82" s="3"/>
    </row>
    <row r="83" spans="1:10" ht="15.75" thickBot="1" x14ac:dyDescent="0.3">
      <c r="A83" s="24">
        <v>25</v>
      </c>
      <c r="B83" s="18"/>
      <c r="C83" s="14"/>
      <c r="D83" s="10"/>
      <c r="E83" s="16">
        <f t="shared" si="6"/>
        <v>0</v>
      </c>
      <c r="F83" s="14"/>
      <c r="G83" s="10"/>
      <c r="H83" s="16">
        <f t="shared" si="8"/>
        <v>0</v>
      </c>
      <c r="I83" s="26">
        <f t="shared" si="9"/>
        <v>0</v>
      </c>
      <c r="J83" s="3"/>
    </row>
    <row r="84" spans="1:10" ht="15.75" thickBot="1" x14ac:dyDescent="0.3">
      <c r="C84" s="4"/>
      <c r="D84" s="4"/>
      <c r="E84" s="4"/>
      <c r="F84" s="4"/>
      <c r="G84" s="4"/>
      <c r="H84" s="4"/>
      <c r="I84" s="4"/>
      <c r="J84" s="3"/>
    </row>
    <row r="85" spans="1:10" ht="15.75" thickBot="1" x14ac:dyDescent="0.3">
      <c r="C85" s="105" t="s">
        <v>13</v>
      </c>
      <c r="D85" s="106"/>
      <c r="E85" s="106"/>
      <c r="F85" s="106"/>
      <c r="G85" s="106"/>
      <c r="H85" s="106"/>
      <c r="I85" s="107"/>
      <c r="J85" s="3"/>
    </row>
    <row r="86" spans="1:10" x14ac:dyDescent="0.25">
      <c r="A86" s="22">
        <v>1</v>
      </c>
      <c r="B86" s="21"/>
      <c r="C86" s="12"/>
      <c r="D86" s="9"/>
      <c r="E86" s="15">
        <f t="shared" ref="E86:E110" si="10">IF(OR(C86="abs",C86="",C86="CA"),0,D86-C86)</f>
        <v>0</v>
      </c>
      <c r="F86" s="12"/>
      <c r="G86" s="9"/>
      <c r="H86" s="15">
        <f>IF(OR(F86="abs",F86="",F86="ca"),0,G86-F86)</f>
        <v>0</v>
      </c>
      <c r="I86" s="25">
        <f t="shared" ref="I86:I110" si="11">IF(F86="ca",0,IF(E86&lt;H86,H86,E86))</f>
        <v>0</v>
      </c>
      <c r="J86" s="3"/>
    </row>
    <row r="87" spans="1:10" x14ac:dyDescent="0.25">
      <c r="A87" s="23">
        <v>2</v>
      </c>
      <c r="B87" s="17"/>
      <c r="C87" s="13"/>
      <c r="D87" s="2"/>
      <c r="E87" s="16">
        <f t="shared" si="10"/>
        <v>0</v>
      </c>
      <c r="F87" s="13"/>
      <c r="G87" s="2"/>
      <c r="H87" s="16">
        <f t="shared" ref="H87:H110" si="12">IF(OR(F87="abs",F87="",F87="ca"),0,G87-F87)</f>
        <v>0</v>
      </c>
      <c r="I87" s="26">
        <f t="shared" si="11"/>
        <v>0</v>
      </c>
      <c r="J87" s="3"/>
    </row>
    <row r="88" spans="1:10" x14ac:dyDescent="0.25">
      <c r="A88" s="23">
        <v>3</v>
      </c>
      <c r="B88" s="17"/>
      <c r="C88" s="13"/>
      <c r="D88" s="2"/>
      <c r="E88" s="16">
        <f t="shared" si="10"/>
        <v>0</v>
      </c>
      <c r="F88" s="13"/>
      <c r="G88" s="2"/>
      <c r="H88" s="16">
        <f t="shared" si="12"/>
        <v>0</v>
      </c>
      <c r="I88" s="26">
        <f t="shared" si="11"/>
        <v>0</v>
      </c>
      <c r="J88" s="3"/>
    </row>
    <row r="89" spans="1:10" x14ac:dyDescent="0.25">
      <c r="A89" s="23">
        <v>4</v>
      </c>
      <c r="B89" s="17"/>
      <c r="C89" s="13"/>
      <c r="D89" s="2"/>
      <c r="E89" s="16">
        <f t="shared" si="10"/>
        <v>0</v>
      </c>
      <c r="F89" s="13"/>
      <c r="G89" s="2"/>
      <c r="H89" s="16">
        <f t="shared" si="12"/>
        <v>0</v>
      </c>
      <c r="I89" s="26">
        <f t="shared" si="11"/>
        <v>0</v>
      </c>
      <c r="J89" s="3"/>
    </row>
    <row r="90" spans="1:10" x14ac:dyDescent="0.25">
      <c r="A90" s="23">
        <v>5</v>
      </c>
      <c r="B90" s="17"/>
      <c r="C90" s="13"/>
      <c r="D90" s="2"/>
      <c r="E90" s="16">
        <f t="shared" si="10"/>
        <v>0</v>
      </c>
      <c r="F90" s="13"/>
      <c r="G90" s="2"/>
      <c r="H90" s="16">
        <f t="shared" si="12"/>
        <v>0</v>
      </c>
      <c r="I90" s="26">
        <f t="shared" si="11"/>
        <v>0</v>
      </c>
      <c r="J90" s="3"/>
    </row>
    <row r="91" spans="1:10" x14ac:dyDescent="0.25">
      <c r="A91" s="23">
        <v>6</v>
      </c>
      <c r="B91" s="17"/>
      <c r="C91" s="13"/>
      <c r="D91" s="2"/>
      <c r="E91" s="16">
        <f t="shared" si="10"/>
        <v>0</v>
      </c>
      <c r="F91" s="13"/>
      <c r="G91" s="2"/>
      <c r="H91" s="16">
        <f t="shared" si="12"/>
        <v>0</v>
      </c>
      <c r="I91" s="26">
        <f t="shared" si="11"/>
        <v>0</v>
      </c>
      <c r="J91" s="4"/>
    </row>
    <row r="92" spans="1:10" x14ac:dyDescent="0.25">
      <c r="A92" s="23">
        <v>7</v>
      </c>
      <c r="B92" s="17"/>
      <c r="C92" s="13"/>
      <c r="D92" s="2"/>
      <c r="E92" s="16">
        <f t="shared" si="10"/>
        <v>0</v>
      </c>
      <c r="F92" s="13"/>
      <c r="G92" s="2"/>
      <c r="H92" s="16">
        <f t="shared" si="12"/>
        <v>0</v>
      </c>
      <c r="I92" s="26">
        <f t="shared" si="11"/>
        <v>0</v>
      </c>
      <c r="J92" s="28"/>
    </row>
    <row r="93" spans="1:10" x14ac:dyDescent="0.25">
      <c r="A93" s="23">
        <v>8</v>
      </c>
      <c r="B93" s="17"/>
      <c r="C93" s="13"/>
      <c r="D93" s="2"/>
      <c r="E93" s="16">
        <f t="shared" si="10"/>
        <v>0</v>
      </c>
      <c r="F93" s="13"/>
      <c r="G93" s="2"/>
      <c r="H93" s="16">
        <f t="shared" si="12"/>
        <v>0</v>
      </c>
      <c r="I93" s="26">
        <f t="shared" si="11"/>
        <v>0</v>
      </c>
      <c r="J93" s="3"/>
    </row>
    <row r="94" spans="1:10" x14ac:dyDescent="0.25">
      <c r="A94" s="23">
        <v>9</v>
      </c>
      <c r="B94" s="17"/>
      <c r="C94" s="13"/>
      <c r="D94" s="2"/>
      <c r="E94" s="16">
        <f t="shared" si="10"/>
        <v>0</v>
      </c>
      <c r="F94" s="13"/>
      <c r="G94" s="2"/>
      <c r="H94" s="16">
        <f t="shared" si="12"/>
        <v>0</v>
      </c>
      <c r="I94" s="26">
        <f t="shared" si="11"/>
        <v>0</v>
      </c>
      <c r="J94" s="3"/>
    </row>
    <row r="95" spans="1:10" x14ac:dyDescent="0.25">
      <c r="A95" s="23">
        <v>10</v>
      </c>
      <c r="B95" s="17"/>
      <c r="C95" s="13"/>
      <c r="D95" s="2"/>
      <c r="E95" s="16">
        <f t="shared" si="10"/>
        <v>0</v>
      </c>
      <c r="F95" s="13"/>
      <c r="G95" s="2"/>
      <c r="H95" s="16">
        <f t="shared" si="12"/>
        <v>0</v>
      </c>
      <c r="I95" s="26">
        <f t="shared" si="11"/>
        <v>0</v>
      </c>
      <c r="J95" s="3"/>
    </row>
    <row r="96" spans="1:10" x14ac:dyDescent="0.25">
      <c r="A96" s="23">
        <v>11</v>
      </c>
      <c r="B96" s="17"/>
      <c r="C96" s="13"/>
      <c r="D96" s="2"/>
      <c r="E96" s="16">
        <f t="shared" si="10"/>
        <v>0</v>
      </c>
      <c r="F96" s="13"/>
      <c r="G96" s="2"/>
      <c r="H96" s="16">
        <f t="shared" si="12"/>
        <v>0</v>
      </c>
      <c r="I96" s="26">
        <f t="shared" si="11"/>
        <v>0</v>
      </c>
      <c r="J96" s="3"/>
    </row>
    <row r="97" spans="1:10" x14ac:dyDescent="0.25">
      <c r="A97" s="23">
        <v>12</v>
      </c>
      <c r="B97" s="17"/>
      <c r="C97" s="13"/>
      <c r="D97" s="2"/>
      <c r="E97" s="16">
        <f t="shared" si="10"/>
        <v>0</v>
      </c>
      <c r="F97" s="13"/>
      <c r="G97" s="2"/>
      <c r="H97" s="16">
        <f t="shared" si="12"/>
        <v>0</v>
      </c>
      <c r="I97" s="26">
        <f t="shared" si="11"/>
        <v>0</v>
      </c>
      <c r="J97" s="3"/>
    </row>
    <row r="98" spans="1:10" x14ac:dyDescent="0.25">
      <c r="A98" s="23">
        <v>13</v>
      </c>
      <c r="B98" s="17"/>
      <c r="C98" s="13"/>
      <c r="D98" s="2"/>
      <c r="E98" s="16">
        <f t="shared" si="10"/>
        <v>0</v>
      </c>
      <c r="F98" s="13"/>
      <c r="G98" s="2"/>
      <c r="H98" s="16">
        <f t="shared" si="12"/>
        <v>0</v>
      </c>
      <c r="I98" s="26">
        <f t="shared" si="11"/>
        <v>0</v>
      </c>
      <c r="J98" s="3"/>
    </row>
    <row r="99" spans="1:10" x14ac:dyDescent="0.25">
      <c r="A99" s="23">
        <v>14</v>
      </c>
      <c r="B99" s="17"/>
      <c r="C99" s="13"/>
      <c r="D99" s="2"/>
      <c r="E99" s="16">
        <f t="shared" si="10"/>
        <v>0</v>
      </c>
      <c r="F99" s="13"/>
      <c r="G99" s="2"/>
      <c r="H99" s="16">
        <f t="shared" si="12"/>
        <v>0</v>
      </c>
      <c r="I99" s="26">
        <f t="shared" si="11"/>
        <v>0</v>
      </c>
      <c r="J99" s="3"/>
    </row>
    <row r="100" spans="1:10" x14ac:dyDescent="0.25">
      <c r="A100" s="23">
        <v>15</v>
      </c>
      <c r="B100" s="17"/>
      <c r="C100" s="13"/>
      <c r="D100" s="2"/>
      <c r="E100" s="16">
        <f t="shared" si="10"/>
        <v>0</v>
      </c>
      <c r="F100" s="13"/>
      <c r="G100" s="2"/>
      <c r="H100" s="16">
        <f t="shared" si="12"/>
        <v>0</v>
      </c>
      <c r="I100" s="26">
        <f t="shared" si="11"/>
        <v>0</v>
      </c>
      <c r="J100" s="3"/>
    </row>
    <row r="101" spans="1:10" x14ac:dyDescent="0.25">
      <c r="A101" s="23">
        <v>16</v>
      </c>
      <c r="B101" s="17"/>
      <c r="C101" s="13"/>
      <c r="D101" s="2"/>
      <c r="E101" s="16">
        <f t="shared" si="10"/>
        <v>0</v>
      </c>
      <c r="F101" s="13"/>
      <c r="G101" s="2"/>
      <c r="H101" s="16">
        <f t="shared" si="12"/>
        <v>0</v>
      </c>
      <c r="I101" s="26">
        <f t="shared" si="11"/>
        <v>0</v>
      </c>
      <c r="J101" s="3"/>
    </row>
    <row r="102" spans="1:10" x14ac:dyDescent="0.25">
      <c r="A102" s="23">
        <v>17</v>
      </c>
      <c r="B102" s="17"/>
      <c r="C102" s="13"/>
      <c r="D102" s="2"/>
      <c r="E102" s="16">
        <f t="shared" si="10"/>
        <v>0</v>
      </c>
      <c r="F102" s="13"/>
      <c r="G102" s="2"/>
      <c r="H102" s="16">
        <f t="shared" si="12"/>
        <v>0</v>
      </c>
      <c r="I102" s="26">
        <f t="shared" si="11"/>
        <v>0</v>
      </c>
      <c r="J102" s="3"/>
    </row>
    <row r="103" spans="1:10" x14ac:dyDescent="0.25">
      <c r="A103" s="23">
        <v>18</v>
      </c>
      <c r="B103" s="17"/>
      <c r="C103" s="13"/>
      <c r="D103" s="2"/>
      <c r="E103" s="16">
        <f t="shared" si="10"/>
        <v>0</v>
      </c>
      <c r="F103" s="13"/>
      <c r="G103" s="2"/>
      <c r="H103" s="16">
        <f t="shared" si="12"/>
        <v>0</v>
      </c>
      <c r="I103" s="26">
        <f t="shared" si="11"/>
        <v>0</v>
      </c>
      <c r="J103" s="3"/>
    </row>
    <row r="104" spans="1:10" x14ac:dyDescent="0.25">
      <c r="A104" s="23">
        <v>19</v>
      </c>
      <c r="B104" s="17"/>
      <c r="C104" s="13"/>
      <c r="D104" s="2"/>
      <c r="E104" s="16">
        <f t="shared" si="10"/>
        <v>0</v>
      </c>
      <c r="F104" s="13"/>
      <c r="G104" s="2"/>
      <c r="H104" s="16">
        <f t="shared" si="12"/>
        <v>0</v>
      </c>
      <c r="I104" s="26">
        <f t="shared" si="11"/>
        <v>0</v>
      </c>
      <c r="J104" s="3"/>
    </row>
    <row r="105" spans="1:10" x14ac:dyDescent="0.25">
      <c r="A105" s="23">
        <v>20</v>
      </c>
      <c r="B105" s="17"/>
      <c r="C105" s="13"/>
      <c r="D105" s="2"/>
      <c r="E105" s="16">
        <f t="shared" si="10"/>
        <v>0</v>
      </c>
      <c r="F105" s="13"/>
      <c r="G105" s="2"/>
      <c r="H105" s="16">
        <f t="shared" si="12"/>
        <v>0</v>
      </c>
      <c r="I105" s="26">
        <f t="shared" si="11"/>
        <v>0</v>
      </c>
      <c r="J105" s="3"/>
    </row>
    <row r="106" spans="1:10" x14ac:dyDescent="0.25">
      <c r="A106" s="23">
        <v>21</v>
      </c>
      <c r="B106" s="17"/>
      <c r="C106" s="13"/>
      <c r="D106" s="2"/>
      <c r="E106" s="16">
        <f t="shared" si="10"/>
        <v>0</v>
      </c>
      <c r="F106" s="13"/>
      <c r="G106" s="2"/>
      <c r="H106" s="16">
        <f t="shared" si="12"/>
        <v>0</v>
      </c>
      <c r="I106" s="26">
        <f t="shared" si="11"/>
        <v>0</v>
      </c>
      <c r="J106" s="3"/>
    </row>
    <row r="107" spans="1:10" x14ac:dyDescent="0.25">
      <c r="A107" s="23">
        <v>22</v>
      </c>
      <c r="B107" s="17"/>
      <c r="C107" s="13"/>
      <c r="D107" s="2"/>
      <c r="E107" s="16">
        <f t="shared" si="10"/>
        <v>0</v>
      </c>
      <c r="F107" s="13"/>
      <c r="G107" s="2"/>
      <c r="H107" s="16">
        <f t="shared" si="12"/>
        <v>0</v>
      </c>
      <c r="I107" s="26">
        <f t="shared" si="11"/>
        <v>0</v>
      </c>
      <c r="J107" s="3"/>
    </row>
    <row r="108" spans="1:10" x14ac:dyDescent="0.25">
      <c r="A108" s="23">
        <v>23</v>
      </c>
      <c r="B108" s="17"/>
      <c r="C108" s="13"/>
      <c r="D108" s="2"/>
      <c r="E108" s="16">
        <f t="shared" si="10"/>
        <v>0</v>
      </c>
      <c r="F108" s="13"/>
      <c r="G108" s="2"/>
      <c r="H108" s="16">
        <f t="shared" si="12"/>
        <v>0</v>
      </c>
      <c r="I108" s="26">
        <f t="shared" si="11"/>
        <v>0</v>
      </c>
      <c r="J108" s="3"/>
    </row>
    <row r="109" spans="1:10" x14ac:dyDescent="0.25">
      <c r="A109" s="23">
        <v>24</v>
      </c>
      <c r="B109" s="17"/>
      <c r="C109" s="13"/>
      <c r="D109" s="2"/>
      <c r="E109" s="16">
        <f t="shared" si="10"/>
        <v>0</v>
      </c>
      <c r="F109" s="13"/>
      <c r="G109" s="2"/>
      <c r="H109" s="16">
        <f t="shared" si="12"/>
        <v>0</v>
      </c>
      <c r="I109" s="26">
        <f t="shared" si="11"/>
        <v>0</v>
      </c>
      <c r="J109" s="3"/>
    </row>
    <row r="110" spans="1:10" ht="15.75" thickBot="1" x14ac:dyDescent="0.3">
      <c r="A110" s="24">
        <v>25</v>
      </c>
      <c r="B110" s="18"/>
      <c r="C110" s="14"/>
      <c r="D110" s="10"/>
      <c r="E110" s="16">
        <f t="shared" si="10"/>
        <v>0</v>
      </c>
      <c r="F110" s="14"/>
      <c r="G110" s="10"/>
      <c r="H110" s="16">
        <f t="shared" si="12"/>
        <v>0</v>
      </c>
      <c r="I110" s="26">
        <f t="shared" si="11"/>
        <v>0</v>
      </c>
      <c r="J110" s="3"/>
    </row>
    <row r="111" spans="1:10" ht="15.75" thickBot="1" x14ac:dyDescent="0.3">
      <c r="C111" s="4"/>
      <c r="D111" s="4"/>
      <c r="E111" s="4"/>
      <c r="F111" s="4"/>
      <c r="G111" s="4"/>
      <c r="H111" s="4"/>
      <c r="I111" s="4"/>
      <c r="J111" s="3"/>
    </row>
    <row r="112" spans="1:10" ht="15.75" thickBot="1" x14ac:dyDescent="0.3">
      <c r="C112" s="105" t="s">
        <v>14</v>
      </c>
      <c r="D112" s="106"/>
      <c r="E112" s="106"/>
      <c r="F112" s="106"/>
      <c r="G112" s="106"/>
      <c r="H112" s="106"/>
      <c r="I112" s="107"/>
      <c r="J112" s="3"/>
    </row>
    <row r="113" spans="1:10" x14ac:dyDescent="0.25">
      <c r="A113" s="22">
        <v>1</v>
      </c>
      <c r="B113" s="21"/>
      <c r="C113" s="12"/>
      <c r="D113" s="9"/>
      <c r="E113" s="15">
        <f t="shared" ref="E113:E137" si="13">IF(OR(C113="abs",C113="",C113="CA"),0,D113-C113)</f>
        <v>0</v>
      </c>
      <c r="F113" s="12"/>
      <c r="G113" s="9"/>
      <c r="H113" s="15">
        <f>IF(OR(F113="abs",F113="",F113="ca"),0,G113-F113)</f>
        <v>0</v>
      </c>
      <c r="I113" s="25">
        <f t="shared" ref="I113:I137" si="14">IF(F113="ca",0,IF(E113&lt;H113,H113,E113))</f>
        <v>0</v>
      </c>
      <c r="J113" s="4"/>
    </row>
    <row r="114" spans="1:10" x14ac:dyDescent="0.25">
      <c r="A114" s="23">
        <v>2</v>
      </c>
      <c r="B114" s="17"/>
      <c r="C114" s="13"/>
      <c r="D114" s="2"/>
      <c r="E114" s="16">
        <f t="shared" si="13"/>
        <v>0</v>
      </c>
      <c r="F114" s="13"/>
      <c r="G114" s="2"/>
      <c r="H114" s="16">
        <f t="shared" ref="H114:H137" si="15">IF(OR(F114="abs",F114="",F114="ca"),0,G114-F114)</f>
        <v>0</v>
      </c>
      <c r="I114" s="26">
        <f t="shared" si="14"/>
        <v>0</v>
      </c>
    </row>
    <row r="115" spans="1:10" x14ac:dyDescent="0.25">
      <c r="A115" s="23">
        <v>3</v>
      </c>
      <c r="B115" s="17"/>
      <c r="C115" s="13"/>
      <c r="D115" s="2"/>
      <c r="E115" s="16">
        <f t="shared" si="13"/>
        <v>0</v>
      </c>
      <c r="F115" s="13"/>
      <c r="G115" s="2"/>
      <c r="H115" s="16">
        <f t="shared" si="15"/>
        <v>0</v>
      </c>
      <c r="I115" s="26">
        <f t="shared" si="14"/>
        <v>0</v>
      </c>
    </row>
    <row r="116" spans="1:10" x14ac:dyDescent="0.25">
      <c r="A116" s="23">
        <v>4</v>
      </c>
      <c r="B116" s="17"/>
      <c r="C116" s="13"/>
      <c r="D116" s="2"/>
      <c r="E116" s="16">
        <f t="shared" si="13"/>
        <v>0</v>
      </c>
      <c r="F116" s="13"/>
      <c r="G116" s="2"/>
      <c r="H116" s="16">
        <f t="shared" si="15"/>
        <v>0</v>
      </c>
      <c r="I116" s="26">
        <f t="shared" si="14"/>
        <v>0</v>
      </c>
    </row>
    <row r="117" spans="1:10" x14ac:dyDescent="0.25">
      <c r="A117" s="23">
        <v>5</v>
      </c>
      <c r="B117" s="17"/>
      <c r="C117" s="13"/>
      <c r="D117" s="2"/>
      <c r="E117" s="16">
        <f t="shared" si="13"/>
        <v>0</v>
      </c>
      <c r="F117" s="13"/>
      <c r="G117" s="2"/>
      <c r="H117" s="16">
        <f t="shared" si="15"/>
        <v>0</v>
      </c>
      <c r="I117" s="26">
        <f t="shared" si="14"/>
        <v>0</v>
      </c>
    </row>
    <row r="118" spans="1:10" x14ac:dyDescent="0.25">
      <c r="A118" s="23">
        <v>6</v>
      </c>
      <c r="B118" s="17"/>
      <c r="C118" s="13"/>
      <c r="D118" s="2"/>
      <c r="E118" s="16">
        <f t="shared" si="13"/>
        <v>0</v>
      </c>
      <c r="F118" s="13"/>
      <c r="G118" s="2"/>
      <c r="H118" s="16">
        <f t="shared" si="15"/>
        <v>0</v>
      </c>
      <c r="I118" s="26">
        <f t="shared" si="14"/>
        <v>0</v>
      </c>
    </row>
    <row r="119" spans="1:10" x14ac:dyDescent="0.25">
      <c r="A119" s="23">
        <v>7</v>
      </c>
      <c r="B119" s="17"/>
      <c r="C119" s="13"/>
      <c r="D119" s="2"/>
      <c r="E119" s="16">
        <f t="shared" si="13"/>
        <v>0</v>
      </c>
      <c r="F119" s="13"/>
      <c r="G119" s="2"/>
      <c r="H119" s="16">
        <f t="shared" si="15"/>
        <v>0</v>
      </c>
      <c r="I119" s="26">
        <f t="shared" si="14"/>
        <v>0</v>
      </c>
    </row>
    <row r="120" spans="1:10" x14ac:dyDescent="0.25">
      <c r="A120" s="23">
        <v>8</v>
      </c>
      <c r="B120" s="17"/>
      <c r="C120" s="13"/>
      <c r="D120" s="2"/>
      <c r="E120" s="16">
        <f t="shared" si="13"/>
        <v>0</v>
      </c>
      <c r="F120" s="13"/>
      <c r="G120" s="2"/>
      <c r="H120" s="16">
        <f t="shared" si="15"/>
        <v>0</v>
      </c>
      <c r="I120" s="26">
        <f t="shared" si="14"/>
        <v>0</v>
      </c>
    </row>
    <row r="121" spans="1:10" x14ac:dyDescent="0.25">
      <c r="A121" s="23">
        <v>9</v>
      </c>
      <c r="B121" s="17"/>
      <c r="C121" s="13"/>
      <c r="D121" s="2"/>
      <c r="E121" s="16">
        <f t="shared" si="13"/>
        <v>0</v>
      </c>
      <c r="F121" s="13"/>
      <c r="G121" s="2"/>
      <c r="H121" s="16">
        <f t="shared" si="15"/>
        <v>0</v>
      </c>
      <c r="I121" s="26">
        <f t="shared" si="14"/>
        <v>0</v>
      </c>
    </row>
    <row r="122" spans="1:10" x14ac:dyDescent="0.25">
      <c r="A122" s="23">
        <v>10</v>
      </c>
      <c r="B122" s="17"/>
      <c r="C122" s="13"/>
      <c r="D122" s="2"/>
      <c r="E122" s="16">
        <f t="shared" si="13"/>
        <v>0</v>
      </c>
      <c r="F122" s="13"/>
      <c r="G122" s="2"/>
      <c r="H122" s="16">
        <f t="shared" si="15"/>
        <v>0</v>
      </c>
      <c r="I122" s="26">
        <f t="shared" si="14"/>
        <v>0</v>
      </c>
    </row>
    <row r="123" spans="1:10" x14ac:dyDescent="0.25">
      <c r="A123" s="23">
        <v>11</v>
      </c>
      <c r="B123" s="17"/>
      <c r="C123" s="13"/>
      <c r="D123" s="2"/>
      <c r="E123" s="16">
        <f t="shared" si="13"/>
        <v>0</v>
      </c>
      <c r="F123" s="13"/>
      <c r="G123" s="2"/>
      <c r="H123" s="16">
        <f t="shared" si="15"/>
        <v>0</v>
      </c>
      <c r="I123" s="26">
        <f t="shared" si="14"/>
        <v>0</v>
      </c>
    </row>
    <row r="124" spans="1:10" x14ac:dyDescent="0.25">
      <c r="A124" s="23">
        <v>12</v>
      </c>
      <c r="B124" s="17"/>
      <c r="C124" s="13"/>
      <c r="D124" s="2"/>
      <c r="E124" s="16">
        <f t="shared" si="13"/>
        <v>0</v>
      </c>
      <c r="F124" s="13"/>
      <c r="G124" s="2"/>
      <c r="H124" s="16">
        <f t="shared" si="15"/>
        <v>0</v>
      </c>
      <c r="I124" s="26">
        <f t="shared" si="14"/>
        <v>0</v>
      </c>
    </row>
    <row r="125" spans="1:10" x14ac:dyDescent="0.25">
      <c r="A125" s="23">
        <v>13</v>
      </c>
      <c r="B125" s="17"/>
      <c r="C125" s="13"/>
      <c r="D125" s="2"/>
      <c r="E125" s="16">
        <f t="shared" si="13"/>
        <v>0</v>
      </c>
      <c r="F125" s="13"/>
      <c r="G125" s="2"/>
      <c r="H125" s="16">
        <f t="shared" si="15"/>
        <v>0</v>
      </c>
      <c r="I125" s="26">
        <f t="shared" si="14"/>
        <v>0</v>
      </c>
    </row>
    <row r="126" spans="1:10" x14ac:dyDescent="0.25">
      <c r="A126" s="23">
        <v>14</v>
      </c>
      <c r="B126" s="17"/>
      <c r="C126" s="13"/>
      <c r="D126" s="2"/>
      <c r="E126" s="16">
        <f t="shared" si="13"/>
        <v>0</v>
      </c>
      <c r="F126" s="13"/>
      <c r="G126" s="2"/>
      <c r="H126" s="16">
        <f t="shared" si="15"/>
        <v>0</v>
      </c>
      <c r="I126" s="26">
        <f t="shared" si="14"/>
        <v>0</v>
      </c>
    </row>
    <row r="127" spans="1:10" x14ac:dyDescent="0.25">
      <c r="A127" s="23">
        <v>15</v>
      </c>
      <c r="B127" s="17"/>
      <c r="C127" s="13"/>
      <c r="D127" s="2"/>
      <c r="E127" s="16">
        <f t="shared" si="13"/>
        <v>0</v>
      </c>
      <c r="F127" s="13"/>
      <c r="G127" s="2"/>
      <c r="H127" s="16">
        <f t="shared" si="15"/>
        <v>0</v>
      </c>
      <c r="I127" s="26">
        <f t="shared" si="14"/>
        <v>0</v>
      </c>
    </row>
    <row r="128" spans="1:10" x14ac:dyDescent="0.25">
      <c r="A128" s="23">
        <v>16</v>
      </c>
      <c r="B128" s="17"/>
      <c r="C128" s="13"/>
      <c r="D128" s="2"/>
      <c r="E128" s="16">
        <f t="shared" si="13"/>
        <v>0</v>
      </c>
      <c r="F128" s="13"/>
      <c r="G128" s="2"/>
      <c r="H128" s="16">
        <f t="shared" si="15"/>
        <v>0</v>
      </c>
      <c r="I128" s="26">
        <f t="shared" si="14"/>
        <v>0</v>
      </c>
    </row>
    <row r="129" spans="1:9" x14ac:dyDescent="0.25">
      <c r="A129" s="23">
        <v>17</v>
      </c>
      <c r="B129" s="17"/>
      <c r="C129" s="13"/>
      <c r="D129" s="2"/>
      <c r="E129" s="16">
        <f t="shared" si="13"/>
        <v>0</v>
      </c>
      <c r="F129" s="13"/>
      <c r="G129" s="2"/>
      <c r="H129" s="16">
        <f t="shared" si="15"/>
        <v>0</v>
      </c>
      <c r="I129" s="26">
        <f t="shared" si="14"/>
        <v>0</v>
      </c>
    </row>
    <row r="130" spans="1:9" x14ac:dyDescent="0.25">
      <c r="A130" s="23">
        <v>18</v>
      </c>
      <c r="B130" s="17"/>
      <c r="C130" s="13"/>
      <c r="D130" s="2"/>
      <c r="E130" s="16">
        <f t="shared" si="13"/>
        <v>0</v>
      </c>
      <c r="F130" s="13"/>
      <c r="G130" s="2"/>
      <c r="H130" s="16">
        <f t="shared" si="15"/>
        <v>0</v>
      </c>
      <c r="I130" s="26">
        <f t="shared" si="14"/>
        <v>0</v>
      </c>
    </row>
    <row r="131" spans="1:9" x14ac:dyDescent="0.25">
      <c r="A131" s="23">
        <v>19</v>
      </c>
      <c r="B131" s="17"/>
      <c r="C131" s="13"/>
      <c r="D131" s="2"/>
      <c r="E131" s="16">
        <f t="shared" si="13"/>
        <v>0</v>
      </c>
      <c r="F131" s="13"/>
      <c r="G131" s="2"/>
      <c r="H131" s="16">
        <f t="shared" si="15"/>
        <v>0</v>
      </c>
      <c r="I131" s="26">
        <f t="shared" si="14"/>
        <v>0</v>
      </c>
    </row>
    <row r="132" spans="1:9" x14ac:dyDescent="0.25">
      <c r="A132" s="23">
        <v>20</v>
      </c>
      <c r="B132" s="17"/>
      <c r="C132" s="13"/>
      <c r="D132" s="2"/>
      <c r="E132" s="16">
        <f t="shared" si="13"/>
        <v>0</v>
      </c>
      <c r="F132" s="13"/>
      <c r="G132" s="2"/>
      <c r="H132" s="16">
        <f t="shared" si="15"/>
        <v>0</v>
      </c>
      <c r="I132" s="26">
        <f t="shared" si="14"/>
        <v>0</v>
      </c>
    </row>
    <row r="133" spans="1:9" x14ac:dyDescent="0.25">
      <c r="A133" s="23">
        <v>21</v>
      </c>
      <c r="B133" s="17"/>
      <c r="C133" s="13"/>
      <c r="D133" s="2"/>
      <c r="E133" s="16">
        <f t="shared" si="13"/>
        <v>0</v>
      </c>
      <c r="F133" s="13"/>
      <c r="G133" s="2"/>
      <c r="H133" s="16">
        <f t="shared" si="15"/>
        <v>0</v>
      </c>
      <c r="I133" s="26">
        <f t="shared" si="14"/>
        <v>0</v>
      </c>
    </row>
    <row r="134" spans="1:9" x14ac:dyDescent="0.25">
      <c r="A134" s="23">
        <v>22</v>
      </c>
      <c r="B134" s="17"/>
      <c r="C134" s="13"/>
      <c r="D134" s="2"/>
      <c r="E134" s="16">
        <f t="shared" si="13"/>
        <v>0</v>
      </c>
      <c r="F134" s="13"/>
      <c r="G134" s="2"/>
      <c r="H134" s="16">
        <f t="shared" si="15"/>
        <v>0</v>
      </c>
      <c r="I134" s="26">
        <f t="shared" si="14"/>
        <v>0</v>
      </c>
    </row>
    <row r="135" spans="1:9" x14ac:dyDescent="0.25">
      <c r="A135" s="23">
        <v>23</v>
      </c>
      <c r="B135" s="17"/>
      <c r="C135" s="13"/>
      <c r="D135" s="2"/>
      <c r="E135" s="16">
        <f t="shared" si="13"/>
        <v>0</v>
      </c>
      <c r="F135" s="13"/>
      <c r="G135" s="2"/>
      <c r="H135" s="16">
        <f t="shared" si="15"/>
        <v>0</v>
      </c>
      <c r="I135" s="26">
        <f t="shared" si="14"/>
        <v>0</v>
      </c>
    </row>
    <row r="136" spans="1:9" x14ac:dyDescent="0.25">
      <c r="A136" s="23">
        <v>24</v>
      </c>
      <c r="B136" s="17"/>
      <c r="C136" s="13"/>
      <c r="D136" s="2"/>
      <c r="E136" s="16">
        <f t="shared" si="13"/>
        <v>0</v>
      </c>
      <c r="F136" s="13"/>
      <c r="G136" s="2"/>
      <c r="H136" s="16">
        <f t="shared" si="15"/>
        <v>0</v>
      </c>
      <c r="I136" s="26">
        <f t="shared" si="14"/>
        <v>0</v>
      </c>
    </row>
    <row r="137" spans="1:9" ht="15.75" thickBot="1" x14ac:dyDescent="0.3">
      <c r="A137" s="24">
        <v>25</v>
      </c>
      <c r="B137" s="18"/>
      <c r="C137" s="14"/>
      <c r="D137" s="10"/>
      <c r="E137" s="16">
        <f t="shared" si="13"/>
        <v>0</v>
      </c>
      <c r="F137" s="14"/>
      <c r="G137" s="10"/>
      <c r="H137" s="16">
        <f t="shared" si="15"/>
        <v>0</v>
      </c>
      <c r="I137" s="26">
        <f t="shared" si="14"/>
        <v>0</v>
      </c>
    </row>
  </sheetData>
  <mergeCells count="9">
    <mergeCell ref="C112:I112"/>
    <mergeCell ref="A1:A2"/>
    <mergeCell ref="B1:B2"/>
    <mergeCell ref="C1:E1"/>
    <mergeCell ref="F1:H1"/>
    <mergeCell ref="C4:I4"/>
    <mergeCell ref="C31:I31"/>
    <mergeCell ref="C58:I58"/>
    <mergeCell ref="C85:I85"/>
  </mergeCells>
  <conditionalFormatting sqref="F5:F29">
    <cfRule type="containsText" dxfId="2024" priority="119" operator="containsText" text="abs">
      <formula>NOT(ISERROR(SEARCH("abs",F5)))</formula>
    </cfRule>
    <cfRule type="containsText" dxfId="2023" priority="120" operator="containsText" text="CA">
      <formula>NOT(ISERROR(SEARCH("CA",F5)))</formula>
    </cfRule>
    <cfRule type="containsText" dxfId="2022" priority="121" operator="containsText" text="Abs">
      <formula>NOT(ISERROR(SEARCH("Abs",F5)))</formula>
    </cfRule>
  </conditionalFormatting>
  <conditionalFormatting sqref="C5:C29">
    <cfRule type="containsText" dxfId="2021" priority="116" operator="containsText" text="abs">
      <formula>NOT(ISERROR(SEARCH("abs",C5)))</formula>
    </cfRule>
    <cfRule type="containsText" dxfId="2020" priority="117" operator="containsText" text="CA">
      <formula>NOT(ISERROR(SEARCH("CA",C5)))</formula>
    </cfRule>
    <cfRule type="containsText" dxfId="2019" priority="118" operator="containsText" text="Abs">
      <formula>NOT(ISERROR(SEARCH("Abs",C5)))</formula>
    </cfRule>
  </conditionalFormatting>
  <conditionalFormatting sqref="F32:F56">
    <cfRule type="containsText" dxfId="2018" priority="113" operator="containsText" text="abs">
      <formula>NOT(ISERROR(SEARCH("abs",F32)))</formula>
    </cfRule>
    <cfRule type="containsText" dxfId="2017" priority="114" operator="containsText" text="CA">
      <formula>NOT(ISERROR(SEARCH("CA",F32)))</formula>
    </cfRule>
    <cfRule type="containsText" dxfId="2016" priority="115" operator="containsText" text="Abs">
      <formula>NOT(ISERROR(SEARCH("Abs",F32)))</formula>
    </cfRule>
  </conditionalFormatting>
  <conditionalFormatting sqref="C32:C56">
    <cfRule type="containsText" dxfId="2015" priority="110" operator="containsText" text="abs">
      <formula>NOT(ISERROR(SEARCH("abs",C32)))</formula>
    </cfRule>
    <cfRule type="containsText" dxfId="2014" priority="111" operator="containsText" text="CA">
      <formula>NOT(ISERROR(SEARCH("CA",C32)))</formula>
    </cfRule>
    <cfRule type="containsText" dxfId="2013" priority="112" operator="containsText" text="Abs">
      <formula>NOT(ISERROR(SEARCH("Abs",C32)))</formula>
    </cfRule>
  </conditionalFormatting>
  <conditionalFormatting sqref="F59:F83">
    <cfRule type="containsText" dxfId="2012" priority="107" operator="containsText" text="abs">
      <formula>NOT(ISERROR(SEARCH("abs",F59)))</formula>
    </cfRule>
    <cfRule type="containsText" dxfId="2011" priority="108" operator="containsText" text="CA">
      <formula>NOT(ISERROR(SEARCH("CA",F59)))</formula>
    </cfRule>
    <cfRule type="containsText" dxfId="2010" priority="109" operator="containsText" text="Abs">
      <formula>NOT(ISERROR(SEARCH("Abs",F59)))</formula>
    </cfRule>
  </conditionalFormatting>
  <conditionalFormatting sqref="C59:C83">
    <cfRule type="containsText" dxfId="2009" priority="104" operator="containsText" text="abs">
      <formula>NOT(ISERROR(SEARCH("abs",C59)))</formula>
    </cfRule>
    <cfRule type="containsText" dxfId="2008" priority="105" operator="containsText" text="CA">
      <formula>NOT(ISERROR(SEARCH("CA",C59)))</formula>
    </cfRule>
    <cfRule type="containsText" dxfId="2007" priority="106" operator="containsText" text="Abs">
      <formula>NOT(ISERROR(SEARCH("Abs",C59)))</formula>
    </cfRule>
  </conditionalFormatting>
  <conditionalFormatting sqref="F86:F110">
    <cfRule type="containsText" dxfId="2006" priority="101" operator="containsText" text="abs">
      <formula>NOT(ISERROR(SEARCH("abs",F86)))</formula>
    </cfRule>
    <cfRule type="containsText" dxfId="2005" priority="102" operator="containsText" text="CA">
      <formula>NOT(ISERROR(SEARCH("CA",F86)))</formula>
    </cfRule>
    <cfRule type="containsText" dxfId="2004" priority="103" operator="containsText" text="Abs">
      <formula>NOT(ISERROR(SEARCH("Abs",F86)))</formula>
    </cfRule>
  </conditionalFormatting>
  <conditionalFormatting sqref="C86:C110">
    <cfRule type="containsText" dxfId="2003" priority="98" operator="containsText" text="abs">
      <formula>NOT(ISERROR(SEARCH("abs",C86)))</formula>
    </cfRule>
    <cfRule type="containsText" dxfId="2002" priority="99" operator="containsText" text="CA">
      <formula>NOT(ISERROR(SEARCH("CA",C86)))</formula>
    </cfRule>
    <cfRule type="containsText" dxfId="2001" priority="100" operator="containsText" text="Abs">
      <formula>NOT(ISERROR(SEARCH("Abs",C86)))</formula>
    </cfRule>
  </conditionalFormatting>
  <conditionalFormatting sqref="F113:F137">
    <cfRule type="containsText" dxfId="2000" priority="95" operator="containsText" text="abs">
      <formula>NOT(ISERROR(SEARCH("abs",F113)))</formula>
    </cfRule>
    <cfRule type="containsText" dxfId="1999" priority="96" operator="containsText" text="CA">
      <formula>NOT(ISERROR(SEARCH("CA",F113)))</formula>
    </cfRule>
    <cfRule type="containsText" dxfId="1998" priority="97" operator="containsText" text="Abs">
      <formula>NOT(ISERROR(SEARCH("Abs",F113)))</formula>
    </cfRule>
  </conditionalFormatting>
  <conditionalFormatting sqref="C113:C137">
    <cfRule type="containsText" dxfId="1997" priority="92" operator="containsText" text="abs">
      <formula>NOT(ISERROR(SEARCH("abs",C113)))</formula>
    </cfRule>
    <cfRule type="containsText" dxfId="1996" priority="93" operator="containsText" text="CA">
      <formula>NOT(ISERROR(SEARCH("CA",C113)))</formula>
    </cfRule>
    <cfRule type="containsText" dxfId="1995" priority="94" operator="containsText" text="Abs">
      <formula>NOT(ISERROR(SEARCH("Abs",C113)))</formula>
    </cfRule>
  </conditionalFormatting>
  <conditionalFormatting sqref="I12">
    <cfRule type="cellIs" dxfId="1994" priority="85" operator="greaterThan">
      <formula>$E$12</formula>
    </cfRule>
  </conditionalFormatting>
  <conditionalFormatting sqref="I5">
    <cfRule type="cellIs" dxfId="1993" priority="91" operator="greaterThan">
      <formula>$E$5</formula>
    </cfRule>
  </conditionalFormatting>
  <conditionalFormatting sqref="I6">
    <cfRule type="cellIs" dxfId="1992" priority="90" operator="greaterThan">
      <formula>$E$6</formula>
    </cfRule>
  </conditionalFormatting>
  <conditionalFormatting sqref="I7">
    <cfRule type="cellIs" dxfId="1991" priority="89" operator="greaterThan">
      <formula>$E$7</formula>
    </cfRule>
  </conditionalFormatting>
  <conditionalFormatting sqref="I8">
    <cfRule type="cellIs" dxfId="1990" priority="88" operator="greaterThan">
      <formula>$E$8</formula>
    </cfRule>
  </conditionalFormatting>
  <conditionalFormatting sqref="I10">
    <cfRule type="cellIs" dxfId="1989" priority="87" operator="greaterThan">
      <formula>$E$10</formula>
    </cfRule>
  </conditionalFormatting>
  <conditionalFormatting sqref="I11">
    <cfRule type="cellIs" dxfId="1988" priority="86" operator="greaterThan">
      <formula>$E$11</formula>
    </cfRule>
  </conditionalFormatting>
  <conditionalFormatting sqref="I13">
    <cfRule type="cellIs" dxfId="1987" priority="84" operator="greaterThan">
      <formula>$E$13</formula>
    </cfRule>
  </conditionalFormatting>
  <conditionalFormatting sqref="I14">
    <cfRule type="cellIs" dxfId="1986" priority="83" operator="greaterThan">
      <formula>$E$14</formula>
    </cfRule>
  </conditionalFormatting>
  <conditionalFormatting sqref="I15">
    <cfRule type="cellIs" dxfId="1985" priority="82" operator="greaterThan">
      <formula>$E$15</formula>
    </cfRule>
  </conditionalFormatting>
  <conditionalFormatting sqref="I16">
    <cfRule type="cellIs" dxfId="1984" priority="81" operator="greaterThan">
      <formula>$E$16</formula>
    </cfRule>
  </conditionalFormatting>
  <conditionalFormatting sqref="I17">
    <cfRule type="cellIs" dxfId="1983" priority="80" operator="greaterThan">
      <formula>$E$17</formula>
    </cfRule>
  </conditionalFormatting>
  <conditionalFormatting sqref="I18">
    <cfRule type="cellIs" dxfId="1982" priority="79" operator="greaterThan">
      <formula>$E$18</formula>
    </cfRule>
  </conditionalFormatting>
  <conditionalFormatting sqref="I19">
    <cfRule type="cellIs" dxfId="1981" priority="78" operator="greaterThan">
      <formula>$E$19</formula>
    </cfRule>
  </conditionalFormatting>
  <conditionalFormatting sqref="I20">
    <cfRule type="cellIs" dxfId="1980" priority="77" operator="greaterThan">
      <formula>$E$20</formula>
    </cfRule>
  </conditionalFormatting>
  <conditionalFormatting sqref="I21">
    <cfRule type="cellIs" dxfId="1979" priority="76" operator="greaterThan">
      <formula>$E$21</formula>
    </cfRule>
  </conditionalFormatting>
  <conditionalFormatting sqref="I22:I29">
    <cfRule type="cellIs" dxfId="1978" priority="75" operator="greaterThan">
      <formula>$E$22</formula>
    </cfRule>
  </conditionalFormatting>
  <conditionalFormatting sqref="I32">
    <cfRule type="cellIs" dxfId="1977" priority="74" operator="greaterThan">
      <formula>$E$32</formula>
    </cfRule>
  </conditionalFormatting>
  <conditionalFormatting sqref="I33">
    <cfRule type="cellIs" dxfId="1976" priority="73" operator="greaterThan">
      <formula>$E$33</formula>
    </cfRule>
  </conditionalFormatting>
  <conditionalFormatting sqref="I34">
    <cfRule type="cellIs" dxfId="1975" priority="72" operator="greaterThan">
      <formula>$E$34</formula>
    </cfRule>
  </conditionalFormatting>
  <conditionalFormatting sqref="I35">
    <cfRule type="cellIs" dxfId="1974" priority="71" operator="greaterThan">
      <formula>$E$35</formula>
    </cfRule>
  </conditionalFormatting>
  <conditionalFormatting sqref="I36">
    <cfRule type="cellIs" dxfId="1973" priority="70" operator="greaterThan">
      <formula>$E$36</formula>
    </cfRule>
  </conditionalFormatting>
  <conditionalFormatting sqref="I37">
    <cfRule type="cellIs" dxfId="1972" priority="69" operator="greaterThan">
      <formula>$E$37</formula>
    </cfRule>
  </conditionalFormatting>
  <conditionalFormatting sqref="I38">
    <cfRule type="cellIs" dxfId="1971" priority="68" operator="greaterThan">
      <formula>$E$38</formula>
    </cfRule>
  </conditionalFormatting>
  <conditionalFormatting sqref="I39">
    <cfRule type="cellIs" dxfId="1970" priority="67" operator="greaterThan">
      <formula>$E$39</formula>
    </cfRule>
  </conditionalFormatting>
  <conditionalFormatting sqref="I40">
    <cfRule type="cellIs" dxfId="1969" priority="66" operator="greaterThan">
      <formula>$E$40</formula>
    </cfRule>
  </conditionalFormatting>
  <conditionalFormatting sqref="I41">
    <cfRule type="cellIs" dxfId="1968" priority="65" operator="greaterThan">
      <formula>$E$41</formula>
    </cfRule>
  </conditionalFormatting>
  <conditionalFormatting sqref="I42">
    <cfRule type="cellIs" dxfId="1967" priority="64" operator="greaterThan">
      <formula>$E$42</formula>
    </cfRule>
  </conditionalFormatting>
  <conditionalFormatting sqref="I43">
    <cfRule type="cellIs" dxfId="1966" priority="63" operator="greaterThan">
      <formula>$E$43</formula>
    </cfRule>
  </conditionalFormatting>
  <conditionalFormatting sqref="I44">
    <cfRule type="cellIs" dxfId="1965" priority="62" operator="greaterThan">
      <formula>$E$44</formula>
    </cfRule>
  </conditionalFormatting>
  <conditionalFormatting sqref="I45">
    <cfRule type="cellIs" dxfId="1964" priority="61" operator="greaterThan">
      <formula>$E$45</formula>
    </cfRule>
  </conditionalFormatting>
  <conditionalFormatting sqref="I46">
    <cfRule type="cellIs" dxfId="1963" priority="60" operator="greaterThan">
      <formula>$E$46</formula>
    </cfRule>
  </conditionalFormatting>
  <conditionalFormatting sqref="I47">
    <cfRule type="cellIs" dxfId="1962" priority="59" operator="greaterThan">
      <formula>$E$47</formula>
    </cfRule>
  </conditionalFormatting>
  <conditionalFormatting sqref="I48">
    <cfRule type="cellIs" dxfId="1961" priority="58" operator="greaterThan">
      <formula>$E$48</formula>
    </cfRule>
  </conditionalFormatting>
  <conditionalFormatting sqref="I49">
    <cfRule type="cellIs" dxfId="1960" priority="57" operator="greaterThan">
      <formula>$E$49</formula>
    </cfRule>
  </conditionalFormatting>
  <conditionalFormatting sqref="I50:I56">
    <cfRule type="cellIs" dxfId="1959" priority="56" operator="greaterThan">
      <formula>$E$50</formula>
    </cfRule>
  </conditionalFormatting>
  <conditionalFormatting sqref="I59">
    <cfRule type="cellIs" dxfId="1958" priority="55" operator="greaterThan">
      <formula>$E$59</formula>
    </cfRule>
  </conditionalFormatting>
  <conditionalFormatting sqref="I60">
    <cfRule type="cellIs" dxfId="1957" priority="54" operator="greaterThan">
      <formula>$E$60</formula>
    </cfRule>
  </conditionalFormatting>
  <conditionalFormatting sqref="I61">
    <cfRule type="cellIs" dxfId="1956" priority="53" operator="greaterThan">
      <formula>$E$61</formula>
    </cfRule>
  </conditionalFormatting>
  <conditionalFormatting sqref="I62">
    <cfRule type="cellIs" dxfId="1955" priority="52" operator="greaterThan">
      <formula>$E$62</formula>
    </cfRule>
  </conditionalFormatting>
  <conditionalFormatting sqref="I63">
    <cfRule type="cellIs" dxfId="1954" priority="51" operator="greaterThan">
      <formula>$E$63</formula>
    </cfRule>
  </conditionalFormatting>
  <conditionalFormatting sqref="I64">
    <cfRule type="cellIs" dxfId="1953" priority="50" operator="greaterThan">
      <formula>$E$64</formula>
    </cfRule>
  </conditionalFormatting>
  <conditionalFormatting sqref="I65">
    <cfRule type="cellIs" dxfId="1952" priority="49" operator="greaterThan">
      <formula>$E$65</formula>
    </cfRule>
  </conditionalFormatting>
  <conditionalFormatting sqref="I66">
    <cfRule type="cellIs" dxfId="1951" priority="48" operator="greaterThan">
      <formula>$E$66</formula>
    </cfRule>
  </conditionalFormatting>
  <conditionalFormatting sqref="I67">
    <cfRule type="cellIs" dxfId="1950" priority="47" operator="greaterThan">
      <formula>$E$67</formula>
    </cfRule>
  </conditionalFormatting>
  <conditionalFormatting sqref="I68">
    <cfRule type="cellIs" dxfId="1949" priority="46" operator="greaterThan">
      <formula>$E$68</formula>
    </cfRule>
  </conditionalFormatting>
  <conditionalFormatting sqref="I69">
    <cfRule type="cellIs" dxfId="1948" priority="45" operator="greaterThan">
      <formula>$E$69</formula>
    </cfRule>
  </conditionalFormatting>
  <conditionalFormatting sqref="I70">
    <cfRule type="cellIs" dxfId="1947" priority="44" operator="greaterThan">
      <formula>$E$70</formula>
    </cfRule>
  </conditionalFormatting>
  <conditionalFormatting sqref="I71">
    <cfRule type="cellIs" dxfId="1946" priority="43" operator="greaterThan">
      <formula>$E$71</formula>
    </cfRule>
  </conditionalFormatting>
  <conditionalFormatting sqref="I72">
    <cfRule type="cellIs" dxfId="1945" priority="42" operator="greaterThan">
      <formula>$E$72</formula>
    </cfRule>
  </conditionalFormatting>
  <conditionalFormatting sqref="I73">
    <cfRule type="cellIs" dxfId="1944" priority="41" operator="greaterThan">
      <formula>$E$73</formula>
    </cfRule>
  </conditionalFormatting>
  <conditionalFormatting sqref="I74">
    <cfRule type="cellIs" dxfId="1943" priority="40" operator="greaterThan">
      <formula>$E$74</formula>
    </cfRule>
  </conditionalFormatting>
  <conditionalFormatting sqref="I75">
    <cfRule type="cellIs" dxfId="1942" priority="39" operator="greaterThan">
      <formula>$E$75</formula>
    </cfRule>
  </conditionalFormatting>
  <conditionalFormatting sqref="I76">
    <cfRule type="cellIs" dxfId="1941" priority="38" operator="greaterThan">
      <formula>$E$76</formula>
    </cfRule>
  </conditionalFormatting>
  <conditionalFormatting sqref="I77:I83">
    <cfRule type="cellIs" dxfId="1940" priority="37" operator="greaterThan">
      <formula>$E$77</formula>
    </cfRule>
  </conditionalFormatting>
  <conditionalFormatting sqref="I86">
    <cfRule type="cellIs" dxfId="1939" priority="36" operator="greaterThan">
      <formula>$E$86</formula>
    </cfRule>
  </conditionalFormatting>
  <conditionalFormatting sqref="I87">
    <cfRule type="cellIs" dxfId="1938" priority="35" operator="greaterThan">
      <formula>$E$87</formula>
    </cfRule>
  </conditionalFormatting>
  <conditionalFormatting sqref="I88">
    <cfRule type="cellIs" dxfId="1937" priority="34" operator="greaterThan">
      <formula>$E$88</formula>
    </cfRule>
  </conditionalFormatting>
  <conditionalFormatting sqref="I89">
    <cfRule type="cellIs" dxfId="1936" priority="33" operator="greaterThan">
      <formula>$E$89</formula>
    </cfRule>
  </conditionalFormatting>
  <conditionalFormatting sqref="I90">
    <cfRule type="cellIs" dxfId="1935" priority="32" operator="greaterThan">
      <formula>$E$90</formula>
    </cfRule>
  </conditionalFormatting>
  <conditionalFormatting sqref="I91">
    <cfRule type="cellIs" dxfId="1934" priority="31" operator="greaterThan">
      <formula>$E$91</formula>
    </cfRule>
  </conditionalFormatting>
  <conditionalFormatting sqref="I92">
    <cfRule type="cellIs" dxfId="1933" priority="30" operator="greaterThan">
      <formula>$E$92</formula>
    </cfRule>
  </conditionalFormatting>
  <conditionalFormatting sqref="I93">
    <cfRule type="cellIs" dxfId="1932" priority="29" operator="greaterThan">
      <formula>$E$93</formula>
    </cfRule>
  </conditionalFormatting>
  <conditionalFormatting sqref="I94">
    <cfRule type="cellIs" dxfId="1931" priority="28" operator="greaterThan">
      <formula>$E$94</formula>
    </cfRule>
  </conditionalFormatting>
  <conditionalFormatting sqref="I95">
    <cfRule type="cellIs" dxfId="1930" priority="27" operator="greaterThan">
      <formula>$E$95</formula>
    </cfRule>
  </conditionalFormatting>
  <conditionalFormatting sqref="I96">
    <cfRule type="cellIs" dxfId="1929" priority="26" operator="greaterThan">
      <formula>$E$96</formula>
    </cfRule>
  </conditionalFormatting>
  <conditionalFormatting sqref="I97">
    <cfRule type="cellIs" dxfId="1928" priority="25" operator="greaterThan">
      <formula>$E$97</formula>
    </cfRule>
  </conditionalFormatting>
  <conditionalFormatting sqref="I98">
    <cfRule type="cellIs" dxfId="1927" priority="24" operator="greaterThan">
      <formula>$E$98</formula>
    </cfRule>
  </conditionalFormatting>
  <conditionalFormatting sqref="I99">
    <cfRule type="cellIs" dxfId="1926" priority="23" operator="greaterThan">
      <formula>$E$99</formula>
    </cfRule>
  </conditionalFormatting>
  <conditionalFormatting sqref="I100">
    <cfRule type="cellIs" dxfId="1925" priority="22" operator="greaterThan">
      <formula>$E$100</formula>
    </cfRule>
  </conditionalFormatting>
  <conditionalFormatting sqref="I101">
    <cfRule type="cellIs" dxfId="1924" priority="21" operator="greaterThan">
      <formula>$E$101</formula>
    </cfRule>
  </conditionalFormatting>
  <conditionalFormatting sqref="I102">
    <cfRule type="cellIs" dxfId="1923" priority="20" operator="greaterThan">
      <formula>$E$102</formula>
    </cfRule>
  </conditionalFormatting>
  <conditionalFormatting sqref="I103:I110">
    <cfRule type="cellIs" dxfId="1922" priority="19" operator="greaterThan">
      <formula>$E$103</formula>
    </cfRule>
  </conditionalFormatting>
  <conditionalFormatting sqref="I113">
    <cfRule type="cellIs" dxfId="1921" priority="18" operator="greaterThan">
      <formula>$E$113</formula>
    </cfRule>
  </conditionalFormatting>
  <conditionalFormatting sqref="I114">
    <cfRule type="cellIs" dxfId="1920" priority="17" operator="greaterThan">
      <formula>$E$114</formula>
    </cfRule>
  </conditionalFormatting>
  <conditionalFormatting sqref="I115">
    <cfRule type="cellIs" dxfId="1919" priority="16" operator="greaterThan">
      <formula>$E$115</formula>
    </cfRule>
  </conditionalFormatting>
  <conditionalFormatting sqref="I116">
    <cfRule type="cellIs" dxfId="1918" priority="15" operator="greaterThan">
      <formula>$E$116</formula>
    </cfRule>
  </conditionalFormatting>
  <conditionalFormatting sqref="I117">
    <cfRule type="cellIs" dxfId="1917" priority="14" operator="greaterThan">
      <formula>$E$116</formula>
    </cfRule>
  </conditionalFormatting>
  <conditionalFormatting sqref="I118">
    <cfRule type="cellIs" dxfId="1916" priority="13" operator="greaterThan">
      <formula>$E$118</formula>
    </cfRule>
  </conditionalFormatting>
  <conditionalFormatting sqref="I119">
    <cfRule type="cellIs" dxfId="1915" priority="12" operator="greaterThan">
      <formula>$E$119</formula>
    </cfRule>
  </conditionalFormatting>
  <conditionalFormatting sqref="I120">
    <cfRule type="cellIs" dxfId="1914" priority="11" operator="greaterThan">
      <formula>$E$120</formula>
    </cfRule>
  </conditionalFormatting>
  <conditionalFormatting sqref="I121">
    <cfRule type="cellIs" dxfId="1913" priority="10" operator="greaterThan">
      <formula>$E$121</formula>
    </cfRule>
  </conditionalFormatting>
  <conditionalFormatting sqref="I122">
    <cfRule type="cellIs" dxfId="1912" priority="9" operator="greaterThan">
      <formula>$E$122</formula>
    </cfRule>
  </conditionalFormatting>
  <conditionalFormatting sqref="I123">
    <cfRule type="cellIs" dxfId="1911" priority="8" operator="greaterThan">
      <formula>$E$123</formula>
    </cfRule>
  </conditionalFormatting>
  <conditionalFormatting sqref="I124">
    <cfRule type="cellIs" dxfId="1910" priority="7" operator="greaterThan">
      <formula>$E$124</formula>
    </cfRule>
  </conditionalFormatting>
  <conditionalFormatting sqref="I125">
    <cfRule type="cellIs" dxfId="1909" priority="6" operator="greaterThan">
      <formula>$E$125</formula>
    </cfRule>
  </conditionalFormatting>
  <conditionalFormatting sqref="I126">
    <cfRule type="cellIs" dxfId="1908" priority="5" operator="greaterThan">
      <formula>$E$126</formula>
    </cfRule>
  </conditionalFormatting>
  <conditionalFormatting sqref="I127">
    <cfRule type="cellIs" dxfId="1907" priority="4" operator="greaterThan">
      <formula>$E$127</formula>
    </cfRule>
  </conditionalFormatting>
  <conditionalFormatting sqref="I128">
    <cfRule type="cellIs" dxfId="1906" priority="3" operator="greaterThan">
      <formula>$E$128</formula>
    </cfRule>
  </conditionalFormatting>
  <conditionalFormatting sqref="I129">
    <cfRule type="cellIs" dxfId="1905" priority="2" operator="greaterThan">
      <formula>$E$129</formula>
    </cfRule>
  </conditionalFormatting>
  <conditionalFormatting sqref="I130:I137">
    <cfRule type="cellIs" dxfId="1904" priority="1" operator="greaterThan">
      <formula>$E$130</formula>
    </cfRule>
  </conditionalFormatting>
  <dataValidations count="1">
    <dataValidation type="list" allowBlank="1" showInputMessage="1" showErrorMessage="1" sqref="B32:B56 B59:B83 B86:B110 B113:B137">
      <formula1>$A$2:$A$26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'[1]Nom et prénom'!#REF!</xm:f>
          </x14:formula1>
          <xm:sqref>B5:B29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42"/>
  <sheetViews>
    <sheetView topLeftCell="A91" workbookViewId="0">
      <selection activeCell="B117" sqref="B117:B141"/>
    </sheetView>
  </sheetViews>
  <sheetFormatPr baseColWidth="10" defaultRowHeight="15" x14ac:dyDescent="0.25"/>
  <cols>
    <col min="2" max="2" width="17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1" max="11" width="14" bestFit="1" customWidth="1"/>
    <col min="15" max="15" width="17.5703125" bestFit="1" customWidth="1"/>
    <col min="16" max="17" width="14.7109375" customWidth="1"/>
  </cols>
  <sheetData>
    <row r="1" spans="1:17" ht="15.75" customHeight="1" thickBot="1" x14ac:dyDescent="0.3">
      <c r="A1" s="123" t="s">
        <v>15</v>
      </c>
      <c r="B1" s="125" t="s">
        <v>0</v>
      </c>
      <c r="C1" s="112" t="s">
        <v>5</v>
      </c>
      <c r="D1" s="113"/>
      <c r="E1" s="114"/>
      <c r="F1" s="112" t="s">
        <v>6</v>
      </c>
      <c r="G1" s="113"/>
      <c r="H1" s="114"/>
      <c r="I1" s="127" t="s">
        <v>4</v>
      </c>
      <c r="J1" s="128"/>
      <c r="K1" s="129"/>
      <c r="N1" s="123" t="s">
        <v>15</v>
      </c>
      <c r="O1" s="125" t="s">
        <v>0</v>
      </c>
      <c r="P1" s="121" t="s">
        <v>32</v>
      </c>
      <c r="Q1" s="121" t="s">
        <v>33</v>
      </c>
    </row>
    <row r="2" spans="1:17" ht="15.75" thickBot="1" x14ac:dyDescent="0.3">
      <c r="A2" s="124"/>
      <c r="B2" s="126"/>
      <c r="C2" s="6" t="s">
        <v>1</v>
      </c>
      <c r="D2" s="7" t="s">
        <v>2</v>
      </c>
      <c r="E2" s="8" t="s">
        <v>7</v>
      </c>
      <c r="F2" s="6" t="s">
        <v>1</v>
      </c>
      <c r="G2" s="7" t="s">
        <v>2</v>
      </c>
      <c r="H2" s="8" t="s">
        <v>8</v>
      </c>
      <c r="I2" s="5" t="s">
        <v>3</v>
      </c>
      <c r="J2" s="35" t="s">
        <v>17</v>
      </c>
      <c r="K2" s="35" t="s">
        <v>18</v>
      </c>
      <c r="N2" s="124"/>
      <c r="O2" s="126"/>
      <c r="P2" s="122"/>
      <c r="Q2" s="122"/>
    </row>
    <row r="3" spans="1:17" ht="15.75" customHeight="1" thickBot="1" x14ac:dyDescent="0.3">
      <c r="A3" s="45"/>
      <c r="B3" s="46"/>
      <c r="C3" s="1"/>
      <c r="D3" s="1"/>
      <c r="E3" s="1"/>
      <c r="F3" s="1"/>
      <c r="G3" s="1"/>
      <c r="H3" s="1"/>
      <c r="I3" s="1"/>
      <c r="J3" s="34"/>
      <c r="K3" s="34"/>
      <c r="N3" s="45"/>
      <c r="O3" s="46"/>
      <c r="P3" s="47"/>
      <c r="Q3" s="47"/>
    </row>
    <row r="4" spans="1:17" ht="15.75" customHeight="1" thickBot="1" x14ac:dyDescent="0.3">
      <c r="C4" s="118" t="s">
        <v>27</v>
      </c>
      <c r="D4" s="119"/>
      <c r="E4" s="119"/>
      <c r="F4" s="119"/>
      <c r="G4" s="119"/>
      <c r="H4" s="119"/>
      <c r="I4" s="130"/>
      <c r="J4" s="119"/>
      <c r="K4" s="120"/>
      <c r="N4" s="45"/>
      <c r="P4" s="47"/>
      <c r="Q4" s="47"/>
    </row>
    <row r="5" spans="1:17" ht="15.75" thickBot="1" x14ac:dyDescent="0.3">
      <c r="A5" s="22">
        <v>1</v>
      </c>
      <c r="B5" s="44" t="s">
        <v>89</v>
      </c>
      <c r="C5" s="36">
        <v>0</v>
      </c>
      <c r="D5" s="37">
        <v>0</v>
      </c>
      <c r="E5" s="57">
        <f t="shared" ref="E5" si="0">IF(OR(C5="abs",C5="",C5="CA"),0,D5-C5)</f>
        <v>0</v>
      </c>
      <c r="F5" s="13">
        <v>0</v>
      </c>
      <c r="G5" s="2">
        <v>0</v>
      </c>
      <c r="H5" s="58">
        <f t="shared" ref="H5" si="1">IF(OR(F5="abs",F5="",F5="ca"),0,G5-F5)</f>
        <v>0</v>
      </c>
      <c r="I5" s="73">
        <f t="shared" ref="I5:I25" si="2">MAX(H5-E5,0)</f>
        <v>0</v>
      </c>
      <c r="J5" s="41">
        <v>10</v>
      </c>
      <c r="K5" s="38">
        <f t="shared" ref="K5" si="3">(I5*24)*J5</f>
        <v>0</v>
      </c>
      <c r="N5" s="22">
        <v>1</v>
      </c>
      <c r="O5" s="44" t="s">
        <v>89</v>
      </c>
      <c r="P5" s="56">
        <f t="shared" ref="P5:P25" si="4">SUM(I5+I33+I61+I89+I117)</f>
        <v>0</v>
      </c>
      <c r="Q5" s="48">
        <f>SUM(K5+K33+K61+K89+K117)</f>
        <v>0</v>
      </c>
    </row>
    <row r="6" spans="1:17" ht="15.75" thickBot="1" x14ac:dyDescent="0.3">
      <c r="A6" s="23">
        <v>2</v>
      </c>
      <c r="B6" s="44" t="s">
        <v>84</v>
      </c>
      <c r="C6" s="13">
        <v>0</v>
      </c>
      <c r="D6" s="2">
        <v>0</v>
      </c>
      <c r="E6" s="57">
        <f t="shared" ref="E6:E25" si="5">IF(OR(C6="abs",C6="",C6="CA"),0,D6-C6)</f>
        <v>0</v>
      </c>
      <c r="F6" s="13">
        <v>0</v>
      </c>
      <c r="G6" s="2">
        <v>0</v>
      </c>
      <c r="H6" s="58">
        <f t="shared" ref="H6:H25" si="6">IF(OR(F6="abs",F6="",F6="ca"),0,G6-F6)</f>
        <v>0</v>
      </c>
      <c r="I6" s="73">
        <f t="shared" si="2"/>
        <v>0</v>
      </c>
      <c r="J6" s="41">
        <v>9.25</v>
      </c>
      <c r="K6" s="38">
        <f t="shared" ref="K6:K25" si="7">(I6*24)*J6</f>
        <v>0</v>
      </c>
      <c r="N6" s="23">
        <v>2</v>
      </c>
      <c r="O6" s="44" t="s">
        <v>84</v>
      </c>
      <c r="P6" s="56">
        <f t="shared" si="4"/>
        <v>0</v>
      </c>
      <c r="Q6" s="48">
        <f t="shared" ref="Q6:Q30" si="8">SUM(K6+K34+K62+K90+K118)</f>
        <v>0</v>
      </c>
    </row>
    <row r="7" spans="1:17" ht="15.75" thickBot="1" x14ac:dyDescent="0.3">
      <c r="A7" s="23">
        <v>3</v>
      </c>
      <c r="B7" s="44" t="s">
        <v>85</v>
      </c>
      <c r="C7" s="13">
        <v>0</v>
      </c>
      <c r="D7" s="2">
        <v>0</v>
      </c>
      <c r="E7" s="57">
        <f t="shared" si="5"/>
        <v>0</v>
      </c>
      <c r="F7" s="13">
        <v>0</v>
      </c>
      <c r="G7" s="2">
        <v>0</v>
      </c>
      <c r="H7" s="58">
        <f t="shared" si="6"/>
        <v>0</v>
      </c>
      <c r="I7" s="73">
        <f t="shared" si="2"/>
        <v>0</v>
      </c>
      <c r="J7" s="41">
        <v>7.75</v>
      </c>
      <c r="K7" s="38">
        <f t="shared" si="7"/>
        <v>0</v>
      </c>
      <c r="N7" s="23">
        <v>3</v>
      </c>
      <c r="O7" s="44" t="s">
        <v>85</v>
      </c>
      <c r="P7" s="56">
        <f t="shared" si="4"/>
        <v>0</v>
      </c>
      <c r="Q7" s="48">
        <f t="shared" si="8"/>
        <v>0</v>
      </c>
    </row>
    <row r="8" spans="1:17" ht="15.75" thickBot="1" x14ac:dyDescent="0.3">
      <c r="A8" s="23">
        <v>4</v>
      </c>
      <c r="B8" s="44" t="s">
        <v>86</v>
      </c>
      <c r="C8" s="13">
        <v>0</v>
      </c>
      <c r="D8" s="2">
        <v>0</v>
      </c>
      <c r="E8" s="57">
        <f t="shared" si="5"/>
        <v>0</v>
      </c>
      <c r="F8" s="13">
        <v>0</v>
      </c>
      <c r="G8" s="2">
        <v>0</v>
      </c>
      <c r="H8" s="58">
        <f t="shared" si="6"/>
        <v>0</v>
      </c>
      <c r="I8" s="73">
        <f t="shared" si="2"/>
        <v>0</v>
      </c>
      <c r="J8" s="41">
        <v>7.75</v>
      </c>
      <c r="K8" s="38">
        <f t="shared" si="7"/>
        <v>0</v>
      </c>
      <c r="N8" s="23">
        <v>4</v>
      </c>
      <c r="O8" s="44" t="s">
        <v>86</v>
      </c>
      <c r="P8" s="56">
        <f t="shared" si="4"/>
        <v>0</v>
      </c>
      <c r="Q8" s="48">
        <f t="shared" si="8"/>
        <v>0</v>
      </c>
    </row>
    <row r="9" spans="1:17" ht="15.75" thickBot="1" x14ac:dyDescent="0.3">
      <c r="A9" s="23">
        <v>5</v>
      </c>
      <c r="B9" s="44" t="s">
        <v>87</v>
      </c>
      <c r="C9" s="13">
        <v>0</v>
      </c>
      <c r="D9" s="2">
        <v>0</v>
      </c>
      <c r="E9" s="57">
        <f t="shared" si="5"/>
        <v>0</v>
      </c>
      <c r="F9" s="13">
        <v>0</v>
      </c>
      <c r="G9" s="2">
        <v>0</v>
      </c>
      <c r="H9" s="58">
        <f t="shared" si="6"/>
        <v>0</v>
      </c>
      <c r="I9" s="73">
        <f t="shared" si="2"/>
        <v>0</v>
      </c>
      <c r="J9" s="41">
        <v>9.75</v>
      </c>
      <c r="K9" s="38">
        <f t="shared" si="7"/>
        <v>0</v>
      </c>
      <c r="N9" s="23">
        <v>5</v>
      </c>
      <c r="O9" s="44" t="s">
        <v>87</v>
      </c>
      <c r="P9" s="56">
        <f t="shared" si="4"/>
        <v>0</v>
      </c>
      <c r="Q9" s="48">
        <f t="shared" si="8"/>
        <v>0</v>
      </c>
    </row>
    <row r="10" spans="1:17" ht="15.75" thickBot="1" x14ac:dyDescent="0.3">
      <c r="A10" s="23">
        <v>6</v>
      </c>
      <c r="B10" s="44" t="s">
        <v>88</v>
      </c>
      <c r="C10" s="13">
        <v>0</v>
      </c>
      <c r="D10" s="2">
        <v>0</v>
      </c>
      <c r="E10" s="57">
        <f t="shared" si="5"/>
        <v>0</v>
      </c>
      <c r="F10" s="13">
        <v>0</v>
      </c>
      <c r="G10" s="2">
        <v>0</v>
      </c>
      <c r="H10" s="58">
        <f t="shared" si="6"/>
        <v>0</v>
      </c>
      <c r="I10" s="73">
        <f t="shared" si="2"/>
        <v>0</v>
      </c>
      <c r="J10" s="41">
        <v>8.5</v>
      </c>
      <c r="K10" s="38">
        <f t="shared" si="7"/>
        <v>0</v>
      </c>
      <c r="N10" s="23">
        <v>6</v>
      </c>
      <c r="O10" s="44" t="s">
        <v>88</v>
      </c>
      <c r="P10" s="56">
        <f t="shared" si="4"/>
        <v>0</v>
      </c>
      <c r="Q10" s="48">
        <f t="shared" si="8"/>
        <v>0</v>
      </c>
    </row>
    <row r="11" spans="1:17" ht="15.75" thickBot="1" x14ac:dyDescent="0.3">
      <c r="A11" s="23">
        <v>7</v>
      </c>
      <c r="B11" s="44" t="s">
        <v>90</v>
      </c>
      <c r="C11" s="13">
        <v>0</v>
      </c>
      <c r="D11" s="2">
        <v>0</v>
      </c>
      <c r="E11" s="57">
        <f t="shared" si="5"/>
        <v>0</v>
      </c>
      <c r="F11" s="13">
        <v>0</v>
      </c>
      <c r="G11" s="2">
        <v>0</v>
      </c>
      <c r="H11" s="58">
        <f t="shared" si="6"/>
        <v>0</v>
      </c>
      <c r="I11" s="73">
        <f t="shared" si="2"/>
        <v>0</v>
      </c>
      <c r="J11" s="41">
        <v>7.75</v>
      </c>
      <c r="K11" s="38">
        <f t="shared" si="7"/>
        <v>0</v>
      </c>
      <c r="N11" s="23">
        <v>7</v>
      </c>
      <c r="O11" s="44" t="s">
        <v>90</v>
      </c>
      <c r="P11" s="56">
        <f t="shared" si="4"/>
        <v>0</v>
      </c>
      <c r="Q11" s="48">
        <f t="shared" si="8"/>
        <v>0</v>
      </c>
    </row>
    <row r="12" spans="1:17" ht="15.75" thickBot="1" x14ac:dyDescent="0.3">
      <c r="A12" s="23">
        <v>8</v>
      </c>
      <c r="B12" s="44" t="s">
        <v>91</v>
      </c>
      <c r="C12" s="13">
        <v>0</v>
      </c>
      <c r="D12" s="2">
        <v>0</v>
      </c>
      <c r="E12" s="57">
        <f t="shared" si="5"/>
        <v>0</v>
      </c>
      <c r="F12" s="13">
        <v>0</v>
      </c>
      <c r="G12" s="2">
        <v>0</v>
      </c>
      <c r="H12" s="58">
        <f t="shared" si="6"/>
        <v>0</v>
      </c>
      <c r="I12" s="73">
        <f t="shared" si="2"/>
        <v>0</v>
      </c>
      <c r="J12" s="41">
        <v>7.75</v>
      </c>
      <c r="K12" s="38">
        <f t="shared" si="7"/>
        <v>0</v>
      </c>
      <c r="N12" s="23">
        <v>8</v>
      </c>
      <c r="O12" s="44" t="s">
        <v>91</v>
      </c>
      <c r="P12" s="56">
        <f t="shared" si="4"/>
        <v>0</v>
      </c>
      <c r="Q12" s="48">
        <f t="shared" si="8"/>
        <v>0</v>
      </c>
    </row>
    <row r="13" spans="1:17" ht="15.75" thickBot="1" x14ac:dyDescent="0.3">
      <c r="A13" s="31">
        <v>9</v>
      </c>
      <c r="B13" s="44" t="s">
        <v>92</v>
      </c>
      <c r="C13" s="32">
        <v>0</v>
      </c>
      <c r="D13" s="33">
        <v>0</v>
      </c>
      <c r="E13" s="57">
        <f t="shared" si="5"/>
        <v>0</v>
      </c>
      <c r="F13" s="32">
        <v>0</v>
      </c>
      <c r="G13" s="33">
        <v>0</v>
      </c>
      <c r="H13" s="58">
        <f t="shared" si="6"/>
        <v>0</v>
      </c>
      <c r="I13" s="73">
        <f t="shared" si="2"/>
        <v>0</v>
      </c>
      <c r="J13" s="41">
        <v>8.5</v>
      </c>
      <c r="K13" s="38">
        <f t="shared" si="7"/>
        <v>0</v>
      </c>
      <c r="N13" s="31">
        <v>9</v>
      </c>
      <c r="O13" s="44" t="s">
        <v>92</v>
      </c>
      <c r="P13" s="56">
        <f t="shared" si="4"/>
        <v>0</v>
      </c>
      <c r="Q13" s="48">
        <f t="shared" si="8"/>
        <v>0</v>
      </c>
    </row>
    <row r="14" spans="1:17" ht="15.75" thickBot="1" x14ac:dyDescent="0.3">
      <c r="A14" s="31">
        <v>10</v>
      </c>
      <c r="B14" s="44" t="s">
        <v>93</v>
      </c>
      <c r="C14" s="32">
        <v>0</v>
      </c>
      <c r="D14" s="33">
        <v>0</v>
      </c>
      <c r="E14" s="57">
        <f t="shared" si="5"/>
        <v>0</v>
      </c>
      <c r="F14" s="32">
        <v>0</v>
      </c>
      <c r="G14" s="33">
        <v>0</v>
      </c>
      <c r="H14" s="58">
        <f t="shared" si="6"/>
        <v>0</v>
      </c>
      <c r="I14" s="73">
        <f t="shared" si="2"/>
        <v>0</v>
      </c>
      <c r="J14" s="41">
        <v>9.5</v>
      </c>
      <c r="K14" s="38">
        <f t="shared" si="7"/>
        <v>0</v>
      </c>
      <c r="N14" s="31">
        <v>10</v>
      </c>
      <c r="O14" s="44" t="s">
        <v>93</v>
      </c>
      <c r="P14" s="56">
        <f t="shared" si="4"/>
        <v>0</v>
      </c>
      <c r="Q14" s="48">
        <f t="shared" si="8"/>
        <v>0</v>
      </c>
    </row>
    <row r="15" spans="1:17" ht="15.75" thickBot="1" x14ac:dyDescent="0.3">
      <c r="A15" s="31">
        <v>11</v>
      </c>
      <c r="B15" s="44" t="s">
        <v>94</v>
      </c>
      <c r="C15" s="32">
        <v>0</v>
      </c>
      <c r="D15" s="33">
        <v>0</v>
      </c>
      <c r="E15" s="57">
        <f t="shared" si="5"/>
        <v>0</v>
      </c>
      <c r="F15" s="32">
        <v>0</v>
      </c>
      <c r="G15" s="33">
        <v>0</v>
      </c>
      <c r="H15" s="58">
        <f t="shared" si="6"/>
        <v>0</v>
      </c>
      <c r="I15" s="73">
        <f t="shared" si="2"/>
        <v>0</v>
      </c>
      <c r="J15" s="41">
        <v>9.25</v>
      </c>
      <c r="K15" s="38">
        <f t="shared" si="7"/>
        <v>0</v>
      </c>
      <c r="N15" s="31">
        <v>11</v>
      </c>
      <c r="O15" s="44" t="s">
        <v>94</v>
      </c>
      <c r="P15" s="56">
        <f t="shared" si="4"/>
        <v>0</v>
      </c>
      <c r="Q15" s="48">
        <f t="shared" si="8"/>
        <v>0</v>
      </c>
    </row>
    <row r="16" spans="1:17" ht="15.75" thickBot="1" x14ac:dyDescent="0.3">
      <c r="A16" s="31">
        <v>12</v>
      </c>
      <c r="B16" s="44" t="s">
        <v>95</v>
      </c>
      <c r="C16" s="32">
        <v>0</v>
      </c>
      <c r="D16" s="33">
        <v>0</v>
      </c>
      <c r="E16" s="57">
        <f t="shared" si="5"/>
        <v>0</v>
      </c>
      <c r="F16" s="32">
        <v>0</v>
      </c>
      <c r="G16" s="33">
        <v>0</v>
      </c>
      <c r="H16" s="58">
        <f t="shared" si="6"/>
        <v>0</v>
      </c>
      <c r="I16" s="73">
        <f t="shared" si="2"/>
        <v>0</v>
      </c>
      <c r="J16" s="41">
        <v>8.5</v>
      </c>
      <c r="K16" s="38">
        <f t="shared" si="7"/>
        <v>0</v>
      </c>
      <c r="N16" s="31">
        <v>12</v>
      </c>
      <c r="O16" s="44" t="s">
        <v>95</v>
      </c>
      <c r="P16" s="56">
        <f t="shared" si="4"/>
        <v>0</v>
      </c>
      <c r="Q16" s="48">
        <f t="shared" si="8"/>
        <v>0</v>
      </c>
    </row>
    <row r="17" spans="1:17" ht="15.75" thickBot="1" x14ac:dyDescent="0.3">
      <c r="A17" s="31">
        <v>13</v>
      </c>
      <c r="B17" s="44" t="s">
        <v>96</v>
      </c>
      <c r="C17" s="32">
        <v>0</v>
      </c>
      <c r="D17" s="33">
        <v>0</v>
      </c>
      <c r="E17" s="57">
        <f t="shared" si="5"/>
        <v>0</v>
      </c>
      <c r="F17" s="32">
        <v>0</v>
      </c>
      <c r="G17" s="33">
        <v>0</v>
      </c>
      <c r="H17" s="58">
        <f t="shared" si="6"/>
        <v>0</v>
      </c>
      <c r="I17" s="73">
        <f t="shared" si="2"/>
        <v>0</v>
      </c>
      <c r="J17" s="41">
        <v>9</v>
      </c>
      <c r="K17" s="40">
        <f t="shared" si="7"/>
        <v>0</v>
      </c>
      <c r="N17" s="31">
        <v>13</v>
      </c>
      <c r="O17" s="44" t="s">
        <v>96</v>
      </c>
      <c r="P17" s="56">
        <f t="shared" si="4"/>
        <v>0</v>
      </c>
      <c r="Q17" s="48">
        <f t="shared" si="8"/>
        <v>0</v>
      </c>
    </row>
    <row r="18" spans="1:17" ht="15.75" thickBot="1" x14ac:dyDescent="0.3">
      <c r="A18" s="31">
        <v>14</v>
      </c>
      <c r="B18" s="44" t="s">
        <v>97</v>
      </c>
      <c r="C18" s="32">
        <v>0</v>
      </c>
      <c r="D18" s="33">
        <v>0</v>
      </c>
      <c r="E18" s="57">
        <f t="shared" si="5"/>
        <v>0</v>
      </c>
      <c r="F18" s="32">
        <v>0</v>
      </c>
      <c r="G18" s="33">
        <v>0</v>
      </c>
      <c r="H18" s="58">
        <f t="shared" si="6"/>
        <v>0</v>
      </c>
      <c r="I18" s="73">
        <f t="shared" si="2"/>
        <v>0</v>
      </c>
      <c r="J18" s="41">
        <v>8.25</v>
      </c>
      <c r="K18" s="40">
        <f t="shared" si="7"/>
        <v>0</v>
      </c>
      <c r="N18" s="31">
        <v>14</v>
      </c>
      <c r="O18" s="44" t="s">
        <v>97</v>
      </c>
      <c r="P18" s="56">
        <f t="shared" si="4"/>
        <v>0</v>
      </c>
      <c r="Q18" s="48">
        <f t="shared" si="8"/>
        <v>0</v>
      </c>
    </row>
    <row r="19" spans="1:17" ht="15.75" thickBot="1" x14ac:dyDescent="0.3">
      <c r="A19" s="31">
        <v>15</v>
      </c>
      <c r="B19" s="44" t="s">
        <v>98</v>
      </c>
      <c r="C19" s="32">
        <v>0</v>
      </c>
      <c r="D19" s="33">
        <v>0</v>
      </c>
      <c r="E19" s="57">
        <f t="shared" si="5"/>
        <v>0</v>
      </c>
      <c r="F19" s="32">
        <v>0</v>
      </c>
      <c r="G19" s="33">
        <v>0</v>
      </c>
      <c r="H19" s="58">
        <f t="shared" si="6"/>
        <v>0</v>
      </c>
      <c r="I19" s="73">
        <f t="shared" si="2"/>
        <v>0</v>
      </c>
      <c r="J19" s="41">
        <v>8.25</v>
      </c>
      <c r="K19" s="40">
        <f t="shared" si="7"/>
        <v>0</v>
      </c>
      <c r="N19" s="31">
        <v>15</v>
      </c>
      <c r="O19" s="44" t="s">
        <v>98</v>
      </c>
      <c r="P19" s="56">
        <f t="shared" si="4"/>
        <v>0</v>
      </c>
      <c r="Q19" s="48">
        <f t="shared" si="8"/>
        <v>0</v>
      </c>
    </row>
    <row r="20" spans="1:17" ht="15.75" thickBot="1" x14ac:dyDescent="0.3">
      <c r="A20" s="31">
        <v>16</v>
      </c>
      <c r="B20" s="44" t="s">
        <v>99</v>
      </c>
      <c r="C20" s="32">
        <v>0</v>
      </c>
      <c r="D20" s="33">
        <v>0</v>
      </c>
      <c r="E20" s="57">
        <f t="shared" si="5"/>
        <v>0</v>
      </c>
      <c r="F20" s="32">
        <v>0</v>
      </c>
      <c r="G20" s="33">
        <v>0</v>
      </c>
      <c r="H20" s="58">
        <f t="shared" si="6"/>
        <v>0</v>
      </c>
      <c r="I20" s="73">
        <f t="shared" si="2"/>
        <v>0</v>
      </c>
      <c r="J20" s="41">
        <v>8</v>
      </c>
      <c r="K20" s="40">
        <f t="shared" si="7"/>
        <v>0</v>
      </c>
      <c r="N20" s="31">
        <v>16</v>
      </c>
      <c r="O20" s="44" t="s">
        <v>99</v>
      </c>
      <c r="P20" s="56">
        <f t="shared" si="4"/>
        <v>0</v>
      </c>
      <c r="Q20" s="48">
        <f t="shared" si="8"/>
        <v>0</v>
      </c>
    </row>
    <row r="21" spans="1:17" ht="15.75" thickBot="1" x14ac:dyDescent="0.3">
      <c r="A21" s="31">
        <v>17</v>
      </c>
      <c r="B21" s="44" t="s">
        <v>100</v>
      </c>
      <c r="C21" s="32">
        <v>0</v>
      </c>
      <c r="D21" s="33">
        <v>0</v>
      </c>
      <c r="E21" s="57">
        <f t="shared" si="5"/>
        <v>0</v>
      </c>
      <c r="F21" s="32">
        <v>0</v>
      </c>
      <c r="G21" s="33">
        <v>0</v>
      </c>
      <c r="H21" s="58">
        <f t="shared" si="6"/>
        <v>0</v>
      </c>
      <c r="I21" s="73">
        <f t="shared" si="2"/>
        <v>0</v>
      </c>
      <c r="J21" s="41">
        <v>8.75</v>
      </c>
      <c r="K21" s="40">
        <f t="shared" si="7"/>
        <v>0</v>
      </c>
      <c r="N21" s="31">
        <v>17</v>
      </c>
      <c r="O21" s="44" t="s">
        <v>100</v>
      </c>
      <c r="P21" s="56">
        <f t="shared" si="4"/>
        <v>0</v>
      </c>
      <c r="Q21" s="48">
        <f t="shared" si="8"/>
        <v>0</v>
      </c>
    </row>
    <row r="22" spans="1:17" ht="15.75" thickBot="1" x14ac:dyDescent="0.3">
      <c r="A22" s="31">
        <v>18</v>
      </c>
      <c r="B22" s="44" t="s">
        <v>101</v>
      </c>
      <c r="C22" s="32">
        <v>0</v>
      </c>
      <c r="D22" s="33">
        <v>0</v>
      </c>
      <c r="E22" s="57">
        <f t="shared" si="5"/>
        <v>0</v>
      </c>
      <c r="F22" s="32">
        <v>0</v>
      </c>
      <c r="G22" s="33">
        <v>0</v>
      </c>
      <c r="H22" s="58">
        <f t="shared" si="6"/>
        <v>0</v>
      </c>
      <c r="I22" s="73">
        <f t="shared" si="2"/>
        <v>0</v>
      </c>
      <c r="J22" s="41">
        <v>9.75</v>
      </c>
      <c r="K22" s="40">
        <f t="shared" si="7"/>
        <v>0</v>
      </c>
      <c r="N22" s="31">
        <v>18</v>
      </c>
      <c r="O22" s="44" t="s">
        <v>101</v>
      </c>
      <c r="P22" s="56">
        <f t="shared" si="4"/>
        <v>0</v>
      </c>
      <c r="Q22" s="48">
        <f t="shared" si="8"/>
        <v>0</v>
      </c>
    </row>
    <row r="23" spans="1:17" ht="15.75" thickBot="1" x14ac:dyDescent="0.3">
      <c r="A23" s="31">
        <v>19</v>
      </c>
      <c r="B23" s="44" t="s">
        <v>102</v>
      </c>
      <c r="C23" s="32">
        <v>0</v>
      </c>
      <c r="D23" s="33">
        <v>0</v>
      </c>
      <c r="E23" s="57">
        <f t="shared" si="5"/>
        <v>0</v>
      </c>
      <c r="F23" s="32">
        <v>0</v>
      </c>
      <c r="G23" s="33">
        <v>0</v>
      </c>
      <c r="H23" s="58">
        <f t="shared" si="6"/>
        <v>0</v>
      </c>
      <c r="I23" s="73">
        <f t="shared" si="2"/>
        <v>0</v>
      </c>
      <c r="J23" s="41">
        <v>9.25</v>
      </c>
      <c r="K23" s="40">
        <f t="shared" si="7"/>
        <v>0</v>
      </c>
      <c r="N23" s="31">
        <v>19</v>
      </c>
      <c r="O23" s="44" t="s">
        <v>102</v>
      </c>
      <c r="P23" s="56">
        <f t="shared" si="4"/>
        <v>0</v>
      </c>
      <c r="Q23" s="48">
        <f t="shared" si="8"/>
        <v>0</v>
      </c>
    </row>
    <row r="24" spans="1:17" ht="15.75" thickBot="1" x14ac:dyDescent="0.3">
      <c r="A24" s="31">
        <v>20</v>
      </c>
      <c r="B24" s="44" t="s">
        <v>103</v>
      </c>
      <c r="C24" s="32">
        <v>0</v>
      </c>
      <c r="D24" s="33">
        <v>0</v>
      </c>
      <c r="E24" s="57">
        <f t="shared" si="5"/>
        <v>0</v>
      </c>
      <c r="F24" s="32">
        <v>0</v>
      </c>
      <c r="G24" s="33">
        <v>0</v>
      </c>
      <c r="H24" s="58">
        <f t="shared" si="6"/>
        <v>0</v>
      </c>
      <c r="I24" s="73">
        <f t="shared" si="2"/>
        <v>0</v>
      </c>
      <c r="J24" s="41">
        <v>9.75</v>
      </c>
      <c r="K24" s="40">
        <f t="shared" si="7"/>
        <v>0</v>
      </c>
      <c r="N24" s="31">
        <v>20</v>
      </c>
      <c r="O24" s="44" t="s">
        <v>103</v>
      </c>
      <c r="P24" s="56">
        <f t="shared" si="4"/>
        <v>0</v>
      </c>
      <c r="Q24" s="48">
        <f t="shared" si="8"/>
        <v>0</v>
      </c>
    </row>
    <row r="25" spans="1:17" ht="15.75" thickBot="1" x14ac:dyDescent="0.3">
      <c r="A25" s="31">
        <v>21</v>
      </c>
      <c r="B25" s="44" t="s">
        <v>104</v>
      </c>
      <c r="C25" s="32">
        <v>0</v>
      </c>
      <c r="D25" s="33">
        <v>0</v>
      </c>
      <c r="E25" s="57">
        <f t="shared" si="5"/>
        <v>0</v>
      </c>
      <c r="F25" s="32">
        <v>0</v>
      </c>
      <c r="G25" s="33">
        <v>0</v>
      </c>
      <c r="H25" s="58">
        <f t="shared" si="6"/>
        <v>0</v>
      </c>
      <c r="I25" s="73">
        <f t="shared" si="2"/>
        <v>0</v>
      </c>
      <c r="J25" s="41">
        <v>9</v>
      </c>
      <c r="K25" s="40">
        <f t="shared" si="7"/>
        <v>0</v>
      </c>
      <c r="N25" s="31">
        <v>21</v>
      </c>
      <c r="O25" s="44" t="s">
        <v>104</v>
      </c>
      <c r="P25" s="56">
        <f t="shared" si="4"/>
        <v>0</v>
      </c>
      <c r="Q25" s="48">
        <f t="shared" si="8"/>
        <v>0</v>
      </c>
    </row>
    <row r="26" spans="1:17" ht="15.75" thickBot="1" x14ac:dyDescent="0.3">
      <c r="A26" s="31">
        <v>22</v>
      </c>
      <c r="B26" s="44"/>
      <c r="C26" s="32"/>
      <c r="D26" s="33"/>
      <c r="E26" s="57"/>
      <c r="F26" s="32"/>
      <c r="G26" s="33"/>
      <c r="H26" s="58"/>
      <c r="I26" s="73">
        <f t="shared" ref="I26:I29" si="9">MAX(H26-E26,0)</f>
        <v>0</v>
      </c>
      <c r="J26" s="41"/>
      <c r="K26" s="40"/>
      <c r="N26" s="31">
        <v>22</v>
      </c>
      <c r="O26" s="44"/>
      <c r="P26" s="56">
        <f t="shared" ref="P26:P29" si="10">SUM(I26+I54+I82+I110+I138)</f>
        <v>0</v>
      </c>
      <c r="Q26" s="48">
        <f t="shared" si="8"/>
        <v>0</v>
      </c>
    </row>
    <row r="27" spans="1:17" ht="15.75" thickBot="1" x14ac:dyDescent="0.3">
      <c r="A27" s="31">
        <v>23</v>
      </c>
      <c r="B27" s="44"/>
      <c r="C27" s="32"/>
      <c r="D27" s="33"/>
      <c r="E27" s="57"/>
      <c r="F27" s="32"/>
      <c r="G27" s="33"/>
      <c r="H27" s="58"/>
      <c r="I27" s="73">
        <f t="shared" si="9"/>
        <v>0</v>
      </c>
      <c r="J27" s="41"/>
      <c r="K27" s="40"/>
      <c r="N27" s="31">
        <v>23</v>
      </c>
      <c r="O27" s="44"/>
      <c r="P27" s="56">
        <f t="shared" si="10"/>
        <v>0</v>
      </c>
      <c r="Q27" s="48">
        <f t="shared" si="8"/>
        <v>0</v>
      </c>
    </row>
    <row r="28" spans="1:17" ht="15.75" thickBot="1" x14ac:dyDescent="0.3">
      <c r="A28" s="31">
        <v>24</v>
      </c>
      <c r="B28" s="44"/>
      <c r="C28" s="32"/>
      <c r="D28" s="33"/>
      <c r="E28" s="57"/>
      <c r="F28" s="32"/>
      <c r="G28" s="33"/>
      <c r="H28" s="58"/>
      <c r="I28" s="73">
        <f t="shared" si="9"/>
        <v>0</v>
      </c>
      <c r="J28" s="41"/>
      <c r="K28" s="40"/>
      <c r="N28" s="31">
        <v>24</v>
      </c>
      <c r="O28" s="44"/>
      <c r="P28" s="56">
        <f t="shared" si="10"/>
        <v>0</v>
      </c>
      <c r="Q28" s="48">
        <f t="shared" si="8"/>
        <v>0</v>
      </c>
    </row>
    <row r="29" spans="1:17" ht="15.75" thickBot="1" x14ac:dyDescent="0.3">
      <c r="A29" s="24">
        <v>25</v>
      </c>
      <c r="B29" s="44"/>
      <c r="C29" s="14"/>
      <c r="D29" s="10"/>
      <c r="E29" s="57"/>
      <c r="F29" s="14"/>
      <c r="G29" s="10"/>
      <c r="H29" s="58"/>
      <c r="I29" s="73">
        <f t="shared" si="9"/>
        <v>0</v>
      </c>
      <c r="J29" s="41"/>
      <c r="K29" s="40"/>
      <c r="N29" s="24">
        <v>25</v>
      </c>
      <c r="O29" s="44"/>
      <c r="P29" s="56">
        <f t="shared" si="10"/>
        <v>0</v>
      </c>
      <c r="Q29" s="48">
        <f t="shared" si="8"/>
        <v>0</v>
      </c>
    </row>
    <row r="30" spans="1:17" ht="15.75" thickBot="1" x14ac:dyDescent="0.3">
      <c r="A30" s="115" t="s">
        <v>16</v>
      </c>
      <c r="B30" s="116"/>
      <c r="C30" s="116"/>
      <c r="D30" s="116"/>
      <c r="E30" s="116"/>
      <c r="F30" s="116"/>
      <c r="G30" s="116"/>
      <c r="H30" s="117"/>
      <c r="I30" s="42">
        <f>SUM(I5:I29)</f>
        <v>0</v>
      </c>
      <c r="J30" s="39"/>
      <c r="K30" s="43">
        <f>SUM(K5:K29)</f>
        <v>0</v>
      </c>
      <c r="N30" s="45"/>
      <c r="O30" s="46"/>
      <c r="P30" s="50">
        <f>SUM(P5:P29)</f>
        <v>0</v>
      </c>
      <c r="Q30" s="48">
        <f t="shared" si="8"/>
        <v>0</v>
      </c>
    </row>
    <row r="31" spans="1:17" ht="15.75" thickBot="1" x14ac:dyDescent="0.3">
      <c r="P31" s="29">
        <f>((11.5/24)*10)*5</f>
        <v>23.958333333333336</v>
      </c>
      <c r="Q31" s="30">
        <f>P30/P31</f>
        <v>0</v>
      </c>
    </row>
    <row r="32" spans="1:17" ht="15.75" thickBot="1" x14ac:dyDescent="0.3">
      <c r="C32" s="118" t="s">
        <v>28</v>
      </c>
      <c r="D32" s="119"/>
      <c r="E32" s="119"/>
      <c r="F32" s="119"/>
      <c r="G32" s="119"/>
      <c r="H32" s="119"/>
      <c r="I32" s="119"/>
      <c r="J32" s="119"/>
      <c r="K32" s="120"/>
      <c r="P32" s="52"/>
      <c r="Q32" s="30"/>
    </row>
    <row r="33" spans="1:17" ht="15.75" thickBot="1" x14ac:dyDescent="0.3">
      <c r="A33" s="22">
        <v>1</v>
      </c>
      <c r="B33" s="44" t="s">
        <v>89</v>
      </c>
      <c r="C33" s="36">
        <v>0</v>
      </c>
      <c r="D33" s="37">
        <v>0</v>
      </c>
      <c r="E33" s="57">
        <f t="shared" ref="E33" si="11">IF(OR(C33="abs",C33="",C33="CA"),0,D33-C33)</f>
        <v>0</v>
      </c>
      <c r="F33" s="13">
        <v>0</v>
      </c>
      <c r="G33" s="2">
        <v>0</v>
      </c>
      <c r="H33" s="58">
        <f t="shared" ref="H33" si="12">IF(OR(F33="abs",F33="",F33="ca"),0,G33-F33)</f>
        <v>0</v>
      </c>
      <c r="I33" s="73">
        <f t="shared" ref="I33:I53" si="13">MAX(H33-E33,0)</f>
        <v>0</v>
      </c>
      <c r="J33" s="41">
        <v>10</v>
      </c>
      <c r="K33" s="38">
        <f t="shared" ref="K33" si="14">(I33*24)*J33</f>
        <v>0</v>
      </c>
      <c r="P33" s="52"/>
      <c r="Q33" s="30"/>
    </row>
    <row r="34" spans="1:17" ht="15.75" thickBot="1" x14ac:dyDescent="0.3">
      <c r="A34" s="23">
        <v>2</v>
      </c>
      <c r="B34" s="44" t="s">
        <v>84</v>
      </c>
      <c r="C34" s="13">
        <v>0</v>
      </c>
      <c r="D34" s="2">
        <v>0</v>
      </c>
      <c r="E34" s="57">
        <f t="shared" ref="E34:E53" si="15">IF(OR(C34="abs",C34="",C34="CA"),0,D34-C34)</f>
        <v>0</v>
      </c>
      <c r="F34" s="13">
        <v>0</v>
      </c>
      <c r="G34" s="2">
        <v>0</v>
      </c>
      <c r="H34" s="58">
        <f t="shared" ref="H34:H53" si="16">IF(OR(F34="abs",F34="",F34="ca"),0,G34-F34)</f>
        <v>0</v>
      </c>
      <c r="I34" s="73">
        <f t="shared" si="13"/>
        <v>0</v>
      </c>
      <c r="J34" s="41">
        <v>9.25</v>
      </c>
      <c r="K34" s="38">
        <f t="shared" ref="K34:K50" si="17">(I34*24)*J34</f>
        <v>0</v>
      </c>
      <c r="P34" s="52"/>
      <c r="Q34" s="30"/>
    </row>
    <row r="35" spans="1:17" ht="15.75" thickBot="1" x14ac:dyDescent="0.3">
      <c r="A35" s="23">
        <v>3</v>
      </c>
      <c r="B35" s="44" t="s">
        <v>85</v>
      </c>
      <c r="C35" s="13">
        <v>0</v>
      </c>
      <c r="D35" s="2">
        <v>0</v>
      </c>
      <c r="E35" s="57">
        <f t="shared" si="15"/>
        <v>0</v>
      </c>
      <c r="F35" s="13">
        <v>0</v>
      </c>
      <c r="G35" s="2">
        <v>0</v>
      </c>
      <c r="H35" s="58">
        <f t="shared" si="16"/>
        <v>0</v>
      </c>
      <c r="I35" s="73">
        <f t="shared" si="13"/>
        <v>0</v>
      </c>
      <c r="J35" s="41">
        <v>7.75</v>
      </c>
      <c r="K35" s="38">
        <f t="shared" si="17"/>
        <v>0</v>
      </c>
      <c r="P35" s="52"/>
      <c r="Q35" s="30"/>
    </row>
    <row r="36" spans="1:17" ht="15.75" thickBot="1" x14ac:dyDescent="0.3">
      <c r="A36" s="23">
        <v>4</v>
      </c>
      <c r="B36" s="44" t="s">
        <v>86</v>
      </c>
      <c r="C36" s="13">
        <v>0</v>
      </c>
      <c r="D36" s="2">
        <v>0</v>
      </c>
      <c r="E36" s="57">
        <f t="shared" si="15"/>
        <v>0</v>
      </c>
      <c r="F36" s="13">
        <v>0</v>
      </c>
      <c r="G36" s="2">
        <v>0</v>
      </c>
      <c r="H36" s="58">
        <f t="shared" si="16"/>
        <v>0</v>
      </c>
      <c r="I36" s="73">
        <f t="shared" si="13"/>
        <v>0</v>
      </c>
      <c r="J36" s="41">
        <v>7.75</v>
      </c>
      <c r="K36" s="38">
        <f t="shared" si="17"/>
        <v>0</v>
      </c>
      <c r="P36" s="52"/>
      <c r="Q36" s="30"/>
    </row>
    <row r="37" spans="1:17" ht="15.75" thickBot="1" x14ac:dyDescent="0.3">
      <c r="A37" s="23">
        <v>5</v>
      </c>
      <c r="B37" s="44" t="s">
        <v>87</v>
      </c>
      <c r="C37" s="13">
        <v>0</v>
      </c>
      <c r="D37" s="2">
        <v>0</v>
      </c>
      <c r="E37" s="57">
        <f t="shared" si="15"/>
        <v>0</v>
      </c>
      <c r="F37" s="13">
        <v>0</v>
      </c>
      <c r="G37" s="2">
        <v>0</v>
      </c>
      <c r="H37" s="58">
        <f t="shared" si="16"/>
        <v>0</v>
      </c>
      <c r="I37" s="73">
        <f t="shared" si="13"/>
        <v>0</v>
      </c>
      <c r="J37" s="41">
        <v>9.75</v>
      </c>
      <c r="K37" s="38">
        <f t="shared" si="17"/>
        <v>0</v>
      </c>
      <c r="P37" s="52"/>
      <c r="Q37" s="30"/>
    </row>
    <row r="38" spans="1:17" ht="15.75" thickBot="1" x14ac:dyDescent="0.3">
      <c r="A38" s="23">
        <v>6</v>
      </c>
      <c r="B38" s="44" t="s">
        <v>88</v>
      </c>
      <c r="C38" s="13">
        <v>0</v>
      </c>
      <c r="D38" s="2">
        <v>0</v>
      </c>
      <c r="E38" s="57">
        <f t="shared" si="15"/>
        <v>0</v>
      </c>
      <c r="F38" s="13">
        <v>0</v>
      </c>
      <c r="G38" s="2">
        <v>0</v>
      </c>
      <c r="H38" s="58">
        <f t="shared" si="16"/>
        <v>0</v>
      </c>
      <c r="I38" s="73">
        <f t="shared" si="13"/>
        <v>0</v>
      </c>
      <c r="J38" s="41">
        <v>8.5</v>
      </c>
      <c r="K38" s="38">
        <f t="shared" si="17"/>
        <v>0</v>
      </c>
      <c r="P38" s="52"/>
      <c r="Q38" s="30"/>
    </row>
    <row r="39" spans="1:17" ht="15.75" thickBot="1" x14ac:dyDescent="0.3">
      <c r="A39" s="23">
        <v>7</v>
      </c>
      <c r="B39" s="44" t="s">
        <v>90</v>
      </c>
      <c r="C39" s="13">
        <v>0</v>
      </c>
      <c r="D39" s="2">
        <v>0</v>
      </c>
      <c r="E39" s="57">
        <f t="shared" si="15"/>
        <v>0</v>
      </c>
      <c r="F39" s="13">
        <v>0</v>
      </c>
      <c r="G39" s="2">
        <v>0</v>
      </c>
      <c r="H39" s="58">
        <f t="shared" si="16"/>
        <v>0</v>
      </c>
      <c r="I39" s="73">
        <f t="shared" si="13"/>
        <v>0</v>
      </c>
      <c r="J39" s="41">
        <v>7.75</v>
      </c>
      <c r="K39" s="38">
        <f t="shared" si="17"/>
        <v>0</v>
      </c>
      <c r="P39" s="52"/>
      <c r="Q39" s="30"/>
    </row>
    <row r="40" spans="1:17" ht="15.75" thickBot="1" x14ac:dyDescent="0.3">
      <c r="A40" s="23">
        <v>8</v>
      </c>
      <c r="B40" s="44" t="s">
        <v>91</v>
      </c>
      <c r="C40" s="13">
        <v>0</v>
      </c>
      <c r="D40" s="2">
        <v>0</v>
      </c>
      <c r="E40" s="57">
        <f t="shared" si="15"/>
        <v>0</v>
      </c>
      <c r="F40" s="13">
        <v>0</v>
      </c>
      <c r="G40" s="2">
        <v>0</v>
      </c>
      <c r="H40" s="58">
        <f t="shared" si="16"/>
        <v>0</v>
      </c>
      <c r="I40" s="73">
        <f t="shared" si="13"/>
        <v>0</v>
      </c>
      <c r="J40" s="41">
        <v>7.75</v>
      </c>
      <c r="K40" s="38">
        <f t="shared" si="17"/>
        <v>0</v>
      </c>
      <c r="P40" s="52"/>
      <c r="Q40" s="30"/>
    </row>
    <row r="41" spans="1:17" ht="15.75" thickBot="1" x14ac:dyDescent="0.3">
      <c r="A41" s="31">
        <v>9</v>
      </c>
      <c r="B41" s="44" t="s">
        <v>92</v>
      </c>
      <c r="C41" s="32">
        <v>0</v>
      </c>
      <c r="D41" s="33">
        <v>0</v>
      </c>
      <c r="E41" s="57">
        <f t="shared" si="15"/>
        <v>0</v>
      </c>
      <c r="F41" s="32">
        <v>0</v>
      </c>
      <c r="G41" s="33">
        <v>0</v>
      </c>
      <c r="H41" s="58">
        <f t="shared" si="16"/>
        <v>0</v>
      </c>
      <c r="I41" s="73">
        <f t="shared" si="13"/>
        <v>0</v>
      </c>
      <c r="J41" s="41">
        <v>8.5</v>
      </c>
      <c r="K41" s="38">
        <f t="shared" si="17"/>
        <v>0</v>
      </c>
      <c r="P41" s="52"/>
      <c r="Q41" s="30"/>
    </row>
    <row r="42" spans="1:17" ht="15.75" thickBot="1" x14ac:dyDescent="0.3">
      <c r="A42" s="31">
        <v>10</v>
      </c>
      <c r="B42" s="44" t="s">
        <v>93</v>
      </c>
      <c r="C42" s="32">
        <v>0</v>
      </c>
      <c r="D42" s="33">
        <v>0</v>
      </c>
      <c r="E42" s="57">
        <f t="shared" si="15"/>
        <v>0</v>
      </c>
      <c r="F42" s="32">
        <v>0</v>
      </c>
      <c r="G42" s="33">
        <v>0</v>
      </c>
      <c r="H42" s="58">
        <f t="shared" si="16"/>
        <v>0</v>
      </c>
      <c r="I42" s="73">
        <f t="shared" si="13"/>
        <v>0</v>
      </c>
      <c r="J42" s="41">
        <v>9.5</v>
      </c>
      <c r="K42" s="38">
        <f t="shared" si="17"/>
        <v>0</v>
      </c>
      <c r="P42" s="52"/>
      <c r="Q42" s="30"/>
    </row>
    <row r="43" spans="1:17" ht="15.75" thickBot="1" x14ac:dyDescent="0.3">
      <c r="A43" s="31">
        <v>11</v>
      </c>
      <c r="B43" s="44" t="s">
        <v>94</v>
      </c>
      <c r="C43" s="32">
        <v>0</v>
      </c>
      <c r="D43" s="33">
        <v>0</v>
      </c>
      <c r="E43" s="57">
        <f t="shared" si="15"/>
        <v>0</v>
      </c>
      <c r="F43" s="32">
        <v>0</v>
      </c>
      <c r="G43" s="33">
        <v>0</v>
      </c>
      <c r="H43" s="58">
        <f t="shared" si="16"/>
        <v>0</v>
      </c>
      <c r="I43" s="73">
        <f t="shared" si="13"/>
        <v>0</v>
      </c>
      <c r="J43" s="41">
        <v>9.25</v>
      </c>
      <c r="K43" s="38">
        <f t="shared" si="17"/>
        <v>0</v>
      </c>
      <c r="P43" s="52"/>
      <c r="Q43" s="30"/>
    </row>
    <row r="44" spans="1:17" ht="15.75" thickBot="1" x14ac:dyDescent="0.3">
      <c r="A44" s="31">
        <v>12</v>
      </c>
      <c r="B44" s="44" t="s">
        <v>95</v>
      </c>
      <c r="C44" s="32">
        <v>0</v>
      </c>
      <c r="D44" s="33">
        <v>0</v>
      </c>
      <c r="E44" s="57">
        <f t="shared" si="15"/>
        <v>0</v>
      </c>
      <c r="F44" s="32">
        <v>0</v>
      </c>
      <c r="G44" s="33">
        <v>0</v>
      </c>
      <c r="H44" s="58">
        <f t="shared" si="16"/>
        <v>0</v>
      </c>
      <c r="I44" s="73">
        <f t="shared" si="13"/>
        <v>0</v>
      </c>
      <c r="J44" s="41">
        <v>8.5</v>
      </c>
      <c r="K44" s="38">
        <f t="shared" si="17"/>
        <v>0</v>
      </c>
      <c r="P44" s="52"/>
      <c r="Q44" s="30"/>
    </row>
    <row r="45" spans="1:17" ht="15.75" thickBot="1" x14ac:dyDescent="0.3">
      <c r="A45" s="31">
        <v>13</v>
      </c>
      <c r="B45" s="44" t="s">
        <v>96</v>
      </c>
      <c r="C45" s="32">
        <v>0</v>
      </c>
      <c r="D45" s="33">
        <v>0</v>
      </c>
      <c r="E45" s="57">
        <f t="shared" si="15"/>
        <v>0</v>
      </c>
      <c r="F45" s="32">
        <v>0</v>
      </c>
      <c r="G45" s="33">
        <v>0</v>
      </c>
      <c r="H45" s="58">
        <f t="shared" si="16"/>
        <v>0</v>
      </c>
      <c r="I45" s="73">
        <f t="shared" si="13"/>
        <v>0</v>
      </c>
      <c r="J45" s="41">
        <v>9</v>
      </c>
      <c r="K45" s="40">
        <f t="shared" si="17"/>
        <v>0</v>
      </c>
      <c r="P45" s="52"/>
      <c r="Q45" s="30"/>
    </row>
    <row r="46" spans="1:17" ht="15.75" thickBot="1" x14ac:dyDescent="0.3">
      <c r="A46" s="31">
        <v>14</v>
      </c>
      <c r="B46" s="44" t="s">
        <v>97</v>
      </c>
      <c r="C46" s="32">
        <v>0</v>
      </c>
      <c r="D46" s="33">
        <v>0</v>
      </c>
      <c r="E46" s="57">
        <f t="shared" si="15"/>
        <v>0</v>
      </c>
      <c r="F46" s="32">
        <v>0</v>
      </c>
      <c r="G46" s="33">
        <v>0</v>
      </c>
      <c r="H46" s="58">
        <f t="shared" si="16"/>
        <v>0</v>
      </c>
      <c r="I46" s="73">
        <f t="shared" si="13"/>
        <v>0</v>
      </c>
      <c r="J46" s="41">
        <v>8.25</v>
      </c>
      <c r="K46" s="40">
        <f t="shared" si="17"/>
        <v>0</v>
      </c>
      <c r="P46" s="52"/>
      <c r="Q46" s="30"/>
    </row>
    <row r="47" spans="1:17" ht="15.75" thickBot="1" x14ac:dyDescent="0.3">
      <c r="A47" s="31">
        <v>15</v>
      </c>
      <c r="B47" s="44" t="s">
        <v>98</v>
      </c>
      <c r="C47" s="32">
        <v>0</v>
      </c>
      <c r="D47" s="33">
        <v>0</v>
      </c>
      <c r="E47" s="57">
        <f t="shared" si="15"/>
        <v>0</v>
      </c>
      <c r="F47" s="32">
        <v>0</v>
      </c>
      <c r="G47" s="33">
        <v>0</v>
      </c>
      <c r="H47" s="58">
        <f t="shared" si="16"/>
        <v>0</v>
      </c>
      <c r="I47" s="73">
        <f t="shared" si="13"/>
        <v>0</v>
      </c>
      <c r="J47" s="41">
        <v>8.25</v>
      </c>
      <c r="K47" s="40">
        <f t="shared" si="17"/>
        <v>0</v>
      </c>
    </row>
    <row r="48" spans="1:17" ht="15.75" thickBot="1" x14ac:dyDescent="0.3">
      <c r="A48" s="31">
        <v>16</v>
      </c>
      <c r="B48" s="44" t="s">
        <v>99</v>
      </c>
      <c r="C48" s="32">
        <v>0</v>
      </c>
      <c r="D48" s="33">
        <v>0</v>
      </c>
      <c r="E48" s="57">
        <f t="shared" si="15"/>
        <v>0</v>
      </c>
      <c r="F48" s="32">
        <v>0</v>
      </c>
      <c r="G48" s="33">
        <v>0</v>
      </c>
      <c r="H48" s="58">
        <f t="shared" si="16"/>
        <v>0</v>
      </c>
      <c r="I48" s="73">
        <f t="shared" si="13"/>
        <v>0</v>
      </c>
      <c r="J48" s="41">
        <v>8</v>
      </c>
      <c r="K48" s="40">
        <f t="shared" si="17"/>
        <v>0</v>
      </c>
    </row>
    <row r="49" spans="1:11" ht="15.75" thickBot="1" x14ac:dyDescent="0.3">
      <c r="A49" s="31">
        <v>17</v>
      </c>
      <c r="B49" s="44" t="s">
        <v>100</v>
      </c>
      <c r="C49" s="32">
        <v>0</v>
      </c>
      <c r="D49" s="33">
        <v>0</v>
      </c>
      <c r="E49" s="57">
        <f t="shared" si="15"/>
        <v>0</v>
      </c>
      <c r="F49" s="32">
        <v>0</v>
      </c>
      <c r="G49" s="33">
        <v>0</v>
      </c>
      <c r="H49" s="58">
        <f t="shared" si="16"/>
        <v>0</v>
      </c>
      <c r="I49" s="73">
        <f t="shared" si="13"/>
        <v>0</v>
      </c>
      <c r="J49" s="41">
        <v>8.75</v>
      </c>
      <c r="K49" s="40">
        <f t="shared" si="17"/>
        <v>0</v>
      </c>
    </row>
    <row r="50" spans="1:11" ht="15.75" thickBot="1" x14ac:dyDescent="0.3">
      <c r="A50" s="31">
        <v>18</v>
      </c>
      <c r="B50" s="44" t="s">
        <v>101</v>
      </c>
      <c r="C50" s="32">
        <v>0</v>
      </c>
      <c r="D50" s="33">
        <v>0</v>
      </c>
      <c r="E50" s="57">
        <f t="shared" si="15"/>
        <v>0</v>
      </c>
      <c r="F50" s="32">
        <v>0</v>
      </c>
      <c r="G50" s="33">
        <v>0</v>
      </c>
      <c r="H50" s="58">
        <f t="shared" si="16"/>
        <v>0</v>
      </c>
      <c r="I50" s="73">
        <f t="shared" si="13"/>
        <v>0</v>
      </c>
      <c r="J50" s="41">
        <v>9.75</v>
      </c>
      <c r="K50" s="40">
        <f t="shared" si="17"/>
        <v>0</v>
      </c>
    </row>
    <row r="51" spans="1:11" ht="15.75" thickBot="1" x14ac:dyDescent="0.3">
      <c r="A51" s="31">
        <v>19</v>
      </c>
      <c r="B51" s="44" t="s">
        <v>102</v>
      </c>
      <c r="C51" s="32">
        <v>0</v>
      </c>
      <c r="D51" s="33">
        <v>0</v>
      </c>
      <c r="E51" s="57">
        <f t="shared" si="15"/>
        <v>0</v>
      </c>
      <c r="F51" s="32">
        <v>0</v>
      </c>
      <c r="G51" s="33">
        <v>0</v>
      </c>
      <c r="H51" s="58">
        <f t="shared" si="16"/>
        <v>0</v>
      </c>
      <c r="I51" s="73">
        <f t="shared" si="13"/>
        <v>0</v>
      </c>
      <c r="J51" s="41">
        <v>9.25</v>
      </c>
      <c r="K51" s="40">
        <f t="shared" ref="K51:K52" si="18">(I51*24)*J51</f>
        <v>0</v>
      </c>
    </row>
    <row r="52" spans="1:11" ht="15.75" thickBot="1" x14ac:dyDescent="0.3">
      <c r="A52" s="31">
        <v>20</v>
      </c>
      <c r="B52" s="44" t="s">
        <v>103</v>
      </c>
      <c r="C52" s="32">
        <v>0</v>
      </c>
      <c r="D52" s="33">
        <v>0</v>
      </c>
      <c r="E52" s="57">
        <f t="shared" si="15"/>
        <v>0</v>
      </c>
      <c r="F52" s="32">
        <v>0</v>
      </c>
      <c r="G52" s="33">
        <v>0</v>
      </c>
      <c r="H52" s="58">
        <f t="shared" si="16"/>
        <v>0</v>
      </c>
      <c r="I52" s="73">
        <f t="shared" si="13"/>
        <v>0</v>
      </c>
      <c r="J52" s="41">
        <v>9.75</v>
      </c>
      <c r="K52" s="40">
        <f t="shared" si="18"/>
        <v>0</v>
      </c>
    </row>
    <row r="53" spans="1:11" ht="15.75" thickBot="1" x14ac:dyDescent="0.3">
      <c r="A53" s="31">
        <v>21</v>
      </c>
      <c r="B53" s="44" t="s">
        <v>104</v>
      </c>
      <c r="C53" s="32">
        <v>0</v>
      </c>
      <c r="D53" s="33">
        <v>0</v>
      </c>
      <c r="E53" s="57">
        <f t="shared" si="15"/>
        <v>0</v>
      </c>
      <c r="F53" s="32">
        <v>0</v>
      </c>
      <c r="G53" s="33">
        <v>0</v>
      </c>
      <c r="H53" s="58">
        <f t="shared" si="16"/>
        <v>0</v>
      </c>
      <c r="I53" s="73">
        <f t="shared" si="13"/>
        <v>0</v>
      </c>
      <c r="J53" s="41">
        <v>9</v>
      </c>
      <c r="K53" s="40"/>
    </row>
    <row r="54" spans="1:11" ht="15.75" thickBot="1" x14ac:dyDescent="0.3">
      <c r="A54" s="31">
        <v>22</v>
      </c>
      <c r="B54" s="44"/>
      <c r="C54" s="32"/>
      <c r="D54" s="33"/>
      <c r="E54" s="57"/>
      <c r="F54" s="32"/>
      <c r="G54" s="33"/>
      <c r="H54" s="58"/>
      <c r="I54" s="73">
        <f t="shared" ref="I54:I57" si="19">MAX(H54-E54,0)</f>
        <v>0</v>
      </c>
      <c r="J54" s="41"/>
      <c r="K54" s="40"/>
    </row>
    <row r="55" spans="1:11" ht="15.75" thickBot="1" x14ac:dyDescent="0.3">
      <c r="A55" s="31">
        <v>23</v>
      </c>
      <c r="B55" s="44"/>
      <c r="C55" s="32"/>
      <c r="D55" s="33"/>
      <c r="E55" s="57"/>
      <c r="F55" s="32"/>
      <c r="G55" s="33"/>
      <c r="H55" s="58"/>
      <c r="I55" s="73">
        <f t="shared" si="19"/>
        <v>0</v>
      </c>
      <c r="J55" s="41"/>
      <c r="K55" s="40"/>
    </row>
    <row r="56" spans="1:11" ht="15.75" thickBot="1" x14ac:dyDescent="0.3">
      <c r="A56" s="31">
        <v>24</v>
      </c>
      <c r="B56" s="44"/>
      <c r="C56" s="32"/>
      <c r="D56" s="33"/>
      <c r="E56" s="57"/>
      <c r="F56" s="32"/>
      <c r="G56" s="33"/>
      <c r="H56" s="58"/>
      <c r="I56" s="73">
        <f t="shared" si="19"/>
        <v>0</v>
      </c>
      <c r="J56" s="41"/>
      <c r="K56" s="40"/>
    </row>
    <row r="57" spans="1:11" ht="15.75" thickBot="1" x14ac:dyDescent="0.3">
      <c r="A57" s="24">
        <v>25</v>
      </c>
      <c r="B57" s="44"/>
      <c r="C57" s="14"/>
      <c r="D57" s="10"/>
      <c r="E57" s="57"/>
      <c r="F57" s="14"/>
      <c r="G57" s="10"/>
      <c r="H57" s="58"/>
      <c r="I57" s="73">
        <f t="shared" si="19"/>
        <v>0</v>
      </c>
      <c r="J57" s="41"/>
      <c r="K57" s="40"/>
    </row>
    <row r="58" spans="1:11" ht="15.75" thickBot="1" x14ac:dyDescent="0.3">
      <c r="A58" s="115" t="s">
        <v>16</v>
      </c>
      <c r="B58" s="116"/>
      <c r="C58" s="116"/>
      <c r="D58" s="116"/>
      <c r="E58" s="116"/>
      <c r="F58" s="116"/>
      <c r="G58" s="116"/>
      <c r="H58" s="117"/>
      <c r="I58" s="42">
        <f>SUM(I33:I57)</f>
        <v>0</v>
      </c>
      <c r="J58" s="39"/>
      <c r="K58" s="43">
        <f>SUM(K33:K57)</f>
        <v>0</v>
      </c>
    </row>
    <row r="59" spans="1:11" s="70" customFormat="1" ht="15.75" thickBot="1" x14ac:dyDescent="0.3">
      <c r="A59" s="65"/>
      <c r="B59" s="65"/>
      <c r="C59" s="66"/>
      <c r="D59" s="66"/>
      <c r="E59" s="66"/>
      <c r="F59" s="66"/>
      <c r="G59" s="66"/>
      <c r="H59" s="66"/>
      <c r="I59" s="67"/>
      <c r="J59" s="68"/>
      <c r="K59" s="69"/>
    </row>
    <row r="60" spans="1:11" ht="15.75" thickBot="1" x14ac:dyDescent="0.3">
      <c r="C60" s="118" t="s">
        <v>29</v>
      </c>
      <c r="D60" s="119"/>
      <c r="E60" s="119"/>
      <c r="F60" s="119"/>
      <c r="G60" s="119"/>
      <c r="H60" s="119"/>
      <c r="I60" s="119"/>
      <c r="J60" s="119"/>
      <c r="K60" s="120"/>
    </row>
    <row r="61" spans="1:11" ht="15.75" thickBot="1" x14ac:dyDescent="0.3">
      <c r="A61" s="22">
        <v>1</v>
      </c>
      <c r="B61" s="44" t="s">
        <v>89</v>
      </c>
      <c r="C61" s="36">
        <v>0</v>
      </c>
      <c r="D61" s="37">
        <v>0</v>
      </c>
      <c r="E61" s="57">
        <f t="shared" ref="E61" si="20">IF(OR(C61="abs",C61="",C61="CA"),0,D61-C61)</f>
        <v>0</v>
      </c>
      <c r="F61" s="13">
        <v>0</v>
      </c>
      <c r="G61" s="2">
        <v>0</v>
      </c>
      <c r="H61" s="58">
        <f t="shared" ref="H61" si="21">IF(OR(F61="abs",F61="",F61="ca"),0,G61-F61)</f>
        <v>0</v>
      </c>
      <c r="I61" s="73">
        <f t="shared" ref="I61:I81" si="22">MAX(H61-E61,0)</f>
        <v>0</v>
      </c>
      <c r="J61" s="41">
        <v>10</v>
      </c>
      <c r="K61" s="38">
        <f t="shared" ref="K61" si="23">(I61*24)*J61</f>
        <v>0</v>
      </c>
    </row>
    <row r="62" spans="1:11" ht="15.75" thickBot="1" x14ac:dyDescent="0.3">
      <c r="A62" s="23">
        <v>2</v>
      </c>
      <c r="B62" s="44" t="s">
        <v>84</v>
      </c>
      <c r="C62" s="13">
        <v>0</v>
      </c>
      <c r="D62" s="2">
        <v>0</v>
      </c>
      <c r="E62" s="57">
        <f t="shared" ref="E62:E81" si="24">IF(OR(C62="abs",C62="",C62="CA"),0,D62-C62)</f>
        <v>0</v>
      </c>
      <c r="F62" s="13">
        <v>0</v>
      </c>
      <c r="G62" s="2">
        <v>0</v>
      </c>
      <c r="H62" s="58">
        <f t="shared" ref="H62:H81" si="25">IF(OR(F62="abs",F62="",F62="ca"),0,G62-F62)</f>
        <v>0</v>
      </c>
      <c r="I62" s="73">
        <f t="shared" si="22"/>
        <v>0</v>
      </c>
      <c r="J62" s="41">
        <v>9.25</v>
      </c>
      <c r="K62" s="38">
        <f t="shared" ref="K62:K78" si="26">(I62*24)*J62</f>
        <v>0</v>
      </c>
    </row>
    <row r="63" spans="1:11" ht="15.75" thickBot="1" x14ac:dyDescent="0.3">
      <c r="A63" s="23">
        <v>3</v>
      </c>
      <c r="B63" s="44" t="s">
        <v>85</v>
      </c>
      <c r="C63" s="13">
        <v>0</v>
      </c>
      <c r="D63" s="2">
        <v>0</v>
      </c>
      <c r="E63" s="57">
        <f t="shared" si="24"/>
        <v>0</v>
      </c>
      <c r="F63" s="13">
        <v>0</v>
      </c>
      <c r="G63" s="2">
        <v>0</v>
      </c>
      <c r="H63" s="58">
        <f t="shared" si="25"/>
        <v>0</v>
      </c>
      <c r="I63" s="73">
        <f t="shared" si="22"/>
        <v>0</v>
      </c>
      <c r="J63" s="41">
        <v>7.75</v>
      </c>
      <c r="K63" s="38">
        <f t="shared" si="26"/>
        <v>0</v>
      </c>
    </row>
    <row r="64" spans="1:11" ht="15.75" thickBot="1" x14ac:dyDescent="0.3">
      <c r="A64" s="23">
        <v>4</v>
      </c>
      <c r="B64" s="44" t="s">
        <v>86</v>
      </c>
      <c r="C64" s="13">
        <v>0</v>
      </c>
      <c r="D64" s="2">
        <v>0</v>
      </c>
      <c r="E64" s="57">
        <f t="shared" si="24"/>
        <v>0</v>
      </c>
      <c r="F64" s="13">
        <v>0</v>
      </c>
      <c r="G64" s="2">
        <v>0</v>
      </c>
      <c r="H64" s="58">
        <f t="shared" si="25"/>
        <v>0</v>
      </c>
      <c r="I64" s="73">
        <f t="shared" si="22"/>
        <v>0</v>
      </c>
      <c r="J64" s="41">
        <v>7.75</v>
      </c>
      <c r="K64" s="38">
        <f t="shared" si="26"/>
        <v>0</v>
      </c>
    </row>
    <row r="65" spans="1:11" ht="15.75" thickBot="1" x14ac:dyDescent="0.3">
      <c r="A65" s="23">
        <v>5</v>
      </c>
      <c r="B65" s="44" t="s">
        <v>87</v>
      </c>
      <c r="C65" s="13">
        <v>0</v>
      </c>
      <c r="D65" s="2">
        <v>0</v>
      </c>
      <c r="E65" s="57">
        <f t="shared" si="24"/>
        <v>0</v>
      </c>
      <c r="F65" s="13">
        <v>0</v>
      </c>
      <c r="G65" s="2">
        <v>0</v>
      </c>
      <c r="H65" s="58">
        <f t="shared" si="25"/>
        <v>0</v>
      </c>
      <c r="I65" s="73">
        <f t="shared" si="22"/>
        <v>0</v>
      </c>
      <c r="J65" s="41">
        <v>9.75</v>
      </c>
      <c r="K65" s="38">
        <f t="shared" si="26"/>
        <v>0</v>
      </c>
    </row>
    <row r="66" spans="1:11" ht="15.75" thickBot="1" x14ac:dyDescent="0.3">
      <c r="A66" s="23">
        <v>6</v>
      </c>
      <c r="B66" s="44" t="s">
        <v>88</v>
      </c>
      <c r="C66" s="13">
        <v>0</v>
      </c>
      <c r="D66" s="2">
        <v>0</v>
      </c>
      <c r="E66" s="57">
        <f t="shared" si="24"/>
        <v>0</v>
      </c>
      <c r="F66" s="13">
        <v>0</v>
      </c>
      <c r="G66" s="2">
        <v>0</v>
      </c>
      <c r="H66" s="58">
        <f t="shared" si="25"/>
        <v>0</v>
      </c>
      <c r="I66" s="73">
        <f t="shared" si="22"/>
        <v>0</v>
      </c>
      <c r="J66" s="41">
        <v>8.5</v>
      </c>
      <c r="K66" s="38">
        <f t="shared" si="26"/>
        <v>0</v>
      </c>
    </row>
    <row r="67" spans="1:11" ht="15.75" thickBot="1" x14ac:dyDescent="0.3">
      <c r="A67" s="23">
        <v>7</v>
      </c>
      <c r="B67" s="44" t="s">
        <v>90</v>
      </c>
      <c r="C67" s="13">
        <v>0</v>
      </c>
      <c r="D67" s="2">
        <v>0</v>
      </c>
      <c r="E67" s="57">
        <f t="shared" si="24"/>
        <v>0</v>
      </c>
      <c r="F67" s="13">
        <v>0</v>
      </c>
      <c r="G67" s="2">
        <v>0</v>
      </c>
      <c r="H67" s="58">
        <f t="shared" si="25"/>
        <v>0</v>
      </c>
      <c r="I67" s="73">
        <f t="shared" si="22"/>
        <v>0</v>
      </c>
      <c r="J67" s="41">
        <v>7.75</v>
      </c>
      <c r="K67" s="38">
        <f t="shared" si="26"/>
        <v>0</v>
      </c>
    </row>
    <row r="68" spans="1:11" ht="15.75" thickBot="1" x14ac:dyDescent="0.3">
      <c r="A68" s="23">
        <v>8</v>
      </c>
      <c r="B68" s="44" t="s">
        <v>91</v>
      </c>
      <c r="C68" s="13">
        <v>0</v>
      </c>
      <c r="D68" s="2">
        <v>0</v>
      </c>
      <c r="E68" s="57">
        <f t="shared" si="24"/>
        <v>0</v>
      </c>
      <c r="F68" s="13">
        <v>0</v>
      </c>
      <c r="G68" s="2">
        <v>0</v>
      </c>
      <c r="H68" s="58">
        <f t="shared" si="25"/>
        <v>0</v>
      </c>
      <c r="I68" s="73">
        <f t="shared" si="22"/>
        <v>0</v>
      </c>
      <c r="J68" s="41">
        <v>7.75</v>
      </c>
      <c r="K68" s="38">
        <f t="shared" si="26"/>
        <v>0</v>
      </c>
    </row>
    <row r="69" spans="1:11" ht="15.75" thickBot="1" x14ac:dyDescent="0.3">
      <c r="A69" s="31">
        <v>9</v>
      </c>
      <c r="B69" s="44" t="s">
        <v>92</v>
      </c>
      <c r="C69" s="32">
        <v>0</v>
      </c>
      <c r="D69" s="33">
        <v>0</v>
      </c>
      <c r="E69" s="57">
        <f t="shared" si="24"/>
        <v>0</v>
      </c>
      <c r="F69" s="32">
        <v>0</v>
      </c>
      <c r="G69" s="33">
        <v>0</v>
      </c>
      <c r="H69" s="58">
        <f t="shared" si="25"/>
        <v>0</v>
      </c>
      <c r="I69" s="73">
        <f t="shared" si="22"/>
        <v>0</v>
      </c>
      <c r="J69" s="41">
        <v>8.5</v>
      </c>
      <c r="K69" s="38">
        <f t="shared" si="26"/>
        <v>0</v>
      </c>
    </row>
    <row r="70" spans="1:11" ht="15.75" thickBot="1" x14ac:dyDescent="0.3">
      <c r="A70" s="31">
        <v>10</v>
      </c>
      <c r="B70" s="44" t="s">
        <v>93</v>
      </c>
      <c r="C70" s="32">
        <v>0</v>
      </c>
      <c r="D70" s="33">
        <v>0</v>
      </c>
      <c r="E70" s="57">
        <f t="shared" si="24"/>
        <v>0</v>
      </c>
      <c r="F70" s="32">
        <v>0</v>
      </c>
      <c r="G70" s="33">
        <v>0</v>
      </c>
      <c r="H70" s="58">
        <f t="shared" si="25"/>
        <v>0</v>
      </c>
      <c r="I70" s="73">
        <f t="shared" si="22"/>
        <v>0</v>
      </c>
      <c r="J70" s="41">
        <v>9.5</v>
      </c>
      <c r="K70" s="38">
        <f t="shared" si="26"/>
        <v>0</v>
      </c>
    </row>
    <row r="71" spans="1:11" ht="15.75" thickBot="1" x14ac:dyDescent="0.3">
      <c r="A71" s="31">
        <v>11</v>
      </c>
      <c r="B71" s="44" t="s">
        <v>94</v>
      </c>
      <c r="C71" s="32">
        <v>0</v>
      </c>
      <c r="D71" s="33">
        <v>0</v>
      </c>
      <c r="E71" s="57">
        <f t="shared" si="24"/>
        <v>0</v>
      </c>
      <c r="F71" s="32">
        <v>0</v>
      </c>
      <c r="G71" s="33">
        <v>0</v>
      </c>
      <c r="H71" s="58">
        <f t="shared" si="25"/>
        <v>0</v>
      </c>
      <c r="I71" s="73">
        <f t="shared" si="22"/>
        <v>0</v>
      </c>
      <c r="J71" s="41">
        <v>9.25</v>
      </c>
      <c r="K71" s="38">
        <f t="shared" si="26"/>
        <v>0</v>
      </c>
    </row>
    <row r="72" spans="1:11" ht="15.75" thickBot="1" x14ac:dyDescent="0.3">
      <c r="A72" s="31">
        <v>12</v>
      </c>
      <c r="B72" s="44" t="s">
        <v>95</v>
      </c>
      <c r="C72" s="32">
        <v>0</v>
      </c>
      <c r="D72" s="33">
        <v>0</v>
      </c>
      <c r="E72" s="57">
        <f t="shared" si="24"/>
        <v>0</v>
      </c>
      <c r="F72" s="32">
        <v>0</v>
      </c>
      <c r="G72" s="33">
        <v>0</v>
      </c>
      <c r="H72" s="58">
        <f t="shared" si="25"/>
        <v>0</v>
      </c>
      <c r="I72" s="73">
        <f t="shared" si="22"/>
        <v>0</v>
      </c>
      <c r="J72" s="41">
        <v>8.5</v>
      </c>
      <c r="K72" s="38">
        <f t="shared" si="26"/>
        <v>0</v>
      </c>
    </row>
    <row r="73" spans="1:11" ht="15.75" thickBot="1" x14ac:dyDescent="0.3">
      <c r="A73" s="31">
        <v>13</v>
      </c>
      <c r="B73" s="44" t="s">
        <v>96</v>
      </c>
      <c r="C73" s="32">
        <v>0</v>
      </c>
      <c r="D73" s="33">
        <v>0</v>
      </c>
      <c r="E73" s="57">
        <f t="shared" si="24"/>
        <v>0</v>
      </c>
      <c r="F73" s="32">
        <v>0</v>
      </c>
      <c r="G73" s="33">
        <v>0</v>
      </c>
      <c r="H73" s="58">
        <f t="shared" si="25"/>
        <v>0</v>
      </c>
      <c r="I73" s="73">
        <f t="shared" si="22"/>
        <v>0</v>
      </c>
      <c r="J73" s="41">
        <v>9</v>
      </c>
      <c r="K73" s="40">
        <f t="shared" si="26"/>
        <v>0</v>
      </c>
    </row>
    <row r="74" spans="1:11" ht="15.75" thickBot="1" x14ac:dyDescent="0.3">
      <c r="A74" s="31">
        <v>14</v>
      </c>
      <c r="B74" s="44" t="s">
        <v>97</v>
      </c>
      <c r="C74" s="32">
        <v>0</v>
      </c>
      <c r="D74" s="33">
        <v>0</v>
      </c>
      <c r="E74" s="57">
        <f t="shared" si="24"/>
        <v>0</v>
      </c>
      <c r="F74" s="32">
        <v>0</v>
      </c>
      <c r="G74" s="33">
        <v>0</v>
      </c>
      <c r="H74" s="58">
        <f t="shared" si="25"/>
        <v>0</v>
      </c>
      <c r="I74" s="73">
        <f t="shared" si="22"/>
        <v>0</v>
      </c>
      <c r="J74" s="41">
        <v>8.25</v>
      </c>
      <c r="K74" s="40">
        <f t="shared" si="26"/>
        <v>0</v>
      </c>
    </row>
    <row r="75" spans="1:11" ht="15.75" thickBot="1" x14ac:dyDescent="0.3">
      <c r="A75" s="31">
        <v>15</v>
      </c>
      <c r="B75" s="44" t="s">
        <v>98</v>
      </c>
      <c r="C75" s="32">
        <v>0</v>
      </c>
      <c r="D75" s="33">
        <v>0</v>
      </c>
      <c r="E75" s="57">
        <f t="shared" si="24"/>
        <v>0</v>
      </c>
      <c r="F75" s="32">
        <v>0</v>
      </c>
      <c r="G75" s="33">
        <v>0</v>
      </c>
      <c r="H75" s="58">
        <f t="shared" si="25"/>
        <v>0</v>
      </c>
      <c r="I75" s="73">
        <f t="shared" si="22"/>
        <v>0</v>
      </c>
      <c r="J75" s="41">
        <v>8.25</v>
      </c>
      <c r="K75" s="40">
        <f t="shared" si="26"/>
        <v>0</v>
      </c>
    </row>
    <row r="76" spans="1:11" ht="15.75" thickBot="1" x14ac:dyDescent="0.3">
      <c r="A76" s="31">
        <v>16</v>
      </c>
      <c r="B76" s="44" t="s">
        <v>99</v>
      </c>
      <c r="C76" s="32">
        <v>0</v>
      </c>
      <c r="D76" s="33">
        <v>0</v>
      </c>
      <c r="E76" s="57">
        <f t="shared" si="24"/>
        <v>0</v>
      </c>
      <c r="F76" s="32">
        <v>0</v>
      </c>
      <c r="G76" s="33">
        <v>0</v>
      </c>
      <c r="H76" s="58">
        <f t="shared" si="25"/>
        <v>0</v>
      </c>
      <c r="I76" s="73">
        <f t="shared" si="22"/>
        <v>0</v>
      </c>
      <c r="J76" s="41">
        <v>8</v>
      </c>
      <c r="K76" s="40">
        <f t="shared" si="26"/>
        <v>0</v>
      </c>
    </row>
    <row r="77" spans="1:11" ht="15.75" thickBot="1" x14ac:dyDescent="0.3">
      <c r="A77" s="31">
        <v>17</v>
      </c>
      <c r="B77" s="44" t="s">
        <v>100</v>
      </c>
      <c r="C77" s="32">
        <v>0</v>
      </c>
      <c r="D77" s="33">
        <v>0</v>
      </c>
      <c r="E77" s="57">
        <f t="shared" si="24"/>
        <v>0</v>
      </c>
      <c r="F77" s="32">
        <v>0</v>
      </c>
      <c r="G77" s="33">
        <v>0</v>
      </c>
      <c r="H77" s="58">
        <f t="shared" si="25"/>
        <v>0</v>
      </c>
      <c r="I77" s="73">
        <f t="shared" si="22"/>
        <v>0</v>
      </c>
      <c r="J77" s="41">
        <v>8.75</v>
      </c>
      <c r="K77" s="40">
        <f t="shared" si="26"/>
        <v>0</v>
      </c>
    </row>
    <row r="78" spans="1:11" ht="15.75" thickBot="1" x14ac:dyDescent="0.3">
      <c r="A78" s="31">
        <v>18</v>
      </c>
      <c r="B78" s="44" t="s">
        <v>101</v>
      </c>
      <c r="C78" s="32">
        <v>0</v>
      </c>
      <c r="D78" s="33">
        <v>0</v>
      </c>
      <c r="E78" s="57">
        <f t="shared" si="24"/>
        <v>0</v>
      </c>
      <c r="F78" s="32">
        <v>0</v>
      </c>
      <c r="G78" s="33">
        <v>0</v>
      </c>
      <c r="H78" s="58">
        <f t="shared" si="25"/>
        <v>0</v>
      </c>
      <c r="I78" s="73">
        <f t="shared" si="22"/>
        <v>0</v>
      </c>
      <c r="J78" s="41">
        <v>9.75</v>
      </c>
      <c r="K78" s="40">
        <f t="shared" si="26"/>
        <v>0</v>
      </c>
    </row>
    <row r="79" spans="1:11" ht="15.75" thickBot="1" x14ac:dyDescent="0.3">
      <c r="A79" s="31">
        <v>19</v>
      </c>
      <c r="B79" s="44" t="s">
        <v>102</v>
      </c>
      <c r="C79" s="32">
        <v>0</v>
      </c>
      <c r="D79" s="33">
        <v>0</v>
      </c>
      <c r="E79" s="57">
        <f t="shared" si="24"/>
        <v>0</v>
      </c>
      <c r="F79" s="32">
        <v>0</v>
      </c>
      <c r="G79" s="33">
        <v>0</v>
      </c>
      <c r="H79" s="58">
        <f t="shared" si="25"/>
        <v>0</v>
      </c>
      <c r="I79" s="73">
        <f t="shared" si="22"/>
        <v>0</v>
      </c>
      <c r="J79" s="41">
        <v>9.25</v>
      </c>
      <c r="K79" s="40">
        <f t="shared" ref="K79:K80" si="27">(I79*24)*J79</f>
        <v>0</v>
      </c>
    </row>
    <row r="80" spans="1:11" ht="15.75" thickBot="1" x14ac:dyDescent="0.3">
      <c r="A80" s="31">
        <v>20</v>
      </c>
      <c r="B80" s="44" t="s">
        <v>103</v>
      </c>
      <c r="C80" s="32">
        <v>0</v>
      </c>
      <c r="D80" s="33">
        <v>0</v>
      </c>
      <c r="E80" s="57">
        <f t="shared" si="24"/>
        <v>0</v>
      </c>
      <c r="F80" s="32">
        <v>0</v>
      </c>
      <c r="G80" s="33">
        <v>0</v>
      </c>
      <c r="H80" s="58">
        <f t="shared" si="25"/>
        <v>0</v>
      </c>
      <c r="I80" s="73">
        <f t="shared" si="22"/>
        <v>0</v>
      </c>
      <c r="J80" s="41">
        <v>9.75</v>
      </c>
      <c r="K80" s="40">
        <f t="shared" si="27"/>
        <v>0</v>
      </c>
    </row>
    <row r="81" spans="1:11" ht="15.75" thickBot="1" x14ac:dyDescent="0.3">
      <c r="A81" s="31">
        <v>21</v>
      </c>
      <c r="B81" s="44" t="s">
        <v>104</v>
      </c>
      <c r="C81" s="32">
        <v>0</v>
      </c>
      <c r="D81" s="33">
        <v>0</v>
      </c>
      <c r="E81" s="57">
        <f t="shared" si="24"/>
        <v>0</v>
      </c>
      <c r="F81" s="32">
        <v>0</v>
      </c>
      <c r="G81" s="33">
        <v>0</v>
      </c>
      <c r="H81" s="58">
        <f t="shared" si="25"/>
        <v>0</v>
      </c>
      <c r="I81" s="73">
        <f t="shared" si="22"/>
        <v>0</v>
      </c>
      <c r="J81" s="41">
        <v>9</v>
      </c>
      <c r="K81" s="40"/>
    </row>
    <row r="82" spans="1:11" ht="15.75" thickBot="1" x14ac:dyDescent="0.3">
      <c r="A82" s="31">
        <v>22</v>
      </c>
      <c r="B82" s="44"/>
      <c r="C82" s="32"/>
      <c r="D82" s="33"/>
      <c r="E82" s="57"/>
      <c r="F82" s="32"/>
      <c r="G82" s="33"/>
      <c r="H82" s="58"/>
      <c r="I82" s="73">
        <f t="shared" ref="I82:I85" si="28">MAX(H82-E82,0)</f>
        <v>0</v>
      </c>
      <c r="J82" s="41"/>
      <c r="K82" s="40"/>
    </row>
    <row r="83" spans="1:11" ht="15.75" thickBot="1" x14ac:dyDescent="0.3">
      <c r="A83" s="31">
        <v>23</v>
      </c>
      <c r="B83" s="44"/>
      <c r="C83" s="32"/>
      <c r="D83" s="33"/>
      <c r="E83" s="57"/>
      <c r="F83" s="32"/>
      <c r="G83" s="33"/>
      <c r="H83" s="58"/>
      <c r="I83" s="73">
        <f t="shared" si="28"/>
        <v>0</v>
      </c>
      <c r="J83" s="41"/>
      <c r="K83" s="40"/>
    </row>
    <row r="84" spans="1:11" ht="15.75" thickBot="1" x14ac:dyDescent="0.3">
      <c r="A84" s="31">
        <v>24</v>
      </c>
      <c r="B84" s="44"/>
      <c r="C84" s="32"/>
      <c r="D84" s="33"/>
      <c r="E84" s="57"/>
      <c r="F84" s="32"/>
      <c r="G84" s="33"/>
      <c r="H84" s="58"/>
      <c r="I84" s="73">
        <f t="shared" si="28"/>
        <v>0</v>
      </c>
      <c r="J84" s="41"/>
      <c r="K84" s="40"/>
    </row>
    <row r="85" spans="1:11" ht="15.75" thickBot="1" x14ac:dyDescent="0.3">
      <c r="A85" s="24">
        <v>25</v>
      </c>
      <c r="B85" s="44"/>
      <c r="C85" s="14"/>
      <c r="D85" s="10"/>
      <c r="E85" s="57"/>
      <c r="F85" s="14"/>
      <c r="G85" s="10"/>
      <c r="H85" s="58"/>
      <c r="I85" s="73">
        <f t="shared" si="28"/>
        <v>0</v>
      </c>
      <c r="J85" s="41"/>
      <c r="K85" s="40"/>
    </row>
    <row r="86" spans="1:11" ht="15.75" thickBot="1" x14ac:dyDescent="0.3">
      <c r="A86" s="115" t="s">
        <v>16</v>
      </c>
      <c r="B86" s="116"/>
      <c r="C86" s="116"/>
      <c r="D86" s="116"/>
      <c r="E86" s="116"/>
      <c r="F86" s="116"/>
      <c r="G86" s="116"/>
      <c r="H86" s="117"/>
      <c r="I86" s="42">
        <f>SUM(I61:I85)</f>
        <v>0</v>
      </c>
      <c r="J86" s="39"/>
      <c r="K86" s="43">
        <f>SUM(K61:K85)</f>
        <v>0</v>
      </c>
    </row>
    <row r="87" spans="1:11" s="70" customFormat="1" ht="15.75" thickBot="1" x14ac:dyDescent="0.3">
      <c r="A87" s="65"/>
      <c r="B87" s="65"/>
      <c r="C87" s="66"/>
      <c r="D87" s="66"/>
      <c r="E87" s="66"/>
      <c r="F87" s="66"/>
      <c r="G87" s="66"/>
      <c r="H87" s="66"/>
      <c r="I87" s="67"/>
      <c r="J87" s="68"/>
      <c r="K87" s="69"/>
    </row>
    <row r="88" spans="1:11" ht="15.75" thickBot="1" x14ac:dyDescent="0.3">
      <c r="C88" s="118" t="s">
        <v>30</v>
      </c>
      <c r="D88" s="119"/>
      <c r="E88" s="119"/>
      <c r="F88" s="119"/>
      <c r="G88" s="119"/>
      <c r="H88" s="119"/>
      <c r="I88" s="119"/>
      <c r="J88" s="119"/>
      <c r="K88" s="120"/>
    </row>
    <row r="89" spans="1:11" ht="15.75" thickBot="1" x14ac:dyDescent="0.3">
      <c r="A89" s="22">
        <v>1</v>
      </c>
      <c r="B89" s="44" t="s">
        <v>89</v>
      </c>
      <c r="C89" s="36">
        <v>0</v>
      </c>
      <c r="D89" s="37">
        <v>0</v>
      </c>
      <c r="E89" s="57">
        <f t="shared" ref="E89" si="29">IF(OR(C89="abs",C89="",C89="CA"),0,D89-C89)</f>
        <v>0</v>
      </c>
      <c r="F89" s="13">
        <v>0</v>
      </c>
      <c r="G89" s="2">
        <v>0</v>
      </c>
      <c r="H89" s="58">
        <f t="shared" ref="H89" si="30">IF(OR(F89="abs",F89="",F89="ca"),0,G89-F89)</f>
        <v>0</v>
      </c>
      <c r="I89" s="73">
        <f t="shared" ref="I89:I109" si="31">MAX(H89-E89,0)</f>
        <v>0</v>
      </c>
      <c r="J89" s="41">
        <v>10</v>
      </c>
      <c r="K89" s="38">
        <f t="shared" ref="K89" si="32">(I89*24)*J89</f>
        <v>0</v>
      </c>
    </row>
    <row r="90" spans="1:11" ht="15.75" thickBot="1" x14ac:dyDescent="0.3">
      <c r="A90" s="23">
        <v>2</v>
      </c>
      <c r="B90" s="44" t="s">
        <v>84</v>
      </c>
      <c r="C90" s="13">
        <v>0</v>
      </c>
      <c r="D90" s="2">
        <v>0</v>
      </c>
      <c r="E90" s="57">
        <f t="shared" ref="E90:E109" si="33">IF(OR(C90="abs",C90="",C90="CA"),0,D90-C90)</f>
        <v>0</v>
      </c>
      <c r="F90" s="13">
        <v>0</v>
      </c>
      <c r="G90" s="2">
        <v>0</v>
      </c>
      <c r="H90" s="58">
        <f t="shared" ref="H90:H109" si="34">IF(OR(F90="abs",F90="",F90="ca"),0,G90-F90)</f>
        <v>0</v>
      </c>
      <c r="I90" s="73">
        <f t="shared" si="31"/>
        <v>0</v>
      </c>
      <c r="J90" s="41">
        <v>9.25</v>
      </c>
      <c r="K90" s="38">
        <f t="shared" ref="K90:K106" si="35">(I90*24)*J90</f>
        <v>0</v>
      </c>
    </row>
    <row r="91" spans="1:11" ht="15.75" thickBot="1" x14ac:dyDescent="0.3">
      <c r="A91" s="23">
        <v>3</v>
      </c>
      <c r="B91" s="44" t="s">
        <v>85</v>
      </c>
      <c r="C91" s="13">
        <v>0</v>
      </c>
      <c r="D91" s="2">
        <v>0</v>
      </c>
      <c r="E91" s="57">
        <f t="shared" si="33"/>
        <v>0</v>
      </c>
      <c r="F91" s="13">
        <v>0</v>
      </c>
      <c r="G91" s="2">
        <v>0</v>
      </c>
      <c r="H91" s="58">
        <f t="shared" si="34"/>
        <v>0</v>
      </c>
      <c r="I91" s="73">
        <f t="shared" si="31"/>
        <v>0</v>
      </c>
      <c r="J91" s="41">
        <v>7.75</v>
      </c>
      <c r="K91" s="38">
        <f t="shared" si="35"/>
        <v>0</v>
      </c>
    </row>
    <row r="92" spans="1:11" ht="15.75" thickBot="1" x14ac:dyDescent="0.3">
      <c r="A92" s="23">
        <v>4</v>
      </c>
      <c r="B92" s="44" t="s">
        <v>86</v>
      </c>
      <c r="C92" s="13">
        <v>0</v>
      </c>
      <c r="D92" s="2">
        <v>0</v>
      </c>
      <c r="E92" s="57">
        <f t="shared" si="33"/>
        <v>0</v>
      </c>
      <c r="F92" s="13">
        <v>0</v>
      </c>
      <c r="G92" s="2">
        <v>0</v>
      </c>
      <c r="H92" s="58">
        <f t="shared" si="34"/>
        <v>0</v>
      </c>
      <c r="I92" s="73">
        <f t="shared" si="31"/>
        <v>0</v>
      </c>
      <c r="J92" s="41">
        <v>7.75</v>
      </c>
      <c r="K92" s="38">
        <f t="shared" si="35"/>
        <v>0</v>
      </c>
    </row>
    <row r="93" spans="1:11" ht="15.75" thickBot="1" x14ac:dyDescent="0.3">
      <c r="A93" s="23">
        <v>5</v>
      </c>
      <c r="B93" s="44" t="s">
        <v>87</v>
      </c>
      <c r="C93" s="13">
        <v>0</v>
      </c>
      <c r="D93" s="2">
        <v>0</v>
      </c>
      <c r="E93" s="57">
        <f t="shared" si="33"/>
        <v>0</v>
      </c>
      <c r="F93" s="13">
        <v>0</v>
      </c>
      <c r="G93" s="2">
        <v>0</v>
      </c>
      <c r="H93" s="58">
        <f t="shared" si="34"/>
        <v>0</v>
      </c>
      <c r="I93" s="73">
        <f t="shared" si="31"/>
        <v>0</v>
      </c>
      <c r="J93" s="41">
        <v>9.75</v>
      </c>
      <c r="K93" s="38">
        <f t="shared" si="35"/>
        <v>0</v>
      </c>
    </row>
    <row r="94" spans="1:11" ht="15.75" thickBot="1" x14ac:dyDescent="0.3">
      <c r="A94" s="23">
        <v>6</v>
      </c>
      <c r="B94" s="44" t="s">
        <v>88</v>
      </c>
      <c r="C94" s="13">
        <v>0</v>
      </c>
      <c r="D94" s="2">
        <v>0</v>
      </c>
      <c r="E94" s="57">
        <f t="shared" si="33"/>
        <v>0</v>
      </c>
      <c r="F94" s="13">
        <v>0</v>
      </c>
      <c r="G94" s="2">
        <v>0</v>
      </c>
      <c r="H94" s="58">
        <f t="shared" si="34"/>
        <v>0</v>
      </c>
      <c r="I94" s="73">
        <f t="shared" si="31"/>
        <v>0</v>
      </c>
      <c r="J94" s="41">
        <v>8.5</v>
      </c>
      <c r="K94" s="38">
        <f t="shared" si="35"/>
        <v>0</v>
      </c>
    </row>
    <row r="95" spans="1:11" ht="15.75" thickBot="1" x14ac:dyDescent="0.3">
      <c r="A95" s="23">
        <v>7</v>
      </c>
      <c r="B95" s="44" t="s">
        <v>90</v>
      </c>
      <c r="C95" s="13">
        <v>0</v>
      </c>
      <c r="D95" s="2">
        <v>0</v>
      </c>
      <c r="E95" s="57">
        <f t="shared" si="33"/>
        <v>0</v>
      </c>
      <c r="F95" s="13">
        <v>0</v>
      </c>
      <c r="G95" s="2">
        <v>0</v>
      </c>
      <c r="H95" s="58">
        <f t="shared" si="34"/>
        <v>0</v>
      </c>
      <c r="I95" s="73">
        <f t="shared" si="31"/>
        <v>0</v>
      </c>
      <c r="J95" s="41">
        <v>7.75</v>
      </c>
      <c r="K95" s="38">
        <f t="shared" si="35"/>
        <v>0</v>
      </c>
    </row>
    <row r="96" spans="1:11" ht="15.75" thickBot="1" x14ac:dyDescent="0.3">
      <c r="A96" s="23">
        <v>8</v>
      </c>
      <c r="B96" s="44" t="s">
        <v>91</v>
      </c>
      <c r="C96" s="13">
        <v>0</v>
      </c>
      <c r="D96" s="2">
        <v>0</v>
      </c>
      <c r="E96" s="57">
        <f t="shared" si="33"/>
        <v>0</v>
      </c>
      <c r="F96" s="13">
        <v>0</v>
      </c>
      <c r="G96" s="2">
        <v>0</v>
      </c>
      <c r="H96" s="58">
        <f t="shared" si="34"/>
        <v>0</v>
      </c>
      <c r="I96" s="73">
        <f t="shared" si="31"/>
        <v>0</v>
      </c>
      <c r="J96" s="41">
        <v>7.75</v>
      </c>
      <c r="K96" s="38">
        <f t="shared" si="35"/>
        <v>0</v>
      </c>
    </row>
    <row r="97" spans="1:11" ht="15.75" thickBot="1" x14ac:dyDescent="0.3">
      <c r="A97" s="31">
        <v>9</v>
      </c>
      <c r="B97" s="44" t="s">
        <v>92</v>
      </c>
      <c r="C97" s="32">
        <v>0</v>
      </c>
      <c r="D97" s="33">
        <v>0</v>
      </c>
      <c r="E97" s="57">
        <f t="shared" si="33"/>
        <v>0</v>
      </c>
      <c r="F97" s="32">
        <v>0</v>
      </c>
      <c r="G97" s="33">
        <v>0</v>
      </c>
      <c r="H97" s="58">
        <f t="shared" si="34"/>
        <v>0</v>
      </c>
      <c r="I97" s="73">
        <f t="shared" si="31"/>
        <v>0</v>
      </c>
      <c r="J97" s="41">
        <v>8.5</v>
      </c>
      <c r="K97" s="38">
        <f t="shared" si="35"/>
        <v>0</v>
      </c>
    </row>
    <row r="98" spans="1:11" ht="15.75" thickBot="1" x14ac:dyDescent="0.3">
      <c r="A98" s="31">
        <v>10</v>
      </c>
      <c r="B98" s="44" t="s">
        <v>93</v>
      </c>
      <c r="C98" s="32">
        <v>0</v>
      </c>
      <c r="D98" s="33">
        <v>0</v>
      </c>
      <c r="E98" s="57">
        <f t="shared" si="33"/>
        <v>0</v>
      </c>
      <c r="F98" s="32">
        <v>0</v>
      </c>
      <c r="G98" s="33">
        <v>0</v>
      </c>
      <c r="H98" s="58">
        <f t="shared" si="34"/>
        <v>0</v>
      </c>
      <c r="I98" s="73">
        <f t="shared" si="31"/>
        <v>0</v>
      </c>
      <c r="J98" s="41">
        <v>9.5</v>
      </c>
      <c r="K98" s="38">
        <f t="shared" si="35"/>
        <v>0</v>
      </c>
    </row>
    <row r="99" spans="1:11" ht="15.75" thickBot="1" x14ac:dyDescent="0.3">
      <c r="A99" s="31">
        <v>11</v>
      </c>
      <c r="B99" s="44" t="s">
        <v>94</v>
      </c>
      <c r="C99" s="32">
        <v>0</v>
      </c>
      <c r="D99" s="33">
        <v>0</v>
      </c>
      <c r="E99" s="57">
        <f t="shared" si="33"/>
        <v>0</v>
      </c>
      <c r="F99" s="32">
        <v>0</v>
      </c>
      <c r="G99" s="33">
        <v>0</v>
      </c>
      <c r="H99" s="58">
        <f t="shared" si="34"/>
        <v>0</v>
      </c>
      <c r="I99" s="73">
        <f t="shared" si="31"/>
        <v>0</v>
      </c>
      <c r="J99" s="41">
        <v>9.25</v>
      </c>
      <c r="K99" s="38">
        <f t="shared" si="35"/>
        <v>0</v>
      </c>
    </row>
    <row r="100" spans="1:11" ht="15.75" thickBot="1" x14ac:dyDescent="0.3">
      <c r="A100" s="31">
        <v>12</v>
      </c>
      <c r="B100" s="44" t="s">
        <v>95</v>
      </c>
      <c r="C100" s="32">
        <v>0</v>
      </c>
      <c r="D100" s="33">
        <v>0</v>
      </c>
      <c r="E100" s="57">
        <f t="shared" si="33"/>
        <v>0</v>
      </c>
      <c r="F100" s="32">
        <v>0</v>
      </c>
      <c r="G100" s="33">
        <v>0</v>
      </c>
      <c r="H100" s="58">
        <f t="shared" si="34"/>
        <v>0</v>
      </c>
      <c r="I100" s="73">
        <f t="shared" si="31"/>
        <v>0</v>
      </c>
      <c r="J100" s="41">
        <v>8.5</v>
      </c>
      <c r="K100" s="38">
        <f t="shared" si="35"/>
        <v>0</v>
      </c>
    </row>
    <row r="101" spans="1:11" ht="15.75" thickBot="1" x14ac:dyDescent="0.3">
      <c r="A101" s="31">
        <v>13</v>
      </c>
      <c r="B101" s="44" t="s">
        <v>96</v>
      </c>
      <c r="C101" s="32">
        <v>0</v>
      </c>
      <c r="D101" s="33">
        <v>0</v>
      </c>
      <c r="E101" s="57">
        <f t="shared" si="33"/>
        <v>0</v>
      </c>
      <c r="F101" s="32">
        <v>0</v>
      </c>
      <c r="G101" s="33">
        <v>0</v>
      </c>
      <c r="H101" s="58">
        <f t="shared" si="34"/>
        <v>0</v>
      </c>
      <c r="I101" s="73">
        <f t="shared" si="31"/>
        <v>0</v>
      </c>
      <c r="J101" s="41">
        <v>9</v>
      </c>
      <c r="K101" s="40">
        <f t="shared" si="35"/>
        <v>0</v>
      </c>
    </row>
    <row r="102" spans="1:11" ht="15.75" thickBot="1" x14ac:dyDescent="0.3">
      <c r="A102" s="31">
        <v>14</v>
      </c>
      <c r="B102" s="44" t="s">
        <v>97</v>
      </c>
      <c r="C102" s="32">
        <v>0</v>
      </c>
      <c r="D102" s="33">
        <v>0</v>
      </c>
      <c r="E102" s="57">
        <f t="shared" si="33"/>
        <v>0</v>
      </c>
      <c r="F102" s="32">
        <v>0</v>
      </c>
      <c r="G102" s="33">
        <v>0</v>
      </c>
      <c r="H102" s="58">
        <f t="shared" si="34"/>
        <v>0</v>
      </c>
      <c r="I102" s="73">
        <f t="shared" si="31"/>
        <v>0</v>
      </c>
      <c r="J102" s="41">
        <v>8.25</v>
      </c>
      <c r="K102" s="40">
        <f t="shared" si="35"/>
        <v>0</v>
      </c>
    </row>
    <row r="103" spans="1:11" ht="15.75" thickBot="1" x14ac:dyDescent="0.3">
      <c r="A103" s="31">
        <v>15</v>
      </c>
      <c r="B103" s="44" t="s">
        <v>98</v>
      </c>
      <c r="C103" s="32">
        <v>0</v>
      </c>
      <c r="D103" s="33">
        <v>0</v>
      </c>
      <c r="E103" s="57">
        <f t="shared" si="33"/>
        <v>0</v>
      </c>
      <c r="F103" s="32">
        <v>0</v>
      </c>
      <c r="G103" s="33">
        <v>0</v>
      </c>
      <c r="H103" s="58">
        <f t="shared" si="34"/>
        <v>0</v>
      </c>
      <c r="I103" s="73">
        <f t="shared" si="31"/>
        <v>0</v>
      </c>
      <c r="J103" s="41">
        <v>8.25</v>
      </c>
      <c r="K103" s="40">
        <f t="shared" si="35"/>
        <v>0</v>
      </c>
    </row>
    <row r="104" spans="1:11" ht="15.75" thickBot="1" x14ac:dyDescent="0.3">
      <c r="A104" s="31">
        <v>16</v>
      </c>
      <c r="B104" s="44" t="s">
        <v>99</v>
      </c>
      <c r="C104" s="32">
        <v>0</v>
      </c>
      <c r="D104" s="33">
        <v>0</v>
      </c>
      <c r="E104" s="57">
        <f t="shared" si="33"/>
        <v>0</v>
      </c>
      <c r="F104" s="32">
        <v>0</v>
      </c>
      <c r="G104" s="33">
        <v>0</v>
      </c>
      <c r="H104" s="58">
        <f t="shared" si="34"/>
        <v>0</v>
      </c>
      <c r="I104" s="73">
        <f t="shared" si="31"/>
        <v>0</v>
      </c>
      <c r="J104" s="41">
        <v>8</v>
      </c>
      <c r="K104" s="40">
        <f t="shared" si="35"/>
        <v>0</v>
      </c>
    </row>
    <row r="105" spans="1:11" ht="15.75" thickBot="1" x14ac:dyDescent="0.3">
      <c r="A105" s="31">
        <v>17</v>
      </c>
      <c r="B105" s="44" t="s">
        <v>100</v>
      </c>
      <c r="C105" s="32">
        <v>0</v>
      </c>
      <c r="D105" s="33">
        <v>0</v>
      </c>
      <c r="E105" s="57">
        <f t="shared" si="33"/>
        <v>0</v>
      </c>
      <c r="F105" s="32">
        <v>0</v>
      </c>
      <c r="G105" s="33">
        <v>0</v>
      </c>
      <c r="H105" s="58">
        <f t="shared" si="34"/>
        <v>0</v>
      </c>
      <c r="I105" s="73">
        <f t="shared" si="31"/>
        <v>0</v>
      </c>
      <c r="J105" s="41">
        <v>8.75</v>
      </c>
      <c r="K105" s="40">
        <f t="shared" si="35"/>
        <v>0</v>
      </c>
    </row>
    <row r="106" spans="1:11" ht="15.75" thickBot="1" x14ac:dyDescent="0.3">
      <c r="A106" s="31">
        <v>18</v>
      </c>
      <c r="B106" s="44" t="s">
        <v>101</v>
      </c>
      <c r="C106" s="32">
        <v>0</v>
      </c>
      <c r="D106" s="33">
        <v>0</v>
      </c>
      <c r="E106" s="57">
        <f t="shared" si="33"/>
        <v>0</v>
      </c>
      <c r="F106" s="32">
        <v>0</v>
      </c>
      <c r="G106" s="33">
        <v>0</v>
      </c>
      <c r="H106" s="58">
        <f t="shared" si="34"/>
        <v>0</v>
      </c>
      <c r="I106" s="73">
        <f t="shared" si="31"/>
        <v>0</v>
      </c>
      <c r="J106" s="41">
        <v>9.75</v>
      </c>
      <c r="K106" s="40">
        <f t="shared" si="35"/>
        <v>0</v>
      </c>
    </row>
    <row r="107" spans="1:11" ht="15.75" thickBot="1" x14ac:dyDescent="0.3">
      <c r="A107" s="31">
        <v>19</v>
      </c>
      <c r="B107" s="44" t="s">
        <v>102</v>
      </c>
      <c r="C107" s="32">
        <v>0</v>
      </c>
      <c r="D107" s="33">
        <v>0</v>
      </c>
      <c r="E107" s="57">
        <f t="shared" si="33"/>
        <v>0</v>
      </c>
      <c r="F107" s="32">
        <v>0</v>
      </c>
      <c r="G107" s="33">
        <v>0</v>
      </c>
      <c r="H107" s="58">
        <f t="shared" si="34"/>
        <v>0</v>
      </c>
      <c r="I107" s="73">
        <f t="shared" si="31"/>
        <v>0</v>
      </c>
      <c r="J107" s="41">
        <v>9.25</v>
      </c>
      <c r="K107" s="40">
        <f t="shared" ref="K107:K108" si="36">(I107*24)*J107</f>
        <v>0</v>
      </c>
    </row>
    <row r="108" spans="1:11" ht="15.75" thickBot="1" x14ac:dyDescent="0.3">
      <c r="A108" s="31">
        <v>20</v>
      </c>
      <c r="B108" s="44" t="s">
        <v>103</v>
      </c>
      <c r="C108" s="32">
        <v>0</v>
      </c>
      <c r="D108" s="33">
        <v>0</v>
      </c>
      <c r="E108" s="57">
        <f t="shared" si="33"/>
        <v>0</v>
      </c>
      <c r="F108" s="32">
        <v>0</v>
      </c>
      <c r="G108" s="33">
        <v>0</v>
      </c>
      <c r="H108" s="58">
        <f t="shared" si="34"/>
        <v>0</v>
      </c>
      <c r="I108" s="73">
        <f t="shared" si="31"/>
        <v>0</v>
      </c>
      <c r="J108" s="41">
        <v>9.75</v>
      </c>
      <c r="K108" s="40">
        <f t="shared" si="36"/>
        <v>0</v>
      </c>
    </row>
    <row r="109" spans="1:11" ht="15.75" thickBot="1" x14ac:dyDescent="0.3">
      <c r="A109" s="31">
        <v>21</v>
      </c>
      <c r="B109" s="44" t="s">
        <v>104</v>
      </c>
      <c r="C109" s="32">
        <v>0</v>
      </c>
      <c r="D109" s="33">
        <v>0</v>
      </c>
      <c r="E109" s="57">
        <f t="shared" si="33"/>
        <v>0</v>
      </c>
      <c r="F109" s="32">
        <v>0</v>
      </c>
      <c r="G109" s="33">
        <v>0</v>
      </c>
      <c r="H109" s="58">
        <f t="shared" si="34"/>
        <v>0</v>
      </c>
      <c r="I109" s="73">
        <f t="shared" si="31"/>
        <v>0</v>
      </c>
      <c r="J109" s="41">
        <v>9</v>
      </c>
      <c r="K109" s="40"/>
    </row>
    <row r="110" spans="1:11" ht="15.75" thickBot="1" x14ac:dyDescent="0.3">
      <c r="A110" s="31">
        <v>22</v>
      </c>
      <c r="B110" s="44"/>
      <c r="C110" s="32"/>
      <c r="D110" s="33"/>
      <c r="E110" s="57"/>
      <c r="F110" s="32"/>
      <c r="G110" s="33"/>
      <c r="H110" s="58"/>
      <c r="I110" s="73">
        <f t="shared" ref="I110:I113" si="37">MAX(H110-E110,0)</f>
        <v>0</v>
      </c>
      <c r="J110" s="41"/>
      <c r="K110" s="40"/>
    </row>
    <row r="111" spans="1:11" ht="15.75" thickBot="1" x14ac:dyDescent="0.3">
      <c r="A111" s="31">
        <v>23</v>
      </c>
      <c r="B111" s="44"/>
      <c r="C111" s="32"/>
      <c r="D111" s="33"/>
      <c r="E111" s="57"/>
      <c r="F111" s="32"/>
      <c r="G111" s="33"/>
      <c r="H111" s="58"/>
      <c r="I111" s="73">
        <f t="shared" si="37"/>
        <v>0</v>
      </c>
      <c r="J111" s="41"/>
      <c r="K111" s="40"/>
    </row>
    <row r="112" spans="1:11" ht="15.75" thickBot="1" x14ac:dyDescent="0.3">
      <c r="A112" s="31">
        <v>24</v>
      </c>
      <c r="B112" s="44"/>
      <c r="C112" s="32"/>
      <c r="D112" s="33"/>
      <c r="E112" s="57"/>
      <c r="F112" s="32"/>
      <c r="G112" s="33"/>
      <c r="H112" s="58"/>
      <c r="I112" s="73">
        <f t="shared" si="37"/>
        <v>0</v>
      </c>
      <c r="J112" s="41"/>
      <c r="K112" s="40"/>
    </row>
    <row r="113" spans="1:12" ht="15.75" thickBot="1" x14ac:dyDescent="0.3">
      <c r="A113" s="24">
        <v>25</v>
      </c>
      <c r="B113" s="44"/>
      <c r="C113" s="14"/>
      <c r="D113" s="10"/>
      <c r="E113" s="57"/>
      <c r="F113" s="14"/>
      <c r="G113" s="10"/>
      <c r="H113" s="58"/>
      <c r="I113" s="73">
        <f t="shared" si="37"/>
        <v>0</v>
      </c>
      <c r="J113" s="41"/>
      <c r="K113" s="40"/>
    </row>
    <row r="114" spans="1:12" ht="15.75" thickBot="1" x14ac:dyDescent="0.3">
      <c r="A114" s="115" t="s">
        <v>16</v>
      </c>
      <c r="B114" s="116"/>
      <c r="C114" s="116"/>
      <c r="D114" s="116"/>
      <c r="E114" s="116"/>
      <c r="F114" s="116"/>
      <c r="G114" s="116"/>
      <c r="H114" s="117"/>
      <c r="I114" s="42">
        <f>SUM(I89:I113)</f>
        <v>0</v>
      </c>
      <c r="J114" s="41"/>
      <c r="K114" s="43">
        <f>SUM(K89:K113)</f>
        <v>0</v>
      </c>
    </row>
    <row r="115" spans="1:12" s="70" customFormat="1" ht="15.75" thickBot="1" x14ac:dyDescent="0.3">
      <c r="A115" s="65"/>
      <c r="B115" s="65"/>
      <c r="C115" s="66"/>
      <c r="D115" s="66"/>
      <c r="E115" s="66"/>
      <c r="F115" s="66"/>
      <c r="G115" s="66"/>
      <c r="H115" s="66"/>
      <c r="I115" s="67"/>
      <c r="J115" s="68"/>
      <c r="K115" s="71"/>
      <c r="L115" s="72"/>
    </row>
    <row r="116" spans="1:12" ht="15.75" thickBot="1" x14ac:dyDescent="0.3">
      <c r="C116" s="118" t="s">
        <v>31</v>
      </c>
      <c r="D116" s="119"/>
      <c r="E116" s="119"/>
      <c r="F116" s="119"/>
      <c r="G116" s="119"/>
      <c r="H116" s="119"/>
      <c r="I116" s="119"/>
      <c r="J116" s="119"/>
      <c r="K116" s="120"/>
    </row>
    <row r="117" spans="1:12" ht="15.75" thickBot="1" x14ac:dyDescent="0.3">
      <c r="A117" s="22">
        <v>1</v>
      </c>
      <c r="B117" s="44" t="s">
        <v>89</v>
      </c>
      <c r="C117" s="36">
        <v>0</v>
      </c>
      <c r="D117" s="37">
        <v>0</v>
      </c>
      <c r="E117" s="57">
        <f t="shared" ref="E117" si="38">IF(OR(C117="abs",C117="",C117="CA"),0,D117-C117)</f>
        <v>0</v>
      </c>
      <c r="F117" s="13">
        <v>0</v>
      </c>
      <c r="G117" s="2">
        <v>0</v>
      </c>
      <c r="H117" s="58">
        <f t="shared" ref="H117" si="39">IF(OR(F117="abs",F117="",F117="ca"),0,G117-F117)</f>
        <v>0</v>
      </c>
      <c r="I117" s="73">
        <f t="shared" ref="I117:I137" si="40">MAX(H117-E117,0)</f>
        <v>0</v>
      </c>
      <c r="J117" s="41">
        <v>10</v>
      </c>
      <c r="K117" s="38">
        <f t="shared" ref="K117" si="41">(I117*24)*J117</f>
        <v>0</v>
      </c>
    </row>
    <row r="118" spans="1:12" ht="15.75" thickBot="1" x14ac:dyDescent="0.3">
      <c r="A118" s="23">
        <v>2</v>
      </c>
      <c r="B118" s="44" t="s">
        <v>84</v>
      </c>
      <c r="C118" s="13">
        <v>0</v>
      </c>
      <c r="D118" s="2">
        <v>0</v>
      </c>
      <c r="E118" s="57">
        <f t="shared" ref="E118:E137" si="42">IF(OR(C118="abs",C118="",C118="CA"),0,D118-C118)</f>
        <v>0</v>
      </c>
      <c r="F118" s="13">
        <v>0</v>
      </c>
      <c r="G118" s="2">
        <v>0</v>
      </c>
      <c r="H118" s="58">
        <f t="shared" ref="H118:H137" si="43">IF(OR(F118="abs",F118="",F118="ca"),0,G118-F118)</f>
        <v>0</v>
      </c>
      <c r="I118" s="73">
        <f t="shared" si="40"/>
        <v>0</v>
      </c>
      <c r="J118" s="41">
        <v>9.25</v>
      </c>
      <c r="K118" s="38">
        <f t="shared" ref="K118:K136" si="44">(I118*24)*J118</f>
        <v>0</v>
      </c>
    </row>
    <row r="119" spans="1:12" ht="15.75" thickBot="1" x14ac:dyDescent="0.3">
      <c r="A119" s="23">
        <v>3</v>
      </c>
      <c r="B119" s="44" t="s">
        <v>85</v>
      </c>
      <c r="C119" s="13">
        <v>0</v>
      </c>
      <c r="D119" s="2">
        <v>0</v>
      </c>
      <c r="E119" s="57">
        <f t="shared" si="42"/>
        <v>0</v>
      </c>
      <c r="F119" s="13">
        <v>0</v>
      </c>
      <c r="G119" s="2">
        <v>0</v>
      </c>
      <c r="H119" s="58">
        <f t="shared" si="43"/>
        <v>0</v>
      </c>
      <c r="I119" s="73">
        <f t="shared" si="40"/>
        <v>0</v>
      </c>
      <c r="J119" s="41">
        <v>7.75</v>
      </c>
      <c r="K119" s="38">
        <f t="shared" si="44"/>
        <v>0</v>
      </c>
    </row>
    <row r="120" spans="1:12" ht="15.75" thickBot="1" x14ac:dyDescent="0.3">
      <c r="A120" s="23">
        <v>4</v>
      </c>
      <c r="B120" s="44" t="s">
        <v>86</v>
      </c>
      <c r="C120" s="13">
        <v>0</v>
      </c>
      <c r="D120" s="2">
        <v>0</v>
      </c>
      <c r="E120" s="57">
        <f t="shared" si="42"/>
        <v>0</v>
      </c>
      <c r="F120" s="13">
        <v>0</v>
      </c>
      <c r="G120" s="2">
        <v>0</v>
      </c>
      <c r="H120" s="58">
        <f t="shared" si="43"/>
        <v>0</v>
      </c>
      <c r="I120" s="73">
        <f t="shared" si="40"/>
        <v>0</v>
      </c>
      <c r="J120" s="41">
        <v>7.75</v>
      </c>
      <c r="K120" s="38">
        <f t="shared" si="44"/>
        <v>0</v>
      </c>
    </row>
    <row r="121" spans="1:12" ht="15.75" thickBot="1" x14ac:dyDescent="0.3">
      <c r="A121" s="23">
        <v>5</v>
      </c>
      <c r="B121" s="44" t="s">
        <v>87</v>
      </c>
      <c r="C121" s="13">
        <v>0</v>
      </c>
      <c r="D121" s="2">
        <v>0</v>
      </c>
      <c r="E121" s="57">
        <f t="shared" si="42"/>
        <v>0</v>
      </c>
      <c r="F121" s="13">
        <v>0</v>
      </c>
      <c r="G121" s="2">
        <v>0</v>
      </c>
      <c r="H121" s="58">
        <f t="shared" si="43"/>
        <v>0</v>
      </c>
      <c r="I121" s="73">
        <f t="shared" si="40"/>
        <v>0</v>
      </c>
      <c r="J121" s="41">
        <v>9.75</v>
      </c>
      <c r="K121" s="38">
        <f t="shared" si="44"/>
        <v>0</v>
      </c>
    </row>
    <row r="122" spans="1:12" ht="15.75" thickBot="1" x14ac:dyDescent="0.3">
      <c r="A122" s="23">
        <v>6</v>
      </c>
      <c r="B122" s="44" t="s">
        <v>88</v>
      </c>
      <c r="C122" s="13">
        <v>0</v>
      </c>
      <c r="D122" s="2">
        <v>0</v>
      </c>
      <c r="E122" s="57">
        <f t="shared" si="42"/>
        <v>0</v>
      </c>
      <c r="F122" s="13">
        <v>0</v>
      </c>
      <c r="G122" s="2">
        <v>0</v>
      </c>
      <c r="H122" s="58">
        <f t="shared" si="43"/>
        <v>0</v>
      </c>
      <c r="I122" s="73">
        <f t="shared" si="40"/>
        <v>0</v>
      </c>
      <c r="J122" s="41">
        <v>8.5</v>
      </c>
      <c r="K122" s="38">
        <f t="shared" si="44"/>
        <v>0</v>
      </c>
    </row>
    <row r="123" spans="1:12" ht="15.75" thickBot="1" x14ac:dyDescent="0.3">
      <c r="A123" s="23">
        <v>7</v>
      </c>
      <c r="B123" s="44" t="s">
        <v>90</v>
      </c>
      <c r="C123" s="13">
        <v>0</v>
      </c>
      <c r="D123" s="2">
        <v>0</v>
      </c>
      <c r="E123" s="57">
        <f t="shared" si="42"/>
        <v>0</v>
      </c>
      <c r="F123" s="13">
        <v>0</v>
      </c>
      <c r="G123" s="2">
        <v>0</v>
      </c>
      <c r="H123" s="58">
        <f t="shared" si="43"/>
        <v>0</v>
      </c>
      <c r="I123" s="73">
        <f t="shared" si="40"/>
        <v>0</v>
      </c>
      <c r="J123" s="41">
        <v>7.75</v>
      </c>
      <c r="K123" s="38">
        <f t="shared" si="44"/>
        <v>0</v>
      </c>
    </row>
    <row r="124" spans="1:12" ht="15.75" thickBot="1" x14ac:dyDescent="0.3">
      <c r="A124" s="23">
        <v>8</v>
      </c>
      <c r="B124" s="44" t="s">
        <v>91</v>
      </c>
      <c r="C124" s="13">
        <v>0</v>
      </c>
      <c r="D124" s="2">
        <v>0</v>
      </c>
      <c r="E124" s="57">
        <f t="shared" si="42"/>
        <v>0</v>
      </c>
      <c r="F124" s="13">
        <v>0</v>
      </c>
      <c r="G124" s="2">
        <v>0</v>
      </c>
      <c r="H124" s="58">
        <f t="shared" si="43"/>
        <v>0</v>
      </c>
      <c r="I124" s="73">
        <f t="shared" si="40"/>
        <v>0</v>
      </c>
      <c r="J124" s="41">
        <v>7.75</v>
      </c>
      <c r="K124" s="38">
        <f t="shared" si="44"/>
        <v>0</v>
      </c>
    </row>
    <row r="125" spans="1:12" ht="15.75" thickBot="1" x14ac:dyDescent="0.3">
      <c r="A125" s="31">
        <v>9</v>
      </c>
      <c r="B125" s="44" t="s">
        <v>92</v>
      </c>
      <c r="C125" s="32">
        <v>0</v>
      </c>
      <c r="D125" s="33">
        <v>0</v>
      </c>
      <c r="E125" s="57">
        <f t="shared" si="42"/>
        <v>0</v>
      </c>
      <c r="F125" s="32">
        <v>0</v>
      </c>
      <c r="G125" s="33">
        <v>0</v>
      </c>
      <c r="H125" s="58">
        <f t="shared" si="43"/>
        <v>0</v>
      </c>
      <c r="I125" s="73">
        <f t="shared" si="40"/>
        <v>0</v>
      </c>
      <c r="J125" s="41">
        <v>8.5</v>
      </c>
      <c r="K125" s="38">
        <f t="shared" si="44"/>
        <v>0</v>
      </c>
    </row>
    <row r="126" spans="1:12" ht="15.75" thickBot="1" x14ac:dyDescent="0.3">
      <c r="A126" s="31">
        <v>10</v>
      </c>
      <c r="B126" s="44" t="s">
        <v>93</v>
      </c>
      <c r="C126" s="32">
        <v>0</v>
      </c>
      <c r="D126" s="33">
        <v>0</v>
      </c>
      <c r="E126" s="57">
        <f t="shared" si="42"/>
        <v>0</v>
      </c>
      <c r="F126" s="32">
        <v>0</v>
      </c>
      <c r="G126" s="33">
        <v>0</v>
      </c>
      <c r="H126" s="58">
        <f t="shared" si="43"/>
        <v>0</v>
      </c>
      <c r="I126" s="73">
        <f t="shared" si="40"/>
        <v>0</v>
      </c>
      <c r="J126" s="41">
        <v>9.5</v>
      </c>
      <c r="K126" s="38">
        <f t="shared" si="44"/>
        <v>0</v>
      </c>
    </row>
    <row r="127" spans="1:12" ht="15.75" thickBot="1" x14ac:dyDescent="0.3">
      <c r="A127" s="31">
        <v>11</v>
      </c>
      <c r="B127" s="44" t="s">
        <v>94</v>
      </c>
      <c r="C127" s="32">
        <v>0</v>
      </c>
      <c r="D127" s="33">
        <v>0</v>
      </c>
      <c r="E127" s="57">
        <f t="shared" si="42"/>
        <v>0</v>
      </c>
      <c r="F127" s="32">
        <v>0</v>
      </c>
      <c r="G127" s="33">
        <v>0</v>
      </c>
      <c r="H127" s="58">
        <f t="shared" si="43"/>
        <v>0</v>
      </c>
      <c r="I127" s="73">
        <f t="shared" si="40"/>
        <v>0</v>
      </c>
      <c r="J127" s="41">
        <v>9.25</v>
      </c>
      <c r="K127" s="38">
        <f t="shared" si="44"/>
        <v>0</v>
      </c>
    </row>
    <row r="128" spans="1:12" ht="15.75" thickBot="1" x14ac:dyDescent="0.3">
      <c r="A128" s="31">
        <v>12</v>
      </c>
      <c r="B128" s="44" t="s">
        <v>95</v>
      </c>
      <c r="C128" s="32">
        <v>0</v>
      </c>
      <c r="D128" s="33">
        <v>0</v>
      </c>
      <c r="E128" s="57">
        <f t="shared" si="42"/>
        <v>0</v>
      </c>
      <c r="F128" s="32">
        <v>0</v>
      </c>
      <c r="G128" s="33">
        <v>0</v>
      </c>
      <c r="H128" s="58">
        <f t="shared" si="43"/>
        <v>0</v>
      </c>
      <c r="I128" s="73">
        <f t="shared" si="40"/>
        <v>0</v>
      </c>
      <c r="J128" s="41">
        <v>8.5</v>
      </c>
      <c r="K128" s="38">
        <f t="shared" si="44"/>
        <v>0</v>
      </c>
    </row>
    <row r="129" spans="1:11" ht="15.75" thickBot="1" x14ac:dyDescent="0.3">
      <c r="A129" s="31">
        <v>13</v>
      </c>
      <c r="B129" s="44" t="s">
        <v>96</v>
      </c>
      <c r="C129" s="32">
        <v>0</v>
      </c>
      <c r="D129" s="33">
        <v>0</v>
      </c>
      <c r="E129" s="57">
        <f t="shared" si="42"/>
        <v>0</v>
      </c>
      <c r="F129" s="32">
        <v>0</v>
      </c>
      <c r="G129" s="33">
        <v>0</v>
      </c>
      <c r="H129" s="58">
        <f t="shared" si="43"/>
        <v>0</v>
      </c>
      <c r="I129" s="73">
        <f t="shared" si="40"/>
        <v>0</v>
      </c>
      <c r="J129" s="41">
        <v>9</v>
      </c>
      <c r="K129" s="40">
        <f t="shared" si="44"/>
        <v>0</v>
      </c>
    </row>
    <row r="130" spans="1:11" ht="15.75" thickBot="1" x14ac:dyDescent="0.3">
      <c r="A130" s="31">
        <v>14</v>
      </c>
      <c r="B130" s="44" t="s">
        <v>97</v>
      </c>
      <c r="C130" s="32">
        <v>0</v>
      </c>
      <c r="D130" s="33">
        <v>0</v>
      </c>
      <c r="E130" s="57">
        <f t="shared" si="42"/>
        <v>0</v>
      </c>
      <c r="F130" s="32">
        <v>0</v>
      </c>
      <c r="G130" s="33">
        <v>0</v>
      </c>
      <c r="H130" s="58">
        <f t="shared" si="43"/>
        <v>0</v>
      </c>
      <c r="I130" s="73">
        <f t="shared" si="40"/>
        <v>0</v>
      </c>
      <c r="J130" s="41">
        <v>8.25</v>
      </c>
      <c r="K130" s="40">
        <f t="shared" si="44"/>
        <v>0</v>
      </c>
    </row>
    <row r="131" spans="1:11" ht="15.75" thickBot="1" x14ac:dyDescent="0.3">
      <c r="A131" s="31">
        <v>15</v>
      </c>
      <c r="B131" s="44" t="s">
        <v>98</v>
      </c>
      <c r="C131" s="32">
        <v>0</v>
      </c>
      <c r="D131" s="33">
        <v>0</v>
      </c>
      <c r="E131" s="57">
        <f t="shared" si="42"/>
        <v>0</v>
      </c>
      <c r="F131" s="32">
        <v>0</v>
      </c>
      <c r="G131" s="33">
        <v>0</v>
      </c>
      <c r="H131" s="58">
        <f t="shared" si="43"/>
        <v>0</v>
      </c>
      <c r="I131" s="73">
        <f t="shared" si="40"/>
        <v>0</v>
      </c>
      <c r="J131" s="41">
        <v>8.25</v>
      </c>
      <c r="K131" s="40">
        <f t="shared" si="44"/>
        <v>0</v>
      </c>
    </row>
    <row r="132" spans="1:11" ht="15.75" thickBot="1" x14ac:dyDescent="0.3">
      <c r="A132" s="31">
        <v>16</v>
      </c>
      <c r="B132" s="44" t="s">
        <v>99</v>
      </c>
      <c r="C132" s="32">
        <v>0</v>
      </c>
      <c r="D132" s="33">
        <v>0</v>
      </c>
      <c r="E132" s="57">
        <f t="shared" si="42"/>
        <v>0</v>
      </c>
      <c r="F132" s="32">
        <v>0</v>
      </c>
      <c r="G132" s="33">
        <v>0</v>
      </c>
      <c r="H132" s="58">
        <f t="shared" si="43"/>
        <v>0</v>
      </c>
      <c r="I132" s="73">
        <f t="shared" si="40"/>
        <v>0</v>
      </c>
      <c r="J132" s="41">
        <v>8</v>
      </c>
      <c r="K132" s="40">
        <f t="shared" si="44"/>
        <v>0</v>
      </c>
    </row>
    <row r="133" spans="1:11" ht="15.75" thickBot="1" x14ac:dyDescent="0.3">
      <c r="A133" s="31">
        <v>17</v>
      </c>
      <c r="B133" s="44" t="s">
        <v>100</v>
      </c>
      <c r="C133" s="32">
        <v>0</v>
      </c>
      <c r="D133" s="33">
        <v>0</v>
      </c>
      <c r="E133" s="57">
        <f t="shared" si="42"/>
        <v>0</v>
      </c>
      <c r="F133" s="32">
        <v>0</v>
      </c>
      <c r="G133" s="33">
        <v>0</v>
      </c>
      <c r="H133" s="58">
        <f t="shared" si="43"/>
        <v>0</v>
      </c>
      <c r="I133" s="73">
        <f t="shared" si="40"/>
        <v>0</v>
      </c>
      <c r="J133" s="41">
        <v>8.75</v>
      </c>
      <c r="K133" s="40">
        <f t="shared" si="44"/>
        <v>0</v>
      </c>
    </row>
    <row r="134" spans="1:11" ht="15.75" thickBot="1" x14ac:dyDescent="0.3">
      <c r="A134" s="31">
        <v>18</v>
      </c>
      <c r="B134" s="44" t="s">
        <v>101</v>
      </c>
      <c r="C134" s="32">
        <v>0</v>
      </c>
      <c r="D134" s="33">
        <v>0</v>
      </c>
      <c r="E134" s="57">
        <f t="shared" si="42"/>
        <v>0</v>
      </c>
      <c r="F134" s="32">
        <v>0</v>
      </c>
      <c r="G134" s="33">
        <v>0</v>
      </c>
      <c r="H134" s="58">
        <f t="shared" si="43"/>
        <v>0</v>
      </c>
      <c r="I134" s="73">
        <f t="shared" si="40"/>
        <v>0</v>
      </c>
      <c r="J134" s="41">
        <v>9.75</v>
      </c>
      <c r="K134" s="40">
        <f t="shared" si="44"/>
        <v>0</v>
      </c>
    </row>
    <row r="135" spans="1:11" ht="15.75" thickBot="1" x14ac:dyDescent="0.3">
      <c r="A135" s="31">
        <v>19</v>
      </c>
      <c r="B135" s="44" t="s">
        <v>102</v>
      </c>
      <c r="C135" s="32">
        <v>0</v>
      </c>
      <c r="D135" s="33">
        <v>0</v>
      </c>
      <c r="E135" s="57">
        <f t="shared" si="42"/>
        <v>0</v>
      </c>
      <c r="F135" s="32">
        <v>0</v>
      </c>
      <c r="G135" s="33">
        <v>0</v>
      </c>
      <c r="H135" s="58">
        <f t="shared" si="43"/>
        <v>0</v>
      </c>
      <c r="I135" s="73">
        <f t="shared" si="40"/>
        <v>0</v>
      </c>
      <c r="J135" s="41">
        <v>9.25</v>
      </c>
      <c r="K135" s="40">
        <f t="shared" si="44"/>
        <v>0</v>
      </c>
    </row>
    <row r="136" spans="1:11" ht="15.75" thickBot="1" x14ac:dyDescent="0.3">
      <c r="A136" s="31">
        <v>20</v>
      </c>
      <c r="B136" s="44" t="s">
        <v>103</v>
      </c>
      <c r="C136" s="32">
        <v>0</v>
      </c>
      <c r="D136" s="33">
        <v>0</v>
      </c>
      <c r="E136" s="57">
        <f t="shared" si="42"/>
        <v>0</v>
      </c>
      <c r="F136" s="32">
        <v>0</v>
      </c>
      <c r="G136" s="33">
        <v>0</v>
      </c>
      <c r="H136" s="58">
        <f t="shared" si="43"/>
        <v>0</v>
      </c>
      <c r="I136" s="73">
        <f t="shared" si="40"/>
        <v>0</v>
      </c>
      <c r="J136" s="41">
        <v>9.75</v>
      </c>
      <c r="K136" s="40">
        <f t="shared" si="44"/>
        <v>0</v>
      </c>
    </row>
    <row r="137" spans="1:11" ht="15.75" thickBot="1" x14ac:dyDescent="0.3">
      <c r="A137" s="31">
        <v>21</v>
      </c>
      <c r="B137" s="44" t="s">
        <v>104</v>
      </c>
      <c r="C137" s="32">
        <v>0</v>
      </c>
      <c r="D137" s="33">
        <v>0</v>
      </c>
      <c r="E137" s="57">
        <f t="shared" si="42"/>
        <v>0</v>
      </c>
      <c r="F137" s="32">
        <v>0</v>
      </c>
      <c r="G137" s="33">
        <v>0</v>
      </c>
      <c r="H137" s="58">
        <f t="shared" si="43"/>
        <v>0</v>
      </c>
      <c r="I137" s="73">
        <f t="shared" si="40"/>
        <v>0</v>
      </c>
      <c r="J137" s="41">
        <v>9</v>
      </c>
      <c r="K137" s="40"/>
    </row>
    <row r="138" spans="1:11" ht="15.75" thickBot="1" x14ac:dyDescent="0.3">
      <c r="A138" s="31">
        <v>22</v>
      </c>
      <c r="B138" s="44"/>
      <c r="C138" s="32"/>
      <c r="D138" s="33"/>
      <c r="E138" s="57"/>
      <c r="F138" s="32"/>
      <c r="G138" s="33"/>
      <c r="H138" s="58"/>
      <c r="I138" s="73">
        <f t="shared" ref="I138:I141" si="45">MAX(H138-E138,0)</f>
        <v>0</v>
      </c>
      <c r="J138" s="41"/>
      <c r="K138" s="40"/>
    </row>
    <row r="139" spans="1:11" ht="15.75" thickBot="1" x14ac:dyDescent="0.3">
      <c r="A139" s="31">
        <v>23</v>
      </c>
      <c r="B139" s="44"/>
      <c r="C139" s="32"/>
      <c r="D139" s="33"/>
      <c r="E139" s="57"/>
      <c r="F139" s="32"/>
      <c r="G139" s="33"/>
      <c r="H139" s="58"/>
      <c r="I139" s="73">
        <f t="shared" si="45"/>
        <v>0</v>
      </c>
      <c r="J139" s="41"/>
      <c r="K139" s="40"/>
    </row>
    <row r="140" spans="1:11" ht="15.75" thickBot="1" x14ac:dyDescent="0.3">
      <c r="A140" s="31">
        <v>24</v>
      </c>
      <c r="B140" s="44"/>
      <c r="C140" s="32"/>
      <c r="D140" s="33"/>
      <c r="E140" s="57"/>
      <c r="F140" s="32"/>
      <c r="G140" s="33"/>
      <c r="H140" s="58"/>
      <c r="I140" s="73">
        <f t="shared" si="45"/>
        <v>0</v>
      </c>
      <c r="J140" s="41"/>
      <c r="K140" s="40"/>
    </row>
    <row r="141" spans="1:11" ht="15.75" thickBot="1" x14ac:dyDescent="0.3">
      <c r="A141" s="24">
        <v>25</v>
      </c>
      <c r="B141" s="44"/>
      <c r="C141" s="14"/>
      <c r="D141" s="10"/>
      <c r="E141" s="57"/>
      <c r="F141" s="14"/>
      <c r="G141" s="10"/>
      <c r="H141" s="58"/>
      <c r="I141" s="73">
        <f t="shared" si="45"/>
        <v>0</v>
      </c>
      <c r="J141" s="41"/>
      <c r="K141" s="40"/>
    </row>
    <row r="142" spans="1:11" ht="15.75" thickBot="1" x14ac:dyDescent="0.3">
      <c r="A142" s="115" t="s">
        <v>16</v>
      </c>
      <c r="B142" s="116"/>
      <c r="C142" s="116"/>
      <c r="D142" s="116"/>
      <c r="E142" s="116"/>
      <c r="F142" s="116"/>
      <c r="G142" s="116"/>
      <c r="H142" s="117"/>
      <c r="I142" s="42">
        <f>SUM(I117:I141)</f>
        <v>0</v>
      </c>
      <c r="J142" s="41"/>
      <c r="K142" s="43">
        <f>SUM(K117:K141)</f>
        <v>0</v>
      </c>
    </row>
  </sheetData>
  <sortState ref="B4:B142">
    <sortCondition ref="B5"/>
  </sortState>
  <mergeCells count="19">
    <mergeCell ref="C4:K4"/>
    <mergeCell ref="N1:N2"/>
    <mergeCell ref="A30:H30"/>
    <mergeCell ref="C32:K32"/>
    <mergeCell ref="O1:O2"/>
    <mergeCell ref="P1:P2"/>
    <mergeCell ref="Q1:Q2"/>
    <mergeCell ref="A1:A2"/>
    <mergeCell ref="B1:B2"/>
    <mergeCell ref="C1:E1"/>
    <mergeCell ref="F1:H1"/>
    <mergeCell ref="I1:K1"/>
    <mergeCell ref="A142:H142"/>
    <mergeCell ref="A86:H86"/>
    <mergeCell ref="A114:H114"/>
    <mergeCell ref="A58:H58"/>
    <mergeCell ref="C88:K88"/>
    <mergeCell ref="C116:K116"/>
    <mergeCell ref="C60:K60"/>
  </mergeCells>
  <conditionalFormatting sqref="F5:F29">
    <cfRule type="containsText" dxfId="1903" priority="117" operator="containsText" text="abs">
      <formula>NOT(ISERROR(SEARCH("abs",F5)))</formula>
    </cfRule>
    <cfRule type="containsText" dxfId="1902" priority="118" operator="containsText" text="CA">
      <formula>NOT(ISERROR(SEARCH("CA",F5)))</formula>
    </cfRule>
    <cfRule type="containsText" dxfId="1901" priority="119" operator="containsText" text="Abs">
      <formula>NOT(ISERROR(SEARCH("Abs",F5)))</formula>
    </cfRule>
  </conditionalFormatting>
  <conditionalFormatting sqref="F54:F57">
    <cfRule type="containsText" dxfId="1900" priority="107" operator="containsText" text="abs">
      <formula>NOT(ISERROR(SEARCH("abs",F54)))</formula>
    </cfRule>
    <cfRule type="containsText" dxfId="1899" priority="108" operator="containsText" text="CA">
      <formula>NOT(ISERROR(SEARCH("CA",F54)))</formula>
    </cfRule>
    <cfRule type="containsText" dxfId="1898" priority="109" operator="containsText" text="Abs">
      <formula>NOT(ISERROR(SEARCH("Abs",F54)))</formula>
    </cfRule>
  </conditionalFormatting>
  <conditionalFormatting sqref="C20">
    <cfRule type="containsText" dxfId="1897" priority="110" operator="containsText" text="abs">
      <formula>NOT(ISERROR(SEARCH("abs",C20)))</formula>
    </cfRule>
    <cfRule type="containsText" dxfId="1896" priority="111" operator="containsText" text="CA">
      <formula>NOT(ISERROR(SEARCH("CA",C20)))</formula>
    </cfRule>
    <cfRule type="containsText" dxfId="1895" priority="112" operator="containsText" text="Abs">
      <formula>NOT(ISERROR(SEARCH("Abs",C20)))</formula>
    </cfRule>
  </conditionalFormatting>
  <conditionalFormatting sqref="C110:C113">
    <cfRule type="containsText" dxfId="1894" priority="83" operator="containsText" text="abs">
      <formula>NOT(ISERROR(SEARCH("abs",C110)))</formula>
    </cfRule>
    <cfRule type="containsText" dxfId="1893" priority="84" operator="containsText" text="CA">
      <formula>NOT(ISERROR(SEARCH("CA",C110)))</formula>
    </cfRule>
    <cfRule type="containsText" dxfId="1892" priority="85" operator="containsText" text="Abs">
      <formula>NOT(ISERROR(SEARCH("Abs",C110)))</formula>
    </cfRule>
  </conditionalFormatting>
  <conditionalFormatting sqref="C5:C19 C21:C29">
    <cfRule type="containsText" dxfId="1891" priority="113" operator="containsText" text="abs">
      <formula>NOT(ISERROR(SEARCH("abs",C5)))</formula>
    </cfRule>
    <cfRule type="containsText" dxfId="1890" priority="114" operator="containsText" text="CA">
      <formula>NOT(ISERROR(SEARCH("CA",C5)))</formula>
    </cfRule>
    <cfRule type="containsText" dxfId="1889" priority="115" operator="containsText" text="Abs">
      <formula>NOT(ISERROR(SEARCH("Abs",C5)))</formula>
    </cfRule>
  </conditionalFormatting>
  <conditionalFormatting sqref="C54:C57">
    <cfRule type="containsText" dxfId="1888" priority="103" operator="containsText" text="abs">
      <formula>NOT(ISERROR(SEARCH("abs",C54)))</formula>
    </cfRule>
    <cfRule type="containsText" dxfId="1887" priority="104" operator="containsText" text="CA">
      <formula>NOT(ISERROR(SEARCH("CA",C54)))</formula>
    </cfRule>
    <cfRule type="containsText" dxfId="1886" priority="105" operator="containsText" text="Abs">
      <formula>NOT(ISERROR(SEARCH("Abs",C54)))</formula>
    </cfRule>
  </conditionalFormatting>
  <conditionalFormatting sqref="F82:F85">
    <cfRule type="containsText" dxfId="1885" priority="97" operator="containsText" text="abs">
      <formula>NOT(ISERROR(SEARCH("abs",F82)))</formula>
    </cfRule>
    <cfRule type="containsText" dxfId="1884" priority="98" operator="containsText" text="CA">
      <formula>NOT(ISERROR(SEARCH("CA",F82)))</formula>
    </cfRule>
    <cfRule type="containsText" dxfId="1883" priority="99" operator="containsText" text="Abs">
      <formula>NOT(ISERROR(SEARCH("Abs",F82)))</formula>
    </cfRule>
  </conditionalFormatting>
  <conditionalFormatting sqref="C82:C85">
    <cfRule type="containsText" dxfId="1882" priority="93" operator="containsText" text="abs">
      <formula>NOT(ISERROR(SEARCH("abs",C82)))</formula>
    </cfRule>
    <cfRule type="containsText" dxfId="1881" priority="94" operator="containsText" text="CA">
      <formula>NOT(ISERROR(SEARCH("CA",C82)))</formula>
    </cfRule>
    <cfRule type="containsText" dxfId="1880" priority="95" operator="containsText" text="Abs">
      <formula>NOT(ISERROR(SEARCH("Abs",C82)))</formula>
    </cfRule>
  </conditionalFormatting>
  <conditionalFormatting sqref="F110:F113">
    <cfRule type="containsText" dxfId="1879" priority="87" operator="containsText" text="abs">
      <formula>NOT(ISERROR(SEARCH("abs",F110)))</formula>
    </cfRule>
    <cfRule type="containsText" dxfId="1878" priority="88" operator="containsText" text="CA">
      <formula>NOT(ISERROR(SEARCH("CA",F110)))</formula>
    </cfRule>
    <cfRule type="containsText" dxfId="1877" priority="89" operator="containsText" text="Abs">
      <formula>NOT(ISERROR(SEARCH("Abs",F110)))</formula>
    </cfRule>
  </conditionalFormatting>
  <conditionalFormatting sqref="C138:C141">
    <cfRule type="containsText" dxfId="1876" priority="76" operator="containsText" text="abs">
      <formula>NOT(ISERROR(SEARCH("abs",C138)))</formula>
    </cfRule>
    <cfRule type="containsText" dxfId="1875" priority="77" operator="containsText" text="CA">
      <formula>NOT(ISERROR(SEARCH("CA",C138)))</formula>
    </cfRule>
    <cfRule type="containsText" dxfId="1874" priority="78" operator="containsText" text="Abs">
      <formula>NOT(ISERROR(SEARCH("Abs",C138)))</formula>
    </cfRule>
  </conditionalFormatting>
  <conditionalFormatting sqref="F138:F141">
    <cfRule type="containsText" dxfId="1873" priority="80" operator="containsText" text="abs">
      <formula>NOT(ISERROR(SEARCH("abs",F138)))</formula>
    </cfRule>
    <cfRule type="containsText" dxfId="1872" priority="81" operator="containsText" text="CA">
      <formula>NOT(ISERROR(SEARCH("CA",F138)))</formula>
    </cfRule>
    <cfRule type="containsText" dxfId="1871" priority="82" operator="containsText" text="Abs">
      <formula>NOT(ISERROR(SEARCH("Abs",F138)))</formula>
    </cfRule>
  </conditionalFormatting>
  <conditionalFormatting sqref="C33:C47 C49:C53">
    <cfRule type="containsText" dxfId="1870" priority="35" operator="containsText" text="abs">
      <formula>NOT(ISERROR(SEARCH("abs",C33)))</formula>
    </cfRule>
    <cfRule type="containsText" dxfId="1869" priority="36" operator="containsText" text="CA">
      <formula>NOT(ISERROR(SEARCH("CA",C33)))</formula>
    </cfRule>
    <cfRule type="containsText" dxfId="1868" priority="37" operator="containsText" text="Abs">
      <formula>NOT(ISERROR(SEARCH("Abs",C33)))</formula>
    </cfRule>
  </conditionalFormatting>
  <conditionalFormatting sqref="F33:F53">
    <cfRule type="containsText" dxfId="1867" priority="38" operator="containsText" text="abs">
      <formula>NOT(ISERROR(SEARCH("abs",F33)))</formula>
    </cfRule>
    <cfRule type="containsText" dxfId="1866" priority="39" operator="containsText" text="CA">
      <formula>NOT(ISERROR(SEARCH("CA",F33)))</formula>
    </cfRule>
    <cfRule type="containsText" dxfId="1865" priority="40" operator="containsText" text="Abs">
      <formula>NOT(ISERROR(SEARCH("Abs",F33)))</formula>
    </cfRule>
  </conditionalFormatting>
  <conditionalFormatting sqref="I5:I29">
    <cfRule type="cellIs" dxfId="1864" priority="48" operator="greaterThan">
      <formula>$G$6</formula>
    </cfRule>
  </conditionalFormatting>
  <conditionalFormatting sqref="I54:I57">
    <cfRule type="cellIs" dxfId="1863" priority="44" operator="greaterThan">
      <formula>$G$6</formula>
    </cfRule>
  </conditionalFormatting>
  <conditionalFormatting sqref="I82:I85">
    <cfRule type="cellIs" dxfId="1862" priority="43" operator="greaterThan">
      <formula>$G$6</formula>
    </cfRule>
  </conditionalFormatting>
  <conditionalFormatting sqref="I110:I113">
    <cfRule type="cellIs" dxfId="1861" priority="42" operator="greaterThan">
      <formula>$G$6</formula>
    </cfRule>
  </conditionalFormatting>
  <conditionalFormatting sqref="I138:I141">
    <cfRule type="cellIs" dxfId="1860" priority="41" operator="greaterThan">
      <formula>$G$6</formula>
    </cfRule>
  </conditionalFormatting>
  <conditionalFormatting sqref="C48">
    <cfRule type="containsText" dxfId="1859" priority="32" operator="containsText" text="abs">
      <formula>NOT(ISERROR(SEARCH("abs",C48)))</formula>
    </cfRule>
    <cfRule type="containsText" dxfId="1858" priority="33" operator="containsText" text="CA">
      <formula>NOT(ISERROR(SEARCH("CA",C48)))</formula>
    </cfRule>
    <cfRule type="containsText" dxfId="1857" priority="34" operator="containsText" text="Abs">
      <formula>NOT(ISERROR(SEARCH("Abs",C48)))</formula>
    </cfRule>
  </conditionalFormatting>
  <conditionalFormatting sqref="I33:I53">
    <cfRule type="cellIs" dxfId="1856" priority="31" operator="greaterThan">
      <formula>$G$6</formula>
    </cfRule>
  </conditionalFormatting>
  <conditionalFormatting sqref="F61:F81">
    <cfRule type="containsText" dxfId="1855" priority="28" operator="containsText" text="abs">
      <formula>NOT(ISERROR(SEARCH("abs",F61)))</formula>
    </cfRule>
    <cfRule type="containsText" dxfId="1854" priority="29" operator="containsText" text="CA">
      <formula>NOT(ISERROR(SEARCH("CA",F61)))</formula>
    </cfRule>
    <cfRule type="containsText" dxfId="1853" priority="30" operator="containsText" text="Abs">
      <formula>NOT(ISERROR(SEARCH("Abs",F61)))</formula>
    </cfRule>
  </conditionalFormatting>
  <conditionalFormatting sqref="C76">
    <cfRule type="containsText" dxfId="1852" priority="22" operator="containsText" text="abs">
      <formula>NOT(ISERROR(SEARCH("abs",C76)))</formula>
    </cfRule>
    <cfRule type="containsText" dxfId="1851" priority="23" operator="containsText" text="CA">
      <formula>NOT(ISERROR(SEARCH("CA",C76)))</formula>
    </cfRule>
    <cfRule type="containsText" dxfId="1850" priority="24" operator="containsText" text="Abs">
      <formula>NOT(ISERROR(SEARCH("Abs",C76)))</formula>
    </cfRule>
  </conditionalFormatting>
  <conditionalFormatting sqref="C61:C75 C77:C81">
    <cfRule type="containsText" dxfId="1849" priority="25" operator="containsText" text="abs">
      <formula>NOT(ISERROR(SEARCH("abs",C61)))</formula>
    </cfRule>
    <cfRule type="containsText" dxfId="1848" priority="26" operator="containsText" text="CA">
      <formula>NOT(ISERROR(SEARCH("CA",C61)))</formula>
    </cfRule>
    <cfRule type="containsText" dxfId="1847" priority="27" operator="containsText" text="Abs">
      <formula>NOT(ISERROR(SEARCH("Abs",C61)))</formula>
    </cfRule>
  </conditionalFormatting>
  <conditionalFormatting sqref="I61:I81">
    <cfRule type="cellIs" dxfId="1846" priority="21" operator="greaterThan">
      <formula>$G$6</formula>
    </cfRule>
  </conditionalFormatting>
  <conditionalFormatting sqref="F89:F109">
    <cfRule type="containsText" dxfId="1845" priority="18" operator="containsText" text="abs">
      <formula>NOT(ISERROR(SEARCH("abs",F89)))</formula>
    </cfRule>
    <cfRule type="containsText" dxfId="1844" priority="19" operator="containsText" text="CA">
      <formula>NOT(ISERROR(SEARCH("CA",F89)))</formula>
    </cfRule>
    <cfRule type="containsText" dxfId="1843" priority="20" operator="containsText" text="Abs">
      <formula>NOT(ISERROR(SEARCH("Abs",F89)))</formula>
    </cfRule>
  </conditionalFormatting>
  <conditionalFormatting sqref="C104">
    <cfRule type="containsText" dxfId="1842" priority="12" operator="containsText" text="abs">
      <formula>NOT(ISERROR(SEARCH("abs",C104)))</formula>
    </cfRule>
    <cfRule type="containsText" dxfId="1841" priority="13" operator="containsText" text="CA">
      <formula>NOT(ISERROR(SEARCH("CA",C104)))</formula>
    </cfRule>
    <cfRule type="containsText" dxfId="1840" priority="14" operator="containsText" text="Abs">
      <formula>NOT(ISERROR(SEARCH("Abs",C104)))</formula>
    </cfRule>
  </conditionalFormatting>
  <conditionalFormatting sqref="C89:C103 C105:C109">
    <cfRule type="containsText" dxfId="1839" priority="15" operator="containsText" text="abs">
      <formula>NOT(ISERROR(SEARCH("abs",C89)))</formula>
    </cfRule>
    <cfRule type="containsText" dxfId="1838" priority="16" operator="containsText" text="CA">
      <formula>NOT(ISERROR(SEARCH("CA",C89)))</formula>
    </cfRule>
    <cfRule type="containsText" dxfId="1837" priority="17" operator="containsText" text="Abs">
      <formula>NOT(ISERROR(SEARCH("Abs",C89)))</formula>
    </cfRule>
  </conditionalFormatting>
  <conditionalFormatting sqref="I89:I109">
    <cfRule type="cellIs" dxfId="1836" priority="11" operator="greaterThan">
      <formula>$G$6</formula>
    </cfRule>
  </conditionalFormatting>
  <conditionalFormatting sqref="I117:I137">
    <cfRule type="cellIs" dxfId="1835" priority="1" operator="greaterThan">
      <formula>$G$6</formula>
    </cfRule>
  </conditionalFormatting>
  <conditionalFormatting sqref="F117:F137">
    <cfRule type="containsText" dxfId="1834" priority="8" operator="containsText" text="abs">
      <formula>NOT(ISERROR(SEARCH("abs",F117)))</formula>
    </cfRule>
    <cfRule type="containsText" dxfId="1833" priority="9" operator="containsText" text="CA">
      <formula>NOT(ISERROR(SEARCH("CA",F117)))</formula>
    </cfRule>
    <cfRule type="containsText" dxfId="1832" priority="10" operator="containsText" text="Abs">
      <formula>NOT(ISERROR(SEARCH("Abs",F117)))</formula>
    </cfRule>
  </conditionalFormatting>
  <conditionalFormatting sqref="C132">
    <cfRule type="containsText" dxfId="1831" priority="2" operator="containsText" text="abs">
      <formula>NOT(ISERROR(SEARCH("abs",C132)))</formula>
    </cfRule>
    <cfRule type="containsText" dxfId="1830" priority="3" operator="containsText" text="CA">
      <formula>NOT(ISERROR(SEARCH("CA",C132)))</formula>
    </cfRule>
    <cfRule type="containsText" dxfId="1829" priority="4" operator="containsText" text="Abs">
      <formula>NOT(ISERROR(SEARCH("Abs",C132)))</formula>
    </cfRule>
  </conditionalFormatting>
  <conditionalFormatting sqref="C117:C131 C133:C137">
    <cfRule type="containsText" dxfId="1828" priority="5" operator="containsText" text="abs">
      <formula>NOT(ISERROR(SEARCH("abs",C117)))</formula>
    </cfRule>
    <cfRule type="containsText" dxfId="1827" priority="6" operator="containsText" text="CA">
      <formula>NOT(ISERROR(SEARCH("CA",C117)))</formula>
    </cfRule>
    <cfRule type="containsText" dxfId="1826" priority="7" operator="containsText" text="Abs">
      <formula>NOT(ISERROR(SEARCH("Abs",C117)))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'Nom et prénom'!$A$2:$A$27</xm:f>
          </x14:formula1>
          <xm:sqref>B5:B29 O5:O29 B33:B57 B61:B85 B89:B113 B117:B141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T142"/>
  <sheetViews>
    <sheetView topLeftCell="A94" workbookViewId="0">
      <selection activeCell="B117" sqref="B117:B141"/>
    </sheetView>
  </sheetViews>
  <sheetFormatPr baseColWidth="10" defaultRowHeight="15" x14ac:dyDescent="0.25"/>
  <cols>
    <col min="2" max="2" width="17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1" max="11" width="14" bestFit="1" customWidth="1"/>
    <col min="15" max="15" width="17.5703125" bestFit="1" customWidth="1"/>
    <col min="16" max="18" width="18.7109375" customWidth="1"/>
    <col min="19" max="19" width="22" customWidth="1"/>
    <col min="20" max="20" width="14.7109375" customWidth="1"/>
  </cols>
  <sheetData>
    <row r="1" spans="1:20" ht="15.75" customHeight="1" thickBot="1" x14ac:dyDescent="0.3">
      <c r="A1" s="108" t="s">
        <v>15</v>
      </c>
      <c r="B1" s="110" t="s">
        <v>0</v>
      </c>
      <c r="C1" s="112" t="s">
        <v>5</v>
      </c>
      <c r="D1" s="113"/>
      <c r="E1" s="114"/>
      <c r="F1" s="112" t="s">
        <v>6</v>
      </c>
      <c r="G1" s="113"/>
      <c r="H1" s="114"/>
      <c r="I1" s="127" t="s">
        <v>4</v>
      </c>
      <c r="J1" s="128"/>
      <c r="K1" s="129"/>
      <c r="N1" s="108" t="s">
        <v>15</v>
      </c>
      <c r="O1" s="110" t="s">
        <v>0</v>
      </c>
      <c r="P1" s="121" t="s">
        <v>69</v>
      </c>
      <c r="Q1" s="121" t="s">
        <v>70</v>
      </c>
      <c r="R1" s="121" t="s">
        <v>72</v>
      </c>
      <c r="S1" s="121" t="s">
        <v>71</v>
      </c>
      <c r="T1" s="121" t="s">
        <v>34</v>
      </c>
    </row>
    <row r="2" spans="1:20" ht="15.75" thickBot="1" x14ac:dyDescent="0.3">
      <c r="A2" s="109"/>
      <c r="B2" s="111"/>
      <c r="C2" s="6" t="s">
        <v>1</v>
      </c>
      <c r="D2" s="7" t="s">
        <v>2</v>
      </c>
      <c r="E2" s="8" t="s">
        <v>7</v>
      </c>
      <c r="F2" s="6" t="s">
        <v>1</v>
      </c>
      <c r="G2" s="7" t="s">
        <v>2</v>
      </c>
      <c r="H2" s="8" t="s">
        <v>8</v>
      </c>
      <c r="I2" s="5" t="s">
        <v>3</v>
      </c>
      <c r="J2" s="35" t="s">
        <v>17</v>
      </c>
      <c r="K2" s="35" t="s">
        <v>18</v>
      </c>
      <c r="N2" s="109"/>
      <c r="O2" s="111"/>
      <c r="P2" s="122"/>
      <c r="Q2" s="122"/>
      <c r="R2" s="122"/>
      <c r="S2" s="122"/>
      <c r="T2" s="122"/>
    </row>
    <row r="3" spans="1:20" ht="15.75" thickBot="1" x14ac:dyDescent="0.3">
      <c r="A3" s="45"/>
      <c r="B3" s="46"/>
      <c r="C3" s="1"/>
      <c r="D3" s="1"/>
      <c r="E3" s="1"/>
      <c r="F3" s="1"/>
      <c r="G3" s="1"/>
      <c r="H3" s="1"/>
      <c r="I3" s="1"/>
      <c r="J3" s="34"/>
      <c r="K3" s="34"/>
      <c r="N3" s="45"/>
      <c r="O3" s="46"/>
      <c r="P3" s="47"/>
      <c r="Q3" s="47"/>
      <c r="R3" s="47"/>
      <c r="S3" s="47"/>
      <c r="T3" s="47"/>
    </row>
    <row r="4" spans="1:20" ht="15.75" thickBot="1" x14ac:dyDescent="0.3">
      <c r="C4" s="118" t="s">
        <v>22</v>
      </c>
      <c r="D4" s="119"/>
      <c r="E4" s="119"/>
      <c r="F4" s="119"/>
      <c r="G4" s="119"/>
      <c r="H4" s="119"/>
      <c r="I4" s="119"/>
      <c r="J4" s="119"/>
      <c r="K4" s="120"/>
      <c r="N4" s="45"/>
      <c r="O4" s="46"/>
      <c r="P4" s="47"/>
      <c r="Q4" s="47"/>
      <c r="R4" s="47"/>
      <c r="S4" s="47"/>
      <c r="T4" s="47"/>
    </row>
    <row r="5" spans="1:20" ht="15.75" thickBot="1" x14ac:dyDescent="0.3">
      <c r="A5" s="22">
        <v>1</v>
      </c>
      <c r="B5" s="44" t="s">
        <v>89</v>
      </c>
      <c r="C5" s="13">
        <v>0</v>
      </c>
      <c r="D5" s="2">
        <v>0</v>
      </c>
      <c r="E5" s="57">
        <f>IF(OR(C5="abs",C5="",C5="CA"),0,D5-C5)</f>
        <v>0</v>
      </c>
      <c r="F5" s="13">
        <v>0</v>
      </c>
      <c r="G5" s="2">
        <v>0</v>
      </c>
      <c r="H5" s="58">
        <f>IF(OR(F5="abs",F5="",F5="ca"),0,G5-F5)</f>
        <v>0</v>
      </c>
      <c r="I5" s="73">
        <f>MAX(H5-E5,0)</f>
        <v>0</v>
      </c>
      <c r="J5" s="41">
        <v>10</v>
      </c>
      <c r="K5" s="38">
        <f t="shared" ref="K5" si="0">(I5*24)*J5</f>
        <v>0</v>
      </c>
      <c r="N5" s="90">
        <v>1</v>
      </c>
      <c r="O5" s="44" t="s">
        <v>89</v>
      </c>
      <c r="P5" s="91">
        <f>SUM(E5+E33+E61+E89+E117)</f>
        <v>0</v>
      </c>
      <c r="Q5" s="91">
        <f>SUM(H5+H33+H61+H89+H117)</f>
        <v>0</v>
      </c>
      <c r="R5" s="91">
        <f>SUM(I5+I33+I61+I89+I117)</f>
        <v>0</v>
      </c>
      <c r="S5" s="91">
        <f>SUM(P5+R5)</f>
        <v>0</v>
      </c>
      <c r="T5" s="92">
        <f t="shared" ref="T5" si="1">(R5*24)*J5</f>
        <v>0</v>
      </c>
    </row>
    <row r="6" spans="1:20" ht="15.75" thickBot="1" x14ac:dyDescent="0.3">
      <c r="A6" s="23">
        <v>2</v>
      </c>
      <c r="B6" s="44" t="s">
        <v>84</v>
      </c>
      <c r="C6" s="36">
        <v>0</v>
      </c>
      <c r="D6" s="37">
        <v>0</v>
      </c>
      <c r="E6" s="57">
        <f t="shared" ref="E6" si="2">IF(OR(C6="abs",C6="",C6="CA"),0,D6-C6)</f>
        <v>0</v>
      </c>
      <c r="F6" s="36">
        <v>0</v>
      </c>
      <c r="G6" s="37">
        <v>0</v>
      </c>
      <c r="H6" s="58">
        <f t="shared" ref="H6" si="3">IF(OR(F6="abs",F6="",F6="ca"),0,G6-F6)</f>
        <v>0</v>
      </c>
      <c r="I6" s="74">
        <f t="shared" ref="I6" si="4">IF(F6="ca",0,IF(E6&lt;H6,H6,E6))</f>
        <v>0</v>
      </c>
      <c r="J6" s="41">
        <v>9.25</v>
      </c>
      <c r="K6" s="38">
        <f t="shared" ref="K6:K25" si="5">(I6*24)*J6</f>
        <v>0</v>
      </c>
      <c r="N6" s="23">
        <v>2</v>
      </c>
      <c r="O6" s="44" t="s">
        <v>84</v>
      </c>
      <c r="P6" s="56">
        <f t="shared" ref="P6:P29" si="6">SUM(E6+E34+E62+E90+E118)</f>
        <v>0.77083333333333337</v>
      </c>
      <c r="Q6" s="56">
        <f t="shared" ref="Q6:Q29" si="7">SUM(H6+H34+H62+H90+H118)</f>
        <v>0.72222222222222232</v>
      </c>
      <c r="R6" s="56">
        <f t="shared" ref="R6:R29" si="8">SUM(I6+I34+I62+I90+I118)</f>
        <v>0.77083333333333337</v>
      </c>
      <c r="S6" s="56">
        <f t="shared" ref="S6:S29" si="9">SUM(I6+I34+I62+I90+I118)</f>
        <v>0.77083333333333337</v>
      </c>
      <c r="T6" s="48">
        <f t="shared" ref="T6:T24" si="10">SUM(K6+K34+K62+K90+K118)</f>
        <v>171.125</v>
      </c>
    </row>
    <row r="7" spans="1:20" ht="15.75" thickBot="1" x14ac:dyDescent="0.3">
      <c r="A7" s="23">
        <v>3</v>
      </c>
      <c r="B7" s="44" t="s">
        <v>85</v>
      </c>
      <c r="C7" s="13">
        <v>0.375</v>
      </c>
      <c r="D7" s="2">
        <v>0.70833333333333337</v>
      </c>
      <c r="E7" s="57">
        <f t="shared" ref="E7:E25" si="11">IF(OR(C7="abs",C7="",C7="CA"),0,D7-C7)</f>
        <v>0.33333333333333337</v>
      </c>
      <c r="F7" s="13">
        <v>0.45833333333333331</v>
      </c>
      <c r="G7" s="2">
        <v>0.77083333333333337</v>
      </c>
      <c r="H7" s="58">
        <f t="shared" ref="H7:H25" si="12">IF(OR(F7="abs",F7="",F7="ca"),0,G7-F7)</f>
        <v>0.31250000000000006</v>
      </c>
      <c r="I7" s="79">
        <f>IF(F7="ca",0,IF(E7&lt;H7,H7,E7))</f>
        <v>0.33333333333333337</v>
      </c>
      <c r="J7" s="41">
        <v>7.75</v>
      </c>
      <c r="K7" s="38">
        <f t="shared" si="5"/>
        <v>62</v>
      </c>
      <c r="N7" s="23">
        <v>3</v>
      </c>
      <c r="O7" s="44" t="s">
        <v>85</v>
      </c>
      <c r="P7" s="56">
        <f t="shared" si="6"/>
        <v>1.666666666666667</v>
      </c>
      <c r="Q7" s="56">
        <f t="shared" si="7"/>
        <v>1.5138888888888891</v>
      </c>
      <c r="R7" s="56">
        <f t="shared" si="8"/>
        <v>1.666666666666667</v>
      </c>
      <c r="S7" s="56">
        <f t="shared" si="9"/>
        <v>1.666666666666667</v>
      </c>
      <c r="T7" s="48">
        <f t="shared" si="10"/>
        <v>310</v>
      </c>
    </row>
    <row r="8" spans="1:20" ht="15.75" thickBot="1" x14ac:dyDescent="0.3">
      <c r="A8" s="23">
        <v>4</v>
      </c>
      <c r="B8" s="44" t="s">
        <v>86</v>
      </c>
      <c r="C8" s="13">
        <v>0.36458333333333331</v>
      </c>
      <c r="D8" s="2">
        <v>0.71875</v>
      </c>
      <c r="E8" s="57">
        <f t="shared" si="11"/>
        <v>0.35416666666666669</v>
      </c>
      <c r="F8" s="13">
        <v>0.3611111111111111</v>
      </c>
      <c r="G8" s="2">
        <v>0.71180555555555547</v>
      </c>
      <c r="H8" s="58">
        <f t="shared" si="12"/>
        <v>0.35069444444444436</v>
      </c>
      <c r="I8" s="73">
        <f t="shared" ref="I8:I13" si="13">MAX(H8-E8,0)</f>
        <v>0</v>
      </c>
      <c r="J8" s="41">
        <v>7.75</v>
      </c>
      <c r="K8" s="38">
        <f t="shared" si="5"/>
        <v>0</v>
      </c>
      <c r="N8" s="93">
        <v>4</v>
      </c>
      <c r="O8" s="44" t="s">
        <v>86</v>
      </c>
      <c r="P8" s="91">
        <f t="shared" si="6"/>
        <v>1.7708333333333335</v>
      </c>
      <c r="Q8" s="91">
        <f t="shared" si="7"/>
        <v>1.6979166666666667</v>
      </c>
      <c r="R8" s="91">
        <f t="shared" si="8"/>
        <v>0</v>
      </c>
      <c r="S8" s="91">
        <f>SUM(P8+R8)</f>
        <v>1.7708333333333335</v>
      </c>
      <c r="T8" s="92">
        <f t="shared" ref="T8:T15" si="14">(R8*24)*J8</f>
        <v>0</v>
      </c>
    </row>
    <row r="9" spans="1:20" ht="15.75" thickBot="1" x14ac:dyDescent="0.3">
      <c r="A9" s="23">
        <v>5</v>
      </c>
      <c r="B9" s="44" t="s">
        <v>87</v>
      </c>
      <c r="C9" s="13">
        <v>0</v>
      </c>
      <c r="D9" s="2">
        <v>0</v>
      </c>
      <c r="E9" s="57">
        <f t="shared" si="11"/>
        <v>0</v>
      </c>
      <c r="F9" s="13">
        <v>0</v>
      </c>
      <c r="G9" s="2">
        <v>0</v>
      </c>
      <c r="H9" s="58">
        <f t="shared" si="12"/>
        <v>0</v>
      </c>
      <c r="I9" s="73">
        <f t="shared" si="13"/>
        <v>0</v>
      </c>
      <c r="J9" s="41">
        <v>9.75</v>
      </c>
      <c r="K9" s="38">
        <f t="shared" si="5"/>
        <v>0</v>
      </c>
      <c r="N9" s="93">
        <v>5</v>
      </c>
      <c r="O9" s="44" t="s">
        <v>87</v>
      </c>
      <c r="P9" s="91">
        <f t="shared" si="6"/>
        <v>0.39583333333333331</v>
      </c>
      <c r="Q9" s="91">
        <f t="shared" si="7"/>
        <v>0.32291666666666669</v>
      </c>
      <c r="R9" s="91">
        <f t="shared" si="8"/>
        <v>0</v>
      </c>
      <c r="S9" s="91">
        <f t="shared" ref="S9:S13" si="15">SUM(P9+R9)</f>
        <v>0.39583333333333331</v>
      </c>
      <c r="T9" s="92">
        <f t="shared" si="14"/>
        <v>0</v>
      </c>
    </row>
    <row r="10" spans="1:20" ht="15.75" thickBot="1" x14ac:dyDescent="0.3">
      <c r="A10" s="23">
        <v>6</v>
      </c>
      <c r="B10" s="44" t="s">
        <v>88</v>
      </c>
      <c r="C10" s="13">
        <v>0</v>
      </c>
      <c r="D10" s="2">
        <v>0</v>
      </c>
      <c r="E10" s="57">
        <f t="shared" si="11"/>
        <v>0</v>
      </c>
      <c r="F10" s="13">
        <v>0</v>
      </c>
      <c r="G10" s="2">
        <v>0</v>
      </c>
      <c r="H10" s="58">
        <f t="shared" si="12"/>
        <v>0</v>
      </c>
      <c r="I10" s="73">
        <f t="shared" si="13"/>
        <v>0</v>
      </c>
      <c r="J10" s="41">
        <v>8.5</v>
      </c>
      <c r="K10" s="38">
        <f t="shared" si="5"/>
        <v>0</v>
      </c>
      <c r="N10" s="93">
        <v>6</v>
      </c>
      <c r="O10" s="44" t="s">
        <v>88</v>
      </c>
      <c r="P10" s="91">
        <f t="shared" si="6"/>
        <v>1.25</v>
      </c>
      <c r="Q10" s="91">
        <f t="shared" si="7"/>
        <v>0.69444444444444453</v>
      </c>
      <c r="R10" s="91">
        <f t="shared" si="8"/>
        <v>0</v>
      </c>
      <c r="S10" s="91">
        <f t="shared" si="15"/>
        <v>1.25</v>
      </c>
      <c r="T10" s="92">
        <f t="shared" si="14"/>
        <v>0</v>
      </c>
    </row>
    <row r="11" spans="1:20" ht="15.75" thickBot="1" x14ac:dyDescent="0.3">
      <c r="A11" s="23">
        <v>7</v>
      </c>
      <c r="B11" s="44" t="s">
        <v>90</v>
      </c>
      <c r="C11" s="13">
        <v>0.5625</v>
      </c>
      <c r="D11" s="2">
        <v>0.77083333333333337</v>
      </c>
      <c r="E11" s="57">
        <f t="shared" si="11"/>
        <v>0.20833333333333337</v>
      </c>
      <c r="F11" s="13">
        <v>0.45833333333333331</v>
      </c>
      <c r="G11" s="2">
        <v>0.66666666666666663</v>
      </c>
      <c r="H11" s="58">
        <f t="shared" si="12"/>
        <v>0.20833333333333331</v>
      </c>
      <c r="I11" s="73">
        <f t="shared" si="13"/>
        <v>0</v>
      </c>
      <c r="J11" s="41">
        <v>7.75</v>
      </c>
      <c r="K11" s="38">
        <f t="shared" si="5"/>
        <v>0</v>
      </c>
      <c r="N11" s="93">
        <v>7</v>
      </c>
      <c r="O11" s="44" t="s">
        <v>90</v>
      </c>
      <c r="P11" s="91">
        <f t="shared" si="6"/>
        <v>1.0729166666666667</v>
      </c>
      <c r="Q11" s="91">
        <f t="shared" si="7"/>
        <v>1.2638888888888891</v>
      </c>
      <c r="R11" s="91">
        <f t="shared" si="8"/>
        <v>0.19097222222222215</v>
      </c>
      <c r="S11" s="91">
        <f t="shared" si="15"/>
        <v>1.2638888888888888</v>
      </c>
      <c r="T11" s="92">
        <f>(R11*24)*J11</f>
        <v>35.520833333333321</v>
      </c>
    </row>
    <row r="12" spans="1:20" ht="15.75" thickBot="1" x14ac:dyDescent="0.3">
      <c r="A12" s="23">
        <v>8</v>
      </c>
      <c r="B12" s="44" t="s">
        <v>91</v>
      </c>
      <c r="C12" s="13">
        <v>0.35416666666666669</v>
      </c>
      <c r="D12" s="2">
        <v>0.72916666666666663</v>
      </c>
      <c r="E12" s="57">
        <f t="shared" si="11"/>
        <v>0.37499999999999994</v>
      </c>
      <c r="F12" s="13">
        <v>0.3611111111111111</v>
      </c>
      <c r="G12" s="2">
        <v>0.73611111111111116</v>
      </c>
      <c r="H12" s="58">
        <f t="shared" si="12"/>
        <v>0.37500000000000006</v>
      </c>
      <c r="I12" s="73">
        <f t="shared" si="13"/>
        <v>1.1102230246251565E-16</v>
      </c>
      <c r="J12" s="41">
        <v>7.75</v>
      </c>
      <c r="K12" s="38">
        <f t="shared" si="5"/>
        <v>2.0650148258027912E-14</v>
      </c>
      <c r="N12" s="93">
        <v>8</v>
      </c>
      <c r="O12" s="44" t="s">
        <v>91</v>
      </c>
      <c r="P12" s="91">
        <f t="shared" si="6"/>
        <v>1.5624999999999998</v>
      </c>
      <c r="Q12" s="91">
        <f t="shared" si="7"/>
        <v>1.4861111111111112</v>
      </c>
      <c r="R12" s="91">
        <f t="shared" si="8"/>
        <v>1.1102230246251565E-16</v>
      </c>
      <c r="S12" s="91">
        <f t="shared" si="15"/>
        <v>1.5625</v>
      </c>
      <c r="T12" s="92">
        <f t="shared" si="14"/>
        <v>2.0650148258027912E-14</v>
      </c>
    </row>
    <row r="13" spans="1:20" ht="15.75" thickBot="1" x14ac:dyDescent="0.3">
      <c r="A13" s="31">
        <v>9</v>
      </c>
      <c r="B13" s="44" t="s">
        <v>92</v>
      </c>
      <c r="C13" s="32">
        <v>0.3125</v>
      </c>
      <c r="D13" s="33">
        <v>0.72916666666666663</v>
      </c>
      <c r="E13" s="57">
        <f t="shared" si="11"/>
        <v>0.41666666666666663</v>
      </c>
      <c r="F13" s="32">
        <v>0.31944444444444448</v>
      </c>
      <c r="G13" s="33">
        <v>0.71875</v>
      </c>
      <c r="H13" s="58">
        <f t="shared" si="12"/>
        <v>0.39930555555555552</v>
      </c>
      <c r="I13" s="78">
        <f t="shared" si="13"/>
        <v>0</v>
      </c>
      <c r="J13" s="41">
        <v>8.5</v>
      </c>
      <c r="K13" s="38">
        <f t="shared" si="5"/>
        <v>0</v>
      </c>
      <c r="N13" s="94">
        <v>9</v>
      </c>
      <c r="O13" s="44" t="s">
        <v>92</v>
      </c>
      <c r="P13" s="91">
        <f t="shared" si="6"/>
        <v>1.625</v>
      </c>
      <c r="Q13" s="91">
        <f t="shared" si="7"/>
        <v>1.5972222222222221</v>
      </c>
      <c r="R13" s="91">
        <f t="shared" si="8"/>
        <v>1.388888888888884E-2</v>
      </c>
      <c r="S13" s="91">
        <f t="shared" si="15"/>
        <v>1.6388888888888888</v>
      </c>
      <c r="T13" s="92">
        <f t="shared" si="14"/>
        <v>2.8333333333333233</v>
      </c>
    </row>
    <row r="14" spans="1:20" ht="15.75" thickBot="1" x14ac:dyDescent="0.3">
      <c r="A14" s="31">
        <v>10</v>
      </c>
      <c r="B14" s="44" t="s">
        <v>93</v>
      </c>
      <c r="C14" s="32">
        <v>0</v>
      </c>
      <c r="D14" s="33">
        <v>0</v>
      </c>
      <c r="E14" s="57">
        <f t="shared" si="11"/>
        <v>0</v>
      </c>
      <c r="F14" s="32">
        <v>0</v>
      </c>
      <c r="G14" s="33">
        <v>0</v>
      </c>
      <c r="H14" s="58">
        <f t="shared" si="12"/>
        <v>0</v>
      </c>
      <c r="I14" s="79">
        <f>IF(F14="ca",0,IF(E14&lt;H14,H14,E14))</f>
        <v>0</v>
      </c>
      <c r="J14" s="41">
        <v>9.5</v>
      </c>
      <c r="K14" s="38">
        <f t="shared" si="5"/>
        <v>0</v>
      </c>
      <c r="N14" s="31">
        <v>10</v>
      </c>
      <c r="O14" s="44" t="s">
        <v>93</v>
      </c>
      <c r="P14" s="56">
        <f t="shared" si="6"/>
        <v>0.41666666666666652</v>
      </c>
      <c r="Q14" s="56">
        <f t="shared" si="7"/>
        <v>0.24652777777777757</v>
      </c>
      <c r="R14" s="56">
        <f t="shared" si="8"/>
        <v>0.41666666666666652</v>
      </c>
      <c r="S14" s="56">
        <f t="shared" si="9"/>
        <v>0.41666666666666652</v>
      </c>
      <c r="T14" s="48">
        <f t="shared" si="10"/>
        <v>94.999999999999972</v>
      </c>
    </row>
    <row r="15" spans="1:20" ht="15.75" thickBot="1" x14ac:dyDescent="0.3">
      <c r="A15" s="31">
        <v>11</v>
      </c>
      <c r="B15" s="44" t="s">
        <v>94</v>
      </c>
      <c r="C15" s="32">
        <v>0</v>
      </c>
      <c r="D15" s="33">
        <v>0</v>
      </c>
      <c r="E15" s="57">
        <f t="shared" si="11"/>
        <v>0</v>
      </c>
      <c r="F15" s="32">
        <v>0</v>
      </c>
      <c r="G15" s="33">
        <v>0</v>
      </c>
      <c r="H15" s="58">
        <f t="shared" si="12"/>
        <v>0</v>
      </c>
      <c r="I15" s="78">
        <f>MAX(H15-E15,0)</f>
        <v>0</v>
      </c>
      <c r="J15" s="41">
        <v>9.25</v>
      </c>
      <c r="K15" s="38">
        <f t="shared" si="5"/>
        <v>0</v>
      </c>
      <c r="N15" s="94">
        <v>11</v>
      </c>
      <c r="O15" s="44" t="s">
        <v>94</v>
      </c>
      <c r="P15" s="91">
        <f t="shared" si="6"/>
        <v>0.33333333333333337</v>
      </c>
      <c r="Q15" s="91">
        <f t="shared" si="7"/>
        <v>0.5</v>
      </c>
      <c r="R15" s="91">
        <f t="shared" si="8"/>
        <v>0.16666666666666669</v>
      </c>
      <c r="S15" s="91">
        <f>SUM(P15+R15)</f>
        <v>0.5</v>
      </c>
      <c r="T15" s="92">
        <f t="shared" si="14"/>
        <v>37</v>
      </c>
    </row>
    <row r="16" spans="1:20" ht="15.75" thickBot="1" x14ac:dyDescent="0.3">
      <c r="A16" s="31">
        <v>12</v>
      </c>
      <c r="B16" s="44" t="s">
        <v>95</v>
      </c>
      <c r="C16" s="32">
        <v>0.375</v>
      </c>
      <c r="D16" s="33">
        <v>0.75</v>
      </c>
      <c r="E16" s="57">
        <f t="shared" si="11"/>
        <v>0.375</v>
      </c>
      <c r="F16" s="32">
        <v>0.38541666666666669</v>
      </c>
      <c r="G16" s="33">
        <v>0.72916666666666663</v>
      </c>
      <c r="H16" s="58">
        <f t="shared" si="12"/>
        <v>0.34374999999999994</v>
      </c>
      <c r="I16" s="74">
        <f>IF(F16="ca",0,IF(E16&lt;H16,H16,E16))</f>
        <v>0.375</v>
      </c>
      <c r="J16" s="41">
        <v>8.5</v>
      </c>
      <c r="K16" s="38">
        <f t="shared" si="5"/>
        <v>76.5</v>
      </c>
      <c r="N16" s="31">
        <v>12</v>
      </c>
      <c r="O16" s="44" t="s">
        <v>95</v>
      </c>
      <c r="P16" s="56">
        <f t="shared" si="6"/>
        <v>1.5</v>
      </c>
      <c r="Q16" s="56">
        <f t="shared" si="7"/>
        <v>1.3715277777777779</v>
      </c>
      <c r="R16" s="56">
        <f t="shared" si="8"/>
        <v>1.5</v>
      </c>
      <c r="S16" s="56">
        <f t="shared" si="9"/>
        <v>1.5</v>
      </c>
      <c r="T16" s="48">
        <f t="shared" si="10"/>
        <v>306</v>
      </c>
    </row>
    <row r="17" spans="1:20" ht="15.75" thickBot="1" x14ac:dyDescent="0.3">
      <c r="A17" s="31">
        <v>13</v>
      </c>
      <c r="B17" s="44" t="s">
        <v>96</v>
      </c>
      <c r="C17" s="32">
        <v>0.3125</v>
      </c>
      <c r="D17" s="33">
        <v>0.79166666666666663</v>
      </c>
      <c r="E17" s="57">
        <f t="shared" si="11"/>
        <v>0.47916666666666663</v>
      </c>
      <c r="F17" s="32" t="s">
        <v>64</v>
      </c>
      <c r="G17" s="33">
        <v>0</v>
      </c>
      <c r="H17" s="58">
        <f t="shared" si="12"/>
        <v>0</v>
      </c>
      <c r="I17" s="79">
        <f>IF(F17="ca",0,IF(E17&lt;H17,H17,E17))</f>
        <v>0.47916666666666663</v>
      </c>
      <c r="J17" s="41">
        <v>9</v>
      </c>
      <c r="K17" s="40">
        <f t="shared" si="5"/>
        <v>103.5</v>
      </c>
      <c r="N17" s="31">
        <v>13</v>
      </c>
      <c r="O17" s="44" t="s">
        <v>96</v>
      </c>
      <c r="P17" s="56">
        <f t="shared" si="6"/>
        <v>1.4375</v>
      </c>
      <c r="Q17" s="56">
        <f t="shared" si="7"/>
        <v>0.68055555555555558</v>
      </c>
      <c r="R17" s="56">
        <f t="shared" si="8"/>
        <v>1.4375</v>
      </c>
      <c r="S17" s="56">
        <f t="shared" si="9"/>
        <v>1.4375</v>
      </c>
      <c r="T17" s="48">
        <f t="shared" si="10"/>
        <v>310.5</v>
      </c>
    </row>
    <row r="18" spans="1:20" ht="15.75" thickBot="1" x14ac:dyDescent="0.3">
      <c r="A18" s="31">
        <v>14</v>
      </c>
      <c r="B18" s="44" t="s">
        <v>97</v>
      </c>
      <c r="C18" s="32">
        <v>0</v>
      </c>
      <c r="D18" s="33">
        <v>0</v>
      </c>
      <c r="E18" s="57">
        <f t="shared" si="11"/>
        <v>0</v>
      </c>
      <c r="F18" s="32">
        <v>0</v>
      </c>
      <c r="G18" s="33">
        <v>0</v>
      </c>
      <c r="H18" s="58">
        <f t="shared" si="12"/>
        <v>0</v>
      </c>
      <c r="I18" s="73">
        <f>MAX(H18-E18,0)</f>
        <v>0</v>
      </c>
      <c r="J18" s="41">
        <v>8.25</v>
      </c>
      <c r="K18" s="40">
        <f t="shared" si="5"/>
        <v>0</v>
      </c>
      <c r="N18" s="94">
        <v>14</v>
      </c>
      <c r="O18" s="44" t="s">
        <v>97</v>
      </c>
      <c r="P18" s="91">
        <f t="shared" si="6"/>
        <v>0.95833333333333348</v>
      </c>
      <c r="Q18" s="91">
        <f t="shared" si="7"/>
        <v>0</v>
      </c>
      <c r="R18" s="91">
        <f t="shared" si="8"/>
        <v>0</v>
      </c>
      <c r="S18" s="91">
        <f>SUM(P18+R18)</f>
        <v>0.95833333333333348</v>
      </c>
      <c r="T18" s="92">
        <f t="shared" ref="T18:T19" si="16">(R18*24)*J18</f>
        <v>0</v>
      </c>
    </row>
    <row r="19" spans="1:20" ht="15.75" thickBot="1" x14ac:dyDescent="0.3">
      <c r="A19" s="31">
        <v>15</v>
      </c>
      <c r="B19" s="44" t="s">
        <v>98</v>
      </c>
      <c r="C19" s="32">
        <v>0.34375</v>
      </c>
      <c r="D19" s="33">
        <v>0.66666666666666663</v>
      </c>
      <c r="E19" s="57">
        <f t="shared" si="11"/>
        <v>0.32291666666666663</v>
      </c>
      <c r="F19" s="32">
        <v>0.3611111111111111</v>
      </c>
      <c r="G19" s="33">
        <v>0.65625</v>
      </c>
      <c r="H19" s="58">
        <f t="shared" si="12"/>
        <v>0.2951388888888889</v>
      </c>
      <c r="I19" s="78">
        <f>MAX(H19-E19,0)</f>
        <v>0</v>
      </c>
      <c r="J19" s="41">
        <v>8.25</v>
      </c>
      <c r="K19" s="40">
        <f t="shared" si="5"/>
        <v>0</v>
      </c>
      <c r="N19" s="94">
        <v>15</v>
      </c>
      <c r="O19" s="44" t="s">
        <v>98</v>
      </c>
      <c r="P19" s="91">
        <f t="shared" si="6"/>
        <v>1.2916666666666665</v>
      </c>
      <c r="Q19" s="91">
        <f t="shared" si="7"/>
        <v>1.2430555555555554</v>
      </c>
      <c r="R19" s="91">
        <f t="shared" si="8"/>
        <v>0</v>
      </c>
      <c r="S19" s="91">
        <f>SUM(P19+R19)</f>
        <v>1.2916666666666665</v>
      </c>
      <c r="T19" s="92">
        <f t="shared" si="16"/>
        <v>0</v>
      </c>
    </row>
    <row r="20" spans="1:20" ht="15.75" thickBot="1" x14ac:dyDescent="0.3">
      <c r="A20" s="31">
        <v>16</v>
      </c>
      <c r="B20" s="44" t="s">
        <v>99</v>
      </c>
      <c r="C20" s="32">
        <v>0</v>
      </c>
      <c r="D20" s="33">
        <v>0</v>
      </c>
      <c r="E20" s="57">
        <f t="shared" si="11"/>
        <v>0</v>
      </c>
      <c r="F20" s="32">
        <v>0</v>
      </c>
      <c r="G20" s="33">
        <v>0</v>
      </c>
      <c r="H20" s="58">
        <f t="shared" si="12"/>
        <v>0</v>
      </c>
      <c r="I20" s="74">
        <f>IF(F20="ca",0,IF(E20&lt;H20,H20,E20))</f>
        <v>0</v>
      </c>
      <c r="J20" s="41">
        <v>8</v>
      </c>
      <c r="K20" s="40">
        <f t="shared" si="5"/>
        <v>0</v>
      </c>
      <c r="N20" s="31">
        <v>16</v>
      </c>
      <c r="O20" s="44" t="s">
        <v>99</v>
      </c>
      <c r="P20" s="56">
        <f t="shared" si="6"/>
        <v>1.5000000000000002</v>
      </c>
      <c r="Q20" s="56">
        <f t="shared" si="7"/>
        <v>0.61805555555555558</v>
      </c>
      <c r="R20" s="56">
        <f t="shared" si="8"/>
        <v>1.5000000000000002</v>
      </c>
      <c r="S20" s="56">
        <f t="shared" si="9"/>
        <v>1.5000000000000002</v>
      </c>
      <c r="T20" s="48">
        <f t="shared" si="10"/>
        <v>288.00000000000006</v>
      </c>
    </row>
    <row r="21" spans="1:20" ht="15.75" thickBot="1" x14ac:dyDescent="0.3">
      <c r="A21" s="31">
        <v>17</v>
      </c>
      <c r="B21" s="44" t="s">
        <v>100</v>
      </c>
      <c r="C21" s="32">
        <v>0.375</v>
      </c>
      <c r="D21" s="33">
        <v>0.66666666666666663</v>
      </c>
      <c r="E21" s="57">
        <f t="shared" si="11"/>
        <v>0.29166666666666663</v>
      </c>
      <c r="F21" s="32">
        <v>0.375</v>
      </c>
      <c r="G21" s="33">
        <v>0.66666666666666663</v>
      </c>
      <c r="H21" s="58">
        <f t="shared" si="12"/>
        <v>0.29166666666666663</v>
      </c>
      <c r="I21" s="74">
        <f>IF(F21="ca",0,IF(E21&lt;H21,H21,E21))</f>
        <v>0.29166666666666663</v>
      </c>
      <c r="J21" s="41">
        <v>8.75</v>
      </c>
      <c r="K21" s="40">
        <f t="shared" si="5"/>
        <v>61.249999999999993</v>
      </c>
      <c r="N21" s="31">
        <v>17</v>
      </c>
      <c r="O21" s="44" t="s">
        <v>100</v>
      </c>
      <c r="P21" s="56">
        <f t="shared" si="6"/>
        <v>0.95833333333333326</v>
      </c>
      <c r="Q21" s="56">
        <f t="shared" si="7"/>
        <v>0.90972222222222221</v>
      </c>
      <c r="R21" s="56">
        <f t="shared" si="8"/>
        <v>0.95833333333333326</v>
      </c>
      <c r="S21" s="56">
        <f t="shared" si="9"/>
        <v>0.95833333333333326</v>
      </c>
      <c r="T21" s="48">
        <f t="shared" si="10"/>
        <v>201.25</v>
      </c>
    </row>
    <row r="22" spans="1:20" ht="15.75" thickBot="1" x14ac:dyDescent="0.3">
      <c r="A22" s="31">
        <v>18</v>
      </c>
      <c r="B22" s="44" t="s">
        <v>101</v>
      </c>
      <c r="C22" s="32">
        <v>0</v>
      </c>
      <c r="D22" s="33">
        <v>0</v>
      </c>
      <c r="E22" s="57">
        <f t="shared" si="11"/>
        <v>0</v>
      </c>
      <c r="F22" s="32">
        <v>0</v>
      </c>
      <c r="G22" s="33">
        <v>0</v>
      </c>
      <c r="H22" s="58">
        <f t="shared" si="12"/>
        <v>0</v>
      </c>
      <c r="I22" s="79">
        <f>IF(F22="ca",0,IF(E22&lt;H22,H22,E22))</f>
        <v>0</v>
      </c>
      <c r="J22" s="41">
        <v>9.75</v>
      </c>
      <c r="K22" s="40">
        <f t="shared" si="5"/>
        <v>0</v>
      </c>
      <c r="N22" s="31">
        <v>18</v>
      </c>
      <c r="O22" s="44" t="s">
        <v>101</v>
      </c>
      <c r="P22" s="56">
        <f t="shared" si="6"/>
        <v>0.16666666666666663</v>
      </c>
      <c r="Q22" s="56">
        <f t="shared" si="7"/>
        <v>0.15625000000000006</v>
      </c>
      <c r="R22" s="56">
        <f t="shared" si="8"/>
        <v>0.16666666666666663</v>
      </c>
      <c r="S22" s="56">
        <f t="shared" si="9"/>
        <v>0.16666666666666663</v>
      </c>
      <c r="T22" s="48">
        <f t="shared" si="10"/>
        <v>38.999999999999993</v>
      </c>
    </row>
    <row r="23" spans="1:20" ht="15.75" thickBot="1" x14ac:dyDescent="0.3">
      <c r="A23" s="31">
        <v>19</v>
      </c>
      <c r="B23" s="44" t="s">
        <v>102</v>
      </c>
      <c r="C23" s="32">
        <v>0</v>
      </c>
      <c r="D23" s="33">
        <v>0</v>
      </c>
      <c r="E23" s="57">
        <f t="shared" si="11"/>
        <v>0</v>
      </c>
      <c r="F23" s="32">
        <v>0</v>
      </c>
      <c r="G23" s="33">
        <v>0</v>
      </c>
      <c r="H23" s="58">
        <f t="shared" si="12"/>
        <v>0</v>
      </c>
      <c r="I23" s="78">
        <f>MAX(H23-E23,0)</f>
        <v>0</v>
      </c>
      <c r="J23" s="41">
        <v>9.25</v>
      </c>
      <c r="K23" s="40">
        <f t="shared" si="5"/>
        <v>0</v>
      </c>
      <c r="N23" s="94">
        <v>19</v>
      </c>
      <c r="O23" s="44" t="s">
        <v>102</v>
      </c>
      <c r="P23" s="91">
        <f t="shared" si="6"/>
        <v>0.8125</v>
      </c>
      <c r="Q23" s="91">
        <f t="shared" si="7"/>
        <v>0.3923611111111111</v>
      </c>
      <c r="R23" s="91">
        <f t="shared" si="8"/>
        <v>0</v>
      </c>
      <c r="S23" s="91">
        <f>SUM(P23+R23)</f>
        <v>0.8125</v>
      </c>
      <c r="T23" s="92">
        <f t="shared" ref="T23:T25" si="17">(R23*24)*J23</f>
        <v>0</v>
      </c>
    </row>
    <row r="24" spans="1:20" ht="15.75" thickBot="1" x14ac:dyDescent="0.3">
      <c r="A24" s="31">
        <v>20</v>
      </c>
      <c r="B24" s="44" t="s">
        <v>103</v>
      </c>
      <c r="C24" s="32">
        <v>0.36458333333333331</v>
      </c>
      <c r="D24" s="33">
        <v>0.69791666666666663</v>
      </c>
      <c r="E24" s="57">
        <f t="shared" si="11"/>
        <v>0.33333333333333331</v>
      </c>
      <c r="F24" s="32">
        <v>0.36458333333333331</v>
      </c>
      <c r="G24" s="33">
        <v>0.69791666666666663</v>
      </c>
      <c r="H24" s="58">
        <f t="shared" si="12"/>
        <v>0.33333333333333331</v>
      </c>
      <c r="I24" s="79">
        <f>IF(F24="ca",0,IF(E24&lt;H24,H24,E24))</f>
        <v>0.33333333333333331</v>
      </c>
      <c r="J24" s="41">
        <v>9.75</v>
      </c>
      <c r="K24" s="40">
        <f t="shared" si="5"/>
        <v>78</v>
      </c>
      <c r="N24" s="31">
        <v>20</v>
      </c>
      <c r="O24" s="44" t="s">
        <v>103</v>
      </c>
      <c r="P24" s="56">
        <f t="shared" si="6"/>
        <v>0.33333333333333331</v>
      </c>
      <c r="Q24" s="56">
        <f t="shared" si="7"/>
        <v>0.33333333333333331</v>
      </c>
      <c r="R24" s="56">
        <f t="shared" si="8"/>
        <v>0.33333333333333331</v>
      </c>
      <c r="S24" s="56">
        <f t="shared" si="9"/>
        <v>0.33333333333333331</v>
      </c>
      <c r="T24" s="48">
        <f t="shared" si="10"/>
        <v>78</v>
      </c>
    </row>
    <row r="25" spans="1:20" ht="15.75" thickBot="1" x14ac:dyDescent="0.3">
      <c r="A25" s="31">
        <v>21</v>
      </c>
      <c r="B25" s="44" t="s">
        <v>104</v>
      </c>
      <c r="C25" s="13">
        <v>0.35416666666666669</v>
      </c>
      <c r="D25" s="2">
        <v>0.70833333333333337</v>
      </c>
      <c r="E25" s="57">
        <f t="shared" si="11"/>
        <v>0.35416666666666669</v>
      </c>
      <c r="F25" s="13">
        <v>0.35416666666666669</v>
      </c>
      <c r="G25" s="2">
        <v>0.70138888888888884</v>
      </c>
      <c r="H25" s="58">
        <f t="shared" si="12"/>
        <v>0.34722222222222215</v>
      </c>
      <c r="I25" s="73">
        <f>MAX(H25-E25,0)</f>
        <v>0</v>
      </c>
      <c r="J25" s="41">
        <v>9</v>
      </c>
      <c r="K25" s="40">
        <f t="shared" si="5"/>
        <v>0</v>
      </c>
      <c r="N25" s="94">
        <v>21</v>
      </c>
      <c r="O25" s="44" t="s">
        <v>104</v>
      </c>
      <c r="P25" s="91">
        <f t="shared" si="6"/>
        <v>0.55208333333333348</v>
      </c>
      <c r="Q25" s="91">
        <f t="shared" si="7"/>
        <v>0.5034722222222221</v>
      </c>
      <c r="R25" s="91">
        <f t="shared" si="8"/>
        <v>0</v>
      </c>
      <c r="S25" s="91">
        <f>SUM(P25+R25)</f>
        <v>0.55208333333333348</v>
      </c>
      <c r="T25" s="92">
        <f t="shared" si="17"/>
        <v>0</v>
      </c>
    </row>
    <row r="26" spans="1:20" ht="15.75" thickBot="1" x14ac:dyDescent="0.3">
      <c r="A26" s="31">
        <v>22</v>
      </c>
      <c r="B26" s="44"/>
      <c r="C26" s="32"/>
      <c r="D26" s="33"/>
      <c r="E26" s="57"/>
      <c r="F26" s="32"/>
      <c r="G26" s="33"/>
      <c r="H26" s="58"/>
      <c r="I26" s="73">
        <f t="shared" ref="I26:I29" si="18">MAX(H26-E26,0)</f>
        <v>0</v>
      </c>
      <c r="J26" s="41"/>
      <c r="K26" s="40"/>
      <c r="N26" s="31">
        <v>22</v>
      </c>
      <c r="O26" s="44"/>
      <c r="P26" s="56">
        <f t="shared" si="6"/>
        <v>0</v>
      </c>
      <c r="Q26" s="56">
        <f t="shared" si="7"/>
        <v>0</v>
      </c>
      <c r="R26" s="56">
        <f t="shared" si="8"/>
        <v>0</v>
      </c>
      <c r="S26" s="56">
        <f t="shared" si="9"/>
        <v>0</v>
      </c>
      <c r="T26" s="48">
        <f t="shared" ref="T26:T29" si="19">SUM(K26+K54+K82+K110+K138)</f>
        <v>0</v>
      </c>
    </row>
    <row r="27" spans="1:20" ht="15.75" thickBot="1" x14ac:dyDescent="0.3">
      <c r="A27" s="31">
        <v>23</v>
      </c>
      <c r="B27" s="44"/>
      <c r="C27" s="32"/>
      <c r="D27" s="33"/>
      <c r="E27" s="57"/>
      <c r="F27" s="32"/>
      <c r="G27" s="33"/>
      <c r="H27" s="58"/>
      <c r="I27" s="73">
        <f t="shared" si="18"/>
        <v>0</v>
      </c>
      <c r="J27" s="41"/>
      <c r="K27" s="40"/>
      <c r="N27" s="31">
        <v>23</v>
      </c>
      <c r="O27" s="44"/>
      <c r="P27" s="56">
        <f t="shared" si="6"/>
        <v>0</v>
      </c>
      <c r="Q27" s="56">
        <f t="shared" si="7"/>
        <v>0</v>
      </c>
      <c r="R27" s="56">
        <f t="shared" si="8"/>
        <v>0</v>
      </c>
      <c r="S27" s="56">
        <f t="shared" si="9"/>
        <v>0</v>
      </c>
      <c r="T27" s="48">
        <f t="shared" si="19"/>
        <v>0</v>
      </c>
    </row>
    <row r="28" spans="1:20" ht="15.75" thickBot="1" x14ac:dyDescent="0.3">
      <c r="A28" s="31">
        <v>24</v>
      </c>
      <c r="B28" s="44"/>
      <c r="C28" s="32"/>
      <c r="D28" s="33"/>
      <c r="E28" s="57"/>
      <c r="F28" s="32"/>
      <c r="G28" s="33"/>
      <c r="H28" s="58"/>
      <c r="I28" s="73">
        <f t="shared" si="18"/>
        <v>0</v>
      </c>
      <c r="J28" s="41"/>
      <c r="K28" s="40"/>
      <c r="N28" s="31">
        <v>24</v>
      </c>
      <c r="O28" s="44"/>
      <c r="P28" s="56">
        <f t="shared" si="6"/>
        <v>0</v>
      </c>
      <c r="Q28" s="56">
        <f t="shared" si="7"/>
        <v>0</v>
      </c>
      <c r="R28" s="56">
        <f t="shared" si="8"/>
        <v>0</v>
      </c>
      <c r="S28" s="56">
        <f t="shared" si="9"/>
        <v>0</v>
      </c>
      <c r="T28" s="48">
        <f t="shared" si="19"/>
        <v>0</v>
      </c>
    </row>
    <row r="29" spans="1:20" ht="15.75" thickBot="1" x14ac:dyDescent="0.3">
      <c r="A29" s="24">
        <v>25</v>
      </c>
      <c r="B29" s="44"/>
      <c r="C29" s="14"/>
      <c r="D29" s="10"/>
      <c r="E29" s="57"/>
      <c r="F29" s="14"/>
      <c r="G29" s="10"/>
      <c r="H29" s="58"/>
      <c r="I29" s="73">
        <f t="shared" si="18"/>
        <v>0</v>
      </c>
      <c r="J29" s="41"/>
      <c r="K29" s="40"/>
      <c r="N29" s="24">
        <v>25</v>
      </c>
      <c r="O29" s="44"/>
      <c r="P29" s="56">
        <f t="shared" si="6"/>
        <v>0</v>
      </c>
      <c r="Q29" s="56">
        <f t="shared" si="7"/>
        <v>0</v>
      </c>
      <c r="R29" s="56">
        <f t="shared" si="8"/>
        <v>0</v>
      </c>
      <c r="S29" s="56">
        <f t="shared" si="9"/>
        <v>0</v>
      </c>
      <c r="T29" s="48">
        <f t="shared" si="19"/>
        <v>0</v>
      </c>
    </row>
    <row r="30" spans="1:20" ht="15.75" thickBot="1" x14ac:dyDescent="0.3">
      <c r="A30" s="115" t="s">
        <v>16</v>
      </c>
      <c r="B30" s="116"/>
      <c r="C30" s="116"/>
      <c r="D30" s="116"/>
      <c r="E30" s="116"/>
      <c r="F30" s="116"/>
      <c r="G30" s="116"/>
      <c r="H30" s="117"/>
      <c r="I30" s="42">
        <f>SUM(I5:I29)</f>
        <v>1.8124999999999998</v>
      </c>
      <c r="J30" s="39"/>
      <c r="K30" s="43">
        <f>SUM(K5:K29)</f>
        <v>381.25</v>
      </c>
      <c r="N30" s="45"/>
      <c r="O30" s="46"/>
      <c r="P30" s="50">
        <f>SUM(P5:P29)</f>
        <v>20.375</v>
      </c>
      <c r="Q30" s="50">
        <f>SUM(Q5:Q29)</f>
        <v>16.253472222222221</v>
      </c>
      <c r="R30" s="50"/>
      <c r="S30" s="50">
        <f>SUM(S5:S29)</f>
        <v>20.746527777777775</v>
      </c>
      <c r="T30" s="51">
        <f>SUM(T5:T29)</f>
        <v>1874.2291666666667</v>
      </c>
    </row>
    <row r="31" spans="1:20" ht="15.75" thickBot="1" x14ac:dyDescent="0.3">
      <c r="P31" s="29">
        <f>((11.5/24)*10)*5</f>
        <v>23.958333333333336</v>
      </c>
      <c r="Q31" s="29">
        <f>((11.5/24)*10)*5</f>
        <v>23.958333333333336</v>
      </c>
      <c r="R31" s="29"/>
      <c r="S31" s="29"/>
      <c r="T31" s="30">
        <f>P30/P31</f>
        <v>0.85043478260869554</v>
      </c>
    </row>
    <row r="32" spans="1:20" ht="15.75" thickBot="1" x14ac:dyDescent="0.3">
      <c r="C32" s="118" t="s">
        <v>23</v>
      </c>
      <c r="D32" s="119"/>
      <c r="E32" s="119"/>
      <c r="F32" s="119"/>
      <c r="G32" s="119"/>
      <c r="H32" s="119"/>
      <c r="I32" s="119"/>
      <c r="J32" s="119"/>
      <c r="K32" s="120"/>
      <c r="P32" s="52"/>
      <c r="Q32" s="52"/>
      <c r="R32" s="52"/>
      <c r="S32" s="52"/>
      <c r="T32" s="30"/>
    </row>
    <row r="33" spans="1:20" ht="15.75" thickBot="1" x14ac:dyDescent="0.3">
      <c r="A33" s="22">
        <v>1</v>
      </c>
      <c r="B33" s="44" t="s">
        <v>89</v>
      </c>
      <c r="C33" s="13">
        <v>0</v>
      </c>
      <c r="D33" s="2">
        <v>0</v>
      </c>
      <c r="E33" s="57">
        <f t="shared" ref="E33" si="20">IF(OR(C33="abs",C33="",C33="CA"),0,D33-C33)</f>
        <v>0</v>
      </c>
      <c r="F33" s="13">
        <v>0</v>
      </c>
      <c r="G33" s="2">
        <v>0</v>
      </c>
      <c r="H33" s="58">
        <f t="shared" ref="H33" si="21">IF(OR(F33="abs",F33="",F33="ca"),0,G33-F33)</f>
        <v>0</v>
      </c>
      <c r="I33" s="73">
        <f t="shared" ref="I33" si="22">MAX(H33-E33,0)</f>
        <v>0</v>
      </c>
      <c r="J33" s="41">
        <v>10</v>
      </c>
      <c r="K33" s="38">
        <f t="shared" ref="K33:K34" si="23">(I33*24)*J33</f>
        <v>0</v>
      </c>
      <c r="P33" s="52"/>
      <c r="Q33" s="52"/>
      <c r="R33" s="52"/>
      <c r="S33" s="52"/>
      <c r="T33" s="30"/>
    </row>
    <row r="34" spans="1:20" ht="15.75" thickBot="1" x14ac:dyDescent="0.3">
      <c r="A34" s="23">
        <v>2</v>
      </c>
      <c r="B34" s="44" t="s">
        <v>84</v>
      </c>
      <c r="C34" s="36">
        <v>0.33333333333333331</v>
      </c>
      <c r="D34" s="37">
        <v>0.71875</v>
      </c>
      <c r="E34" s="57">
        <f t="shared" ref="E34:E52" si="24">IF(OR(C34="abs",C34="",C34="CA"),0,D34-C34)</f>
        <v>0.38541666666666669</v>
      </c>
      <c r="F34" s="36">
        <v>0.375</v>
      </c>
      <c r="G34" s="37">
        <v>0.71875</v>
      </c>
      <c r="H34" s="58">
        <f t="shared" ref="H34:H53" si="25">IF(OR(F34="abs",F34="",F34="ca"),0,G34-F34)</f>
        <v>0.34375</v>
      </c>
      <c r="I34" s="74">
        <f t="shared" ref="I34:I35" si="26">IF(F34="ca",0,IF(E34&lt;H34,H34,E34))</f>
        <v>0.38541666666666669</v>
      </c>
      <c r="J34" s="41">
        <v>9.25</v>
      </c>
      <c r="K34" s="38">
        <f t="shared" si="23"/>
        <v>85.5625</v>
      </c>
      <c r="P34" s="52"/>
      <c r="Q34" s="52"/>
      <c r="R34" s="52"/>
      <c r="S34" s="52"/>
      <c r="T34" s="30"/>
    </row>
    <row r="35" spans="1:20" ht="15.75" thickBot="1" x14ac:dyDescent="0.3">
      <c r="A35" s="23">
        <v>3</v>
      </c>
      <c r="B35" s="44" t="s">
        <v>85</v>
      </c>
      <c r="C35" s="13">
        <v>0.375</v>
      </c>
      <c r="D35" s="2">
        <v>0.70833333333333337</v>
      </c>
      <c r="E35" s="57">
        <f t="shared" si="24"/>
        <v>0.33333333333333337</v>
      </c>
      <c r="F35" s="13">
        <v>0.43055555555555558</v>
      </c>
      <c r="G35" s="2">
        <v>0.72916666666666663</v>
      </c>
      <c r="H35" s="58">
        <f t="shared" si="25"/>
        <v>0.29861111111111105</v>
      </c>
      <c r="I35" s="74">
        <f t="shared" si="26"/>
        <v>0.33333333333333337</v>
      </c>
      <c r="J35" s="41">
        <v>7.75</v>
      </c>
      <c r="K35" s="38">
        <f t="shared" ref="K35:K50" si="27">(I35*24)*J35</f>
        <v>62</v>
      </c>
      <c r="P35" s="52"/>
      <c r="Q35" s="52"/>
      <c r="R35" s="52"/>
      <c r="S35" s="52"/>
      <c r="T35" s="30"/>
    </row>
    <row r="36" spans="1:20" ht="15.75" thickBot="1" x14ac:dyDescent="0.3">
      <c r="A36" s="23">
        <v>4</v>
      </c>
      <c r="B36" s="44" t="s">
        <v>86</v>
      </c>
      <c r="C36" s="13">
        <v>0.36458333333333331</v>
      </c>
      <c r="D36" s="2">
        <v>0.71875</v>
      </c>
      <c r="E36" s="57">
        <f t="shared" si="24"/>
        <v>0.35416666666666669</v>
      </c>
      <c r="F36" s="13">
        <v>0.36458333333333331</v>
      </c>
      <c r="G36" s="2">
        <v>0.71875</v>
      </c>
      <c r="H36" s="58">
        <f t="shared" si="25"/>
        <v>0.35416666666666669</v>
      </c>
      <c r="I36" s="73">
        <f t="shared" ref="I36:I41" si="28">MAX(H36-E36,0)</f>
        <v>0</v>
      </c>
      <c r="J36" s="41">
        <v>7.75</v>
      </c>
      <c r="K36" s="38">
        <f t="shared" si="27"/>
        <v>0</v>
      </c>
      <c r="P36" s="52"/>
      <c r="Q36" s="52"/>
      <c r="R36" s="52"/>
      <c r="S36" s="52"/>
      <c r="T36" s="30"/>
    </row>
    <row r="37" spans="1:20" ht="15.75" thickBot="1" x14ac:dyDescent="0.3">
      <c r="A37" s="23">
        <v>5</v>
      </c>
      <c r="B37" s="44" t="s">
        <v>87</v>
      </c>
      <c r="C37" s="13">
        <v>0</v>
      </c>
      <c r="D37" s="2">
        <v>0</v>
      </c>
      <c r="E37" s="57">
        <f t="shared" si="24"/>
        <v>0</v>
      </c>
      <c r="F37" s="13">
        <v>0</v>
      </c>
      <c r="G37" s="2">
        <v>0</v>
      </c>
      <c r="H37" s="58">
        <f t="shared" si="25"/>
        <v>0</v>
      </c>
      <c r="I37" s="73">
        <f t="shared" si="28"/>
        <v>0</v>
      </c>
      <c r="J37" s="41">
        <v>9.75</v>
      </c>
      <c r="K37" s="38">
        <f t="shared" si="27"/>
        <v>0</v>
      </c>
      <c r="P37" s="52"/>
      <c r="Q37" s="52"/>
      <c r="R37" s="52"/>
      <c r="S37" s="52"/>
      <c r="T37" s="30"/>
    </row>
    <row r="38" spans="1:20" ht="15.75" thickBot="1" x14ac:dyDescent="0.3">
      <c r="A38" s="23">
        <v>6</v>
      </c>
      <c r="B38" s="44" t="s">
        <v>88</v>
      </c>
      <c r="C38" s="13">
        <v>0.3125</v>
      </c>
      <c r="D38" s="2">
        <v>0.72916666666666663</v>
      </c>
      <c r="E38" s="57">
        <f t="shared" si="24"/>
        <v>0.41666666666666663</v>
      </c>
      <c r="F38" s="13">
        <v>0.3611111111111111</v>
      </c>
      <c r="G38" s="2">
        <v>0.75694444444444453</v>
      </c>
      <c r="H38" s="58">
        <f t="shared" si="25"/>
        <v>0.39583333333333343</v>
      </c>
      <c r="I38" s="73">
        <f t="shared" si="28"/>
        <v>0</v>
      </c>
      <c r="J38" s="41">
        <v>8.5</v>
      </c>
      <c r="K38" s="38">
        <f t="shared" si="27"/>
        <v>0</v>
      </c>
      <c r="P38" s="52"/>
      <c r="Q38" s="52"/>
      <c r="R38" s="52"/>
      <c r="S38" s="52"/>
      <c r="T38" s="30"/>
    </row>
    <row r="39" spans="1:20" ht="15.75" thickBot="1" x14ac:dyDescent="0.3">
      <c r="A39" s="23">
        <v>7</v>
      </c>
      <c r="B39" s="44" t="s">
        <v>90</v>
      </c>
      <c r="C39" s="13">
        <v>0.5625</v>
      </c>
      <c r="D39" s="2">
        <v>0.77083333333333337</v>
      </c>
      <c r="E39" s="57">
        <f t="shared" si="24"/>
        <v>0.20833333333333337</v>
      </c>
      <c r="F39" s="13">
        <v>0.44791666666666669</v>
      </c>
      <c r="G39" s="2">
        <v>0.66666666666666663</v>
      </c>
      <c r="H39" s="58">
        <f t="shared" si="25"/>
        <v>0.21874999999999994</v>
      </c>
      <c r="I39" s="73">
        <f t="shared" si="28"/>
        <v>1.0416666666666574E-2</v>
      </c>
      <c r="J39" s="41">
        <v>7.75</v>
      </c>
      <c r="K39" s="38">
        <f t="shared" si="27"/>
        <v>1.9374999999999827</v>
      </c>
      <c r="P39" s="52"/>
      <c r="Q39" s="52"/>
      <c r="R39" s="52"/>
      <c r="S39" s="52"/>
      <c r="T39" s="30"/>
    </row>
    <row r="40" spans="1:20" ht="15.75" thickBot="1" x14ac:dyDescent="0.3">
      <c r="A40" s="23">
        <v>8</v>
      </c>
      <c r="B40" s="44" t="s">
        <v>91</v>
      </c>
      <c r="C40" s="13">
        <v>0</v>
      </c>
      <c r="D40" s="2">
        <v>0</v>
      </c>
      <c r="E40" s="57">
        <f t="shared" si="24"/>
        <v>0</v>
      </c>
      <c r="F40" s="75">
        <v>0</v>
      </c>
      <c r="G40" s="76">
        <v>0</v>
      </c>
      <c r="H40" s="58">
        <f t="shared" si="25"/>
        <v>0</v>
      </c>
      <c r="I40" s="73">
        <f t="shared" si="28"/>
        <v>0</v>
      </c>
      <c r="J40" s="41">
        <v>7.75</v>
      </c>
      <c r="K40" s="38">
        <f t="shared" si="27"/>
        <v>0</v>
      </c>
      <c r="P40" s="52"/>
      <c r="Q40" s="52"/>
      <c r="R40" s="52"/>
      <c r="S40" s="52"/>
      <c r="T40" s="30"/>
    </row>
    <row r="41" spans="1:20" ht="15.75" thickBot="1" x14ac:dyDescent="0.3">
      <c r="A41" s="31">
        <v>9</v>
      </c>
      <c r="B41" s="44" t="s">
        <v>92</v>
      </c>
      <c r="C41" s="13">
        <v>0.3125</v>
      </c>
      <c r="D41" s="2">
        <v>0.72916666666666663</v>
      </c>
      <c r="E41" s="57">
        <f t="shared" si="24"/>
        <v>0.41666666666666663</v>
      </c>
      <c r="F41" s="13">
        <v>0.3125</v>
      </c>
      <c r="G41" s="2">
        <v>0.71527777777777779</v>
      </c>
      <c r="H41" s="58">
        <f t="shared" si="25"/>
        <v>0.40277777777777779</v>
      </c>
      <c r="I41" s="73">
        <f t="shared" si="28"/>
        <v>0</v>
      </c>
      <c r="J41" s="41">
        <v>8.5</v>
      </c>
      <c r="K41" s="38">
        <f t="shared" si="27"/>
        <v>0</v>
      </c>
      <c r="P41" s="52"/>
      <c r="Q41" s="52"/>
      <c r="R41" s="52"/>
      <c r="S41" s="52"/>
      <c r="T41" s="30"/>
    </row>
    <row r="42" spans="1:20" ht="15.75" thickBot="1" x14ac:dyDescent="0.3">
      <c r="A42" s="31">
        <v>10</v>
      </c>
      <c r="B42" s="44" t="s">
        <v>93</v>
      </c>
      <c r="C42" s="32">
        <v>0.55208333333333337</v>
      </c>
      <c r="D42" s="33">
        <v>0.76041666666666663</v>
      </c>
      <c r="E42" s="57">
        <f t="shared" si="24"/>
        <v>0.20833333333333326</v>
      </c>
      <c r="F42" s="32">
        <v>0.60763888888888895</v>
      </c>
      <c r="G42" s="33">
        <v>0.74305555555555547</v>
      </c>
      <c r="H42" s="58">
        <f t="shared" si="25"/>
        <v>0.13541666666666652</v>
      </c>
      <c r="I42" s="74">
        <f t="shared" ref="I42" si="29">IF(F42="ca",0,IF(E42&lt;H42,H42,E42))</f>
        <v>0.20833333333333326</v>
      </c>
      <c r="J42" s="41">
        <v>9.5</v>
      </c>
      <c r="K42" s="38">
        <f t="shared" si="27"/>
        <v>47.499999999999986</v>
      </c>
      <c r="P42" s="52"/>
      <c r="Q42" s="52"/>
      <c r="R42" s="52"/>
      <c r="S42" s="52"/>
      <c r="T42" s="30"/>
    </row>
    <row r="43" spans="1:20" ht="15.75" thickBot="1" x14ac:dyDescent="0.3">
      <c r="A43" s="31">
        <v>11</v>
      </c>
      <c r="B43" s="44" t="s">
        <v>94</v>
      </c>
      <c r="C43" s="32">
        <v>0</v>
      </c>
      <c r="D43" s="33">
        <v>0</v>
      </c>
      <c r="E43" s="57">
        <f t="shared" si="24"/>
        <v>0</v>
      </c>
      <c r="F43" s="32">
        <v>0.35416666666666669</v>
      </c>
      <c r="G43" s="33">
        <v>0.52083333333333337</v>
      </c>
      <c r="H43" s="58">
        <f t="shared" si="25"/>
        <v>0.16666666666666669</v>
      </c>
      <c r="I43" s="73">
        <f t="shared" ref="I43" si="30">MAX(H43-E43,0)</f>
        <v>0.16666666666666669</v>
      </c>
      <c r="J43" s="41">
        <v>9.25</v>
      </c>
      <c r="K43" s="38">
        <f t="shared" si="27"/>
        <v>37</v>
      </c>
      <c r="P43" s="52"/>
      <c r="Q43" s="52"/>
      <c r="R43" s="52"/>
      <c r="S43" s="52"/>
      <c r="T43" s="30"/>
    </row>
    <row r="44" spans="1:20" ht="15.75" thickBot="1" x14ac:dyDescent="0.3">
      <c r="A44" s="31">
        <v>12</v>
      </c>
      <c r="B44" s="44" t="s">
        <v>95</v>
      </c>
      <c r="C44" s="32">
        <v>0.375</v>
      </c>
      <c r="D44" s="33">
        <v>0.75</v>
      </c>
      <c r="E44" s="57">
        <f t="shared" si="24"/>
        <v>0.375</v>
      </c>
      <c r="F44" s="32">
        <v>0.38194444444444442</v>
      </c>
      <c r="G44" s="33">
        <v>0.70138888888888884</v>
      </c>
      <c r="H44" s="58">
        <f t="shared" si="25"/>
        <v>0.31944444444444442</v>
      </c>
      <c r="I44" s="74">
        <f t="shared" ref="I44:I45" si="31">IF(F44="ca",0,IF(E44&lt;H44,H44,E44))</f>
        <v>0.375</v>
      </c>
      <c r="J44" s="41">
        <v>8.5</v>
      </c>
      <c r="K44" s="38">
        <f t="shared" si="27"/>
        <v>76.5</v>
      </c>
      <c r="P44" s="52"/>
      <c r="Q44" s="52"/>
      <c r="R44" s="52"/>
      <c r="S44" s="52"/>
      <c r="T44" s="30"/>
    </row>
    <row r="45" spans="1:20" ht="15.75" thickBot="1" x14ac:dyDescent="0.3">
      <c r="A45" s="31">
        <v>13</v>
      </c>
      <c r="B45" s="44" t="s">
        <v>96</v>
      </c>
      <c r="C45" s="32">
        <v>0</v>
      </c>
      <c r="D45" s="33">
        <v>0</v>
      </c>
      <c r="E45" s="57">
        <f t="shared" si="24"/>
        <v>0</v>
      </c>
      <c r="F45" s="32">
        <v>0</v>
      </c>
      <c r="G45" s="33">
        <v>0</v>
      </c>
      <c r="H45" s="58">
        <f t="shared" si="25"/>
        <v>0</v>
      </c>
      <c r="I45" s="74">
        <f t="shared" si="31"/>
        <v>0</v>
      </c>
      <c r="J45" s="41">
        <v>9</v>
      </c>
      <c r="K45" s="40">
        <f t="shared" si="27"/>
        <v>0</v>
      </c>
      <c r="P45" s="52"/>
      <c r="Q45" s="52"/>
      <c r="R45" s="52"/>
      <c r="S45" s="52"/>
      <c r="T45" s="30"/>
    </row>
    <row r="46" spans="1:20" ht="15.75" thickBot="1" x14ac:dyDescent="0.3">
      <c r="A46" s="31">
        <v>14</v>
      </c>
      <c r="B46" s="44" t="s">
        <v>97</v>
      </c>
      <c r="C46" s="32">
        <v>0.3125</v>
      </c>
      <c r="D46" s="33">
        <v>0.55208333333333337</v>
      </c>
      <c r="E46" s="57">
        <f t="shared" si="24"/>
        <v>0.23958333333333337</v>
      </c>
      <c r="F46" s="32" t="s">
        <v>65</v>
      </c>
      <c r="G46" s="33">
        <v>0</v>
      </c>
      <c r="H46" s="58">
        <f t="shared" si="25"/>
        <v>0</v>
      </c>
      <c r="I46" s="73">
        <f t="shared" ref="I46:I47" si="32">MAX(H46-E46,0)</f>
        <v>0</v>
      </c>
      <c r="J46" s="41">
        <v>8.25</v>
      </c>
      <c r="K46" s="40">
        <f t="shared" si="27"/>
        <v>0</v>
      </c>
      <c r="P46" s="52"/>
      <c r="Q46" s="52"/>
      <c r="R46" s="52"/>
      <c r="S46" s="52"/>
      <c r="T46" s="30"/>
    </row>
    <row r="47" spans="1:20" ht="15.75" thickBot="1" x14ac:dyDescent="0.3">
      <c r="A47" s="31">
        <v>15</v>
      </c>
      <c r="B47" s="44" t="s">
        <v>98</v>
      </c>
      <c r="C47" s="32">
        <v>0</v>
      </c>
      <c r="D47" s="33">
        <v>0</v>
      </c>
      <c r="E47" s="57">
        <f t="shared" si="24"/>
        <v>0</v>
      </c>
      <c r="F47" s="32">
        <v>0</v>
      </c>
      <c r="G47" s="33">
        <v>0</v>
      </c>
      <c r="H47" s="58">
        <f t="shared" si="25"/>
        <v>0</v>
      </c>
      <c r="I47" s="73">
        <f t="shared" si="32"/>
        <v>0</v>
      </c>
      <c r="J47" s="41">
        <v>8.25</v>
      </c>
      <c r="K47" s="40">
        <f t="shared" si="27"/>
        <v>0</v>
      </c>
    </row>
    <row r="48" spans="1:20" ht="15.75" thickBot="1" x14ac:dyDescent="0.3">
      <c r="A48" s="31">
        <v>16</v>
      </c>
      <c r="B48" s="44" t="s">
        <v>99</v>
      </c>
      <c r="C48" s="32">
        <v>0.39583333333333331</v>
      </c>
      <c r="D48" s="33">
        <v>0.77083333333333337</v>
      </c>
      <c r="E48" s="57">
        <f t="shared" si="24"/>
        <v>0.37500000000000006</v>
      </c>
      <c r="F48" s="32" t="s">
        <v>64</v>
      </c>
      <c r="G48" s="33">
        <v>0</v>
      </c>
      <c r="H48" s="58">
        <f t="shared" si="25"/>
        <v>0</v>
      </c>
      <c r="I48" s="74">
        <f t="shared" ref="I48:I50" si="33">IF(F48="ca",0,IF(E48&lt;H48,H48,E48))</f>
        <v>0.37500000000000006</v>
      </c>
      <c r="J48" s="41">
        <v>8</v>
      </c>
      <c r="K48" s="40">
        <f t="shared" si="27"/>
        <v>72.000000000000014</v>
      </c>
    </row>
    <row r="49" spans="1:20" ht="15.75" thickBot="1" x14ac:dyDescent="0.3">
      <c r="A49" s="31">
        <v>17</v>
      </c>
      <c r="B49" s="44" t="s">
        <v>100</v>
      </c>
      <c r="C49" s="32">
        <v>0.33333333333333331</v>
      </c>
      <c r="D49" s="33">
        <v>0.66666666666666663</v>
      </c>
      <c r="E49" s="57">
        <f t="shared" si="24"/>
        <v>0.33333333333333331</v>
      </c>
      <c r="F49" s="32">
        <v>0.34375</v>
      </c>
      <c r="G49" s="33">
        <v>0.66666666666666663</v>
      </c>
      <c r="H49" s="58">
        <f t="shared" si="25"/>
        <v>0.32291666666666663</v>
      </c>
      <c r="I49" s="74">
        <f t="shared" si="33"/>
        <v>0.33333333333333331</v>
      </c>
      <c r="J49" s="41">
        <v>8.75</v>
      </c>
      <c r="K49" s="40">
        <f t="shared" si="27"/>
        <v>70</v>
      </c>
    </row>
    <row r="50" spans="1:20" ht="15.75" thickBot="1" x14ac:dyDescent="0.3">
      <c r="A50" s="31">
        <v>18</v>
      </c>
      <c r="B50" s="44" t="s">
        <v>101</v>
      </c>
      <c r="C50" s="32">
        <v>0</v>
      </c>
      <c r="D50" s="33">
        <v>0</v>
      </c>
      <c r="E50" s="57">
        <f t="shared" si="24"/>
        <v>0</v>
      </c>
      <c r="F50" s="32">
        <v>0</v>
      </c>
      <c r="G50" s="33">
        <v>0</v>
      </c>
      <c r="H50" s="58">
        <f t="shared" si="25"/>
        <v>0</v>
      </c>
      <c r="I50" s="74">
        <f t="shared" si="33"/>
        <v>0</v>
      </c>
      <c r="J50" s="41">
        <v>9.75</v>
      </c>
      <c r="K50" s="40">
        <f t="shared" si="27"/>
        <v>0</v>
      </c>
    </row>
    <row r="51" spans="1:20" ht="15.75" thickBot="1" x14ac:dyDescent="0.3">
      <c r="A51" s="31">
        <v>19</v>
      </c>
      <c r="B51" s="44" t="s">
        <v>102</v>
      </c>
      <c r="C51" s="32">
        <v>0.3125</v>
      </c>
      <c r="D51" s="33">
        <v>0.71875</v>
      </c>
      <c r="E51" s="57">
        <f t="shared" si="24"/>
        <v>0.40625</v>
      </c>
      <c r="F51" s="32" t="s">
        <v>64</v>
      </c>
      <c r="G51" s="33">
        <v>0</v>
      </c>
      <c r="H51" s="58">
        <f t="shared" si="25"/>
        <v>0</v>
      </c>
      <c r="I51" s="73">
        <f t="shared" ref="I51:I53" si="34">MAX(H51-E51,0)</f>
        <v>0</v>
      </c>
      <c r="J51" s="41">
        <v>9.25</v>
      </c>
      <c r="K51" s="40">
        <f t="shared" ref="K51:K52" si="35">(I51*24)*J51</f>
        <v>0</v>
      </c>
    </row>
    <row r="52" spans="1:20" ht="15.75" thickBot="1" x14ac:dyDescent="0.3">
      <c r="A52" s="31">
        <v>20</v>
      </c>
      <c r="B52" s="44" t="s">
        <v>103</v>
      </c>
      <c r="C52" s="32">
        <v>0</v>
      </c>
      <c r="D52" s="33">
        <v>0</v>
      </c>
      <c r="E52" s="57">
        <f t="shared" si="24"/>
        <v>0</v>
      </c>
      <c r="F52" s="32">
        <v>0</v>
      </c>
      <c r="G52" s="33">
        <v>0</v>
      </c>
      <c r="H52" s="58">
        <f t="shared" si="25"/>
        <v>0</v>
      </c>
      <c r="I52" s="73">
        <f t="shared" si="34"/>
        <v>0</v>
      </c>
      <c r="J52" s="41">
        <v>9.75</v>
      </c>
      <c r="K52" s="40">
        <f t="shared" si="35"/>
        <v>0</v>
      </c>
    </row>
    <row r="53" spans="1:20" ht="15.75" thickBot="1" x14ac:dyDescent="0.3">
      <c r="A53" s="31">
        <v>21</v>
      </c>
      <c r="B53" s="44" t="s">
        <v>104</v>
      </c>
      <c r="C53" s="32">
        <v>0</v>
      </c>
      <c r="D53" s="33">
        <v>0</v>
      </c>
      <c r="E53" s="57">
        <v>0</v>
      </c>
      <c r="F53" s="32">
        <v>0</v>
      </c>
      <c r="G53" s="33">
        <v>0</v>
      </c>
      <c r="H53" s="58">
        <f t="shared" si="25"/>
        <v>0</v>
      </c>
      <c r="I53" s="73">
        <f t="shared" si="34"/>
        <v>0</v>
      </c>
      <c r="J53" s="41">
        <v>9</v>
      </c>
      <c r="K53" s="40"/>
    </row>
    <row r="54" spans="1:20" ht="15.75" thickBot="1" x14ac:dyDescent="0.3">
      <c r="A54" s="31">
        <v>22</v>
      </c>
      <c r="B54" s="44"/>
      <c r="C54" s="32"/>
      <c r="D54" s="33"/>
      <c r="E54" s="57"/>
      <c r="F54" s="32"/>
      <c r="G54" s="33"/>
      <c r="H54" s="58"/>
      <c r="I54" s="73">
        <f t="shared" ref="I54:I57" si="36">MAX(H54-E54,0)</f>
        <v>0</v>
      </c>
      <c r="J54" s="41"/>
      <c r="K54" s="40"/>
    </row>
    <row r="55" spans="1:20" ht="15.75" thickBot="1" x14ac:dyDescent="0.3">
      <c r="A55" s="31">
        <v>23</v>
      </c>
      <c r="B55" s="44"/>
      <c r="C55" s="32"/>
      <c r="D55" s="33"/>
      <c r="E55" s="57"/>
      <c r="F55" s="32"/>
      <c r="G55" s="33"/>
      <c r="H55" s="58"/>
      <c r="I55" s="73">
        <f t="shared" si="36"/>
        <v>0</v>
      </c>
      <c r="J55" s="41"/>
      <c r="K55" s="40"/>
    </row>
    <row r="56" spans="1:20" ht="15.75" thickBot="1" x14ac:dyDescent="0.3">
      <c r="A56" s="31">
        <v>24</v>
      </c>
      <c r="B56" s="44"/>
      <c r="C56" s="32"/>
      <c r="D56" s="33"/>
      <c r="E56" s="57"/>
      <c r="F56" s="32"/>
      <c r="G56" s="33"/>
      <c r="H56" s="58"/>
      <c r="I56" s="73">
        <f t="shared" si="36"/>
        <v>0</v>
      </c>
      <c r="J56" s="41"/>
      <c r="K56" s="40"/>
    </row>
    <row r="57" spans="1:20" ht="15.75" thickBot="1" x14ac:dyDescent="0.3">
      <c r="A57" s="24">
        <v>25</v>
      </c>
      <c r="B57" s="44"/>
      <c r="C57" s="14"/>
      <c r="D57" s="10"/>
      <c r="E57" s="57"/>
      <c r="F57" s="14"/>
      <c r="G57" s="10"/>
      <c r="H57" s="58"/>
      <c r="I57" s="73">
        <f t="shared" si="36"/>
        <v>0</v>
      </c>
      <c r="J57" s="41"/>
      <c r="K57" s="40"/>
    </row>
    <row r="58" spans="1:20" ht="15.75" thickBot="1" x14ac:dyDescent="0.3">
      <c r="A58" s="115" t="s">
        <v>16</v>
      </c>
      <c r="B58" s="116"/>
      <c r="C58" s="116"/>
      <c r="D58" s="116"/>
      <c r="E58" s="116"/>
      <c r="F58" s="116"/>
      <c r="G58" s="116"/>
      <c r="H58" s="117"/>
      <c r="I58" s="42">
        <f>SUM(I33:I57)</f>
        <v>2.1875</v>
      </c>
      <c r="J58" s="39"/>
      <c r="K58" s="43">
        <f>SUM(K33:K57)</f>
        <v>452.49999999999994</v>
      </c>
    </row>
    <row r="59" spans="1:20" ht="15.75" thickBot="1" x14ac:dyDescent="0.3">
      <c r="A59" s="65"/>
      <c r="B59" s="65"/>
      <c r="C59" s="66"/>
      <c r="D59" s="66"/>
      <c r="E59" s="66"/>
      <c r="F59" s="66"/>
      <c r="G59" s="66"/>
      <c r="H59" s="66"/>
      <c r="I59" s="67"/>
      <c r="J59" s="68"/>
      <c r="K59" s="69"/>
      <c r="L59" s="70"/>
      <c r="M59" s="70"/>
      <c r="N59" s="70"/>
      <c r="O59" s="70"/>
      <c r="P59" s="70"/>
      <c r="Q59" s="70"/>
      <c r="R59" s="70"/>
      <c r="S59" s="70"/>
      <c r="T59" s="70"/>
    </row>
    <row r="60" spans="1:20" ht="15.75" thickBot="1" x14ac:dyDescent="0.3">
      <c r="C60" s="118" t="s">
        <v>24</v>
      </c>
      <c r="D60" s="119"/>
      <c r="E60" s="119"/>
      <c r="F60" s="119"/>
      <c r="G60" s="119"/>
      <c r="H60" s="119"/>
      <c r="I60" s="119"/>
      <c r="J60" s="119"/>
      <c r="K60" s="120"/>
    </row>
    <row r="61" spans="1:20" ht="15.75" thickBot="1" x14ac:dyDescent="0.3">
      <c r="A61" s="22">
        <v>1</v>
      </c>
      <c r="B61" s="44" t="s">
        <v>89</v>
      </c>
      <c r="C61" s="13">
        <v>0</v>
      </c>
      <c r="D61" s="2">
        <v>0</v>
      </c>
      <c r="E61" s="57">
        <f t="shared" ref="E61" si="37">IF(OR(C61="abs",C61="",C61="CA"),0,D61-C61)</f>
        <v>0</v>
      </c>
      <c r="F61" s="13">
        <v>0</v>
      </c>
      <c r="G61" s="2">
        <v>0</v>
      </c>
      <c r="H61" s="58">
        <f t="shared" ref="H61" si="38">IF(OR(F61="abs",F61="",F61="ca"),0,G61-F61)</f>
        <v>0</v>
      </c>
      <c r="I61" s="73">
        <f t="shared" ref="I61" si="39">MAX(H61-E61,0)</f>
        <v>0</v>
      </c>
      <c r="J61" s="41">
        <v>10</v>
      </c>
      <c r="K61" s="38">
        <f t="shared" ref="K61" si="40">(I61*24)*J61</f>
        <v>0</v>
      </c>
    </row>
    <row r="62" spans="1:20" ht="15.75" thickBot="1" x14ac:dyDescent="0.3">
      <c r="A62" s="23">
        <v>2</v>
      </c>
      <c r="B62" s="44" t="s">
        <v>84</v>
      </c>
      <c r="C62" s="36">
        <v>0</v>
      </c>
      <c r="D62" s="37">
        <v>0</v>
      </c>
      <c r="E62" s="57">
        <f t="shared" ref="E62:E81" si="41">IF(OR(C62="abs",C62="",C62="CA"),0,D62-C62)</f>
        <v>0</v>
      </c>
      <c r="F62" s="36">
        <v>0</v>
      </c>
      <c r="G62" s="37">
        <v>0</v>
      </c>
      <c r="H62" s="58">
        <f t="shared" ref="H62:H81" si="42">IF(OR(F62="abs",F62="",F62="ca"),0,G62-F62)</f>
        <v>0</v>
      </c>
      <c r="I62" s="74">
        <f t="shared" ref="I62:I63" si="43">IF(F62="ca",0,IF(E62&lt;H62,H62,E62))</f>
        <v>0</v>
      </c>
      <c r="J62" s="41">
        <v>9.25</v>
      </c>
      <c r="K62" s="38">
        <f t="shared" ref="K62:K81" si="44">(I62*24)*J62</f>
        <v>0</v>
      </c>
    </row>
    <row r="63" spans="1:20" ht="15.75" thickBot="1" x14ac:dyDescent="0.3">
      <c r="A63" s="23">
        <v>3</v>
      </c>
      <c r="B63" s="44" t="s">
        <v>85</v>
      </c>
      <c r="C63" s="13">
        <v>0.375</v>
      </c>
      <c r="D63" s="2">
        <v>0.70833333333333337</v>
      </c>
      <c r="E63" s="57">
        <f t="shared" si="41"/>
        <v>0.33333333333333337</v>
      </c>
      <c r="F63" s="13">
        <v>0.44791666666666669</v>
      </c>
      <c r="G63" s="2">
        <v>0.73611111111111116</v>
      </c>
      <c r="H63" s="58">
        <f t="shared" si="42"/>
        <v>0.28819444444444448</v>
      </c>
      <c r="I63" s="74">
        <f t="shared" si="43"/>
        <v>0.33333333333333337</v>
      </c>
      <c r="J63" s="41">
        <v>7.75</v>
      </c>
      <c r="K63" s="38">
        <f t="shared" si="44"/>
        <v>62</v>
      </c>
    </row>
    <row r="64" spans="1:20" ht="15.75" thickBot="1" x14ac:dyDescent="0.3">
      <c r="A64" s="23">
        <v>4</v>
      </c>
      <c r="B64" s="44" t="s">
        <v>86</v>
      </c>
      <c r="C64" s="13">
        <v>0.36458333333333331</v>
      </c>
      <c r="D64" s="2">
        <v>0.71875</v>
      </c>
      <c r="E64" s="57">
        <f t="shared" si="41"/>
        <v>0.35416666666666669</v>
      </c>
      <c r="F64" s="13">
        <v>0.42708333333333331</v>
      </c>
      <c r="G64" s="2">
        <v>0.71527777777777779</v>
      </c>
      <c r="H64" s="58">
        <f t="shared" si="42"/>
        <v>0.28819444444444448</v>
      </c>
      <c r="I64" s="73">
        <f t="shared" ref="I64:I69" si="45">MAX(H64-E64,0)</f>
        <v>0</v>
      </c>
      <c r="J64" s="41">
        <v>7.75</v>
      </c>
      <c r="K64" s="38">
        <f t="shared" si="44"/>
        <v>0</v>
      </c>
    </row>
    <row r="65" spans="1:11" ht="15.75" thickBot="1" x14ac:dyDescent="0.3">
      <c r="A65" s="23">
        <v>5</v>
      </c>
      <c r="B65" s="44" t="s">
        <v>87</v>
      </c>
      <c r="C65" s="13">
        <v>0</v>
      </c>
      <c r="D65" s="2">
        <v>0</v>
      </c>
      <c r="E65" s="57">
        <f t="shared" si="41"/>
        <v>0</v>
      </c>
      <c r="F65" s="13">
        <v>0</v>
      </c>
      <c r="G65" s="2">
        <v>0</v>
      </c>
      <c r="H65" s="58">
        <f t="shared" si="42"/>
        <v>0</v>
      </c>
      <c r="I65" s="73">
        <f t="shared" si="45"/>
        <v>0</v>
      </c>
      <c r="J65" s="41">
        <v>9.75</v>
      </c>
      <c r="K65" s="38">
        <f t="shared" si="44"/>
        <v>0</v>
      </c>
    </row>
    <row r="66" spans="1:11" ht="15.75" thickBot="1" x14ac:dyDescent="0.3">
      <c r="A66" s="23">
        <v>6</v>
      </c>
      <c r="B66" s="44" t="s">
        <v>88</v>
      </c>
      <c r="C66" s="13">
        <v>0.3125</v>
      </c>
      <c r="D66" s="2">
        <v>0.72916666666666663</v>
      </c>
      <c r="E66" s="57">
        <f t="shared" si="41"/>
        <v>0.41666666666666663</v>
      </c>
      <c r="F66" s="13" t="s">
        <v>64</v>
      </c>
      <c r="G66" s="2">
        <v>0</v>
      </c>
      <c r="H66" s="58">
        <f t="shared" si="42"/>
        <v>0</v>
      </c>
      <c r="I66" s="73">
        <f t="shared" si="45"/>
        <v>0</v>
      </c>
      <c r="J66" s="41">
        <v>8.5</v>
      </c>
      <c r="K66" s="38">
        <f t="shared" si="44"/>
        <v>0</v>
      </c>
    </row>
    <row r="67" spans="1:11" ht="15.75" thickBot="1" x14ac:dyDescent="0.3">
      <c r="A67" s="23">
        <v>7</v>
      </c>
      <c r="B67" s="44" t="s">
        <v>90</v>
      </c>
      <c r="C67" s="13">
        <v>0.5625</v>
      </c>
      <c r="D67" s="2">
        <v>0.77083333333333337</v>
      </c>
      <c r="E67" s="57">
        <f t="shared" si="41"/>
        <v>0.20833333333333337</v>
      </c>
      <c r="F67" s="13">
        <v>0.39583333333333331</v>
      </c>
      <c r="G67" s="2">
        <v>0.71875</v>
      </c>
      <c r="H67" s="58">
        <f t="shared" si="42"/>
        <v>0.32291666666666669</v>
      </c>
      <c r="I67" s="73">
        <f t="shared" si="45"/>
        <v>0.11458333333333331</v>
      </c>
      <c r="J67" s="41">
        <v>7.75</v>
      </c>
      <c r="K67" s="38">
        <f t="shared" si="44"/>
        <v>21.312499999999996</v>
      </c>
    </row>
    <row r="68" spans="1:11" ht="15.75" thickBot="1" x14ac:dyDescent="0.3">
      <c r="A68" s="23">
        <v>8</v>
      </c>
      <c r="B68" s="44" t="s">
        <v>91</v>
      </c>
      <c r="C68" s="13">
        <v>0.35416666666666669</v>
      </c>
      <c r="D68" s="2">
        <v>0.75</v>
      </c>
      <c r="E68" s="57">
        <f t="shared" si="41"/>
        <v>0.39583333333333331</v>
      </c>
      <c r="F68" s="13">
        <v>0.36805555555555558</v>
      </c>
      <c r="G68" s="2">
        <v>0.75694444444444453</v>
      </c>
      <c r="H68" s="58">
        <f t="shared" si="42"/>
        <v>0.38888888888888895</v>
      </c>
      <c r="I68" s="73">
        <f t="shared" si="45"/>
        <v>0</v>
      </c>
      <c r="J68" s="41">
        <v>7.75</v>
      </c>
      <c r="K68" s="38">
        <f t="shared" si="44"/>
        <v>0</v>
      </c>
    </row>
    <row r="69" spans="1:11" ht="15.75" thickBot="1" x14ac:dyDescent="0.3">
      <c r="A69" s="31">
        <v>9</v>
      </c>
      <c r="B69" s="44" t="s">
        <v>92</v>
      </c>
      <c r="C69" s="13">
        <v>0</v>
      </c>
      <c r="D69" s="2">
        <v>0</v>
      </c>
      <c r="E69" s="57">
        <f t="shared" si="41"/>
        <v>0</v>
      </c>
      <c r="F69" s="13">
        <v>0</v>
      </c>
      <c r="G69" s="2">
        <v>0</v>
      </c>
      <c r="H69" s="58">
        <f t="shared" si="42"/>
        <v>0</v>
      </c>
      <c r="I69" s="73">
        <f t="shared" si="45"/>
        <v>0</v>
      </c>
      <c r="J69" s="41">
        <v>8.5</v>
      </c>
      <c r="K69" s="38">
        <f t="shared" si="44"/>
        <v>0</v>
      </c>
    </row>
    <row r="70" spans="1:11" ht="15.75" thickBot="1" x14ac:dyDescent="0.3">
      <c r="A70" s="31">
        <v>10</v>
      </c>
      <c r="B70" s="44" t="s">
        <v>93</v>
      </c>
      <c r="C70" s="32">
        <v>0.55208333333333337</v>
      </c>
      <c r="D70" s="33">
        <v>0.76041666666666663</v>
      </c>
      <c r="E70" s="57">
        <f t="shared" si="41"/>
        <v>0.20833333333333326</v>
      </c>
      <c r="F70" s="32">
        <v>0.60763888888888895</v>
      </c>
      <c r="G70" s="33">
        <v>0.71875</v>
      </c>
      <c r="H70" s="58">
        <f t="shared" si="42"/>
        <v>0.11111111111111105</v>
      </c>
      <c r="I70" s="74">
        <f t="shared" ref="I70" si="46">IF(F70="ca",0,IF(E70&lt;H70,H70,E70))</f>
        <v>0.20833333333333326</v>
      </c>
      <c r="J70" s="41">
        <v>9.5</v>
      </c>
      <c r="K70" s="38">
        <f t="shared" si="44"/>
        <v>47.499999999999986</v>
      </c>
    </row>
    <row r="71" spans="1:11" ht="15.75" thickBot="1" x14ac:dyDescent="0.3">
      <c r="A71" s="31">
        <v>11</v>
      </c>
      <c r="B71" s="44" t="s">
        <v>94</v>
      </c>
      <c r="C71" s="32">
        <v>0.35416666666666669</v>
      </c>
      <c r="D71" s="33">
        <v>0.52083333333333337</v>
      </c>
      <c r="E71" s="57">
        <f t="shared" si="41"/>
        <v>0.16666666666666669</v>
      </c>
      <c r="F71" s="32">
        <v>0.35416666666666669</v>
      </c>
      <c r="G71" s="33">
        <v>0.52083333333333337</v>
      </c>
      <c r="H71" s="58">
        <f t="shared" si="42"/>
        <v>0.16666666666666669</v>
      </c>
      <c r="I71" s="73">
        <f t="shared" ref="I71" si="47">MAX(H71-E71,0)</f>
        <v>0</v>
      </c>
      <c r="J71" s="41">
        <v>9.25</v>
      </c>
      <c r="K71" s="38">
        <f t="shared" si="44"/>
        <v>0</v>
      </c>
    </row>
    <row r="72" spans="1:11" ht="15.75" thickBot="1" x14ac:dyDescent="0.3">
      <c r="A72" s="31">
        <v>12</v>
      </c>
      <c r="B72" s="44" t="s">
        <v>95</v>
      </c>
      <c r="C72" s="32">
        <v>0</v>
      </c>
      <c r="D72" s="33">
        <v>0</v>
      </c>
      <c r="E72" s="57">
        <f t="shared" si="41"/>
        <v>0</v>
      </c>
      <c r="F72" s="32">
        <v>0</v>
      </c>
      <c r="G72" s="33">
        <v>0</v>
      </c>
      <c r="H72" s="58">
        <f t="shared" si="42"/>
        <v>0</v>
      </c>
      <c r="I72" s="74">
        <f t="shared" ref="I72:I73" si="48">IF(F72="ca",0,IF(E72&lt;H72,H72,E72))</f>
        <v>0</v>
      </c>
      <c r="J72" s="41">
        <v>8.5</v>
      </c>
      <c r="K72" s="38">
        <f t="shared" si="44"/>
        <v>0</v>
      </c>
    </row>
    <row r="73" spans="1:11" ht="15.75" thickBot="1" x14ac:dyDescent="0.3">
      <c r="A73" s="31">
        <v>13</v>
      </c>
      <c r="B73" s="44" t="s">
        <v>96</v>
      </c>
      <c r="C73" s="32">
        <v>0.3125</v>
      </c>
      <c r="D73" s="33">
        <v>0.79166666666666663</v>
      </c>
      <c r="E73" s="57">
        <f t="shared" si="41"/>
        <v>0.47916666666666663</v>
      </c>
      <c r="F73" s="32">
        <v>0.41319444444444442</v>
      </c>
      <c r="G73" s="33">
        <v>0.75</v>
      </c>
      <c r="H73" s="58">
        <f t="shared" si="42"/>
        <v>0.33680555555555558</v>
      </c>
      <c r="I73" s="74">
        <f t="shared" si="48"/>
        <v>0.47916666666666663</v>
      </c>
      <c r="J73" s="41">
        <v>9</v>
      </c>
      <c r="K73" s="38">
        <f t="shared" si="44"/>
        <v>103.5</v>
      </c>
    </row>
    <row r="74" spans="1:11" ht="15.75" thickBot="1" x14ac:dyDescent="0.3">
      <c r="A74" s="31">
        <v>14</v>
      </c>
      <c r="B74" s="44" t="s">
        <v>97</v>
      </c>
      <c r="C74" s="32">
        <v>0.3125</v>
      </c>
      <c r="D74" s="33">
        <v>0.55208333333333337</v>
      </c>
      <c r="E74" s="57">
        <f t="shared" si="41"/>
        <v>0.23958333333333337</v>
      </c>
      <c r="F74" s="32" t="s">
        <v>65</v>
      </c>
      <c r="G74" s="33">
        <v>0</v>
      </c>
      <c r="H74" s="58">
        <f t="shared" si="42"/>
        <v>0</v>
      </c>
      <c r="I74" s="73">
        <f t="shared" ref="I74:I75" si="49">MAX(H74-E74,0)</f>
        <v>0</v>
      </c>
      <c r="J74" s="41">
        <v>8.25</v>
      </c>
      <c r="K74" s="40">
        <f t="shared" si="44"/>
        <v>0</v>
      </c>
    </row>
    <row r="75" spans="1:11" ht="15.75" thickBot="1" x14ac:dyDescent="0.3">
      <c r="A75" s="31">
        <v>15</v>
      </c>
      <c r="B75" s="44" t="s">
        <v>98</v>
      </c>
      <c r="C75" s="32">
        <v>0.34375</v>
      </c>
      <c r="D75" s="33">
        <v>0.66666666666666663</v>
      </c>
      <c r="E75" s="57">
        <f t="shared" si="41"/>
        <v>0.32291666666666663</v>
      </c>
      <c r="F75" s="32">
        <v>0.35069444444444442</v>
      </c>
      <c r="G75" s="33">
        <v>0.65972222222222221</v>
      </c>
      <c r="H75" s="58">
        <f t="shared" si="42"/>
        <v>0.30902777777777779</v>
      </c>
      <c r="I75" s="73">
        <f t="shared" si="49"/>
        <v>0</v>
      </c>
      <c r="J75" s="41">
        <v>8.25</v>
      </c>
      <c r="K75" s="40">
        <f t="shared" si="44"/>
        <v>0</v>
      </c>
    </row>
    <row r="76" spans="1:11" ht="15.75" thickBot="1" x14ac:dyDescent="0.3">
      <c r="A76" s="31">
        <v>16</v>
      </c>
      <c r="B76" s="44" t="s">
        <v>99</v>
      </c>
      <c r="C76" s="32">
        <v>0.39583333333333331</v>
      </c>
      <c r="D76" s="33">
        <v>0.77083333333333337</v>
      </c>
      <c r="E76" s="57">
        <f t="shared" si="41"/>
        <v>0.37500000000000006</v>
      </c>
      <c r="F76" s="32" t="s">
        <v>64</v>
      </c>
      <c r="G76" s="33">
        <v>0</v>
      </c>
      <c r="H76" s="58">
        <f t="shared" si="42"/>
        <v>0</v>
      </c>
      <c r="I76" s="74">
        <f t="shared" ref="I76:I78" si="50">IF(F76="ca",0,IF(E76&lt;H76,H76,E76))</f>
        <v>0.37500000000000006</v>
      </c>
      <c r="J76" s="41">
        <v>8</v>
      </c>
      <c r="K76" s="40">
        <f t="shared" si="44"/>
        <v>72.000000000000014</v>
      </c>
    </row>
    <row r="77" spans="1:11" ht="15.75" thickBot="1" x14ac:dyDescent="0.3">
      <c r="A77" s="31">
        <v>17</v>
      </c>
      <c r="B77" s="44" t="s">
        <v>100</v>
      </c>
      <c r="C77" s="32">
        <v>0.33333333333333331</v>
      </c>
      <c r="D77" s="33">
        <v>0.66666666666666663</v>
      </c>
      <c r="E77" s="57">
        <f t="shared" si="41"/>
        <v>0.33333333333333331</v>
      </c>
      <c r="F77" s="32">
        <v>0.41319444444444442</v>
      </c>
      <c r="G77" s="33">
        <v>0.70833333333333337</v>
      </c>
      <c r="H77" s="58">
        <f t="shared" si="42"/>
        <v>0.29513888888888895</v>
      </c>
      <c r="I77" s="74">
        <f t="shared" si="50"/>
        <v>0.33333333333333331</v>
      </c>
      <c r="J77" s="41">
        <v>8.75</v>
      </c>
      <c r="K77" s="40">
        <f t="shared" si="44"/>
        <v>70</v>
      </c>
    </row>
    <row r="78" spans="1:11" ht="15.75" thickBot="1" x14ac:dyDescent="0.3">
      <c r="A78" s="31">
        <v>18</v>
      </c>
      <c r="B78" s="44" t="s">
        <v>101</v>
      </c>
      <c r="C78" s="32">
        <v>0.34375</v>
      </c>
      <c r="D78" s="33">
        <v>0.51041666666666663</v>
      </c>
      <c r="E78" s="57">
        <f t="shared" si="41"/>
        <v>0.16666666666666663</v>
      </c>
      <c r="F78" s="32">
        <v>0.39583333333333331</v>
      </c>
      <c r="G78" s="33">
        <v>0.55208333333333337</v>
      </c>
      <c r="H78" s="58">
        <f t="shared" si="42"/>
        <v>0.15625000000000006</v>
      </c>
      <c r="I78" s="74">
        <f t="shared" si="50"/>
        <v>0.16666666666666663</v>
      </c>
      <c r="J78" s="41">
        <v>9.75</v>
      </c>
      <c r="K78" s="40">
        <f t="shared" si="44"/>
        <v>38.999999999999993</v>
      </c>
    </row>
    <row r="79" spans="1:11" ht="15.75" thickBot="1" x14ac:dyDescent="0.3">
      <c r="A79" s="31">
        <v>19</v>
      </c>
      <c r="B79" s="44" t="s">
        <v>102</v>
      </c>
      <c r="C79" s="32">
        <v>0</v>
      </c>
      <c r="D79" s="33">
        <v>0</v>
      </c>
      <c r="E79" s="57">
        <f t="shared" si="41"/>
        <v>0</v>
      </c>
      <c r="F79" s="32">
        <v>0</v>
      </c>
      <c r="G79" s="33">
        <v>0</v>
      </c>
      <c r="H79" s="58">
        <f t="shared" si="42"/>
        <v>0</v>
      </c>
      <c r="I79" s="73">
        <f t="shared" ref="I79:I81" si="51">MAX(H79-E79,0)</f>
        <v>0</v>
      </c>
      <c r="J79" s="41">
        <v>9.25</v>
      </c>
      <c r="K79" s="40">
        <f t="shared" si="44"/>
        <v>0</v>
      </c>
    </row>
    <row r="80" spans="1:11" ht="15.75" thickBot="1" x14ac:dyDescent="0.3">
      <c r="A80" s="31">
        <v>20</v>
      </c>
      <c r="B80" s="44" t="s">
        <v>103</v>
      </c>
      <c r="C80" s="32">
        <v>0</v>
      </c>
      <c r="D80" s="33">
        <v>0</v>
      </c>
      <c r="E80" s="57">
        <f t="shared" si="41"/>
        <v>0</v>
      </c>
      <c r="F80" s="32">
        <v>0</v>
      </c>
      <c r="G80" s="33">
        <v>0</v>
      </c>
      <c r="H80" s="58">
        <f t="shared" si="42"/>
        <v>0</v>
      </c>
      <c r="I80" s="73">
        <f t="shared" si="51"/>
        <v>0</v>
      </c>
      <c r="J80" s="41">
        <v>9.75</v>
      </c>
      <c r="K80" s="40">
        <f t="shared" si="44"/>
        <v>0</v>
      </c>
    </row>
    <row r="81" spans="1:20" ht="15.75" thickBot="1" x14ac:dyDescent="0.3">
      <c r="A81" s="31">
        <v>21</v>
      </c>
      <c r="B81" s="44" t="s">
        <v>104</v>
      </c>
      <c r="C81" s="32">
        <v>0.51041666666666663</v>
      </c>
      <c r="D81" s="33">
        <v>0.70833333333333337</v>
      </c>
      <c r="E81" s="57">
        <f t="shared" si="41"/>
        <v>0.19791666666666674</v>
      </c>
      <c r="F81" s="32">
        <v>0.51041666666666663</v>
      </c>
      <c r="G81" s="33">
        <v>0.66666666666666663</v>
      </c>
      <c r="H81" s="58">
        <f t="shared" si="42"/>
        <v>0.15625</v>
      </c>
      <c r="I81" s="73">
        <f t="shared" si="51"/>
        <v>0</v>
      </c>
      <c r="J81" s="41">
        <v>9</v>
      </c>
      <c r="K81" s="40">
        <f t="shared" si="44"/>
        <v>0</v>
      </c>
    </row>
    <row r="82" spans="1:20" ht="15.75" thickBot="1" x14ac:dyDescent="0.3">
      <c r="A82" s="31">
        <v>22</v>
      </c>
      <c r="B82" s="44"/>
      <c r="C82" s="32"/>
      <c r="D82" s="33"/>
      <c r="E82" s="57"/>
      <c r="F82" s="32"/>
      <c r="G82" s="33"/>
      <c r="H82" s="58"/>
      <c r="I82" s="73">
        <f t="shared" ref="I82:I85" si="52">MAX(H82-E82,0)</f>
        <v>0</v>
      </c>
      <c r="J82" s="41"/>
      <c r="K82" s="40"/>
    </row>
    <row r="83" spans="1:20" ht="15.75" thickBot="1" x14ac:dyDescent="0.3">
      <c r="A83" s="31">
        <v>23</v>
      </c>
      <c r="B83" s="44"/>
      <c r="C83" s="32"/>
      <c r="D83" s="33"/>
      <c r="E83" s="57"/>
      <c r="F83" s="32"/>
      <c r="G83" s="33"/>
      <c r="H83" s="58"/>
      <c r="I83" s="73">
        <f t="shared" si="52"/>
        <v>0</v>
      </c>
      <c r="J83" s="41"/>
      <c r="K83" s="40"/>
    </row>
    <row r="84" spans="1:20" ht="15.75" thickBot="1" x14ac:dyDescent="0.3">
      <c r="A84" s="31">
        <v>24</v>
      </c>
      <c r="B84" s="44"/>
      <c r="C84" s="32"/>
      <c r="D84" s="33"/>
      <c r="E84" s="57"/>
      <c r="F84" s="32"/>
      <c r="G84" s="33"/>
      <c r="H84" s="58"/>
      <c r="I84" s="73">
        <f t="shared" si="52"/>
        <v>0</v>
      </c>
      <c r="J84" s="41"/>
      <c r="K84" s="40"/>
    </row>
    <row r="85" spans="1:20" ht="15.75" thickBot="1" x14ac:dyDescent="0.3">
      <c r="A85" s="24">
        <v>25</v>
      </c>
      <c r="B85" s="44"/>
      <c r="C85" s="14"/>
      <c r="D85" s="10"/>
      <c r="E85" s="57"/>
      <c r="F85" s="14"/>
      <c r="G85" s="10"/>
      <c r="H85" s="58"/>
      <c r="I85" s="73">
        <f t="shared" si="52"/>
        <v>0</v>
      </c>
      <c r="J85" s="41"/>
      <c r="K85" s="40"/>
    </row>
    <row r="86" spans="1:20" ht="15.75" thickBot="1" x14ac:dyDescent="0.3">
      <c r="A86" s="115" t="s">
        <v>16</v>
      </c>
      <c r="B86" s="116"/>
      <c r="C86" s="116"/>
      <c r="D86" s="116"/>
      <c r="E86" s="116"/>
      <c r="F86" s="116"/>
      <c r="G86" s="116"/>
      <c r="H86" s="117"/>
      <c r="I86" s="42">
        <f>SUM(I61:I85)</f>
        <v>2.0104166666666665</v>
      </c>
      <c r="J86" s="39"/>
      <c r="K86" s="43">
        <f>SUM(K61:K85)</f>
        <v>415.3125</v>
      </c>
    </row>
    <row r="87" spans="1:20" ht="15.75" thickBot="1" x14ac:dyDescent="0.3">
      <c r="A87" s="65"/>
      <c r="B87" s="65"/>
      <c r="C87" s="66"/>
      <c r="D87" s="66"/>
      <c r="E87" s="66"/>
      <c r="F87" s="66"/>
      <c r="G87" s="66"/>
      <c r="H87" s="66"/>
      <c r="I87" s="67"/>
      <c r="J87" s="68"/>
      <c r="K87" s="69"/>
      <c r="L87" s="70"/>
      <c r="M87" s="70"/>
      <c r="N87" s="70"/>
      <c r="O87" s="70"/>
      <c r="P87" s="70"/>
      <c r="Q87" s="70"/>
      <c r="R87" s="70"/>
      <c r="S87" s="70"/>
      <c r="T87" s="70"/>
    </row>
    <row r="88" spans="1:20" ht="15.75" thickBot="1" x14ac:dyDescent="0.3">
      <c r="C88" s="118" t="s">
        <v>25</v>
      </c>
      <c r="D88" s="119"/>
      <c r="E88" s="119"/>
      <c r="F88" s="119"/>
      <c r="G88" s="119"/>
      <c r="H88" s="119"/>
      <c r="I88" s="119"/>
      <c r="J88" s="119"/>
      <c r="K88" s="120"/>
    </row>
    <row r="89" spans="1:20" ht="15.75" thickBot="1" x14ac:dyDescent="0.3">
      <c r="A89" s="22">
        <v>1</v>
      </c>
      <c r="B89" s="44" t="s">
        <v>89</v>
      </c>
      <c r="C89" s="13">
        <v>0</v>
      </c>
      <c r="D89" s="2">
        <v>0</v>
      </c>
      <c r="E89" s="57">
        <f t="shared" ref="E89" si="53">IF(OR(C89="abs",C89="",C89="CA"),0,D89-C89)</f>
        <v>0</v>
      </c>
      <c r="F89" s="13">
        <v>0</v>
      </c>
      <c r="G89" s="2">
        <v>0</v>
      </c>
      <c r="H89" s="58">
        <f t="shared" ref="H89" si="54">IF(OR(F89="abs",F89="",F89="ca"),0,G89-F89)</f>
        <v>0</v>
      </c>
      <c r="I89" s="73">
        <f t="shared" ref="I89" si="55">MAX(H89-E89,0)</f>
        <v>0</v>
      </c>
      <c r="J89" s="41">
        <v>10</v>
      </c>
      <c r="K89" s="38">
        <f t="shared" ref="K89:K90" si="56">(I89*24)*J89</f>
        <v>0</v>
      </c>
    </row>
    <row r="90" spans="1:20" ht="15.75" thickBot="1" x14ac:dyDescent="0.3">
      <c r="A90" s="23">
        <v>2</v>
      </c>
      <c r="B90" s="44" t="s">
        <v>84</v>
      </c>
      <c r="C90" s="36">
        <v>0.33333333333333331</v>
      </c>
      <c r="D90" s="37">
        <v>0.71875</v>
      </c>
      <c r="E90" s="57">
        <f t="shared" ref="E90:E109" si="57">IF(OR(C90="abs",C90="",C90="CA"),0,D90-C90)</f>
        <v>0.38541666666666669</v>
      </c>
      <c r="F90" s="36">
        <v>0.34027777777777773</v>
      </c>
      <c r="G90" s="37">
        <v>0.71875</v>
      </c>
      <c r="H90" s="58">
        <f t="shared" ref="H90:H109" si="58">IF(OR(F90="abs",F90="",F90="ca"),0,G90-F90)</f>
        <v>0.37847222222222227</v>
      </c>
      <c r="I90" s="74">
        <f t="shared" ref="I90:I91" si="59">IF(F90="ca",0,IF(E90&lt;H90,H90,E90))</f>
        <v>0.38541666666666669</v>
      </c>
      <c r="J90" s="41">
        <v>9.25</v>
      </c>
      <c r="K90" s="38">
        <f t="shared" si="56"/>
        <v>85.5625</v>
      </c>
    </row>
    <row r="91" spans="1:20" ht="15.75" thickBot="1" x14ac:dyDescent="0.3">
      <c r="A91" s="23">
        <v>3</v>
      </c>
      <c r="B91" s="44" t="s">
        <v>85</v>
      </c>
      <c r="C91" s="13">
        <v>0.375</v>
      </c>
      <c r="D91" s="2">
        <v>0.70833333333333337</v>
      </c>
      <c r="E91" s="57">
        <f t="shared" si="57"/>
        <v>0.33333333333333337</v>
      </c>
      <c r="F91" s="13">
        <v>0.4548611111111111</v>
      </c>
      <c r="G91" s="2">
        <v>0.77777777777777779</v>
      </c>
      <c r="H91" s="58">
        <f t="shared" si="58"/>
        <v>0.32291666666666669</v>
      </c>
      <c r="I91" s="74">
        <f t="shared" si="59"/>
        <v>0.33333333333333337</v>
      </c>
      <c r="J91" s="41">
        <v>7.75</v>
      </c>
      <c r="K91" s="38">
        <f t="shared" ref="K91:K106" si="60">(I91*24)*J91</f>
        <v>62</v>
      </c>
    </row>
    <row r="92" spans="1:20" ht="15.75" thickBot="1" x14ac:dyDescent="0.3">
      <c r="A92" s="23">
        <v>4</v>
      </c>
      <c r="B92" s="44" t="s">
        <v>86</v>
      </c>
      <c r="C92" s="13">
        <v>0.36458333333333331</v>
      </c>
      <c r="D92" s="2">
        <v>0.71875</v>
      </c>
      <c r="E92" s="57">
        <f t="shared" si="57"/>
        <v>0.35416666666666669</v>
      </c>
      <c r="F92" s="13">
        <v>0.36805555555555558</v>
      </c>
      <c r="G92" s="2">
        <v>0.71875</v>
      </c>
      <c r="H92" s="58">
        <f t="shared" si="58"/>
        <v>0.35069444444444442</v>
      </c>
      <c r="I92" s="73">
        <f t="shared" ref="I92:I97" si="61">MAX(H92-E92,0)</f>
        <v>0</v>
      </c>
      <c r="J92" s="41">
        <v>7.75</v>
      </c>
      <c r="K92" s="38">
        <f t="shared" si="60"/>
        <v>0</v>
      </c>
    </row>
    <row r="93" spans="1:20" ht="15.75" thickBot="1" x14ac:dyDescent="0.3">
      <c r="A93" s="23">
        <v>5</v>
      </c>
      <c r="B93" s="44" t="s">
        <v>87</v>
      </c>
      <c r="C93" s="13">
        <v>0</v>
      </c>
      <c r="D93" s="2">
        <v>0</v>
      </c>
      <c r="E93" s="57">
        <f t="shared" si="57"/>
        <v>0</v>
      </c>
      <c r="F93" s="13">
        <v>0</v>
      </c>
      <c r="G93" s="2">
        <v>0</v>
      </c>
      <c r="H93" s="58">
        <f t="shared" si="58"/>
        <v>0</v>
      </c>
      <c r="I93" s="73">
        <f t="shared" si="61"/>
        <v>0</v>
      </c>
      <c r="J93" s="41">
        <v>9.75</v>
      </c>
      <c r="K93" s="38">
        <f t="shared" si="60"/>
        <v>0</v>
      </c>
    </row>
    <row r="94" spans="1:20" ht="15.75" thickBot="1" x14ac:dyDescent="0.3">
      <c r="A94" s="23">
        <v>6</v>
      </c>
      <c r="B94" s="44" t="s">
        <v>88</v>
      </c>
      <c r="C94" s="13">
        <v>0</v>
      </c>
      <c r="D94" s="2">
        <v>0</v>
      </c>
      <c r="E94" s="57">
        <f t="shared" si="57"/>
        <v>0</v>
      </c>
      <c r="F94" s="13">
        <v>0</v>
      </c>
      <c r="G94" s="2">
        <v>0</v>
      </c>
      <c r="H94" s="58">
        <f t="shared" si="58"/>
        <v>0</v>
      </c>
      <c r="I94" s="73">
        <f t="shared" si="61"/>
        <v>0</v>
      </c>
      <c r="J94" s="41">
        <v>8.5</v>
      </c>
      <c r="K94" s="38">
        <f t="shared" si="60"/>
        <v>0</v>
      </c>
    </row>
    <row r="95" spans="1:20" ht="15.75" thickBot="1" x14ac:dyDescent="0.3">
      <c r="A95" s="23">
        <v>7</v>
      </c>
      <c r="B95" s="44" t="s">
        <v>90</v>
      </c>
      <c r="C95" s="13">
        <v>0.55208333333333337</v>
      </c>
      <c r="D95" s="2">
        <v>0.79166666666666663</v>
      </c>
      <c r="E95" s="57">
        <f t="shared" si="57"/>
        <v>0.23958333333333326</v>
      </c>
      <c r="F95" s="13">
        <v>0.4375</v>
      </c>
      <c r="G95" s="2">
        <v>0.70833333333333337</v>
      </c>
      <c r="H95" s="58">
        <f t="shared" si="58"/>
        <v>0.27083333333333337</v>
      </c>
      <c r="I95" s="73">
        <f t="shared" si="61"/>
        <v>3.1250000000000111E-2</v>
      </c>
      <c r="J95" s="41">
        <v>7.75</v>
      </c>
      <c r="K95" s="38">
        <f t="shared" si="60"/>
        <v>5.8125000000000204</v>
      </c>
    </row>
    <row r="96" spans="1:20" ht="15.75" thickBot="1" x14ac:dyDescent="0.3">
      <c r="A96" s="23">
        <v>8</v>
      </c>
      <c r="B96" s="44" t="s">
        <v>91</v>
      </c>
      <c r="C96" s="13">
        <v>0.35416666666666669</v>
      </c>
      <c r="D96" s="2">
        <v>0.75</v>
      </c>
      <c r="E96" s="57">
        <f t="shared" si="57"/>
        <v>0.39583333333333331</v>
      </c>
      <c r="F96" s="13">
        <v>0.40972222222222227</v>
      </c>
      <c r="G96" s="2">
        <v>0.75</v>
      </c>
      <c r="H96" s="58">
        <f t="shared" si="58"/>
        <v>0.34027777777777773</v>
      </c>
      <c r="I96" s="73">
        <f t="shared" si="61"/>
        <v>0</v>
      </c>
      <c r="J96" s="41">
        <v>7.75</v>
      </c>
      <c r="K96" s="38">
        <f t="shared" si="60"/>
        <v>0</v>
      </c>
    </row>
    <row r="97" spans="1:11" ht="15.75" thickBot="1" x14ac:dyDescent="0.3">
      <c r="A97" s="31">
        <v>9</v>
      </c>
      <c r="B97" s="44" t="s">
        <v>92</v>
      </c>
      <c r="C97" s="13">
        <v>0.3125</v>
      </c>
      <c r="D97" s="2">
        <v>0.72916666666666663</v>
      </c>
      <c r="E97" s="57">
        <f t="shared" si="57"/>
        <v>0.41666666666666663</v>
      </c>
      <c r="F97" s="13">
        <v>0.31597222222222221</v>
      </c>
      <c r="G97" s="2">
        <v>0.72222222222222221</v>
      </c>
      <c r="H97" s="58">
        <f t="shared" si="58"/>
        <v>0.40625</v>
      </c>
      <c r="I97" s="73">
        <f t="shared" si="61"/>
        <v>0</v>
      </c>
      <c r="J97" s="41">
        <v>8.5</v>
      </c>
      <c r="K97" s="38">
        <f t="shared" si="60"/>
        <v>0</v>
      </c>
    </row>
    <row r="98" spans="1:11" ht="15.75" thickBot="1" x14ac:dyDescent="0.3">
      <c r="A98" s="31">
        <v>10</v>
      </c>
      <c r="B98" s="44" t="s">
        <v>93</v>
      </c>
      <c r="C98" s="32">
        <v>0</v>
      </c>
      <c r="D98" s="33">
        <v>0</v>
      </c>
      <c r="E98" s="57">
        <f t="shared" si="57"/>
        <v>0</v>
      </c>
      <c r="F98" s="32">
        <v>0</v>
      </c>
      <c r="G98" s="33">
        <v>0</v>
      </c>
      <c r="H98" s="58">
        <f t="shared" si="58"/>
        <v>0</v>
      </c>
      <c r="I98" s="74">
        <f t="shared" ref="I98" si="62">IF(F98="ca",0,IF(E98&lt;H98,H98,E98))</f>
        <v>0</v>
      </c>
      <c r="J98" s="41">
        <v>9.5</v>
      </c>
      <c r="K98" s="38">
        <f t="shared" si="60"/>
        <v>0</v>
      </c>
    </row>
    <row r="99" spans="1:11" ht="15.75" thickBot="1" x14ac:dyDescent="0.3">
      <c r="A99" s="31">
        <v>11</v>
      </c>
      <c r="B99" s="44" t="s">
        <v>94</v>
      </c>
      <c r="C99" s="32">
        <v>0.35416666666666669</v>
      </c>
      <c r="D99" s="33">
        <v>0.52083333333333337</v>
      </c>
      <c r="E99" s="57">
        <f t="shared" si="57"/>
        <v>0.16666666666666669</v>
      </c>
      <c r="F99" s="32">
        <v>0.35416666666666669</v>
      </c>
      <c r="G99" s="33">
        <v>0.52083333333333337</v>
      </c>
      <c r="H99" s="58">
        <f t="shared" si="58"/>
        <v>0.16666666666666669</v>
      </c>
      <c r="I99" s="73">
        <f t="shared" ref="I99" si="63">MAX(H99-E99,0)</f>
        <v>0</v>
      </c>
      <c r="J99" s="41">
        <v>9.25</v>
      </c>
      <c r="K99" s="38">
        <f t="shared" si="60"/>
        <v>0</v>
      </c>
    </row>
    <row r="100" spans="1:11" ht="15.75" thickBot="1" x14ac:dyDescent="0.3">
      <c r="A100" s="31">
        <v>12</v>
      </c>
      <c r="B100" s="44" t="s">
        <v>95</v>
      </c>
      <c r="C100" s="32">
        <v>0.375</v>
      </c>
      <c r="D100" s="33">
        <v>0.75</v>
      </c>
      <c r="E100" s="57">
        <f t="shared" si="57"/>
        <v>0.375</v>
      </c>
      <c r="F100" s="32">
        <v>0.36458333333333331</v>
      </c>
      <c r="G100" s="33">
        <v>0.71875</v>
      </c>
      <c r="H100" s="58">
        <f t="shared" si="58"/>
        <v>0.35416666666666669</v>
      </c>
      <c r="I100" s="74">
        <f t="shared" ref="I100:I101" si="64">IF(F100="ca",0,IF(E100&lt;H100,H100,E100))</f>
        <v>0.375</v>
      </c>
      <c r="J100" s="41">
        <v>8.5</v>
      </c>
      <c r="K100" s="38">
        <f t="shared" si="60"/>
        <v>76.5</v>
      </c>
    </row>
    <row r="101" spans="1:11" ht="15.75" thickBot="1" x14ac:dyDescent="0.3">
      <c r="A101" s="31">
        <v>13</v>
      </c>
      <c r="B101" s="44" t="s">
        <v>96</v>
      </c>
      <c r="C101" s="32">
        <v>0.3125</v>
      </c>
      <c r="D101" s="33">
        <v>0.79166666666666663</v>
      </c>
      <c r="E101" s="57">
        <f t="shared" si="57"/>
        <v>0.47916666666666663</v>
      </c>
      <c r="F101" s="32">
        <v>0.39583333333333331</v>
      </c>
      <c r="G101" s="33">
        <v>0.73958333333333337</v>
      </c>
      <c r="H101" s="58">
        <f t="shared" si="58"/>
        <v>0.34375000000000006</v>
      </c>
      <c r="I101" s="74">
        <f t="shared" si="64"/>
        <v>0.47916666666666663</v>
      </c>
      <c r="J101" s="41">
        <v>9</v>
      </c>
      <c r="K101" s="40">
        <f t="shared" si="60"/>
        <v>103.5</v>
      </c>
    </row>
    <row r="102" spans="1:11" ht="15.75" thickBot="1" x14ac:dyDescent="0.3">
      <c r="A102" s="31">
        <v>14</v>
      </c>
      <c r="B102" s="44" t="s">
        <v>97</v>
      </c>
      <c r="C102" s="32">
        <v>0.3125</v>
      </c>
      <c r="D102" s="33">
        <v>0.55208333333333337</v>
      </c>
      <c r="E102" s="57">
        <f t="shared" si="57"/>
        <v>0.23958333333333337</v>
      </c>
      <c r="F102" s="32" t="s">
        <v>65</v>
      </c>
      <c r="G102" s="33">
        <v>0</v>
      </c>
      <c r="H102" s="58">
        <f t="shared" si="58"/>
        <v>0</v>
      </c>
      <c r="I102" s="73">
        <f t="shared" ref="I102:I103" si="65">MAX(H102-E102,0)</f>
        <v>0</v>
      </c>
      <c r="J102" s="41">
        <v>8.25</v>
      </c>
      <c r="K102" s="40">
        <f t="shared" si="60"/>
        <v>0</v>
      </c>
    </row>
    <row r="103" spans="1:11" ht="15.75" thickBot="1" x14ac:dyDescent="0.3">
      <c r="A103" s="31">
        <v>15</v>
      </c>
      <c r="B103" s="44" t="s">
        <v>98</v>
      </c>
      <c r="C103" s="32">
        <v>0.34375</v>
      </c>
      <c r="D103" s="33">
        <v>0.66666666666666663</v>
      </c>
      <c r="E103" s="57">
        <f t="shared" si="57"/>
        <v>0.32291666666666663</v>
      </c>
      <c r="F103" s="32">
        <v>0.35416666666666669</v>
      </c>
      <c r="G103" s="33">
        <v>0.67013888888888884</v>
      </c>
      <c r="H103" s="58">
        <f t="shared" si="58"/>
        <v>0.31597222222222215</v>
      </c>
      <c r="I103" s="73">
        <f t="shared" si="65"/>
        <v>0</v>
      </c>
      <c r="J103" s="41">
        <v>8.25</v>
      </c>
      <c r="K103" s="40">
        <f t="shared" si="60"/>
        <v>0</v>
      </c>
    </row>
    <row r="104" spans="1:11" ht="15.75" thickBot="1" x14ac:dyDescent="0.3">
      <c r="A104" s="31">
        <v>16</v>
      </c>
      <c r="B104" s="44" t="s">
        <v>99</v>
      </c>
      <c r="C104" s="32">
        <v>0.39583333333333331</v>
      </c>
      <c r="D104" s="33">
        <v>0.77083333333333337</v>
      </c>
      <c r="E104" s="57">
        <f t="shared" si="57"/>
        <v>0.37500000000000006</v>
      </c>
      <c r="F104" s="32">
        <v>0.39583333333333331</v>
      </c>
      <c r="G104" s="33">
        <v>0.75</v>
      </c>
      <c r="H104" s="58">
        <f t="shared" si="58"/>
        <v>0.35416666666666669</v>
      </c>
      <c r="I104" s="74">
        <f t="shared" ref="I104:I106" si="66">IF(F104="ca",0,IF(E104&lt;H104,H104,E104))</f>
        <v>0.37500000000000006</v>
      </c>
      <c r="J104" s="41">
        <v>8</v>
      </c>
      <c r="K104" s="40">
        <f t="shared" si="60"/>
        <v>72.000000000000014</v>
      </c>
    </row>
    <row r="105" spans="1:11" ht="15.75" thickBot="1" x14ac:dyDescent="0.3">
      <c r="A105" s="31">
        <v>17</v>
      </c>
      <c r="B105" s="44" t="s">
        <v>100</v>
      </c>
      <c r="C105" s="32">
        <v>0</v>
      </c>
      <c r="D105" s="33">
        <v>0</v>
      </c>
      <c r="E105" s="57">
        <f t="shared" si="57"/>
        <v>0</v>
      </c>
      <c r="F105" s="32">
        <v>0</v>
      </c>
      <c r="G105" s="33">
        <v>0</v>
      </c>
      <c r="H105" s="58">
        <f t="shared" si="58"/>
        <v>0</v>
      </c>
      <c r="I105" s="74">
        <f t="shared" si="66"/>
        <v>0</v>
      </c>
      <c r="J105" s="41">
        <v>8.75</v>
      </c>
      <c r="K105" s="40">
        <f t="shared" si="60"/>
        <v>0</v>
      </c>
    </row>
    <row r="106" spans="1:11" ht="15.75" thickBot="1" x14ac:dyDescent="0.3">
      <c r="A106" s="31">
        <v>18</v>
      </c>
      <c r="B106" s="44" t="s">
        <v>101</v>
      </c>
      <c r="C106" s="32">
        <v>0</v>
      </c>
      <c r="D106" s="33">
        <v>0</v>
      </c>
      <c r="E106" s="57">
        <f t="shared" si="57"/>
        <v>0</v>
      </c>
      <c r="F106" s="32">
        <v>0</v>
      </c>
      <c r="G106" s="33">
        <v>0</v>
      </c>
      <c r="H106" s="58">
        <f t="shared" si="58"/>
        <v>0</v>
      </c>
      <c r="I106" s="74">
        <f t="shared" si="66"/>
        <v>0</v>
      </c>
      <c r="J106" s="41">
        <v>9.75</v>
      </c>
      <c r="K106" s="40">
        <f t="shared" si="60"/>
        <v>0</v>
      </c>
    </row>
    <row r="107" spans="1:11" ht="15.75" thickBot="1" x14ac:dyDescent="0.3">
      <c r="A107" s="31">
        <v>19</v>
      </c>
      <c r="B107" s="44" t="s">
        <v>102</v>
      </c>
      <c r="C107" s="32">
        <v>0</v>
      </c>
      <c r="D107" s="33">
        <v>0</v>
      </c>
      <c r="E107" s="57">
        <f t="shared" si="57"/>
        <v>0</v>
      </c>
      <c r="F107" s="32">
        <v>0</v>
      </c>
      <c r="G107" s="33">
        <v>0</v>
      </c>
      <c r="H107" s="58">
        <f t="shared" si="58"/>
        <v>0</v>
      </c>
      <c r="I107" s="73">
        <f t="shared" ref="I107:I109" si="67">MAX(H107-E107,0)</f>
        <v>0</v>
      </c>
      <c r="J107" s="41">
        <v>9.25</v>
      </c>
      <c r="K107" s="40">
        <f t="shared" ref="K107:K108" si="68">(I107*24)*J107</f>
        <v>0</v>
      </c>
    </row>
    <row r="108" spans="1:11" ht="15.75" thickBot="1" x14ac:dyDescent="0.3">
      <c r="A108" s="31">
        <v>20</v>
      </c>
      <c r="B108" s="44" t="s">
        <v>103</v>
      </c>
      <c r="C108" s="32">
        <v>0</v>
      </c>
      <c r="D108" s="33">
        <v>0</v>
      </c>
      <c r="E108" s="57">
        <f t="shared" si="57"/>
        <v>0</v>
      </c>
      <c r="F108" s="32">
        <v>0</v>
      </c>
      <c r="G108" s="33">
        <v>0</v>
      </c>
      <c r="H108" s="58">
        <f t="shared" si="58"/>
        <v>0</v>
      </c>
      <c r="I108" s="73">
        <f t="shared" si="67"/>
        <v>0</v>
      </c>
      <c r="J108" s="41">
        <v>9.75</v>
      </c>
      <c r="K108" s="40">
        <f t="shared" si="68"/>
        <v>0</v>
      </c>
    </row>
    <row r="109" spans="1:11" ht="15.75" thickBot="1" x14ac:dyDescent="0.3">
      <c r="A109" s="31">
        <v>21</v>
      </c>
      <c r="B109" s="44" t="s">
        <v>104</v>
      </c>
      <c r="C109" s="32">
        <v>0</v>
      </c>
      <c r="D109" s="33">
        <v>0</v>
      </c>
      <c r="E109" s="57">
        <f t="shared" si="57"/>
        <v>0</v>
      </c>
      <c r="F109" s="32">
        <v>0</v>
      </c>
      <c r="G109" s="33">
        <v>0</v>
      </c>
      <c r="H109" s="58">
        <f t="shared" si="58"/>
        <v>0</v>
      </c>
      <c r="I109" s="73">
        <f t="shared" si="67"/>
        <v>0</v>
      </c>
      <c r="J109" s="41">
        <v>9</v>
      </c>
      <c r="K109" s="40"/>
    </row>
    <row r="110" spans="1:11" ht="15.75" thickBot="1" x14ac:dyDescent="0.3">
      <c r="A110" s="31">
        <v>22</v>
      </c>
      <c r="B110" s="44"/>
      <c r="C110" s="32"/>
      <c r="D110" s="33"/>
      <c r="E110" s="57"/>
      <c r="F110" s="32"/>
      <c r="G110" s="33"/>
      <c r="H110" s="58"/>
      <c r="I110" s="73">
        <f t="shared" ref="I110:I113" si="69">MAX(H110-E110,0)</f>
        <v>0</v>
      </c>
      <c r="J110" s="41"/>
      <c r="K110" s="40"/>
    </row>
    <row r="111" spans="1:11" ht="15.75" thickBot="1" x14ac:dyDescent="0.3">
      <c r="A111" s="31">
        <v>23</v>
      </c>
      <c r="B111" s="44"/>
      <c r="C111" s="32"/>
      <c r="D111" s="33"/>
      <c r="E111" s="57"/>
      <c r="F111" s="32"/>
      <c r="G111" s="33"/>
      <c r="H111" s="58"/>
      <c r="I111" s="73">
        <f t="shared" si="69"/>
        <v>0</v>
      </c>
      <c r="J111" s="41"/>
      <c r="K111" s="40"/>
    </row>
    <row r="112" spans="1:11" ht="15.75" thickBot="1" x14ac:dyDescent="0.3">
      <c r="A112" s="31">
        <v>24</v>
      </c>
      <c r="B112" s="44"/>
      <c r="C112" s="32"/>
      <c r="D112" s="33"/>
      <c r="E112" s="57"/>
      <c r="F112" s="32"/>
      <c r="G112" s="33"/>
      <c r="H112" s="58"/>
      <c r="I112" s="73">
        <f t="shared" si="69"/>
        <v>0</v>
      </c>
      <c r="J112" s="41"/>
      <c r="K112" s="40"/>
    </row>
    <row r="113" spans="1:20" ht="15.75" thickBot="1" x14ac:dyDescent="0.3">
      <c r="A113" s="24">
        <v>25</v>
      </c>
      <c r="B113" s="44"/>
      <c r="C113" s="14"/>
      <c r="D113" s="10"/>
      <c r="E113" s="57"/>
      <c r="F113" s="14"/>
      <c r="G113" s="10"/>
      <c r="H113" s="58"/>
      <c r="I113" s="73">
        <f t="shared" si="69"/>
        <v>0</v>
      </c>
      <c r="J113" s="41"/>
      <c r="K113" s="40"/>
    </row>
    <row r="114" spans="1:20" ht="15.75" thickBot="1" x14ac:dyDescent="0.3">
      <c r="A114" s="115" t="s">
        <v>16</v>
      </c>
      <c r="B114" s="116"/>
      <c r="C114" s="116"/>
      <c r="D114" s="116"/>
      <c r="E114" s="116"/>
      <c r="F114" s="116"/>
      <c r="G114" s="116"/>
      <c r="H114" s="117"/>
      <c r="I114" s="42">
        <f>SUM(I89:I113)</f>
        <v>1.9791666666666665</v>
      </c>
      <c r="J114" s="41"/>
      <c r="K114" s="43">
        <f>SUM(K89:K113)</f>
        <v>405.375</v>
      </c>
    </row>
    <row r="115" spans="1:20" ht="15.75" thickBot="1" x14ac:dyDescent="0.3">
      <c r="A115" s="65"/>
      <c r="B115" s="65"/>
      <c r="C115" s="66"/>
      <c r="D115" s="66"/>
      <c r="E115" s="66"/>
      <c r="F115" s="66"/>
      <c r="G115" s="66"/>
      <c r="H115" s="66"/>
      <c r="I115" s="67"/>
      <c r="J115" s="68"/>
      <c r="K115" s="71"/>
      <c r="L115" s="72"/>
      <c r="M115" s="70"/>
      <c r="N115" s="70"/>
      <c r="O115" s="70"/>
      <c r="P115" s="70"/>
      <c r="Q115" s="70"/>
      <c r="R115" s="70"/>
      <c r="S115" s="70"/>
      <c r="T115" s="70"/>
    </row>
    <row r="116" spans="1:20" ht="15.75" thickBot="1" x14ac:dyDescent="0.3">
      <c r="C116" s="118" t="s">
        <v>26</v>
      </c>
      <c r="D116" s="119"/>
      <c r="E116" s="119"/>
      <c r="F116" s="119"/>
      <c r="G116" s="119"/>
      <c r="H116" s="119"/>
      <c r="I116" s="119"/>
      <c r="J116" s="119"/>
      <c r="K116" s="120"/>
    </row>
    <row r="117" spans="1:20" ht="15.75" thickBot="1" x14ac:dyDescent="0.3">
      <c r="A117" s="22">
        <v>1</v>
      </c>
      <c r="B117" s="44" t="s">
        <v>89</v>
      </c>
      <c r="C117" s="13">
        <v>0</v>
      </c>
      <c r="D117" s="2">
        <v>0</v>
      </c>
      <c r="E117" s="57">
        <f t="shared" ref="E117" si="70">IF(OR(C117="abs",C117="",C117="CA"),0,D117-C117)</f>
        <v>0</v>
      </c>
      <c r="F117" s="13">
        <v>0</v>
      </c>
      <c r="G117" s="2">
        <v>0</v>
      </c>
      <c r="H117" s="58">
        <f t="shared" ref="H117" si="71">IF(OR(F117="abs",F117="",F117="ca"),0,G117-F117)</f>
        <v>0</v>
      </c>
      <c r="I117" s="73">
        <f t="shared" ref="I117" si="72">MAX(H117-E117,0)</f>
        <v>0</v>
      </c>
      <c r="J117" s="41">
        <v>10</v>
      </c>
      <c r="K117" s="38">
        <f t="shared" ref="K117:K118" si="73">(I117*24)*J117</f>
        <v>0</v>
      </c>
    </row>
    <row r="118" spans="1:20" ht="15.75" thickBot="1" x14ac:dyDescent="0.3">
      <c r="A118" s="23">
        <v>2</v>
      </c>
      <c r="B118" s="44" t="s">
        <v>84</v>
      </c>
      <c r="C118" s="36">
        <v>0</v>
      </c>
      <c r="D118" s="37">
        <v>0</v>
      </c>
      <c r="E118" s="57">
        <f t="shared" ref="E118:E137" si="74">IF(OR(C118="abs",C118="",C118="CA"),0,D118-C118)</f>
        <v>0</v>
      </c>
      <c r="F118" s="36">
        <v>0</v>
      </c>
      <c r="G118" s="37">
        <v>0</v>
      </c>
      <c r="H118" s="58">
        <f t="shared" ref="H118:H137" si="75">IF(OR(F118="abs",F118="",F118="ca"),0,G118-F118)</f>
        <v>0</v>
      </c>
      <c r="I118" s="74">
        <f t="shared" ref="I118:I119" si="76">IF(F118="ca",0,IF(E118&lt;H118,H118,E118))</f>
        <v>0</v>
      </c>
      <c r="J118" s="41">
        <v>9.25</v>
      </c>
      <c r="K118" s="38">
        <f t="shared" si="73"/>
        <v>0</v>
      </c>
    </row>
    <row r="119" spans="1:20" ht="15.75" thickBot="1" x14ac:dyDescent="0.3">
      <c r="A119" s="23">
        <v>3</v>
      </c>
      <c r="B119" s="44" t="s">
        <v>85</v>
      </c>
      <c r="C119" s="13">
        <v>0.375</v>
      </c>
      <c r="D119" s="2">
        <v>0.70833333333333337</v>
      </c>
      <c r="E119" s="57">
        <f t="shared" si="74"/>
        <v>0.33333333333333337</v>
      </c>
      <c r="F119" s="13">
        <v>0.45833333333333331</v>
      </c>
      <c r="G119" s="2">
        <v>0.75</v>
      </c>
      <c r="H119" s="58">
        <f t="shared" si="75"/>
        <v>0.29166666666666669</v>
      </c>
      <c r="I119" s="74">
        <f t="shared" si="76"/>
        <v>0.33333333333333337</v>
      </c>
      <c r="J119" s="41">
        <v>7.75</v>
      </c>
      <c r="K119" s="38">
        <f t="shared" ref="K119:K136" si="77">(I119*24)*J119</f>
        <v>62</v>
      </c>
    </row>
    <row r="120" spans="1:20" ht="15.75" thickBot="1" x14ac:dyDescent="0.3">
      <c r="A120" s="23">
        <v>4</v>
      </c>
      <c r="B120" s="44" t="s">
        <v>86</v>
      </c>
      <c r="C120" s="13">
        <v>0.36458333333333331</v>
      </c>
      <c r="D120" s="2">
        <v>0.71875</v>
      </c>
      <c r="E120" s="57">
        <f t="shared" si="74"/>
        <v>0.35416666666666669</v>
      </c>
      <c r="F120" s="13">
        <v>0.3611111111111111</v>
      </c>
      <c r="G120" s="2">
        <v>0.71527777777777779</v>
      </c>
      <c r="H120" s="58">
        <f t="shared" si="75"/>
        <v>0.35416666666666669</v>
      </c>
      <c r="I120" s="73">
        <f t="shared" ref="I120:I125" si="78">MAX(H120-E120,0)</f>
        <v>0</v>
      </c>
      <c r="J120" s="41">
        <v>7.75</v>
      </c>
      <c r="K120" s="38">
        <f t="shared" si="77"/>
        <v>0</v>
      </c>
    </row>
    <row r="121" spans="1:20" ht="15.75" thickBot="1" x14ac:dyDescent="0.3">
      <c r="A121" s="23">
        <v>5</v>
      </c>
      <c r="B121" s="44" t="s">
        <v>87</v>
      </c>
      <c r="C121" s="13">
        <v>0.35416666666666669</v>
      </c>
      <c r="D121" s="2">
        <v>0.75</v>
      </c>
      <c r="E121" s="57">
        <f t="shared" si="74"/>
        <v>0.39583333333333331</v>
      </c>
      <c r="F121" s="13">
        <v>0.35416666666666669</v>
      </c>
      <c r="G121" s="2">
        <v>0.67708333333333337</v>
      </c>
      <c r="H121" s="58">
        <f t="shared" si="75"/>
        <v>0.32291666666666669</v>
      </c>
      <c r="I121" s="73">
        <f t="shared" si="78"/>
        <v>0</v>
      </c>
      <c r="J121" s="41">
        <v>9.75</v>
      </c>
      <c r="K121" s="38">
        <f t="shared" si="77"/>
        <v>0</v>
      </c>
    </row>
    <row r="122" spans="1:20" ht="15.75" thickBot="1" x14ac:dyDescent="0.3">
      <c r="A122" s="23">
        <v>6</v>
      </c>
      <c r="B122" s="44" t="s">
        <v>88</v>
      </c>
      <c r="C122" s="13">
        <v>0.3125</v>
      </c>
      <c r="D122" s="2">
        <v>0.72916666666666663</v>
      </c>
      <c r="E122" s="57">
        <f t="shared" si="74"/>
        <v>0.41666666666666663</v>
      </c>
      <c r="F122" s="13">
        <v>0.3888888888888889</v>
      </c>
      <c r="G122" s="2">
        <v>0.6875</v>
      </c>
      <c r="H122" s="58">
        <f t="shared" si="75"/>
        <v>0.2986111111111111</v>
      </c>
      <c r="I122" s="73">
        <f t="shared" si="78"/>
        <v>0</v>
      </c>
      <c r="J122" s="41">
        <v>8.5</v>
      </c>
      <c r="K122" s="38">
        <f t="shared" si="77"/>
        <v>0</v>
      </c>
    </row>
    <row r="123" spans="1:20" ht="15.75" thickBot="1" x14ac:dyDescent="0.3">
      <c r="A123" s="23">
        <v>7</v>
      </c>
      <c r="B123" s="44" t="s">
        <v>90</v>
      </c>
      <c r="C123" s="13">
        <v>0.5625</v>
      </c>
      <c r="D123" s="2">
        <v>0.77083333333333337</v>
      </c>
      <c r="E123" s="57">
        <f t="shared" si="74"/>
        <v>0.20833333333333337</v>
      </c>
      <c r="F123" s="13">
        <v>0.45833333333333331</v>
      </c>
      <c r="G123" s="2">
        <v>0.70138888888888884</v>
      </c>
      <c r="H123" s="58">
        <f t="shared" si="75"/>
        <v>0.24305555555555552</v>
      </c>
      <c r="I123" s="73">
        <f t="shared" si="78"/>
        <v>3.4722222222222154E-2</v>
      </c>
      <c r="J123" s="41">
        <v>7.75</v>
      </c>
      <c r="K123" s="38">
        <f t="shared" si="77"/>
        <v>6.4583333333333206</v>
      </c>
    </row>
    <row r="124" spans="1:20" ht="15.75" thickBot="1" x14ac:dyDescent="0.3">
      <c r="A124" s="23">
        <v>8</v>
      </c>
      <c r="B124" s="44" t="s">
        <v>91</v>
      </c>
      <c r="C124" s="13">
        <v>0.35416666666666669</v>
      </c>
      <c r="D124" s="2">
        <v>0.75</v>
      </c>
      <c r="E124" s="57">
        <f t="shared" si="74"/>
        <v>0.39583333333333331</v>
      </c>
      <c r="F124" s="13">
        <v>0.37152777777777773</v>
      </c>
      <c r="G124" s="2">
        <v>0.75347222222222221</v>
      </c>
      <c r="H124" s="58">
        <f t="shared" si="75"/>
        <v>0.38194444444444448</v>
      </c>
      <c r="I124" s="73">
        <f t="shared" si="78"/>
        <v>0</v>
      </c>
      <c r="J124" s="41">
        <v>7.75</v>
      </c>
      <c r="K124" s="38">
        <f t="shared" si="77"/>
        <v>0</v>
      </c>
    </row>
    <row r="125" spans="1:20" ht="15.75" thickBot="1" x14ac:dyDescent="0.3">
      <c r="A125" s="31">
        <v>9</v>
      </c>
      <c r="B125" s="44" t="s">
        <v>92</v>
      </c>
      <c r="C125" s="13">
        <v>0.3125</v>
      </c>
      <c r="D125" s="2">
        <v>0.6875</v>
      </c>
      <c r="E125" s="57">
        <f t="shared" si="74"/>
        <v>0.375</v>
      </c>
      <c r="F125" s="13">
        <v>0.3125</v>
      </c>
      <c r="G125" s="2">
        <v>0.70138888888888884</v>
      </c>
      <c r="H125" s="58">
        <f t="shared" si="75"/>
        <v>0.38888888888888884</v>
      </c>
      <c r="I125" s="73">
        <f t="shared" si="78"/>
        <v>1.388888888888884E-2</v>
      </c>
      <c r="J125" s="41">
        <v>8.5</v>
      </c>
      <c r="K125" s="38">
        <f t="shared" si="77"/>
        <v>2.8333333333333233</v>
      </c>
    </row>
    <row r="126" spans="1:20" ht="15.75" thickBot="1" x14ac:dyDescent="0.3">
      <c r="A126" s="31">
        <v>10</v>
      </c>
      <c r="B126" s="44" t="s">
        <v>93</v>
      </c>
      <c r="C126" s="32">
        <v>0</v>
      </c>
      <c r="D126" s="33">
        <v>0</v>
      </c>
      <c r="E126" s="57">
        <f t="shared" si="74"/>
        <v>0</v>
      </c>
      <c r="F126" s="32">
        <v>0</v>
      </c>
      <c r="G126" s="33">
        <v>0</v>
      </c>
      <c r="H126" s="58">
        <f t="shared" si="75"/>
        <v>0</v>
      </c>
      <c r="I126" s="74">
        <f t="shared" ref="I126" si="79">IF(F126="ca",0,IF(E126&lt;H126,H126,E126))</f>
        <v>0</v>
      </c>
      <c r="J126" s="41">
        <v>9.5</v>
      </c>
      <c r="K126" s="38">
        <f t="shared" si="77"/>
        <v>0</v>
      </c>
    </row>
    <row r="127" spans="1:20" ht="15.75" thickBot="1" x14ac:dyDescent="0.3">
      <c r="A127" s="31">
        <v>11</v>
      </c>
      <c r="B127" s="44" t="s">
        <v>94</v>
      </c>
      <c r="C127" s="32">
        <v>0</v>
      </c>
      <c r="D127" s="33">
        <v>0</v>
      </c>
      <c r="E127" s="57">
        <f t="shared" si="74"/>
        <v>0</v>
      </c>
      <c r="F127" s="32">
        <v>0</v>
      </c>
      <c r="G127" s="33">
        <v>0</v>
      </c>
      <c r="H127" s="58">
        <f t="shared" si="75"/>
        <v>0</v>
      </c>
      <c r="I127" s="73">
        <f t="shared" ref="I127" si="80">MAX(H127-E127,0)</f>
        <v>0</v>
      </c>
      <c r="J127" s="41">
        <v>9.25</v>
      </c>
      <c r="K127" s="38">
        <f t="shared" si="77"/>
        <v>0</v>
      </c>
    </row>
    <row r="128" spans="1:20" ht="15.75" thickBot="1" x14ac:dyDescent="0.3">
      <c r="A128" s="31">
        <v>12</v>
      </c>
      <c r="B128" s="44" t="s">
        <v>95</v>
      </c>
      <c r="C128" s="32">
        <v>0.375</v>
      </c>
      <c r="D128" s="33">
        <v>0.75</v>
      </c>
      <c r="E128" s="57">
        <f t="shared" si="74"/>
        <v>0.375</v>
      </c>
      <c r="F128" s="32">
        <v>0.39583333333333331</v>
      </c>
      <c r="G128" s="33">
        <v>0.75</v>
      </c>
      <c r="H128" s="58">
        <f t="shared" si="75"/>
        <v>0.35416666666666669</v>
      </c>
      <c r="I128" s="74">
        <f t="shared" ref="I128:I129" si="81">IF(F128="ca",0,IF(E128&lt;H128,H128,E128))</f>
        <v>0.375</v>
      </c>
      <c r="J128" s="41">
        <v>8.5</v>
      </c>
      <c r="K128" s="38">
        <f t="shared" si="77"/>
        <v>76.5</v>
      </c>
    </row>
    <row r="129" spans="1:11" ht="15.75" thickBot="1" x14ac:dyDescent="0.3">
      <c r="A129" s="31">
        <v>13</v>
      </c>
      <c r="B129" s="44" t="s">
        <v>96</v>
      </c>
      <c r="C129" s="32">
        <v>0</v>
      </c>
      <c r="D129" s="33">
        <v>0</v>
      </c>
      <c r="E129" s="57">
        <f t="shared" si="74"/>
        <v>0</v>
      </c>
      <c r="F129" s="32">
        <v>0</v>
      </c>
      <c r="G129" s="33">
        <v>0</v>
      </c>
      <c r="H129" s="58">
        <f t="shared" si="75"/>
        <v>0</v>
      </c>
      <c r="I129" s="74">
        <f t="shared" si="81"/>
        <v>0</v>
      </c>
      <c r="J129" s="41">
        <v>9</v>
      </c>
      <c r="K129" s="40">
        <f t="shared" si="77"/>
        <v>0</v>
      </c>
    </row>
    <row r="130" spans="1:11" ht="15.75" thickBot="1" x14ac:dyDescent="0.3">
      <c r="A130" s="31">
        <v>14</v>
      </c>
      <c r="B130" s="44" t="s">
        <v>97</v>
      </c>
      <c r="C130" s="32">
        <v>0.3125</v>
      </c>
      <c r="D130" s="33">
        <v>0.55208333333333337</v>
      </c>
      <c r="E130" s="57">
        <f t="shared" si="74"/>
        <v>0.23958333333333337</v>
      </c>
      <c r="F130" s="32" t="s">
        <v>65</v>
      </c>
      <c r="G130" s="33">
        <v>0</v>
      </c>
      <c r="H130" s="58">
        <f t="shared" si="75"/>
        <v>0</v>
      </c>
      <c r="I130" s="73">
        <f t="shared" ref="I130:I131" si="82">MAX(H130-E130,0)</f>
        <v>0</v>
      </c>
      <c r="J130" s="41">
        <v>8.25</v>
      </c>
      <c r="K130" s="40">
        <f t="shared" si="77"/>
        <v>0</v>
      </c>
    </row>
    <row r="131" spans="1:11" ht="15.75" thickBot="1" x14ac:dyDescent="0.3">
      <c r="A131" s="31">
        <v>15</v>
      </c>
      <c r="B131" s="44" t="s">
        <v>98</v>
      </c>
      <c r="C131" s="32">
        <v>0.34375</v>
      </c>
      <c r="D131" s="33">
        <v>0.66666666666666663</v>
      </c>
      <c r="E131" s="57">
        <f t="shared" si="74"/>
        <v>0.32291666666666663</v>
      </c>
      <c r="F131" s="32">
        <v>0.34375</v>
      </c>
      <c r="G131" s="33">
        <v>0.66666666666666663</v>
      </c>
      <c r="H131" s="58">
        <f t="shared" si="75"/>
        <v>0.32291666666666663</v>
      </c>
      <c r="I131" s="73">
        <f t="shared" si="82"/>
        <v>0</v>
      </c>
      <c r="J131" s="41">
        <v>8.25</v>
      </c>
      <c r="K131" s="40">
        <f t="shared" si="77"/>
        <v>0</v>
      </c>
    </row>
    <row r="132" spans="1:11" ht="15.75" thickBot="1" x14ac:dyDescent="0.3">
      <c r="A132" s="31">
        <v>16</v>
      </c>
      <c r="B132" s="44" t="s">
        <v>99</v>
      </c>
      <c r="C132" s="32">
        <v>0.39583333333333331</v>
      </c>
      <c r="D132" s="33">
        <v>0.77083333333333337</v>
      </c>
      <c r="E132" s="57">
        <f t="shared" si="74"/>
        <v>0.37500000000000006</v>
      </c>
      <c r="F132" s="32">
        <v>0.40972222222222227</v>
      </c>
      <c r="G132" s="33">
        <v>0.67361111111111116</v>
      </c>
      <c r="H132" s="58">
        <f t="shared" si="75"/>
        <v>0.2638888888888889</v>
      </c>
      <c r="I132" s="74">
        <f t="shared" ref="I132:I134" si="83">IF(F132="ca",0,IF(E132&lt;H132,H132,E132))</f>
        <v>0.37500000000000006</v>
      </c>
      <c r="J132" s="41">
        <v>8</v>
      </c>
      <c r="K132" s="40">
        <f t="shared" si="77"/>
        <v>72.000000000000014</v>
      </c>
    </row>
    <row r="133" spans="1:11" ht="15.75" thickBot="1" x14ac:dyDescent="0.3">
      <c r="A133" s="31">
        <v>17</v>
      </c>
      <c r="B133" s="44" t="s">
        <v>100</v>
      </c>
      <c r="C133" s="32">
        <v>0</v>
      </c>
      <c r="D133" s="33">
        <v>0</v>
      </c>
      <c r="E133" s="57">
        <f t="shared" si="74"/>
        <v>0</v>
      </c>
      <c r="F133" s="32">
        <v>0</v>
      </c>
      <c r="G133" s="33">
        <v>0</v>
      </c>
      <c r="H133" s="58">
        <f t="shared" si="75"/>
        <v>0</v>
      </c>
      <c r="I133" s="74">
        <f t="shared" si="83"/>
        <v>0</v>
      </c>
      <c r="J133" s="41">
        <v>8.75</v>
      </c>
      <c r="K133" s="40">
        <f t="shared" si="77"/>
        <v>0</v>
      </c>
    </row>
    <row r="134" spans="1:11" ht="15.75" thickBot="1" x14ac:dyDescent="0.3">
      <c r="A134" s="31">
        <v>18</v>
      </c>
      <c r="B134" s="44" t="s">
        <v>101</v>
      </c>
      <c r="C134" s="32">
        <v>0</v>
      </c>
      <c r="D134" s="33">
        <v>0</v>
      </c>
      <c r="E134" s="57">
        <f t="shared" si="74"/>
        <v>0</v>
      </c>
      <c r="F134" s="32">
        <v>0</v>
      </c>
      <c r="G134" s="33">
        <v>0</v>
      </c>
      <c r="H134" s="58">
        <f t="shared" si="75"/>
        <v>0</v>
      </c>
      <c r="I134" s="74">
        <f t="shared" si="83"/>
        <v>0</v>
      </c>
      <c r="J134" s="41">
        <v>9.75</v>
      </c>
      <c r="K134" s="40">
        <f t="shared" si="77"/>
        <v>0</v>
      </c>
    </row>
    <row r="135" spans="1:11" ht="15.75" thickBot="1" x14ac:dyDescent="0.3">
      <c r="A135" s="31">
        <v>19</v>
      </c>
      <c r="B135" s="44" t="s">
        <v>102</v>
      </c>
      <c r="C135" s="32">
        <v>0.3125</v>
      </c>
      <c r="D135" s="33">
        <v>0.71875</v>
      </c>
      <c r="E135" s="57">
        <f t="shared" si="74"/>
        <v>0.40625</v>
      </c>
      <c r="F135" s="32">
        <v>0.3263888888888889</v>
      </c>
      <c r="G135" s="33">
        <v>0.71875</v>
      </c>
      <c r="H135" s="58">
        <f t="shared" si="75"/>
        <v>0.3923611111111111</v>
      </c>
      <c r="I135" s="73">
        <f t="shared" ref="I135:I137" si="84">MAX(H135-E135,0)</f>
        <v>0</v>
      </c>
      <c r="J135" s="41">
        <v>9.25</v>
      </c>
      <c r="K135" s="40">
        <f t="shared" si="77"/>
        <v>0</v>
      </c>
    </row>
    <row r="136" spans="1:11" ht="15.75" thickBot="1" x14ac:dyDescent="0.3">
      <c r="A136" s="31">
        <v>20</v>
      </c>
      <c r="B136" s="44" t="s">
        <v>103</v>
      </c>
      <c r="C136" s="32">
        <v>0</v>
      </c>
      <c r="D136" s="33">
        <v>0</v>
      </c>
      <c r="E136" s="57">
        <f t="shared" si="74"/>
        <v>0</v>
      </c>
      <c r="F136" s="32">
        <v>0</v>
      </c>
      <c r="G136" s="33">
        <v>0</v>
      </c>
      <c r="H136" s="58">
        <f t="shared" si="75"/>
        <v>0</v>
      </c>
      <c r="I136" s="73">
        <f t="shared" si="84"/>
        <v>0</v>
      </c>
      <c r="J136" s="41">
        <v>9.75</v>
      </c>
      <c r="K136" s="40">
        <f t="shared" si="77"/>
        <v>0</v>
      </c>
    </row>
    <row r="137" spans="1:11" ht="15.75" thickBot="1" x14ac:dyDescent="0.3">
      <c r="A137" s="31">
        <v>21</v>
      </c>
      <c r="B137" s="44" t="s">
        <v>104</v>
      </c>
      <c r="C137" s="32">
        <v>0</v>
      </c>
      <c r="D137" s="33">
        <v>0</v>
      </c>
      <c r="E137" s="57">
        <f t="shared" si="74"/>
        <v>0</v>
      </c>
      <c r="F137" s="32">
        <v>0</v>
      </c>
      <c r="G137" s="33">
        <v>0</v>
      </c>
      <c r="H137" s="58">
        <f t="shared" si="75"/>
        <v>0</v>
      </c>
      <c r="I137" s="73">
        <f t="shared" si="84"/>
        <v>0</v>
      </c>
      <c r="J137" s="41">
        <v>9</v>
      </c>
      <c r="K137" s="40"/>
    </row>
    <row r="138" spans="1:11" ht="15.75" thickBot="1" x14ac:dyDescent="0.3">
      <c r="A138" s="31">
        <v>22</v>
      </c>
      <c r="B138" s="44"/>
      <c r="C138" s="32"/>
      <c r="D138" s="33"/>
      <c r="E138" s="57"/>
      <c r="F138" s="32"/>
      <c r="G138" s="33"/>
      <c r="H138" s="58"/>
      <c r="I138" s="73">
        <f t="shared" ref="I138:I141" si="85">MAX(H138-E138,0)</f>
        <v>0</v>
      </c>
      <c r="J138" s="41"/>
      <c r="K138" s="40"/>
    </row>
    <row r="139" spans="1:11" ht="15.75" thickBot="1" x14ac:dyDescent="0.3">
      <c r="A139" s="31">
        <v>23</v>
      </c>
      <c r="B139" s="44"/>
      <c r="C139" s="32"/>
      <c r="D139" s="33"/>
      <c r="E139" s="57"/>
      <c r="F139" s="32"/>
      <c r="G139" s="33"/>
      <c r="H139" s="58"/>
      <c r="I139" s="73">
        <f t="shared" si="85"/>
        <v>0</v>
      </c>
      <c r="J139" s="41"/>
      <c r="K139" s="40"/>
    </row>
    <row r="140" spans="1:11" ht="15.75" thickBot="1" x14ac:dyDescent="0.3">
      <c r="A140" s="31">
        <v>24</v>
      </c>
      <c r="B140" s="44"/>
      <c r="C140" s="32"/>
      <c r="D140" s="33"/>
      <c r="E140" s="57"/>
      <c r="F140" s="32"/>
      <c r="G140" s="33"/>
      <c r="H140" s="58"/>
      <c r="I140" s="73">
        <f t="shared" si="85"/>
        <v>0</v>
      </c>
      <c r="J140" s="41"/>
      <c r="K140" s="40"/>
    </row>
    <row r="141" spans="1:11" ht="15.75" thickBot="1" x14ac:dyDescent="0.3">
      <c r="A141" s="24">
        <v>25</v>
      </c>
      <c r="B141" s="44"/>
      <c r="C141" s="14"/>
      <c r="D141" s="10"/>
      <c r="E141" s="57"/>
      <c r="F141" s="14"/>
      <c r="G141" s="10"/>
      <c r="H141" s="58"/>
      <c r="I141" s="73">
        <f t="shared" si="85"/>
        <v>0</v>
      </c>
      <c r="J141" s="41"/>
      <c r="K141" s="40"/>
    </row>
    <row r="142" spans="1:11" ht="15.75" thickBot="1" x14ac:dyDescent="0.3">
      <c r="A142" s="115" t="s">
        <v>16</v>
      </c>
      <c r="B142" s="116"/>
      <c r="C142" s="116"/>
      <c r="D142" s="116"/>
      <c r="E142" s="116"/>
      <c r="F142" s="116"/>
      <c r="G142" s="116"/>
      <c r="H142" s="117"/>
      <c r="I142" s="42">
        <f>SUM(I117:I141)</f>
        <v>1.1319444444444444</v>
      </c>
      <c r="J142" s="41"/>
      <c r="K142" s="43">
        <f>SUM(K117:K141)</f>
        <v>219.79166666666663</v>
      </c>
    </row>
  </sheetData>
  <sortState ref="O6:Q25">
    <sortCondition ref="O5"/>
  </sortState>
  <mergeCells count="22">
    <mergeCell ref="I1:K1"/>
    <mergeCell ref="P1:P2"/>
    <mergeCell ref="T1:T2"/>
    <mergeCell ref="S1:S2"/>
    <mergeCell ref="Q1:Q2"/>
    <mergeCell ref="R1:R2"/>
    <mergeCell ref="A114:H114"/>
    <mergeCell ref="C116:K116"/>
    <mergeCell ref="A142:H142"/>
    <mergeCell ref="N1:N2"/>
    <mergeCell ref="O1:O2"/>
    <mergeCell ref="C4:K4"/>
    <mergeCell ref="A30:H30"/>
    <mergeCell ref="C32:K32"/>
    <mergeCell ref="A58:H58"/>
    <mergeCell ref="C60:K60"/>
    <mergeCell ref="A86:H86"/>
    <mergeCell ref="C88:K88"/>
    <mergeCell ref="A1:A2"/>
    <mergeCell ref="B1:B2"/>
    <mergeCell ref="C1:E1"/>
    <mergeCell ref="F1:H1"/>
  </mergeCells>
  <conditionalFormatting sqref="C106:C113 C101:C102 C92:C99">
    <cfRule type="containsText" dxfId="1825" priority="417" operator="containsText" text="abs">
      <formula>NOT(ISERROR(SEARCH("abs",C92)))</formula>
    </cfRule>
    <cfRule type="containsText" dxfId="1824" priority="418" operator="containsText" text="CA">
      <formula>NOT(ISERROR(SEARCH("CA",C92)))</formula>
    </cfRule>
    <cfRule type="containsText" dxfId="1823" priority="419" operator="containsText" text="Abs">
      <formula>NOT(ISERROR(SEARCH("Abs",C92)))</formula>
    </cfRule>
  </conditionalFormatting>
  <conditionalFormatting sqref="F7:F12 F24 F22 F17:F18 F14 F26:F29">
    <cfRule type="containsText" dxfId="1822" priority="451" operator="containsText" text="abs">
      <formula>NOT(ISERROR(SEARCH("abs",F7)))</formula>
    </cfRule>
    <cfRule type="containsText" dxfId="1821" priority="452" operator="containsText" text="CA">
      <formula>NOT(ISERROR(SEARCH("CA",F7)))</formula>
    </cfRule>
    <cfRule type="containsText" dxfId="1820" priority="453" operator="containsText" text="Abs">
      <formula>NOT(ISERROR(SEARCH("Abs",F7)))</formula>
    </cfRule>
  </conditionalFormatting>
  <conditionalFormatting sqref="F78:F85 F73:F75 F63:F71">
    <cfRule type="containsText" dxfId="1819" priority="431" operator="containsText" text="abs">
      <formula>NOT(ISERROR(SEARCH("abs",F63)))</formula>
    </cfRule>
    <cfRule type="containsText" dxfId="1818" priority="432" operator="containsText" text="CA">
      <formula>NOT(ISERROR(SEARCH("CA",F63)))</formula>
    </cfRule>
    <cfRule type="containsText" dxfId="1817" priority="433" operator="containsText" text="Abs">
      <formula>NOT(ISERROR(SEARCH("Abs",F63)))</formula>
    </cfRule>
  </conditionalFormatting>
  <conditionalFormatting sqref="F134:F141 F129:F131 F119:F127">
    <cfRule type="containsText" dxfId="1816" priority="414" operator="containsText" text="abs">
      <formula>NOT(ISERROR(SEARCH("abs",F119)))</formula>
    </cfRule>
    <cfRule type="containsText" dxfId="1815" priority="415" operator="containsText" text="CA">
      <formula>NOT(ISERROR(SEARCH("CA",F119)))</formula>
    </cfRule>
    <cfRule type="containsText" dxfId="1814" priority="416" operator="containsText" text="Abs">
      <formula>NOT(ISERROR(SEARCH("Abs",F119)))</formula>
    </cfRule>
  </conditionalFormatting>
  <conditionalFormatting sqref="C134:C141 C129:C130 C120:C127">
    <cfRule type="containsText" dxfId="1813" priority="410" operator="containsText" text="abs">
      <formula>NOT(ISERROR(SEARCH("abs",C120)))</formula>
    </cfRule>
    <cfRule type="containsText" dxfId="1812" priority="411" operator="containsText" text="CA">
      <formula>NOT(ISERROR(SEARCH("CA",C120)))</formula>
    </cfRule>
    <cfRule type="containsText" dxfId="1811" priority="412" operator="containsText" text="Abs">
      <formula>NOT(ISERROR(SEARCH("Abs",C120)))</formula>
    </cfRule>
  </conditionalFormatting>
  <conditionalFormatting sqref="F50:F57 F45:F47 F35:F43">
    <cfRule type="containsText" dxfId="1810" priority="441" operator="containsText" text="abs">
      <formula>NOT(ISERROR(SEARCH("abs",F35)))</formula>
    </cfRule>
    <cfRule type="containsText" dxfId="1809" priority="442" operator="containsText" text="CA">
      <formula>NOT(ISERROR(SEARCH("CA",F35)))</formula>
    </cfRule>
    <cfRule type="containsText" dxfId="1808" priority="443" operator="containsText" text="Abs">
      <formula>NOT(ISERROR(SEARCH("Abs",F35)))</formula>
    </cfRule>
  </conditionalFormatting>
  <conditionalFormatting sqref="C77">
    <cfRule type="containsText" dxfId="1807" priority="350" operator="containsText" text="abs">
      <formula>NOT(ISERROR(SEARCH("abs",C77)))</formula>
    </cfRule>
    <cfRule type="containsText" dxfId="1806" priority="351" operator="containsText" text="CA">
      <formula>NOT(ISERROR(SEARCH("CA",C77)))</formula>
    </cfRule>
    <cfRule type="containsText" dxfId="1805" priority="352" operator="containsText" text="Abs">
      <formula>NOT(ISERROR(SEARCH("Abs",C77)))</formula>
    </cfRule>
  </conditionalFormatting>
  <conditionalFormatting sqref="C7:C12 C22 C24 C17:C18 C14 C26:C29">
    <cfRule type="containsText" dxfId="1804" priority="447" operator="containsText" text="abs">
      <formula>NOT(ISERROR(SEARCH("abs",C7)))</formula>
    </cfRule>
    <cfRule type="containsText" dxfId="1803" priority="448" operator="containsText" text="CA">
      <formula>NOT(ISERROR(SEARCH("CA",C7)))</formula>
    </cfRule>
    <cfRule type="containsText" dxfId="1802" priority="449" operator="containsText" text="Abs">
      <formula>NOT(ISERROR(SEARCH("Abs",C7)))</formula>
    </cfRule>
  </conditionalFormatting>
  <conditionalFormatting sqref="C50:C57 C45:C47 C36:C43">
    <cfRule type="containsText" dxfId="1801" priority="437" operator="containsText" text="abs">
      <formula>NOT(ISERROR(SEARCH("abs",C36)))</formula>
    </cfRule>
    <cfRule type="containsText" dxfId="1800" priority="438" operator="containsText" text="CA">
      <formula>NOT(ISERROR(SEARCH("CA",C36)))</formula>
    </cfRule>
    <cfRule type="containsText" dxfId="1799" priority="439" operator="containsText" text="Abs">
      <formula>NOT(ISERROR(SEARCH("Abs",C36)))</formula>
    </cfRule>
  </conditionalFormatting>
  <conditionalFormatting sqref="C78:C85 C73:C74 C64:C71">
    <cfRule type="containsText" dxfId="1798" priority="427" operator="containsText" text="abs">
      <formula>NOT(ISERROR(SEARCH("abs",C64)))</formula>
    </cfRule>
    <cfRule type="containsText" dxfId="1797" priority="428" operator="containsText" text="CA">
      <formula>NOT(ISERROR(SEARCH("CA",C64)))</formula>
    </cfRule>
    <cfRule type="containsText" dxfId="1796" priority="429" operator="containsText" text="Abs">
      <formula>NOT(ISERROR(SEARCH("Abs",C64)))</formula>
    </cfRule>
  </conditionalFormatting>
  <conditionalFormatting sqref="F106:F113 F101:F103 F91:F99">
    <cfRule type="containsText" dxfId="1795" priority="421" operator="containsText" text="abs">
      <formula>NOT(ISERROR(SEARCH("abs",F91)))</formula>
    </cfRule>
    <cfRule type="containsText" dxfId="1794" priority="422" operator="containsText" text="CA">
      <formula>NOT(ISERROR(SEARCH("CA",F91)))</formula>
    </cfRule>
    <cfRule type="containsText" dxfId="1793" priority="423" operator="containsText" text="Abs">
      <formula>NOT(ISERROR(SEARCH("Abs",F91)))</formula>
    </cfRule>
  </conditionalFormatting>
  <conditionalFormatting sqref="I7:I12 I24 I22 I17:I18 I14 I26:I29">
    <cfRule type="cellIs" dxfId="1792" priority="406" operator="greaterThan">
      <formula>$G$6</formula>
    </cfRule>
  </conditionalFormatting>
  <conditionalFormatting sqref="I50:I57 I45:I47 I35:I43">
    <cfRule type="cellIs" dxfId="1791" priority="405" operator="greaterThan">
      <formula>$G$6</formula>
    </cfRule>
  </conditionalFormatting>
  <conditionalFormatting sqref="I78:I85 I73:I75 I63:I71">
    <cfRule type="cellIs" dxfId="1790" priority="404" operator="greaterThan">
      <formula>$G$6</formula>
    </cfRule>
  </conditionalFormatting>
  <conditionalFormatting sqref="I106:I113 I101:I103 I91:I99">
    <cfRule type="cellIs" dxfId="1789" priority="403" operator="greaterThan">
      <formula>$G$6</formula>
    </cfRule>
  </conditionalFormatting>
  <conditionalFormatting sqref="I134:I141 I129:I131 I119:I127">
    <cfRule type="cellIs" dxfId="1788" priority="402" operator="greaterThan">
      <formula>$G$6</formula>
    </cfRule>
  </conditionalFormatting>
  <conditionalFormatting sqref="I23">
    <cfRule type="cellIs" dxfId="1787" priority="401" operator="greaterThan">
      <formula>$E$33</formula>
    </cfRule>
  </conditionalFormatting>
  <conditionalFormatting sqref="C23">
    <cfRule type="containsText" dxfId="1786" priority="398" operator="containsText" text="abs">
      <formula>NOT(ISERROR(SEARCH("abs",C23)))</formula>
    </cfRule>
    <cfRule type="containsText" dxfId="1785" priority="399" operator="containsText" text="CA">
      <formula>NOT(ISERROR(SEARCH("CA",C23)))</formula>
    </cfRule>
    <cfRule type="containsText" dxfId="1784" priority="400" operator="containsText" text="Abs">
      <formula>NOT(ISERROR(SEARCH("Abs",C23)))</formula>
    </cfRule>
  </conditionalFormatting>
  <conditionalFormatting sqref="F23">
    <cfRule type="containsText" dxfId="1783" priority="395" operator="containsText" text="abs">
      <formula>NOT(ISERROR(SEARCH("abs",F23)))</formula>
    </cfRule>
    <cfRule type="containsText" dxfId="1782" priority="396" operator="containsText" text="CA">
      <formula>NOT(ISERROR(SEARCH("CA",F23)))</formula>
    </cfRule>
    <cfRule type="containsText" dxfId="1781" priority="397" operator="containsText" text="Abs">
      <formula>NOT(ISERROR(SEARCH("Abs",F23)))</formula>
    </cfRule>
  </conditionalFormatting>
  <conditionalFormatting sqref="C35">
    <cfRule type="containsText" dxfId="1780" priority="392" operator="containsText" text="abs">
      <formula>NOT(ISERROR(SEARCH("abs",C35)))</formula>
    </cfRule>
    <cfRule type="containsText" dxfId="1779" priority="393" operator="containsText" text="CA">
      <formula>NOT(ISERROR(SEARCH("CA",C35)))</formula>
    </cfRule>
    <cfRule type="containsText" dxfId="1778" priority="394" operator="containsText" text="Abs">
      <formula>NOT(ISERROR(SEARCH("Abs",C35)))</formula>
    </cfRule>
  </conditionalFormatting>
  <conditionalFormatting sqref="C63">
    <cfRule type="containsText" dxfId="1777" priority="389" operator="containsText" text="abs">
      <formula>NOT(ISERROR(SEARCH("abs",C63)))</formula>
    </cfRule>
    <cfRule type="containsText" dxfId="1776" priority="390" operator="containsText" text="CA">
      <formula>NOT(ISERROR(SEARCH("CA",C63)))</formula>
    </cfRule>
    <cfRule type="containsText" dxfId="1775" priority="391" operator="containsText" text="Abs">
      <formula>NOT(ISERROR(SEARCH("Abs",C63)))</formula>
    </cfRule>
  </conditionalFormatting>
  <conditionalFormatting sqref="C91">
    <cfRule type="containsText" dxfId="1774" priority="386" operator="containsText" text="abs">
      <formula>NOT(ISERROR(SEARCH("abs",C91)))</formula>
    </cfRule>
    <cfRule type="containsText" dxfId="1773" priority="387" operator="containsText" text="CA">
      <formula>NOT(ISERROR(SEARCH("CA",C91)))</formula>
    </cfRule>
    <cfRule type="containsText" dxfId="1772" priority="388" operator="containsText" text="Abs">
      <formula>NOT(ISERROR(SEARCH("Abs",C91)))</formula>
    </cfRule>
  </conditionalFormatting>
  <conditionalFormatting sqref="C119">
    <cfRule type="containsText" dxfId="1771" priority="383" operator="containsText" text="abs">
      <formula>NOT(ISERROR(SEARCH("abs",C119)))</formula>
    </cfRule>
    <cfRule type="containsText" dxfId="1770" priority="384" operator="containsText" text="CA">
      <formula>NOT(ISERROR(SEARCH("CA",C119)))</formula>
    </cfRule>
    <cfRule type="containsText" dxfId="1769" priority="385" operator="containsText" text="Abs">
      <formula>NOT(ISERROR(SEARCH("Abs",C119)))</formula>
    </cfRule>
  </conditionalFormatting>
  <conditionalFormatting sqref="C74">
    <cfRule type="containsText" dxfId="1768" priority="380" operator="containsText" text="abs">
      <formula>NOT(ISERROR(SEARCH("abs",C74)))</formula>
    </cfRule>
    <cfRule type="containsText" dxfId="1767" priority="381" operator="containsText" text="CA">
      <formula>NOT(ISERROR(SEARCH("CA",C74)))</formula>
    </cfRule>
    <cfRule type="containsText" dxfId="1766" priority="382" operator="containsText" text="Abs">
      <formula>NOT(ISERROR(SEARCH("Abs",C74)))</formula>
    </cfRule>
  </conditionalFormatting>
  <conditionalFormatting sqref="C102">
    <cfRule type="containsText" dxfId="1765" priority="377" operator="containsText" text="abs">
      <formula>NOT(ISERROR(SEARCH("abs",C102)))</formula>
    </cfRule>
    <cfRule type="containsText" dxfId="1764" priority="378" operator="containsText" text="CA">
      <formula>NOT(ISERROR(SEARCH("CA",C102)))</formula>
    </cfRule>
    <cfRule type="containsText" dxfId="1763" priority="379" operator="containsText" text="Abs">
      <formula>NOT(ISERROR(SEARCH("Abs",C102)))</formula>
    </cfRule>
  </conditionalFormatting>
  <conditionalFormatting sqref="C130">
    <cfRule type="containsText" dxfId="1762" priority="374" operator="containsText" text="abs">
      <formula>NOT(ISERROR(SEARCH("abs",C130)))</formula>
    </cfRule>
    <cfRule type="containsText" dxfId="1761" priority="375" operator="containsText" text="CA">
      <formula>NOT(ISERROR(SEARCH("CA",C130)))</formula>
    </cfRule>
    <cfRule type="containsText" dxfId="1760" priority="376" operator="containsText" text="Abs">
      <formula>NOT(ISERROR(SEARCH("Abs",C130)))</formula>
    </cfRule>
  </conditionalFormatting>
  <conditionalFormatting sqref="C95">
    <cfRule type="containsText" dxfId="1759" priority="371" operator="containsText" text="abs">
      <formula>NOT(ISERROR(SEARCH("abs",C95)))</formula>
    </cfRule>
    <cfRule type="containsText" dxfId="1758" priority="372" operator="containsText" text="CA">
      <formula>NOT(ISERROR(SEARCH("CA",C95)))</formula>
    </cfRule>
    <cfRule type="containsText" dxfId="1757" priority="373" operator="containsText" text="Abs">
      <formula>NOT(ISERROR(SEARCH("Abs",C95)))</formula>
    </cfRule>
  </conditionalFormatting>
  <conditionalFormatting sqref="C123">
    <cfRule type="containsText" dxfId="1756" priority="368" operator="containsText" text="abs">
      <formula>NOT(ISERROR(SEARCH("abs",C123)))</formula>
    </cfRule>
    <cfRule type="containsText" dxfId="1755" priority="369" operator="containsText" text="CA">
      <formula>NOT(ISERROR(SEARCH("CA",C123)))</formula>
    </cfRule>
    <cfRule type="containsText" dxfId="1754" priority="370" operator="containsText" text="Abs">
      <formula>NOT(ISERROR(SEARCH("Abs",C123)))</formula>
    </cfRule>
  </conditionalFormatting>
  <conditionalFormatting sqref="I21">
    <cfRule type="cellIs" dxfId="1753" priority="367" operator="greaterThan">
      <formula>$E$33</formula>
    </cfRule>
  </conditionalFormatting>
  <conditionalFormatting sqref="C21">
    <cfRule type="containsText" dxfId="1752" priority="364" operator="containsText" text="abs">
      <formula>NOT(ISERROR(SEARCH("abs",C21)))</formula>
    </cfRule>
    <cfRule type="containsText" dxfId="1751" priority="365" operator="containsText" text="CA">
      <formula>NOT(ISERROR(SEARCH("CA",C21)))</formula>
    </cfRule>
    <cfRule type="containsText" dxfId="1750" priority="366" operator="containsText" text="Abs">
      <formula>NOT(ISERROR(SEARCH("Abs",C21)))</formula>
    </cfRule>
  </conditionalFormatting>
  <conditionalFormatting sqref="F21">
    <cfRule type="containsText" dxfId="1749" priority="361" operator="containsText" text="abs">
      <formula>NOT(ISERROR(SEARCH("abs",F21)))</formula>
    </cfRule>
    <cfRule type="containsText" dxfId="1748" priority="362" operator="containsText" text="CA">
      <formula>NOT(ISERROR(SEARCH("CA",F21)))</formula>
    </cfRule>
    <cfRule type="containsText" dxfId="1747" priority="363" operator="containsText" text="Abs">
      <formula>NOT(ISERROR(SEARCH("Abs",F21)))</formula>
    </cfRule>
  </conditionalFormatting>
  <conditionalFormatting sqref="I49">
    <cfRule type="cellIs" dxfId="1746" priority="360" operator="greaterThan">
      <formula>$E$33</formula>
    </cfRule>
  </conditionalFormatting>
  <conditionalFormatting sqref="C49">
    <cfRule type="containsText" dxfId="1745" priority="357" operator="containsText" text="abs">
      <formula>NOT(ISERROR(SEARCH("abs",C49)))</formula>
    </cfRule>
    <cfRule type="containsText" dxfId="1744" priority="358" operator="containsText" text="CA">
      <formula>NOT(ISERROR(SEARCH("CA",C49)))</formula>
    </cfRule>
    <cfRule type="containsText" dxfId="1743" priority="359" operator="containsText" text="Abs">
      <formula>NOT(ISERROR(SEARCH("Abs",C49)))</formula>
    </cfRule>
  </conditionalFormatting>
  <conditionalFormatting sqref="F49">
    <cfRule type="containsText" dxfId="1742" priority="354" operator="containsText" text="abs">
      <formula>NOT(ISERROR(SEARCH("abs",F49)))</formula>
    </cfRule>
    <cfRule type="containsText" dxfId="1741" priority="355" operator="containsText" text="CA">
      <formula>NOT(ISERROR(SEARCH("CA",F49)))</formula>
    </cfRule>
    <cfRule type="containsText" dxfId="1740" priority="356" operator="containsText" text="Abs">
      <formula>NOT(ISERROR(SEARCH("Abs",F49)))</formula>
    </cfRule>
  </conditionalFormatting>
  <conditionalFormatting sqref="I77">
    <cfRule type="cellIs" dxfId="1739" priority="353" operator="greaterThan">
      <formula>$E$33</formula>
    </cfRule>
  </conditionalFormatting>
  <conditionalFormatting sqref="F77">
    <cfRule type="containsText" dxfId="1738" priority="347" operator="containsText" text="abs">
      <formula>NOT(ISERROR(SEARCH("abs",F77)))</formula>
    </cfRule>
    <cfRule type="containsText" dxfId="1737" priority="348" operator="containsText" text="CA">
      <formula>NOT(ISERROR(SEARCH("CA",F77)))</formula>
    </cfRule>
    <cfRule type="containsText" dxfId="1736" priority="349" operator="containsText" text="Abs">
      <formula>NOT(ISERROR(SEARCH("Abs",F77)))</formula>
    </cfRule>
  </conditionalFormatting>
  <conditionalFormatting sqref="I105">
    <cfRule type="cellIs" dxfId="1735" priority="346" operator="greaterThan">
      <formula>$E$33</formula>
    </cfRule>
  </conditionalFormatting>
  <conditionalFormatting sqref="C105">
    <cfRule type="containsText" dxfId="1734" priority="343" operator="containsText" text="abs">
      <formula>NOT(ISERROR(SEARCH("abs",C105)))</formula>
    </cfRule>
    <cfRule type="containsText" dxfId="1733" priority="344" operator="containsText" text="CA">
      <formula>NOT(ISERROR(SEARCH("CA",C105)))</formula>
    </cfRule>
    <cfRule type="containsText" dxfId="1732" priority="345" operator="containsText" text="Abs">
      <formula>NOT(ISERROR(SEARCH("Abs",C105)))</formula>
    </cfRule>
  </conditionalFormatting>
  <conditionalFormatting sqref="F105">
    <cfRule type="containsText" dxfId="1731" priority="340" operator="containsText" text="abs">
      <formula>NOT(ISERROR(SEARCH("abs",F105)))</formula>
    </cfRule>
    <cfRule type="containsText" dxfId="1730" priority="341" operator="containsText" text="CA">
      <formula>NOT(ISERROR(SEARCH("CA",F105)))</formula>
    </cfRule>
    <cfRule type="containsText" dxfId="1729" priority="342" operator="containsText" text="Abs">
      <formula>NOT(ISERROR(SEARCH("Abs",F105)))</formula>
    </cfRule>
  </conditionalFormatting>
  <conditionalFormatting sqref="I133">
    <cfRule type="cellIs" dxfId="1728" priority="339" operator="greaterThan">
      <formula>$E$33</formula>
    </cfRule>
  </conditionalFormatting>
  <conditionalFormatting sqref="C133">
    <cfRule type="containsText" dxfId="1727" priority="336" operator="containsText" text="abs">
      <formula>NOT(ISERROR(SEARCH("abs",C133)))</formula>
    </cfRule>
    <cfRule type="containsText" dxfId="1726" priority="337" operator="containsText" text="CA">
      <formula>NOT(ISERROR(SEARCH("CA",C133)))</formula>
    </cfRule>
    <cfRule type="containsText" dxfId="1725" priority="338" operator="containsText" text="Abs">
      <formula>NOT(ISERROR(SEARCH("Abs",C133)))</formula>
    </cfRule>
  </conditionalFormatting>
  <conditionalFormatting sqref="F133">
    <cfRule type="containsText" dxfId="1724" priority="333" operator="containsText" text="abs">
      <formula>NOT(ISERROR(SEARCH("abs",F133)))</formula>
    </cfRule>
    <cfRule type="containsText" dxfId="1723" priority="334" operator="containsText" text="CA">
      <formula>NOT(ISERROR(SEARCH("CA",F133)))</formula>
    </cfRule>
    <cfRule type="containsText" dxfId="1722" priority="335" operator="containsText" text="Abs">
      <formula>NOT(ISERROR(SEARCH("Abs",F133)))</formula>
    </cfRule>
  </conditionalFormatting>
  <conditionalFormatting sqref="C125">
    <cfRule type="containsText" dxfId="1721" priority="172" operator="containsText" text="abs">
      <formula>NOT(ISERROR(SEARCH("abs",C125)))</formula>
    </cfRule>
    <cfRule type="containsText" dxfId="1720" priority="173" operator="containsText" text="CA">
      <formula>NOT(ISERROR(SEARCH("CA",C125)))</formula>
    </cfRule>
    <cfRule type="containsText" dxfId="1719" priority="174" operator="containsText" text="Abs">
      <formula>NOT(ISERROR(SEARCH("Abs",C125)))</formula>
    </cfRule>
  </conditionalFormatting>
  <conditionalFormatting sqref="F125">
    <cfRule type="containsText" dxfId="1718" priority="169" operator="containsText" text="abs">
      <formula>NOT(ISERROR(SEARCH("abs",F125)))</formula>
    </cfRule>
    <cfRule type="containsText" dxfId="1717" priority="170" operator="containsText" text="CA">
      <formula>NOT(ISERROR(SEARCH("CA",F125)))</formula>
    </cfRule>
    <cfRule type="containsText" dxfId="1716" priority="171" operator="containsText" text="Abs">
      <formula>NOT(ISERROR(SEARCH("Abs",F125)))</formula>
    </cfRule>
  </conditionalFormatting>
  <conditionalFormatting sqref="I34:I35">
    <cfRule type="cellIs" dxfId="1715" priority="325" operator="greaterThan">
      <formula>$E$33</formula>
    </cfRule>
  </conditionalFormatting>
  <conditionalFormatting sqref="C34:C35">
    <cfRule type="containsText" dxfId="1714" priority="322" operator="containsText" text="abs">
      <formula>NOT(ISERROR(SEARCH("abs",C34)))</formula>
    </cfRule>
    <cfRule type="containsText" dxfId="1713" priority="323" operator="containsText" text="CA">
      <formula>NOT(ISERROR(SEARCH("CA",C34)))</formula>
    </cfRule>
    <cfRule type="containsText" dxfId="1712" priority="324" operator="containsText" text="Abs">
      <formula>NOT(ISERROR(SEARCH("Abs",C34)))</formula>
    </cfRule>
  </conditionalFormatting>
  <conditionalFormatting sqref="F34:F35">
    <cfRule type="containsText" dxfId="1711" priority="319" operator="containsText" text="abs">
      <formula>NOT(ISERROR(SEARCH("abs",F34)))</formula>
    </cfRule>
    <cfRule type="containsText" dxfId="1710" priority="320" operator="containsText" text="CA">
      <formula>NOT(ISERROR(SEARCH("CA",F34)))</formula>
    </cfRule>
    <cfRule type="containsText" dxfId="1709" priority="321" operator="containsText" text="Abs">
      <formula>NOT(ISERROR(SEARCH("Abs",F34)))</formula>
    </cfRule>
  </conditionalFormatting>
  <conditionalFormatting sqref="I62:I63">
    <cfRule type="cellIs" dxfId="1708" priority="318" operator="greaterThan">
      <formula>$E$33</formula>
    </cfRule>
  </conditionalFormatting>
  <conditionalFormatting sqref="C62:C63">
    <cfRule type="containsText" dxfId="1707" priority="315" operator="containsText" text="abs">
      <formula>NOT(ISERROR(SEARCH("abs",C62)))</formula>
    </cfRule>
    <cfRule type="containsText" dxfId="1706" priority="316" operator="containsText" text="CA">
      <formula>NOT(ISERROR(SEARCH("CA",C62)))</formula>
    </cfRule>
    <cfRule type="containsText" dxfId="1705" priority="317" operator="containsText" text="Abs">
      <formula>NOT(ISERROR(SEARCH("Abs",C62)))</formula>
    </cfRule>
  </conditionalFormatting>
  <conditionalFormatting sqref="F62:F63">
    <cfRule type="containsText" dxfId="1704" priority="312" operator="containsText" text="abs">
      <formula>NOT(ISERROR(SEARCH("abs",F62)))</formula>
    </cfRule>
    <cfRule type="containsText" dxfId="1703" priority="313" operator="containsText" text="CA">
      <formula>NOT(ISERROR(SEARCH("CA",F62)))</formula>
    </cfRule>
    <cfRule type="containsText" dxfId="1702" priority="314" operator="containsText" text="Abs">
      <formula>NOT(ISERROR(SEARCH("Abs",F62)))</formula>
    </cfRule>
  </conditionalFormatting>
  <conditionalFormatting sqref="I90:I91">
    <cfRule type="cellIs" dxfId="1701" priority="311" operator="greaterThan">
      <formula>$E$33</formula>
    </cfRule>
  </conditionalFormatting>
  <conditionalFormatting sqref="C90:C91">
    <cfRule type="containsText" dxfId="1700" priority="308" operator="containsText" text="abs">
      <formula>NOT(ISERROR(SEARCH("abs",C90)))</formula>
    </cfRule>
    <cfRule type="containsText" dxfId="1699" priority="309" operator="containsText" text="CA">
      <formula>NOT(ISERROR(SEARCH("CA",C90)))</formula>
    </cfRule>
    <cfRule type="containsText" dxfId="1698" priority="310" operator="containsText" text="Abs">
      <formula>NOT(ISERROR(SEARCH("Abs",C90)))</formula>
    </cfRule>
  </conditionalFormatting>
  <conditionalFormatting sqref="F90:F91">
    <cfRule type="containsText" dxfId="1697" priority="305" operator="containsText" text="abs">
      <formula>NOT(ISERROR(SEARCH("abs",F90)))</formula>
    </cfRule>
    <cfRule type="containsText" dxfId="1696" priority="306" operator="containsText" text="CA">
      <formula>NOT(ISERROR(SEARCH("CA",F90)))</formula>
    </cfRule>
    <cfRule type="containsText" dxfId="1695" priority="307" operator="containsText" text="Abs">
      <formula>NOT(ISERROR(SEARCH("Abs",F90)))</formula>
    </cfRule>
  </conditionalFormatting>
  <conditionalFormatting sqref="I118:I119">
    <cfRule type="cellIs" dxfId="1694" priority="304" operator="greaterThan">
      <formula>$E$33</formula>
    </cfRule>
  </conditionalFormatting>
  <conditionalFormatting sqref="C118:C119">
    <cfRule type="containsText" dxfId="1693" priority="301" operator="containsText" text="abs">
      <formula>NOT(ISERROR(SEARCH("abs",C118)))</formula>
    </cfRule>
    <cfRule type="containsText" dxfId="1692" priority="302" operator="containsText" text="CA">
      <formula>NOT(ISERROR(SEARCH("CA",C118)))</formula>
    </cfRule>
    <cfRule type="containsText" dxfId="1691" priority="303" operator="containsText" text="Abs">
      <formula>NOT(ISERROR(SEARCH("Abs",C118)))</formula>
    </cfRule>
  </conditionalFormatting>
  <conditionalFormatting sqref="F118:F119">
    <cfRule type="containsText" dxfId="1690" priority="298" operator="containsText" text="abs">
      <formula>NOT(ISERROR(SEARCH("abs",F118)))</formula>
    </cfRule>
    <cfRule type="containsText" dxfId="1689" priority="299" operator="containsText" text="CA">
      <formula>NOT(ISERROR(SEARCH("CA",F118)))</formula>
    </cfRule>
    <cfRule type="containsText" dxfId="1688" priority="300" operator="containsText" text="Abs">
      <formula>NOT(ISERROR(SEARCH("Abs",F118)))</formula>
    </cfRule>
  </conditionalFormatting>
  <conditionalFormatting sqref="I15:I16">
    <cfRule type="cellIs" dxfId="1687" priority="297" operator="greaterThan">
      <formula>$E$33</formula>
    </cfRule>
  </conditionalFormatting>
  <conditionalFormatting sqref="C15:C16">
    <cfRule type="containsText" dxfId="1686" priority="294" operator="containsText" text="abs">
      <formula>NOT(ISERROR(SEARCH("abs",C15)))</formula>
    </cfRule>
    <cfRule type="containsText" dxfId="1685" priority="295" operator="containsText" text="CA">
      <formula>NOT(ISERROR(SEARCH("CA",C15)))</formula>
    </cfRule>
    <cfRule type="containsText" dxfId="1684" priority="296" operator="containsText" text="Abs">
      <formula>NOT(ISERROR(SEARCH("Abs",C15)))</formula>
    </cfRule>
  </conditionalFormatting>
  <conditionalFormatting sqref="F15:F16">
    <cfRule type="containsText" dxfId="1683" priority="291" operator="containsText" text="abs">
      <formula>NOT(ISERROR(SEARCH("abs",F15)))</formula>
    </cfRule>
    <cfRule type="containsText" dxfId="1682" priority="292" operator="containsText" text="CA">
      <formula>NOT(ISERROR(SEARCH("CA",F15)))</formula>
    </cfRule>
    <cfRule type="containsText" dxfId="1681" priority="293" operator="containsText" text="Abs">
      <formula>NOT(ISERROR(SEARCH("Abs",F15)))</formula>
    </cfRule>
  </conditionalFormatting>
  <conditionalFormatting sqref="I43:I45">
    <cfRule type="cellIs" dxfId="1680" priority="290" operator="greaterThan">
      <formula>$E$33</formula>
    </cfRule>
  </conditionalFormatting>
  <conditionalFormatting sqref="C43:C45">
    <cfRule type="containsText" dxfId="1679" priority="287" operator="containsText" text="abs">
      <formula>NOT(ISERROR(SEARCH("abs",C43)))</formula>
    </cfRule>
    <cfRule type="containsText" dxfId="1678" priority="288" operator="containsText" text="CA">
      <formula>NOT(ISERROR(SEARCH("CA",C43)))</formula>
    </cfRule>
    <cfRule type="containsText" dxfId="1677" priority="289" operator="containsText" text="Abs">
      <formula>NOT(ISERROR(SEARCH("Abs",C43)))</formula>
    </cfRule>
  </conditionalFormatting>
  <conditionalFormatting sqref="F43:F45">
    <cfRule type="containsText" dxfId="1676" priority="284" operator="containsText" text="abs">
      <formula>NOT(ISERROR(SEARCH("abs",F43)))</formula>
    </cfRule>
    <cfRule type="containsText" dxfId="1675" priority="285" operator="containsText" text="CA">
      <formula>NOT(ISERROR(SEARCH("CA",F43)))</formula>
    </cfRule>
    <cfRule type="containsText" dxfId="1674" priority="286" operator="containsText" text="Abs">
      <formula>NOT(ISERROR(SEARCH("Abs",F43)))</formula>
    </cfRule>
  </conditionalFormatting>
  <conditionalFormatting sqref="I71:I73">
    <cfRule type="cellIs" dxfId="1673" priority="283" operator="greaterThan">
      <formula>$E$33</formula>
    </cfRule>
  </conditionalFormatting>
  <conditionalFormatting sqref="C71:C73">
    <cfRule type="containsText" dxfId="1672" priority="280" operator="containsText" text="abs">
      <formula>NOT(ISERROR(SEARCH("abs",C71)))</formula>
    </cfRule>
    <cfRule type="containsText" dxfId="1671" priority="281" operator="containsText" text="CA">
      <formula>NOT(ISERROR(SEARCH("CA",C71)))</formula>
    </cfRule>
    <cfRule type="containsText" dxfId="1670" priority="282" operator="containsText" text="Abs">
      <formula>NOT(ISERROR(SEARCH("Abs",C71)))</formula>
    </cfRule>
  </conditionalFormatting>
  <conditionalFormatting sqref="F71:F73">
    <cfRule type="containsText" dxfId="1669" priority="277" operator="containsText" text="abs">
      <formula>NOT(ISERROR(SEARCH("abs",F71)))</formula>
    </cfRule>
    <cfRule type="containsText" dxfId="1668" priority="278" operator="containsText" text="CA">
      <formula>NOT(ISERROR(SEARCH("CA",F71)))</formula>
    </cfRule>
    <cfRule type="containsText" dxfId="1667" priority="279" operator="containsText" text="Abs">
      <formula>NOT(ISERROR(SEARCH("Abs",F71)))</formula>
    </cfRule>
  </conditionalFormatting>
  <conditionalFormatting sqref="I99:I101">
    <cfRule type="cellIs" dxfId="1666" priority="276" operator="greaterThan">
      <formula>$E$33</formula>
    </cfRule>
  </conditionalFormatting>
  <conditionalFormatting sqref="C99:C101">
    <cfRule type="containsText" dxfId="1665" priority="273" operator="containsText" text="abs">
      <formula>NOT(ISERROR(SEARCH("abs",C99)))</formula>
    </cfRule>
    <cfRule type="containsText" dxfId="1664" priority="274" operator="containsText" text="CA">
      <formula>NOT(ISERROR(SEARCH("CA",C99)))</formula>
    </cfRule>
    <cfRule type="containsText" dxfId="1663" priority="275" operator="containsText" text="Abs">
      <formula>NOT(ISERROR(SEARCH("Abs",C99)))</formula>
    </cfRule>
  </conditionalFormatting>
  <conditionalFormatting sqref="F99:F101">
    <cfRule type="containsText" dxfId="1662" priority="270" operator="containsText" text="abs">
      <formula>NOT(ISERROR(SEARCH("abs",F99)))</formula>
    </cfRule>
    <cfRule type="containsText" dxfId="1661" priority="271" operator="containsText" text="CA">
      <formula>NOT(ISERROR(SEARCH("CA",F99)))</formula>
    </cfRule>
    <cfRule type="containsText" dxfId="1660" priority="272" operator="containsText" text="Abs">
      <formula>NOT(ISERROR(SEARCH("Abs",F99)))</formula>
    </cfRule>
  </conditionalFormatting>
  <conditionalFormatting sqref="I127:I129">
    <cfRule type="cellIs" dxfId="1659" priority="269" operator="greaterThan">
      <formula>$E$33</formula>
    </cfRule>
  </conditionalFormatting>
  <conditionalFormatting sqref="C127:C129">
    <cfRule type="containsText" dxfId="1658" priority="266" operator="containsText" text="abs">
      <formula>NOT(ISERROR(SEARCH("abs",C127)))</formula>
    </cfRule>
    <cfRule type="containsText" dxfId="1657" priority="267" operator="containsText" text="CA">
      <formula>NOT(ISERROR(SEARCH("CA",C127)))</formula>
    </cfRule>
    <cfRule type="containsText" dxfId="1656" priority="268" operator="containsText" text="Abs">
      <formula>NOT(ISERROR(SEARCH("Abs",C127)))</formula>
    </cfRule>
  </conditionalFormatting>
  <conditionalFormatting sqref="F127:F129">
    <cfRule type="containsText" dxfId="1655" priority="263" operator="containsText" text="abs">
      <formula>NOT(ISERROR(SEARCH("abs",F127)))</formula>
    </cfRule>
    <cfRule type="containsText" dxfId="1654" priority="264" operator="containsText" text="CA">
      <formula>NOT(ISERROR(SEARCH("CA",F127)))</formula>
    </cfRule>
    <cfRule type="containsText" dxfId="1653" priority="265" operator="containsText" text="Abs">
      <formula>NOT(ISERROR(SEARCH("Abs",F127)))</formula>
    </cfRule>
  </conditionalFormatting>
  <conditionalFormatting sqref="I19:I20">
    <cfRule type="cellIs" dxfId="1652" priority="262" operator="greaterThan">
      <formula>$E$33</formula>
    </cfRule>
  </conditionalFormatting>
  <conditionalFormatting sqref="C20">
    <cfRule type="containsText" dxfId="1651" priority="256" operator="containsText" text="abs">
      <formula>NOT(ISERROR(SEARCH("abs",C20)))</formula>
    </cfRule>
    <cfRule type="containsText" dxfId="1650" priority="257" operator="containsText" text="CA">
      <formula>NOT(ISERROR(SEARCH("CA",C20)))</formula>
    </cfRule>
    <cfRule type="containsText" dxfId="1649" priority="258" operator="containsText" text="Abs">
      <formula>NOT(ISERROR(SEARCH("Abs",C20)))</formula>
    </cfRule>
  </conditionalFormatting>
  <conditionalFormatting sqref="C19">
    <cfRule type="containsText" dxfId="1648" priority="259" operator="containsText" text="abs">
      <formula>NOT(ISERROR(SEARCH("abs",C19)))</formula>
    </cfRule>
    <cfRule type="containsText" dxfId="1647" priority="260" operator="containsText" text="CA">
      <formula>NOT(ISERROR(SEARCH("CA",C19)))</formula>
    </cfRule>
    <cfRule type="containsText" dxfId="1646" priority="261" operator="containsText" text="Abs">
      <formula>NOT(ISERROR(SEARCH("Abs",C19)))</formula>
    </cfRule>
  </conditionalFormatting>
  <conditionalFormatting sqref="F20">
    <cfRule type="containsText" dxfId="1645" priority="250" operator="containsText" text="abs">
      <formula>NOT(ISERROR(SEARCH("abs",F20)))</formula>
    </cfRule>
    <cfRule type="containsText" dxfId="1644" priority="251" operator="containsText" text="CA">
      <formula>NOT(ISERROR(SEARCH("CA",F20)))</formula>
    </cfRule>
    <cfRule type="containsText" dxfId="1643" priority="252" operator="containsText" text="Abs">
      <formula>NOT(ISERROR(SEARCH("Abs",F20)))</formula>
    </cfRule>
  </conditionalFormatting>
  <conditionalFormatting sqref="F19">
    <cfRule type="containsText" dxfId="1642" priority="253" operator="containsText" text="abs">
      <formula>NOT(ISERROR(SEARCH("abs",F19)))</formula>
    </cfRule>
    <cfRule type="containsText" dxfId="1641" priority="254" operator="containsText" text="CA">
      <formula>NOT(ISERROR(SEARCH("CA",F19)))</formula>
    </cfRule>
    <cfRule type="containsText" dxfId="1640" priority="255" operator="containsText" text="Abs">
      <formula>NOT(ISERROR(SEARCH("Abs",F19)))</formula>
    </cfRule>
  </conditionalFormatting>
  <conditionalFormatting sqref="I47:I49">
    <cfRule type="cellIs" dxfId="1639" priority="249" operator="greaterThan">
      <formula>$E$33</formula>
    </cfRule>
  </conditionalFormatting>
  <conditionalFormatting sqref="C48">
    <cfRule type="containsText" dxfId="1638" priority="243" operator="containsText" text="abs">
      <formula>NOT(ISERROR(SEARCH("abs",C48)))</formula>
    </cfRule>
    <cfRule type="containsText" dxfId="1637" priority="244" operator="containsText" text="CA">
      <formula>NOT(ISERROR(SEARCH("CA",C48)))</formula>
    </cfRule>
    <cfRule type="containsText" dxfId="1636" priority="245" operator="containsText" text="Abs">
      <formula>NOT(ISERROR(SEARCH("Abs",C48)))</formula>
    </cfRule>
  </conditionalFormatting>
  <conditionalFormatting sqref="C47">
    <cfRule type="containsText" dxfId="1635" priority="246" operator="containsText" text="abs">
      <formula>NOT(ISERROR(SEARCH("abs",C47)))</formula>
    </cfRule>
    <cfRule type="containsText" dxfId="1634" priority="247" operator="containsText" text="CA">
      <formula>NOT(ISERROR(SEARCH("CA",C47)))</formula>
    </cfRule>
    <cfRule type="containsText" dxfId="1633" priority="248" operator="containsText" text="Abs">
      <formula>NOT(ISERROR(SEARCH("Abs",C47)))</formula>
    </cfRule>
  </conditionalFormatting>
  <conditionalFormatting sqref="F48">
    <cfRule type="containsText" dxfId="1632" priority="237" operator="containsText" text="abs">
      <formula>NOT(ISERROR(SEARCH("abs",F48)))</formula>
    </cfRule>
    <cfRule type="containsText" dxfId="1631" priority="238" operator="containsText" text="CA">
      <formula>NOT(ISERROR(SEARCH("CA",F48)))</formula>
    </cfRule>
    <cfRule type="containsText" dxfId="1630" priority="239" operator="containsText" text="Abs">
      <formula>NOT(ISERROR(SEARCH("Abs",F48)))</formula>
    </cfRule>
  </conditionalFormatting>
  <conditionalFormatting sqref="F47">
    <cfRule type="containsText" dxfId="1629" priority="240" operator="containsText" text="abs">
      <formula>NOT(ISERROR(SEARCH("abs",F47)))</formula>
    </cfRule>
    <cfRule type="containsText" dxfId="1628" priority="241" operator="containsText" text="CA">
      <formula>NOT(ISERROR(SEARCH("CA",F47)))</formula>
    </cfRule>
    <cfRule type="containsText" dxfId="1627" priority="242" operator="containsText" text="Abs">
      <formula>NOT(ISERROR(SEARCH("Abs",F47)))</formula>
    </cfRule>
  </conditionalFormatting>
  <conditionalFormatting sqref="I75:I77">
    <cfRule type="cellIs" dxfId="1626" priority="236" operator="greaterThan">
      <formula>$E$33</formula>
    </cfRule>
  </conditionalFormatting>
  <conditionalFormatting sqref="C75">
    <cfRule type="containsText" dxfId="1625" priority="233" operator="containsText" text="abs">
      <formula>NOT(ISERROR(SEARCH("abs",C75)))</formula>
    </cfRule>
    <cfRule type="containsText" dxfId="1624" priority="234" operator="containsText" text="CA">
      <formula>NOT(ISERROR(SEARCH("CA",C75)))</formula>
    </cfRule>
    <cfRule type="containsText" dxfId="1623" priority="235" operator="containsText" text="Abs">
      <formula>NOT(ISERROR(SEARCH("Abs",C75)))</formula>
    </cfRule>
  </conditionalFormatting>
  <conditionalFormatting sqref="C76">
    <cfRule type="containsText" dxfId="1622" priority="230" operator="containsText" text="abs">
      <formula>NOT(ISERROR(SEARCH("abs",C76)))</formula>
    </cfRule>
    <cfRule type="containsText" dxfId="1621" priority="231" operator="containsText" text="CA">
      <formula>NOT(ISERROR(SEARCH("CA",C76)))</formula>
    </cfRule>
    <cfRule type="containsText" dxfId="1620" priority="232" operator="containsText" text="Abs">
      <formula>NOT(ISERROR(SEARCH("Abs",C76)))</formula>
    </cfRule>
  </conditionalFormatting>
  <conditionalFormatting sqref="F75">
    <cfRule type="containsText" dxfId="1619" priority="227" operator="containsText" text="abs">
      <formula>NOT(ISERROR(SEARCH("abs",F75)))</formula>
    </cfRule>
    <cfRule type="containsText" dxfId="1618" priority="228" operator="containsText" text="CA">
      <formula>NOT(ISERROR(SEARCH("CA",F75)))</formula>
    </cfRule>
    <cfRule type="containsText" dxfId="1617" priority="229" operator="containsText" text="Abs">
      <formula>NOT(ISERROR(SEARCH("Abs",F75)))</formula>
    </cfRule>
  </conditionalFormatting>
  <conditionalFormatting sqref="F76">
    <cfRule type="containsText" dxfId="1616" priority="224" operator="containsText" text="abs">
      <formula>NOT(ISERROR(SEARCH("abs",F76)))</formula>
    </cfRule>
    <cfRule type="containsText" dxfId="1615" priority="225" operator="containsText" text="CA">
      <formula>NOT(ISERROR(SEARCH("CA",F76)))</formula>
    </cfRule>
    <cfRule type="containsText" dxfId="1614" priority="226" operator="containsText" text="Abs">
      <formula>NOT(ISERROR(SEARCH("Abs",F76)))</formula>
    </cfRule>
  </conditionalFormatting>
  <conditionalFormatting sqref="I103:I105">
    <cfRule type="cellIs" dxfId="1613" priority="223" operator="greaterThan">
      <formula>$E$33</formula>
    </cfRule>
  </conditionalFormatting>
  <conditionalFormatting sqref="C103:C105">
    <cfRule type="containsText" dxfId="1612" priority="220" operator="containsText" text="abs">
      <formula>NOT(ISERROR(SEARCH("abs",C103)))</formula>
    </cfRule>
    <cfRule type="containsText" dxfId="1611" priority="221" operator="containsText" text="CA">
      <formula>NOT(ISERROR(SEARCH("CA",C103)))</formula>
    </cfRule>
    <cfRule type="containsText" dxfId="1610" priority="222" operator="containsText" text="Abs">
      <formula>NOT(ISERROR(SEARCH("Abs",C103)))</formula>
    </cfRule>
  </conditionalFormatting>
  <conditionalFormatting sqref="F103:F105">
    <cfRule type="containsText" dxfId="1609" priority="217" operator="containsText" text="abs">
      <formula>NOT(ISERROR(SEARCH("abs",F103)))</formula>
    </cfRule>
    <cfRule type="containsText" dxfId="1608" priority="218" operator="containsText" text="CA">
      <formula>NOT(ISERROR(SEARCH("CA",F103)))</formula>
    </cfRule>
    <cfRule type="containsText" dxfId="1607" priority="219" operator="containsText" text="Abs">
      <formula>NOT(ISERROR(SEARCH("Abs",F103)))</formula>
    </cfRule>
  </conditionalFormatting>
  <conditionalFormatting sqref="I131:I133">
    <cfRule type="cellIs" dxfId="1606" priority="216" operator="greaterThan">
      <formula>$E$33</formula>
    </cfRule>
  </conditionalFormatting>
  <conditionalFormatting sqref="C132">
    <cfRule type="containsText" dxfId="1605" priority="210" operator="containsText" text="abs">
      <formula>NOT(ISERROR(SEARCH("abs",C132)))</formula>
    </cfRule>
    <cfRule type="containsText" dxfId="1604" priority="211" operator="containsText" text="CA">
      <formula>NOT(ISERROR(SEARCH("CA",C132)))</formula>
    </cfRule>
    <cfRule type="containsText" dxfId="1603" priority="212" operator="containsText" text="Abs">
      <formula>NOT(ISERROR(SEARCH("Abs",C132)))</formula>
    </cfRule>
  </conditionalFormatting>
  <conditionalFormatting sqref="C131">
    <cfRule type="containsText" dxfId="1602" priority="213" operator="containsText" text="abs">
      <formula>NOT(ISERROR(SEARCH("abs",C131)))</formula>
    </cfRule>
    <cfRule type="containsText" dxfId="1601" priority="214" operator="containsText" text="CA">
      <formula>NOT(ISERROR(SEARCH("CA",C131)))</formula>
    </cfRule>
    <cfRule type="containsText" dxfId="1600" priority="215" operator="containsText" text="Abs">
      <formula>NOT(ISERROR(SEARCH("Abs",C131)))</formula>
    </cfRule>
  </conditionalFormatting>
  <conditionalFormatting sqref="F132">
    <cfRule type="containsText" dxfId="1599" priority="204" operator="containsText" text="abs">
      <formula>NOT(ISERROR(SEARCH("abs",F132)))</formula>
    </cfRule>
    <cfRule type="containsText" dxfId="1598" priority="205" operator="containsText" text="CA">
      <formula>NOT(ISERROR(SEARCH("CA",F132)))</formula>
    </cfRule>
    <cfRule type="containsText" dxfId="1597" priority="206" operator="containsText" text="Abs">
      <formula>NOT(ISERROR(SEARCH("Abs",F132)))</formula>
    </cfRule>
  </conditionalFormatting>
  <conditionalFormatting sqref="F131">
    <cfRule type="containsText" dxfId="1596" priority="207" operator="containsText" text="abs">
      <formula>NOT(ISERROR(SEARCH("abs",F131)))</formula>
    </cfRule>
    <cfRule type="containsText" dxfId="1595" priority="208" operator="containsText" text="CA">
      <formula>NOT(ISERROR(SEARCH("CA",F131)))</formula>
    </cfRule>
    <cfRule type="containsText" dxfId="1594" priority="209" operator="containsText" text="Abs">
      <formula>NOT(ISERROR(SEARCH("Abs",F131)))</formula>
    </cfRule>
  </conditionalFormatting>
  <conditionalFormatting sqref="I13">
    <cfRule type="cellIs" dxfId="1593" priority="203" operator="greaterThan">
      <formula>$E$33</formula>
    </cfRule>
  </conditionalFormatting>
  <conditionalFormatting sqref="C13">
    <cfRule type="containsText" dxfId="1592" priority="200" operator="containsText" text="abs">
      <formula>NOT(ISERROR(SEARCH("abs",C13)))</formula>
    </cfRule>
    <cfRule type="containsText" dxfId="1591" priority="201" operator="containsText" text="CA">
      <formula>NOT(ISERROR(SEARCH("CA",C13)))</formula>
    </cfRule>
    <cfRule type="containsText" dxfId="1590" priority="202" operator="containsText" text="Abs">
      <formula>NOT(ISERROR(SEARCH("Abs",C13)))</formula>
    </cfRule>
  </conditionalFormatting>
  <conditionalFormatting sqref="F13">
    <cfRule type="containsText" dxfId="1589" priority="197" operator="containsText" text="abs">
      <formula>NOT(ISERROR(SEARCH("abs",F13)))</formula>
    </cfRule>
    <cfRule type="containsText" dxfId="1588" priority="198" operator="containsText" text="CA">
      <formula>NOT(ISERROR(SEARCH("CA",F13)))</formula>
    </cfRule>
    <cfRule type="containsText" dxfId="1587" priority="199" operator="containsText" text="Abs">
      <formula>NOT(ISERROR(SEARCH("Abs",F13)))</formula>
    </cfRule>
  </conditionalFormatting>
  <conditionalFormatting sqref="I41">
    <cfRule type="cellIs" dxfId="1586" priority="196" operator="greaterThan">
      <formula>$E$33</formula>
    </cfRule>
  </conditionalFormatting>
  <conditionalFormatting sqref="C41">
    <cfRule type="containsText" dxfId="1585" priority="193" operator="containsText" text="abs">
      <formula>NOT(ISERROR(SEARCH("abs",C41)))</formula>
    </cfRule>
    <cfRule type="containsText" dxfId="1584" priority="194" operator="containsText" text="CA">
      <formula>NOT(ISERROR(SEARCH("CA",C41)))</formula>
    </cfRule>
    <cfRule type="containsText" dxfId="1583" priority="195" operator="containsText" text="Abs">
      <formula>NOT(ISERROR(SEARCH("Abs",C41)))</formula>
    </cfRule>
  </conditionalFormatting>
  <conditionalFormatting sqref="F41">
    <cfRule type="containsText" dxfId="1582" priority="190" operator="containsText" text="abs">
      <formula>NOT(ISERROR(SEARCH("abs",F41)))</formula>
    </cfRule>
    <cfRule type="containsText" dxfId="1581" priority="191" operator="containsText" text="CA">
      <formula>NOT(ISERROR(SEARCH("CA",F41)))</formula>
    </cfRule>
    <cfRule type="containsText" dxfId="1580" priority="192" operator="containsText" text="Abs">
      <formula>NOT(ISERROR(SEARCH("Abs",F41)))</formula>
    </cfRule>
  </conditionalFormatting>
  <conditionalFormatting sqref="I69">
    <cfRule type="cellIs" dxfId="1579" priority="189" operator="greaterThan">
      <formula>$E$33</formula>
    </cfRule>
  </conditionalFormatting>
  <conditionalFormatting sqref="C69">
    <cfRule type="containsText" dxfId="1578" priority="186" operator="containsText" text="abs">
      <formula>NOT(ISERROR(SEARCH("abs",C69)))</formula>
    </cfRule>
    <cfRule type="containsText" dxfId="1577" priority="187" operator="containsText" text="CA">
      <formula>NOT(ISERROR(SEARCH("CA",C69)))</formula>
    </cfRule>
    <cfRule type="containsText" dxfId="1576" priority="188" operator="containsText" text="Abs">
      <formula>NOT(ISERROR(SEARCH("Abs",C69)))</formula>
    </cfRule>
  </conditionalFormatting>
  <conditionalFormatting sqref="F69">
    <cfRule type="containsText" dxfId="1575" priority="183" operator="containsText" text="abs">
      <formula>NOT(ISERROR(SEARCH("abs",F69)))</formula>
    </cfRule>
    <cfRule type="containsText" dxfId="1574" priority="184" operator="containsText" text="CA">
      <formula>NOT(ISERROR(SEARCH("CA",F69)))</formula>
    </cfRule>
    <cfRule type="containsText" dxfId="1573" priority="185" operator="containsText" text="Abs">
      <formula>NOT(ISERROR(SEARCH("Abs",F69)))</formula>
    </cfRule>
  </conditionalFormatting>
  <conditionalFormatting sqref="I97">
    <cfRule type="cellIs" dxfId="1572" priority="182" operator="greaterThan">
      <formula>$E$33</formula>
    </cfRule>
  </conditionalFormatting>
  <conditionalFormatting sqref="C97">
    <cfRule type="containsText" dxfId="1571" priority="179" operator="containsText" text="abs">
      <formula>NOT(ISERROR(SEARCH("abs",C97)))</formula>
    </cfRule>
    <cfRule type="containsText" dxfId="1570" priority="180" operator="containsText" text="CA">
      <formula>NOT(ISERROR(SEARCH("CA",C97)))</formula>
    </cfRule>
    <cfRule type="containsText" dxfId="1569" priority="181" operator="containsText" text="Abs">
      <formula>NOT(ISERROR(SEARCH("Abs",C97)))</formula>
    </cfRule>
  </conditionalFormatting>
  <conditionalFormatting sqref="F97">
    <cfRule type="containsText" dxfId="1568" priority="176" operator="containsText" text="abs">
      <formula>NOT(ISERROR(SEARCH("abs",F97)))</formula>
    </cfRule>
    <cfRule type="containsText" dxfId="1567" priority="177" operator="containsText" text="CA">
      <formula>NOT(ISERROR(SEARCH("CA",F97)))</formula>
    </cfRule>
    <cfRule type="containsText" dxfId="1566" priority="178" operator="containsText" text="Abs">
      <formula>NOT(ISERROR(SEARCH("Abs",F97)))</formula>
    </cfRule>
  </conditionalFormatting>
  <conditionalFormatting sqref="I125">
    <cfRule type="cellIs" dxfId="1565" priority="175" operator="greaterThan">
      <formula>$E$33</formula>
    </cfRule>
  </conditionalFormatting>
  <conditionalFormatting sqref="F25">
    <cfRule type="containsText" dxfId="1564" priority="166" operator="containsText" text="abs">
      <formula>NOT(ISERROR(SEARCH("abs",F25)))</formula>
    </cfRule>
    <cfRule type="containsText" dxfId="1563" priority="167" operator="containsText" text="CA">
      <formula>NOT(ISERROR(SEARCH("CA",F25)))</formula>
    </cfRule>
    <cfRule type="containsText" dxfId="1562" priority="168" operator="containsText" text="Abs">
      <formula>NOT(ISERROR(SEARCH("Abs",F25)))</formula>
    </cfRule>
  </conditionalFormatting>
  <conditionalFormatting sqref="C25">
    <cfRule type="containsText" dxfId="1561" priority="163" operator="containsText" text="abs">
      <formula>NOT(ISERROR(SEARCH("abs",C25)))</formula>
    </cfRule>
    <cfRule type="containsText" dxfId="1560" priority="164" operator="containsText" text="CA">
      <formula>NOT(ISERROR(SEARCH("CA",C25)))</formula>
    </cfRule>
    <cfRule type="containsText" dxfId="1559" priority="165" operator="containsText" text="Abs">
      <formula>NOT(ISERROR(SEARCH("Abs",C25)))</formula>
    </cfRule>
  </conditionalFormatting>
  <conditionalFormatting sqref="I25">
    <cfRule type="cellIs" dxfId="1558" priority="162" operator="greaterThan">
      <formula>$G$6</formula>
    </cfRule>
  </conditionalFormatting>
  <conditionalFormatting sqref="I6">
    <cfRule type="cellIs" dxfId="1557" priority="161" operator="greaterThan">
      <formula>$E$33</formula>
    </cfRule>
  </conditionalFormatting>
  <conditionalFormatting sqref="C6">
    <cfRule type="containsText" dxfId="1556" priority="158" operator="containsText" text="abs">
      <formula>NOT(ISERROR(SEARCH("abs",C6)))</formula>
    </cfRule>
    <cfRule type="containsText" dxfId="1555" priority="159" operator="containsText" text="CA">
      <formula>NOT(ISERROR(SEARCH("CA",C6)))</formula>
    </cfRule>
    <cfRule type="containsText" dxfId="1554" priority="160" operator="containsText" text="Abs">
      <formula>NOT(ISERROR(SEARCH("Abs",C6)))</formula>
    </cfRule>
  </conditionalFormatting>
  <conditionalFormatting sqref="F6">
    <cfRule type="containsText" dxfId="1553" priority="155" operator="containsText" text="abs">
      <formula>NOT(ISERROR(SEARCH("abs",F6)))</formula>
    </cfRule>
    <cfRule type="containsText" dxfId="1552" priority="156" operator="containsText" text="CA">
      <formula>NOT(ISERROR(SEARCH("CA",F6)))</formula>
    </cfRule>
    <cfRule type="containsText" dxfId="1551" priority="157" operator="containsText" text="Abs">
      <formula>NOT(ISERROR(SEARCH("Abs",F6)))</formula>
    </cfRule>
  </conditionalFormatting>
  <conditionalFormatting sqref="F5">
    <cfRule type="containsText" dxfId="1550" priority="152" operator="containsText" text="abs">
      <formula>NOT(ISERROR(SEARCH("abs",F5)))</formula>
    </cfRule>
    <cfRule type="containsText" dxfId="1549" priority="153" operator="containsText" text="CA">
      <formula>NOT(ISERROR(SEARCH("CA",F5)))</formula>
    </cfRule>
    <cfRule type="containsText" dxfId="1548" priority="154" operator="containsText" text="Abs">
      <formula>NOT(ISERROR(SEARCH("Abs",F5)))</formula>
    </cfRule>
  </conditionalFormatting>
  <conditionalFormatting sqref="C5">
    <cfRule type="containsText" dxfId="1547" priority="149" operator="containsText" text="abs">
      <formula>NOT(ISERROR(SEARCH("abs",C5)))</formula>
    </cfRule>
    <cfRule type="containsText" dxfId="1546" priority="150" operator="containsText" text="CA">
      <formula>NOT(ISERROR(SEARCH("CA",C5)))</formula>
    </cfRule>
    <cfRule type="containsText" dxfId="1545" priority="151" operator="containsText" text="Abs">
      <formula>NOT(ISERROR(SEARCH("Abs",C5)))</formula>
    </cfRule>
  </conditionalFormatting>
  <conditionalFormatting sqref="I5">
    <cfRule type="cellIs" dxfId="1544" priority="148" operator="greaterThan">
      <formula>$G$6</formula>
    </cfRule>
  </conditionalFormatting>
  <conditionalFormatting sqref="C36">
    <cfRule type="containsText" dxfId="1543" priority="145" operator="containsText" text="abs">
      <formula>NOT(ISERROR(SEARCH("abs",C36)))</formula>
    </cfRule>
    <cfRule type="containsText" dxfId="1542" priority="146" operator="containsText" text="CA">
      <formula>NOT(ISERROR(SEARCH("CA",C36)))</formula>
    </cfRule>
    <cfRule type="containsText" dxfId="1541" priority="147" operator="containsText" text="Abs">
      <formula>NOT(ISERROR(SEARCH("Abs",C36)))</formula>
    </cfRule>
  </conditionalFormatting>
  <conditionalFormatting sqref="I50">
    <cfRule type="cellIs" dxfId="1540" priority="144" operator="greaterThan">
      <formula>$E$33</formula>
    </cfRule>
  </conditionalFormatting>
  <conditionalFormatting sqref="C50">
    <cfRule type="containsText" dxfId="1539" priority="141" operator="containsText" text="abs">
      <formula>NOT(ISERROR(SEARCH("abs",C50)))</formula>
    </cfRule>
    <cfRule type="containsText" dxfId="1538" priority="142" operator="containsText" text="CA">
      <formula>NOT(ISERROR(SEARCH("CA",C50)))</formula>
    </cfRule>
    <cfRule type="containsText" dxfId="1537" priority="143" operator="containsText" text="Abs">
      <formula>NOT(ISERROR(SEARCH("Abs",C50)))</formula>
    </cfRule>
  </conditionalFormatting>
  <conditionalFormatting sqref="F50">
    <cfRule type="containsText" dxfId="1536" priority="138" operator="containsText" text="abs">
      <formula>NOT(ISERROR(SEARCH("abs",F50)))</formula>
    </cfRule>
    <cfRule type="containsText" dxfId="1535" priority="139" operator="containsText" text="CA">
      <formula>NOT(ISERROR(SEARCH("CA",F50)))</formula>
    </cfRule>
    <cfRule type="containsText" dxfId="1534" priority="140" operator="containsText" text="Abs">
      <formula>NOT(ISERROR(SEARCH("Abs",F50)))</formula>
    </cfRule>
  </conditionalFormatting>
  <conditionalFormatting sqref="C49">
    <cfRule type="containsText" dxfId="1533" priority="132" operator="containsText" text="abs">
      <formula>NOT(ISERROR(SEARCH("abs",C49)))</formula>
    </cfRule>
    <cfRule type="containsText" dxfId="1532" priority="133" operator="containsText" text="CA">
      <formula>NOT(ISERROR(SEARCH("CA",C49)))</formula>
    </cfRule>
    <cfRule type="containsText" dxfId="1531" priority="134" operator="containsText" text="Abs">
      <formula>NOT(ISERROR(SEARCH("Abs",C49)))</formula>
    </cfRule>
  </conditionalFormatting>
  <conditionalFormatting sqref="C48">
    <cfRule type="containsText" dxfId="1530" priority="135" operator="containsText" text="abs">
      <formula>NOT(ISERROR(SEARCH("abs",C48)))</formula>
    </cfRule>
    <cfRule type="containsText" dxfId="1529" priority="136" operator="containsText" text="CA">
      <formula>NOT(ISERROR(SEARCH("CA",C48)))</formula>
    </cfRule>
    <cfRule type="containsText" dxfId="1528" priority="137" operator="containsText" text="Abs">
      <formula>NOT(ISERROR(SEARCH("Abs",C48)))</formula>
    </cfRule>
  </conditionalFormatting>
  <conditionalFormatting sqref="F49">
    <cfRule type="containsText" dxfId="1527" priority="126" operator="containsText" text="abs">
      <formula>NOT(ISERROR(SEARCH("abs",F49)))</formula>
    </cfRule>
    <cfRule type="containsText" dxfId="1526" priority="127" operator="containsText" text="CA">
      <formula>NOT(ISERROR(SEARCH("CA",F49)))</formula>
    </cfRule>
    <cfRule type="containsText" dxfId="1525" priority="128" operator="containsText" text="Abs">
      <formula>NOT(ISERROR(SEARCH("Abs",F49)))</formula>
    </cfRule>
  </conditionalFormatting>
  <conditionalFormatting sqref="F48">
    <cfRule type="containsText" dxfId="1524" priority="129" operator="containsText" text="abs">
      <formula>NOT(ISERROR(SEARCH("abs",F48)))</formula>
    </cfRule>
    <cfRule type="containsText" dxfId="1523" priority="130" operator="containsText" text="CA">
      <formula>NOT(ISERROR(SEARCH("CA",F48)))</formula>
    </cfRule>
    <cfRule type="containsText" dxfId="1522" priority="131" operator="containsText" text="Abs">
      <formula>NOT(ISERROR(SEARCH("Abs",F48)))</formula>
    </cfRule>
  </conditionalFormatting>
  <conditionalFormatting sqref="I42">
    <cfRule type="cellIs" dxfId="1521" priority="125" operator="greaterThan">
      <formula>$E$33</formula>
    </cfRule>
  </conditionalFormatting>
  <conditionalFormatting sqref="C42">
    <cfRule type="containsText" dxfId="1520" priority="122" operator="containsText" text="abs">
      <formula>NOT(ISERROR(SEARCH("abs",C42)))</formula>
    </cfRule>
    <cfRule type="containsText" dxfId="1519" priority="123" operator="containsText" text="CA">
      <formula>NOT(ISERROR(SEARCH("CA",C42)))</formula>
    </cfRule>
    <cfRule type="containsText" dxfId="1518" priority="124" operator="containsText" text="Abs">
      <formula>NOT(ISERROR(SEARCH("Abs",C42)))</formula>
    </cfRule>
  </conditionalFormatting>
  <conditionalFormatting sqref="F42">
    <cfRule type="containsText" dxfId="1517" priority="119" operator="containsText" text="abs">
      <formula>NOT(ISERROR(SEARCH("abs",F42)))</formula>
    </cfRule>
    <cfRule type="containsText" dxfId="1516" priority="120" operator="containsText" text="CA">
      <formula>NOT(ISERROR(SEARCH("CA",F42)))</formula>
    </cfRule>
    <cfRule type="containsText" dxfId="1515" priority="121" operator="containsText" text="Abs">
      <formula>NOT(ISERROR(SEARCH("Abs",F42)))</formula>
    </cfRule>
  </conditionalFormatting>
  <conditionalFormatting sqref="F33">
    <cfRule type="containsText" dxfId="1514" priority="116" operator="containsText" text="abs">
      <formula>NOT(ISERROR(SEARCH("abs",F33)))</formula>
    </cfRule>
    <cfRule type="containsText" dxfId="1513" priority="117" operator="containsText" text="CA">
      <formula>NOT(ISERROR(SEARCH("CA",F33)))</formula>
    </cfRule>
    <cfRule type="containsText" dxfId="1512" priority="118" operator="containsText" text="Abs">
      <formula>NOT(ISERROR(SEARCH("Abs",F33)))</formula>
    </cfRule>
  </conditionalFormatting>
  <conditionalFormatting sqref="C33">
    <cfRule type="containsText" dxfId="1511" priority="113" operator="containsText" text="abs">
      <formula>NOT(ISERROR(SEARCH("abs",C33)))</formula>
    </cfRule>
    <cfRule type="containsText" dxfId="1510" priority="114" operator="containsText" text="CA">
      <formula>NOT(ISERROR(SEARCH("CA",C33)))</formula>
    </cfRule>
    <cfRule type="containsText" dxfId="1509" priority="115" operator="containsText" text="Abs">
      <formula>NOT(ISERROR(SEARCH("Abs",C33)))</formula>
    </cfRule>
  </conditionalFormatting>
  <conditionalFormatting sqref="I33">
    <cfRule type="cellIs" dxfId="1508" priority="112" operator="greaterThan">
      <formula>$G$6</formula>
    </cfRule>
  </conditionalFormatting>
  <conditionalFormatting sqref="C78">
    <cfRule type="containsText" dxfId="1507" priority="102" operator="containsText" text="abs">
      <formula>NOT(ISERROR(SEARCH("abs",C78)))</formula>
    </cfRule>
    <cfRule type="containsText" dxfId="1506" priority="103" operator="containsText" text="CA">
      <formula>NOT(ISERROR(SEARCH("CA",C78)))</formula>
    </cfRule>
    <cfRule type="containsText" dxfId="1505" priority="104" operator="containsText" text="Abs">
      <formula>NOT(ISERROR(SEARCH("Abs",C78)))</formula>
    </cfRule>
  </conditionalFormatting>
  <conditionalFormatting sqref="C64">
    <cfRule type="containsText" dxfId="1504" priority="109" operator="containsText" text="abs">
      <formula>NOT(ISERROR(SEARCH("abs",C64)))</formula>
    </cfRule>
    <cfRule type="containsText" dxfId="1503" priority="110" operator="containsText" text="CA">
      <formula>NOT(ISERROR(SEARCH("CA",C64)))</formula>
    </cfRule>
    <cfRule type="containsText" dxfId="1502" priority="111" operator="containsText" text="Abs">
      <formula>NOT(ISERROR(SEARCH("Abs",C64)))</formula>
    </cfRule>
  </conditionalFormatting>
  <conditionalFormatting sqref="C75">
    <cfRule type="containsText" dxfId="1501" priority="106" operator="containsText" text="abs">
      <formula>NOT(ISERROR(SEARCH("abs",C75)))</formula>
    </cfRule>
    <cfRule type="containsText" dxfId="1500" priority="107" operator="containsText" text="CA">
      <formula>NOT(ISERROR(SEARCH("CA",C75)))</formula>
    </cfRule>
    <cfRule type="containsText" dxfId="1499" priority="108" operator="containsText" text="Abs">
      <formula>NOT(ISERROR(SEARCH("Abs",C75)))</formula>
    </cfRule>
  </conditionalFormatting>
  <conditionalFormatting sqref="I78">
    <cfRule type="cellIs" dxfId="1498" priority="105" operator="greaterThan">
      <formula>$E$33</formula>
    </cfRule>
  </conditionalFormatting>
  <conditionalFormatting sqref="F78">
    <cfRule type="containsText" dxfId="1497" priority="99" operator="containsText" text="abs">
      <formula>NOT(ISERROR(SEARCH("abs",F78)))</formula>
    </cfRule>
    <cfRule type="containsText" dxfId="1496" priority="100" operator="containsText" text="CA">
      <formula>NOT(ISERROR(SEARCH("CA",F78)))</formula>
    </cfRule>
    <cfRule type="containsText" dxfId="1495" priority="101" operator="containsText" text="Abs">
      <formula>NOT(ISERROR(SEARCH("Abs",F78)))</formula>
    </cfRule>
  </conditionalFormatting>
  <conditionalFormatting sqref="C76">
    <cfRule type="containsText" dxfId="1494" priority="96" operator="containsText" text="abs">
      <formula>NOT(ISERROR(SEARCH("abs",C76)))</formula>
    </cfRule>
    <cfRule type="containsText" dxfId="1493" priority="97" operator="containsText" text="CA">
      <formula>NOT(ISERROR(SEARCH("CA",C76)))</formula>
    </cfRule>
    <cfRule type="containsText" dxfId="1492" priority="98" operator="containsText" text="Abs">
      <formula>NOT(ISERROR(SEARCH("Abs",C76)))</formula>
    </cfRule>
  </conditionalFormatting>
  <conditionalFormatting sqref="C77">
    <cfRule type="containsText" dxfId="1491" priority="93" operator="containsText" text="abs">
      <formula>NOT(ISERROR(SEARCH("abs",C77)))</formula>
    </cfRule>
    <cfRule type="containsText" dxfId="1490" priority="94" operator="containsText" text="CA">
      <formula>NOT(ISERROR(SEARCH("CA",C77)))</formula>
    </cfRule>
    <cfRule type="containsText" dxfId="1489" priority="95" operator="containsText" text="Abs">
      <formula>NOT(ISERROR(SEARCH("Abs",C77)))</formula>
    </cfRule>
  </conditionalFormatting>
  <conditionalFormatting sqref="F76">
    <cfRule type="containsText" dxfId="1488" priority="90" operator="containsText" text="abs">
      <formula>NOT(ISERROR(SEARCH("abs",F76)))</formula>
    </cfRule>
    <cfRule type="containsText" dxfId="1487" priority="91" operator="containsText" text="CA">
      <formula>NOT(ISERROR(SEARCH("CA",F76)))</formula>
    </cfRule>
    <cfRule type="containsText" dxfId="1486" priority="92" operator="containsText" text="Abs">
      <formula>NOT(ISERROR(SEARCH("Abs",F76)))</formula>
    </cfRule>
  </conditionalFormatting>
  <conditionalFormatting sqref="F77">
    <cfRule type="containsText" dxfId="1485" priority="87" operator="containsText" text="abs">
      <formula>NOT(ISERROR(SEARCH("abs",F77)))</formula>
    </cfRule>
    <cfRule type="containsText" dxfId="1484" priority="88" operator="containsText" text="CA">
      <formula>NOT(ISERROR(SEARCH("CA",F77)))</formula>
    </cfRule>
    <cfRule type="containsText" dxfId="1483" priority="89" operator="containsText" text="Abs">
      <formula>NOT(ISERROR(SEARCH("Abs",F77)))</formula>
    </cfRule>
  </conditionalFormatting>
  <conditionalFormatting sqref="I70">
    <cfRule type="cellIs" dxfId="1482" priority="86" operator="greaterThan">
      <formula>$E$33</formula>
    </cfRule>
  </conditionalFormatting>
  <conditionalFormatting sqref="C70">
    <cfRule type="containsText" dxfId="1481" priority="83" operator="containsText" text="abs">
      <formula>NOT(ISERROR(SEARCH("abs",C70)))</formula>
    </cfRule>
    <cfRule type="containsText" dxfId="1480" priority="84" operator="containsText" text="CA">
      <formula>NOT(ISERROR(SEARCH("CA",C70)))</formula>
    </cfRule>
    <cfRule type="containsText" dxfId="1479" priority="85" operator="containsText" text="Abs">
      <formula>NOT(ISERROR(SEARCH("Abs",C70)))</formula>
    </cfRule>
  </conditionalFormatting>
  <conditionalFormatting sqref="F70">
    <cfRule type="containsText" dxfId="1478" priority="80" operator="containsText" text="abs">
      <formula>NOT(ISERROR(SEARCH("abs",F70)))</formula>
    </cfRule>
    <cfRule type="containsText" dxfId="1477" priority="81" operator="containsText" text="CA">
      <formula>NOT(ISERROR(SEARCH("CA",F70)))</formula>
    </cfRule>
    <cfRule type="containsText" dxfId="1476" priority="82" operator="containsText" text="Abs">
      <formula>NOT(ISERROR(SEARCH("Abs",F70)))</formula>
    </cfRule>
  </conditionalFormatting>
  <conditionalFormatting sqref="F61">
    <cfRule type="containsText" dxfId="1475" priority="77" operator="containsText" text="abs">
      <formula>NOT(ISERROR(SEARCH("abs",F61)))</formula>
    </cfRule>
    <cfRule type="containsText" dxfId="1474" priority="78" operator="containsText" text="CA">
      <formula>NOT(ISERROR(SEARCH("CA",F61)))</formula>
    </cfRule>
    <cfRule type="containsText" dxfId="1473" priority="79" operator="containsText" text="Abs">
      <formula>NOT(ISERROR(SEARCH("Abs",F61)))</formula>
    </cfRule>
  </conditionalFormatting>
  <conditionalFormatting sqref="C61">
    <cfRule type="containsText" dxfId="1472" priority="74" operator="containsText" text="abs">
      <formula>NOT(ISERROR(SEARCH("abs",C61)))</formula>
    </cfRule>
    <cfRule type="containsText" dxfId="1471" priority="75" operator="containsText" text="CA">
      <formula>NOT(ISERROR(SEARCH("CA",C61)))</formula>
    </cfRule>
    <cfRule type="containsText" dxfId="1470" priority="76" operator="containsText" text="Abs">
      <formula>NOT(ISERROR(SEARCH("Abs",C61)))</formula>
    </cfRule>
  </conditionalFormatting>
  <conditionalFormatting sqref="I61">
    <cfRule type="cellIs" dxfId="1469" priority="73" operator="greaterThan">
      <formula>$G$6</formula>
    </cfRule>
  </conditionalFormatting>
  <conditionalFormatting sqref="C92">
    <cfRule type="containsText" dxfId="1468" priority="70" operator="containsText" text="abs">
      <formula>NOT(ISERROR(SEARCH("abs",C92)))</formula>
    </cfRule>
    <cfRule type="containsText" dxfId="1467" priority="71" operator="containsText" text="CA">
      <formula>NOT(ISERROR(SEARCH("CA",C92)))</formula>
    </cfRule>
    <cfRule type="containsText" dxfId="1466" priority="72" operator="containsText" text="Abs">
      <formula>NOT(ISERROR(SEARCH("Abs",C92)))</formula>
    </cfRule>
  </conditionalFormatting>
  <conditionalFormatting sqref="C103">
    <cfRule type="containsText" dxfId="1465" priority="67" operator="containsText" text="abs">
      <formula>NOT(ISERROR(SEARCH("abs",C103)))</formula>
    </cfRule>
    <cfRule type="containsText" dxfId="1464" priority="68" operator="containsText" text="CA">
      <formula>NOT(ISERROR(SEARCH("CA",C103)))</formula>
    </cfRule>
    <cfRule type="containsText" dxfId="1463" priority="69" operator="containsText" text="Abs">
      <formula>NOT(ISERROR(SEARCH("Abs",C103)))</formula>
    </cfRule>
  </conditionalFormatting>
  <conditionalFormatting sqref="C96">
    <cfRule type="containsText" dxfId="1462" priority="64" operator="containsText" text="abs">
      <formula>NOT(ISERROR(SEARCH("abs",C96)))</formula>
    </cfRule>
    <cfRule type="containsText" dxfId="1461" priority="65" operator="containsText" text="CA">
      <formula>NOT(ISERROR(SEARCH("CA",C96)))</formula>
    </cfRule>
    <cfRule type="containsText" dxfId="1460" priority="66" operator="containsText" text="Abs">
      <formula>NOT(ISERROR(SEARCH("Abs",C96)))</formula>
    </cfRule>
  </conditionalFormatting>
  <conditionalFormatting sqref="I106">
    <cfRule type="cellIs" dxfId="1459" priority="63" operator="greaterThan">
      <formula>$E$33</formula>
    </cfRule>
  </conditionalFormatting>
  <conditionalFormatting sqref="C106">
    <cfRule type="containsText" dxfId="1458" priority="60" operator="containsText" text="abs">
      <formula>NOT(ISERROR(SEARCH("abs",C106)))</formula>
    </cfRule>
    <cfRule type="containsText" dxfId="1457" priority="61" operator="containsText" text="CA">
      <formula>NOT(ISERROR(SEARCH("CA",C106)))</formula>
    </cfRule>
    <cfRule type="containsText" dxfId="1456" priority="62" operator="containsText" text="Abs">
      <formula>NOT(ISERROR(SEARCH("Abs",C106)))</formula>
    </cfRule>
  </conditionalFormatting>
  <conditionalFormatting sqref="F106">
    <cfRule type="containsText" dxfId="1455" priority="57" operator="containsText" text="abs">
      <formula>NOT(ISERROR(SEARCH("abs",F106)))</formula>
    </cfRule>
    <cfRule type="containsText" dxfId="1454" priority="58" operator="containsText" text="CA">
      <formula>NOT(ISERROR(SEARCH("CA",F106)))</formula>
    </cfRule>
    <cfRule type="containsText" dxfId="1453" priority="59" operator="containsText" text="Abs">
      <formula>NOT(ISERROR(SEARCH("Abs",F106)))</formula>
    </cfRule>
  </conditionalFormatting>
  <conditionalFormatting sqref="I98">
    <cfRule type="cellIs" dxfId="1452" priority="56" operator="greaterThan">
      <formula>$E$33</formula>
    </cfRule>
  </conditionalFormatting>
  <conditionalFormatting sqref="C98">
    <cfRule type="containsText" dxfId="1451" priority="53" operator="containsText" text="abs">
      <formula>NOT(ISERROR(SEARCH("abs",C98)))</formula>
    </cfRule>
    <cfRule type="containsText" dxfId="1450" priority="54" operator="containsText" text="CA">
      <formula>NOT(ISERROR(SEARCH("CA",C98)))</formula>
    </cfRule>
    <cfRule type="containsText" dxfId="1449" priority="55" operator="containsText" text="Abs">
      <formula>NOT(ISERROR(SEARCH("Abs",C98)))</formula>
    </cfRule>
  </conditionalFormatting>
  <conditionalFormatting sqref="F98">
    <cfRule type="containsText" dxfId="1448" priority="50" operator="containsText" text="abs">
      <formula>NOT(ISERROR(SEARCH("abs",F98)))</formula>
    </cfRule>
    <cfRule type="containsText" dxfId="1447" priority="51" operator="containsText" text="CA">
      <formula>NOT(ISERROR(SEARCH("CA",F98)))</formula>
    </cfRule>
    <cfRule type="containsText" dxfId="1446" priority="52" operator="containsText" text="Abs">
      <formula>NOT(ISERROR(SEARCH("Abs",F98)))</formula>
    </cfRule>
  </conditionalFormatting>
  <conditionalFormatting sqref="F89">
    <cfRule type="containsText" dxfId="1445" priority="47" operator="containsText" text="abs">
      <formula>NOT(ISERROR(SEARCH("abs",F89)))</formula>
    </cfRule>
    <cfRule type="containsText" dxfId="1444" priority="48" operator="containsText" text="CA">
      <formula>NOT(ISERROR(SEARCH("CA",F89)))</formula>
    </cfRule>
    <cfRule type="containsText" dxfId="1443" priority="49" operator="containsText" text="Abs">
      <formula>NOT(ISERROR(SEARCH("Abs",F89)))</formula>
    </cfRule>
  </conditionalFormatting>
  <conditionalFormatting sqref="C89">
    <cfRule type="containsText" dxfId="1442" priority="44" operator="containsText" text="abs">
      <formula>NOT(ISERROR(SEARCH("abs",C89)))</formula>
    </cfRule>
    <cfRule type="containsText" dxfId="1441" priority="45" operator="containsText" text="CA">
      <formula>NOT(ISERROR(SEARCH("CA",C89)))</formula>
    </cfRule>
    <cfRule type="containsText" dxfId="1440" priority="46" operator="containsText" text="Abs">
      <formula>NOT(ISERROR(SEARCH("Abs",C89)))</formula>
    </cfRule>
  </conditionalFormatting>
  <conditionalFormatting sqref="I89">
    <cfRule type="cellIs" dxfId="1439" priority="43" operator="greaterThan">
      <formula>$G$6</formula>
    </cfRule>
  </conditionalFormatting>
  <conditionalFormatting sqref="C120">
    <cfRule type="containsText" dxfId="1438" priority="40" operator="containsText" text="abs">
      <formula>NOT(ISERROR(SEARCH("abs",C120)))</formula>
    </cfRule>
    <cfRule type="containsText" dxfId="1437" priority="41" operator="containsText" text="CA">
      <formula>NOT(ISERROR(SEARCH("CA",C120)))</formula>
    </cfRule>
    <cfRule type="containsText" dxfId="1436" priority="42" operator="containsText" text="Abs">
      <formula>NOT(ISERROR(SEARCH("Abs",C120)))</formula>
    </cfRule>
  </conditionalFormatting>
  <conditionalFormatting sqref="C131">
    <cfRule type="containsText" dxfId="1435" priority="37" operator="containsText" text="abs">
      <formula>NOT(ISERROR(SEARCH("abs",C131)))</formula>
    </cfRule>
    <cfRule type="containsText" dxfId="1434" priority="38" operator="containsText" text="CA">
      <formula>NOT(ISERROR(SEARCH("CA",C131)))</formula>
    </cfRule>
    <cfRule type="containsText" dxfId="1433" priority="39" operator="containsText" text="Abs">
      <formula>NOT(ISERROR(SEARCH("Abs",C131)))</formula>
    </cfRule>
  </conditionalFormatting>
  <conditionalFormatting sqref="C124">
    <cfRule type="containsText" dxfId="1432" priority="34" operator="containsText" text="abs">
      <formula>NOT(ISERROR(SEARCH("abs",C124)))</formula>
    </cfRule>
    <cfRule type="containsText" dxfId="1431" priority="35" operator="containsText" text="CA">
      <formula>NOT(ISERROR(SEARCH("CA",C124)))</formula>
    </cfRule>
    <cfRule type="containsText" dxfId="1430" priority="36" operator="containsText" text="Abs">
      <formula>NOT(ISERROR(SEARCH("Abs",C124)))</formula>
    </cfRule>
  </conditionalFormatting>
  <conditionalFormatting sqref="I134">
    <cfRule type="cellIs" dxfId="1429" priority="33" operator="greaterThan">
      <formula>$E$33</formula>
    </cfRule>
  </conditionalFormatting>
  <conditionalFormatting sqref="C134">
    <cfRule type="containsText" dxfId="1428" priority="30" operator="containsText" text="abs">
      <formula>NOT(ISERROR(SEARCH("abs",C134)))</formula>
    </cfRule>
    <cfRule type="containsText" dxfId="1427" priority="31" operator="containsText" text="CA">
      <formula>NOT(ISERROR(SEARCH("CA",C134)))</formula>
    </cfRule>
    <cfRule type="containsText" dxfId="1426" priority="32" operator="containsText" text="Abs">
      <formula>NOT(ISERROR(SEARCH("Abs",C134)))</formula>
    </cfRule>
  </conditionalFormatting>
  <conditionalFormatting sqref="F134">
    <cfRule type="containsText" dxfId="1425" priority="27" operator="containsText" text="abs">
      <formula>NOT(ISERROR(SEARCH("abs",F134)))</formula>
    </cfRule>
    <cfRule type="containsText" dxfId="1424" priority="28" operator="containsText" text="CA">
      <formula>NOT(ISERROR(SEARCH("CA",F134)))</formula>
    </cfRule>
    <cfRule type="containsText" dxfId="1423" priority="29" operator="containsText" text="Abs">
      <formula>NOT(ISERROR(SEARCH("Abs",F134)))</formula>
    </cfRule>
  </conditionalFormatting>
  <conditionalFormatting sqref="F126">
    <cfRule type="containsText" dxfId="1422" priority="8" operator="containsText" text="abs">
      <formula>NOT(ISERROR(SEARCH("abs",F126)))</formula>
    </cfRule>
    <cfRule type="containsText" dxfId="1421" priority="9" operator="containsText" text="CA">
      <formula>NOT(ISERROR(SEARCH("CA",F126)))</formula>
    </cfRule>
    <cfRule type="containsText" dxfId="1420" priority="10" operator="containsText" text="Abs">
      <formula>NOT(ISERROR(SEARCH("Abs",F126)))</formula>
    </cfRule>
  </conditionalFormatting>
  <conditionalFormatting sqref="C133">
    <cfRule type="containsText" dxfId="1419" priority="21" operator="containsText" text="abs">
      <formula>NOT(ISERROR(SEARCH("abs",C133)))</formula>
    </cfRule>
    <cfRule type="containsText" dxfId="1418" priority="22" operator="containsText" text="CA">
      <formula>NOT(ISERROR(SEARCH("CA",C133)))</formula>
    </cfRule>
    <cfRule type="containsText" dxfId="1417" priority="23" operator="containsText" text="Abs">
      <formula>NOT(ISERROR(SEARCH("Abs",C133)))</formula>
    </cfRule>
  </conditionalFormatting>
  <conditionalFormatting sqref="C132">
    <cfRule type="containsText" dxfId="1416" priority="24" operator="containsText" text="abs">
      <formula>NOT(ISERROR(SEARCH("abs",C132)))</formula>
    </cfRule>
    <cfRule type="containsText" dxfId="1415" priority="25" operator="containsText" text="CA">
      <formula>NOT(ISERROR(SEARCH("CA",C132)))</formula>
    </cfRule>
    <cfRule type="containsText" dxfId="1414" priority="26" operator="containsText" text="Abs">
      <formula>NOT(ISERROR(SEARCH("Abs",C132)))</formula>
    </cfRule>
  </conditionalFormatting>
  <conditionalFormatting sqref="F133">
    <cfRule type="containsText" dxfId="1413" priority="15" operator="containsText" text="abs">
      <formula>NOT(ISERROR(SEARCH("abs",F133)))</formula>
    </cfRule>
    <cfRule type="containsText" dxfId="1412" priority="16" operator="containsText" text="CA">
      <formula>NOT(ISERROR(SEARCH("CA",F133)))</formula>
    </cfRule>
    <cfRule type="containsText" dxfId="1411" priority="17" operator="containsText" text="Abs">
      <formula>NOT(ISERROR(SEARCH("Abs",F133)))</formula>
    </cfRule>
  </conditionalFormatting>
  <conditionalFormatting sqref="F132">
    <cfRule type="containsText" dxfId="1410" priority="18" operator="containsText" text="abs">
      <formula>NOT(ISERROR(SEARCH("abs",F132)))</formula>
    </cfRule>
    <cfRule type="containsText" dxfId="1409" priority="19" operator="containsText" text="CA">
      <formula>NOT(ISERROR(SEARCH("CA",F132)))</formula>
    </cfRule>
    <cfRule type="containsText" dxfId="1408" priority="20" operator="containsText" text="Abs">
      <formula>NOT(ISERROR(SEARCH("Abs",F132)))</formula>
    </cfRule>
  </conditionalFormatting>
  <conditionalFormatting sqref="I126">
    <cfRule type="cellIs" dxfId="1407" priority="14" operator="greaterThan">
      <formula>$E$33</formula>
    </cfRule>
  </conditionalFormatting>
  <conditionalFormatting sqref="C126">
    <cfRule type="containsText" dxfId="1406" priority="11" operator="containsText" text="abs">
      <formula>NOT(ISERROR(SEARCH("abs",C126)))</formula>
    </cfRule>
    <cfRule type="containsText" dxfId="1405" priority="12" operator="containsText" text="CA">
      <formula>NOT(ISERROR(SEARCH("CA",C126)))</formula>
    </cfRule>
    <cfRule type="containsText" dxfId="1404" priority="13" operator="containsText" text="Abs">
      <formula>NOT(ISERROR(SEARCH("Abs",C126)))</formula>
    </cfRule>
  </conditionalFormatting>
  <conditionalFormatting sqref="F117">
    <cfRule type="containsText" dxfId="1403" priority="5" operator="containsText" text="abs">
      <formula>NOT(ISERROR(SEARCH("abs",F117)))</formula>
    </cfRule>
    <cfRule type="containsText" dxfId="1402" priority="6" operator="containsText" text="CA">
      <formula>NOT(ISERROR(SEARCH("CA",F117)))</formula>
    </cfRule>
    <cfRule type="containsText" dxfId="1401" priority="7" operator="containsText" text="Abs">
      <formula>NOT(ISERROR(SEARCH("Abs",F117)))</formula>
    </cfRule>
  </conditionalFormatting>
  <conditionalFormatting sqref="C117">
    <cfRule type="containsText" dxfId="1400" priority="2" operator="containsText" text="abs">
      <formula>NOT(ISERROR(SEARCH("abs",C117)))</formula>
    </cfRule>
    <cfRule type="containsText" dxfId="1399" priority="3" operator="containsText" text="CA">
      <formula>NOT(ISERROR(SEARCH("CA",C117)))</formula>
    </cfRule>
    <cfRule type="containsText" dxfId="1398" priority="4" operator="containsText" text="Abs">
      <formula>NOT(ISERROR(SEARCH("Abs",C117)))</formula>
    </cfRule>
  </conditionalFormatting>
  <conditionalFormatting sqref="I117">
    <cfRule type="cellIs" dxfId="1397" priority="1" operator="greaterThan">
      <formula>$G$6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I14 I23 S5 S25 S23 S14" formula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'Nom et prénom'!$A$2:$A$27</xm:f>
          </x14:formula1>
          <xm:sqref>B89:B113 O5:O29 B5:B29 B33:B57 B61:B85 B117:B141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42"/>
  <sheetViews>
    <sheetView topLeftCell="A97" workbookViewId="0">
      <selection activeCell="B117" sqref="B117:B141"/>
    </sheetView>
  </sheetViews>
  <sheetFormatPr baseColWidth="10" defaultRowHeight="15" x14ac:dyDescent="0.25"/>
  <cols>
    <col min="2" max="2" width="17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1" max="11" width="14" bestFit="1" customWidth="1"/>
    <col min="15" max="15" width="17.5703125" bestFit="1" customWidth="1"/>
    <col min="16" max="18" width="18.7109375" customWidth="1"/>
    <col min="19" max="19" width="22" customWidth="1"/>
    <col min="20" max="20" width="14.7109375" customWidth="1"/>
  </cols>
  <sheetData>
    <row r="1" spans="1:20" ht="15.75" customHeight="1" thickBot="1" x14ac:dyDescent="0.3">
      <c r="A1" s="108" t="s">
        <v>15</v>
      </c>
      <c r="B1" s="110" t="s">
        <v>0</v>
      </c>
      <c r="C1" s="112" t="s">
        <v>5</v>
      </c>
      <c r="D1" s="113"/>
      <c r="E1" s="114"/>
      <c r="F1" s="112" t="s">
        <v>6</v>
      </c>
      <c r="G1" s="113"/>
      <c r="H1" s="114"/>
      <c r="I1" s="127" t="s">
        <v>4</v>
      </c>
      <c r="J1" s="128"/>
      <c r="K1" s="129"/>
      <c r="N1" s="108" t="s">
        <v>15</v>
      </c>
      <c r="O1" s="110" t="s">
        <v>0</v>
      </c>
      <c r="P1" s="121" t="s">
        <v>73</v>
      </c>
      <c r="Q1" s="121" t="s">
        <v>74</v>
      </c>
      <c r="R1" s="121" t="s">
        <v>75</v>
      </c>
      <c r="S1" s="121" t="s">
        <v>76</v>
      </c>
      <c r="T1" s="121" t="s">
        <v>40</v>
      </c>
    </row>
    <row r="2" spans="1:20" ht="15.75" thickBot="1" x14ac:dyDescent="0.3">
      <c r="A2" s="109"/>
      <c r="B2" s="111"/>
      <c r="C2" s="6" t="s">
        <v>1</v>
      </c>
      <c r="D2" s="7" t="s">
        <v>2</v>
      </c>
      <c r="E2" s="8" t="s">
        <v>7</v>
      </c>
      <c r="F2" s="6" t="s">
        <v>1</v>
      </c>
      <c r="G2" s="7" t="s">
        <v>2</v>
      </c>
      <c r="H2" s="8" t="s">
        <v>8</v>
      </c>
      <c r="I2" s="5" t="s">
        <v>3</v>
      </c>
      <c r="J2" s="35" t="s">
        <v>17</v>
      </c>
      <c r="K2" s="35" t="s">
        <v>18</v>
      </c>
      <c r="N2" s="109"/>
      <c r="O2" s="111"/>
      <c r="P2" s="122"/>
      <c r="Q2" s="122"/>
      <c r="R2" s="122"/>
      <c r="S2" s="122"/>
      <c r="T2" s="122"/>
    </row>
    <row r="3" spans="1:20" ht="15.75" thickBot="1" x14ac:dyDescent="0.3">
      <c r="A3" s="45"/>
      <c r="B3" s="46"/>
      <c r="C3" s="1"/>
      <c r="D3" s="1"/>
      <c r="E3" s="1"/>
      <c r="F3" s="1"/>
      <c r="G3" s="1"/>
      <c r="H3" s="1"/>
      <c r="I3" s="1"/>
      <c r="J3" s="34"/>
      <c r="K3" s="34"/>
      <c r="N3" s="45"/>
      <c r="O3" s="46"/>
      <c r="P3" s="47"/>
      <c r="Q3" s="47"/>
      <c r="R3" s="47"/>
      <c r="S3" s="47"/>
      <c r="T3" s="47"/>
    </row>
    <row r="4" spans="1:20" ht="15.75" thickBot="1" x14ac:dyDescent="0.3">
      <c r="C4" s="118" t="s">
        <v>35</v>
      </c>
      <c r="D4" s="119"/>
      <c r="E4" s="119"/>
      <c r="F4" s="119"/>
      <c r="G4" s="119"/>
      <c r="H4" s="119"/>
      <c r="I4" s="119"/>
      <c r="J4" s="119"/>
      <c r="K4" s="120"/>
      <c r="N4" s="45"/>
      <c r="O4" s="46"/>
      <c r="P4" s="47"/>
      <c r="Q4" s="47"/>
      <c r="R4" s="47"/>
      <c r="S4" s="47"/>
      <c r="T4" s="47"/>
    </row>
    <row r="5" spans="1:20" ht="15.75" thickBot="1" x14ac:dyDescent="0.3">
      <c r="A5" s="22">
        <v>1</v>
      </c>
      <c r="B5" s="44" t="s">
        <v>89</v>
      </c>
      <c r="C5" s="13">
        <v>0</v>
      </c>
      <c r="D5" s="2">
        <v>0</v>
      </c>
      <c r="E5" s="57">
        <f>IF(OR(C5="abs",C5="",C5="CA"),0,D5-C5)</f>
        <v>0</v>
      </c>
      <c r="F5" s="13">
        <v>0</v>
      </c>
      <c r="G5" s="2">
        <v>0</v>
      </c>
      <c r="H5" s="58">
        <f>IF(OR(F5="abs",F5="",F5="ca"),0,G5-F5)</f>
        <v>0</v>
      </c>
      <c r="I5" s="73">
        <f t="shared" ref="I5" si="0">MAX(H5-E5,0)</f>
        <v>0</v>
      </c>
      <c r="J5" s="41">
        <v>10</v>
      </c>
      <c r="K5" s="38">
        <f t="shared" ref="K5" si="1">(I5*24)*J5</f>
        <v>0</v>
      </c>
      <c r="N5" s="90">
        <v>1</v>
      </c>
      <c r="O5" s="44" t="s">
        <v>89</v>
      </c>
      <c r="P5" s="91">
        <f>SUM(E5+E33+E61+E89+E117)</f>
        <v>8.3333333333333259E-2</v>
      </c>
      <c r="Q5" s="91">
        <f>SUM(H5+H33+H61+H89+H117)</f>
        <v>8.3333333333333259E-2</v>
      </c>
      <c r="R5" s="91">
        <f>SUM(I5+I33+I61+I89+I117)</f>
        <v>0</v>
      </c>
      <c r="S5" s="91">
        <f>SUM(P5+R5)</f>
        <v>8.3333333333333259E-2</v>
      </c>
      <c r="T5" s="92">
        <f t="shared" ref="T5" si="2">(R5*24)*J5</f>
        <v>0</v>
      </c>
    </row>
    <row r="6" spans="1:20" ht="15.75" thickBot="1" x14ac:dyDescent="0.3">
      <c r="A6" s="23">
        <v>2</v>
      </c>
      <c r="B6" s="44" t="s">
        <v>84</v>
      </c>
      <c r="C6" s="36">
        <v>0</v>
      </c>
      <c r="D6" s="37">
        <v>0</v>
      </c>
      <c r="E6" s="57">
        <f t="shared" ref="E6" si="3">IF(OR(C6="abs",C6="",C6="CA"),0,D6-C6)</f>
        <v>0</v>
      </c>
      <c r="F6" s="36">
        <v>0</v>
      </c>
      <c r="G6" s="37">
        <v>0</v>
      </c>
      <c r="H6" s="58">
        <f t="shared" ref="H6" si="4">IF(OR(F6="abs",F6="",F6="ca"),0,G6-F6)</f>
        <v>0</v>
      </c>
      <c r="I6" s="74">
        <f t="shared" ref="I6" si="5">IF(F6="ca",0,IF(E6&lt;H6,H6,E6))</f>
        <v>0</v>
      </c>
      <c r="J6" s="41">
        <v>9.25</v>
      </c>
      <c r="K6" s="38">
        <f t="shared" ref="K6:K25" si="6">(I6*24)*J6</f>
        <v>0</v>
      </c>
      <c r="N6" s="23">
        <v>2</v>
      </c>
      <c r="O6" s="44" t="s">
        <v>84</v>
      </c>
      <c r="P6" s="56">
        <f t="shared" ref="P6:P29" si="7">SUM(E6+E34+E62+E90+E118)</f>
        <v>0.77083333333333337</v>
      </c>
      <c r="Q6" s="56">
        <f t="shared" ref="Q6:R21" si="8">SUM(H6+H34+H62+H90+H118)</f>
        <v>0.74652777777777779</v>
      </c>
      <c r="R6" s="56">
        <f t="shared" si="8"/>
        <v>0.77083333333333337</v>
      </c>
      <c r="S6" s="56">
        <f t="shared" ref="S6:S29" si="9">SUM(I6+I34+I62+I90+I118)</f>
        <v>0.77083333333333337</v>
      </c>
      <c r="T6" s="48">
        <f t="shared" ref="T6:T24" si="10">SUM(K6+K34+K62+K90+K118)</f>
        <v>171.125</v>
      </c>
    </row>
    <row r="7" spans="1:20" ht="15.75" thickBot="1" x14ac:dyDescent="0.3">
      <c r="A7" s="23">
        <v>3</v>
      </c>
      <c r="B7" s="44" t="s">
        <v>85</v>
      </c>
      <c r="C7" s="13">
        <v>0.375</v>
      </c>
      <c r="D7" s="2">
        <v>0.70833333333333337</v>
      </c>
      <c r="E7" s="57">
        <f t="shared" ref="E7:E25" si="11">IF(OR(C7="abs",C7="",C7="CA"),0,D7-C7)</f>
        <v>0.33333333333333337</v>
      </c>
      <c r="F7" s="13">
        <v>0.4513888888888889</v>
      </c>
      <c r="G7" s="2">
        <v>0.77777777777777779</v>
      </c>
      <c r="H7" s="58">
        <f t="shared" ref="H7:H25" si="12">IF(OR(F7="abs",F7="",F7="ca"),0,G7-F7)</f>
        <v>0.3263888888888889</v>
      </c>
      <c r="I7" s="79">
        <f>IF(F7="ca",0,IF(E7&lt;H7,H7,E7))</f>
        <v>0.33333333333333337</v>
      </c>
      <c r="J7" s="41">
        <v>7.75</v>
      </c>
      <c r="K7" s="38">
        <f t="shared" si="6"/>
        <v>62</v>
      </c>
      <c r="N7" s="23">
        <v>3</v>
      </c>
      <c r="O7" s="44" t="s">
        <v>85</v>
      </c>
      <c r="P7" s="56">
        <f t="shared" si="7"/>
        <v>1.666666666666667</v>
      </c>
      <c r="Q7" s="56">
        <f t="shared" si="8"/>
        <v>1.6284722222222221</v>
      </c>
      <c r="R7" s="56">
        <f t="shared" si="8"/>
        <v>1.7395833333333335</v>
      </c>
      <c r="S7" s="56">
        <f t="shared" si="9"/>
        <v>1.7395833333333335</v>
      </c>
      <c r="T7" s="48">
        <f t="shared" si="10"/>
        <v>323.5625</v>
      </c>
    </row>
    <row r="8" spans="1:20" ht="15.75" thickBot="1" x14ac:dyDescent="0.3">
      <c r="A8" s="23">
        <v>4</v>
      </c>
      <c r="B8" s="44" t="s">
        <v>86</v>
      </c>
      <c r="C8" s="13">
        <v>0.36458333333333331</v>
      </c>
      <c r="D8" s="2">
        <v>0.71875</v>
      </c>
      <c r="E8" s="57">
        <f t="shared" si="11"/>
        <v>0.35416666666666669</v>
      </c>
      <c r="F8" s="13">
        <v>0.36805555555555558</v>
      </c>
      <c r="G8" s="2">
        <v>0.71875</v>
      </c>
      <c r="H8" s="58">
        <f t="shared" si="12"/>
        <v>0.35069444444444442</v>
      </c>
      <c r="I8" s="73">
        <f t="shared" ref="I8:I13" si="13">MAX(H8-E8,0)</f>
        <v>0</v>
      </c>
      <c r="J8" s="41">
        <v>7.75</v>
      </c>
      <c r="K8" s="38">
        <f t="shared" si="6"/>
        <v>0</v>
      </c>
      <c r="N8" s="93">
        <v>4</v>
      </c>
      <c r="O8" s="44" t="s">
        <v>86</v>
      </c>
      <c r="P8" s="91">
        <f t="shared" si="7"/>
        <v>1.7708333333333335</v>
      </c>
      <c r="Q8" s="91">
        <f t="shared" si="8"/>
        <v>1.75</v>
      </c>
      <c r="R8" s="91">
        <f t="shared" si="8"/>
        <v>3.4722222222222099E-3</v>
      </c>
      <c r="S8" s="91">
        <f>SUM(P8+R8)</f>
        <v>1.7743055555555558</v>
      </c>
      <c r="T8" s="92">
        <f t="shared" ref="T8:T15" si="14">(R8*24)*J8</f>
        <v>0.64583333333333104</v>
      </c>
    </row>
    <row r="9" spans="1:20" ht="15.75" thickBot="1" x14ac:dyDescent="0.3">
      <c r="A9" s="23">
        <v>5</v>
      </c>
      <c r="B9" s="44" t="s">
        <v>87</v>
      </c>
      <c r="C9" s="13">
        <v>0</v>
      </c>
      <c r="D9" s="2">
        <v>0</v>
      </c>
      <c r="E9" s="57">
        <f t="shared" si="11"/>
        <v>0</v>
      </c>
      <c r="F9" s="13">
        <v>0</v>
      </c>
      <c r="G9" s="2">
        <v>0</v>
      </c>
      <c r="H9" s="58">
        <f t="shared" si="12"/>
        <v>0</v>
      </c>
      <c r="I9" s="73">
        <f t="shared" si="13"/>
        <v>0</v>
      </c>
      <c r="J9" s="41">
        <v>9.75</v>
      </c>
      <c r="K9" s="38">
        <f t="shared" si="6"/>
        <v>0</v>
      </c>
      <c r="N9" s="93">
        <v>5</v>
      </c>
      <c r="O9" s="44" t="s">
        <v>87</v>
      </c>
      <c r="P9" s="91">
        <f t="shared" si="7"/>
        <v>0.39583333333333331</v>
      </c>
      <c r="Q9" s="91">
        <f t="shared" si="8"/>
        <v>0</v>
      </c>
      <c r="R9" s="91">
        <f t="shared" si="8"/>
        <v>0</v>
      </c>
      <c r="S9" s="91">
        <f t="shared" ref="S9:S13" si="15">SUM(P9+R9)</f>
        <v>0.39583333333333331</v>
      </c>
      <c r="T9" s="92">
        <f t="shared" si="14"/>
        <v>0</v>
      </c>
    </row>
    <row r="10" spans="1:20" ht="15.75" thickBot="1" x14ac:dyDescent="0.3">
      <c r="A10" s="23">
        <v>6</v>
      </c>
      <c r="B10" s="44" t="s">
        <v>88</v>
      </c>
      <c r="C10" s="13">
        <v>0</v>
      </c>
      <c r="D10" s="2">
        <v>0</v>
      </c>
      <c r="E10" s="57">
        <f t="shared" si="11"/>
        <v>0</v>
      </c>
      <c r="F10" s="13">
        <v>0</v>
      </c>
      <c r="G10" s="2">
        <v>0</v>
      </c>
      <c r="H10" s="58">
        <f t="shared" si="12"/>
        <v>0</v>
      </c>
      <c r="I10" s="73">
        <f t="shared" si="13"/>
        <v>0</v>
      </c>
      <c r="J10" s="41">
        <v>8.5</v>
      </c>
      <c r="K10" s="38">
        <f t="shared" si="6"/>
        <v>0</v>
      </c>
      <c r="N10" s="93">
        <v>6</v>
      </c>
      <c r="O10" s="44" t="s">
        <v>88</v>
      </c>
      <c r="P10" s="91">
        <f t="shared" si="7"/>
        <v>0.83333333333333326</v>
      </c>
      <c r="Q10" s="91">
        <f t="shared" si="8"/>
        <v>0.34027777777777773</v>
      </c>
      <c r="R10" s="91">
        <f t="shared" si="8"/>
        <v>0</v>
      </c>
      <c r="S10" s="91">
        <f t="shared" si="15"/>
        <v>0.83333333333333326</v>
      </c>
      <c r="T10" s="92">
        <f t="shared" si="14"/>
        <v>0</v>
      </c>
    </row>
    <row r="11" spans="1:20" ht="15.75" thickBot="1" x14ac:dyDescent="0.3">
      <c r="A11" s="23">
        <v>7</v>
      </c>
      <c r="B11" s="44" t="s">
        <v>90</v>
      </c>
      <c r="C11" s="13">
        <v>0.5625</v>
      </c>
      <c r="D11" s="2">
        <v>0.77083333333333337</v>
      </c>
      <c r="E11" s="57">
        <f t="shared" si="11"/>
        <v>0.20833333333333337</v>
      </c>
      <c r="F11" s="13">
        <v>0.4861111111111111</v>
      </c>
      <c r="G11" s="2">
        <v>0.70138888888888884</v>
      </c>
      <c r="H11" s="58">
        <f t="shared" si="12"/>
        <v>0.21527777777777773</v>
      </c>
      <c r="I11" s="73">
        <f t="shared" si="13"/>
        <v>6.9444444444443643E-3</v>
      </c>
      <c r="J11" s="41">
        <v>7.75</v>
      </c>
      <c r="K11" s="38">
        <f t="shared" si="6"/>
        <v>1.2916666666666519</v>
      </c>
      <c r="N11" s="93">
        <v>7</v>
      </c>
      <c r="O11" s="44" t="s">
        <v>90</v>
      </c>
      <c r="P11" s="91">
        <f t="shared" si="7"/>
        <v>0.80208333333333326</v>
      </c>
      <c r="Q11" s="91">
        <f t="shared" si="8"/>
        <v>0.84722222222222232</v>
      </c>
      <c r="R11" s="91">
        <f t="shared" si="8"/>
        <v>4.5138888888888895E-2</v>
      </c>
      <c r="S11" s="91">
        <f t="shared" si="15"/>
        <v>0.8472222222222221</v>
      </c>
      <c r="T11" s="92">
        <f>(R11*24)*J11</f>
        <v>8.3958333333333339</v>
      </c>
    </row>
    <row r="12" spans="1:20" ht="15.75" thickBot="1" x14ac:dyDescent="0.3">
      <c r="A12" s="23">
        <v>8</v>
      </c>
      <c r="B12" s="44" t="s">
        <v>91</v>
      </c>
      <c r="C12" s="13">
        <v>0.35416666666666669</v>
      </c>
      <c r="D12" s="2">
        <v>0.72916666666666663</v>
      </c>
      <c r="E12" s="57">
        <f t="shared" si="11"/>
        <v>0.37499999999999994</v>
      </c>
      <c r="F12" s="13">
        <v>0.37152777777777773</v>
      </c>
      <c r="G12" s="2">
        <v>0.72916666666666663</v>
      </c>
      <c r="H12" s="58">
        <f t="shared" si="12"/>
        <v>0.3576388888888889</v>
      </c>
      <c r="I12" s="73">
        <f t="shared" si="13"/>
        <v>0</v>
      </c>
      <c r="J12" s="41">
        <v>7.75</v>
      </c>
      <c r="K12" s="38">
        <f t="shared" si="6"/>
        <v>0</v>
      </c>
      <c r="N12" s="93">
        <v>8</v>
      </c>
      <c r="O12" s="44" t="s">
        <v>91</v>
      </c>
      <c r="P12" s="91">
        <f t="shared" si="7"/>
        <v>1.7604166666666665</v>
      </c>
      <c r="Q12" s="91">
        <f t="shared" si="8"/>
        <v>1.7534722222222223</v>
      </c>
      <c r="R12" s="91">
        <f t="shared" si="8"/>
        <v>1.3888888888888951E-2</v>
      </c>
      <c r="S12" s="91">
        <f t="shared" si="15"/>
        <v>1.7743055555555554</v>
      </c>
      <c r="T12" s="92">
        <f t="shared" si="14"/>
        <v>2.5833333333333446</v>
      </c>
    </row>
    <row r="13" spans="1:20" ht="15.75" thickBot="1" x14ac:dyDescent="0.3">
      <c r="A13" s="31">
        <v>9</v>
      </c>
      <c r="B13" s="44" t="s">
        <v>92</v>
      </c>
      <c r="C13" s="32">
        <v>0.3125</v>
      </c>
      <c r="D13" s="33">
        <v>0.72916666666666663</v>
      </c>
      <c r="E13" s="57">
        <f t="shared" si="11"/>
        <v>0.41666666666666663</v>
      </c>
      <c r="F13" s="32">
        <v>0.31597222222222221</v>
      </c>
      <c r="G13" s="33">
        <v>0.72222222222222221</v>
      </c>
      <c r="H13" s="58">
        <f t="shared" si="12"/>
        <v>0.40625</v>
      </c>
      <c r="I13" s="78">
        <f t="shared" si="13"/>
        <v>0</v>
      </c>
      <c r="J13" s="41">
        <v>8.5</v>
      </c>
      <c r="K13" s="38">
        <f t="shared" si="6"/>
        <v>0</v>
      </c>
      <c r="N13" s="94">
        <v>9</v>
      </c>
      <c r="O13" s="44" t="s">
        <v>92</v>
      </c>
      <c r="P13" s="91">
        <f t="shared" si="7"/>
        <v>1.625</v>
      </c>
      <c r="Q13" s="91">
        <f t="shared" si="8"/>
        <v>1.6319444444444442</v>
      </c>
      <c r="R13" s="91">
        <f t="shared" si="8"/>
        <v>1.7361111111111049E-2</v>
      </c>
      <c r="S13" s="91">
        <f t="shared" si="15"/>
        <v>1.6423611111111112</v>
      </c>
      <c r="T13" s="92">
        <f t="shared" si="14"/>
        <v>3.5416666666666541</v>
      </c>
    </row>
    <row r="14" spans="1:20" ht="15.75" thickBot="1" x14ac:dyDescent="0.3">
      <c r="A14" s="31">
        <v>10</v>
      </c>
      <c r="B14" s="44" t="s">
        <v>93</v>
      </c>
      <c r="C14" s="32">
        <v>0</v>
      </c>
      <c r="D14" s="33">
        <v>0</v>
      </c>
      <c r="E14" s="57">
        <f t="shared" si="11"/>
        <v>0</v>
      </c>
      <c r="F14" s="32">
        <v>0</v>
      </c>
      <c r="G14" s="33">
        <v>0</v>
      </c>
      <c r="H14" s="58">
        <f t="shared" si="12"/>
        <v>0</v>
      </c>
      <c r="I14" s="79">
        <f>IF(F14="ca",0,IF(E14&lt;H14,H14,E14))</f>
        <v>0</v>
      </c>
      <c r="J14" s="41">
        <v>9.5</v>
      </c>
      <c r="K14" s="38">
        <f t="shared" si="6"/>
        <v>0</v>
      </c>
      <c r="N14" s="31">
        <v>10</v>
      </c>
      <c r="O14" s="44" t="s">
        <v>93</v>
      </c>
      <c r="P14" s="56">
        <f t="shared" si="7"/>
        <v>0.41666666666666652</v>
      </c>
      <c r="Q14" s="56">
        <f t="shared" si="8"/>
        <v>0.11458333333333337</v>
      </c>
      <c r="R14" s="56">
        <f t="shared" si="8"/>
        <v>0.41666666666666652</v>
      </c>
      <c r="S14" s="56">
        <f t="shared" si="9"/>
        <v>0.41666666666666652</v>
      </c>
      <c r="T14" s="48">
        <f t="shared" si="10"/>
        <v>94.999999999999972</v>
      </c>
    </row>
    <row r="15" spans="1:20" ht="15.75" thickBot="1" x14ac:dyDescent="0.3">
      <c r="A15" s="31">
        <v>11</v>
      </c>
      <c r="B15" s="44" t="s">
        <v>94</v>
      </c>
      <c r="C15" s="32">
        <v>0</v>
      </c>
      <c r="D15" s="33">
        <v>0</v>
      </c>
      <c r="E15" s="57">
        <f t="shared" si="11"/>
        <v>0</v>
      </c>
      <c r="F15" s="32">
        <v>0</v>
      </c>
      <c r="G15" s="33">
        <v>0</v>
      </c>
      <c r="H15" s="58">
        <f t="shared" si="12"/>
        <v>0</v>
      </c>
      <c r="I15" s="78">
        <f>MAX(H15-E15,0)</f>
        <v>0</v>
      </c>
      <c r="J15" s="41">
        <v>9.25</v>
      </c>
      <c r="K15" s="38">
        <f t="shared" si="6"/>
        <v>0</v>
      </c>
      <c r="N15" s="94">
        <v>11</v>
      </c>
      <c r="O15" s="44" t="s">
        <v>94</v>
      </c>
      <c r="P15" s="91">
        <f t="shared" si="7"/>
        <v>0.33333333333333337</v>
      </c>
      <c r="Q15" s="91">
        <f t="shared" si="8"/>
        <v>0.31249999999999989</v>
      </c>
      <c r="R15" s="91">
        <f t="shared" si="8"/>
        <v>0</v>
      </c>
      <c r="S15" s="91">
        <f>SUM(P15+R15)</f>
        <v>0.33333333333333337</v>
      </c>
      <c r="T15" s="92">
        <f t="shared" si="14"/>
        <v>0</v>
      </c>
    </row>
    <row r="16" spans="1:20" ht="15.75" thickBot="1" x14ac:dyDescent="0.3">
      <c r="A16" s="31">
        <v>12</v>
      </c>
      <c r="B16" s="44" t="s">
        <v>95</v>
      </c>
      <c r="C16" s="32">
        <v>0.375</v>
      </c>
      <c r="D16" s="33">
        <v>0.75</v>
      </c>
      <c r="E16" s="57">
        <f t="shared" si="11"/>
        <v>0.375</v>
      </c>
      <c r="F16" s="32">
        <v>0.38541666666666669</v>
      </c>
      <c r="G16" s="33">
        <v>0.73958333333333337</v>
      </c>
      <c r="H16" s="58">
        <f t="shared" si="12"/>
        <v>0.35416666666666669</v>
      </c>
      <c r="I16" s="74">
        <f>IF(F16="ca",0,IF(E16&lt;H16,H16,E16))</f>
        <v>0.375</v>
      </c>
      <c r="J16" s="41">
        <v>8.5</v>
      </c>
      <c r="K16" s="38">
        <f t="shared" si="6"/>
        <v>76.5</v>
      </c>
      <c r="N16" s="31">
        <v>12</v>
      </c>
      <c r="O16" s="44" t="s">
        <v>95</v>
      </c>
      <c r="P16" s="56">
        <f t="shared" si="7"/>
        <v>1.5</v>
      </c>
      <c r="Q16" s="56">
        <f t="shared" si="8"/>
        <v>1.3993055555555556</v>
      </c>
      <c r="R16" s="56">
        <f t="shared" si="8"/>
        <v>1.5</v>
      </c>
      <c r="S16" s="56">
        <f t="shared" si="9"/>
        <v>1.5</v>
      </c>
      <c r="T16" s="48">
        <f t="shared" si="10"/>
        <v>306</v>
      </c>
    </row>
    <row r="17" spans="1:20" ht="15.75" thickBot="1" x14ac:dyDescent="0.3">
      <c r="A17" s="31">
        <v>13</v>
      </c>
      <c r="B17" s="44" t="s">
        <v>96</v>
      </c>
      <c r="C17" s="32">
        <v>0.3125</v>
      </c>
      <c r="D17" s="33">
        <v>0.79166666666666663</v>
      </c>
      <c r="E17" s="57">
        <f t="shared" si="11"/>
        <v>0.47916666666666663</v>
      </c>
      <c r="F17" s="32">
        <v>0.38541666666666669</v>
      </c>
      <c r="G17" s="33">
        <v>0.70833333333333337</v>
      </c>
      <c r="H17" s="58">
        <f t="shared" si="12"/>
        <v>0.32291666666666669</v>
      </c>
      <c r="I17" s="79">
        <f>IF(F17="ca",0,IF(E17&lt;H17,H17,E17))</f>
        <v>0.47916666666666663</v>
      </c>
      <c r="J17" s="41">
        <v>9</v>
      </c>
      <c r="K17" s="40">
        <f t="shared" si="6"/>
        <v>103.5</v>
      </c>
      <c r="N17" s="31">
        <v>13</v>
      </c>
      <c r="O17" s="44" t="s">
        <v>96</v>
      </c>
      <c r="P17" s="56">
        <f t="shared" si="7"/>
        <v>1.4375</v>
      </c>
      <c r="Q17" s="56">
        <f t="shared" si="8"/>
        <v>1.1284722222222223</v>
      </c>
      <c r="R17" s="56">
        <f t="shared" si="8"/>
        <v>1.4375</v>
      </c>
      <c r="S17" s="56">
        <f t="shared" si="9"/>
        <v>1.4375</v>
      </c>
      <c r="T17" s="48">
        <f t="shared" si="10"/>
        <v>310.5</v>
      </c>
    </row>
    <row r="18" spans="1:20" ht="15.75" thickBot="1" x14ac:dyDescent="0.3">
      <c r="A18" s="31">
        <v>14</v>
      </c>
      <c r="B18" s="44" t="s">
        <v>97</v>
      </c>
      <c r="C18" s="32">
        <v>0</v>
      </c>
      <c r="D18" s="33">
        <v>0</v>
      </c>
      <c r="E18" s="57">
        <f t="shared" si="11"/>
        <v>0</v>
      </c>
      <c r="F18" s="32">
        <v>0</v>
      </c>
      <c r="G18" s="33">
        <v>0</v>
      </c>
      <c r="H18" s="58">
        <f t="shared" si="12"/>
        <v>0</v>
      </c>
      <c r="I18" s="73">
        <f>MAX(H18-E18,0)</f>
        <v>0</v>
      </c>
      <c r="J18" s="41">
        <v>8.25</v>
      </c>
      <c r="K18" s="40">
        <f t="shared" si="6"/>
        <v>0</v>
      </c>
      <c r="N18" s="94">
        <v>14</v>
      </c>
      <c r="O18" s="44" t="s">
        <v>97</v>
      </c>
      <c r="P18" s="91">
        <f t="shared" si="7"/>
        <v>0.95833333333333348</v>
      </c>
      <c r="Q18" s="91">
        <f t="shared" si="8"/>
        <v>0.95833333333333304</v>
      </c>
      <c r="R18" s="91">
        <f t="shared" si="8"/>
        <v>0</v>
      </c>
      <c r="S18" s="91">
        <f>SUM(P18+R18)</f>
        <v>0.95833333333333348</v>
      </c>
      <c r="T18" s="92">
        <f t="shared" ref="T18:T19" si="16">(R18*24)*J18</f>
        <v>0</v>
      </c>
    </row>
    <row r="19" spans="1:20" ht="15.75" thickBot="1" x14ac:dyDescent="0.3">
      <c r="A19" s="31">
        <v>15</v>
      </c>
      <c r="B19" s="44" t="s">
        <v>98</v>
      </c>
      <c r="C19" s="32">
        <v>0.34375</v>
      </c>
      <c r="D19" s="33">
        <v>0.66666666666666663</v>
      </c>
      <c r="E19" s="57">
        <f t="shared" si="11"/>
        <v>0.32291666666666663</v>
      </c>
      <c r="F19" s="32">
        <v>0.35416666666666669</v>
      </c>
      <c r="G19" s="33">
        <v>0.65625</v>
      </c>
      <c r="H19" s="58">
        <f t="shared" si="12"/>
        <v>0.30208333333333331</v>
      </c>
      <c r="I19" s="78">
        <f>MAX(H19-E19,0)</f>
        <v>0</v>
      </c>
      <c r="J19" s="41">
        <v>8.25</v>
      </c>
      <c r="K19" s="40">
        <f t="shared" si="6"/>
        <v>0</v>
      </c>
      <c r="N19" s="94">
        <v>15</v>
      </c>
      <c r="O19" s="44" t="s">
        <v>98</v>
      </c>
      <c r="P19" s="91">
        <f t="shared" si="7"/>
        <v>1.2916666666666665</v>
      </c>
      <c r="Q19" s="91">
        <f t="shared" si="8"/>
        <v>1.25</v>
      </c>
      <c r="R19" s="91">
        <f t="shared" si="8"/>
        <v>3.4722222222223209E-3</v>
      </c>
      <c r="S19" s="91">
        <f>SUM(P19+R19)</f>
        <v>1.2951388888888888</v>
      </c>
      <c r="T19" s="92">
        <f t="shared" si="16"/>
        <v>0.68750000000001954</v>
      </c>
    </row>
    <row r="20" spans="1:20" ht="15.75" thickBot="1" x14ac:dyDescent="0.3">
      <c r="A20" s="31">
        <v>16</v>
      </c>
      <c r="B20" s="44" t="s">
        <v>99</v>
      </c>
      <c r="C20" s="32">
        <v>0</v>
      </c>
      <c r="D20" s="33">
        <v>0</v>
      </c>
      <c r="E20" s="57">
        <f t="shared" si="11"/>
        <v>0</v>
      </c>
      <c r="F20" s="32">
        <v>0</v>
      </c>
      <c r="G20" s="33">
        <v>0</v>
      </c>
      <c r="H20" s="58">
        <f t="shared" si="12"/>
        <v>0</v>
      </c>
      <c r="I20" s="74">
        <f>IF(F20="ca",0,IF(E20&lt;H20,H20,E20))</f>
        <v>0</v>
      </c>
      <c r="J20" s="41">
        <v>8</v>
      </c>
      <c r="K20" s="40">
        <f t="shared" si="6"/>
        <v>0</v>
      </c>
      <c r="N20" s="31">
        <v>16</v>
      </c>
      <c r="O20" s="44" t="s">
        <v>99</v>
      </c>
      <c r="P20" s="56">
        <f t="shared" si="7"/>
        <v>1.5000000000000002</v>
      </c>
      <c r="Q20" s="56">
        <f t="shared" si="8"/>
        <v>1.3090277777777779</v>
      </c>
      <c r="R20" s="56">
        <f t="shared" si="8"/>
        <v>1.5000000000000002</v>
      </c>
      <c r="S20" s="56">
        <f t="shared" si="9"/>
        <v>1.5000000000000002</v>
      </c>
      <c r="T20" s="48">
        <f t="shared" si="10"/>
        <v>288.00000000000006</v>
      </c>
    </row>
    <row r="21" spans="1:20" ht="15.75" thickBot="1" x14ac:dyDescent="0.3">
      <c r="A21" s="31">
        <v>17</v>
      </c>
      <c r="B21" s="44" t="s">
        <v>100</v>
      </c>
      <c r="C21" s="32">
        <v>0.375</v>
      </c>
      <c r="D21" s="33">
        <v>0.66666666666666663</v>
      </c>
      <c r="E21" s="57">
        <f t="shared" si="11"/>
        <v>0.29166666666666663</v>
      </c>
      <c r="F21" s="32">
        <v>0.40277777777777773</v>
      </c>
      <c r="G21" s="33">
        <v>0.66666666666666663</v>
      </c>
      <c r="H21" s="58">
        <f t="shared" si="12"/>
        <v>0.2638888888888889</v>
      </c>
      <c r="I21" s="74">
        <f>IF(F21="ca",0,IF(E21&lt;H21,H21,E21))</f>
        <v>0.29166666666666663</v>
      </c>
      <c r="J21" s="41">
        <v>8.75</v>
      </c>
      <c r="K21" s="40">
        <f t="shared" si="6"/>
        <v>61.249999999999993</v>
      </c>
      <c r="N21" s="31">
        <v>17</v>
      </c>
      <c r="O21" s="44" t="s">
        <v>100</v>
      </c>
      <c r="P21" s="56">
        <f t="shared" si="7"/>
        <v>0.95833333333333326</v>
      </c>
      <c r="Q21" s="56">
        <f t="shared" si="8"/>
        <v>0.89930555555555547</v>
      </c>
      <c r="R21" s="56">
        <f t="shared" si="8"/>
        <v>0.95833333333333326</v>
      </c>
      <c r="S21" s="56">
        <f t="shared" si="9"/>
        <v>0.95833333333333326</v>
      </c>
      <c r="T21" s="48">
        <f t="shared" si="10"/>
        <v>201.25</v>
      </c>
    </row>
    <row r="22" spans="1:20" ht="15.75" thickBot="1" x14ac:dyDescent="0.3">
      <c r="A22" s="31">
        <v>18</v>
      </c>
      <c r="B22" s="44" t="s">
        <v>101</v>
      </c>
      <c r="C22" s="32">
        <v>0</v>
      </c>
      <c r="D22" s="33">
        <v>0</v>
      </c>
      <c r="E22" s="57">
        <f t="shared" si="11"/>
        <v>0</v>
      </c>
      <c r="F22" s="32">
        <v>0</v>
      </c>
      <c r="G22" s="33">
        <v>0</v>
      </c>
      <c r="H22" s="58">
        <f t="shared" si="12"/>
        <v>0</v>
      </c>
      <c r="I22" s="79">
        <f>IF(F22="ca",0,IF(E22&lt;H22,H22,E22))</f>
        <v>0</v>
      </c>
      <c r="J22" s="41">
        <v>9.75</v>
      </c>
      <c r="K22" s="40">
        <f t="shared" si="6"/>
        <v>0</v>
      </c>
      <c r="N22" s="31">
        <v>18</v>
      </c>
      <c r="O22" s="44" t="s">
        <v>101</v>
      </c>
      <c r="P22" s="56">
        <f t="shared" si="7"/>
        <v>0.16666666666666663</v>
      </c>
      <c r="Q22" s="56">
        <f t="shared" ref="Q22:R29" si="17">SUM(H22+H50+H78+H106+H134)</f>
        <v>0.16666666666666669</v>
      </c>
      <c r="R22" s="56">
        <f t="shared" si="17"/>
        <v>0.16666666666666663</v>
      </c>
      <c r="S22" s="56">
        <f t="shared" si="9"/>
        <v>0.16666666666666663</v>
      </c>
      <c r="T22" s="48">
        <f t="shared" si="10"/>
        <v>38.999999999999993</v>
      </c>
    </row>
    <row r="23" spans="1:20" ht="15.75" thickBot="1" x14ac:dyDescent="0.3">
      <c r="A23" s="31">
        <v>19</v>
      </c>
      <c r="B23" s="44" t="s">
        <v>102</v>
      </c>
      <c r="C23" s="32">
        <v>0</v>
      </c>
      <c r="D23" s="33">
        <v>0</v>
      </c>
      <c r="E23" s="57">
        <f t="shared" si="11"/>
        <v>0</v>
      </c>
      <c r="F23" s="32">
        <v>0</v>
      </c>
      <c r="G23" s="33">
        <v>0</v>
      </c>
      <c r="H23" s="58">
        <f t="shared" si="12"/>
        <v>0</v>
      </c>
      <c r="I23" s="78">
        <f>MAX(H23-E23,0)</f>
        <v>0</v>
      </c>
      <c r="J23" s="41">
        <v>9.25</v>
      </c>
      <c r="K23" s="40">
        <f t="shared" si="6"/>
        <v>0</v>
      </c>
      <c r="N23" s="94">
        <v>19</v>
      </c>
      <c r="O23" s="44" t="s">
        <v>102</v>
      </c>
      <c r="P23" s="91">
        <f t="shared" si="7"/>
        <v>0.8125</v>
      </c>
      <c r="Q23" s="91">
        <f t="shared" si="17"/>
        <v>0.78124999999999989</v>
      </c>
      <c r="R23" s="91">
        <f t="shared" si="17"/>
        <v>0</v>
      </c>
      <c r="S23" s="91">
        <f>SUM(P23+R23)</f>
        <v>0.8125</v>
      </c>
      <c r="T23" s="92">
        <f t="shared" ref="T23:T25" si="18">(R23*24)*J23</f>
        <v>0</v>
      </c>
    </row>
    <row r="24" spans="1:20" ht="15.75" thickBot="1" x14ac:dyDescent="0.3">
      <c r="A24" s="31">
        <v>20</v>
      </c>
      <c r="B24" s="44" t="s">
        <v>103</v>
      </c>
      <c r="C24" s="32">
        <v>0.36458333333333331</v>
      </c>
      <c r="D24" s="33">
        <v>0.69791666666666663</v>
      </c>
      <c r="E24" s="57">
        <f t="shared" si="11"/>
        <v>0.33333333333333331</v>
      </c>
      <c r="F24" s="32">
        <v>0.36458333333333331</v>
      </c>
      <c r="G24" s="33">
        <v>0.69791666666666663</v>
      </c>
      <c r="H24" s="58">
        <f t="shared" si="12"/>
        <v>0.33333333333333331</v>
      </c>
      <c r="I24" s="79">
        <f>IF(F24="ca",0,IF(E24&lt;H24,H24,E24))</f>
        <v>0.33333333333333331</v>
      </c>
      <c r="J24" s="41">
        <v>9.75</v>
      </c>
      <c r="K24" s="40">
        <f t="shared" si="6"/>
        <v>78</v>
      </c>
      <c r="N24" s="31">
        <v>20</v>
      </c>
      <c r="O24" s="44" t="s">
        <v>103</v>
      </c>
      <c r="P24" s="56">
        <f t="shared" si="7"/>
        <v>0.33333333333333331</v>
      </c>
      <c r="Q24" s="56">
        <f t="shared" si="17"/>
        <v>0.33333333333333331</v>
      </c>
      <c r="R24" s="56">
        <f t="shared" si="17"/>
        <v>0.33333333333333331</v>
      </c>
      <c r="S24" s="56">
        <f t="shared" si="9"/>
        <v>0.33333333333333331</v>
      </c>
      <c r="T24" s="48">
        <f t="shared" si="10"/>
        <v>78</v>
      </c>
    </row>
    <row r="25" spans="1:20" ht="15.75" thickBot="1" x14ac:dyDescent="0.3">
      <c r="A25" s="31">
        <v>21</v>
      </c>
      <c r="B25" s="44" t="s">
        <v>104</v>
      </c>
      <c r="C25" s="13">
        <v>0.35416666666666669</v>
      </c>
      <c r="D25" s="2">
        <v>0.70833333333333337</v>
      </c>
      <c r="E25" s="57">
        <f t="shared" si="11"/>
        <v>0.35416666666666669</v>
      </c>
      <c r="F25" s="13">
        <v>0.35416666666666669</v>
      </c>
      <c r="G25" s="2">
        <v>0.65625</v>
      </c>
      <c r="H25" s="58">
        <f t="shared" si="12"/>
        <v>0.30208333333333331</v>
      </c>
      <c r="I25" s="73">
        <f>MAX(H25-E25,0)</f>
        <v>0</v>
      </c>
      <c r="J25" s="41">
        <v>9</v>
      </c>
      <c r="K25" s="40">
        <f t="shared" si="6"/>
        <v>0</v>
      </c>
      <c r="N25" s="94">
        <v>21</v>
      </c>
      <c r="O25" s="44" t="s">
        <v>104</v>
      </c>
      <c r="P25" s="91">
        <f t="shared" si="7"/>
        <v>0.55208333333333348</v>
      </c>
      <c r="Q25" s="91">
        <f t="shared" si="17"/>
        <v>0.30208333333333331</v>
      </c>
      <c r="R25" s="91">
        <f t="shared" si="17"/>
        <v>0</v>
      </c>
      <c r="S25" s="91">
        <f>SUM(P25+R25)</f>
        <v>0.55208333333333348</v>
      </c>
      <c r="T25" s="92">
        <f t="shared" si="18"/>
        <v>0</v>
      </c>
    </row>
    <row r="26" spans="1:20" ht="15.75" thickBot="1" x14ac:dyDescent="0.3">
      <c r="A26" s="31">
        <v>22</v>
      </c>
      <c r="B26" s="44"/>
      <c r="C26" s="32"/>
      <c r="D26" s="33"/>
      <c r="E26" s="57"/>
      <c r="F26" s="32"/>
      <c r="G26" s="33"/>
      <c r="H26" s="58"/>
      <c r="I26" s="73">
        <f t="shared" ref="I26:I29" si="19">MAX(H26-E26,0)</f>
        <v>0</v>
      </c>
      <c r="J26" s="41"/>
      <c r="K26" s="40"/>
      <c r="N26" s="31">
        <v>22</v>
      </c>
      <c r="O26" s="44"/>
      <c r="P26" s="56">
        <f t="shared" si="7"/>
        <v>0</v>
      </c>
      <c r="Q26" s="56">
        <f t="shared" si="17"/>
        <v>0</v>
      </c>
      <c r="R26" s="56">
        <f t="shared" si="17"/>
        <v>0</v>
      </c>
      <c r="S26" s="56">
        <f t="shared" si="9"/>
        <v>0</v>
      </c>
      <c r="T26" s="48">
        <f t="shared" ref="T26:T29" si="20">SUM(K26+K54+K82+K110+K138)</f>
        <v>0</v>
      </c>
    </row>
    <row r="27" spans="1:20" ht="15.75" thickBot="1" x14ac:dyDescent="0.3">
      <c r="A27" s="31">
        <v>23</v>
      </c>
      <c r="B27" s="44"/>
      <c r="C27" s="32"/>
      <c r="D27" s="33"/>
      <c r="E27" s="57"/>
      <c r="F27" s="32"/>
      <c r="G27" s="33"/>
      <c r="H27" s="58"/>
      <c r="I27" s="73">
        <f t="shared" si="19"/>
        <v>0</v>
      </c>
      <c r="J27" s="41"/>
      <c r="K27" s="40"/>
      <c r="N27" s="31">
        <v>23</v>
      </c>
      <c r="O27" s="44"/>
      <c r="P27" s="56">
        <f t="shared" si="7"/>
        <v>0</v>
      </c>
      <c r="Q27" s="56">
        <f t="shared" si="17"/>
        <v>0</v>
      </c>
      <c r="R27" s="56">
        <f t="shared" si="17"/>
        <v>0</v>
      </c>
      <c r="S27" s="56">
        <f t="shared" si="9"/>
        <v>0</v>
      </c>
      <c r="T27" s="48">
        <f t="shared" si="20"/>
        <v>0</v>
      </c>
    </row>
    <row r="28" spans="1:20" ht="15.75" thickBot="1" x14ac:dyDescent="0.3">
      <c r="A28" s="31">
        <v>24</v>
      </c>
      <c r="B28" s="44"/>
      <c r="C28" s="32"/>
      <c r="D28" s="33"/>
      <c r="E28" s="57"/>
      <c r="F28" s="32"/>
      <c r="G28" s="33"/>
      <c r="H28" s="58"/>
      <c r="I28" s="73">
        <f t="shared" si="19"/>
        <v>0</v>
      </c>
      <c r="J28" s="41"/>
      <c r="K28" s="40"/>
      <c r="N28" s="31">
        <v>24</v>
      </c>
      <c r="O28" s="44"/>
      <c r="P28" s="56">
        <f t="shared" si="7"/>
        <v>0</v>
      </c>
      <c r="Q28" s="56">
        <f t="shared" si="17"/>
        <v>0</v>
      </c>
      <c r="R28" s="56">
        <f t="shared" si="17"/>
        <v>0</v>
      </c>
      <c r="S28" s="56">
        <f t="shared" si="9"/>
        <v>0</v>
      </c>
      <c r="T28" s="48">
        <f t="shared" si="20"/>
        <v>0</v>
      </c>
    </row>
    <row r="29" spans="1:20" ht="15.75" thickBot="1" x14ac:dyDescent="0.3">
      <c r="A29" s="24">
        <v>25</v>
      </c>
      <c r="B29" s="44"/>
      <c r="C29" s="14"/>
      <c r="D29" s="10"/>
      <c r="E29" s="57"/>
      <c r="F29" s="14"/>
      <c r="G29" s="10"/>
      <c r="H29" s="58"/>
      <c r="I29" s="73">
        <f t="shared" si="19"/>
        <v>0</v>
      </c>
      <c r="J29" s="41"/>
      <c r="K29" s="40"/>
      <c r="N29" s="24">
        <v>25</v>
      </c>
      <c r="O29" s="44"/>
      <c r="P29" s="56">
        <f t="shared" si="7"/>
        <v>0</v>
      </c>
      <c r="Q29" s="56">
        <f t="shared" si="17"/>
        <v>0</v>
      </c>
      <c r="R29" s="56">
        <f t="shared" si="17"/>
        <v>0</v>
      </c>
      <c r="S29" s="56">
        <f t="shared" si="9"/>
        <v>0</v>
      </c>
      <c r="T29" s="48">
        <f t="shared" si="20"/>
        <v>0</v>
      </c>
    </row>
    <row r="30" spans="1:20" ht="15.75" thickBot="1" x14ac:dyDescent="0.3">
      <c r="A30" s="115" t="s">
        <v>16</v>
      </c>
      <c r="B30" s="116"/>
      <c r="C30" s="116"/>
      <c r="D30" s="116"/>
      <c r="E30" s="116"/>
      <c r="F30" s="116"/>
      <c r="G30" s="116"/>
      <c r="H30" s="117"/>
      <c r="I30" s="42">
        <f>SUM(I5:I29)</f>
        <v>1.819444444444444</v>
      </c>
      <c r="J30" s="39"/>
      <c r="K30" s="43">
        <f>SUM(K5:K29)</f>
        <v>382.54166666666663</v>
      </c>
      <c r="N30" s="45"/>
      <c r="O30" s="46"/>
      <c r="P30" s="50">
        <f>SUM(P5:P29)</f>
        <v>19.968749999999996</v>
      </c>
      <c r="Q30" s="50">
        <f>SUM(Q5:Q29)</f>
        <v>17.736111111111111</v>
      </c>
      <c r="R30" s="50"/>
      <c r="S30" s="50">
        <f>SUM(S5:S29)</f>
        <v>20.125</v>
      </c>
      <c r="T30" s="51">
        <f>SUM(T5:T29)</f>
        <v>1828.2916666666665</v>
      </c>
    </row>
    <row r="31" spans="1:20" ht="15.75" thickBot="1" x14ac:dyDescent="0.3">
      <c r="P31" s="29">
        <f>((11.5/24)*10)*5</f>
        <v>23.958333333333336</v>
      </c>
      <c r="Q31" s="29">
        <f>((11.5/24)*10)*5</f>
        <v>23.958333333333336</v>
      </c>
      <c r="R31" s="29"/>
      <c r="S31" s="29"/>
      <c r="T31" s="30">
        <f>P30/P31</f>
        <v>0.833478260869565</v>
      </c>
    </row>
    <row r="32" spans="1:20" ht="15.75" thickBot="1" x14ac:dyDescent="0.3">
      <c r="C32" s="118" t="s">
        <v>36</v>
      </c>
      <c r="D32" s="119"/>
      <c r="E32" s="119"/>
      <c r="F32" s="119"/>
      <c r="G32" s="119"/>
      <c r="H32" s="119"/>
      <c r="I32" s="119"/>
      <c r="J32" s="119"/>
      <c r="K32" s="120"/>
      <c r="P32" s="52"/>
      <c r="Q32" s="52"/>
      <c r="R32" s="52"/>
      <c r="S32" s="52"/>
      <c r="T32" s="30"/>
    </row>
    <row r="33" spans="1:20" ht="15.75" thickBot="1" x14ac:dyDescent="0.3">
      <c r="A33" s="22">
        <v>1</v>
      </c>
      <c r="B33" s="44" t="s">
        <v>89</v>
      </c>
      <c r="C33" s="13">
        <v>0</v>
      </c>
      <c r="D33" s="2">
        <v>0</v>
      </c>
      <c r="E33" s="57">
        <f t="shared" ref="E33:E52" si="21">IF(OR(C33="abs",C33="",C33="CA"),0,D33-C33)</f>
        <v>0</v>
      </c>
      <c r="F33" s="13">
        <v>0</v>
      </c>
      <c r="G33" s="2">
        <v>0</v>
      </c>
      <c r="H33" s="58">
        <f t="shared" ref="H33:H53" si="22">IF(OR(F33="abs",F33="",F33="ca"),0,G33-F33)</f>
        <v>0</v>
      </c>
      <c r="I33" s="73">
        <f t="shared" ref="I33" si="23">MAX(H33-E33,0)</f>
        <v>0</v>
      </c>
      <c r="J33" s="41">
        <v>10</v>
      </c>
      <c r="K33" s="38">
        <f t="shared" ref="K33:K52" si="24">(I33*24)*J33</f>
        <v>0</v>
      </c>
      <c r="P33" s="52"/>
      <c r="Q33" s="52"/>
      <c r="R33" s="52"/>
      <c r="S33" s="52"/>
      <c r="T33" s="30"/>
    </row>
    <row r="34" spans="1:20" ht="15.75" thickBot="1" x14ac:dyDescent="0.3">
      <c r="A34" s="23">
        <v>2</v>
      </c>
      <c r="B34" s="44" t="s">
        <v>84</v>
      </c>
      <c r="C34" s="36">
        <v>0.33333333333333331</v>
      </c>
      <c r="D34" s="37">
        <v>0.71875</v>
      </c>
      <c r="E34" s="57">
        <f t="shared" si="21"/>
        <v>0.38541666666666669</v>
      </c>
      <c r="F34" s="36">
        <v>0.3576388888888889</v>
      </c>
      <c r="G34" s="37">
        <v>0.71875</v>
      </c>
      <c r="H34" s="58">
        <f t="shared" si="22"/>
        <v>0.3611111111111111</v>
      </c>
      <c r="I34" s="74">
        <f t="shared" ref="I34:I35" si="25">IF(F34="ca",0,IF(E34&lt;H34,H34,E34))</f>
        <v>0.38541666666666669</v>
      </c>
      <c r="J34" s="41">
        <v>9.25</v>
      </c>
      <c r="K34" s="38">
        <f t="shared" si="24"/>
        <v>85.5625</v>
      </c>
      <c r="P34" s="52"/>
      <c r="Q34" s="52"/>
      <c r="R34" s="52"/>
      <c r="S34" s="52"/>
      <c r="T34" s="30"/>
    </row>
    <row r="35" spans="1:20" ht="15.75" thickBot="1" x14ac:dyDescent="0.3">
      <c r="A35" s="23">
        <v>3</v>
      </c>
      <c r="B35" s="44" t="s">
        <v>85</v>
      </c>
      <c r="C35" s="13">
        <v>0.375</v>
      </c>
      <c r="D35" s="2">
        <v>0.70833333333333337</v>
      </c>
      <c r="E35" s="57">
        <f t="shared" si="21"/>
        <v>0.33333333333333337</v>
      </c>
      <c r="F35" s="13">
        <v>0.375</v>
      </c>
      <c r="G35" s="2">
        <v>0.78125</v>
      </c>
      <c r="H35" s="58">
        <f t="shared" si="22"/>
        <v>0.40625</v>
      </c>
      <c r="I35" s="74">
        <f t="shared" si="25"/>
        <v>0.40625</v>
      </c>
      <c r="J35" s="41">
        <v>7.75</v>
      </c>
      <c r="K35" s="38">
        <f t="shared" si="24"/>
        <v>75.5625</v>
      </c>
      <c r="P35" s="52"/>
      <c r="Q35" s="52"/>
      <c r="R35" s="52"/>
      <c r="S35" s="52"/>
      <c r="T35" s="30"/>
    </row>
    <row r="36" spans="1:20" ht="15.75" thickBot="1" x14ac:dyDescent="0.3">
      <c r="A36" s="23">
        <v>4</v>
      </c>
      <c r="B36" s="44" t="s">
        <v>86</v>
      </c>
      <c r="C36" s="13">
        <v>0.36458333333333331</v>
      </c>
      <c r="D36" s="2">
        <v>0.71875</v>
      </c>
      <c r="E36" s="57">
        <f t="shared" si="21"/>
        <v>0.35416666666666669</v>
      </c>
      <c r="F36" s="13">
        <v>0.36805555555555558</v>
      </c>
      <c r="G36" s="2">
        <v>0.71527777777777779</v>
      </c>
      <c r="H36" s="58">
        <f t="shared" si="22"/>
        <v>0.34722222222222221</v>
      </c>
      <c r="I36" s="73">
        <f t="shared" ref="I36:I41" si="26">MAX(H36-E36,0)</f>
        <v>0</v>
      </c>
      <c r="J36" s="41">
        <v>7.75</v>
      </c>
      <c r="K36" s="38">
        <f t="shared" si="24"/>
        <v>0</v>
      </c>
      <c r="P36" s="52"/>
      <c r="Q36" s="52"/>
      <c r="R36" s="52"/>
      <c r="S36" s="52"/>
      <c r="T36" s="30"/>
    </row>
    <row r="37" spans="1:20" ht="15.75" thickBot="1" x14ac:dyDescent="0.3">
      <c r="A37" s="23">
        <v>5</v>
      </c>
      <c r="B37" s="44" t="s">
        <v>87</v>
      </c>
      <c r="C37" s="13">
        <v>0</v>
      </c>
      <c r="D37" s="2">
        <v>0</v>
      </c>
      <c r="E37" s="57">
        <f t="shared" si="21"/>
        <v>0</v>
      </c>
      <c r="F37" s="13">
        <v>0</v>
      </c>
      <c r="G37" s="2">
        <v>0</v>
      </c>
      <c r="H37" s="58">
        <f t="shared" si="22"/>
        <v>0</v>
      </c>
      <c r="I37" s="73">
        <f t="shared" si="26"/>
        <v>0</v>
      </c>
      <c r="J37" s="41">
        <v>9.75</v>
      </c>
      <c r="K37" s="38">
        <f t="shared" si="24"/>
        <v>0</v>
      </c>
      <c r="P37" s="52"/>
      <c r="Q37" s="52"/>
      <c r="R37" s="52"/>
      <c r="S37" s="52"/>
      <c r="T37" s="30"/>
    </row>
    <row r="38" spans="1:20" ht="15.75" thickBot="1" x14ac:dyDescent="0.3">
      <c r="A38" s="23">
        <v>6</v>
      </c>
      <c r="B38" s="44" t="s">
        <v>88</v>
      </c>
      <c r="C38" s="13">
        <v>0.3125</v>
      </c>
      <c r="D38" s="2">
        <v>0.72916666666666663</v>
      </c>
      <c r="E38" s="57">
        <f t="shared" si="21"/>
        <v>0.41666666666666663</v>
      </c>
      <c r="F38" s="13" t="s">
        <v>64</v>
      </c>
      <c r="G38" s="2">
        <v>0</v>
      </c>
      <c r="H38" s="58">
        <f t="shared" si="22"/>
        <v>0</v>
      </c>
      <c r="I38" s="73">
        <f t="shared" si="26"/>
        <v>0</v>
      </c>
      <c r="J38" s="41">
        <v>8.5</v>
      </c>
      <c r="K38" s="38">
        <f t="shared" si="24"/>
        <v>0</v>
      </c>
      <c r="P38" s="52"/>
      <c r="Q38" s="52"/>
      <c r="R38" s="52"/>
      <c r="S38" s="52"/>
      <c r="T38" s="30"/>
    </row>
    <row r="39" spans="1:20" ht="15.75" thickBot="1" x14ac:dyDescent="0.3">
      <c r="A39" s="23">
        <v>7</v>
      </c>
      <c r="B39" s="44" t="s">
        <v>90</v>
      </c>
      <c r="C39" s="13">
        <v>0</v>
      </c>
      <c r="D39" s="2">
        <v>0</v>
      </c>
      <c r="E39" s="57">
        <f t="shared" si="21"/>
        <v>0</v>
      </c>
      <c r="F39" s="13">
        <v>0</v>
      </c>
      <c r="G39" s="2">
        <v>0</v>
      </c>
      <c r="H39" s="58">
        <f t="shared" si="22"/>
        <v>0</v>
      </c>
      <c r="I39" s="73">
        <f t="shared" si="26"/>
        <v>0</v>
      </c>
      <c r="J39" s="41">
        <v>7.75</v>
      </c>
      <c r="K39" s="38">
        <f t="shared" si="24"/>
        <v>0</v>
      </c>
      <c r="P39" s="52"/>
      <c r="Q39" s="52"/>
      <c r="R39" s="52"/>
      <c r="S39" s="52"/>
      <c r="T39" s="30"/>
    </row>
    <row r="40" spans="1:20" ht="15.75" thickBot="1" x14ac:dyDescent="0.3">
      <c r="A40" s="23">
        <v>8</v>
      </c>
      <c r="B40" s="44" t="s">
        <v>91</v>
      </c>
      <c r="C40" s="13">
        <v>0.35416666666666669</v>
      </c>
      <c r="D40" s="2">
        <v>0.55208333333333337</v>
      </c>
      <c r="E40" s="57">
        <f t="shared" si="21"/>
        <v>0.19791666666666669</v>
      </c>
      <c r="F40" s="75">
        <v>0.37152777777777773</v>
      </c>
      <c r="G40" s="76">
        <v>0.56944444444444442</v>
      </c>
      <c r="H40" s="58">
        <f t="shared" si="22"/>
        <v>0.19791666666666669</v>
      </c>
      <c r="I40" s="73">
        <f t="shared" si="26"/>
        <v>0</v>
      </c>
      <c r="J40" s="41">
        <v>7.75</v>
      </c>
      <c r="K40" s="38">
        <f t="shared" si="24"/>
        <v>0</v>
      </c>
      <c r="P40" s="52"/>
      <c r="Q40" s="52"/>
      <c r="R40" s="52"/>
      <c r="S40" s="52"/>
      <c r="T40" s="30"/>
    </row>
    <row r="41" spans="1:20" ht="15.75" thickBot="1" x14ac:dyDescent="0.3">
      <c r="A41" s="31">
        <v>9</v>
      </c>
      <c r="B41" s="44" t="s">
        <v>92</v>
      </c>
      <c r="C41" s="13">
        <v>0.3125</v>
      </c>
      <c r="D41" s="2">
        <v>0.72916666666666663</v>
      </c>
      <c r="E41" s="57">
        <f t="shared" si="21"/>
        <v>0.41666666666666663</v>
      </c>
      <c r="F41" s="13">
        <v>0.3125</v>
      </c>
      <c r="G41" s="2">
        <v>0.73263888888888884</v>
      </c>
      <c r="H41" s="58">
        <f t="shared" si="22"/>
        <v>0.42013888888888884</v>
      </c>
      <c r="I41" s="73">
        <f t="shared" si="26"/>
        <v>3.4722222222222099E-3</v>
      </c>
      <c r="J41" s="41">
        <v>8.5</v>
      </c>
      <c r="K41" s="38">
        <f t="shared" si="24"/>
        <v>0.70833333333333082</v>
      </c>
      <c r="P41" s="52"/>
      <c r="Q41" s="52"/>
      <c r="R41" s="52"/>
      <c r="S41" s="52"/>
      <c r="T41" s="30"/>
    </row>
    <row r="42" spans="1:20" ht="15.75" thickBot="1" x14ac:dyDescent="0.3">
      <c r="A42" s="31">
        <v>10</v>
      </c>
      <c r="B42" s="44" t="s">
        <v>93</v>
      </c>
      <c r="C42" s="32">
        <v>0.55208333333333337</v>
      </c>
      <c r="D42" s="33">
        <v>0.76041666666666663</v>
      </c>
      <c r="E42" s="57">
        <f t="shared" si="21"/>
        <v>0.20833333333333326</v>
      </c>
      <c r="F42" s="32">
        <v>0.60416666666666663</v>
      </c>
      <c r="G42" s="33">
        <v>0.71875</v>
      </c>
      <c r="H42" s="58">
        <f t="shared" si="22"/>
        <v>0.11458333333333337</v>
      </c>
      <c r="I42" s="74">
        <f t="shared" ref="I42" si="27">IF(F42="ca",0,IF(E42&lt;H42,H42,E42))</f>
        <v>0.20833333333333326</v>
      </c>
      <c r="J42" s="41">
        <v>9.5</v>
      </c>
      <c r="K42" s="38">
        <f t="shared" si="24"/>
        <v>47.499999999999986</v>
      </c>
      <c r="P42" s="52"/>
      <c r="Q42" s="52"/>
      <c r="R42" s="52"/>
      <c r="S42" s="52"/>
      <c r="T42" s="30"/>
    </row>
    <row r="43" spans="1:20" ht="15.75" thickBot="1" x14ac:dyDescent="0.3">
      <c r="A43" s="31">
        <v>11</v>
      </c>
      <c r="B43" s="44" t="s">
        <v>94</v>
      </c>
      <c r="C43" s="32">
        <v>0</v>
      </c>
      <c r="D43" s="33">
        <v>0</v>
      </c>
      <c r="E43" s="57">
        <f t="shared" si="21"/>
        <v>0</v>
      </c>
      <c r="F43" s="32">
        <v>0</v>
      </c>
      <c r="G43" s="33">
        <v>0</v>
      </c>
      <c r="H43" s="58">
        <f t="shared" si="22"/>
        <v>0</v>
      </c>
      <c r="I43" s="73">
        <f t="shared" ref="I43" si="28">MAX(H43-E43,0)</f>
        <v>0</v>
      </c>
      <c r="J43" s="41">
        <v>9.25</v>
      </c>
      <c r="K43" s="38">
        <f t="shared" si="24"/>
        <v>0</v>
      </c>
      <c r="P43" s="52"/>
      <c r="Q43" s="52"/>
      <c r="R43" s="52"/>
      <c r="S43" s="52"/>
      <c r="T43" s="30"/>
    </row>
    <row r="44" spans="1:20" ht="15.75" thickBot="1" x14ac:dyDescent="0.3">
      <c r="A44" s="31">
        <v>12</v>
      </c>
      <c r="B44" s="44" t="s">
        <v>95</v>
      </c>
      <c r="C44" s="32">
        <v>0.375</v>
      </c>
      <c r="D44" s="33">
        <v>0.75</v>
      </c>
      <c r="E44" s="57">
        <f t="shared" si="21"/>
        <v>0.375</v>
      </c>
      <c r="F44" s="32">
        <v>0.39583333333333331</v>
      </c>
      <c r="G44" s="33">
        <v>0.74305555555555547</v>
      </c>
      <c r="H44" s="58">
        <f t="shared" si="22"/>
        <v>0.34722222222222215</v>
      </c>
      <c r="I44" s="74">
        <f t="shared" ref="I44:I45" si="29">IF(F44="ca",0,IF(E44&lt;H44,H44,E44))</f>
        <v>0.375</v>
      </c>
      <c r="J44" s="41">
        <v>8.5</v>
      </c>
      <c r="K44" s="38">
        <f t="shared" si="24"/>
        <v>76.5</v>
      </c>
      <c r="P44" s="52"/>
      <c r="Q44" s="52"/>
      <c r="R44" s="52"/>
      <c r="S44" s="52"/>
      <c r="T44" s="30"/>
    </row>
    <row r="45" spans="1:20" ht="15.75" thickBot="1" x14ac:dyDescent="0.3">
      <c r="A45" s="31">
        <v>13</v>
      </c>
      <c r="B45" s="44" t="s">
        <v>96</v>
      </c>
      <c r="C45" s="32">
        <v>0</v>
      </c>
      <c r="D45" s="33">
        <v>0</v>
      </c>
      <c r="E45" s="57">
        <f t="shared" si="21"/>
        <v>0</v>
      </c>
      <c r="F45" s="32">
        <v>0</v>
      </c>
      <c r="G45" s="33">
        <v>0</v>
      </c>
      <c r="H45" s="58">
        <f t="shared" si="22"/>
        <v>0</v>
      </c>
      <c r="I45" s="74">
        <f t="shared" si="29"/>
        <v>0</v>
      </c>
      <c r="J45" s="41">
        <v>9</v>
      </c>
      <c r="K45" s="40">
        <f t="shared" si="24"/>
        <v>0</v>
      </c>
      <c r="P45" s="52"/>
      <c r="Q45" s="52"/>
      <c r="R45" s="52"/>
      <c r="S45" s="52"/>
      <c r="T45" s="30"/>
    </row>
    <row r="46" spans="1:20" ht="15.75" thickBot="1" x14ac:dyDescent="0.3">
      <c r="A46" s="31">
        <v>14</v>
      </c>
      <c r="B46" s="44" t="s">
        <v>97</v>
      </c>
      <c r="C46" s="32">
        <v>0.3125</v>
      </c>
      <c r="D46" s="33">
        <v>0.55208333333333337</v>
      </c>
      <c r="E46" s="57">
        <f t="shared" si="21"/>
        <v>0.23958333333333337</v>
      </c>
      <c r="F46" s="32">
        <v>0.55208333333333337</v>
      </c>
      <c r="G46" s="33">
        <v>0.79166666666666663</v>
      </c>
      <c r="H46" s="58">
        <f t="shared" si="22"/>
        <v>0.23958333333333326</v>
      </c>
      <c r="I46" s="73">
        <f t="shared" ref="I46:I47" si="30">MAX(H46-E46,0)</f>
        <v>0</v>
      </c>
      <c r="J46" s="41">
        <v>8.25</v>
      </c>
      <c r="K46" s="40">
        <f t="shared" si="24"/>
        <v>0</v>
      </c>
      <c r="P46" s="52"/>
      <c r="Q46" s="52"/>
      <c r="R46" s="52"/>
      <c r="S46" s="52"/>
      <c r="T46" s="30"/>
    </row>
    <row r="47" spans="1:20" ht="15.75" thickBot="1" x14ac:dyDescent="0.3">
      <c r="A47" s="31">
        <v>15</v>
      </c>
      <c r="B47" s="44" t="s">
        <v>98</v>
      </c>
      <c r="C47" s="32">
        <v>0</v>
      </c>
      <c r="D47" s="33">
        <v>0</v>
      </c>
      <c r="E47" s="57">
        <f t="shared" si="21"/>
        <v>0</v>
      </c>
      <c r="F47" s="32">
        <v>0</v>
      </c>
      <c r="G47" s="33">
        <v>0</v>
      </c>
      <c r="H47" s="58">
        <f t="shared" si="22"/>
        <v>0</v>
      </c>
      <c r="I47" s="73">
        <f t="shared" si="30"/>
        <v>0</v>
      </c>
      <c r="J47" s="41">
        <v>8.25</v>
      </c>
      <c r="K47" s="40">
        <f t="shared" si="24"/>
        <v>0</v>
      </c>
    </row>
    <row r="48" spans="1:20" ht="15.75" thickBot="1" x14ac:dyDescent="0.3">
      <c r="A48" s="31">
        <v>16</v>
      </c>
      <c r="B48" s="44" t="s">
        <v>99</v>
      </c>
      <c r="C48" s="32">
        <v>0.39583333333333331</v>
      </c>
      <c r="D48" s="33">
        <v>0.77083333333333337</v>
      </c>
      <c r="E48" s="57">
        <f t="shared" si="21"/>
        <v>0.37500000000000006</v>
      </c>
      <c r="F48" s="32">
        <v>0.42708333333333331</v>
      </c>
      <c r="G48" s="33">
        <v>0.72916666666666663</v>
      </c>
      <c r="H48" s="58">
        <f t="shared" si="22"/>
        <v>0.30208333333333331</v>
      </c>
      <c r="I48" s="74">
        <f t="shared" ref="I48:I50" si="31">IF(F48="ca",0,IF(E48&lt;H48,H48,E48))</f>
        <v>0.37500000000000006</v>
      </c>
      <c r="J48" s="41">
        <v>8</v>
      </c>
      <c r="K48" s="40">
        <f t="shared" si="24"/>
        <v>72.000000000000014</v>
      </c>
    </row>
    <row r="49" spans="1:20" ht="15.75" thickBot="1" x14ac:dyDescent="0.3">
      <c r="A49" s="31">
        <v>17</v>
      </c>
      <c r="B49" s="44" t="s">
        <v>100</v>
      </c>
      <c r="C49" s="32">
        <v>0.33333333333333331</v>
      </c>
      <c r="D49" s="33">
        <v>0.66666666666666663</v>
      </c>
      <c r="E49" s="57">
        <f t="shared" si="21"/>
        <v>0.33333333333333331</v>
      </c>
      <c r="F49" s="32">
        <v>0.39930555555555558</v>
      </c>
      <c r="G49" s="33">
        <v>0.70138888888888884</v>
      </c>
      <c r="H49" s="58">
        <f t="shared" si="22"/>
        <v>0.30208333333333326</v>
      </c>
      <c r="I49" s="74">
        <f t="shared" si="31"/>
        <v>0.33333333333333331</v>
      </c>
      <c r="J49" s="41">
        <v>8.75</v>
      </c>
      <c r="K49" s="40">
        <f t="shared" si="24"/>
        <v>70</v>
      </c>
    </row>
    <row r="50" spans="1:20" ht="15.75" thickBot="1" x14ac:dyDescent="0.3">
      <c r="A50" s="31">
        <v>18</v>
      </c>
      <c r="B50" s="44" t="s">
        <v>101</v>
      </c>
      <c r="C50" s="32">
        <v>0</v>
      </c>
      <c r="D50" s="33">
        <v>0</v>
      </c>
      <c r="E50" s="57">
        <f t="shared" si="21"/>
        <v>0</v>
      </c>
      <c r="F50" s="32">
        <v>0</v>
      </c>
      <c r="G50" s="33">
        <v>0</v>
      </c>
      <c r="H50" s="58">
        <f t="shared" si="22"/>
        <v>0</v>
      </c>
      <c r="I50" s="74">
        <f t="shared" si="31"/>
        <v>0</v>
      </c>
      <c r="J50" s="41">
        <v>9.75</v>
      </c>
      <c r="K50" s="40">
        <f t="shared" si="24"/>
        <v>0</v>
      </c>
    </row>
    <row r="51" spans="1:20" ht="15.75" thickBot="1" x14ac:dyDescent="0.3">
      <c r="A51" s="31">
        <v>19</v>
      </c>
      <c r="B51" s="44" t="s">
        <v>102</v>
      </c>
      <c r="C51" s="32">
        <v>0.3125</v>
      </c>
      <c r="D51" s="33">
        <v>0.71875</v>
      </c>
      <c r="E51" s="57">
        <f t="shared" si="21"/>
        <v>0.40625</v>
      </c>
      <c r="F51" s="32">
        <v>0.31944444444444448</v>
      </c>
      <c r="G51" s="33">
        <v>0.71875</v>
      </c>
      <c r="H51" s="58">
        <f t="shared" si="22"/>
        <v>0.39930555555555552</v>
      </c>
      <c r="I51" s="73">
        <f t="shared" ref="I51:I53" si="32">MAX(H51-E51,0)</f>
        <v>0</v>
      </c>
      <c r="J51" s="41">
        <v>9.25</v>
      </c>
      <c r="K51" s="40">
        <f t="shared" si="24"/>
        <v>0</v>
      </c>
    </row>
    <row r="52" spans="1:20" ht="15.75" thickBot="1" x14ac:dyDescent="0.3">
      <c r="A52" s="31">
        <v>20</v>
      </c>
      <c r="B52" s="44" t="s">
        <v>103</v>
      </c>
      <c r="C52" s="32">
        <v>0</v>
      </c>
      <c r="D52" s="33">
        <v>0</v>
      </c>
      <c r="E52" s="57">
        <f t="shared" si="21"/>
        <v>0</v>
      </c>
      <c r="F52" s="32">
        <v>0</v>
      </c>
      <c r="G52" s="33">
        <v>0</v>
      </c>
      <c r="H52" s="58">
        <f t="shared" si="22"/>
        <v>0</v>
      </c>
      <c r="I52" s="73">
        <f t="shared" si="32"/>
        <v>0</v>
      </c>
      <c r="J52" s="41">
        <v>9.75</v>
      </c>
      <c r="K52" s="40">
        <f t="shared" si="24"/>
        <v>0</v>
      </c>
    </row>
    <row r="53" spans="1:20" ht="15.75" thickBot="1" x14ac:dyDescent="0.3">
      <c r="A53" s="31">
        <v>21</v>
      </c>
      <c r="B53" s="44" t="s">
        <v>104</v>
      </c>
      <c r="C53" s="32">
        <v>0</v>
      </c>
      <c r="D53" s="33">
        <v>0</v>
      </c>
      <c r="E53" s="57">
        <v>0</v>
      </c>
      <c r="F53" s="32">
        <v>0</v>
      </c>
      <c r="G53" s="33">
        <v>0</v>
      </c>
      <c r="H53" s="58">
        <f t="shared" si="22"/>
        <v>0</v>
      </c>
      <c r="I53" s="73">
        <f t="shared" si="32"/>
        <v>0</v>
      </c>
      <c r="J53" s="41">
        <v>9</v>
      </c>
      <c r="K53" s="40"/>
    </row>
    <row r="54" spans="1:20" ht="15.75" thickBot="1" x14ac:dyDescent="0.3">
      <c r="A54" s="31">
        <v>22</v>
      </c>
      <c r="B54" s="44"/>
      <c r="C54" s="32"/>
      <c r="D54" s="33"/>
      <c r="E54" s="57"/>
      <c r="F54" s="32"/>
      <c r="G54" s="33"/>
      <c r="H54" s="58"/>
      <c r="I54" s="73">
        <f t="shared" ref="I54:I57" si="33">MAX(H54-E54,0)</f>
        <v>0</v>
      </c>
      <c r="J54" s="41"/>
      <c r="K54" s="40"/>
    </row>
    <row r="55" spans="1:20" ht="15.75" thickBot="1" x14ac:dyDescent="0.3">
      <c r="A55" s="31">
        <v>23</v>
      </c>
      <c r="B55" s="44"/>
      <c r="C55" s="32"/>
      <c r="D55" s="33"/>
      <c r="E55" s="57"/>
      <c r="F55" s="32"/>
      <c r="G55" s="33"/>
      <c r="H55" s="58"/>
      <c r="I55" s="73">
        <f t="shared" si="33"/>
        <v>0</v>
      </c>
      <c r="J55" s="41"/>
      <c r="K55" s="40"/>
    </row>
    <row r="56" spans="1:20" ht="15.75" thickBot="1" x14ac:dyDescent="0.3">
      <c r="A56" s="31">
        <v>24</v>
      </c>
      <c r="B56" s="44"/>
      <c r="C56" s="32"/>
      <c r="D56" s="33"/>
      <c r="E56" s="57"/>
      <c r="F56" s="32"/>
      <c r="G56" s="33"/>
      <c r="H56" s="58"/>
      <c r="I56" s="73">
        <f t="shared" si="33"/>
        <v>0</v>
      </c>
      <c r="J56" s="41"/>
      <c r="K56" s="40"/>
    </row>
    <row r="57" spans="1:20" ht="15.75" thickBot="1" x14ac:dyDescent="0.3">
      <c r="A57" s="24">
        <v>25</v>
      </c>
      <c r="B57" s="44"/>
      <c r="C57" s="14"/>
      <c r="D57" s="10"/>
      <c r="E57" s="57"/>
      <c r="F57" s="14"/>
      <c r="G57" s="10"/>
      <c r="H57" s="58"/>
      <c r="I57" s="73">
        <f t="shared" si="33"/>
        <v>0</v>
      </c>
      <c r="J57" s="41"/>
      <c r="K57" s="40"/>
    </row>
    <row r="58" spans="1:20" ht="15.75" thickBot="1" x14ac:dyDescent="0.3">
      <c r="A58" s="115" t="s">
        <v>16</v>
      </c>
      <c r="B58" s="116"/>
      <c r="C58" s="116"/>
      <c r="D58" s="116"/>
      <c r="E58" s="116"/>
      <c r="F58" s="116"/>
      <c r="G58" s="116"/>
      <c r="H58" s="117"/>
      <c r="I58" s="42">
        <f>SUM(I33:I57)</f>
        <v>2.0868055555555558</v>
      </c>
      <c r="J58" s="39"/>
      <c r="K58" s="43">
        <f>SUM(K33:K57)</f>
        <v>427.83333333333331</v>
      </c>
    </row>
    <row r="59" spans="1:20" ht="15.75" thickBot="1" x14ac:dyDescent="0.3">
      <c r="A59" s="65"/>
      <c r="B59" s="65"/>
      <c r="C59" s="66"/>
      <c r="D59" s="66"/>
      <c r="E59" s="66"/>
      <c r="F59" s="66"/>
      <c r="G59" s="66"/>
      <c r="H59" s="66"/>
      <c r="I59" s="67"/>
      <c r="J59" s="68"/>
      <c r="K59" s="69"/>
      <c r="L59" s="70"/>
      <c r="M59" s="70"/>
      <c r="N59" s="70"/>
      <c r="O59" s="70"/>
      <c r="P59" s="70"/>
      <c r="Q59" s="70"/>
      <c r="R59" s="70"/>
      <c r="S59" s="70"/>
      <c r="T59" s="70"/>
    </row>
    <row r="60" spans="1:20" ht="15.75" thickBot="1" x14ac:dyDescent="0.3">
      <c r="C60" s="118" t="s">
        <v>37</v>
      </c>
      <c r="D60" s="119"/>
      <c r="E60" s="119"/>
      <c r="F60" s="119"/>
      <c r="G60" s="119"/>
      <c r="H60" s="119"/>
      <c r="I60" s="119"/>
      <c r="J60" s="119"/>
      <c r="K60" s="120"/>
    </row>
    <row r="61" spans="1:20" ht="15.75" thickBot="1" x14ac:dyDescent="0.3">
      <c r="A61" s="22">
        <v>1</v>
      </c>
      <c r="B61" s="44" t="s">
        <v>89</v>
      </c>
      <c r="C61" s="13">
        <v>0.58333333333333337</v>
      </c>
      <c r="D61" s="2">
        <v>0.66666666666666663</v>
      </c>
      <c r="E61" s="57">
        <f t="shared" ref="E61:E81" si="34">IF(OR(C61="abs",C61="",C61="CA"),0,D61-C61)</f>
        <v>8.3333333333333259E-2</v>
      </c>
      <c r="F61" s="13">
        <v>0.58333333333333337</v>
      </c>
      <c r="G61" s="2">
        <v>0.66666666666666663</v>
      </c>
      <c r="H61" s="58">
        <f t="shared" ref="H61:H81" si="35">IF(OR(F61="abs",F61="",F61="ca"),0,G61-F61)</f>
        <v>8.3333333333333259E-2</v>
      </c>
      <c r="I61" s="73">
        <f t="shared" ref="I61" si="36">MAX(H61-E61,0)</f>
        <v>0</v>
      </c>
      <c r="J61" s="41">
        <v>10</v>
      </c>
      <c r="K61" s="38">
        <f t="shared" ref="K61:K80" si="37">(I61*24)*J61</f>
        <v>0</v>
      </c>
    </row>
    <row r="62" spans="1:20" ht="15.75" thickBot="1" x14ac:dyDescent="0.3">
      <c r="A62" s="23">
        <v>2</v>
      </c>
      <c r="B62" s="44" t="s">
        <v>84</v>
      </c>
      <c r="C62" s="36">
        <v>0</v>
      </c>
      <c r="D62" s="37">
        <v>0</v>
      </c>
      <c r="E62" s="57">
        <f t="shared" si="34"/>
        <v>0</v>
      </c>
      <c r="F62" s="36">
        <v>0</v>
      </c>
      <c r="G62" s="37">
        <v>0</v>
      </c>
      <c r="H62" s="58">
        <f t="shared" si="35"/>
        <v>0</v>
      </c>
      <c r="I62" s="74">
        <f t="shared" ref="I62:I63" si="38">IF(F62="ca",0,IF(E62&lt;H62,H62,E62))</f>
        <v>0</v>
      </c>
      <c r="J62" s="41">
        <v>9.25</v>
      </c>
      <c r="K62" s="38">
        <f t="shared" si="37"/>
        <v>0</v>
      </c>
    </row>
    <row r="63" spans="1:20" ht="15.75" thickBot="1" x14ac:dyDescent="0.3">
      <c r="A63" s="23">
        <v>3</v>
      </c>
      <c r="B63" s="44" t="s">
        <v>85</v>
      </c>
      <c r="C63" s="13">
        <v>0.375</v>
      </c>
      <c r="D63" s="2">
        <v>0.70833333333333337</v>
      </c>
      <c r="E63" s="57">
        <f t="shared" si="34"/>
        <v>0.33333333333333337</v>
      </c>
      <c r="F63" s="13">
        <v>0.45833333333333331</v>
      </c>
      <c r="G63" s="2">
        <v>0.77777777777777779</v>
      </c>
      <c r="H63" s="58">
        <f t="shared" si="35"/>
        <v>0.31944444444444448</v>
      </c>
      <c r="I63" s="74">
        <f t="shared" si="38"/>
        <v>0.33333333333333337</v>
      </c>
      <c r="J63" s="41">
        <v>7.75</v>
      </c>
      <c r="K63" s="38">
        <f t="shared" si="37"/>
        <v>62</v>
      </c>
    </row>
    <row r="64" spans="1:20" ht="15.75" thickBot="1" x14ac:dyDescent="0.3">
      <c r="A64" s="23">
        <v>4</v>
      </c>
      <c r="B64" s="44" t="s">
        <v>86</v>
      </c>
      <c r="C64" s="13">
        <v>0.36458333333333331</v>
      </c>
      <c r="D64" s="2">
        <v>0.71875</v>
      </c>
      <c r="E64" s="57">
        <f t="shared" si="34"/>
        <v>0.35416666666666669</v>
      </c>
      <c r="F64" s="13">
        <v>0.36805555555555558</v>
      </c>
      <c r="G64" s="2">
        <v>0.70833333333333337</v>
      </c>
      <c r="H64" s="58">
        <f t="shared" si="35"/>
        <v>0.34027777777777779</v>
      </c>
      <c r="I64" s="73">
        <f t="shared" ref="I64:I69" si="39">MAX(H64-E64,0)</f>
        <v>0</v>
      </c>
      <c r="J64" s="41">
        <v>7.75</v>
      </c>
      <c r="K64" s="38">
        <f t="shared" si="37"/>
        <v>0</v>
      </c>
    </row>
    <row r="65" spans="1:11" ht="15.75" thickBot="1" x14ac:dyDescent="0.3">
      <c r="A65" s="23">
        <v>5</v>
      </c>
      <c r="B65" s="44" t="s">
        <v>87</v>
      </c>
      <c r="C65" s="13">
        <v>0</v>
      </c>
      <c r="D65" s="2">
        <v>0</v>
      </c>
      <c r="E65" s="57">
        <f t="shared" si="34"/>
        <v>0</v>
      </c>
      <c r="F65" s="13">
        <v>0</v>
      </c>
      <c r="G65" s="2">
        <v>0</v>
      </c>
      <c r="H65" s="58">
        <f t="shared" si="35"/>
        <v>0</v>
      </c>
      <c r="I65" s="73">
        <f t="shared" si="39"/>
        <v>0</v>
      </c>
      <c r="J65" s="41">
        <v>9.75</v>
      </c>
      <c r="K65" s="38">
        <f t="shared" si="37"/>
        <v>0</v>
      </c>
    </row>
    <row r="66" spans="1:11" ht="15.75" thickBot="1" x14ac:dyDescent="0.3">
      <c r="A66" s="23">
        <v>6</v>
      </c>
      <c r="B66" s="44" t="s">
        <v>88</v>
      </c>
      <c r="C66" s="13">
        <v>0</v>
      </c>
      <c r="D66" s="2">
        <v>0</v>
      </c>
      <c r="E66" s="57">
        <f t="shared" si="34"/>
        <v>0</v>
      </c>
      <c r="F66" s="13">
        <v>0</v>
      </c>
      <c r="G66" s="2">
        <v>0</v>
      </c>
      <c r="H66" s="58">
        <f t="shared" si="35"/>
        <v>0</v>
      </c>
      <c r="I66" s="73">
        <f t="shared" si="39"/>
        <v>0</v>
      </c>
      <c r="J66" s="41">
        <v>8.5</v>
      </c>
      <c r="K66" s="38">
        <f t="shared" si="37"/>
        <v>0</v>
      </c>
    </row>
    <row r="67" spans="1:11" ht="15.75" thickBot="1" x14ac:dyDescent="0.3">
      <c r="A67" s="23">
        <v>7</v>
      </c>
      <c r="B67" s="44" t="s">
        <v>90</v>
      </c>
      <c r="C67" s="13">
        <v>0.41666666666666669</v>
      </c>
      <c r="D67" s="2">
        <v>0.58333333333333337</v>
      </c>
      <c r="E67" s="57">
        <f t="shared" si="34"/>
        <v>0.16666666666666669</v>
      </c>
      <c r="F67" s="13">
        <v>0.41666666666666669</v>
      </c>
      <c r="G67" s="2">
        <v>0.58333333333333337</v>
      </c>
      <c r="H67" s="58">
        <f t="shared" si="35"/>
        <v>0.16666666666666669</v>
      </c>
      <c r="I67" s="73">
        <f t="shared" si="39"/>
        <v>0</v>
      </c>
      <c r="J67" s="41">
        <v>7.75</v>
      </c>
      <c r="K67" s="38">
        <f t="shared" si="37"/>
        <v>0</v>
      </c>
    </row>
    <row r="68" spans="1:11" ht="15.75" thickBot="1" x14ac:dyDescent="0.3">
      <c r="A68" s="23">
        <v>8</v>
      </c>
      <c r="B68" s="44" t="s">
        <v>91</v>
      </c>
      <c r="C68" s="13">
        <v>0.35416666666666669</v>
      </c>
      <c r="D68" s="2">
        <v>0.75</v>
      </c>
      <c r="E68" s="57">
        <f t="shared" si="34"/>
        <v>0.39583333333333331</v>
      </c>
      <c r="F68" s="13">
        <v>0.36458333333333331</v>
      </c>
      <c r="G68" s="2">
        <v>0.75694444444444453</v>
      </c>
      <c r="H68" s="58">
        <f t="shared" si="35"/>
        <v>0.39236111111111122</v>
      </c>
      <c r="I68" s="73">
        <f t="shared" si="39"/>
        <v>0</v>
      </c>
      <c r="J68" s="41">
        <v>7.75</v>
      </c>
      <c r="K68" s="38">
        <f t="shared" si="37"/>
        <v>0</v>
      </c>
    </row>
    <row r="69" spans="1:11" ht="15.75" thickBot="1" x14ac:dyDescent="0.3">
      <c r="A69" s="31">
        <v>9</v>
      </c>
      <c r="B69" s="44" t="s">
        <v>92</v>
      </c>
      <c r="C69" s="13">
        <v>0</v>
      </c>
      <c r="D69" s="2">
        <v>0</v>
      </c>
      <c r="E69" s="57">
        <f t="shared" si="34"/>
        <v>0</v>
      </c>
      <c r="F69" s="13">
        <v>0</v>
      </c>
      <c r="G69" s="2">
        <v>0</v>
      </c>
      <c r="H69" s="58">
        <f t="shared" si="35"/>
        <v>0</v>
      </c>
      <c r="I69" s="73">
        <f t="shared" si="39"/>
        <v>0</v>
      </c>
      <c r="J69" s="41">
        <v>8.5</v>
      </c>
      <c r="K69" s="38">
        <f t="shared" si="37"/>
        <v>0</v>
      </c>
    </row>
    <row r="70" spans="1:11" ht="15.75" thickBot="1" x14ac:dyDescent="0.3">
      <c r="A70" s="31">
        <v>10</v>
      </c>
      <c r="B70" s="44" t="s">
        <v>93</v>
      </c>
      <c r="C70" s="32">
        <v>0.55208333333333337</v>
      </c>
      <c r="D70" s="33">
        <v>0.76041666666666663</v>
      </c>
      <c r="E70" s="57">
        <f t="shared" si="34"/>
        <v>0.20833333333333326</v>
      </c>
      <c r="F70" s="32" t="s">
        <v>64</v>
      </c>
      <c r="G70" s="33">
        <v>0</v>
      </c>
      <c r="H70" s="58">
        <f t="shared" si="35"/>
        <v>0</v>
      </c>
      <c r="I70" s="74">
        <f t="shared" ref="I70" si="40">IF(F70="ca",0,IF(E70&lt;H70,H70,E70))</f>
        <v>0.20833333333333326</v>
      </c>
      <c r="J70" s="41">
        <v>9.5</v>
      </c>
      <c r="K70" s="38">
        <f t="shared" si="37"/>
        <v>47.499999999999986</v>
      </c>
    </row>
    <row r="71" spans="1:11" ht="15.75" thickBot="1" x14ac:dyDescent="0.3">
      <c r="A71" s="31">
        <v>11</v>
      </c>
      <c r="B71" s="44" t="s">
        <v>94</v>
      </c>
      <c r="C71" s="32">
        <v>0.35416666666666669</v>
      </c>
      <c r="D71" s="33">
        <v>0.52083333333333337</v>
      </c>
      <c r="E71" s="57">
        <f t="shared" si="34"/>
        <v>0.16666666666666669</v>
      </c>
      <c r="F71" s="32">
        <v>0.3611111111111111</v>
      </c>
      <c r="G71" s="33">
        <v>0.51041666666666663</v>
      </c>
      <c r="H71" s="58">
        <f t="shared" si="35"/>
        <v>0.14930555555555552</v>
      </c>
      <c r="I71" s="73">
        <f t="shared" ref="I71" si="41">MAX(H71-E71,0)</f>
        <v>0</v>
      </c>
      <c r="J71" s="41">
        <v>9.25</v>
      </c>
      <c r="K71" s="38">
        <f t="shared" si="37"/>
        <v>0</v>
      </c>
    </row>
    <row r="72" spans="1:11" ht="15.75" thickBot="1" x14ac:dyDescent="0.3">
      <c r="A72" s="31">
        <v>12</v>
      </c>
      <c r="B72" s="44" t="s">
        <v>95</v>
      </c>
      <c r="C72" s="32">
        <v>0</v>
      </c>
      <c r="D72" s="33">
        <v>0</v>
      </c>
      <c r="E72" s="57">
        <f t="shared" si="34"/>
        <v>0</v>
      </c>
      <c r="F72" s="32">
        <v>0</v>
      </c>
      <c r="G72" s="33">
        <v>0</v>
      </c>
      <c r="H72" s="58">
        <f t="shared" si="35"/>
        <v>0</v>
      </c>
      <c r="I72" s="74">
        <f t="shared" ref="I72:I73" si="42">IF(F72="ca",0,IF(E72&lt;H72,H72,E72))</f>
        <v>0</v>
      </c>
      <c r="J72" s="41">
        <v>8.5</v>
      </c>
      <c r="K72" s="38">
        <f t="shared" si="37"/>
        <v>0</v>
      </c>
    </row>
    <row r="73" spans="1:11" ht="15.75" thickBot="1" x14ac:dyDescent="0.3">
      <c r="A73" s="31">
        <v>13</v>
      </c>
      <c r="B73" s="44" t="s">
        <v>96</v>
      </c>
      <c r="C73" s="32">
        <v>0.3125</v>
      </c>
      <c r="D73" s="33">
        <v>0.79166666666666663</v>
      </c>
      <c r="E73" s="57">
        <f t="shared" si="34"/>
        <v>0.47916666666666663</v>
      </c>
      <c r="F73" s="32">
        <v>0.4236111111111111</v>
      </c>
      <c r="G73" s="33">
        <v>0.75</v>
      </c>
      <c r="H73" s="58">
        <f t="shared" si="35"/>
        <v>0.3263888888888889</v>
      </c>
      <c r="I73" s="74">
        <f t="shared" si="42"/>
        <v>0.47916666666666663</v>
      </c>
      <c r="J73" s="41">
        <v>9</v>
      </c>
      <c r="K73" s="40">
        <f t="shared" si="37"/>
        <v>103.5</v>
      </c>
    </row>
    <row r="74" spans="1:11" ht="15.75" thickBot="1" x14ac:dyDescent="0.3">
      <c r="A74" s="31">
        <v>14</v>
      </c>
      <c r="B74" s="44" t="s">
        <v>97</v>
      </c>
      <c r="C74" s="32">
        <v>0.3125</v>
      </c>
      <c r="D74" s="33">
        <v>0.55208333333333337</v>
      </c>
      <c r="E74" s="57">
        <f t="shared" si="34"/>
        <v>0.23958333333333337</v>
      </c>
      <c r="F74" s="32">
        <v>0.55208333333333337</v>
      </c>
      <c r="G74" s="33">
        <v>0.79166666666666663</v>
      </c>
      <c r="H74" s="58">
        <f t="shared" si="35"/>
        <v>0.23958333333333326</v>
      </c>
      <c r="I74" s="73">
        <f t="shared" ref="I74:I75" si="43">MAX(H74-E74,0)</f>
        <v>0</v>
      </c>
      <c r="J74" s="41">
        <v>8.25</v>
      </c>
      <c r="K74" s="40">
        <f t="shared" si="37"/>
        <v>0</v>
      </c>
    </row>
    <row r="75" spans="1:11" ht="15.75" thickBot="1" x14ac:dyDescent="0.3">
      <c r="A75" s="31">
        <v>15</v>
      </c>
      <c r="B75" s="44" t="s">
        <v>98</v>
      </c>
      <c r="C75" s="32">
        <v>0.34375</v>
      </c>
      <c r="D75" s="33">
        <v>0.66666666666666663</v>
      </c>
      <c r="E75" s="57">
        <f t="shared" si="34"/>
        <v>0.32291666666666663</v>
      </c>
      <c r="F75" s="32">
        <v>0.35416666666666669</v>
      </c>
      <c r="G75" s="33">
        <v>0.65972222222222221</v>
      </c>
      <c r="H75" s="58">
        <f t="shared" si="35"/>
        <v>0.30555555555555552</v>
      </c>
      <c r="I75" s="73">
        <f t="shared" si="43"/>
        <v>0</v>
      </c>
      <c r="J75" s="41">
        <v>8.25</v>
      </c>
      <c r="K75" s="40">
        <f t="shared" si="37"/>
        <v>0</v>
      </c>
    </row>
    <row r="76" spans="1:11" ht="15.75" thickBot="1" x14ac:dyDescent="0.3">
      <c r="A76" s="31">
        <v>16</v>
      </c>
      <c r="B76" s="44" t="s">
        <v>99</v>
      </c>
      <c r="C76" s="32">
        <v>0.39583333333333331</v>
      </c>
      <c r="D76" s="33">
        <v>0.77083333333333337</v>
      </c>
      <c r="E76" s="57">
        <f t="shared" si="34"/>
        <v>0.37500000000000006</v>
      </c>
      <c r="F76" s="32">
        <v>0.40625</v>
      </c>
      <c r="G76" s="33">
        <v>0.73958333333333337</v>
      </c>
      <c r="H76" s="58">
        <f t="shared" si="35"/>
        <v>0.33333333333333337</v>
      </c>
      <c r="I76" s="74">
        <f t="shared" ref="I76:I78" si="44">IF(F76="ca",0,IF(E76&lt;H76,H76,E76))</f>
        <v>0.37500000000000006</v>
      </c>
      <c r="J76" s="41">
        <v>8</v>
      </c>
      <c r="K76" s="40">
        <f t="shared" si="37"/>
        <v>72.000000000000014</v>
      </c>
    </row>
    <row r="77" spans="1:11" ht="15.75" thickBot="1" x14ac:dyDescent="0.3">
      <c r="A77" s="31">
        <v>17</v>
      </c>
      <c r="B77" s="44" t="s">
        <v>100</v>
      </c>
      <c r="C77" s="32">
        <v>0.33333333333333331</v>
      </c>
      <c r="D77" s="33">
        <v>0.66666666666666663</v>
      </c>
      <c r="E77" s="57">
        <f t="shared" si="34"/>
        <v>0.33333333333333331</v>
      </c>
      <c r="F77" s="32">
        <v>0.375</v>
      </c>
      <c r="G77" s="33">
        <v>0.70833333333333337</v>
      </c>
      <c r="H77" s="58">
        <f t="shared" si="35"/>
        <v>0.33333333333333337</v>
      </c>
      <c r="I77" s="74">
        <f t="shared" si="44"/>
        <v>0.33333333333333331</v>
      </c>
      <c r="J77" s="41">
        <v>8.75</v>
      </c>
      <c r="K77" s="40">
        <f t="shared" si="37"/>
        <v>70</v>
      </c>
    </row>
    <row r="78" spans="1:11" ht="15.75" thickBot="1" x14ac:dyDescent="0.3">
      <c r="A78" s="31">
        <v>18</v>
      </c>
      <c r="B78" s="44" t="s">
        <v>101</v>
      </c>
      <c r="C78" s="32">
        <v>0.34375</v>
      </c>
      <c r="D78" s="33">
        <v>0.51041666666666663</v>
      </c>
      <c r="E78" s="57">
        <f t="shared" si="34"/>
        <v>0.16666666666666663</v>
      </c>
      <c r="F78" s="32">
        <v>0.38541666666666669</v>
      </c>
      <c r="G78" s="33">
        <v>0.55208333333333337</v>
      </c>
      <c r="H78" s="58">
        <f t="shared" si="35"/>
        <v>0.16666666666666669</v>
      </c>
      <c r="I78" s="74">
        <f t="shared" si="44"/>
        <v>0.16666666666666663</v>
      </c>
      <c r="J78" s="41">
        <v>9.75</v>
      </c>
      <c r="K78" s="40">
        <f t="shared" si="37"/>
        <v>38.999999999999993</v>
      </c>
    </row>
    <row r="79" spans="1:11" ht="15.75" thickBot="1" x14ac:dyDescent="0.3">
      <c r="A79" s="31">
        <v>19</v>
      </c>
      <c r="B79" s="44" t="s">
        <v>102</v>
      </c>
      <c r="C79" s="32">
        <v>0</v>
      </c>
      <c r="D79" s="33">
        <v>0</v>
      </c>
      <c r="E79" s="57">
        <f t="shared" si="34"/>
        <v>0</v>
      </c>
      <c r="F79" s="32">
        <v>0</v>
      </c>
      <c r="G79" s="33">
        <v>0</v>
      </c>
      <c r="H79" s="58">
        <f t="shared" si="35"/>
        <v>0</v>
      </c>
      <c r="I79" s="73">
        <f t="shared" ref="I79:I81" si="45">MAX(H79-E79,0)</f>
        <v>0</v>
      </c>
      <c r="J79" s="41">
        <v>9.25</v>
      </c>
      <c r="K79" s="40">
        <f t="shared" si="37"/>
        <v>0</v>
      </c>
    </row>
    <row r="80" spans="1:11" ht="15.75" thickBot="1" x14ac:dyDescent="0.3">
      <c r="A80" s="31">
        <v>20</v>
      </c>
      <c r="B80" s="44" t="s">
        <v>103</v>
      </c>
      <c r="C80" s="32">
        <v>0</v>
      </c>
      <c r="D80" s="33">
        <v>0</v>
      </c>
      <c r="E80" s="57">
        <f t="shared" si="34"/>
        <v>0</v>
      </c>
      <c r="F80" s="32">
        <v>0</v>
      </c>
      <c r="G80" s="33">
        <v>0</v>
      </c>
      <c r="H80" s="58">
        <f t="shared" si="35"/>
        <v>0</v>
      </c>
      <c r="I80" s="73">
        <f t="shared" si="45"/>
        <v>0</v>
      </c>
      <c r="J80" s="41">
        <v>9.75</v>
      </c>
      <c r="K80" s="40">
        <f t="shared" si="37"/>
        <v>0</v>
      </c>
    </row>
    <row r="81" spans="1:20" ht="15.75" thickBot="1" x14ac:dyDescent="0.3">
      <c r="A81" s="31">
        <v>21</v>
      </c>
      <c r="B81" s="44" t="s">
        <v>104</v>
      </c>
      <c r="C81" s="32">
        <v>0.51041666666666663</v>
      </c>
      <c r="D81" s="33">
        <v>0.70833333333333337</v>
      </c>
      <c r="E81" s="57">
        <f t="shared" si="34"/>
        <v>0.19791666666666674</v>
      </c>
      <c r="F81" s="32" t="s">
        <v>64</v>
      </c>
      <c r="G81" s="33">
        <v>0</v>
      </c>
      <c r="H81" s="58">
        <f t="shared" si="35"/>
        <v>0</v>
      </c>
      <c r="I81" s="73">
        <f t="shared" si="45"/>
        <v>0</v>
      </c>
      <c r="J81" s="41">
        <v>9</v>
      </c>
      <c r="K81" s="40"/>
    </row>
    <row r="82" spans="1:20" ht="15.75" thickBot="1" x14ac:dyDescent="0.3">
      <c r="A82" s="31">
        <v>22</v>
      </c>
      <c r="B82" s="44"/>
      <c r="C82" s="32"/>
      <c r="D82" s="33"/>
      <c r="E82" s="57"/>
      <c r="F82" s="32"/>
      <c r="G82" s="33"/>
      <c r="H82" s="58"/>
      <c r="I82" s="73">
        <f t="shared" ref="I82:I85" si="46">MAX(H82-E82,0)</f>
        <v>0</v>
      </c>
      <c r="J82" s="41"/>
      <c r="K82" s="40"/>
    </row>
    <row r="83" spans="1:20" ht="15.75" thickBot="1" x14ac:dyDescent="0.3">
      <c r="A83" s="31">
        <v>23</v>
      </c>
      <c r="B83" s="44"/>
      <c r="C83" s="32"/>
      <c r="D83" s="33"/>
      <c r="E83" s="57"/>
      <c r="F83" s="32"/>
      <c r="G83" s="33"/>
      <c r="H83" s="58"/>
      <c r="I83" s="73">
        <f t="shared" si="46"/>
        <v>0</v>
      </c>
      <c r="J83" s="41"/>
      <c r="K83" s="40"/>
    </row>
    <row r="84" spans="1:20" ht="15.75" thickBot="1" x14ac:dyDescent="0.3">
      <c r="A84" s="31">
        <v>24</v>
      </c>
      <c r="B84" s="44"/>
      <c r="C84" s="32"/>
      <c r="D84" s="33"/>
      <c r="E84" s="57"/>
      <c r="F84" s="32"/>
      <c r="G84" s="33"/>
      <c r="H84" s="58"/>
      <c r="I84" s="73">
        <f t="shared" si="46"/>
        <v>0</v>
      </c>
      <c r="J84" s="41"/>
      <c r="K84" s="40"/>
    </row>
    <row r="85" spans="1:20" ht="15.75" thickBot="1" x14ac:dyDescent="0.3">
      <c r="A85" s="24">
        <v>25</v>
      </c>
      <c r="B85" s="44"/>
      <c r="C85" s="14"/>
      <c r="D85" s="10"/>
      <c r="E85" s="57"/>
      <c r="F85" s="14"/>
      <c r="G85" s="10"/>
      <c r="H85" s="58"/>
      <c r="I85" s="73">
        <f t="shared" si="46"/>
        <v>0</v>
      </c>
      <c r="J85" s="41"/>
      <c r="K85" s="40"/>
    </row>
    <row r="86" spans="1:20" ht="15.75" thickBot="1" x14ac:dyDescent="0.3">
      <c r="A86" s="115" t="s">
        <v>16</v>
      </c>
      <c r="B86" s="116"/>
      <c r="C86" s="116"/>
      <c r="D86" s="116"/>
      <c r="E86" s="116"/>
      <c r="F86" s="116"/>
      <c r="G86" s="116"/>
      <c r="H86" s="117"/>
      <c r="I86" s="42">
        <f>SUM(I61:I85)</f>
        <v>1.895833333333333</v>
      </c>
      <c r="J86" s="39"/>
      <c r="K86" s="43">
        <f>SUM(K61:K85)</f>
        <v>394</v>
      </c>
    </row>
    <row r="87" spans="1:20" ht="15.75" thickBot="1" x14ac:dyDescent="0.3">
      <c r="A87" s="65"/>
      <c r="B87" s="65"/>
      <c r="C87" s="66"/>
      <c r="D87" s="66"/>
      <c r="E87" s="66"/>
      <c r="F87" s="66"/>
      <c r="G87" s="66"/>
      <c r="H87" s="66"/>
      <c r="I87" s="67"/>
      <c r="J87" s="68"/>
      <c r="K87" s="69"/>
      <c r="L87" s="70"/>
      <c r="M87" s="70"/>
      <c r="N87" s="70"/>
      <c r="O87" s="70"/>
      <c r="P87" s="70"/>
      <c r="Q87" s="70"/>
      <c r="R87" s="70"/>
      <c r="S87" s="70"/>
      <c r="T87" s="70"/>
    </row>
    <row r="88" spans="1:20" ht="15.75" thickBot="1" x14ac:dyDescent="0.3">
      <c r="C88" s="118" t="s">
        <v>38</v>
      </c>
      <c r="D88" s="119"/>
      <c r="E88" s="119"/>
      <c r="F88" s="119"/>
      <c r="G88" s="119"/>
      <c r="H88" s="119"/>
      <c r="I88" s="119"/>
      <c r="J88" s="119"/>
      <c r="K88" s="120"/>
    </row>
    <row r="89" spans="1:20" ht="15.75" thickBot="1" x14ac:dyDescent="0.3">
      <c r="A89" s="22">
        <v>1</v>
      </c>
      <c r="B89" s="44" t="s">
        <v>89</v>
      </c>
      <c r="C89" s="13">
        <v>0</v>
      </c>
      <c r="D89" s="2">
        <v>0</v>
      </c>
      <c r="E89" s="57">
        <f t="shared" ref="E89:E109" si="47">IF(OR(C89="abs",C89="",C89="CA"),0,D89-C89)</f>
        <v>0</v>
      </c>
      <c r="F89" s="13">
        <v>0</v>
      </c>
      <c r="G89" s="2">
        <v>0</v>
      </c>
      <c r="H89" s="58">
        <f t="shared" ref="H89:H109" si="48">IF(OR(F89="abs",F89="",F89="ca"),0,G89-F89)</f>
        <v>0</v>
      </c>
      <c r="I89" s="73">
        <f t="shared" ref="I89" si="49">MAX(H89-E89,0)</f>
        <v>0</v>
      </c>
      <c r="J89" s="41">
        <v>10</v>
      </c>
      <c r="K89" s="38">
        <f t="shared" ref="K89:K108" si="50">(I89*24)*J89</f>
        <v>0</v>
      </c>
    </row>
    <row r="90" spans="1:20" ht="15.75" thickBot="1" x14ac:dyDescent="0.3">
      <c r="A90" s="23">
        <v>2</v>
      </c>
      <c r="B90" s="44" t="s">
        <v>84</v>
      </c>
      <c r="C90" s="36">
        <v>0.33333333333333331</v>
      </c>
      <c r="D90" s="37">
        <v>0.71875</v>
      </c>
      <c r="E90" s="57">
        <f t="shared" si="47"/>
        <v>0.38541666666666669</v>
      </c>
      <c r="F90" s="36">
        <v>0.33333333333333331</v>
      </c>
      <c r="G90" s="37">
        <v>0.71875</v>
      </c>
      <c r="H90" s="58">
        <f t="shared" si="48"/>
        <v>0.38541666666666669</v>
      </c>
      <c r="I90" s="74">
        <f t="shared" ref="I90:I91" si="51">IF(F90="ca",0,IF(E90&lt;H90,H90,E90))</f>
        <v>0.38541666666666669</v>
      </c>
      <c r="J90" s="41">
        <v>9.25</v>
      </c>
      <c r="K90" s="38">
        <f t="shared" si="50"/>
        <v>85.5625</v>
      </c>
    </row>
    <row r="91" spans="1:20" ht="15.75" thickBot="1" x14ac:dyDescent="0.3">
      <c r="A91" s="23">
        <v>3</v>
      </c>
      <c r="B91" s="44" t="s">
        <v>85</v>
      </c>
      <c r="C91" s="13">
        <v>0.375</v>
      </c>
      <c r="D91" s="2">
        <v>0.70833333333333337</v>
      </c>
      <c r="E91" s="57">
        <f t="shared" si="47"/>
        <v>0.33333333333333337</v>
      </c>
      <c r="F91" s="13">
        <v>0.45833333333333331</v>
      </c>
      <c r="G91" s="2">
        <v>0.75</v>
      </c>
      <c r="H91" s="58">
        <f t="shared" si="48"/>
        <v>0.29166666666666669</v>
      </c>
      <c r="I91" s="74">
        <f t="shared" si="51"/>
        <v>0.33333333333333337</v>
      </c>
      <c r="J91" s="41">
        <v>7.75</v>
      </c>
      <c r="K91" s="38">
        <f t="shared" si="50"/>
        <v>62</v>
      </c>
    </row>
    <row r="92" spans="1:20" ht="15.75" thickBot="1" x14ac:dyDescent="0.3">
      <c r="A92" s="23">
        <v>4</v>
      </c>
      <c r="B92" s="44" t="s">
        <v>86</v>
      </c>
      <c r="C92" s="13">
        <v>0.36458333333333331</v>
      </c>
      <c r="D92" s="2">
        <v>0.71875</v>
      </c>
      <c r="E92" s="57">
        <f t="shared" si="47"/>
        <v>0.35416666666666669</v>
      </c>
      <c r="F92" s="13">
        <v>0.36458333333333331</v>
      </c>
      <c r="G92" s="2">
        <v>0.71875</v>
      </c>
      <c r="H92" s="58">
        <f t="shared" si="48"/>
        <v>0.35416666666666669</v>
      </c>
      <c r="I92" s="73">
        <f t="shared" ref="I92:I97" si="52">MAX(H92-E92,0)</f>
        <v>0</v>
      </c>
      <c r="J92" s="41">
        <v>7.75</v>
      </c>
      <c r="K92" s="38">
        <f t="shared" si="50"/>
        <v>0</v>
      </c>
    </row>
    <row r="93" spans="1:20" ht="15.75" thickBot="1" x14ac:dyDescent="0.3">
      <c r="A93" s="23">
        <v>5</v>
      </c>
      <c r="B93" s="44" t="s">
        <v>87</v>
      </c>
      <c r="C93" s="13">
        <v>0</v>
      </c>
      <c r="D93" s="2">
        <v>0</v>
      </c>
      <c r="E93" s="57">
        <f t="shared" si="47"/>
        <v>0</v>
      </c>
      <c r="F93" s="13">
        <v>0</v>
      </c>
      <c r="G93" s="2">
        <v>0</v>
      </c>
      <c r="H93" s="58">
        <f t="shared" si="48"/>
        <v>0</v>
      </c>
      <c r="I93" s="73">
        <f t="shared" si="52"/>
        <v>0</v>
      </c>
      <c r="J93" s="41">
        <v>9.75</v>
      </c>
      <c r="K93" s="38">
        <f t="shared" si="50"/>
        <v>0</v>
      </c>
    </row>
    <row r="94" spans="1:20" ht="15.75" thickBot="1" x14ac:dyDescent="0.3">
      <c r="A94" s="23">
        <v>6</v>
      </c>
      <c r="B94" s="44" t="s">
        <v>88</v>
      </c>
      <c r="C94" s="13">
        <v>0</v>
      </c>
      <c r="D94" s="2">
        <v>0</v>
      </c>
      <c r="E94" s="57">
        <f t="shared" si="47"/>
        <v>0</v>
      </c>
      <c r="F94" s="13">
        <v>0</v>
      </c>
      <c r="G94" s="2">
        <v>0</v>
      </c>
      <c r="H94" s="58">
        <f t="shared" si="48"/>
        <v>0</v>
      </c>
      <c r="I94" s="73">
        <f t="shared" si="52"/>
        <v>0</v>
      </c>
      <c r="J94" s="41">
        <v>8.5</v>
      </c>
      <c r="K94" s="38">
        <f t="shared" si="50"/>
        <v>0</v>
      </c>
    </row>
    <row r="95" spans="1:20" ht="15.75" thickBot="1" x14ac:dyDescent="0.3">
      <c r="A95" s="23">
        <v>7</v>
      </c>
      <c r="B95" s="44" t="s">
        <v>90</v>
      </c>
      <c r="C95" s="13">
        <v>0.55208333333333337</v>
      </c>
      <c r="D95" s="2">
        <v>0.79166666666666663</v>
      </c>
      <c r="E95" s="57">
        <f t="shared" si="47"/>
        <v>0.23958333333333326</v>
      </c>
      <c r="F95" s="13">
        <v>0.43055555555555558</v>
      </c>
      <c r="G95" s="2">
        <v>0.70833333333333337</v>
      </c>
      <c r="H95" s="58">
        <f t="shared" si="48"/>
        <v>0.27777777777777779</v>
      </c>
      <c r="I95" s="73">
        <f t="shared" si="52"/>
        <v>3.8194444444444531E-2</v>
      </c>
      <c r="J95" s="41">
        <v>7.75</v>
      </c>
      <c r="K95" s="38">
        <f t="shared" si="50"/>
        <v>7.1041666666666829</v>
      </c>
    </row>
    <row r="96" spans="1:20" ht="15.75" thickBot="1" x14ac:dyDescent="0.3">
      <c r="A96" s="23">
        <v>8</v>
      </c>
      <c r="B96" s="44" t="s">
        <v>91</v>
      </c>
      <c r="C96" s="13">
        <v>0.35416666666666669</v>
      </c>
      <c r="D96" s="2">
        <v>0.75</v>
      </c>
      <c r="E96" s="57">
        <f t="shared" si="47"/>
        <v>0.39583333333333331</v>
      </c>
      <c r="F96" s="13">
        <v>0.35416666666666669</v>
      </c>
      <c r="G96" s="2">
        <v>0.75</v>
      </c>
      <c r="H96" s="58">
        <f t="shared" si="48"/>
        <v>0.39583333333333331</v>
      </c>
      <c r="I96" s="73">
        <f t="shared" si="52"/>
        <v>0</v>
      </c>
      <c r="J96" s="41">
        <v>7.75</v>
      </c>
      <c r="K96" s="38">
        <f t="shared" si="50"/>
        <v>0</v>
      </c>
    </row>
    <row r="97" spans="1:11" ht="15.75" thickBot="1" x14ac:dyDescent="0.3">
      <c r="A97" s="31">
        <v>9</v>
      </c>
      <c r="B97" s="44" t="s">
        <v>92</v>
      </c>
      <c r="C97" s="13">
        <v>0.3125</v>
      </c>
      <c r="D97" s="2">
        <v>0.72916666666666663</v>
      </c>
      <c r="E97" s="57">
        <f t="shared" si="47"/>
        <v>0.41666666666666663</v>
      </c>
      <c r="F97" s="13">
        <v>0.3125</v>
      </c>
      <c r="G97" s="2">
        <v>0.72916666666666663</v>
      </c>
      <c r="H97" s="58">
        <f t="shared" si="48"/>
        <v>0.41666666666666663</v>
      </c>
      <c r="I97" s="73">
        <f t="shared" si="52"/>
        <v>0</v>
      </c>
      <c r="J97" s="41">
        <v>8.5</v>
      </c>
      <c r="K97" s="38">
        <f t="shared" si="50"/>
        <v>0</v>
      </c>
    </row>
    <row r="98" spans="1:11" ht="15.75" thickBot="1" x14ac:dyDescent="0.3">
      <c r="A98" s="31">
        <v>10</v>
      </c>
      <c r="B98" s="44" t="s">
        <v>93</v>
      </c>
      <c r="C98" s="32">
        <v>0</v>
      </c>
      <c r="D98" s="33">
        <v>0</v>
      </c>
      <c r="E98" s="57">
        <f t="shared" si="47"/>
        <v>0</v>
      </c>
      <c r="F98" s="32">
        <v>0</v>
      </c>
      <c r="G98" s="33">
        <v>0</v>
      </c>
      <c r="H98" s="58">
        <f t="shared" si="48"/>
        <v>0</v>
      </c>
      <c r="I98" s="74">
        <f t="shared" ref="I98" si="53">IF(F98="ca",0,IF(E98&lt;H98,H98,E98))</f>
        <v>0</v>
      </c>
      <c r="J98" s="41">
        <v>9.5</v>
      </c>
      <c r="K98" s="38">
        <f t="shared" si="50"/>
        <v>0</v>
      </c>
    </row>
    <row r="99" spans="1:11" ht="15.75" thickBot="1" x14ac:dyDescent="0.3">
      <c r="A99" s="31">
        <v>11</v>
      </c>
      <c r="B99" s="44" t="s">
        <v>94</v>
      </c>
      <c r="C99" s="32">
        <v>0.35416666666666669</v>
      </c>
      <c r="D99" s="33">
        <v>0.52083333333333337</v>
      </c>
      <c r="E99" s="57">
        <f t="shared" si="47"/>
        <v>0.16666666666666669</v>
      </c>
      <c r="F99" s="32">
        <v>0.35416666666666669</v>
      </c>
      <c r="G99" s="33">
        <v>0.51736111111111105</v>
      </c>
      <c r="H99" s="58">
        <f t="shared" si="48"/>
        <v>0.16319444444444436</v>
      </c>
      <c r="I99" s="73">
        <f t="shared" ref="I99" si="54">MAX(H99-E99,0)</f>
        <v>0</v>
      </c>
      <c r="J99" s="41">
        <v>9.25</v>
      </c>
      <c r="K99" s="38">
        <f t="shared" si="50"/>
        <v>0</v>
      </c>
    </row>
    <row r="100" spans="1:11" ht="15.75" thickBot="1" x14ac:dyDescent="0.3">
      <c r="A100" s="31">
        <v>12</v>
      </c>
      <c r="B100" s="44" t="s">
        <v>95</v>
      </c>
      <c r="C100" s="32">
        <v>0.375</v>
      </c>
      <c r="D100" s="33">
        <v>0.75</v>
      </c>
      <c r="E100" s="57">
        <f t="shared" si="47"/>
        <v>0.375</v>
      </c>
      <c r="F100" s="32">
        <v>0.39583333333333331</v>
      </c>
      <c r="G100" s="33">
        <v>0.73958333333333337</v>
      </c>
      <c r="H100" s="58">
        <f t="shared" si="48"/>
        <v>0.34375000000000006</v>
      </c>
      <c r="I100" s="74">
        <f t="shared" ref="I100:I101" si="55">IF(F100="ca",0,IF(E100&lt;H100,H100,E100))</f>
        <v>0.375</v>
      </c>
      <c r="J100" s="41">
        <v>8.5</v>
      </c>
      <c r="K100" s="38">
        <f t="shared" si="50"/>
        <v>76.5</v>
      </c>
    </row>
    <row r="101" spans="1:11" ht="15.75" thickBot="1" x14ac:dyDescent="0.3">
      <c r="A101" s="31">
        <v>13</v>
      </c>
      <c r="B101" s="44" t="s">
        <v>96</v>
      </c>
      <c r="C101" s="32">
        <v>0.3125</v>
      </c>
      <c r="D101" s="33">
        <v>0.79166666666666663</v>
      </c>
      <c r="E101" s="57">
        <f t="shared" si="47"/>
        <v>0.47916666666666663</v>
      </c>
      <c r="F101" s="32">
        <v>0.3125</v>
      </c>
      <c r="G101" s="33">
        <v>0.79166666666666663</v>
      </c>
      <c r="H101" s="58">
        <f t="shared" si="48"/>
        <v>0.47916666666666663</v>
      </c>
      <c r="I101" s="74">
        <f t="shared" si="55"/>
        <v>0.47916666666666663</v>
      </c>
      <c r="J101" s="41">
        <v>9</v>
      </c>
      <c r="K101" s="40">
        <f t="shared" si="50"/>
        <v>103.5</v>
      </c>
    </row>
    <row r="102" spans="1:11" ht="15.75" thickBot="1" x14ac:dyDescent="0.3">
      <c r="A102" s="31">
        <v>14</v>
      </c>
      <c r="B102" s="44" t="s">
        <v>97</v>
      </c>
      <c r="C102" s="32">
        <v>0.3125</v>
      </c>
      <c r="D102" s="33">
        <v>0.55208333333333337</v>
      </c>
      <c r="E102" s="57">
        <f t="shared" si="47"/>
        <v>0.23958333333333337</v>
      </c>
      <c r="F102" s="32">
        <v>0.55208333333333337</v>
      </c>
      <c r="G102" s="33">
        <v>0.79166666666666663</v>
      </c>
      <c r="H102" s="58">
        <f t="shared" si="48"/>
        <v>0.23958333333333326</v>
      </c>
      <c r="I102" s="73">
        <f t="shared" ref="I102:I103" si="56">MAX(H102-E102,0)</f>
        <v>0</v>
      </c>
      <c r="J102" s="41">
        <v>8.25</v>
      </c>
      <c r="K102" s="40">
        <f t="shared" si="50"/>
        <v>0</v>
      </c>
    </row>
    <row r="103" spans="1:11" ht="15.75" thickBot="1" x14ac:dyDescent="0.3">
      <c r="A103" s="31">
        <v>15</v>
      </c>
      <c r="B103" s="44" t="s">
        <v>98</v>
      </c>
      <c r="C103" s="32">
        <v>0.34375</v>
      </c>
      <c r="D103" s="33">
        <v>0.66666666666666663</v>
      </c>
      <c r="E103" s="57">
        <f t="shared" si="47"/>
        <v>0.32291666666666663</v>
      </c>
      <c r="F103" s="32">
        <v>0.35069444444444442</v>
      </c>
      <c r="G103" s="33">
        <v>0.67708333333333337</v>
      </c>
      <c r="H103" s="58">
        <f t="shared" si="48"/>
        <v>0.32638888888888895</v>
      </c>
      <c r="I103" s="73">
        <f t="shared" si="56"/>
        <v>3.4722222222223209E-3</v>
      </c>
      <c r="J103" s="41">
        <v>8.25</v>
      </c>
      <c r="K103" s="40">
        <f t="shared" si="50"/>
        <v>0.68750000000001954</v>
      </c>
    </row>
    <row r="104" spans="1:11" ht="15.75" thickBot="1" x14ac:dyDescent="0.3">
      <c r="A104" s="31">
        <v>16</v>
      </c>
      <c r="B104" s="44" t="s">
        <v>99</v>
      </c>
      <c r="C104" s="32">
        <v>0.39583333333333331</v>
      </c>
      <c r="D104" s="33">
        <v>0.77083333333333337</v>
      </c>
      <c r="E104" s="57">
        <f t="shared" si="47"/>
        <v>0.37500000000000006</v>
      </c>
      <c r="F104" s="32">
        <v>0.41666666666666669</v>
      </c>
      <c r="G104" s="33">
        <v>0.73958333333333337</v>
      </c>
      <c r="H104" s="58">
        <f t="shared" si="48"/>
        <v>0.32291666666666669</v>
      </c>
      <c r="I104" s="74">
        <f t="shared" ref="I104:I106" si="57">IF(F104="ca",0,IF(E104&lt;H104,H104,E104))</f>
        <v>0.37500000000000006</v>
      </c>
      <c r="J104" s="41">
        <v>8</v>
      </c>
      <c r="K104" s="40">
        <f t="shared" si="50"/>
        <v>72.000000000000014</v>
      </c>
    </row>
    <row r="105" spans="1:11" ht="15.75" thickBot="1" x14ac:dyDescent="0.3">
      <c r="A105" s="31">
        <v>17</v>
      </c>
      <c r="B105" s="44" t="s">
        <v>100</v>
      </c>
      <c r="C105" s="32">
        <v>0</v>
      </c>
      <c r="D105" s="33">
        <v>0</v>
      </c>
      <c r="E105" s="57">
        <f t="shared" si="47"/>
        <v>0</v>
      </c>
      <c r="F105" s="32">
        <v>0</v>
      </c>
      <c r="G105" s="33">
        <v>0</v>
      </c>
      <c r="H105" s="58">
        <f t="shared" si="48"/>
        <v>0</v>
      </c>
      <c r="I105" s="74">
        <f t="shared" si="57"/>
        <v>0</v>
      </c>
      <c r="J105" s="41">
        <v>8.75</v>
      </c>
      <c r="K105" s="40">
        <f t="shared" si="50"/>
        <v>0</v>
      </c>
    </row>
    <row r="106" spans="1:11" ht="15.75" thickBot="1" x14ac:dyDescent="0.3">
      <c r="A106" s="31">
        <v>18</v>
      </c>
      <c r="B106" s="44" t="s">
        <v>101</v>
      </c>
      <c r="C106" s="32">
        <v>0</v>
      </c>
      <c r="D106" s="33">
        <v>0</v>
      </c>
      <c r="E106" s="57">
        <f t="shared" si="47"/>
        <v>0</v>
      </c>
      <c r="F106" s="32">
        <v>0</v>
      </c>
      <c r="G106" s="33">
        <v>0</v>
      </c>
      <c r="H106" s="58">
        <f t="shared" si="48"/>
        <v>0</v>
      </c>
      <c r="I106" s="74">
        <f t="shared" si="57"/>
        <v>0</v>
      </c>
      <c r="J106" s="41">
        <v>9.75</v>
      </c>
      <c r="K106" s="40">
        <f t="shared" si="50"/>
        <v>0</v>
      </c>
    </row>
    <row r="107" spans="1:11" ht="15.75" thickBot="1" x14ac:dyDescent="0.3">
      <c r="A107" s="31">
        <v>19</v>
      </c>
      <c r="B107" s="44" t="s">
        <v>102</v>
      </c>
      <c r="C107" s="32">
        <v>0</v>
      </c>
      <c r="D107" s="33">
        <v>0</v>
      </c>
      <c r="E107" s="57">
        <f t="shared" si="47"/>
        <v>0</v>
      </c>
      <c r="F107" s="32">
        <v>0</v>
      </c>
      <c r="G107" s="33">
        <v>0</v>
      </c>
      <c r="H107" s="58">
        <f t="shared" si="48"/>
        <v>0</v>
      </c>
      <c r="I107" s="73">
        <f t="shared" ref="I107:I109" si="58">MAX(H107-E107,0)</f>
        <v>0</v>
      </c>
      <c r="J107" s="41">
        <v>9.25</v>
      </c>
      <c r="K107" s="40">
        <f t="shared" si="50"/>
        <v>0</v>
      </c>
    </row>
    <row r="108" spans="1:11" ht="15.75" thickBot="1" x14ac:dyDescent="0.3">
      <c r="A108" s="31">
        <v>20</v>
      </c>
      <c r="B108" s="44" t="s">
        <v>103</v>
      </c>
      <c r="C108" s="32">
        <v>0</v>
      </c>
      <c r="D108" s="33">
        <v>0</v>
      </c>
      <c r="E108" s="57">
        <f t="shared" si="47"/>
        <v>0</v>
      </c>
      <c r="F108" s="32">
        <v>0</v>
      </c>
      <c r="G108" s="33">
        <v>0</v>
      </c>
      <c r="H108" s="58">
        <f t="shared" si="48"/>
        <v>0</v>
      </c>
      <c r="I108" s="73">
        <f t="shared" si="58"/>
        <v>0</v>
      </c>
      <c r="J108" s="41">
        <v>9.75</v>
      </c>
      <c r="K108" s="40">
        <f t="shared" si="50"/>
        <v>0</v>
      </c>
    </row>
    <row r="109" spans="1:11" ht="15.75" thickBot="1" x14ac:dyDescent="0.3">
      <c r="A109" s="31">
        <v>21</v>
      </c>
      <c r="B109" s="44" t="s">
        <v>104</v>
      </c>
      <c r="C109" s="32">
        <v>0</v>
      </c>
      <c r="D109" s="33">
        <v>0</v>
      </c>
      <c r="E109" s="57">
        <f t="shared" si="47"/>
        <v>0</v>
      </c>
      <c r="F109" s="32">
        <v>0</v>
      </c>
      <c r="G109" s="33">
        <v>0</v>
      </c>
      <c r="H109" s="58">
        <f t="shared" si="48"/>
        <v>0</v>
      </c>
      <c r="I109" s="73">
        <f t="shared" si="58"/>
        <v>0</v>
      </c>
      <c r="J109" s="41">
        <v>9</v>
      </c>
      <c r="K109" s="40"/>
    </row>
    <row r="110" spans="1:11" ht="15.75" thickBot="1" x14ac:dyDescent="0.3">
      <c r="A110" s="31">
        <v>22</v>
      </c>
      <c r="B110" s="44"/>
      <c r="C110" s="32"/>
      <c r="D110" s="33"/>
      <c r="E110" s="57"/>
      <c r="F110" s="32"/>
      <c r="G110" s="33"/>
      <c r="H110" s="58"/>
      <c r="I110" s="73">
        <f t="shared" ref="I110:I113" si="59">MAX(H110-E110,0)</f>
        <v>0</v>
      </c>
      <c r="J110" s="41"/>
      <c r="K110" s="40"/>
    </row>
    <row r="111" spans="1:11" ht="15.75" thickBot="1" x14ac:dyDescent="0.3">
      <c r="A111" s="31">
        <v>23</v>
      </c>
      <c r="B111" s="44"/>
      <c r="C111" s="32"/>
      <c r="D111" s="33"/>
      <c r="E111" s="57"/>
      <c r="F111" s="32"/>
      <c r="G111" s="33"/>
      <c r="H111" s="58"/>
      <c r="I111" s="73">
        <f t="shared" si="59"/>
        <v>0</v>
      </c>
      <c r="J111" s="41"/>
      <c r="K111" s="40"/>
    </row>
    <row r="112" spans="1:11" ht="15.75" thickBot="1" x14ac:dyDescent="0.3">
      <c r="A112" s="31">
        <v>24</v>
      </c>
      <c r="B112" s="44"/>
      <c r="C112" s="32"/>
      <c r="D112" s="33"/>
      <c r="E112" s="57"/>
      <c r="F112" s="32"/>
      <c r="G112" s="33"/>
      <c r="H112" s="58"/>
      <c r="I112" s="73">
        <f t="shared" si="59"/>
        <v>0</v>
      </c>
      <c r="J112" s="41"/>
      <c r="K112" s="40"/>
    </row>
    <row r="113" spans="1:20" ht="15.75" thickBot="1" x14ac:dyDescent="0.3">
      <c r="A113" s="24">
        <v>25</v>
      </c>
      <c r="B113" s="44"/>
      <c r="C113" s="14"/>
      <c r="D113" s="10"/>
      <c r="E113" s="57"/>
      <c r="F113" s="14"/>
      <c r="G113" s="10"/>
      <c r="H113" s="58"/>
      <c r="I113" s="73">
        <f t="shared" si="59"/>
        <v>0</v>
      </c>
      <c r="J113" s="41"/>
      <c r="K113" s="40"/>
    </row>
    <row r="114" spans="1:20" ht="15.75" thickBot="1" x14ac:dyDescent="0.3">
      <c r="A114" s="115" t="s">
        <v>16</v>
      </c>
      <c r="B114" s="116"/>
      <c r="C114" s="116"/>
      <c r="D114" s="116"/>
      <c r="E114" s="116"/>
      <c r="F114" s="116"/>
      <c r="G114" s="116"/>
      <c r="H114" s="117"/>
      <c r="I114" s="42">
        <f>SUM(I89:I113)</f>
        <v>1.9895833333333335</v>
      </c>
      <c r="J114" s="41"/>
      <c r="K114" s="43">
        <f>SUM(K89:K113)</f>
        <v>407.35416666666669</v>
      </c>
    </row>
    <row r="115" spans="1:20" ht="15.75" thickBot="1" x14ac:dyDescent="0.3">
      <c r="A115" s="65"/>
      <c r="B115" s="65"/>
      <c r="C115" s="66"/>
      <c r="D115" s="66"/>
      <c r="E115" s="66"/>
      <c r="F115" s="66"/>
      <c r="G115" s="66"/>
      <c r="H115" s="66"/>
      <c r="I115" s="67"/>
      <c r="J115" s="68"/>
      <c r="K115" s="71"/>
      <c r="L115" s="72"/>
      <c r="M115" s="70"/>
      <c r="N115" s="70"/>
      <c r="O115" s="70"/>
      <c r="P115" s="70"/>
      <c r="Q115" s="70"/>
      <c r="R115" s="70"/>
      <c r="S115" s="70"/>
      <c r="T115" s="70"/>
    </row>
    <row r="116" spans="1:20" ht="15.75" thickBot="1" x14ac:dyDescent="0.3">
      <c r="C116" s="118" t="s">
        <v>39</v>
      </c>
      <c r="D116" s="119"/>
      <c r="E116" s="119"/>
      <c r="F116" s="119"/>
      <c r="G116" s="119"/>
      <c r="H116" s="119"/>
      <c r="I116" s="119"/>
      <c r="J116" s="119"/>
      <c r="K116" s="120"/>
    </row>
    <row r="117" spans="1:20" ht="15.75" thickBot="1" x14ac:dyDescent="0.3">
      <c r="A117" s="22">
        <v>1</v>
      </c>
      <c r="B117" s="44" t="s">
        <v>89</v>
      </c>
      <c r="C117" s="13">
        <v>0</v>
      </c>
      <c r="D117" s="2">
        <v>0</v>
      </c>
      <c r="E117" s="57">
        <f t="shared" ref="E117:E137" si="60">IF(OR(C117="abs",C117="",C117="CA"),0,D117-C117)</f>
        <v>0</v>
      </c>
      <c r="F117" s="13">
        <v>0</v>
      </c>
      <c r="G117" s="2">
        <v>0</v>
      </c>
      <c r="H117" s="58">
        <f t="shared" ref="H117:H137" si="61">IF(OR(F117="abs",F117="",F117="ca"),0,G117-F117)</f>
        <v>0</v>
      </c>
      <c r="I117" s="73">
        <f t="shared" ref="I117" si="62">MAX(H117-E117,0)</f>
        <v>0</v>
      </c>
      <c r="J117" s="41">
        <v>10</v>
      </c>
      <c r="K117" s="38">
        <f t="shared" ref="K117:K136" si="63">(I117*24)*J117</f>
        <v>0</v>
      </c>
    </row>
    <row r="118" spans="1:20" ht="15.75" thickBot="1" x14ac:dyDescent="0.3">
      <c r="A118" s="23">
        <v>2</v>
      </c>
      <c r="B118" s="44" t="s">
        <v>84</v>
      </c>
      <c r="C118" s="36">
        <v>0</v>
      </c>
      <c r="D118" s="37">
        <v>0</v>
      </c>
      <c r="E118" s="57">
        <f t="shared" si="60"/>
        <v>0</v>
      </c>
      <c r="F118" s="36">
        <v>0</v>
      </c>
      <c r="G118" s="37">
        <v>0</v>
      </c>
      <c r="H118" s="58">
        <f t="shared" si="61"/>
        <v>0</v>
      </c>
      <c r="I118" s="74">
        <f t="shared" ref="I118:I119" si="64">IF(F118="ca",0,IF(E118&lt;H118,H118,E118))</f>
        <v>0</v>
      </c>
      <c r="J118" s="41">
        <v>9.25</v>
      </c>
      <c r="K118" s="38">
        <f t="shared" si="63"/>
        <v>0</v>
      </c>
    </row>
    <row r="119" spans="1:20" ht="15.75" thickBot="1" x14ac:dyDescent="0.3">
      <c r="A119" s="23">
        <v>3</v>
      </c>
      <c r="B119" s="44" t="s">
        <v>85</v>
      </c>
      <c r="C119" s="13">
        <v>0.375</v>
      </c>
      <c r="D119" s="2">
        <v>0.70833333333333337</v>
      </c>
      <c r="E119" s="57">
        <f t="shared" si="60"/>
        <v>0.33333333333333337</v>
      </c>
      <c r="F119" s="13">
        <v>0.45833333333333331</v>
      </c>
      <c r="G119" s="2">
        <v>0.74305555555555547</v>
      </c>
      <c r="H119" s="58">
        <f t="shared" si="61"/>
        <v>0.28472222222222215</v>
      </c>
      <c r="I119" s="74">
        <f t="shared" si="64"/>
        <v>0.33333333333333337</v>
      </c>
      <c r="J119" s="41">
        <v>7.75</v>
      </c>
      <c r="K119" s="38">
        <f t="shared" si="63"/>
        <v>62</v>
      </c>
    </row>
    <row r="120" spans="1:20" ht="15.75" thickBot="1" x14ac:dyDescent="0.3">
      <c r="A120" s="23">
        <v>4</v>
      </c>
      <c r="B120" s="44" t="s">
        <v>86</v>
      </c>
      <c r="C120" s="13">
        <v>0.36458333333333331</v>
      </c>
      <c r="D120" s="2">
        <v>0.71875</v>
      </c>
      <c r="E120" s="57">
        <f t="shared" si="60"/>
        <v>0.35416666666666669</v>
      </c>
      <c r="F120" s="13">
        <v>0.36458333333333331</v>
      </c>
      <c r="G120" s="2">
        <v>0.72222222222222221</v>
      </c>
      <c r="H120" s="58">
        <f t="shared" si="61"/>
        <v>0.3576388888888889</v>
      </c>
      <c r="I120" s="73">
        <f t="shared" ref="I120:I125" si="65">MAX(H120-E120,0)</f>
        <v>3.4722222222222099E-3</v>
      </c>
      <c r="J120" s="41">
        <v>7.75</v>
      </c>
      <c r="K120" s="38">
        <f t="shared" si="63"/>
        <v>0.64583333333333104</v>
      </c>
    </row>
    <row r="121" spans="1:20" ht="15.75" thickBot="1" x14ac:dyDescent="0.3">
      <c r="A121" s="23">
        <v>5</v>
      </c>
      <c r="B121" s="44" t="s">
        <v>87</v>
      </c>
      <c r="C121" s="13">
        <v>0.35416666666666669</v>
      </c>
      <c r="D121" s="2">
        <v>0.75</v>
      </c>
      <c r="E121" s="57">
        <f t="shared" si="60"/>
        <v>0.39583333333333331</v>
      </c>
      <c r="F121" s="13" t="s">
        <v>64</v>
      </c>
      <c r="G121" s="2">
        <v>0</v>
      </c>
      <c r="H121" s="58">
        <f t="shared" si="61"/>
        <v>0</v>
      </c>
      <c r="I121" s="73">
        <f t="shared" si="65"/>
        <v>0</v>
      </c>
      <c r="J121" s="41">
        <v>9.75</v>
      </c>
      <c r="K121" s="38">
        <f t="shared" si="63"/>
        <v>0</v>
      </c>
    </row>
    <row r="122" spans="1:20" ht="15.75" thickBot="1" x14ac:dyDescent="0.3">
      <c r="A122" s="23">
        <v>6</v>
      </c>
      <c r="B122" s="44" t="s">
        <v>88</v>
      </c>
      <c r="C122" s="13">
        <v>0.3125</v>
      </c>
      <c r="D122" s="2">
        <v>0.72916666666666663</v>
      </c>
      <c r="E122" s="57">
        <f t="shared" si="60"/>
        <v>0.41666666666666663</v>
      </c>
      <c r="F122" s="13">
        <v>0.37847222222222227</v>
      </c>
      <c r="G122" s="2">
        <v>0.71875</v>
      </c>
      <c r="H122" s="58">
        <f t="shared" si="61"/>
        <v>0.34027777777777773</v>
      </c>
      <c r="I122" s="73">
        <f t="shared" si="65"/>
        <v>0</v>
      </c>
      <c r="J122" s="41">
        <v>8.5</v>
      </c>
      <c r="K122" s="38">
        <f t="shared" si="63"/>
        <v>0</v>
      </c>
    </row>
    <row r="123" spans="1:20" ht="15.75" thickBot="1" x14ac:dyDescent="0.3">
      <c r="A123" s="23">
        <v>7</v>
      </c>
      <c r="B123" s="44" t="s">
        <v>90</v>
      </c>
      <c r="C123" s="13">
        <v>0.39583333333333331</v>
      </c>
      <c r="D123" s="2">
        <v>0.58333333333333337</v>
      </c>
      <c r="E123" s="57">
        <f t="shared" si="60"/>
        <v>0.18750000000000006</v>
      </c>
      <c r="F123" s="13">
        <v>0.40277777777777773</v>
      </c>
      <c r="G123" s="2">
        <v>0.59027777777777779</v>
      </c>
      <c r="H123" s="58">
        <f t="shared" si="61"/>
        <v>0.18750000000000006</v>
      </c>
      <c r="I123" s="73">
        <f t="shared" si="65"/>
        <v>0</v>
      </c>
      <c r="J123" s="41">
        <v>7.75</v>
      </c>
      <c r="K123" s="38">
        <f t="shared" si="63"/>
        <v>0</v>
      </c>
    </row>
    <row r="124" spans="1:20" ht="15.75" thickBot="1" x14ac:dyDescent="0.3">
      <c r="A124" s="23">
        <v>8</v>
      </c>
      <c r="B124" s="44" t="s">
        <v>91</v>
      </c>
      <c r="C124" s="13">
        <v>0.35416666666666669</v>
      </c>
      <c r="D124" s="2">
        <v>0.75</v>
      </c>
      <c r="E124" s="57">
        <f t="shared" si="60"/>
        <v>0.39583333333333331</v>
      </c>
      <c r="F124" s="13">
        <v>0.3611111111111111</v>
      </c>
      <c r="G124" s="2">
        <v>0.77083333333333337</v>
      </c>
      <c r="H124" s="58">
        <f t="shared" si="61"/>
        <v>0.40972222222222227</v>
      </c>
      <c r="I124" s="73">
        <f t="shared" si="65"/>
        <v>1.3888888888888951E-2</v>
      </c>
      <c r="J124" s="41">
        <v>7.75</v>
      </c>
      <c r="K124" s="38">
        <f t="shared" si="63"/>
        <v>2.5833333333333446</v>
      </c>
    </row>
    <row r="125" spans="1:20" ht="15.75" thickBot="1" x14ac:dyDescent="0.3">
      <c r="A125" s="31">
        <v>9</v>
      </c>
      <c r="B125" s="44" t="s">
        <v>92</v>
      </c>
      <c r="C125" s="13">
        <v>0.3125</v>
      </c>
      <c r="D125" s="2">
        <v>0.6875</v>
      </c>
      <c r="E125" s="57">
        <f t="shared" si="60"/>
        <v>0.375</v>
      </c>
      <c r="F125" s="13">
        <v>0.3125</v>
      </c>
      <c r="G125" s="2">
        <v>0.70138888888888884</v>
      </c>
      <c r="H125" s="58">
        <f t="shared" si="61"/>
        <v>0.38888888888888884</v>
      </c>
      <c r="I125" s="73">
        <f t="shared" si="65"/>
        <v>1.388888888888884E-2</v>
      </c>
      <c r="J125" s="41">
        <v>8.5</v>
      </c>
      <c r="K125" s="38">
        <f t="shared" si="63"/>
        <v>2.8333333333333233</v>
      </c>
    </row>
    <row r="126" spans="1:20" ht="15.75" thickBot="1" x14ac:dyDescent="0.3">
      <c r="A126" s="31">
        <v>10</v>
      </c>
      <c r="B126" s="44" t="s">
        <v>93</v>
      </c>
      <c r="C126" s="32">
        <v>0</v>
      </c>
      <c r="D126" s="33">
        <v>0</v>
      </c>
      <c r="E126" s="57">
        <f t="shared" si="60"/>
        <v>0</v>
      </c>
      <c r="F126" s="32">
        <v>0</v>
      </c>
      <c r="G126" s="33">
        <v>0</v>
      </c>
      <c r="H126" s="58">
        <f t="shared" si="61"/>
        <v>0</v>
      </c>
      <c r="I126" s="74">
        <f t="shared" ref="I126" si="66">IF(F126="ca",0,IF(E126&lt;H126,H126,E126))</f>
        <v>0</v>
      </c>
      <c r="J126" s="41">
        <v>9.5</v>
      </c>
      <c r="K126" s="38">
        <f t="shared" si="63"/>
        <v>0</v>
      </c>
    </row>
    <row r="127" spans="1:20" ht="15.75" thickBot="1" x14ac:dyDescent="0.3">
      <c r="A127" s="31">
        <v>11</v>
      </c>
      <c r="B127" s="44" t="s">
        <v>94</v>
      </c>
      <c r="C127" s="32">
        <v>0</v>
      </c>
      <c r="D127" s="33">
        <v>0</v>
      </c>
      <c r="E127" s="57">
        <f t="shared" si="60"/>
        <v>0</v>
      </c>
      <c r="F127" s="32">
        <v>0</v>
      </c>
      <c r="G127" s="33">
        <v>0</v>
      </c>
      <c r="H127" s="58">
        <f t="shared" si="61"/>
        <v>0</v>
      </c>
      <c r="I127" s="73">
        <f t="shared" ref="I127" si="67">MAX(H127-E127,0)</f>
        <v>0</v>
      </c>
      <c r="J127" s="41">
        <v>9.25</v>
      </c>
      <c r="K127" s="38">
        <f t="shared" si="63"/>
        <v>0</v>
      </c>
    </row>
    <row r="128" spans="1:20" ht="15.75" thickBot="1" x14ac:dyDescent="0.3">
      <c r="A128" s="31">
        <v>12</v>
      </c>
      <c r="B128" s="44" t="s">
        <v>95</v>
      </c>
      <c r="C128" s="32">
        <v>0.375</v>
      </c>
      <c r="D128" s="33">
        <v>0.75</v>
      </c>
      <c r="E128" s="57">
        <f t="shared" si="60"/>
        <v>0.375</v>
      </c>
      <c r="F128" s="32">
        <v>0.39583333333333331</v>
      </c>
      <c r="G128" s="33">
        <v>0.75</v>
      </c>
      <c r="H128" s="58">
        <f t="shared" si="61"/>
        <v>0.35416666666666669</v>
      </c>
      <c r="I128" s="74">
        <f t="shared" ref="I128:I129" si="68">IF(F128="ca",0,IF(E128&lt;H128,H128,E128))</f>
        <v>0.375</v>
      </c>
      <c r="J128" s="41">
        <v>8.5</v>
      </c>
      <c r="K128" s="38">
        <f t="shared" si="63"/>
        <v>76.5</v>
      </c>
    </row>
    <row r="129" spans="1:11" ht="15.75" thickBot="1" x14ac:dyDescent="0.3">
      <c r="A129" s="31">
        <v>13</v>
      </c>
      <c r="B129" s="44" t="s">
        <v>96</v>
      </c>
      <c r="C129" s="32">
        <v>0</v>
      </c>
      <c r="D129" s="33">
        <v>0</v>
      </c>
      <c r="E129" s="57">
        <f t="shared" si="60"/>
        <v>0</v>
      </c>
      <c r="F129" s="32">
        <v>0</v>
      </c>
      <c r="G129" s="33">
        <v>0</v>
      </c>
      <c r="H129" s="58">
        <f t="shared" si="61"/>
        <v>0</v>
      </c>
      <c r="I129" s="74">
        <f t="shared" si="68"/>
        <v>0</v>
      </c>
      <c r="J129" s="41">
        <v>9</v>
      </c>
      <c r="K129" s="40">
        <f t="shared" si="63"/>
        <v>0</v>
      </c>
    </row>
    <row r="130" spans="1:11" ht="15.75" thickBot="1" x14ac:dyDescent="0.3">
      <c r="A130" s="31">
        <v>14</v>
      </c>
      <c r="B130" s="44" t="s">
        <v>97</v>
      </c>
      <c r="C130" s="32">
        <v>0.3125</v>
      </c>
      <c r="D130" s="33">
        <v>0.55208333333333337</v>
      </c>
      <c r="E130" s="57">
        <f t="shared" si="60"/>
        <v>0.23958333333333337</v>
      </c>
      <c r="F130" s="32">
        <v>0.55208333333333337</v>
      </c>
      <c r="G130" s="33">
        <v>0.79166666666666663</v>
      </c>
      <c r="H130" s="58">
        <f t="shared" si="61"/>
        <v>0.23958333333333326</v>
      </c>
      <c r="I130" s="73">
        <f t="shared" ref="I130:I131" si="69">MAX(H130-E130,0)</f>
        <v>0</v>
      </c>
      <c r="J130" s="41">
        <v>8.25</v>
      </c>
      <c r="K130" s="40">
        <f t="shared" si="63"/>
        <v>0</v>
      </c>
    </row>
    <row r="131" spans="1:11" ht="15.75" thickBot="1" x14ac:dyDescent="0.3">
      <c r="A131" s="31">
        <v>15</v>
      </c>
      <c r="B131" s="44" t="s">
        <v>98</v>
      </c>
      <c r="C131" s="32">
        <v>0.34375</v>
      </c>
      <c r="D131" s="33">
        <v>0.66666666666666663</v>
      </c>
      <c r="E131" s="57">
        <f t="shared" si="60"/>
        <v>0.32291666666666663</v>
      </c>
      <c r="F131" s="32">
        <v>0.35069444444444442</v>
      </c>
      <c r="G131" s="33">
        <v>0.66666666666666663</v>
      </c>
      <c r="H131" s="58">
        <f t="shared" si="61"/>
        <v>0.31597222222222221</v>
      </c>
      <c r="I131" s="73">
        <f t="shared" si="69"/>
        <v>0</v>
      </c>
      <c r="J131" s="41">
        <v>8.25</v>
      </c>
      <c r="K131" s="40">
        <f t="shared" si="63"/>
        <v>0</v>
      </c>
    </row>
    <row r="132" spans="1:11" ht="15.75" thickBot="1" x14ac:dyDescent="0.3">
      <c r="A132" s="31">
        <v>16</v>
      </c>
      <c r="B132" s="44" t="s">
        <v>99</v>
      </c>
      <c r="C132" s="32">
        <v>0.39583333333333331</v>
      </c>
      <c r="D132" s="33">
        <v>0.77083333333333337</v>
      </c>
      <c r="E132" s="57">
        <f t="shared" si="60"/>
        <v>0.37500000000000006</v>
      </c>
      <c r="F132" s="32">
        <v>0.39930555555555558</v>
      </c>
      <c r="G132" s="33">
        <v>0.75</v>
      </c>
      <c r="H132" s="58">
        <f t="shared" si="61"/>
        <v>0.35069444444444442</v>
      </c>
      <c r="I132" s="74">
        <f t="shared" ref="I132:I134" si="70">IF(F132="ca",0,IF(E132&lt;H132,H132,E132))</f>
        <v>0.37500000000000006</v>
      </c>
      <c r="J132" s="41">
        <v>8</v>
      </c>
      <c r="K132" s="40">
        <f t="shared" si="63"/>
        <v>72.000000000000014</v>
      </c>
    </row>
    <row r="133" spans="1:11" ht="15.75" thickBot="1" x14ac:dyDescent="0.3">
      <c r="A133" s="31">
        <v>17</v>
      </c>
      <c r="B133" s="44" t="s">
        <v>100</v>
      </c>
      <c r="C133" s="32">
        <v>0</v>
      </c>
      <c r="D133" s="33">
        <v>0</v>
      </c>
      <c r="E133" s="57">
        <f t="shared" si="60"/>
        <v>0</v>
      </c>
      <c r="F133" s="32">
        <v>0</v>
      </c>
      <c r="G133" s="33">
        <v>0</v>
      </c>
      <c r="H133" s="58">
        <f t="shared" si="61"/>
        <v>0</v>
      </c>
      <c r="I133" s="74">
        <f t="shared" si="70"/>
        <v>0</v>
      </c>
      <c r="J133" s="41">
        <v>8.75</v>
      </c>
      <c r="K133" s="40">
        <f t="shared" si="63"/>
        <v>0</v>
      </c>
    </row>
    <row r="134" spans="1:11" ht="15.75" thickBot="1" x14ac:dyDescent="0.3">
      <c r="A134" s="31">
        <v>18</v>
      </c>
      <c r="B134" s="44" t="s">
        <v>101</v>
      </c>
      <c r="C134" s="32">
        <v>0</v>
      </c>
      <c r="D134" s="33">
        <v>0</v>
      </c>
      <c r="E134" s="57">
        <f t="shared" si="60"/>
        <v>0</v>
      </c>
      <c r="F134" s="32">
        <v>0</v>
      </c>
      <c r="G134" s="33">
        <v>0</v>
      </c>
      <c r="H134" s="58">
        <f t="shared" si="61"/>
        <v>0</v>
      </c>
      <c r="I134" s="74">
        <f t="shared" si="70"/>
        <v>0</v>
      </c>
      <c r="J134" s="41">
        <v>9.75</v>
      </c>
      <c r="K134" s="40">
        <f t="shared" si="63"/>
        <v>0</v>
      </c>
    </row>
    <row r="135" spans="1:11" ht="15.75" thickBot="1" x14ac:dyDescent="0.3">
      <c r="A135" s="31">
        <v>19</v>
      </c>
      <c r="B135" s="44" t="s">
        <v>102</v>
      </c>
      <c r="C135" s="32">
        <v>0.3125</v>
      </c>
      <c r="D135" s="33">
        <v>0.71875</v>
      </c>
      <c r="E135" s="57">
        <f t="shared" si="60"/>
        <v>0.40625</v>
      </c>
      <c r="F135" s="32">
        <v>0.31944444444444448</v>
      </c>
      <c r="G135" s="33">
        <v>0.70138888888888884</v>
      </c>
      <c r="H135" s="58">
        <f t="shared" si="61"/>
        <v>0.38194444444444436</v>
      </c>
      <c r="I135" s="73">
        <f t="shared" ref="I135:I137" si="71">MAX(H135-E135,0)</f>
        <v>0</v>
      </c>
      <c r="J135" s="41">
        <v>9.25</v>
      </c>
      <c r="K135" s="40">
        <f t="shared" si="63"/>
        <v>0</v>
      </c>
    </row>
    <row r="136" spans="1:11" ht="15.75" thickBot="1" x14ac:dyDescent="0.3">
      <c r="A136" s="31">
        <v>20</v>
      </c>
      <c r="B136" s="44" t="s">
        <v>103</v>
      </c>
      <c r="C136" s="32">
        <v>0</v>
      </c>
      <c r="D136" s="33">
        <v>0</v>
      </c>
      <c r="E136" s="57">
        <f t="shared" si="60"/>
        <v>0</v>
      </c>
      <c r="F136" s="32">
        <v>0</v>
      </c>
      <c r="G136" s="33">
        <v>0</v>
      </c>
      <c r="H136" s="58">
        <f t="shared" si="61"/>
        <v>0</v>
      </c>
      <c r="I136" s="73">
        <f t="shared" si="71"/>
        <v>0</v>
      </c>
      <c r="J136" s="41">
        <v>9.75</v>
      </c>
      <c r="K136" s="40">
        <f t="shared" si="63"/>
        <v>0</v>
      </c>
    </row>
    <row r="137" spans="1:11" ht="15.75" thickBot="1" x14ac:dyDescent="0.3">
      <c r="A137" s="31">
        <v>21</v>
      </c>
      <c r="B137" s="44" t="s">
        <v>104</v>
      </c>
      <c r="C137" s="32">
        <v>0</v>
      </c>
      <c r="D137" s="33">
        <v>0</v>
      </c>
      <c r="E137" s="57">
        <f t="shared" si="60"/>
        <v>0</v>
      </c>
      <c r="F137" s="32">
        <v>0</v>
      </c>
      <c r="G137" s="33">
        <v>0</v>
      </c>
      <c r="H137" s="58">
        <f t="shared" si="61"/>
        <v>0</v>
      </c>
      <c r="I137" s="73">
        <f t="shared" si="71"/>
        <v>0</v>
      </c>
      <c r="J137" s="41">
        <v>9</v>
      </c>
      <c r="K137" s="40"/>
    </row>
    <row r="138" spans="1:11" ht="15.75" thickBot="1" x14ac:dyDescent="0.3">
      <c r="A138" s="31">
        <v>22</v>
      </c>
      <c r="B138" s="44"/>
      <c r="C138" s="32"/>
      <c r="D138" s="33"/>
      <c r="E138" s="57"/>
      <c r="F138" s="32"/>
      <c r="G138" s="33"/>
      <c r="H138" s="58"/>
      <c r="I138" s="73">
        <f t="shared" ref="I138:I141" si="72">MAX(H138-E138,0)</f>
        <v>0</v>
      </c>
      <c r="J138" s="41"/>
      <c r="K138" s="40"/>
    </row>
    <row r="139" spans="1:11" ht="15.75" thickBot="1" x14ac:dyDescent="0.3">
      <c r="A139" s="31">
        <v>23</v>
      </c>
      <c r="B139" s="44"/>
      <c r="C139" s="32"/>
      <c r="D139" s="33"/>
      <c r="E139" s="57"/>
      <c r="F139" s="32"/>
      <c r="G139" s="33"/>
      <c r="H139" s="58"/>
      <c r="I139" s="73">
        <f t="shared" si="72"/>
        <v>0</v>
      </c>
      <c r="J139" s="41"/>
      <c r="K139" s="40"/>
    </row>
    <row r="140" spans="1:11" ht="15.75" thickBot="1" x14ac:dyDescent="0.3">
      <c r="A140" s="31">
        <v>24</v>
      </c>
      <c r="B140" s="44"/>
      <c r="C140" s="32"/>
      <c r="D140" s="33"/>
      <c r="E140" s="57"/>
      <c r="F140" s="32"/>
      <c r="G140" s="33"/>
      <c r="H140" s="58"/>
      <c r="I140" s="73">
        <f t="shared" si="72"/>
        <v>0</v>
      </c>
      <c r="J140" s="41"/>
      <c r="K140" s="40"/>
    </row>
    <row r="141" spans="1:11" ht="15.75" thickBot="1" x14ac:dyDescent="0.3">
      <c r="A141" s="24">
        <v>25</v>
      </c>
      <c r="B141" s="44"/>
      <c r="C141" s="14"/>
      <c r="D141" s="10"/>
      <c r="E141" s="57"/>
      <c r="F141" s="14"/>
      <c r="G141" s="10"/>
      <c r="H141" s="58"/>
      <c r="I141" s="73">
        <f t="shared" si="72"/>
        <v>0</v>
      </c>
      <c r="J141" s="41"/>
      <c r="K141" s="40"/>
    </row>
    <row r="142" spans="1:11" ht="15.75" thickBot="1" x14ac:dyDescent="0.3">
      <c r="A142" s="115" t="s">
        <v>16</v>
      </c>
      <c r="B142" s="116"/>
      <c r="C142" s="116"/>
      <c r="D142" s="116"/>
      <c r="E142" s="116"/>
      <c r="F142" s="116"/>
      <c r="G142" s="116"/>
      <c r="H142" s="117"/>
      <c r="I142" s="42">
        <f>SUM(I117:I141)</f>
        <v>1.1145833333333335</v>
      </c>
      <c r="J142" s="41"/>
      <c r="K142" s="43">
        <f>SUM(K117:K141)</f>
        <v>216.5625</v>
      </c>
    </row>
  </sheetData>
  <sortState ref="B56:K69">
    <sortCondition ref="B56"/>
  </sortState>
  <mergeCells count="22">
    <mergeCell ref="T1:T2"/>
    <mergeCell ref="N1:N2"/>
    <mergeCell ref="O1:O2"/>
    <mergeCell ref="R1:R2"/>
    <mergeCell ref="Q1:Q2"/>
    <mergeCell ref="S1:S2"/>
    <mergeCell ref="C88:K88"/>
    <mergeCell ref="A114:H114"/>
    <mergeCell ref="C116:K116"/>
    <mergeCell ref="A142:H142"/>
    <mergeCell ref="P1:P2"/>
    <mergeCell ref="A30:H30"/>
    <mergeCell ref="C32:K32"/>
    <mergeCell ref="A58:H58"/>
    <mergeCell ref="C60:K60"/>
    <mergeCell ref="A86:H86"/>
    <mergeCell ref="I1:K1"/>
    <mergeCell ref="C4:K4"/>
    <mergeCell ref="A1:A2"/>
    <mergeCell ref="B1:B2"/>
    <mergeCell ref="C1:E1"/>
    <mergeCell ref="F1:H1"/>
  </mergeCells>
  <conditionalFormatting sqref="C110:C113">
    <cfRule type="containsText" dxfId="1396" priority="752" operator="containsText" text="abs">
      <formula>NOT(ISERROR(SEARCH("abs",C110)))</formula>
    </cfRule>
    <cfRule type="containsText" dxfId="1395" priority="753" operator="containsText" text="CA">
      <formula>NOT(ISERROR(SEARCH("CA",C110)))</formula>
    </cfRule>
    <cfRule type="containsText" dxfId="1394" priority="754" operator="containsText" text="Abs">
      <formula>NOT(ISERROR(SEARCH("Abs",C110)))</formula>
    </cfRule>
  </conditionalFormatting>
  <conditionalFormatting sqref="F26:F29">
    <cfRule type="containsText" dxfId="1393" priority="786" operator="containsText" text="abs">
      <formula>NOT(ISERROR(SEARCH("abs",F26)))</formula>
    </cfRule>
    <cfRule type="containsText" dxfId="1392" priority="787" operator="containsText" text="CA">
      <formula>NOT(ISERROR(SEARCH("CA",F26)))</formula>
    </cfRule>
    <cfRule type="containsText" dxfId="1391" priority="788" operator="containsText" text="Abs">
      <formula>NOT(ISERROR(SEARCH("Abs",F26)))</formula>
    </cfRule>
  </conditionalFormatting>
  <conditionalFormatting sqref="F82:F85">
    <cfRule type="containsText" dxfId="1390" priority="766" operator="containsText" text="abs">
      <formula>NOT(ISERROR(SEARCH("abs",F82)))</formula>
    </cfRule>
    <cfRule type="containsText" dxfId="1389" priority="767" operator="containsText" text="CA">
      <formula>NOT(ISERROR(SEARCH("CA",F82)))</formula>
    </cfRule>
    <cfRule type="containsText" dxfId="1388" priority="768" operator="containsText" text="Abs">
      <formula>NOT(ISERROR(SEARCH("Abs",F82)))</formula>
    </cfRule>
  </conditionalFormatting>
  <conditionalFormatting sqref="F138:F141">
    <cfRule type="containsText" dxfId="1387" priority="749" operator="containsText" text="abs">
      <formula>NOT(ISERROR(SEARCH("abs",F138)))</formula>
    </cfRule>
    <cfRule type="containsText" dxfId="1386" priority="750" operator="containsText" text="CA">
      <formula>NOT(ISERROR(SEARCH("CA",F138)))</formula>
    </cfRule>
    <cfRule type="containsText" dxfId="1385" priority="751" operator="containsText" text="Abs">
      <formula>NOT(ISERROR(SEARCH("Abs",F138)))</formula>
    </cfRule>
  </conditionalFormatting>
  <conditionalFormatting sqref="C138:C141">
    <cfRule type="containsText" dxfId="1384" priority="745" operator="containsText" text="abs">
      <formula>NOT(ISERROR(SEARCH("abs",C138)))</formula>
    </cfRule>
    <cfRule type="containsText" dxfId="1383" priority="746" operator="containsText" text="CA">
      <formula>NOT(ISERROR(SEARCH("CA",C138)))</formula>
    </cfRule>
    <cfRule type="containsText" dxfId="1382" priority="747" operator="containsText" text="Abs">
      <formula>NOT(ISERROR(SEARCH("Abs",C138)))</formula>
    </cfRule>
  </conditionalFormatting>
  <conditionalFormatting sqref="F54:F57">
    <cfRule type="containsText" dxfId="1381" priority="776" operator="containsText" text="abs">
      <formula>NOT(ISERROR(SEARCH("abs",F54)))</formula>
    </cfRule>
    <cfRule type="containsText" dxfId="1380" priority="777" operator="containsText" text="CA">
      <formula>NOT(ISERROR(SEARCH("CA",F54)))</formula>
    </cfRule>
    <cfRule type="containsText" dxfId="1379" priority="778" operator="containsText" text="Abs">
      <formula>NOT(ISERROR(SEARCH("Abs",F54)))</formula>
    </cfRule>
  </conditionalFormatting>
  <conditionalFormatting sqref="C26:C29">
    <cfRule type="containsText" dxfId="1378" priority="782" operator="containsText" text="abs">
      <formula>NOT(ISERROR(SEARCH("abs",C26)))</formula>
    </cfRule>
    <cfRule type="containsText" dxfId="1377" priority="783" operator="containsText" text="CA">
      <formula>NOT(ISERROR(SEARCH("CA",C26)))</formula>
    </cfRule>
    <cfRule type="containsText" dxfId="1376" priority="784" operator="containsText" text="Abs">
      <formula>NOT(ISERROR(SEARCH("Abs",C26)))</formula>
    </cfRule>
  </conditionalFormatting>
  <conditionalFormatting sqref="C54:C57">
    <cfRule type="containsText" dxfId="1375" priority="772" operator="containsText" text="abs">
      <formula>NOT(ISERROR(SEARCH("abs",C54)))</formula>
    </cfRule>
    <cfRule type="containsText" dxfId="1374" priority="773" operator="containsText" text="CA">
      <formula>NOT(ISERROR(SEARCH("CA",C54)))</formula>
    </cfRule>
    <cfRule type="containsText" dxfId="1373" priority="774" operator="containsText" text="Abs">
      <formula>NOT(ISERROR(SEARCH("Abs",C54)))</formula>
    </cfRule>
  </conditionalFormatting>
  <conditionalFormatting sqref="C82:C85">
    <cfRule type="containsText" dxfId="1372" priority="762" operator="containsText" text="abs">
      <formula>NOT(ISERROR(SEARCH("abs",C82)))</formula>
    </cfRule>
    <cfRule type="containsText" dxfId="1371" priority="763" operator="containsText" text="CA">
      <formula>NOT(ISERROR(SEARCH("CA",C82)))</formula>
    </cfRule>
    <cfRule type="containsText" dxfId="1370" priority="764" operator="containsText" text="Abs">
      <formula>NOT(ISERROR(SEARCH("Abs",C82)))</formula>
    </cfRule>
  </conditionalFormatting>
  <conditionalFormatting sqref="F110:F113">
    <cfRule type="containsText" dxfId="1369" priority="756" operator="containsText" text="abs">
      <formula>NOT(ISERROR(SEARCH("abs",F110)))</formula>
    </cfRule>
    <cfRule type="containsText" dxfId="1368" priority="757" operator="containsText" text="CA">
      <formula>NOT(ISERROR(SEARCH("CA",F110)))</formula>
    </cfRule>
    <cfRule type="containsText" dxfId="1367" priority="758" operator="containsText" text="Abs">
      <formula>NOT(ISERROR(SEARCH("Abs",F110)))</formula>
    </cfRule>
  </conditionalFormatting>
  <conditionalFormatting sqref="I26:I29">
    <cfRule type="cellIs" dxfId="1366" priority="741" operator="greaterThan">
      <formula>$G$6</formula>
    </cfRule>
  </conditionalFormatting>
  <conditionalFormatting sqref="I54:I57">
    <cfRule type="cellIs" dxfId="1365" priority="740" operator="greaterThan">
      <formula>$G$6</formula>
    </cfRule>
  </conditionalFormatting>
  <conditionalFormatting sqref="I82:I85">
    <cfRule type="cellIs" dxfId="1364" priority="739" operator="greaterThan">
      <formula>$G$6</formula>
    </cfRule>
  </conditionalFormatting>
  <conditionalFormatting sqref="I110:I113">
    <cfRule type="cellIs" dxfId="1363" priority="738" operator="greaterThan">
      <formula>$G$6</formula>
    </cfRule>
  </conditionalFormatting>
  <conditionalFormatting sqref="I138:I141">
    <cfRule type="cellIs" dxfId="1362" priority="737" operator="greaterThan">
      <formula>$G$6</formula>
    </cfRule>
  </conditionalFormatting>
  <conditionalFormatting sqref="F76">
    <cfRule type="containsText" dxfId="1361" priority="232" operator="containsText" text="abs">
      <formula>NOT(ISERROR(SEARCH("abs",F76)))</formula>
    </cfRule>
    <cfRule type="containsText" dxfId="1360" priority="233" operator="containsText" text="CA">
      <formula>NOT(ISERROR(SEARCH("CA",F76)))</formula>
    </cfRule>
    <cfRule type="containsText" dxfId="1359" priority="234" operator="containsText" text="Abs">
      <formula>NOT(ISERROR(SEARCH("Abs",F76)))</formula>
    </cfRule>
  </conditionalFormatting>
  <conditionalFormatting sqref="F75">
    <cfRule type="containsText" dxfId="1358" priority="235" operator="containsText" text="abs">
      <formula>NOT(ISERROR(SEARCH("abs",F75)))</formula>
    </cfRule>
    <cfRule type="containsText" dxfId="1357" priority="236" operator="containsText" text="CA">
      <formula>NOT(ISERROR(SEARCH("CA",F75)))</formula>
    </cfRule>
    <cfRule type="containsText" dxfId="1356" priority="237" operator="containsText" text="Abs">
      <formula>NOT(ISERROR(SEARCH("Abs",F75)))</formula>
    </cfRule>
  </conditionalFormatting>
  <conditionalFormatting sqref="C64">
    <cfRule type="containsText" dxfId="1355" priority="222" operator="containsText" text="abs">
      <formula>NOT(ISERROR(SEARCH("abs",C64)))</formula>
    </cfRule>
    <cfRule type="containsText" dxfId="1354" priority="223" operator="containsText" text="CA">
      <formula>NOT(ISERROR(SEARCH("CA",C64)))</formula>
    </cfRule>
    <cfRule type="containsText" dxfId="1353" priority="224" operator="containsText" text="Abs">
      <formula>NOT(ISERROR(SEARCH("Abs",C64)))</formula>
    </cfRule>
  </conditionalFormatting>
  <conditionalFormatting sqref="C75">
    <cfRule type="containsText" dxfId="1352" priority="219" operator="containsText" text="abs">
      <formula>NOT(ISERROR(SEARCH("abs",C75)))</formula>
    </cfRule>
    <cfRule type="containsText" dxfId="1351" priority="220" operator="containsText" text="CA">
      <formula>NOT(ISERROR(SEARCH("CA",C75)))</formula>
    </cfRule>
    <cfRule type="containsText" dxfId="1350" priority="221" operator="containsText" text="Abs">
      <formula>NOT(ISERROR(SEARCH("Abs",C75)))</formula>
    </cfRule>
  </conditionalFormatting>
  <conditionalFormatting sqref="C41">
    <cfRule type="containsText" dxfId="1349" priority="318" operator="containsText" text="abs">
      <formula>NOT(ISERROR(SEARCH("abs",C41)))</formula>
    </cfRule>
    <cfRule type="containsText" dxfId="1348" priority="319" operator="containsText" text="CA">
      <formula>NOT(ISERROR(SEARCH("CA",C41)))</formula>
    </cfRule>
    <cfRule type="containsText" dxfId="1347" priority="320" operator="containsText" text="Abs">
      <formula>NOT(ISERROR(SEARCH("Abs",C41)))</formula>
    </cfRule>
  </conditionalFormatting>
  <conditionalFormatting sqref="F49">
    <cfRule type="containsText" dxfId="1346" priority="293" operator="containsText" text="abs">
      <formula>NOT(ISERROR(SEARCH("abs",F49)))</formula>
    </cfRule>
    <cfRule type="containsText" dxfId="1345" priority="294" operator="containsText" text="CA">
      <formula>NOT(ISERROR(SEARCH("CA",F49)))</formula>
    </cfRule>
    <cfRule type="containsText" dxfId="1344" priority="295" operator="containsText" text="Abs">
      <formula>NOT(ISERROR(SEARCH("Abs",F49)))</formula>
    </cfRule>
  </conditionalFormatting>
  <conditionalFormatting sqref="F42">
    <cfRule type="containsText" dxfId="1343" priority="286" operator="containsText" text="abs">
      <formula>NOT(ISERROR(SEARCH("abs",F42)))</formula>
    </cfRule>
    <cfRule type="containsText" dxfId="1342" priority="287" operator="containsText" text="CA">
      <formula>NOT(ISERROR(SEARCH("CA",F42)))</formula>
    </cfRule>
    <cfRule type="containsText" dxfId="1341" priority="288" operator="containsText" text="Abs">
      <formula>NOT(ISERROR(SEARCH("Abs",F42)))</formula>
    </cfRule>
  </conditionalFormatting>
  <conditionalFormatting sqref="F33">
    <cfRule type="containsText" dxfId="1340" priority="283" operator="containsText" text="abs">
      <formula>NOT(ISERROR(SEARCH("abs",F33)))</formula>
    </cfRule>
    <cfRule type="containsText" dxfId="1339" priority="284" operator="containsText" text="CA">
      <formula>NOT(ISERROR(SEARCH("CA",F33)))</formula>
    </cfRule>
    <cfRule type="containsText" dxfId="1338" priority="285" operator="containsText" text="Abs">
      <formula>NOT(ISERROR(SEARCH("Abs",F33)))</formula>
    </cfRule>
  </conditionalFormatting>
  <conditionalFormatting sqref="C33">
    <cfRule type="containsText" dxfId="1337" priority="280" operator="containsText" text="abs">
      <formula>NOT(ISERROR(SEARCH("abs",C33)))</formula>
    </cfRule>
    <cfRule type="containsText" dxfId="1336" priority="281" operator="containsText" text="CA">
      <formula>NOT(ISERROR(SEARCH("CA",C33)))</formula>
    </cfRule>
    <cfRule type="containsText" dxfId="1335" priority="282" operator="containsText" text="Abs">
      <formula>NOT(ISERROR(SEARCH("Abs",C33)))</formula>
    </cfRule>
  </conditionalFormatting>
  <conditionalFormatting sqref="C78:C81 C73:C74 C64:C71">
    <cfRule type="containsText" dxfId="1334" priority="273" operator="containsText" text="abs">
      <formula>NOT(ISERROR(SEARCH("abs",C64)))</formula>
    </cfRule>
    <cfRule type="containsText" dxfId="1333" priority="274" operator="containsText" text="CA">
      <formula>NOT(ISERROR(SEARCH("CA",C64)))</formula>
    </cfRule>
    <cfRule type="containsText" dxfId="1332" priority="275" operator="containsText" text="Abs">
      <formula>NOT(ISERROR(SEARCH("Abs",C64)))</formula>
    </cfRule>
  </conditionalFormatting>
  <conditionalFormatting sqref="C50:C53 C45:C47 C36:C43">
    <cfRule type="containsText" dxfId="1331" priority="360" operator="containsText" text="abs">
      <formula>NOT(ISERROR(SEARCH("abs",C36)))</formula>
    </cfRule>
    <cfRule type="containsText" dxfId="1330" priority="361" operator="containsText" text="CA">
      <formula>NOT(ISERROR(SEARCH("CA",C36)))</formula>
    </cfRule>
    <cfRule type="containsText" dxfId="1329" priority="362" operator="containsText" text="Abs">
      <formula>NOT(ISERROR(SEARCH("Abs",C36)))</formula>
    </cfRule>
  </conditionalFormatting>
  <conditionalFormatting sqref="F48">
    <cfRule type="containsText" dxfId="1328" priority="322" operator="containsText" text="abs">
      <formula>NOT(ISERROR(SEARCH("abs",F48)))</formula>
    </cfRule>
    <cfRule type="containsText" dxfId="1327" priority="323" operator="containsText" text="CA">
      <formula>NOT(ISERROR(SEARCH("CA",F48)))</formula>
    </cfRule>
    <cfRule type="containsText" dxfId="1326" priority="324" operator="containsText" text="Abs">
      <formula>NOT(ISERROR(SEARCH("Abs",F48)))</formula>
    </cfRule>
  </conditionalFormatting>
  <conditionalFormatting sqref="F41">
    <cfRule type="containsText" dxfId="1325" priority="315" operator="containsText" text="abs">
      <formula>NOT(ISERROR(SEARCH("abs",F41)))</formula>
    </cfRule>
    <cfRule type="containsText" dxfId="1324" priority="316" operator="containsText" text="CA">
      <formula>NOT(ISERROR(SEARCH("CA",F41)))</formula>
    </cfRule>
    <cfRule type="containsText" dxfId="1323" priority="317" operator="containsText" text="Abs">
      <formula>NOT(ISERROR(SEARCH("Abs",F41)))</formula>
    </cfRule>
  </conditionalFormatting>
  <conditionalFormatting sqref="C36">
    <cfRule type="containsText" dxfId="1322" priority="312" operator="containsText" text="abs">
      <formula>NOT(ISERROR(SEARCH("abs",C36)))</formula>
    </cfRule>
    <cfRule type="containsText" dxfId="1321" priority="313" operator="containsText" text="CA">
      <formula>NOT(ISERROR(SEARCH("CA",C36)))</formula>
    </cfRule>
    <cfRule type="containsText" dxfId="1320" priority="314" operator="containsText" text="Abs">
      <formula>NOT(ISERROR(SEARCH("Abs",C36)))</formula>
    </cfRule>
  </conditionalFormatting>
  <conditionalFormatting sqref="C13">
    <cfRule type="containsText" dxfId="1319" priority="390" operator="containsText" text="abs">
      <formula>NOT(ISERROR(SEARCH("abs",C13)))</formula>
    </cfRule>
    <cfRule type="containsText" dxfId="1318" priority="391" operator="containsText" text="CA">
      <formula>NOT(ISERROR(SEARCH("CA",C13)))</formula>
    </cfRule>
    <cfRule type="containsText" dxfId="1317" priority="392" operator="containsText" text="Abs">
      <formula>NOT(ISERROR(SEARCH("Abs",C13)))</formula>
    </cfRule>
  </conditionalFormatting>
  <conditionalFormatting sqref="F13">
    <cfRule type="containsText" dxfId="1316" priority="387" operator="containsText" text="abs">
      <formula>NOT(ISERROR(SEARCH("abs",F13)))</formula>
    </cfRule>
    <cfRule type="containsText" dxfId="1315" priority="388" operator="containsText" text="CA">
      <formula>NOT(ISERROR(SEARCH("CA",F13)))</formula>
    </cfRule>
    <cfRule type="containsText" dxfId="1314" priority="389" operator="containsText" text="Abs">
      <formula>NOT(ISERROR(SEARCH("Abs",F13)))</formula>
    </cfRule>
  </conditionalFormatting>
  <conditionalFormatting sqref="F6">
    <cfRule type="containsText" dxfId="1313" priority="373" operator="containsText" text="abs">
      <formula>NOT(ISERROR(SEARCH("abs",F6)))</formula>
    </cfRule>
    <cfRule type="containsText" dxfId="1312" priority="374" operator="containsText" text="CA">
      <formula>NOT(ISERROR(SEARCH("CA",F6)))</formula>
    </cfRule>
    <cfRule type="containsText" dxfId="1311" priority="375" operator="containsText" text="Abs">
      <formula>NOT(ISERROR(SEARCH("Abs",F6)))</formula>
    </cfRule>
  </conditionalFormatting>
  <conditionalFormatting sqref="F5">
    <cfRule type="containsText" dxfId="1310" priority="370" operator="containsText" text="abs">
      <formula>NOT(ISERROR(SEARCH("abs",F5)))</formula>
    </cfRule>
    <cfRule type="containsText" dxfId="1309" priority="371" operator="containsText" text="CA">
      <formula>NOT(ISERROR(SEARCH("CA",F5)))</formula>
    </cfRule>
    <cfRule type="containsText" dxfId="1308" priority="372" operator="containsText" text="Abs">
      <formula>NOT(ISERROR(SEARCH("Abs",F5)))</formula>
    </cfRule>
  </conditionalFormatting>
  <conditionalFormatting sqref="F50:F53 F45:F47 F35:F43">
    <cfRule type="containsText" dxfId="1307" priority="363" operator="containsText" text="abs">
      <formula>NOT(ISERROR(SEARCH("abs",F35)))</formula>
    </cfRule>
    <cfRule type="containsText" dxfId="1306" priority="364" operator="containsText" text="CA">
      <formula>NOT(ISERROR(SEARCH("CA",F35)))</formula>
    </cfRule>
    <cfRule type="containsText" dxfId="1305" priority="365" operator="containsText" text="Abs">
      <formula>NOT(ISERROR(SEARCH("Abs",F35)))</formula>
    </cfRule>
  </conditionalFormatting>
  <conditionalFormatting sqref="C35">
    <cfRule type="containsText" dxfId="1304" priority="356" operator="containsText" text="abs">
      <formula>NOT(ISERROR(SEARCH("abs",C35)))</formula>
    </cfRule>
    <cfRule type="containsText" dxfId="1303" priority="357" operator="containsText" text="CA">
      <formula>NOT(ISERROR(SEARCH("CA",C35)))</formula>
    </cfRule>
    <cfRule type="containsText" dxfId="1302" priority="358" operator="containsText" text="Abs">
      <formula>NOT(ISERROR(SEARCH("Abs",C35)))</formula>
    </cfRule>
  </conditionalFormatting>
  <conditionalFormatting sqref="I49">
    <cfRule type="cellIs" dxfId="1301" priority="355" operator="greaterThan">
      <formula>$E$33</formula>
    </cfRule>
  </conditionalFormatting>
  <conditionalFormatting sqref="F49">
    <cfRule type="containsText" dxfId="1300" priority="349" operator="containsText" text="abs">
      <formula>NOT(ISERROR(SEARCH("abs",F49)))</formula>
    </cfRule>
    <cfRule type="containsText" dxfId="1299" priority="350" operator="containsText" text="CA">
      <formula>NOT(ISERROR(SEARCH("CA",F49)))</formula>
    </cfRule>
    <cfRule type="containsText" dxfId="1298" priority="351" operator="containsText" text="Abs">
      <formula>NOT(ISERROR(SEARCH("Abs",F49)))</formula>
    </cfRule>
  </conditionalFormatting>
  <conditionalFormatting sqref="C49">
    <cfRule type="containsText" dxfId="1297" priority="352" operator="containsText" text="abs">
      <formula>NOT(ISERROR(SEARCH("abs",C49)))</formula>
    </cfRule>
    <cfRule type="containsText" dxfId="1296" priority="353" operator="containsText" text="CA">
      <formula>NOT(ISERROR(SEARCH("CA",C49)))</formula>
    </cfRule>
    <cfRule type="containsText" dxfId="1295" priority="354" operator="containsText" text="Abs">
      <formula>NOT(ISERROR(SEARCH("Abs",C49)))</formula>
    </cfRule>
  </conditionalFormatting>
  <conditionalFormatting sqref="F7:F12 F24 F22 F17:F18 F14">
    <cfRule type="containsText" dxfId="1294" priority="432" operator="containsText" text="abs">
      <formula>NOT(ISERROR(SEARCH("abs",F7)))</formula>
    </cfRule>
    <cfRule type="containsText" dxfId="1293" priority="433" operator="containsText" text="CA">
      <formula>NOT(ISERROR(SEARCH("CA",F7)))</formula>
    </cfRule>
    <cfRule type="containsText" dxfId="1292" priority="434" operator="containsText" text="Abs">
      <formula>NOT(ISERROR(SEARCH("Abs",F7)))</formula>
    </cfRule>
  </conditionalFormatting>
  <conditionalFormatting sqref="C7:C12 C22 C24 C17:C18 C14">
    <cfRule type="containsText" dxfId="1291" priority="429" operator="containsText" text="abs">
      <formula>NOT(ISERROR(SEARCH("abs",C7)))</formula>
    </cfRule>
    <cfRule type="containsText" dxfId="1290" priority="430" operator="containsText" text="CA">
      <formula>NOT(ISERROR(SEARCH("CA",C7)))</formula>
    </cfRule>
    <cfRule type="containsText" dxfId="1289" priority="431" operator="containsText" text="Abs">
      <formula>NOT(ISERROR(SEARCH("Abs",C7)))</formula>
    </cfRule>
  </conditionalFormatting>
  <conditionalFormatting sqref="I7:I12 I24 I22 I17:I18 I14">
    <cfRule type="cellIs" dxfId="1288" priority="428" operator="greaterThan">
      <formula>$G$6</formula>
    </cfRule>
  </conditionalFormatting>
  <conditionalFormatting sqref="I23">
    <cfRule type="cellIs" dxfId="1287" priority="427" operator="greaterThan">
      <formula>$E$33</formula>
    </cfRule>
  </conditionalFormatting>
  <conditionalFormatting sqref="C23">
    <cfRule type="containsText" dxfId="1286" priority="424" operator="containsText" text="abs">
      <formula>NOT(ISERROR(SEARCH("abs",C23)))</formula>
    </cfRule>
    <cfRule type="containsText" dxfId="1285" priority="425" operator="containsText" text="CA">
      <formula>NOT(ISERROR(SEARCH("CA",C23)))</formula>
    </cfRule>
    <cfRule type="containsText" dxfId="1284" priority="426" operator="containsText" text="Abs">
      <formula>NOT(ISERROR(SEARCH("Abs",C23)))</formula>
    </cfRule>
  </conditionalFormatting>
  <conditionalFormatting sqref="F23">
    <cfRule type="containsText" dxfId="1283" priority="421" operator="containsText" text="abs">
      <formula>NOT(ISERROR(SEARCH("abs",F23)))</formula>
    </cfRule>
    <cfRule type="containsText" dxfId="1282" priority="422" operator="containsText" text="CA">
      <formula>NOT(ISERROR(SEARCH("CA",F23)))</formula>
    </cfRule>
    <cfRule type="containsText" dxfId="1281" priority="423" operator="containsText" text="Abs">
      <formula>NOT(ISERROR(SEARCH("Abs",F23)))</formula>
    </cfRule>
  </conditionalFormatting>
  <conditionalFormatting sqref="I21">
    <cfRule type="cellIs" dxfId="1280" priority="420" operator="greaterThan">
      <formula>$E$33</formula>
    </cfRule>
  </conditionalFormatting>
  <conditionalFormatting sqref="C21">
    <cfRule type="containsText" dxfId="1279" priority="417" operator="containsText" text="abs">
      <formula>NOT(ISERROR(SEARCH("abs",C21)))</formula>
    </cfRule>
    <cfRule type="containsText" dxfId="1278" priority="418" operator="containsText" text="CA">
      <formula>NOT(ISERROR(SEARCH("CA",C21)))</formula>
    </cfRule>
    <cfRule type="containsText" dxfId="1277" priority="419" operator="containsText" text="Abs">
      <formula>NOT(ISERROR(SEARCH("Abs",C21)))</formula>
    </cfRule>
  </conditionalFormatting>
  <conditionalFormatting sqref="F21">
    <cfRule type="containsText" dxfId="1276" priority="414" operator="containsText" text="abs">
      <formula>NOT(ISERROR(SEARCH("abs",F21)))</formula>
    </cfRule>
    <cfRule type="containsText" dxfId="1275" priority="415" operator="containsText" text="CA">
      <formula>NOT(ISERROR(SEARCH("CA",F21)))</formula>
    </cfRule>
    <cfRule type="containsText" dxfId="1274" priority="416" operator="containsText" text="Abs">
      <formula>NOT(ISERROR(SEARCH("Abs",F21)))</formula>
    </cfRule>
  </conditionalFormatting>
  <conditionalFormatting sqref="I15:I16">
    <cfRule type="cellIs" dxfId="1273" priority="413" operator="greaterThan">
      <formula>$E$33</formula>
    </cfRule>
  </conditionalFormatting>
  <conditionalFormatting sqref="C15:C16">
    <cfRule type="containsText" dxfId="1272" priority="410" operator="containsText" text="abs">
      <formula>NOT(ISERROR(SEARCH("abs",C15)))</formula>
    </cfRule>
    <cfRule type="containsText" dxfId="1271" priority="411" operator="containsText" text="CA">
      <formula>NOT(ISERROR(SEARCH("CA",C15)))</formula>
    </cfRule>
    <cfRule type="containsText" dxfId="1270" priority="412" operator="containsText" text="Abs">
      <formula>NOT(ISERROR(SEARCH("Abs",C15)))</formula>
    </cfRule>
  </conditionalFormatting>
  <conditionalFormatting sqref="F15:F16">
    <cfRule type="containsText" dxfId="1269" priority="407" operator="containsText" text="abs">
      <formula>NOT(ISERROR(SEARCH("abs",F15)))</formula>
    </cfRule>
    <cfRule type="containsText" dxfId="1268" priority="408" operator="containsText" text="CA">
      <formula>NOT(ISERROR(SEARCH("CA",F15)))</formula>
    </cfRule>
    <cfRule type="containsText" dxfId="1267" priority="409" operator="containsText" text="Abs">
      <formula>NOT(ISERROR(SEARCH("Abs",F15)))</formula>
    </cfRule>
  </conditionalFormatting>
  <conditionalFormatting sqref="I19:I20">
    <cfRule type="cellIs" dxfId="1266" priority="406" operator="greaterThan">
      <formula>$E$33</formula>
    </cfRule>
  </conditionalFormatting>
  <conditionalFormatting sqref="C20">
    <cfRule type="containsText" dxfId="1265" priority="400" operator="containsText" text="abs">
      <formula>NOT(ISERROR(SEARCH("abs",C20)))</formula>
    </cfRule>
    <cfRule type="containsText" dxfId="1264" priority="401" operator="containsText" text="CA">
      <formula>NOT(ISERROR(SEARCH("CA",C20)))</formula>
    </cfRule>
    <cfRule type="containsText" dxfId="1263" priority="402" operator="containsText" text="Abs">
      <formula>NOT(ISERROR(SEARCH("Abs",C20)))</formula>
    </cfRule>
  </conditionalFormatting>
  <conditionalFormatting sqref="C19">
    <cfRule type="containsText" dxfId="1262" priority="403" operator="containsText" text="abs">
      <formula>NOT(ISERROR(SEARCH("abs",C19)))</formula>
    </cfRule>
    <cfRule type="containsText" dxfId="1261" priority="404" operator="containsText" text="CA">
      <formula>NOT(ISERROR(SEARCH("CA",C19)))</formula>
    </cfRule>
    <cfRule type="containsText" dxfId="1260" priority="405" operator="containsText" text="Abs">
      <formula>NOT(ISERROR(SEARCH("Abs",C19)))</formula>
    </cfRule>
  </conditionalFormatting>
  <conditionalFormatting sqref="F20">
    <cfRule type="containsText" dxfId="1259" priority="394" operator="containsText" text="abs">
      <formula>NOT(ISERROR(SEARCH("abs",F20)))</formula>
    </cfRule>
    <cfRule type="containsText" dxfId="1258" priority="395" operator="containsText" text="CA">
      <formula>NOT(ISERROR(SEARCH("CA",F20)))</formula>
    </cfRule>
    <cfRule type="containsText" dxfId="1257" priority="396" operator="containsText" text="Abs">
      <formula>NOT(ISERROR(SEARCH("Abs",F20)))</formula>
    </cfRule>
  </conditionalFormatting>
  <conditionalFormatting sqref="F19">
    <cfRule type="containsText" dxfId="1256" priority="397" operator="containsText" text="abs">
      <formula>NOT(ISERROR(SEARCH("abs",F19)))</formula>
    </cfRule>
    <cfRule type="containsText" dxfId="1255" priority="398" operator="containsText" text="CA">
      <formula>NOT(ISERROR(SEARCH("CA",F19)))</formula>
    </cfRule>
    <cfRule type="containsText" dxfId="1254" priority="399" operator="containsText" text="Abs">
      <formula>NOT(ISERROR(SEARCH("Abs",F19)))</formula>
    </cfRule>
  </conditionalFormatting>
  <conditionalFormatting sqref="I13">
    <cfRule type="cellIs" dxfId="1253" priority="393" operator="greaterThan">
      <formula>$E$33</formula>
    </cfRule>
  </conditionalFormatting>
  <conditionalFormatting sqref="F25">
    <cfRule type="containsText" dxfId="1252" priority="384" operator="containsText" text="abs">
      <formula>NOT(ISERROR(SEARCH("abs",F25)))</formula>
    </cfRule>
    <cfRule type="containsText" dxfId="1251" priority="385" operator="containsText" text="CA">
      <formula>NOT(ISERROR(SEARCH("CA",F25)))</formula>
    </cfRule>
    <cfRule type="containsText" dxfId="1250" priority="386" operator="containsText" text="Abs">
      <formula>NOT(ISERROR(SEARCH("Abs",F25)))</formula>
    </cfRule>
  </conditionalFormatting>
  <conditionalFormatting sqref="C25">
    <cfRule type="containsText" dxfId="1249" priority="381" operator="containsText" text="abs">
      <formula>NOT(ISERROR(SEARCH("abs",C25)))</formula>
    </cfRule>
    <cfRule type="containsText" dxfId="1248" priority="382" operator="containsText" text="CA">
      <formula>NOT(ISERROR(SEARCH("CA",C25)))</formula>
    </cfRule>
    <cfRule type="containsText" dxfId="1247" priority="383" operator="containsText" text="Abs">
      <formula>NOT(ISERROR(SEARCH("Abs",C25)))</formula>
    </cfRule>
  </conditionalFormatting>
  <conditionalFormatting sqref="I25">
    <cfRule type="cellIs" dxfId="1246" priority="380" operator="greaterThan">
      <formula>$G$6</formula>
    </cfRule>
  </conditionalFormatting>
  <conditionalFormatting sqref="I6">
    <cfRule type="cellIs" dxfId="1245" priority="379" operator="greaterThan">
      <formula>$E$33</formula>
    </cfRule>
  </conditionalFormatting>
  <conditionalFormatting sqref="C6">
    <cfRule type="containsText" dxfId="1244" priority="376" operator="containsText" text="abs">
      <formula>NOT(ISERROR(SEARCH("abs",C6)))</formula>
    </cfRule>
    <cfRule type="containsText" dxfId="1243" priority="377" operator="containsText" text="CA">
      <formula>NOT(ISERROR(SEARCH("CA",C6)))</formula>
    </cfRule>
    <cfRule type="containsText" dxfId="1242" priority="378" operator="containsText" text="Abs">
      <formula>NOT(ISERROR(SEARCH("Abs",C6)))</formula>
    </cfRule>
  </conditionalFormatting>
  <conditionalFormatting sqref="C5">
    <cfRule type="containsText" dxfId="1241" priority="367" operator="containsText" text="abs">
      <formula>NOT(ISERROR(SEARCH("abs",C5)))</formula>
    </cfRule>
    <cfRule type="containsText" dxfId="1240" priority="368" operator="containsText" text="CA">
      <formula>NOT(ISERROR(SEARCH("CA",C5)))</formula>
    </cfRule>
    <cfRule type="containsText" dxfId="1239" priority="369" operator="containsText" text="Abs">
      <formula>NOT(ISERROR(SEARCH("Abs",C5)))</formula>
    </cfRule>
  </conditionalFormatting>
  <conditionalFormatting sqref="I50:I53 I45:I47 I35:I43">
    <cfRule type="cellIs" dxfId="1238" priority="359" operator="greaterThan">
      <formula>$G$6</formula>
    </cfRule>
  </conditionalFormatting>
  <conditionalFormatting sqref="I34:I35">
    <cfRule type="cellIs" dxfId="1237" priority="348" operator="greaterThan">
      <formula>$E$33</formula>
    </cfRule>
  </conditionalFormatting>
  <conditionalFormatting sqref="C34:C35">
    <cfRule type="containsText" dxfId="1236" priority="345" operator="containsText" text="abs">
      <formula>NOT(ISERROR(SEARCH("abs",C34)))</formula>
    </cfRule>
    <cfRule type="containsText" dxfId="1235" priority="346" operator="containsText" text="CA">
      <formula>NOT(ISERROR(SEARCH("CA",C34)))</formula>
    </cfRule>
    <cfRule type="containsText" dxfId="1234" priority="347" operator="containsText" text="Abs">
      <formula>NOT(ISERROR(SEARCH("Abs",C34)))</formula>
    </cfRule>
  </conditionalFormatting>
  <conditionalFormatting sqref="F34:F35">
    <cfRule type="containsText" dxfId="1233" priority="342" operator="containsText" text="abs">
      <formula>NOT(ISERROR(SEARCH("abs",F34)))</formula>
    </cfRule>
    <cfRule type="containsText" dxfId="1232" priority="343" operator="containsText" text="CA">
      <formula>NOT(ISERROR(SEARCH("CA",F34)))</formula>
    </cfRule>
    <cfRule type="containsText" dxfId="1231" priority="344" operator="containsText" text="Abs">
      <formula>NOT(ISERROR(SEARCH("Abs",F34)))</formula>
    </cfRule>
  </conditionalFormatting>
  <conditionalFormatting sqref="I43:I45">
    <cfRule type="cellIs" dxfId="1230" priority="341" operator="greaterThan">
      <formula>$E$33</formula>
    </cfRule>
  </conditionalFormatting>
  <conditionalFormatting sqref="C43:C45">
    <cfRule type="containsText" dxfId="1229" priority="338" operator="containsText" text="abs">
      <formula>NOT(ISERROR(SEARCH("abs",C43)))</formula>
    </cfRule>
    <cfRule type="containsText" dxfId="1228" priority="339" operator="containsText" text="CA">
      <formula>NOT(ISERROR(SEARCH("CA",C43)))</formula>
    </cfRule>
    <cfRule type="containsText" dxfId="1227" priority="340" operator="containsText" text="Abs">
      <formula>NOT(ISERROR(SEARCH("Abs",C43)))</formula>
    </cfRule>
  </conditionalFormatting>
  <conditionalFormatting sqref="F43:F45">
    <cfRule type="containsText" dxfId="1226" priority="335" operator="containsText" text="abs">
      <formula>NOT(ISERROR(SEARCH("abs",F43)))</formula>
    </cfRule>
    <cfRule type="containsText" dxfId="1225" priority="336" operator="containsText" text="CA">
      <formula>NOT(ISERROR(SEARCH("CA",F43)))</formula>
    </cfRule>
    <cfRule type="containsText" dxfId="1224" priority="337" operator="containsText" text="Abs">
      <formula>NOT(ISERROR(SEARCH("Abs",F43)))</formula>
    </cfRule>
  </conditionalFormatting>
  <conditionalFormatting sqref="I47:I49">
    <cfRule type="cellIs" dxfId="1223" priority="334" operator="greaterThan">
      <formula>$E$33</formula>
    </cfRule>
  </conditionalFormatting>
  <conditionalFormatting sqref="C48">
    <cfRule type="containsText" dxfId="1222" priority="328" operator="containsText" text="abs">
      <formula>NOT(ISERROR(SEARCH("abs",C48)))</formula>
    </cfRule>
    <cfRule type="containsText" dxfId="1221" priority="329" operator="containsText" text="CA">
      <formula>NOT(ISERROR(SEARCH("CA",C48)))</formula>
    </cfRule>
    <cfRule type="containsText" dxfId="1220" priority="330" operator="containsText" text="Abs">
      <formula>NOT(ISERROR(SEARCH("Abs",C48)))</formula>
    </cfRule>
  </conditionalFormatting>
  <conditionalFormatting sqref="C47">
    <cfRule type="containsText" dxfId="1219" priority="331" operator="containsText" text="abs">
      <formula>NOT(ISERROR(SEARCH("abs",C47)))</formula>
    </cfRule>
    <cfRule type="containsText" dxfId="1218" priority="332" operator="containsText" text="CA">
      <formula>NOT(ISERROR(SEARCH("CA",C47)))</formula>
    </cfRule>
    <cfRule type="containsText" dxfId="1217" priority="333" operator="containsText" text="Abs">
      <formula>NOT(ISERROR(SEARCH("Abs",C47)))</formula>
    </cfRule>
  </conditionalFormatting>
  <conditionalFormatting sqref="F47">
    <cfRule type="containsText" dxfId="1216" priority="325" operator="containsText" text="abs">
      <formula>NOT(ISERROR(SEARCH("abs",F47)))</formula>
    </cfRule>
    <cfRule type="containsText" dxfId="1215" priority="326" operator="containsText" text="CA">
      <formula>NOT(ISERROR(SEARCH("CA",F47)))</formula>
    </cfRule>
    <cfRule type="containsText" dxfId="1214" priority="327" operator="containsText" text="Abs">
      <formula>NOT(ISERROR(SEARCH("Abs",F47)))</formula>
    </cfRule>
  </conditionalFormatting>
  <conditionalFormatting sqref="I41">
    <cfRule type="cellIs" dxfId="1213" priority="321" operator="greaterThan">
      <formula>$E$33</formula>
    </cfRule>
  </conditionalFormatting>
  <conditionalFormatting sqref="I50">
    <cfRule type="cellIs" dxfId="1212" priority="311" operator="greaterThan">
      <formula>$E$33</formula>
    </cfRule>
  </conditionalFormatting>
  <conditionalFormatting sqref="C50">
    <cfRule type="containsText" dxfId="1211" priority="308" operator="containsText" text="abs">
      <formula>NOT(ISERROR(SEARCH("abs",C50)))</formula>
    </cfRule>
    <cfRule type="containsText" dxfId="1210" priority="309" operator="containsText" text="CA">
      <formula>NOT(ISERROR(SEARCH("CA",C50)))</formula>
    </cfRule>
    <cfRule type="containsText" dxfId="1209" priority="310" operator="containsText" text="Abs">
      <formula>NOT(ISERROR(SEARCH("Abs",C50)))</formula>
    </cfRule>
  </conditionalFormatting>
  <conditionalFormatting sqref="F50">
    <cfRule type="containsText" dxfId="1208" priority="305" operator="containsText" text="abs">
      <formula>NOT(ISERROR(SEARCH("abs",F50)))</formula>
    </cfRule>
    <cfRule type="containsText" dxfId="1207" priority="306" operator="containsText" text="CA">
      <formula>NOT(ISERROR(SEARCH("CA",F50)))</formula>
    </cfRule>
    <cfRule type="containsText" dxfId="1206" priority="307" operator="containsText" text="Abs">
      <formula>NOT(ISERROR(SEARCH("Abs",F50)))</formula>
    </cfRule>
  </conditionalFormatting>
  <conditionalFormatting sqref="C49">
    <cfRule type="containsText" dxfId="1205" priority="299" operator="containsText" text="abs">
      <formula>NOT(ISERROR(SEARCH("abs",C49)))</formula>
    </cfRule>
    <cfRule type="containsText" dxfId="1204" priority="300" operator="containsText" text="CA">
      <formula>NOT(ISERROR(SEARCH("CA",C49)))</formula>
    </cfRule>
    <cfRule type="containsText" dxfId="1203" priority="301" operator="containsText" text="Abs">
      <formula>NOT(ISERROR(SEARCH("Abs",C49)))</formula>
    </cfRule>
  </conditionalFormatting>
  <conditionalFormatting sqref="C48">
    <cfRule type="containsText" dxfId="1202" priority="302" operator="containsText" text="abs">
      <formula>NOT(ISERROR(SEARCH("abs",C48)))</formula>
    </cfRule>
    <cfRule type="containsText" dxfId="1201" priority="303" operator="containsText" text="CA">
      <formula>NOT(ISERROR(SEARCH("CA",C48)))</formula>
    </cfRule>
    <cfRule type="containsText" dxfId="1200" priority="304" operator="containsText" text="Abs">
      <formula>NOT(ISERROR(SEARCH("Abs",C48)))</formula>
    </cfRule>
  </conditionalFormatting>
  <conditionalFormatting sqref="F48">
    <cfRule type="containsText" dxfId="1199" priority="296" operator="containsText" text="abs">
      <formula>NOT(ISERROR(SEARCH("abs",F48)))</formula>
    </cfRule>
    <cfRule type="containsText" dxfId="1198" priority="297" operator="containsText" text="CA">
      <formula>NOT(ISERROR(SEARCH("CA",F48)))</formula>
    </cfRule>
    <cfRule type="containsText" dxfId="1197" priority="298" operator="containsText" text="Abs">
      <formula>NOT(ISERROR(SEARCH("Abs",F48)))</formula>
    </cfRule>
  </conditionalFormatting>
  <conditionalFormatting sqref="I42">
    <cfRule type="cellIs" dxfId="1196" priority="292" operator="greaterThan">
      <formula>$E$33</formula>
    </cfRule>
  </conditionalFormatting>
  <conditionalFormatting sqref="C42">
    <cfRule type="containsText" dxfId="1195" priority="289" operator="containsText" text="abs">
      <formula>NOT(ISERROR(SEARCH("abs",C42)))</formula>
    </cfRule>
    <cfRule type="containsText" dxfId="1194" priority="290" operator="containsText" text="CA">
      <formula>NOT(ISERROR(SEARCH("CA",C42)))</formula>
    </cfRule>
    <cfRule type="containsText" dxfId="1193" priority="291" operator="containsText" text="Abs">
      <formula>NOT(ISERROR(SEARCH("Abs",C42)))</formula>
    </cfRule>
  </conditionalFormatting>
  <conditionalFormatting sqref="F78:F81 F73:F75 F63:F71">
    <cfRule type="containsText" dxfId="1192" priority="276" operator="containsText" text="abs">
      <formula>NOT(ISERROR(SEARCH("abs",F63)))</formula>
    </cfRule>
    <cfRule type="containsText" dxfId="1191" priority="277" operator="containsText" text="CA">
      <formula>NOT(ISERROR(SEARCH("CA",F63)))</formula>
    </cfRule>
    <cfRule type="containsText" dxfId="1190" priority="278" operator="containsText" text="Abs">
      <formula>NOT(ISERROR(SEARCH("Abs",F63)))</formula>
    </cfRule>
  </conditionalFormatting>
  <conditionalFormatting sqref="C77">
    <cfRule type="containsText" dxfId="1189" priority="262" operator="containsText" text="abs">
      <formula>NOT(ISERROR(SEARCH("abs",C77)))</formula>
    </cfRule>
    <cfRule type="containsText" dxfId="1188" priority="263" operator="containsText" text="CA">
      <formula>NOT(ISERROR(SEARCH("CA",C77)))</formula>
    </cfRule>
    <cfRule type="containsText" dxfId="1187" priority="264" operator="containsText" text="Abs">
      <formula>NOT(ISERROR(SEARCH("Abs",C77)))</formula>
    </cfRule>
  </conditionalFormatting>
  <conditionalFormatting sqref="I78:I81 I73:I75 I63:I71">
    <cfRule type="cellIs" dxfId="1186" priority="272" operator="greaterThan">
      <formula>$G$6</formula>
    </cfRule>
  </conditionalFormatting>
  <conditionalFormatting sqref="C63">
    <cfRule type="containsText" dxfId="1185" priority="269" operator="containsText" text="abs">
      <formula>NOT(ISERROR(SEARCH("abs",C63)))</formula>
    </cfRule>
    <cfRule type="containsText" dxfId="1184" priority="270" operator="containsText" text="CA">
      <formula>NOT(ISERROR(SEARCH("CA",C63)))</formula>
    </cfRule>
    <cfRule type="containsText" dxfId="1183" priority="271" operator="containsText" text="Abs">
      <formula>NOT(ISERROR(SEARCH("Abs",C63)))</formula>
    </cfRule>
  </conditionalFormatting>
  <conditionalFormatting sqref="C74">
    <cfRule type="containsText" dxfId="1182" priority="266" operator="containsText" text="abs">
      <formula>NOT(ISERROR(SEARCH("abs",C74)))</formula>
    </cfRule>
    <cfRule type="containsText" dxfId="1181" priority="267" operator="containsText" text="CA">
      <formula>NOT(ISERROR(SEARCH("CA",C74)))</formula>
    </cfRule>
    <cfRule type="containsText" dxfId="1180" priority="268" operator="containsText" text="Abs">
      <formula>NOT(ISERROR(SEARCH("Abs",C74)))</formula>
    </cfRule>
  </conditionalFormatting>
  <conditionalFormatting sqref="I77">
    <cfRule type="cellIs" dxfId="1179" priority="265" operator="greaterThan">
      <formula>$E$33</formula>
    </cfRule>
  </conditionalFormatting>
  <conditionalFormatting sqref="F77">
    <cfRule type="containsText" dxfId="1178" priority="259" operator="containsText" text="abs">
      <formula>NOT(ISERROR(SEARCH("abs",F77)))</formula>
    </cfRule>
    <cfRule type="containsText" dxfId="1177" priority="260" operator="containsText" text="CA">
      <formula>NOT(ISERROR(SEARCH("CA",F77)))</formula>
    </cfRule>
    <cfRule type="containsText" dxfId="1176" priority="261" operator="containsText" text="Abs">
      <formula>NOT(ISERROR(SEARCH("Abs",F77)))</formula>
    </cfRule>
  </conditionalFormatting>
  <conditionalFormatting sqref="I62:I63">
    <cfRule type="cellIs" dxfId="1175" priority="258" operator="greaterThan">
      <formula>$E$33</formula>
    </cfRule>
  </conditionalFormatting>
  <conditionalFormatting sqref="C62:C63">
    <cfRule type="containsText" dxfId="1174" priority="255" operator="containsText" text="abs">
      <formula>NOT(ISERROR(SEARCH("abs",C62)))</formula>
    </cfRule>
    <cfRule type="containsText" dxfId="1173" priority="256" operator="containsText" text="CA">
      <formula>NOT(ISERROR(SEARCH("CA",C62)))</formula>
    </cfRule>
    <cfRule type="containsText" dxfId="1172" priority="257" operator="containsText" text="Abs">
      <formula>NOT(ISERROR(SEARCH("Abs",C62)))</formula>
    </cfRule>
  </conditionalFormatting>
  <conditionalFormatting sqref="F62:F63">
    <cfRule type="containsText" dxfId="1171" priority="252" operator="containsText" text="abs">
      <formula>NOT(ISERROR(SEARCH("abs",F62)))</formula>
    </cfRule>
    <cfRule type="containsText" dxfId="1170" priority="253" operator="containsText" text="CA">
      <formula>NOT(ISERROR(SEARCH("CA",F62)))</formula>
    </cfRule>
    <cfRule type="containsText" dxfId="1169" priority="254" operator="containsText" text="Abs">
      <formula>NOT(ISERROR(SEARCH("Abs",F62)))</formula>
    </cfRule>
  </conditionalFormatting>
  <conditionalFormatting sqref="I71:I73">
    <cfRule type="cellIs" dxfId="1168" priority="251" operator="greaterThan">
      <formula>$E$33</formula>
    </cfRule>
  </conditionalFormatting>
  <conditionalFormatting sqref="C71:C73">
    <cfRule type="containsText" dxfId="1167" priority="248" operator="containsText" text="abs">
      <formula>NOT(ISERROR(SEARCH("abs",C71)))</formula>
    </cfRule>
    <cfRule type="containsText" dxfId="1166" priority="249" operator="containsText" text="CA">
      <formula>NOT(ISERROR(SEARCH("CA",C71)))</formula>
    </cfRule>
    <cfRule type="containsText" dxfId="1165" priority="250" operator="containsText" text="Abs">
      <formula>NOT(ISERROR(SEARCH("Abs",C71)))</formula>
    </cfRule>
  </conditionalFormatting>
  <conditionalFormatting sqref="F71:F73">
    <cfRule type="containsText" dxfId="1164" priority="245" operator="containsText" text="abs">
      <formula>NOT(ISERROR(SEARCH("abs",F71)))</formula>
    </cfRule>
    <cfRule type="containsText" dxfId="1163" priority="246" operator="containsText" text="CA">
      <formula>NOT(ISERROR(SEARCH("CA",F71)))</formula>
    </cfRule>
    <cfRule type="containsText" dxfId="1162" priority="247" operator="containsText" text="Abs">
      <formula>NOT(ISERROR(SEARCH("Abs",F71)))</formula>
    </cfRule>
  </conditionalFormatting>
  <conditionalFormatting sqref="I75:I77">
    <cfRule type="cellIs" dxfId="1161" priority="244" operator="greaterThan">
      <formula>$E$33</formula>
    </cfRule>
  </conditionalFormatting>
  <conditionalFormatting sqref="C75">
    <cfRule type="containsText" dxfId="1160" priority="241" operator="containsText" text="abs">
      <formula>NOT(ISERROR(SEARCH("abs",C75)))</formula>
    </cfRule>
    <cfRule type="containsText" dxfId="1159" priority="242" operator="containsText" text="CA">
      <formula>NOT(ISERROR(SEARCH("CA",C75)))</formula>
    </cfRule>
    <cfRule type="containsText" dxfId="1158" priority="243" operator="containsText" text="Abs">
      <formula>NOT(ISERROR(SEARCH("Abs",C75)))</formula>
    </cfRule>
  </conditionalFormatting>
  <conditionalFormatting sqref="C76">
    <cfRule type="containsText" dxfId="1157" priority="238" operator="containsText" text="abs">
      <formula>NOT(ISERROR(SEARCH("abs",C76)))</formula>
    </cfRule>
    <cfRule type="containsText" dxfId="1156" priority="239" operator="containsText" text="CA">
      <formula>NOT(ISERROR(SEARCH("CA",C76)))</formula>
    </cfRule>
    <cfRule type="containsText" dxfId="1155" priority="240" operator="containsText" text="Abs">
      <formula>NOT(ISERROR(SEARCH("Abs",C76)))</formula>
    </cfRule>
  </conditionalFormatting>
  <conditionalFormatting sqref="I69">
    <cfRule type="cellIs" dxfId="1154" priority="231" operator="greaterThan">
      <formula>$E$33</formula>
    </cfRule>
  </conditionalFormatting>
  <conditionalFormatting sqref="C69">
    <cfRule type="containsText" dxfId="1153" priority="228" operator="containsText" text="abs">
      <formula>NOT(ISERROR(SEARCH("abs",C69)))</formula>
    </cfRule>
    <cfRule type="containsText" dxfId="1152" priority="229" operator="containsText" text="CA">
      <formula>NOT(ISERROR(SEARCH("CA",C69)))</formula>
    </cfRule>
    <cfRule type="containsText" dxfId="1151" priority="230" operator="containsText" text="Abs">
      <formula>NOT(ISERROR(SEARCH("Abs",C69)))</formula>
    </cfRule>
  </conditionalFormatting>
  <conditionalFormatting sqref="F69">
    <cfRule type="containsText" dxfId="1150" priority="225" operator="containsText" text="abs">
      <formula>NOT(ISERROR(SEARCH("abs",F69)))</formula>
    </cfRule>
    <cfRule type="containsText" dxfId="1149" priority="226" operator="containsText" text="CA">
      <formula>NOT(ISERROR(SEARCH("CA",F69)))</formula>
    </cfRule>
    <cfRule type="containsText" dxfId="1148" priority="227" operator="containsText" text="Abs">
      <formula>NOT(ISERROR(SEARCH("Abs",F69)))</formula>
    </cfRule>
  </conditionalFormatting>
  <conditionalFormatting sqref="C78">
    <cfRule type="containsText" dxfId="1147" priority="215" operator="containsText" text="abs">
      <formula>NOT(ISERROR(SEARCH("abs",C78)))</formula>
    </cfRule>
    <cfRule type="containsText" dxfId="1146" priority="216" operator="containsText" text="CA">
      <formula>NOT(ISERROR(SEARCH("CA",C78)))</formula>
    </cfRule>
    <cfRule type="containsText" dxfId="1145" priority="217" operator="containsText" text="Abs">
      <formula>NOT(ISERROR(SEARCH("Abs",C78)))</formula>
    </cfRule>
  </conditionalFormatting>
  <conditionalFormatting sqref="I78">
    <cfRule type="cellIs" dxfId="1144" priority="218" operator="greaterThan">
      <formula>$E$33</formula>
    </cfRule>
  </conditionalFormatting>
  <conditionalFormatting sqref="F78">
    <cfRule type="containsText" dxfId="1143" priority="212" operator="containsText" text="abs">
      <formula>NOT(ISERROR(SEARCH("abs",F78)))</formula>
    </cfRule>
    <cfRule type="containsText" dxfId="1142" priority="213" operator="containsText" text="CA">
      <formula>NOT(ISERROR(SEARCH("CA",F78)))</formula>
    </cfRule>
    <cfRule type="containsText" dxfId="1141" priority="214" operator="containsText" text="Abs">
      <formula>NOT(ISERROR(SEARCH("Abs",F78)))</formula>
    </cfRule>
  </conditionalFormatting>
  <conditionalFormatting sqref="C76">
    <cfRule type="containsText" dxfId="1140" priority="209" operator="containsText" text="abs">
      <formula>NOT(ISERROR(SEARCH("abs",C76)))</formula>
    </cfRule>
    <cfRule type="containsText" dxfId="1139" priority="210" operator="containsText" text="CA">
      <formula>NOT(ISERROR(SEARCH("CA",C76)))</formula>
    </cfRule>
    <cfRule type="containsText" dxfId="1138" priority="211" operator="containsText" text="Abs">
      <formula>NOT(ISERROR(SEARCH("Abs",C76)))</formula>
    </cfRule>
  </conditionalFormatting>
  <conditionalFormatting sqref="C77">
    <cfRule type="containsText" dxfId="1137" priority="206" operator="containsText" text="abs">
      <formula>NOT(ISERROR(SEARCH("abs",C77)))</formula>
    </cfRule>
    <cfRule type="containsText" dxfId="1136" priority="207" operator="containsText" text="CA">
      <formula>NOT(ISERROR(SEARCH("CA",C77)))</formula>
    </cfRule>
    <cfRule type="containsText" dxfId="1135" priority="208" operator="containsText" text="Abs">
      <formula>NOT(ISERROR(SEARCH("Abs",C77)))</formula>
    </cfRule>
  </conditionalFormatting>
  <conditionalFormatting sqref="F76">
    <cfRule type="containsText" dxfId="1134" priority="203" operator="containsText" text="abs">
      <formula>NOT(ISERROR(SEARCH("abs",F76)))</formula>
    </cfRule>
    <cfRule type="containsText" dxfId="1133" priority="204" operator="containsText" text="CA">
      <formula>NOT(ISERROR(SEARCH("CA",F76)))</formula>
    </cfRule>
    <cfRule type="containsText" dxfId="1132" priority="205" operator="containsText" text="Abs">
      <formula>NOT(ISERROR(SEARCH("Abs",F76)))</formula>
    </cfRule>
  </conditionalFormatting>
  <conditionalFormatting sqref="F77">
    <cfRule type="containsText" dxfId="1131" priority="200" operator="containsText" text="abs">
      <formula>NOT(ISERROR(SEARCH("abs",F77)))</formula>
    </cfRule>
    <cfRule type="containsText" dxfId="1130" priority="201" operator="containsText" text="CA">
      <formula>NOT(ISERROR(SEARCH("CA",F77)))</formula>
    </cfRule>
    <cfRule type="containsText" dxfId="1129" priority="202" operator="containsText" text="Abs">
      <formula>NOT(ISERROR(SEARCH("Abs",F77)))</formula>
    </cfRule>
  </conditionalFormatting>
  <conditionalFormatting sqref="I70">
    <cfRule type="cellIs" dxfId="1128" priority="199" operator="greaterThan">
      <formula>$E$33</formula>
    </cfRule>
  </conditionalFormatting>
  <conditionalFormatting sqref="C70">
    <cfRule type="containsText" dxfId="1127" priority="196" operator="containsText" text="abs">
      <formula>NOT(ISERROR(SEARCH("abs",C70)))</formula>
    </cfRule>
    <cfRule type="containsText" dxfId="1126" priority="197" operator="containsText" text="CA">
      <formula>NOT(ISERROR(SEARCH("CA",C70)))</formula>
    </cfRule>
    <cfRule type="containsText" dxfId="1125" priority="198" operator="containsText" text="Abs">
      <formula>NOT(ISERROR(SEARCH("Abs",C70)))</formula>
    </cfRule>
  </conditionalFormatting>
  <conditionalFormatting sqref="F70">
    <cfRule type="containsText" dxfId="1124" priority="193" operator="containsText" text="abs">
      <formula>NOT(ISERROR(SEARCH("abs",F70)))</formula>
    </cfRule>
    <cfRule type="containsText" dxfId="1123" priority="194" operator="containsText" text="CA">
      <formula>NOT(ISERROR(SEARCH("CA",F70)))</formula>
    </cfRule>
    <cfRule type="containsText" dxfId="1122" priority="195" operator="containsText" text="Abs">
      <formula>NOT(ISERROR(SEARCH("Abs",F70)))</formula>
    </cfRule>
  </conditionalFormatting>
  <conditionalFormatting sqref="F61">
    <cfRule type="containsText" dxfId="1121" priority="190" operator="containsText" text="abs">
      <formula>NOT(ISERROR(SEARCH("abs",F61)))</formula>
    </cfRule>
    <cfRule type="containsText" dxfId="1120" priority="191" operator="containsText" text="CA">
      <formula>NOT(ISERROR(SEARCH("CA",F61)))</formula>
    </cfRule>
    <cfRule type="containsText" dxfId="1119" priority="192" operator="containsText" text="Abs">
      <formula>NOT(ISERROR(SEARCH("Abs",F61)))</formula>
    </cfRule>
  </conditionalFormatting>
  <conditionalFormatting sqref="C61">
    <cfRule type="containsText" dxfId="1118" priority="187" operator="containsText" text="abs">
      <formula>NOT(ISERROR(SEARCH("abs",C61)))</formula>
    </cfRule>
    <cfRule type="containsText" dxfId="1117" priority="188" operator="containsText" text="CA">
      <formula>NOT(ISERROR(SEARCH("CA",C61)))</formula>
    </cfRule>
    <cfRule type="containsText" dxfId="1116" priority="189" operator="containsText" text="Abs">
      <formula>NOT(ISERROR(SEARCH("Abs",C61)))</formula>
    </cfRule>
  </conditionalFormatting>
  <conditionalFormatting sqref="C106:C109 C101:C102 C92:C99">
    <cfRule type="containsText" dxfId="1115" priority="180" operator="containsText" text="abs">
      <formula>NOT(ISERROR(SEARCH("abs",C92)))</formula>
    </cfRule>
    <cfRule type="containsText" dxfId="1114" priority="181" operator="containsText" text="CA">
      <formula>NOT(ISERROR(SEARCH("CA",C92)))</formula>
    </cfRule>
    <cfRule type="containsText" dxfId="1113" priority="182" operator="containsText" text="Abs">
      <formula>NOT(ISERROR(SEARCH("Abs",C92)))</formula>
    </cfRule>
  </conditionalFormatting>
  <conditionalFormatting sqref="F106:F109 F101:F103 F91:F99">
    <cfRule type="containsText" dxfId="1112" priority="183" operator="containsText" text="abs">
      <formula>NOT(ISERROR(SEARCH("abs",F91)))</formula>
    </cfRule>
    <cfRule type="containsText" dxfId="1111" priority="184" operator="containsText" text="CA">
      <formula>NOT(ISERROR(SEARCH("CA",F91)))</formula>
    </cfRule>
    <cfRule type="containsText" dxfId="1110" priority="185" operator="containsText" text="Abs">
      <formula>NOT(ISERROR(SEARCH("Abs",F91)))</formula>
    </cfRule>
  </conditionalFormatting>
  <conditionalFormatting sqref="I106:I109 I101:I103 I91:I99">
    <cfRule type="cellIs" dxfId="1109" priority="179" operator="greaterThan">
      <formula>$G$6</formula>
    </cfRule>
  </conditionalFormatting>
  <conditionalFormatting sqref="C91">
    <cfRule type="containsText" dxfId="1108" priority="176" operator="containsText" text="abs">
      <formula>NOT(ISERROR(SEARCH("abs",C91)))</formula>
    </cfRule>
    <cfRule type="containsText" dxfId="1107" priority="177" operator="containsText" text="CA">
      <formula>NOT(ISERROR(SEARCH("CA",C91)))</formula>
    </cfRule>
    <cfRule type="containsText" dxfId="1106" priority="178" operator="containsText" text="Abs">
      <formula>NOT(ISERROR(SEARCH("Abs",C91)))</formula>
    </cfRule>
  </conditionalFormatting>
  <conditionalFormatting sqref="C102">
    <cfRule type="containsText" dxfId="1105" priority="173" operator="containsText" text="abs">
      <formula>NOT(ISERROR(SEARCH("abs",C102)))</formula>
    </cfRule>
    <cfRule type="containsText" dxfId="1104" priority="174" operator="containsText" text="CA">
      <formula>NOT(ISERROR(SEARCH("CA",C102)))</formula>
    </cfRule>
    <cfRule type="containsText" dxfId="1103" priority="175" operator="containsText" text="Abs">
      <formula>NOT(ISERROR(SEARCH("Abs",C102)))</formula>
    </cfRule>
  </conditionalFormatting>
  <conditionalFormatting sqref="C95">
    <cfRule type="containsText" dxfId="1102" priority="170" operator="containsText" text="abs">
      <formula>NOT(ISERROR(SEARCH("abs",C95)))</formula>
    </cfRule>
    <cfRule type="containsText" dxfId="1101" priority="171" operator="containsText" text="CA">
      <formula>NOT(ISERROR(SEARCH("CA",C95)))</formula>
    </cfRule>
    <cfRule type="containsText" dxfId="1100" priority="172" operator="containsText" text="Abs">
      <formula>NOT(ISERROR(SEARCH("Abs",C95)))</formula>
    </cfRule>
  </conditionalFormatting>
  <conditionalFormatting sqref="I105">
    <cfRule type="cellIs" dxfId="1099" priority="169" operator="greaterThan">
      <formula>$E$33</formula>
    </cfRule>
  </conditionalFormatting>
  <conditionalFormatting sqref="C105">
    <cfRule type="containsText" dxfId="1098" priority="166" operator="containsText" text="abs">
      <formula>NOT(ISERROR(SEARCH("abs",C105)))</formula>
    </cfRule>
    <cfRule type="containsText" dxfId="1097" priority="167" operator="containsText" text="CA">
      <formula>NOT(ISERROR(SEARCH("CA",C105)))</formula>
    </cfRule>
    <cfRule type="containsText" dxfId="1096" priority="168" operator="containsText" text="Abs">
      <formula>NOT(ISERROR(SEARCH("Abs",C105)))</formula>
    </cfRule>
  </conditionalFormatting>
  <conditionalFormatting sqref="F105">
    <cfRule type="containsText" dxfId="1095" priority="163" operator="containsText" text="abs">
      <formula>NOT(ISERROR(SEARCH("abs",F105)))</formula>
    </cfRule>
    <cfRule type="containsText" dxfId="1094" priority="164" operator="containsText" text="CA">
      <formula>NOT(ISERROR(SEARCH("CA",F105)))</formula>
    </cfRule>
    <cfRule type="containsText" dxfId="1093" priority="165" operator="containsText" text="Abs">
      <formula>NOT(ISERROR(SEARCH("Abs",F105)))</formula>
    </cfRule>
  </conditionalFormatting>
  <conditionalFormatting sqref="I90:I91">
    <cfRule type="cellIs" dxfId="1092" priority="162" operator="greaterThan">
      <formula>$E$33</formula>
    </cfRule>
  </conditionalFormatting>
  <conditionalFormatting sqref="C90:C91">
    <cfRule type="containsText" dxfId="1091" priority="159" operator="containsText" text="abs">
      <formula>NOT(ISERROR(SEARCH("abs",C90)))</formula>
    </cfRule>
    <cfRule type="containsText" dxfId="1090" priority="160" operator="containsText" text="CA">
      <formula>NOT(ISERROR(SEARCH("CA",C90)))</formula>
    </cfRule>
    <cfRule type="containsText" dxfId="1089" priority="161" operator="containsText" text="Abs">
      <formula>NOT(ISERROR(SEARCH("Abs",C90)))</formula>
    </cfRule>
  </conditionalFormatting>
  <conditionalFormatting sqref="F90:F91">
    <cfRule type="containsText" dxfId="1088" priority="156" operator="containsText" text="abs">
      <formula>NOT(ISERROR(SEARCH("abs",F90)))</formula>
    </cfRule>
    <cfRule type="containsText" dxfId="1087" priority="157" operator="containsText" text="CA">
      <formula>NOT(ISERROR(SEARCH("CA",F90)))</formula>
    </cfRule>
    <cfRule type="containsText" dxfId="1086" priority="158" operator="containsText" text="Abs">
      <formula>NOT(ISERROR(SEARCH("Abs",F90)))</formula>
    </cfRule>
  </conditionalFormatting>
  <conditionalFormatting sqref="I99:I101">
    <cfRule type="cellIs" dxfId="1085" priority="155" operator="greaterThan">
      <formula>$E$33</formula>
    </cfRule>
  </conditionalFormatting>
  <conditionalFormatting sqref="C99:C101">
    <cfRule type="containsText" dxfId="1084" priority="152" operator="containsText" text="abs">
      <formula>NOT(ISERROR(SEARCH("abs",C99)))</formula>
    </cfRule>
    <cfRule type="containsText" dxfId="1083" priority="153" operator="containsText" text="CA">
      <formula>NOT(ISERROR(SEARCH("CA",C99)))</formula>
    </cfRule>
    <cfRule type="containsText" dxfId="1082" priority="154" operator="containsText" text="Abs">
      <formula>NOT(ISERROR(SEARCH("Abs",C99)))</formula>
    </cfRule>
  </conditionalFormatting>
  <conditionalFormatting sqref="F99:F101">
    <cfRule type="containsText" dxfId="1081" priority="149" operator="containsText" text="abs">
      <formula>NOT(ISERROR(SEARCH("abs",F99)))</formula>
    </cfRule>
    <cfRule type="containsText" dxfId="1080" priority="150" operator="containsText" text="CA">
      <formula>NOT(ISERROR(SEARCH("CA",F99)))</formula>
    </cfRule>
    <cfRule type="containsText" dxfId="1079" priority="151" operator="containsText" text="Abs">
      <formula>NOT(ISERROR(SEARCH("Abs",F99)))</formula>
    </cfRule>
  </conditionalFormatting>
  <conditionalFormatting sqref="I103:I105">
    <cfRule type="cellIs" dxfId="1078" priority="148" operator="greaterThan">
      <formula>$E$33</formula>
    </cfRule>
  </conditionalFormatting>
  <conditionalFormatting sqref="C103:C105">
    <cfRule type="containsText" dxfId="1077" priority="145" operator="containsText" text="abs">
      <formula>NOT(ISERROR(SEARCH("abs",C103)))</formula>
    </cfRule>
    <cfRule type="containsText" dxfId="1076" priority="146" operator="containsText" text="CA">
      <formula>NOT(ISERROR(SEARCH("CA",C103)))</formula>
    </cfRule>
    <cfRule type="containsText" dxfId="1075" priority="147" operator="containsText" text="Abs">
      <formula>NOT(ISERROR(SEARCH("Abs",C103)))</formula>
    </cfRule>
  </conditionalFormatting>
  <conditionalFormatting sqref="F103:F105">
    <cfRule type="containsText" dxfId="1074" priority="142" operator="containsText" text="abs">
      <formula>NOT(ISERROR(SEARCH("abs",F103)))</formula>
    </cfRule>
    <cfRule type="containsText" dxfId="1073" priority="143" operator="containsText" text="CA">
      <formula>NOT(ISERROR(SEARCH("CA",F103)))</formula>
    </cfRule>
    <cfRule type="containsText" dxfId="1072" priority="144" operator="containsText" text="Abs">
      <formula>NOT(ISERROR(SEARCH("Abs",F103)))</formula>
    </cfRule>
  </conditionalFormatting>
  <conditionalFormatting sqref="I97">
    <cfRule type="cellIs" dxfId="1071" priority="141" operator="greaterThan">
      <formula>$E$33</formula>
    </cfRule>
  </conditionalFormatting>
  <conditionalFormatting sqref="C97">
    <cfRule type="containsText" dxfId="1070" priority="138" operator="containsText" text="abs">
      <formula>NOT(ISERROR(SEARCH("abs",C97)))</formula>
    </cfRule>
    <cfRule type="containsText" dxfId="1069" priority="139" operator="containsText" text="CA">
      <formula>NOT(ISERROR(SEARCH("CA",C97)))</formula>
    </cfRule>
    <cfRule type="containsText" dxfId="1068" priority="140" operator="containsText" text="Abs">
      <formula>NOT(ISERROR(SEARCH("Abs",C97)))</formula>
    </cfRule>
  </conditionalFormatting>
  <conditionalFormatting sqref="F97">
    <cfRule type="containsText" dxfId="1067" priority="135" operator="containsText" text="abs">
      <formula>NOT(ISERROR(SEARCH("abs",F97)))</formula>
    </cfRule>
    <cfRule type="containsText" dxfId="1066" priority="136" operator="containsText" text="CA">
      <formula>NOT(ISERROR(SEARCH("CA",F97)))</formula>
    </cfRule>
    <cfRule type="containsText" dxfId="1065" priority="137" operator="containsText" text="Abs">
      <formula>NOT(ISERROR(SEARCH("Abs",F97)))</formula>
    </cfRule>
  </conditionalFormatting>
  <conditionalFormatting sqref="C92">
    <cfRule type="containsText" dxfId="1064" priority="132" operator="containsText" text="abs">
      <formula>NOT(ISERROR(SEARCH("abs",C92)))</formula>
    </cfRule>
    <cfRule type="containsText" dxfId="1063" priority="133" operator="containsText" text="CA">
      <formula>NOT(ISERROR(SEARCH("CA",C92)))</formula>
    </cfRule>
    <cfRule type="containsText" dxfId="1062" priority="134" operator="containsText" text="Abs">
      <formula>NOT(ISERROR(SEARCH("Abs",C92)))</formula>
    </cfRule>
  </conditionalFormatting>
  <conditionalFormatting sqref="C103">
    <cfRule type="containsText" dxfId="1061" priority="129" operator="containsText" text="abs">
      <formula>NOT(ISERROR(SEARCH("abs",C103)))</formula>
    </cfRule>
    <cfRule type="containsText" dxfId="1060" priority="130" operator="containsText" text="CA">
      <formula>NOT(ISERROR(SEARCH("CA",C103)))</formula>
    </cfRule>
    <cfRule type="containsText" dxfId="1059" priority="131" operator="containsText" text="Abs">
      <formula>NOT(ISERROR(SEARCH("Abs",C103)))</formula>
    </cfRule>
  </conditionalFormatting>
  <conditionalFormatting sqref="C96">
    <cfRule type="containsText" dxfId="1058" priority="126" operator="containsText" text="abs">
      <formula>NOT(ISERROR(SEARCH("abs",C96)))</formula>
    </cfRule>
    <cfRule type="containsText" dxfId="1057" priority="127" operator="containsText" text="CA">
      <formula>NOT(ISERROR(SEARCH("CA",C96)))</formula>
    </cfRule>
    <cfRule type="containsText" dxfId="1056" priority="128" operator="containsText" text="Abs">
      <formula>NOT(ISERROR(SEARCH("Abs",C96)))</formula>
    </cfRule>
  </conditionalFormatting>
  <conditionalFormatting sqref="I106">
    <cfRule type="cellIs" dxfId="1055" priority="125" operator="greaterThan">
      <formula>$E$33</formula>
    </cfRule>
  </conditionalFormatting>
  <conditionalFormatting sqref="C106">
    <cfRule type="containsText" dxfId="1054" priority="122" operator="containsText" text="abs">
      <formula>NOT(ISERROR(SEARCH("abs",C106)))</formula>
    </cfRule>
    <cfRule type="containsText" dxfId="1053" priority="123" operator="containsText" text="CA">
      <formula>NOT(ISERROR(SEARCH("CA",C106)))</formula>
    </cfRule>
    <cfRule type="containsText" dxfId="1052" priority="124" operator="containsText" text="Abs">
      <formula>NOT(ISERROR(SEARCH("Abs",C106)))</formula>
    </cfRule>
  </conditionalFormatting>
  <conditionalFormatting sqref="F106">
    <cfRule type="containsText" dxfId="1051" priority="119" operator="containsText" text="abs">
      <formula>NOT(ISERROR(SEARCH("abs",F106)))</formula>
    </cfRule>
    <cfRule type="containsText" dxfId="1050" priority="120" operator="containsText" text="CA">
      <formula>NOT(ISERROR(SEARCH("CA",F106)))</formula>
    </cfRule>
    <cfRule type="containsText" dxfId="1049" priority="121" operator="containsText" text="Abs">
      <formula>NOT(ISERROR(SEARCH("Abs",F106)))</formula>
    </cfRule>
  </conditionalFormatting>
  <conditionalFormatting sqref="I98">
    <cfRule type="cellIs" dxfId="1048" priority="118" operator="greaterThan">
      <formula>$E$33</formula>
    </cfRule>
  </conditionalFormatting>
  <conditionalFormatting sqref="C98">
    <cfRule type="containsText" dxfId="1047" priority="115" operator="containsText" text="abs">
      <formula>NOT(ISERROR(SEARCH("abs",C98)))</formula>
    </cfRule>
    <cfRule type="containsText" dxfId="1046" priority="116" operator="containsText" text="CA">
      <formula>NOT(ISERROR(SEARCH("CA",C98)))</formula>
    </cfRule>
    <cfRule type="containsText" dxfId="1045" priority="117" operator="containsText" text="Abs">
      <formula>NOT(ISERROR(SEARCH("Abs",C98)))</formula>
    </cfRule>
  </conditionalFormatting>
  <conditionalFormatting sqref="F98">
    <cfRule type="containsText" dxfId="1044" priority="112" operator="containsText" text="abs">
      <formula>NOT(ISERROR(SEARCH("abs",F98)))</formula>
    </cfRule>
    <cfRule type="containsText" dxfId="1043" priority="113" operator="containsText" text="CA">
      <formula>NOT(ISERROR(SEARCH("CA",F98)))</formula>
    </cfRule>
    <cfRule type="containsText" dxfId="1042" priority="114" operator="containsText" text="Abs">
      <formula>NOT(ISERROR(SEARCH("Abs",F98)))</formula>
    </cfRule>
  </conditionalFormatting>
  <conditionalFormatting sqref="F89">
    <cfRule type="containsText" dxfId="1041" priority="109" operator="containsText" text="abs">
      <formula>NOT(ISERROR(SEARCH("abs",F89)))</formula>
    </cfRule>
    <cfRule type="containsText" dxfId="1040" priority="110" operator="containsText" text="CA">
      <formula>NOT(ISERROR(SEARCH("CA",F89)))</formula>
    </cfRule>
    <cfRule type="containsText" dxfId="1039" priority="111" operator="containsText" text="Abs">
      <formula>NOT(ISERROR(SEARCH("Abs",F89)))</formula>
    </cfRule>
  </conditionalFormatting>
  <conditionalFormatting sqref="C89">
    <cfRule type="containsText" dxfId="1038" priority="106" operator="containsText" text="abs">
      <formula>NOT(ISERROR(SEARCH("abs",C89)))</formula>
    </cfRule>
    <cfRule type="containsText" dxfId="1037" priority="107" operator="containsText" text="CA">
      <formula>NOT(ISERROR(SEARCH("CA",C89)))</formula>
    </cfRule>
    <cfRule type="containsText" dxfId="1036" priority="108" operator="containsText" text="Abs">
      <formula>NOT(ISERROR(SEARCH("Abs",C89)))</formula>
    </cfRule>
  </conditionalFormatting>
  <conditionalFormatting sqref="F134:F137 F129:F131 F119:F127">
    <cfRule type="containsText" dxfId="1035" priority="102" operator="containsText" text="abs">
      <formula>NOT(ISERROR(SEARCH("abs",F119)))</formula>
    </cfRule>
    <cfRule type="containsText" dxfId="1034" priority="103" operator="containsText" text="CA">
      <formula>NOT(ISERROR(SEARCH("CA",F119)))</formula>
    </cfRule>
    <cfRule type="containsText" dxfId="1033" priority="104" operator="containsText" text="Abs">
      <formula>NOT(ISERROR(SEARCH("Abs",F119)))</formula>
    </cfRule>
  </conditionalFormatting>
  <conditionalFormatting sqref="C134:C137 C129:C130 C120:C127">
    <cfRule type="containsText" dxfId="1032" priority="99" operator="containsText" text="abs">
      <formula>NOT(ISERROR(SEARCH("abs",C120)))</formula>
    </cfRule>
    <cfRule type="containsText" dxfId="1031" priority="100" operator="containsText" text="CA">
      <formula>NOT(ISERROR(SEARCH("CA",C120)))</formula>
    </cfRule>
    <cfRule type="containsText" dxfId="1030" priority="101" operator="containsText" text="Abs">
      <formula>NOT(ISERROR(SEARCH("Abs",C120)))</formula>
    </cfRule>
  </conditionalFormatting>
  <conditionalFormatting sqref="I134:I137 I129:I131 I119:I127">
    <cfRule type="cellIs" dxfId="1029" priority="98" operator="greaterThan">
      <formula>$G$6</formula>
    </cfRule>
  </conditionalFormatting>
  <conditionalFormatting sqref="C119">
    <cfRule type="containsText" dxfId="1028" priority="95" operator="containsText" text="abs">
      <formula>NOT(ISERROR(SEARCH("abs",C119)))</formula>
    </cfRule>
    <cfRule type="containsText" dxfId="1027" priority="96" operator="containsText" text="CA">
      <formula>NOT(ISERROR(SEARCH("CA",C119)))</formula>
    </cfRule>
    <cfRule type="containsText" dxfId="1026" priority="97" operator="containsText" text="Abs">
      <formula>NOT(ISERROR(SEARCH("Abs",C119)))</formula>
    </cfRule>
  </conditionalFormatting>
  <conditionalFormatting sqref="C130">
    <cfRule type="containsText" dxfId="1025" priority="92" operator="containsText" text="abs">
      <formula>NOT(ISERROR(SEARCH("abs",C130)))</formula>
    </cfRule>
    <cfRule type="containsText" dxfId="1024" priority="93" operator="containsText" text="CA">
      <formula>NOT(ISERROR(SEARCH("CA",C130)))</formula>
    </cfRule>
    <cfRule type="containsText" dxfId="1023" priority="94" operator="containsText" text="Abs">
      <formula>NOT(ISERROR(SEARCH("Abs",C130)))</formula>
    </cfRule>
  </conditionalFormatting>
  <conditionalFormatting sqref="C123">
    <cfRule type="containsText" dxfId="1022" priority="89" operator="containsText" text="abs">
      <formula>NOT(ISERROR(SEARCH("abs",C123)))</formula>
    </cfRule>
    <cfRule type="containsText" dxfId="1021" priority="90" operator="containsText" text="CA">
      <formula>NOT(ISERROR(SEARCH("CA",C123)))</formula>
    </cfRule>
    <cfRule type="containsText" dxfId="1020" priority="91" operator="containsText" text="Abs">
      <formula>NOT(ISERROR(SEARCH("Abs",C123)))</formula>
    </cfRule>
  </conditionalFormatting>
  <conditionalFormatting sqref="I133">
    <cfRule type="cellIs" dxfId="1019" priority="88" operator="greaterThan">
      <formula>$E$33</formula>
    </cfRule>
  </conditionalFormatting>
  <conditionalFormatting sqref="C133">
    <cfRule type="containsText" dxfId="1018" priority="85" operator="containsText" text="abs">
      <formula>NOT(ISERROR(SEARCH("abs",C133)))</formula>
    </cfRule>
    <cfRule type="containsText" dxfId="1017" priority="86" operator="containsText" text="CA">
      <formula>NOT(ISERROR(SEARCH("CA",C133)))</formula>
    </cfRule>
    <cfRule type="containsText" dxfId="1016" priority="87" operator="containsText" text="Abs">
      <formula>NOT(ISERROR(SEARCH("Abs",C133)))</formula>
    </cfRule>
  </conditionalFormatting>
  <conditionalFormatting sqref="F133">
    <cfRule type="containsText" dxfId="1015" priority="82" operator="containsText" text="abs">
      <formula>NOT(ISERROR(SEARCH("abs",F133)))</formula>
    </cfRule>
    <cfRule type="containsText" dxfId="1014" priority="83" operator="containsText" text="CA">
      <formula>NOT(ISERROR(SEARCH("CA",F133)))</formula>
    </cfRule>
    <cfRule type="containsText" dxfId="1013" priority="84" operator="containsText" text="Abs">
      <formula>NOT(ISERROR(SEARCH("Abs",F133)))</formula>
    </cfRule>
  </conditionalFormatting>
  <conditionalFormatting sqref="F125">
    <cfRule type="containsText" dxfId="1012" priority="48" operator="containsText" text="abs">
      <formula>NOT(ISERROR(SEARCH("abs",F125)))</formula>
    </cfRule>
    <cfRule type="containsText" dxfId="1011" priority="49" operator="containsText" text="CA">
      <formula>NOT(ISERROR(SEARCH("CA",F125)))</formula>
    </cfRule>
    <cfRule type="containsText" dxfId="1010" priority="50" operator="containsText" text="Abs">
      <formula>NOT(ISERROR(SEARCH("Abs",F125)))</formula>
    </cfRule>
  </conditionalFormatting>
  <conditionalFormatting sqref="I118:I119">
    <cfRule type="cellIs" dxfId="1009" priority="81" operator="greaterThan">
      <formula>$E$33</formula>
    </cfRule>
  </conditionalFormatting>
  <conditionalFormatting sqref="C118:C119">
    <cfRule type="containsText" dxfId="1008" priority="78" operator="containsText" text="abs">
      <formula>NOT(ISERROR(SEARCH("abs",C118)))</formula>
    </cfRule>
    <cfRule type="containsText" dxfId="1007" priority="79" operator="containsText" text="CA">
      <formula>NOT(ISERROR(SEARCH("CA",C118)))</formula>
    </cfRule>
    <cfRule type="containsText" dxfId="1006" priority="80" operator="containsText" text="Abs">
      <formula>NOT(ISERROR(SEARCH("Abs",C118)))</formula>
    </cfRule>
  </conditionalFormatting>
  <conditionalFormatting sqref="F118:F119">
    <cfRule type="containsText" dxfId="1005" priority="75" operator="containsText" text="abs">
      <formula>NOT(ISERROR(SEARCH("abs",F118)))</formula>
    </cfRule>
    <cfRule type="containsText" dxfId="1004" priority="76" operator="containsText" text="CA">
      <formula>NOT(ISERROR(SEARCH("CA",F118)))</formula>
    </cfRule>
    <cfRule type="containsText" dxfId="1003" priority="77" operator="containsText" text="Abs">
      <formula>NOT(ISERROR(SEARCH("Abs",F118)))</formula>
    </cfRule>
  </conditionalFormatting>
  <conditionalFormatting sqref="I127:I129">
    <cfRule type="cellIs" dxfId="1002" priority="74" operator="greaterThan">
      <formula>$E$33</formula>
    </cfRule>
  </conditionalFormatting>
  <conditionalFormatting sqref="C127:C129">
    <cfRule type="containsText" dxfId="1001" priority="71" operator="containsText" text="abs">
      <formula>NOT(ISERROR(SEARCH("abs",C127)))</formula>
    </cfRule>
    <cfRule type="containsText" dxfId="1000" priority="72" operator="containsText" text="CA">
      <formula>NOT(ISERROR(SEARCH("CA",C127)))</formula>
    </cfRule>
    <cfRule type="containsText" dxfId="999" priority="73" operator="containsText" text="Abs">
      <formula>NOT(ISERROR(SEARCH("Abs",C127)))</formula>
    </cfRule>
  </conditionalFormatting>
  <conditionalFormatting sqref="F127:F129">
    <cfRule type="containsText" dxfId="998" priority="68" operator="containsText" text="abs">
      <formula>NOT(ISERROR(SEARCH("abs",F127)))</formula>
    </cfRule>
    <cfRule type="containsText" dxfId="997" priority="69" operator="containsText" text="CA">
      <formula>NOT(ISERROR(SEARCH("CA",F127)))</formula>
    </cfRule>
    <cfRule type="containsText" dxfId="996" priority="70" operator="containsText" text="Abs">
      <formula>NOT(ISERROR(SEARCH("Abs",F127)))</formula>
    </cfRule>
  </conditionalFormatting>
  <conditionalFormatting sqref="I131:I133">
    <cfRule type="cellIs" dxfId="995" priority="67" operator="greaterThan">
      <formula>$E$33</formula>
    </cfRule>
  </conditionalFormatting>
  <conditionalFormatting sqref="C132">
    <cfRule type="containsText" dxfId="994" priority="61" operator="containsText" text="abs">
      <formula>NOT(ISERROR(SEARCH("abs",C132)))</formula>
    </cfRule>
    <cfRule type="containsText" dxfId="993" priority="62" operator="containsText" text="CA">
      <formula>NOT(ISERROR(SEARCH("CA",C132)))</formula>
    </cfRule>
    <cfRule type="containsText" dxfId="992" priority="63" operator="containsText" text="Abs">
      <formula>NOT(ISERROR(SEARCH("Abs",C132)))</formula>
    </cfRule>
  </conditionalFormatting>
  <conditionalFormatting sqref="C131">
    <cfRule type="containsText" dxfId="991" priority="64" operator="containsText" text="abs">
      <formula>NOT(ISERROR(SEARCH("abs",C131)))</formula>
    </cfRule>
    <cfRule type="containsText" dxfId="990" priority="65" operator="containsText" text="CA">
      <formula>NOT(ISERROR(SEARCH("CA",C131)))</formula>
    </cfRule>
    <cfRule type="containsText" dxfId="989" priority="66" operator="containsText" text="Abs">
      <formula>NOT(ISERROR(SEARCH("Abs",C131)))</formula>
    </cfRule>
  </conditionalFormatting>
  <conditionalFormatting sqref="F132">
    <cfRule type="containsText" dxfId="988" priority="55" operator="containsText" text="abs">
      <formula>NOT(ISERROR(SEARCH("abs",F132)))</formula>
    </cfRule>
    <cfRule type="containsText" dxfId="987" priority="56" operator="containsText" text="CA">
      <formula>NOT(ISERROR(SEARCH("CA",F132)))</formula>
    </cfRule>
    <cfRule type="containsText" dxfId="986" priority="57" operator="containsText" text="Abs">
      <formula>NOT(ISERROR(SEARCH("Abs",F132)))</formula>
    </cfRule>
  </conditionalFormatting>
  <conditionalFormatting sqref="F131">
    <cfRule type="containsText" dxfId="985" priority="58" operator="containsText" text="abs">
      <formula>NOT(ISERROR(SEARCH("abs",F131)))</formula>
    </cfRule>
    <cfRule type="containsText" dxfId="984" priority="59" operator="containsText" text="CA">
      <formula>NOT(ISERROR(SEARCH("CA",F131)))</formula>
    </cfRule>
    <cfRule type="containsText" dxfId="983" priority="60" operator="containsText" text="Abs">
      <formula>NOT(ISERROR(SEARCH("Abs",F131)))</formula>
    </cfRule>
  </conditionalFormatting>
  <conditionalFormatting sqref="I125">
    <cfRule type="cellIs" dxfId="982" priority="54" operator="greaterThan">
      <formula>$E$33</formula>
    </cfRule>
  </conditionalFormatting>
  <conditionalFormatting sqref="C125">
    <cfRule type="containsText" dxfId="981" priority="51" operator="containsText" text="abs">
      <formula>NOT(ISERROR(SEARCH("abs",C125)))</formula>
    </cfRule>
    <cfRule type="containsText" dxfId="980" priority="52" operator="containsText" text="CA">
      <formula>NOT(ISERROR(SEARCH("CA",C125)))</formula>
    </cfRule>
    <cfRule type="containsText" dxfId="979" priority="53" operator="containsText" text="Abs">
      <formula>NOT(ISERROR(SEARCH("Abs",C125)))</formula>
    </cfRule>
  </conditionalFormatting>
  <conditionalFormatting sqref="C120">
    <cfRule type="containsText" dxfId="978" priority="45" operator="containsText" text="abs">
      <formula>NOT(ISERROR(SEARCH("abs",C120)))</formula>
    </cfRule>
    <cfRule type="containsText" dxfId="977" priority="46" operator="containsText" text="CA">
      <formula>NOT(ISERROR(SEARCH("CA",C120)))</formula>
    </cfRule>
    <cfRule type="containsText" dxfId="976" priority="47" operator="containsText" text="Abs">
      <formula>NOT(ISERROR(SEARCH("Abs",C120)))</formula>
    </cfRule>
  </conditionalFormatting>
  <conditionalFormatting sqref="C131">
    <cfRule type="containsText" dxfId="975" priority="42" operator="containsText" text="abs">
      <formula>NOT(ISERROR(SEARCH("abs",C131)))</formula>
    </cfRule>
    <cfRule type="containsText" dxfId="974" priority="43" operator="containsText" text="CA">
      <formula>NOT(ISERROR(SEARCH("CA",C131)))</formula>
    </cfRule>
    <cfRule type="containsText" dxfId="973" priority="44" operator="containsText" text="Abs">
      <formula>NOT(ISERROR(SEARCH("Abs",C131)))</formula>
    </cfRule>
  </conditionalFormatting>
  <conditionalFormatting sqref="C124">
    <cfRule type="containsText" dxfId="972" priority="39" operator="containsText" text="abs">
      <formula>NOT(ISERROR(SEARCH("abs",C124)))</formula>
    </cfRule>
    <cfRule type="containsText" dxfId="971" priority="40" operator="containsText" text="CA">
      <formula>NOT(ISERROR(SEARCH("CA",C124)))</formula>
    </cfRule>
    <cfRule type="containsText" dxfId="970" priority="41" operator="containsText" text="Abs">
      <formula>NOT(ISERROR(SEARCH("Abs",C124)))</formula>
    </cfRule>
  </conditionalFormatting>
  <conditionalFormatting sqref="I134">
    <cfRule type="cellIs" dxfId="969" priority="38" operator="greaterThan">
      <formula>$E$33</formula>
    </cfRule>
  </conditionalFormatting>
  <conditionalFormatting sqref="C134">
    <cfRule type="containsText" dxfId="968" priority="35" operator="containsText" text="abs">
      <formula>NOT(ISERROR(SEARCH("abs",C134)))</formula>
    </cfRule>
    <cfRule type="containsText" dxfId="967" priority="36" operator="containsText" text="CA">
      <formula>NOT(ISERROR(SEARCH("CA",C134)))</formula>
    </cfRule>
    <cfRule type="containsText" dxfId="966" priority="37" operator="containsText" text="Abs">
      <formula>NOT(ISERROR(SEARCH("Abs",C134)))</formula>
    </cfRule>
  </conditionalFormatting>
  <conditionalFormatting sqref="F134">
    <cfRule type="containsText" dxfId="965" priority="32" operator="containsText" text="abs">
      <formula>NOT(ISERROR(SEARCH("abs",F134)))</formula>
    </cfRule>
    <cfRule type="containsText" dxfId="964" priority="33" operator="containsText" text="CA">
      <formula>NOT(ISERROR(SEARCH("CA",F134)))</formula>
    </cfRule>
    <cfRule type="containsText" dxfId="963" priority="34" operator="containsText" text="Abs">
      <formula>NOT(ISERROR(SEARCH("Abs",F134)))</formula>
    </cfRule>
  </conditionalFormatting>
  <conditionalFormatting sqref="F126">
    <cfRule type="containsText" dxfId="962" priority="13" operator="containsText" text="abs">
      <formula>NOT(ISERROR(SEARCH("abs",F126)))</formula>
    </cfRule>
    <cfRule type="containsText" dxfId="961" priority="14" operator="containsText" text="CA">
      <formula>NOT(ISERROR(SEARCH("CA",F126)))</formula>
    </cfRule>
    <cfRule type="containsText" dxfId="960" priority="15" operator="containsText" text="Abs">
      <formula>NOT(ISERROR(SEARCH("Abs",F126)))</formula>
    </cfRule>
  </conditionalFormatting>
  <conditionalFormatting sqref="C133">
    <cfRule type="containsText" dxfId="959" priority="26" operator="containsText" text="abs">
      <formula>NOT(ISERROR(SEARCH("abs",C133)))</formula>
    </cfRule>
    <cfRule type="containsText" dxfId="958" priority="27" operator="containsText" text="CA">
      <formula>NOT(ISERROR(SEARCH("CA",C133)))</formula>
    </cfRule>
    <cfRule type="containsText" dxfId="957" priority="28" operator="containsText" text="Abs">
      <formula>NOT(ISERROR(SEARCH("Abs",C133)))</formula>
    </cfRule>
  </conditionalFormatting>
  <conditionalFormatting sqref="C132">
    <cfRule type="containsText" dxfId="956" priority="29" operator="containsText" text="abs">
      <formula>NOT(ISERROR(SEARCH("abs",C132)))</formula>
    </cfRule>
    <cfRule type="containsText" dxfId="955" priority="30" operator="containsText" text="CA">
      <formula>NOT(ISERROR(SEARCH("CA",C132)))</formula>
    </cfRule>
    <cfRule type="containsText" dxfId="954" priority="31" operator="containsText" text="Abs">
      <formula>NOT(ISERROR(SEARCH("Abs",C132)))</formula>
    </cfRule>
  </conditionalFormatting>
  <conditionalFormatting sqref="F133">
    <cfRule type="containsText" dxfId="953" priority="20" operator="containsText" text="abs">
      <formula>NOT(ISERROR(SEARCH("abs",F133)))</formula>
    </cfRule>
    <cfRule type="containsText" dxfId="952" priority="21" operator="containsText" text="CA">
      <formula>NOT(ISERROR(SEARCH("CA",F133)))</formula>
    </cfRule>
    <cfRule type="containsText" dxfId="951" priority="22" operator="containsText" text="Abs">
      <formula>NOT(ISERROR(SEARCH("Abs",F133)))</formula>
    </cfRule>
  </conditionalFormatting>
  <conditionalFormatting sqref="F132">
    <cfRule type="containsText" dxfId="950" priority="23" operator="containsText" text="abs">
      <formula>NOT(ISERROR(SEARCH("abs",F132)))</formula>
    </cfRule>
    <cfRule type="containsText" dxfId="949" priority="24" operator="containsText" text="CA">
      <formula>NOT(ISERROR(SEARCH("CA",F132)))</formula>
    </cfRule>
    <cfRule type="containsText" dxfId="948" priority="25" operator="containsText" text="Abs">
      <formula>NOT(ISERROR(SEARCH("Abs",F132)))</formula>
    </cfRule>
  </conditionalFormatting>
  <conditionalFormatting sqref="I126">
    <cfRule type="cellIs" dxfId="947" priority="19" operator="greaterThan">
      <formula>$E$33</formula>
    </cfRule>
  </conditionalFormatting>
  <conditionalFormatting sqref="C126">
    <cfRule type="containsText" dxfId="946" priority="16" operator="containsText" text="abs">
      <formula>NOT(ISERROR(SEARCH("abs",C126)))</formula>
    </cfRule>
    <cfRule type="containsText" dxfId="945" priority="17" operator="containsText" text="CA">
      <formula>NOT(ISERROR(SEARCH("CA",C126)))</formula>
    </cfRule>
    <cfRule type="containsText" dxfId="944" priority="18" operator="containsText" text="Abs">
      <formula>NOT(ISERROR(SEARCH("Abs",C126)))</formula>
    </cfRule>
  </conditionalFormatting>
  <conditionalFormatting sqref="F117">
    <cfRule type="containsText" dxfId="943" priority="10" operator="containsText" text="abs">
      <formula>NOT(ISERROR(SEARCH("abs",F117)))</formula>
    </cfRule>
    <cfRule type="containsText" dxfId="942" priority="11" operator="containsText" text="CA">
      <formula>NOT(ISERROR(SEARCH("CA",F117)))</formula>
    </cfRule>
    <cfRule type="containsText" dxfId="941" priority="12" operator="containsText" text="Abs">
      <formula>NOT(ISERROR(SEARCH("Abs",F117)))</formula>
    </cfRule>
  </conditionalFormatting>
  <conditionalFormatting sqref="C117">
    <cfRule type="containsText" dxfId="940" priority="7" operator="containsText" text="abs">
      <formula>NOT(ISERROR(SEARCH("abs",C117)))</formula>
    </cfRule>
    <cfRule type="containsText" dxfId="939" priority="8" operator="containsText" text="CA">
      <formula>NOT(ISERROR(SEARCH("CA",C117)))</formula>
    </cfRule>
    <cfRule type="containsText" dxfId="938" priority="9" operator="containsText" text="Abs">
      <formula>NOT(ISERROR(SEARCH("Abs",C117)))</formula>
    </cfRule>
  </conditionalFormatting>
  <conditionalFormatting sqref="I117">
    <cfRule type="cellIs" dxfId="937" priority="1" operator="greaterThan">
      <formula>$G$6</formula>
    </cfRule>
  </conditionalFormatting>
  <conditionalFormatting sqref="I5">
    <cfRule type="cellIs" dxfId="936" priority="5" operator="greaterThan">
      <formula>$G$6</formula>
    </cfRule>
  </conditionalFormatting>
  <conditionalFormatting sqref="I33">
    <cfRule type="cellIs" dxfId="935" priority="4" operator="greaterThan">
      <formula>$G$6</formula>
    </cfRule>
  </conditionalFormatting>
  <conditionalFormatting sqref="I61">
    <cfRule type="cellIs" dxfId="934" priority="3" operator="greaterThan">
      <formula>$G$6</formula>
    </cfRule>
  </conditionalFormatting>
  <conditionalFormatting sqref="I89">
    <cfRule type="cellIs" dxfId="933" priority="2" operator="greaterThan">
      <formula>$G$6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'Nom et prénom'!$A$2:$A$27</xm:f>
          </x14:formula1>
          <xm:sqref>O5:O29 B89:B113 B5:B29 B33:B57 B61:B85 B117:B141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142"/>
  <sheetViews>
    <sheetView topLeftCell="A91" zoomScale="90" zoomScaleNormal="90" workbookViewId="0">
      <selection activeCell="B117" sqref="B117:B141"/>
    </sheetView>
  </sheetViews>
  <sheetFormatPr baseColWidth="10" defaultRowHeight="15" x14ac:dyDescent="0.25"/>
  <cols>
    <col min="2" max="2" width="17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1" max="11" width="14" bestFit="1" customWidth="1"/>
    <col min="15" max="15" width="17.5703125" bestFit="1" customWidth="1"/>
    <col min="16" max="18" width="18.7109375" customWidth="1"/>
    <col min="19" max="19" width="22" customWidth="1"/>
    <col min="20" max="20" width="14.7109375" customWidth="1"/>
  </cols>
  <sheetData>
    <row r="1" spans="1:20" ht="15.75" customHeight="1" thickBot="1" x14ac:dyDescent="0.3">
      <c r="A1" s="108" t="s">
        <v>15</v>
      </c>
      <c r="B1" s="110" t="s">
        <v>0</v>
      </c>
      <c r="C1" s="112" t="s">
        <v>5</v>
      </c>
      <c r="D1" s="113"/>
      <c r="E1" s="114"/>
      <c r="F1" s="112" t="s">
        <v>6</v>
      </c>
      <c r="G1" s="113"/>
      <c r="H1" s="114"/>
      <c r="I1" s="127" t="s">
        <v>4</v>
      </c>
      <c r="J1" s="128"/>
      <c r="K1" s="129"/>
      <c r="N1" s="108" t="s">
        <v>15</v>
      </c>
      <c r="O1" s="110" t="s">
        <v>0</v>
      </c>
      <c r="P1" s="121" t="s">
        <v>73</v>
      </c>
      <c r="Q1" s="121" t="s">
        <v>74</v>
      </c>
      <c r="R1" s="121" t="s">
        <v>75</v>
      </c>
      <c r="S1" s="121" t="s">
        <v>76</v>
      </c>
      <c r="T1" s="121" t="s">
        <v>40</v>
      </c>
    </row>
    <row r="2" spans="1:20" ht="15.75" thickBot="1" x14ac:dyDescent="0.3">
      <c r="A2" s="109"/>
      <c r="B2" s="111"/>
      <c r="C2" s="6" t="s">
        <v>1</v>
      </c>
      <c r="D2" s="7" t="s">
        <v>2</v>
      </c>
      <c r="E2" s="8" t="s">
        <v>7</v>
      </c>
      <c r="F2" s="6" t="s">
        <v>1</v>
      </c>
      <c r="G2" s="7" t="s">
        <v>2</v>
      </c>
      <c r="H2" s="8" t="s">
        <v>8</v>
      </c>
      <c r="I2" s="5" t="s">
        <v>3</v>
      </c>
      <c r="J2" s="35" t="s">
        <v>17</v>
      </c>
      <c r="K2" s="35" t="s">
        <v>18</v>
      </c>
      <c r="N2" s="109"/>
      <c r="O2" s="111"/>
      <c r="P2" s="122"/>
      <c r="Q2" s="122"/>
      <c r="R2" s="122"/>
      <c r="S2" s="122"/>
      <c r="T2" s="122"/>
    </row>
    <row r="3" spans="1:20" ht="15.75" thickBot="1" x14ac:dyDescent="0.3">
      <c r="A3" s="45"/>
      <c r="B3" s="46"/>
      <c r="C3" s="1"/>
      <c r="D3" s="1"/>
      <c r="E3" s="1"/>
      <c r="F3" s="1"/>
      <c r="G3" s="1"/>
      <c r="H3" s="1"/>
      <c r="I3" s="1"/>
      <c r="J3" s="34"/>
      <c r="K3" s="34"/>
      <c r="N3" s="45"/>
      <c r="O3" s="46"/>
      <c r="P3" s="47"/>
      <c r="Q3" s="47"/>
      <c r="R3" s="47"/>
      <c r="S3" s="47"/>
      <c r="T3" s="47"/>
    </row>
    <row r="4" spans="1:20" ht="15.75" thickBot="1" x14ac:dyDescent="0.3">
      <c r="C4" s="118" t="s">
        <v>41</v>
      </c>
      <c r="D4" s="119"/>
      <c r="E4" s="119"/>
      <c r="F4" s="119"/>
      <c r="G4" s="119"/>
      <c r="H4" s="119"/>
      <c r="I4" s="119"/>
      <c r="J4" s="119"/>
      <c r="K4" s="120"/>
      <c r="N4" s="45"/>
      <c r="O4" s="46"/>
      <c r="P4" s="47"/>
      <c r="Q4" s="47"/>
      <c r="R4" s="47"/>
      <c r="S4" s="47"/>
      <c r="T4" s="47"/>
    </row>
    <row r="5" spans="1:20" ht="15.75" thickBot="1" x14ac:dyDescent="0.3">
      <c r="A5" s="22">
        <v>1</v>
      </c>
      <c r="B5" s="44" t="s">
        <v>89</v>
      </c>
      <c r="C5" s="13">
        <v>0</v>
      </c>
      <c r="D5" s="2">
        <v>0</v>
      </c>
      <c r="E5" s="57">
        <f>IF(OR(C5="abs",C5="",C5="CA"),0,D5-C5)</f>
        <v>0</v>
      </c>
      <c r="F5" s="13">
        <v>0</v>
      </c>
      <c r="G5" s="2">
        <v>0</v>
      </c>
      <c r="H5" s="58">
        <f>IF(OR(F5="abs",F5="",F5="ca"),0,G5-F5)</f>
        <v>0</v>
      </c>
      <c r="I5" s="73">
        <f t="shared" ref="I5" si="0">MAX(H5-E5,0)</f>
        <v>0</v>
      </c>
      <c r="J5" s="41">
        <v>10</v>
      </c>
      <c r="K5" s="38">
        <f t="shared" ref="K5" si="1">(I5*24)*J5</f>
        <v>0</v>
      </c>
      <c r="N5" s="90">
        <v>1</v>
      </c>
      <c r="O5" s="44" t="s">
        <v>89</v>
      </c>
      <c r="P5" s="91">
        <f>SUM(E5+E33+E61+E89+E117)</f>
        <v>0.16666666666666663</v>
      </c>
      <c r="Q5" s="91">
        <f>SUM(H5+H33+H61+H89+H117)</f>
        <v>0</v>
      </c>
      <c r="R5" s="91">
        <f>SUM(I5+I33+I61+I89+I117)</f>
        <v>0</v>
      </c>
      <c r="S5" s="91">
        <f>SUM(P5+R5)</f>
        <v>0.16666666666666663</v>
      </c>
      <c r="T5" s="92">
        <f t="shared" ref="T5" si="2">(R5*24)*J5</f>
        <v>0</v>
      </c>
    </row>
    <row r="6" spans="1:20" ht="15.75" thickBot="1" x14ac:dyDescent="0.3">
      <c r="A6" s="23">
        <v>2</v>
      </c>
      <c r="B6" s="44" t="s">
        <v>84</v>
      </c>
      <c r="C6" s="36">
        <v>0</v>
      </c>
      <c r="D6" s="37">
        <v>0</v>
      </c>
      <c r="E6" s="57">
        <f t="shared" ref="E6" si="3">IF(OR(C6="abs",C6="",C6="CA"),0,D6-C6)</f>
        <v>0</v>
      </c>
      <c r="F6" s="36">
        <v>0</v>
      </c>
      <c r="G6" s="37">
        <v>0</v>
      </c>
      <c r="H6" s="58">
        <f t="shared" ref="H6" si="4">IF(OR(F6="abs",F6="",F6="ca"),0,G6-F6)</f>
        <v>0</v>
      </c>
      <c r="I6" s="74">
        <f t="shared" ref="I6" si="5">IF(F6="ca",0,IF(E6&lt;H6,H6,E6))</f>
        <v>0</v>
      </c>
      <c r="J6" s="41">
        <v>9.25</v>
      </c>
      <c r="K6" s="38">
        <f t="shared" ref="K6:K25" si="6">(I6*24)*J6</f>
        <v>0</v>
      </c>
      <c r="N6" s="23">
        <v>2</v>
      </c>
      <c r="O6" s="44" t="s">
        <v>84</v>
      </c>
      <c r="P6" s="56">
        <f t="shared" ref="P6:P29" si="7">SUM(E6+E34+E62+E90+E118)</f>
        <v>0.77083333333333337</v>
      </c>
      <c r="Q6" s="56">
        <f t="shared" ref="Q6:R21" si="8">SUM(H6+H34+H62+H90+H118)</f>
        <v>0.6875</v>
      </c>
      <c r="R6" s="56">
        <f t="shared" si="8"/>
        <v>0.77083333333333337</v>
      </c>
      <c r="S6" s="56">
        <f t="shared" ref="S6:S29" si="9">SUM(I6+I34+I62+I90+I118)</f>
        <v>0.77083333333333337</v>
      </c>
      <c r="T6" s="48">
        <f t="shared" ref="T6:T24" si="10">SUM(K6+K34+K62+K90+K118)</f>
        <v>171.125</v>
      </c>
    </row>
    <row r="7" spans="1:20" ht="15.75" thickBot="1" x14ac:dyDescent="0.3">
      <c r="A7" s="23">
        <v>3</v>
      </c>
      <c r="B7" s="44" t="s">
        <v>85</v>
      </c>
      <c r="C7" s="13">
        <v>0.375</v>
      </c>
      <c r="D7" s="2">
        <v>0.70833333333333337</v>
      </c>
      <c r="E7" s="57">
        <f t="shared" ref="E7:E25" si="11">IF(OR(C7="abs",C7="",C7="CA"),0,D7-C7)</f>
        <v>0.33333333333333337</v>
      </c>
      <c r="F7" s="13">
        <v>0.4513888888888889</v>
      </c>
      <c r="G7" s="2">
        <v>0.625</v>
      </c>
      <c r="H7" s="58">
        <f t="shared" ref="H7:H25" si="12">IF(OR(F7="abs",F7="",F7="ca"),0,G7-F7)</f>
        <v>0.1736111111111111</v>
      </c>
      <c r="I7" s="79">
        <f>IF(F7="ca",0,IF(E7&lt;H7,H7,E7))</f>
        <v>0.33333333333333337</v>
      </c>
      <c r="J7" s="41">
        <v>7.75</v>
      </c>
      <c r="K7" s="38">
        <f t="shared" si="6"/>
        <v>62</v>
      </c>
      <c r="N7" s="23">
        <v>3</v>
      </c>
      <c r="O7" s="44" t="s">
        <v>85</v>
      </c>
      <c r="P7" s="56">
        <f t="shared" si="7"/>
        <v>1.666666666666667</v>
      </c>
      <c r="Q7" s="56">
        <f t="shared" si="8"/>
        <v>1.0625</v>
      </c>
      <c r="R7" s="56">
        <f t="shared" si="8"/>
        <v>1.666666666666667</v>
      </c>
      <c r="S7" s="56">
        <f t="shared" si="9"/>
        <v>1.666666666666667</v>
      </c>
      <c r="T7" s="48">
        <f t="shared" si="10"/>
        <v>310</v>
      </c>
    </row>
    <row r="8" spans="1:20" ht="15.75" thickBot="1" x14ac:dyDescent="0.3">
      <c r="A8" s="23">
        <v>4</v>
      </c>
      <c r="B8" s="44" t="s">
        <v>86</v>
      </c>
      <c r="C8" s="13">
        <v>0.36458333333333331</v>
      </c>
      <c r="D8" s="2">
        <v>0.71875</v>
      </c>
      <c r="E8" s="57">
        <f t="shared" si="11"/>
        <v>0.35416666666666669</v>
      </c>
      <c r="F8" s="13">
        <v>0.36458333333333331</v>
      </c>
      <c r="G8" s="2">
        <v>0.71527777777777779</v>
      </c>
      <c r="H8" s="58">
        <f t="shared" si="12"/>
        <v>0.35069444444444448</v>
      </c>
      <c r="I8" s="73">
        <f t="shared" ref="I8:I13" si="13">MAX(H8-E8,0)</f>
        <v>0</v>
      </c>
      <c r="J8" s="41">
        <v>7.75</v>
      </c>
      <c r="K8" s="38">
        <f t="shared" si="6"/>
        <v>0</v>
      </c>
      <c r="N8" s="93">
        <v>4</v>
      </c>
      <c r="O8" s="44" t="s">
        <v>86</v>
      </c>
      <c r="P8" s="91">
        <f t="shared" si="7"/>
        <v>1.7708333333333335</v>
      </c>
      <c r="Q8" s="91">
        <f t="shared" si="8"/>
        <v>1.7569444444444446</v>
      </c>
      <c r="R8" s="91">
        <f t="shared" si="8"/>
        <v>0</v>
      </c>
      <c r="S8" s="91">
        <f>SUM(P8+R8)</f>
        <v>1.7708333333333335</v>
      </c>
      <c r="T8" s="92">
        <f t="shared" ref="T8:T15" si="14">(R8*24)*J8</f>
        <v>0</v>
      </c>
    </row>
    <row r="9" spans="1:20" ht="15.75" thickBot="1" x14ac:dyDescent="0.3">
      <c r="A9" s="23">
        <v>5</v>
      </c>
      <c r="B9" s="44" t="s">
        <v>87</v>
      </c>
      <c r="C9" s="13">
        <v>0</v>
      </c>
      <c r="D9" s="2">
        <v>0</v>
      </c>
      <c r="E9" s="57">
        <f t="shared" si="11"/>
        <v>0</v>
      </c>
      <c r="F9" s="13">
        <v>0</v>
      </c>
      <c r="G9" s="2">
        <v>0</v>
      </c>
      <c r="H9" s="58">
        <f t="shared" si="12"/>
        <v>0</v>
      </c>
      <c r="I9" s="73">
        <f t="shared" si="13"/>
        <v>0</v>
      </c>
      <c r="J9" s="41">
        <v>9.75</v>
      </c>
      <c r="K9" s="38">
        <f t="shared" si="6"/>
        <v>0</v>
      </c>
      <c r="N9" s="93">
        <v>5</v>
      </c>
      <c r="O9" s="44" t="s">
        <v>87</v>
      </c>
      <c r="P9" s="91">
        <f t="shared" si="7"/>
        <v>0.39583333333333331</v>
      </c>
      <c r="Q9" s="91">
        <f t="shared" si="8"/>
        <v>0.24999999999999994</v>
      </c>
      <c r="R9" s="91">
        <f t="shared" si="8"/>
        <v>0</v>
      </c>
      <c r="S9" s="91">
        <f t="shared" ref="S9:S13" si="15">SUM(P9+R9)</f>
        <v>0.39583333333333331</v>
      </c>
      <c r="T9" s="92">
        <f t="shared" si="14"/>
        <v>0</v>
      </c>
    </row>
    <row r="10" spans="1:20" ht="15.75" thickBot="1" x14ac:dyDescent="0.3">
      <c r="A10" s="23">
        <v>6</v>
      </c>
      <c r="B10" s="44" t="s">
        <v>88</v>
      </c>
      <c r="C10" s="13">
        <v>0</v>
      </c>
      <c r="D10" s="2">
        <v>0</v>
      </c>
      <c r="E10" s="57">
        <f t="shared" si="11"/>
        <v>0</v>
      </c>
      <c r="F10" s="13">
        <v>0</v>
      </c>
      <c r="G10" s="2">
        <v>0</v>
      </c>
      <c r="H10" s="58">
        <f t="shared" si="12"/>
        <v>0</v>
      </c>
      <c r="I10" s="73">
        <f t="shared" si="13"/>
        <v>0</v>
      </c>
      <c r="J10" s="41">
        <v>8.5</v>
      </c>
      <c r="K10" s="38">
        <f t="shared" si="6"/>
        <v>0</v>
      </c>
      <c r="N10" s="93">
        <v>6</v>
      </c>
      <c r="O10" s="44" t="s">
        <v>88</v>
      </c>
      <c r="P10" s="91">
        <f t="shared" si="7"/>
        <v>0.83333333333333326</v>
      </c>
      <c r="Q10" s="91">
        <f t="shared" si="8"/>
        <v>0.7222222222222221</v>
      </c>
      <c r="R10" s="91">
        <f t="shared" si="8"/>
        <v>0</v>
      </c>
      <c r="S10" s="91">
        <f t="shared" si="15"/>
        <v>0.83333333333333326</v>
      </c>
      <c r="T10" s="92">
        <f t="shared" si="14"/>
        <v>0</v>
      </c>
    </row>
    <row r="11" spans="1:20" ht="15.75" thickBot="1" x14ac:dyDescent="0.3">
      <c r="A11" s="23">
        <v>7</v>
      </c>
      <c r="B11" s="44" t="s">
        <v>90</v>
      </c>
      <c r="C11" s="13">
        <v>0.5625</v>
      </c>
      <c r="D11" s="2">
        <v>0.77083333333333337</v>
      </c>
      <c r="E11" s="57">
        <f t="shared" si="11"/>
        <v>0.20833333333333337</v>
      </c>
      <c r="F11" s="13">
        <v>0.42708333333333331</v>
      </c>
      <c r="G11" s="2">
        <v>0.66666666666666663</v>
      </c>
      <c r="H11" s="58">
        <f t="shared" si="12"/>
        <v>0.23958333333333331</v>
      </c>
      <c r="I11" s="73">
        <f t="shared" si="13"/>
        <v>3.1249999999999944E-2</v>
      </c>
      <c r="J11" s="41">
        <v>7.75</v>
      </c>
      <c r="K11" s="38">
        <f t="shared" si="6"/>
        <v>5.8124999999999893</v>
      </c>
      <c r="N11" s="93">
        <v>7</v>
      </c>
      <c r="O11" s="44" t="s">
        <v>90</v>
      </c>
      <c r="P11" s="91">
        <f t="shared" si="7"/>
        <v>0.86458333333333337</v>
      </c>
      <c r="Q11" s="91">
        <f t="shared" si="8"/>
        <v>1.0451388888888888</v>
      </c>
      <c r="R11" s="91">
        <f t="shared" si="8"/>
        <v>0.18055555555555547</v>
      </c>
      <c r="S11" s="91">
        <f t="shared" si="15"/>
        <v>1.0451388888888888</v>
      </c>
      <c r="T11" s="92">
        <f>(R11*24)*J11</f>
        <v>33.583333333333314</v>
      </c>
    </row>
    <row r="12" spans="1:20" ht="15.75" thickBot="1" x14ac:dyDescent="0.3">
      <c r="A12" s="23">
        <v>8</v>
      </c>
      <c r="B12" s="44" t="s">
        <v>91</v>
      </c>
      <c r="C12" s="13">
        <v>0.35416666666666669</v>
      </c>
      <c r="D12" s="2">
        <v>0.72916666666666663</v>
      </c>
      <c r="E12" s="57">
        <f t="shared" si="11"/>
        <v>0.37499999999999994</v>
      </c>
      <c r="F12" s="13">
        <v>0.36458333333333331</v>
      </c>
      <c r="G12" s="2">
        <v>0.70833333333333337</v>
      </c>
      <c r="H12" s="58">
        <f t="shared" si="12"/>
        <v>0.34375000000000006</v>
      </c>
      <c r="I12" s="73">
        <f t="shared" si="13"/>
        <v>0</v>
      </c>
      <c r="J12" s="41">
        <v>7.75</v>
      </c>
      <c r="K12" s="38">
        <f t="shared" si="6"/>
        <v>0</v>
      </c>
      <c r="N12" s="93">
        <v>8</v>
      </c>
      <c r="O12" s="44" t="s">
        <v>91</v>
      </c>
      <c r="P12" s="91">
        <f t="shared" si="7"/>
        <v>1.5624999999999998</v>
      </c>
      <c r="Q12" s="91">
        <f t="shared" si="8"/>
        <v>1.3576388888888888</v>
      </c>
      <c r="R12" s="91">
        <f t="shared" si="8"/>
        <v>0</v>
      </c>
      <c r="S12" s="91">
        <f t="shared" si="15"/>
        <v>1.5624999999999998</v>
      </c>
      <c r="T12" s="92">
        <f t="shared" si="14"/>
        <v>0</v>
      </c>
    </row>
    <row r="13" spans="1:20" ht="15.75" thickBot="1" x14ac:dyDescent="0.3">
      <c r="A13" s="31">
        <v>9</v>
      </c>
      <c r="B13" s="44" t="s">
        <v>92</v>
      </c>
      <c r="C13" s="32">
        <v>0.3125</v>
      </c>
      <c r="D13" s="33">
        <v>0.72916666666666663</v>
      </c>
      <c r="E13" s="57">
        <f t="shared" si="11"/>
        <v>0.41666666666666663</v>
      </c>
      <c r="F13" s="32">
        <v>0.3125</v>
      </c>
      <c r="G13" s="33">
        <v>0.71527777777777779</v>
      </c>
      <c r="H13" s="58">
        <f t="shared" si="12"/>
        <v>0.40277777777777779</v>
      </c>
      <c r="I13" s="78">
        <f t="shared" si="13"/>
        <v>0</v>
      </c>
      <c r="J13" s="41">
        <v>8.5</v>
      </c>
      <c r="K13" s="38">
        <f t="shared" si="6"/>
        <v>0</v>
      </c>
      <c r="N13" s="94">
        <v>9</v>
      </c>
      <c r="O13" s="44" t="s">
        <v>92</v>
      </c>
      <c r="P13" s="91">
        <f t="shared" si="7"/>
        <v>1.625</v>
      </c>
      <c r="Q13" s="91">
        <f t="shared" si="8"/>
        <v>1.5902777777777781</v>
      </c>
      <c r="R13" s="91">
        <f t="shared" si="8"/>
        <v>6.9444444444445308E-3</v>
      </c>
      <c r="S13" s="91">
        <f t="shared" si="15"/>
        <v>1.6319444444444446</v>
      </c>
      <c r="T13" s="92">
        <f t="shared" si="14"/>
        <v>1.4166666666666843</v>
      </c>
    </row>
    <row r="14" spans="1:20" ht="15.75" thickBot="1" x14ac:dyDescent="0.3">
      <c r="A14" s="31">
        <v>10</v>
      </c>
      <c r="B14" s="44" t="s">
        <v>93</v>
      </c>
      <c r="C14" s="32">
        <v>0</v>
      </c>
      <c r="D14" s="33">
        <v>0</v>
      </c>
      <c r="E14" s="57">
        <f t="shared" si="11"/>
        <v>0</v>
      </c>
      <c r="F14" s="32">
        <v>0</v>
      </c>
      <c r="G14" s="33">
        <v>0</v>
      </c>
      <c r="H14" s="58">
        <f t="shared" si="12"/>
        <v>0</v>
      </c>
      <c r="I14" s="79">
        <f>IF(F14="ca",0,IF(E14&lt;H14,H14,E14))</f>
        <v>0</v>
      </c>
      <c r="J14" s="41">
        <v>9.5</v>
      </c>
      <c r="K14" s="38">
        <f t="shared" si="6"/>
        <v>0</v>
      </c>
      <c r="N14" s="31">
        <v>10</v>
      </c>
      <c r="O14" s="44" t="s">
        <v>93</v>
      </c>
      <c r="P14" s="56">
        <f t="shared" si="7"/>
        <v>0.41666666666666652</v>
      </c>
      <c r="Q14" s="56">
        <f t="shared" si="8"/>
        <v>0</v>
      </c>
      <c r="R14" s="56">
        <f t="shared" si="8"/>
        <v>0.41666666666666652</v>
      </c>
      <c r="S14" s="56">
        <f t="shared" si="9"/>
        <v>0.41666666666666652</v>
      </c>
      <c r="T14" s="48">
        <f t="shared" si="10"/>
        <v>94.999999999999972</v>
      </c>
    </row>
    <row r="15" spans="1:20" ht="15.75" thickBot="1" x14ac:dyDescent="0.3">
      <c r="A15" s="31">
        <v>11</v>
      </c>
      <c r="B15" s="44" t="s">
        <v>94</v>
      </c>
      <c r="C15" s="32">
        <v>0</v>
      </c>
      <c r="D15" s="33">
        <v>0</v>
      </c>
      <c r="E15" s="57">
        <f t="shared" si="11"/>
        <v>0</v>
      </c>
      <c r="F15" s="32">
        <v>0</v>
      </c>
      <c r="G15" s="33">
        <v>0</v>
      </c>
      <c r="H15" s="58">
        <f t="shared" si="12"/>
        <v>0</v>
      </c>
      <c r="I15" s="78">
        <f>MAX(H15-E15,0)</f>
        <v>0</v>
      </c>
      <c r="J15" s="41">
        <v>9.25</v>
      </c>
      <c r="K15" s="38">
        <f t="shared" si="6"/>
        <v>0</v>
      </c>
      <c r="N15" s="94">
        <v>11</v>
      </c>
      <c r="O15" s="44" t="s">
        <v>94</v>
      </c>
      <c r="P15" s="91">
        <f t="shared" si="7"/>
        <v>0.33333333333333337</v>
      </c>
      <c r="Q15" s="91">
        <f t="shared" si="8"/>
        <v>0</v>
      </c>
      <c r="R15" s="91">
        <f t="shared" si="8"/>
        <v>0</v>
      </c>
      <c r="S15" s="91">
        <f>SUM(P15+R15)</f>
        <v>0.33333333333333337</v>
      </c>
      <c r="T15" s="92">
        <f t="shared" si="14"/>
        <v>0</v>
      </c>
    </row>
    <row r="16" spans="1:20" ht="15.75" thickBot="1" x14ac:dyDescent="0.3">
      <c r="A16" s="31">
        <v>12</v>
      </c>
      <c r="B16" s="44" t="s">
        <v>95</v>
      </c>
      <c r="C16" s="32">
        <v>0.375</v>
      </c>
      <c r="D16" s="33">
        <v>0.75</v>
      </c>
      <c r="E16" s="57">
        <f t="shared" si="11"/>
        <v>0.375</v>
      </c>
      <c r="F16" s="32">
        <v>0.375</v>
      </c>
      <c r="G16" s="33">
        <v>0.75</v>
      </c>
      <c r="H16" s="58">
        <f t="shared" si="12"/>
        <v>0.375</v>
      </c>
      <c r="I16" s="74">
        <f>IF(F16="ca",0,IF(E16&lt;H16,H16,E16))</f>
        <v>0.375</v>
      </c>
      <c r="J16" s="41">
        <v>8.5</v>
      </c>
      <c r="K16" s="38">
        <f t="shared" si="6"/>
        <v>76.5</v>
      </c>
      <c r="N16" s="31">
        <v>12</v>
      </c>
      <c r="O16" s="44" t="s">
        <v>95</v>
      </c>
      <c r="P16" s="56">
        <f t="shared" si="7"/>
        <v>1.5</v>
      </c>
      <c r="Q16" s="56">
        <f t="shared" si="8"/>
        <v>1.4027777777777779</v>
      </c>
      <c r="R16" s="56">
        <f t="shared" si="8"/>
        <v>1.5</v>
      </c>
      <c r="S16" s="56">
        <f t="shared" si="9"/>
        <v>1.5</v>
      </c>
      <c r="T16" s="48">
        <f t="shared" si="10"/>
        <v>306</v>
      </c>
    </row>
    <row r="17" spans="1:20" ht="15.75" thickBot="1" x14ac:dyDescent="0.3">
      <c r="A17" s="31">
        <v>13</v>
      </c>
      <c r="B17" s="44" t="s">
        <v>96</v>
      </c>
      <c r="C17" s="32">
        <v>0.3125</v>
      </c>
      <c r="D17" s="33">
        <v>0.79166666666666663</v>
      </c>
      <c r="E17" s="57">
        <f t="shared" si="11"/>
        <v>0.47916666666666663</v>
      </c>
      <c r="F17" s="32">
        <v>0.40972222222222227</v>
      </c>
      <c r="G17" s="33">
        <v>0.75</v>
      </c>
      <c r="H17" s="58">
        <f t="shared" si="12"/>
        <v>0.34027777777777773</v>
      </c>
      <c r="I17" s="79">
        <f>IF(F17="ca",0,IF(E17&lt;H17,H17,E17))</f>
        <v>0.47916666666666663</v>
      </c>
      <c r="J17" s="41">
        <v>9</v>
      </c>
      <c r="K17" s="40">
        <f t="shared" si="6"/>
        <v>103.5</v>
      </c>
      <c r="N17" s="31">
        <v>13</v>
      </c>
      <c r="O17" s="44" t="s">
        <v>96</v>
      </c>
      <c r="P17" s="56">
        <f t="shared" si="7"/>
        <v>1.4375</v>
      </c>
      <c r="Q17" s="56">
        <f t="shared" si="8"/>
        <v>0.92708333333333348</v>
      </c>
      <c r="R17" s="56">
        <f t="shared" si="8"/>
        <v>1.4375</v>
      </c>
      <c r="S17" s="56">
        <f t="shared" si="9"/>
        <v>1.4375</v>
      </c>
      <c r="T17" s="48">
        <f t="shared" si="10"/>
        <v>310.5</v>
      </c>
    </row>
    <row r="18" spans="1:20" ht="15.75" thickBot="1" x14ac:dyDescent="0.3">
      <c r="A18" s="31">
        <v>14</v>
      </c>
      <c r="B18" s="44" t="s">
        <v>97</v>
      </c>
      <c r="C18" s="32">
        <v>0</v>
      </c>
      <c r="D18" s="33">
        <v>0</v>
      </c>
      <c r="E18" s="57">
        <f t="shared" si="11"/>
        <v>0</v>
      </c>
      <c r="F18" s="32">
        <v>0</v>
      </c>
      <c r="G18" s="33">
        <v>0</v>
      </c>
      <c r="H18" s="58">
        <f t="shared" si="12"/>
        <v>0</v>
      </c>
      <c r="I18" s="73">
        <f>MAX(H18-E18,0)</f>
        <v>0</v>
      </c>
      <c r="J18" s="41">
        <v>8.25</v>
      </c>
      <c r="K18" s="40">
        <f t="shared" si="6"/>
        <v>0</v>
      </c>
      <c r="N18" s="94">
        <v>14</v>
      </c>
      <c r="O18" s="44" t="s">
        <v>97</v>
      </c>
      <c r="P18" s="91">
        <f t="shared" si="7"/>
        <v>0.95833333333333348</v>
      </c>
      <c r="Q18" s="91">
        <f t="shared" si="8"/>
        <v>0.95833333333333326</v>
      </c>
      <c r="R18" s="91">
        <f t="shared" si="8"/>
        <v>0</v>
      </c>
      <c r="S18" s="91">
        <f>SUM(P18+R18)</f>
        <v>0.95833333333333348</v>
      </c>
      <c r="T18" s="92">
        <f t="shared" ref="T18:T19" si="16">(R18*24)*J18</f>
        <v>0</v>
      </c>
    </row>
    <row r="19" spans="1:20" ht="15.75" thickBot="1" x14ac:dyDescent="0.3">
      <c r="A19" s="31">
        <v>15</v>
      </c>
      <c r="B19" s="44" t="s">
        <v>98</v>
      </c>
      <c r="C19" s="32">
        <v>0.34375</v>
      </c>
      <c r="D19" s="33">
        <v>0.66666666666666663</v>
      </c>
      <c r="E19" s="57">
        <f t="shared" si="11"/>
        <v>0.32291666666666663</v>
      </c>
      <c r="F19" s="32">
        <v>0.35416666666666669</v>
      </c>
      <c r="G19" s="33">
        <v>0.65972222222222221</v>
      </c>
      <c r="H19" s="58">
        <f t="shared" si="12"/>
        <v>0.30555555555555552</v>
      </c>
      <c r="I19" s="78">
        <f>MAX(H19-E19,0)</f>
        <v>0</v>
      </c>
      <c r="J19" s="41">
        <v>8.25</v>
      </c>
      <c r="K19" s="40">
        <f t="shared" si="6"/>
        <v>0</v>
      </c>
      <c r="N19" s="94">
        <v>15</v>
      </c>
      <c r="O19" s="44" t="s">
        <v>98</v>
      </c>
      <c r="P19" s="91">
        <f t="shared" si="7"/>
        <v>1.2916666666666665</v>
      </c>
      <c r="Q19" s="91">
        <f t="shared" si="8"/>
        <v>1.2604166666666667</v>
      </c>
      <c r="R19" s="91">
        <f t="shared" si="8"/>
        <v>1.7361111111111216E-2</v>
      </c>
      <c r="S19" s="91">
        <f>SUM(P19+R19)</f>
        <v>1.3090277777777777</v>
      </c>
      <c r="T19" s="92">
        <f t="shared" si="16"/>
        <v>3.4375000000000209</v>
      </c>
    </row>
    <row r="20" spans="1:20" ht="15.75" thickBot="1" x14ac:dyDescent="0.3">
      <c r="A20" s="31">
        <v>16</v>
      </c>
      <c r="B20" s="44" t="s">
        <v>99</v>
      </c>
      <c r="C20" s="32">
        <v>0</v>
      </c>
      <c r="D20" s="33">
        <v>0</v>
      </c>
      <c r="E20" s="57">
        <f t="shared" si="11"/>
        <v>0</v>
      </c>
      <c r="F20" s="32">
        <v>0</v>
      </c>
      <c r="G20" s="33">
        <v>0</v>
      </c>
      <c r="H20" s="58">
        <f t="shared" si="12"/>
        <v>0</v>
      </c>
      <c r="I20" s="74">
        <f>IF(F20="ca",0,IF(E20&lt;H20,H20,E20))</f>
        <v>0</v>
      </c>
      <c r="J20" s="41">
        <v>8</v>
      </c>
      <c r="K20" s="40">
        <f t="shared" si="6"/>
        <v>0</v>
      </c>
      <c r="N20" s="31">
        <v>16</v>
      </c>
      <c r="O20" s="44" t="s">
        <v>99</v>
      </c>
      <c r="P20" s="56">
        <f t="shared" si="7"/>
        <v>1.5000000000000002</v>
      </c>
      <c r="Q20" s="56">
        <f t="shared" si="8"/>
        <v>1.3368055555555554</v>
      </c>
      <c r="R20" s="56">
        <f t="shared" si="8"/>
        <v>1.5000000000000002</v>
      </c>
      <c r="S20" s="56">
        <f t="shared" si="9"/>
        <v>1.5000000000000002</v>
      </c>
      <c r="T20" s="48">
        <f t="shared" si="10"/>
        <v>288.00000000000006</v>
      </c>
    </row>
    <row r="21" spans="1:20" ht="15.75" thickBot="1" x14ac:dyDescent="0.3">
      <c r="A21" s="31">
        <v>17</v>
      </c>
      <c r="B21" s="44" t="s">
        <v>100</v>
      </c>
      <c r="C21" s="32">
        <v>0.375</v>
      </c>
      <c r="D21" s="33">
        <v>0.66666666666666663</v>
      </c>
      <c r="E21" s="57">
        <f t="shared" si="11"/>
        <v>0.29166666666666663</v>
      </c>
      <c r="F21" s="32">
        <v>0.375</v>
      </c>
      <c r="G21" s="33">
        <v>0.66666666666666663</v>
      </c>
      <c r="H21" s="58">
        <f t="shared" si="12"/>
        <v>0.29166666666666663</v>
      </c>
      <c r="I21" s="74">
        <f>IF(F21="ca",0,IF(E21&lt;H21,H21,E21))</f>
        <v>0.29166666666666663</v>
      </c>
      <c r="J21" s="41">
        <v>8.75</v>
      </c>
      <c r="K21" s="40">
        <f t="shared" si="6"/>
        <v>61.249999999999993</v>
      </c>
      <c r="N21" s="31">
        <v>17</v>
      </c>
      <c r="O21" s="44" t="s">
        <v>100</v>
      </c>
      <c r="P21" s="56">
        <f t="shared" si="7"/>
        <v>0.95833333333333326</v>
      </c>
      <c r="Q21" s="56">
        <f t="shared" si="8"/>
        <v>0.94444444444444442</v>
      </c>
      <c r="R21" s="56">
        <f t="shared" si="8"/>
        <v>0.95833333333333326</v>
      </c>
      <c r="S21" s="56">
        <f t="shared" si="9"/>
        <v>0.95833333333333326</v>
      </c>
      <c r="T21" s="48">
        <f t="shared" si="10"/>
        <v>201.25</v>
      </c>
    </row>
    <row r="22" spans="1:20" ht="15.75" thickBot="1" x14ac:dyDescent="0.3">
      <c r="A22" s="31">
        <v>18</v>
      </c>
      <c r="B22" s="44" t="s">
        <v>101</v>
      </c>
      <c r="C22" s="32">
        <v>0</v>
      </c>
      <c r="D22" s="33">
        <v>0</v>
      </c>
      <c r="E22" s="57">
        <f t="shared" si="11"/>
        <v>0</v>
      </c>
      <c r="F22" s="32">
        <v>0</v>
      </c>
      <c r="G22" s="33">
        <v>0</v>
      </c>
      <c r="H22" s="58">
        <f t="shared" si="12"/>
        <v>0</v>
      </c>
      <c r="I22" s="79">
        <f>IF(F22="ca",0,IF(E22&lt;H22,H22,E22))</f>
        <v>0</v>
      </c>
      <c r="J22" s="41">
        <v>9.75</v>
      </c>
      <c r="K22" s="40">
        <f t="shared" si="6"/>
        <v>0</v>
      </c>
      <c r="N22" s="31">
        <v>18</v>
      </c>
      <c r="O22" s="44" t="s">
        <v>101</v>
      </c>
      <c r="P22" s="56">
        <f t="shared" si="7"/>
        <v>0.16666666666666663</v>
      </c>
      <c r="Q22" s="56">
        <f t="shared" ref="Q22:R29" si="17">SUM(H22+H50+H78+H106+H134)</f>
        <v>0.21875000000000006</v>
      </c>
      <c r="R22" s="56">
        <f t="shared" si="17"/>
        <v>0.21875000000000006</v>
      </c>
      <c r="S22" s="56">
        <f t="shared" si="9"/>
        <v>0.21875000000000006</v>
      </c>
      <c r="T22" s="48">
        <f t="shared" si="10"/>
        <v>51.187500000000014</v>
      </c>
    </row>
    <row r="23" spans="1:20" ht="15.75" thickBot="1" x14ac:dyDescent="0.3">
      <c r="A23" s="31">
        <v>19</v>
      </c>
      <c r="B23" s="44" t="s">
        <v>102</v>
      </c>
      <c r="C23" s="32">
        <v>0</v>
      </c>
      <c r="D23" s="33">
        <v>0</v>
      </c>
      <c r="E23" s="57">
        <f t="shared" si="11"/>
        <v>0</v>
      </c>
      <c r="F23" s="32">
        <v>0</v>
      </c>
      <c r="G23" s="33">
        <v>0</v>
      </c>
      <c r="H23" s="58">
        <f t="shared" si="12"/>
        <v>0</v>
      </c>
      <c r="I23" s="78">
        <f>MAX(H23-E23,0)</f>
        <v>0</v>
      </c>
      <c r="J23" s="41">
        <v>9.25</v>
      </c>
      <c r="K23" s="40">
        <f t="shared" si="6"/>
        <v>0</v>
      </c>
      <c r="N23" s="94">
        <v>19</v>
      </c>
      <c r="O23" s="44" t="s">
        <v>102</v>
      </c>
      <c r="P23" s="91">
        <f t="shared" si="7"/>
        <v>0.8125</v>
      </c>
      <c r="Q23" s="91">
        <f t="shared" si="17"/>
        <v>0.79513888888888884</v>
      </c>
      <c r="R23" s="91">
        <f t="shared" si="17"/>
        <v>0</v>
      </c>
      <c r="S23" s="91">
        <f>SUM(P23+R23)</f>
        <v>0.8125</v>
      </c>
      <c r="T23" s="92">
        <f t="shared" ref="T23:T25" si="18">(R23*24)*J23</f>
        <v>0</v>
      </c>
    </row>
    <row r="24" spans="1:20" ht="15.75" thickBot="1" x14ac:dyDescent="0.3">
      <c r="A24" s="31">
        <v>20</v>
      </c>
      <c r="B24" s="44" t="s">
        <v>103</v>
      </c>
      <c r="C24" s="32">
        <v>0.36458333333333331</v>
      </c>
      <c r="D24" s="33">
        <v>0.69791666666666663</v>
      </c>
      <c r="E24" s="57">
        <f t="shared" si="11"/>
        <v>0.33333333333333331</v>
      </c>
      <c r="F24" s="32">
        <v>0.36458333333333331</v>
      </c>
      <c r="G24" s="33">
        <v>0.69791666666666663</v>
      </c>
      <c r="H24" s="58">
        <f t="shared" si="12"/>
        <v>0.33333333333333331</v>
      </c>
      <c r="I24" s="79">
        <f>IF(F24="ca",0,IF(E24&lt;H24,H24,E24))</f>
        <v>0.33333333333333331</v>
      </c>
      <c r="J24" s="41">
        <v>9.75</v>
      </c>
      <c r="K24" s="40">
        <f t="shared" si="6"/>
        <v>78</v>
      </c>
      <c r="N24" s="31">
        <v>20</v>
      </c>
      <c r="O24" s="44" t="s">
        <v>103</v>
      </c>
      <c r="P24" s="56">
        <f t="shared" si="7"/>
        <v>0.33333333333333331</v>
      </c>
      <c r="Q24" s="56">
        <f t="shared" si="17"/>
        <v>0.33333333333333331</v>
      </c>
      <c r="R24" s="56">
        <f t="shared" si="17"/>
        <v>0.33333333333333331</v>
      </c>
      <c r="S24" s="56">
        <f t="shared" si="9"/>
        <v>0.33333333333333331</v>
      </c>
      <c r="T24" s="48">
        <f t="shared" si="10"/>
        <v>78</v>
      </c>
    </row>
    <row r="25" spans="1:20" ht="15.75" thickBot="1" x14ac:dyDescent="0.3">
      <c r="A25" s="31">
        <v>21</v>
      </c>
      <c r="B25" s="44" t="s">
        <v>104</v>
      </c>
      <c r="C25" s="13">
        <v>0.35416666666666669</v>
      </c>
      <c r="D25" s="2">
        <v>0.70833333333333337</v>
      </c>
      <c r="E25" s="57">
        <f t="shared" si="11"/>
        <v>0.35416666666666669</v>
      </c>
      <c r="F25" s="13">
        <v>0.35069444444444442</v>
      </c>
      <c r="G25" s="2">
        <v>0.65972222222222221</v>
      </c>
      <c r="H25" s="58">
        <f t="shared" si="12"/>
        <v>0.30902777777777779</v>
      </c>
      <c r="I25" s="73">
        <f>MAX(H25-E25,0)</f>
        <v>0</v>
      </c>
      <c r="J25" s="41">
        <v>9</v>
      </c>
      <c r="K25" s="40">
        <f t="shared" si="6"/>
        <v>0</v>
      </c>
      <c r="N25" s="94">
        <v>21</v>
      </c>
      <c r="O25" s="44" t="s">
        <v>104</v>
      </c>
      <c r="P25" s="91">
        <f t="shared" si="7"/>
        <v>0.55208333333333348</v>
      </c>
      <c r="Q25" s="91">
        <f t="shared" si="17"/>
        <v>0.46527777777777779</v>
      </c>
      <c r="R25" s="91">
        <f t="shared" si="17"/>
        <v>0</v>
      </c>
      <c r="S25" s="91">
        <f>SUM(P25+R25)</f>
        <v>0.55208333333333348</v>
      </c>
      <c r="T25" s="92">
        <f t="shared" si="18"/>
        <v>0</v>
      </c>
    </row>
    <row r="26" spans="1:20" ht="15.75" thickBot="1" x14ac:dyDescent="0.3">
      <c r="A26" s="31">
        <v>22</v>
      </c>
      <c r="B26" s="44"/>
      <c r="C26" s="32"/>
      <c r="D26" s="33"/>
      <c r="E26" s="57"/>
      <c r="F26" s="32"/>
      <c r="G26" s="33"/>
      <c r="H26" s="58"/>
      <c r="I26" s="73">
        <f t="shared" ref="I26:I29" si="19">MAX(H26-E26,0)</f>
        <v>0</v>
      </c>
      <c r="J26" s="41"/>
      <c r="K26" s="40"/>
      <c r="N26" s="31">
        <v>22</v>
      </c>
      <c r="O26" s="44"/>
      <c r="P26" s="56">
        <f t="shared" si="7"/>
        <v>0</v>
      </c>
      <c r="Q26" s="56">
        <f t="shared" si="17"/>
        <v>0</v>
      </c>
      <c r="R26" s="56">
        <f t="shared" si="17"/>
        <v>0</v>
      </c>
      <c r="S26" s="56">
        <f t="shared" si="9"/>
        <v>0</v>
      </c>
      <c r="T26" s="48">
        <f t="shared" ref="T26:T29" si="20">SUM(K26+K54+K82+K110+K138)</f>
        <v>0</v>
      </c>
    </row>
    <row r="27" spans="1:20" ht="15.75" thickBot="1" x14ac:dyDescent="0.3">
      <c r="A27" s="31">
        <v>23</v>
      </c>
      <c r="B27" s="44"/>
      <c r="C27" s="32"/>
      <c r="D27" s="33"/>
      <c r="E27" s="57"/>
      <c r="F27" s="32"/>
      <c r="G27" s="33"/>
      <c r="H27" s="58"/>
      <c r="I27" s="73">
        <f t="shared" si="19"/>
        <v>0</v>
      </c>
      <c r="J27" s="41"/>
      <c r="K27" s="40"/>
      <c r="N27" s="31">
        <v>23</v>
      </c>
      <c r="O27" s="44"/>
      <c r="P27" s="56">
        <f t="shared" si="7"/>
        <v>0</v>
      </c>
      <c r="Q27" s="56">
        <f t="shared" si="17"/>
        <v>0</v>
      </c>
      <c r="R27" s="56">
        <f t="shared" si="17"/>
        <v>0</v>
      </c>
      <c r="S27" s="56">
        <f t="shared" si="9"/>
        <v>0</v>
      </c>
      <c r="T27" s="48">
        <f t="shared" si="20"/>
        <v>0</v>
      </c>
    </row>
    <row r="28" spans="1:20" ht="15.75" thickBot="1" x14ac:dyDescent="0.3">
      <c r="A28" s="31">
        <v>24</v>
      </c>
      <c r="B28" s="44"/>
      <c r="C28" s="32"/>
      <c r="D28" s="33"/>
      <c r="E28" s="57"/>
      <c r="F28" s="32"/>
      <c r="G28" s="33"/>
      <c r="H28" s="58"/>
      <c r="I28" s="73">
        <f t="shared" si="19"/>
        <v>0</v>
      </c>
      <c r="J28" s="41"/>
      <c r="K28" s="40"/>
      <c r="N28" s="31">
        <v>24</v>
      </c>
      <c r="O28" s="44"/>
      <c r="P28" s="56">
        <f t="shared" si="7"/>
        <v>0</v>
      </c>
      <c r="Q28" s="56">
        <f t="shared" si="17"/>
        <v>0</v>
      </c>
      <c r="R28" s="56">
        <f t="shared" si="17"/>
        <v>0</v>
      </c>
      <c r="S28" s="56">
        <f t="shared" si="9"/>
        <v>0</v>
      </c>
      <c r="T28" s="48">
        <f t="shared" si="20"/>
        <v>0</v>
      </c>
    </row>
    <row r="29" spans="1:20" ht="15.75" thickBot="1" x14ac:dyDescent="0.3">
      <c r="A29" s="24">
        <v>25</v>
      </c>
      <c r="B29" s="44"/>
      <c r="C29" s="14"/>
      <c r="D29" s="10"/>
      <c r="E29" s="57"/>
      <c r="F29" s="14"/>
      <c r="G29" s="10"/>
      <c r="H29" s="58"/>
      <c r="I29" s="73">
        <f t="shared" si="19"/>
        <v>0</v>
      </c>
      <c r="J29" s="41"/>
      <c r="K29" s="40"/>
      <c r="N29" s="24">
        <v>25</v>
      </c>
      <c r="O29" s="44"/>
      <c r="P29" s="56">
        <f t="shared" si="7"/>
        <v>0</v>
      </c>
      <c r="Q29" s="56">
        <f t="shared" si="17"/>
        <v>0</v>
      </c>
      <c r="R29" s="56">
        <f t="shared" si="17"/>
        <v>0</v>
      </c>
      <c r="S29" s="56">
        <f t="shared" si="9"/>
        <v>0</v>
      </c>
      <c r="T29" s="48">
        <f t="shared" si="20"/>
        <v>0</v>
      </c>
    </row>
    <row r="30" spans="1:20" ht="15.75" thickBot="1" x14ac:dyDescent="0.3">
      <c r="A30" s="115" t="s">
        <v>16</v>
      </c>
      <c r="B30" s="116"/>
      <c r="C30" s="116"/>
      <c r="D30" s="116"/>
      <c r="E30" s="116"/>
      <c r="F30" s="116"/>
      <c r="G30" s="116"/>
      <c r="H30" s="117"/>
      <c r="I30" s="42">
        <f>SUM(I5:I29)</f>
        <v>1.8437499999999998</v>
      </c>
      <c r="J30" s="39"/>
      <c r="K30" s="43">
        <f>SUM(K5:K29)</f>
        <v>387.0625</v>
      </c>
      <c r="N30" s="45"/>
      <c r="O30" s="46"/>
      <c r="P30" s="50">
        <f>SUM(P5:P29)</f>
        <v>19.916666666666664</v>
      </c>
      <c r="Q30" s="50">
        <f>SUM(Q5:Q29)</f>
        <v>17.114583333333336</v>
      </c>
      <c r="R30" s="50"/>
      <c r="S30" s="50">
        <f>SUM(S5:S29)</f>
        <v>20.173611111111107</v>
      </c>
      <c r="T30" s="51">
        <f>SUM(T5:T29)</f>
        <v>1849.5</v>
      </c>
    </row>
    <row r="31" spans="1:20" ht="15.75" thickBot="1" x14ac:dyDescent="0.3">
      <c r="P31" s="29">
        <f>((11.5/24)*10)*5</f>
        <v>23.958333333333336</v>
      </c>
      <c r="Q31" s="29">
        <f>((11.5/24)*10)*5</f>
        <v>23.958333333333336</v>
      </c>
      <c r="R31" s="29"/>
      <c r="S31" s="29">
        <f>((11.5/24)*10)*5</f>
        <v>23.958333333333336</v>
      </c>
      <c r="T31" s="30">
        <f>S30/S31</f>
        <v>0.84202898550724614</v>
      </c>
    </row>
    <row r="32" spans="1:20" ht="15.75" thickBot="1" x14ac:dyDescent="0.3">
      <c r="C32" s="118" t="s">
        <v>42</v>
      </c>
      <c r="D32" s="119"/>
      <c r="E32" s="119"/>
      <c r="F32" s="119"/>
      <c r="G32" s="119"/>
      <c r="H32" s="119"/>
      <c r="I32" s="119"/>
      <c r="J32" s="119"/>
      <c r="K32" s="120"/>
      <c r="P32" s="52"/>
      <c r="Q32" s="52"/>
      <c r="R32" s="52"/>
      <c r="S32" s="52"/>
      <c r="T32" s="30"/>
    </row>
    <row r="33" spans="1:20" ht="15.75" thickBot="1" x14ac:dyDescent="0.3">
      <c r="A33" s="22">
        <v>1</v>
      </c>
      <c r="B33" s="44" t="s">
        <v>89</v>
      </c>
      <c r="C33" s="13">
        <v>0</v>
      </c>
      <c r="D33" s="2">
        <v>0</v>
      </c>
      <c r="E33" s="57">
        <f t="shared" ref="E33:E52" si="21">IF(OR(C33="abs",C33="",C33="CA"),0,D33-C33)</f>
        <v>0</v>
      </c>
      <c r="F33" s="13">
        <v>0</v>
      </c>
      <c r="G33" s="2">
        <v>0</v>
      </c>
      <c r="H33" s="58">
        <f t="shared" ref="H33:H53" si="22">IF(OR(F33="abs",F33="",F33="ca"),0,G33-F33)</f>
        <v>0</v>
      </c>
      <c r="I33" s="73">
        <f t="shared" ref="I33" si="23">MAX(H33-E33,0)</f>
        <v>0</v>
      </c>
      <c r="J33" s="41">
        <v>10</v>
      </c>
      <c r="K33" s="38">
        <f t="shared" ref="K33:K52" si="24">(I33*24)*J33</f>
        <v>0</v>
      </c>
      <c r="P33" s="52"/>
      <c r="Q33" s="52"/>
      <c r="R33" s="52"/>
      <c r="S33" s="52"/>
      <c r="T33" s="30"/>
    </row>
    <row r="34" spans="1:20" ht="15.75" thickBot="1" x14ac:dyDescent="0.3">
      <c r="A34" s="23">
        <v>2</v>
      </c>
      <c r="B34" s="44" t="s">
        <v>84</v>
      </c>
      <c r="C34" s="36">
        <v>0.33333333333333331</v>
      </c>
      <c r="D34" s="37">
        <v>0.71875</v>
      </c>
      <c r="E34" s="57">
        <f t="shared" si="21"/>
        <v>0.38541666666666669</v>
      </c>
      <c r="F34" s="36">
        <v>0.375</v>
      </c>
      <c r="G34" s="37">
        <v>0.70833333333333337</v>
      </c>
      <c r="H34" s="58">
        <f t="shared" si="22"/>
        <v>0.33333333333333337</v>
      </c>
      <c r="I34" s="74">
        <f t="shared" ref="I34:I35" si="25">IF(F34="ca",0,IF(E34&lt;H34,H34,E34))</f>
        <v>0.38541666666666669</v>
      </c>
      <c r="J34" s="41">
        <v>9.25</v>
      </c>
      <c r="K34" s="38">
        <f t="shared" si="24"/>
        <v>85.5625</v>
      </c>
      <c r="P34" s="52"/>
      <c r="Q34" s="52"/>
      <c r="R34" s="52"/>
      <c r="S34" s="52"/>
      <c r="T34" s="30"/>
    </row>
    <row r="35" spans="1:20" ht="15.75" thickBot="1" x14ac:dyDescent="0.3">
      <c r="A35" s="23">
        <v>3</v>
      </c>
      <c r="B35" s="44" t="s">
        <v>85</v>
      </c>
      <c r="C35" s="13">
        <v>0.375</v>
      </c>
      <c r="D35" s="2">
        <v>0.70833333333333337</v>
      </c>
      <c r="E35" s="57">
        <f t="shared" si="21"/>
        <v>0.33333333333333337</v>
      </c>
      <c r="F35" s="13" t="s">
        <v>64</v>
      </c>
      <c r="G35" s="2">
        <v>0</v>
      </c>
      <c r="H35" s="58">
        <f t="shared" si="22"/>
        <v>0</v>
      </c>
      <c r="I35" s="74">
        <f t="shared" si="25"/>
        <v>0.33333333333333337</v>
      </c>
      <c r="J35" s="41">
        <v>7.75</v>
      </c>
      <c r="K35" s="38">
        <f t="shared" si="24"/>
        <v>62</v>
      </c>
      <c r="P35" s="52"/>
      <c r="Q35" s="52"/>
      <c r="R35" s="52"/>
      <c r="S35" s="52"/>
      <c r="T35" s="30"/>
    </row>
    <row r="36" spans="1:20" ht="15.75" thickBot="1" x14ac:dyDescent="0.3">
      <c r="A36" s="23">
        <v>4</v>
      </c>
      <c r="B36" s="44" t="s">
        <v>86</v>
      </c>
      <c r="C36" s="13">
        <v>0.36458333333333331</v>
      </c>
      <c r="D36" s="2">
        <v>0.71875</v>
      </c>
      <c r="E36" s="57">
        <f t="shared" si="21"/>
        <v>0.35416666666666669</v>
      </c>
      <c r="F36" s="13">
        <v>0.36805555555555558</v>
      </c>
      <c r="G36" s="2">
        <v>0.71875</v>
      </c>
      <c r="H36" s="58">
        <f t="shared" si="22"/>
        <v>0.35069444444444442</v>
      </c>
      <c r="I36" s="73">
        <f t="shared" ref="I36:I41" si="26">MAX(H36-E36,0)</f>
        <v>0</v>
      </c>
      <c r="J36" s="41">
        <v>7.75</v>
      </c>
      <c r="K36" s="38">
        <f t="shared" si="24"/>
        <v>0</v>
      </c>
      <c r="P36" s="52"/>
      <c r="Q36" s="52"/>
      <c r="R36" s="52"/>
      <c r="S36" s="52"/>
      <c r="T36" s="30"/>
    </row>
    <row r="37" spans="1:20" ht="15.75" thickBot="1" x14ac:dyDescent="0.3">
      <c r="A37" s="23">
        <v>5</v>
      </c>
      <c r="B37" s="44" t="s">
        <v>87</v>
      </c>
      <c r="C37" s="13">
        <v>0</v>
      </c>
      <c r="D37" s="2">
        <v>0</v>
      </c>
      <c r="E37" s="57">
        <f t="shared" si="21"/>
        <v>0</v>
      </c>
      <c r="F37" s="13">
        <v>0</v>
      </c>
      <c r="G37" s="2">
        <v>0</v>
      </c>
      <c r="H37" s="58">
        <f t="shared" si="22"/>
        <v>0</v>
      </c>
      <c r="I37" s="73">
        <f t="shared" si="26"/>
        <v>0</v>
      </c>
      <c r="J37" s="41">
        <v>9.75</v>
      </c>
      <c r="K37" s="38">
        <f t="shared" si="24"/>
        <v>0</v>
      </c>
      <c r="P37" s="52"/>
      <c r="Q37" s="52"/>
      <c r="R37" s="52"/>
      <c r="S37" s="52"/>
      <c r="T37" s="30"/>
    </row>
    <row r="38" spans="1:20" ht="15.75" thickBot="1" x14ac:dyDescent="0.3">
      <c r="A38" s="23">
        <v>6</v>
      </c>
      <c r="B38" s="44" t="s">
        <v>88</v>
      </c>
      <c r="C38" s="13">
        <v>0.3125</v>
      </c>
      <c r="D38" s="2">
        <v>0.72916666666666663</v>
      </c>
      <c r="E38" s="57">
        <f t="shared" si="21"/>
        <v>0.41666666666666663</v>
      </c>
      <c r="F38" s="13">
        <v>0.35416666666666669</v>
      </c>
      <c r="G38" s="2">
        <v>0.74305555555555547</v>
      </c>
      <c r="H38" s="58">
        <f t="shared" si="22"/>
        <v>0.38888888888888878</v>
      </c>
      <c r="I38" s="73">
        <f t="shared" si="26"/>
        <v>0</v>
      </c>
      <c r="J38" s="41">
        <v>8.5</v>
      </c>
      <c r="K38" s="38">
        <f t="shared" si="24"/>
        <v>0</v>
      </c>
      <c r="P38" s="52"/>
      <c r="Q38" s="52"/>
      <c r="R38" s="52"/>
      <c r="S38" s="52"/>
      <c r="T38" s="30"/>
    </row>
    <row r="39" spans="1:20" ht="15.75" thickBot="1" x14ac:dyDescent="0.3">
      <c r="A39" s="23">
        <v>7</v>
      </c>
      <c r="B39" s="44" t="s">
        <v>90</v>
      </c>
      <c r="C39" s="13">
        <v>0.5625</v>
      </c>
      <c r="D39" s="2">
        <v>0.77083333333333337</v>
      </c>
      <c r="E39" s="57">
        <f t="shared" si="21"/>
        <v>0.20833333333333337</v>
      </c>
      <c r="F39" s="13">
        <v>0.45833333333333331</v>
      </c>
      <c r="G39" s="2">
        <v>0.70833333333333337</v>
      </c>
      <c r="H39" s="58">
        <f t="shared" si="22"/>
        <v>0.25000000000000006</v>
      </c>
      <c r="I39" s="73">
        <f t="shared" si="26"/>
        <v>4.1666666666666685E-2</v>
      </c>
      <c r="J39" s="41">
        <v>7.75</v>
      </c>
      <c r="K39" s="38">
        <f t="shared" si="24"/>
        <v>7.7500000000000036</v>
      </c>
      <c r="P39" s="52"/>
      <c r="Q39" s="52"/>
      <c r="R39" s="52"/>
      <c r="S39" s="52"/>
      <c r="T39" s="30"/>
    </row>
    <row r="40" spans="1:20" ht="15.75" thickBot="1" x14ac:dyDescent="0.3">
      <c r="A40" s="23">
        <v>8</v>
      </c>
      <c r="B40" s="44" t="s">
        <v>91</v>
      </c>
      <c r="C40" s="13">
        <v>0</v>
      </c>
      <c r="D40" s="2">
        <v>0</v>
      </c>
      <c r="E40" s="57">
        <f t="shared" si="21"/>
        <v>0</v>
      </c>
      <c r="F40" s="75">
        <v>0</v>
      </c>
      <c r="G40" s="76">
        <v>0</v>
      </c>
      <c r="H40" s="58">
        <f t="shared" si="22"/>
        <v>0</v>
      </c>
      <c r="I40" s="73">
        <f t="shared" si="26"/>
        <v>0</v>
      </c>
      <c r="J40" s="41">
        <v>7.75</v>
      </c>
      <c r="K40" s="38">
        <f t="shared" si="24"/>
        <v>0</v>
      </c>
      <c r="P40" s="52"/>
      <c r="Q40" s="52"/>
      <c r="R40" s="52"/>
      <c r="S40" s="52"/>
      <c r="T40" s="30"/>
    </row>
    <row r="41" spans="1:20" ht="15.75" thickBot="1" x14ac:dyDescent="0.3">
      <c r="A41" s="31">
        <v>9</v>
      </c>
      <c r="B41" s="44" t="s">
        <v>92</v>
      </c>
      <c r="C41" s="13">
        <v>0.3125</v>
      </c>
      <c r="D41" s="2">
        <v>0.72916666666666663</v>
      </c>
      <c r="E41" s="57">
        <f t="shared" si="21"/>
        <v>0.41666666666666663</v>
      </c>
      <c r="F41" s="13">
        <v>0.32291666666666669</v>
      </c>
      <c r="G41" s="2">
        <v>0.71875</v>
      </c>
      <c r="H41" s="58">
        <f t="shared" si="22"/>
        <v>0.39583333333333331</v>
      </c>
      <c r="I41" s="73">
        <f t="shared" si="26"/>
        <v>0</v>
      </c>
      <c r="J41" s="41">
        <v>8.5</v>
      </c>
      <c r="K41" s="38">
        <f t="shared" si="24"/>
        <v>0</v>
      </c>
      <c r="P41" s="52"/>
      <c r="Q41" s="52"/>
      <c r="R41" s="52"/>
      <c r="S41" s="52"/>
      <c r="T41" s="30"/>
    </row>
    <row r="42" spans="1:20" ht="15.75" thickBot="1" x14ac:dyDescent="0.3">
      <c r="A42" s="31">
        <v>10</v>
      </c>
      <c r="B42" s="44" t="s">
        <v>93</v>
      </c>
      <c r="C42" s="32">
        <v>0.55208333333333337</v>
      </c>
      <c r="D42" s="33">
        <v>0.76041666666666663</v>
      </c>
      <c r="E42" s="57">
        <f t="shared" si="21"/>
        <v>0.20833333333333326</v>
      </c>
      <c r="F42" s="32" t="s">
        <v>64</v>
      </c>
      <c r="G42" s="33">
        <v>0</v>
      </c>
      <c r="H42" s="58">
        <f t="shared" si="22"/>
        <v>0</v>
      </c>
      <c r="I42" s="74">
        <f t="shared" ref="I42" si="27">IF(F42="ca",0,IF(E42&lt;H42,H42,E42))</f>
        <v>0.20833333333333326</v>
      </c>
      <c r="J42" s="41">
        <v>9.5</v>
      </c>
      <c r="K42" s="38">
        <f t="shared" si="24"/>
        <v>47.499999999999986</v>
      </c>
      <c r="P42" s="52"/>
      <c r="Q42" s="52"/>
      <c r="R42" s="52"/>
      <c r="S42" s="52"/>
      <c r="T42" s="30"/>
    </row>
    <row r="43" spans="1:20" ht="15.75" thickBot="1" x14ac:dyDescent="0.3">
      <c r="A43" s="31">
        <v>11</v>
      </c>
      <c r="B43" s="44" t="s">
        <v>94</v>
      </c>
      <c r="C43" s="32">
        <v>0</v>
      </c>
      <c r="D43" s="33">
        <v>0</v>
      </c>
      <c r="E43" s="57">
        <f t="shared" si="21"/>
        <v>0</v>
      </c>
      <c r="F43" s="32">
        <v>0</v>
      </c>
      <c r="G43" s="33">
        <v>0</v>
      </c>
      <c r="H43" s="58">
        <f t="shared" si="22"/>
        <v>0</v>
      </c>
      <c r="I43" s="73">
        <f t="shared" ref="I43" si="28">MAX(H43-E43,0)</f>
        <v>0</v>
      </c>
      <c r="J43" s="41">
        <v>9.25</v>
      </c>
      <c r="K43" s="38">
        <f t="shared" si="24"/>
        <v>0</v>
      </c>
      <c r="P43" s="52"/>
      <c r="Q43" s="52"/>
      <c r="R43" s="52"/>
      <c r="S43" s="52"/>
      <c r="T43" s="30"/>
    </row>
    <row r="44" spans="1:20" ht="15.75" thickBot="1" x14ac:dyDescent="0.3">
      <c r="A44" s="31">
        <v>12</v>
      </c>
      <c r="B44" s="44" t="s">
        <v>95</v>
      </c>
      <c r="C44" s="32">
        <v>0.375</v>
      </c>
      <c r="D44" s="33">
        <v>0.75</v>
      </c>
      <c r="E44" s="57">
        <f t="shared" si="21"/>
        <v>0.375</v>
      </c>
      <c r="F44" s="32">
        <v>0.40625</v>
      </c>
      <c r="G44" s="33">
        <v>0.74652777777777779</v>
      </c>
      <c r="H44" s="58">
        <f t="shared" si="22"/>
        <v>0.34027777777777779</v>
      </c>
      <c r="I44" s="74">
        <f t="shared" ref="I44:I45" si="29">IF(F44="ca",0,IF(E44&lt;H44,H44,E44))</f>
        <v>0.375</v>
      </c>
      <c r="J44" s="41">
        <v>8.5</v>
      </c>
      <c r="K44" s="38">
        <f t="shared" si="24"/>
        <v>76.5</v>
      </c>
      <c r="P44" s="52"/>
      <c r="Q44" s="52"/>
      <c r="R44" s="52"/>
      <c r="S44" s="52"/>
      <c r="T44" s="30"/>
    </row>
    <row r="45" spans="1:20" ht="15.75" thickBot="1" x14ac:dyDescent="0.3">
      <c r="A45" s="31">
        <v>13</v>
      </c>
      <c r="B45" s="44" t="s">
        <v>96</v>
      </c>
      <c r="C45" s="32">
        <v>0</v>
      </c>
      <c r="D45" s="33">
        <v>0</v>
      </c>
      <c r="E45" s="57">
        <f t="shared" si="21"/>
        <v>0</v>
      </c>
      <c r="F45" s="32">
        <v>0</v>
      </c>
      <c r="G45" s="33">
        <v>0</v>
      </c>
      <c r="H45" s="58">
        <f t="shared" si="22"/>
        <v>0</v>
      </c>
      <c r="I45" s="74">
        <f t="shared" si="29"/>
        <v>0</v>
      </c>
      <c r="J45" s="41">
        <v>9</v>
      </c>
      <c r="K45" s="40">
        <f t="shared" si="24"/>
        <v>0</v>
      </c>
      <c r="P45" s="52"/>
      <c r="Q45" s="52"/>
      <c r="R45" s="52"/>
      <c r="S45" s="52"/>
      <c r="T45" s="30"/>
    </row>
    <row r="46" spans="1:20" ht="15.75" thickBot="1" x14ac:dyDescent="0.3">
      <c r="A46" s="31">
        <v>14</v>
      </c>
      <c r="B46" s="44" t="s">
        <v>97</v>
      </c>
      <c r="C46" s="32">
        <v>0.3125</v>
      </c>
      <c r="D46" s="33">
        <v>0.55208333333333337</v>
      </c>
      <c r="E46" s="57">
        <f t="shared" si="21"/>
        <v>0.23958333333333337</v>
      </c>
      <c r="F46" s="32">
        <v>0.33333333333333331</v>
      </c>
      <c r="G46" s="33">
        <v>0.57291666666666663</v>
      </c>
      <c r="H46" s="58">
        <f t="shared" si="22"/>
        <v>0.23958333333333331</v>
      </c>
      <c r="I46" s="73">
        <f t="shared" ref="I46:I47" si="30">MAX(H46-E46,0)</f>
        <v>0</v>
      </c>
      <c r="J46" s="41">
        <v>8.25</v>
      </c>
      <c r="K46" s="40">
        <f t="shared" si="24"/>
        <v>0</v>
      </c>
      <c r="P46" s="52"/>
      <c r="Q46" s="52"/>
      <c r="R46" s="52"/>
      <c r="S46" s="52"/>
      <c r="T46" s="30"/>
    </row>
    <row r="47" spans="1:20" ht="15.75" thickBot="1" x14ac:dyDescent="0.3">
      <c r="A47" s="31">
        <v>15</v>
      </c>
      <c r="B47" s="44" t="s">
        <v>98</v>
      </c>
      <c r="C47" s="32">
        <v>0</v>
      </c>
      <c r="D47" s="33">
        <v>0</v>
      </c>
      <c r="E47" s="57">
        <f t="shared" si="21"/>
        <v>0</v>
      </c>
      <c r="F47" s="32">
        <v>0</v>
      </c>
      <c r="G47" s="33">
        <v>0</v>
      </c>
      <c r="H47" s="58">
        <f t="shared" si="22"/>
        <v>0</v>
      </c>
      <c r="I47" s="73">
        <f t="shared" si="30"/>
        <v>0</v>
      </c>
      <c r="J47" s="41">
        <v>8.25</v>
      </c>
      <c r="K47" s="40">
        <f t="shared" si="24"/>
        <v>0</v>
      </c>
    </row>
    <row r="48" spans="1:20" ht="15.75" thickBot="1" x14ac:dyDescent="0.3">
      <c r="A48" s="31">
        <v>16</v>
      </c>
      <c r="B48" s="44" t="s">
        <v>99</v>
      </c>
      <c r="C48" s="32">
        <v>0.39583333333333331</v>
      </c>
      <c r="D48" s="33">
        <v>0.77083333333333337</v>
      </c>
      <c r="E48" s="57">
        <f t="shared" si="21"/>
        <v>0.37500000000000006</v>
      </c>
      <c r="F48" s="32">
        <v>0.40972222222222227</v>
      </c>
      <c r="G48" s="33">
        <v>0.75</v>
      </c>
      <c r="H48" s="58">
        <f t="shared" si="22"/>
        <v>0.34027777777777773</v>
      </c>
      <c r="I48" s="74">
        <f t="shared" ref="I48:I50" si="31">IF(F48="ca",0,IF(E48&lt;H48,H48,E48))</f>
        <v>0.37500000000000006</v>
      </c>
      <c r="J48" s="41">
        <v>8</v>
      </c>
      <c r="K48" s="40">
        <f t="shared" si="24"/>
        <v>72.000000000000014</v>
      </c>
    </row>
    <row r="49" spans="1:20" ht="15.75" thickBot="1" x14ac:dyDescent="0.3">
      <c r="A49" s="31">
        <v>17</v>
      </c>
      <c r="B49" s="44" t="s">
        <v>100</v>
      </c>
      <c r="C49" s="32">
        <v>0.33333333333333331</v>
      </c>
      <c r="D49" s="33">
        <v>0.66666666666666663</v>
      </c>
      <c r="E49" s="57">
        <f t="shared" si="21"/>
        <v>0.33333333333333331</v>
      </c>
      <c r="F49" s="32">
        <v>0.34027777777777773</v>
      </c>
      <c r="G49" s="33">
        <v>0.66666666666666663</v>
      </c>
      <c r="H49" s="58">
        <f t="shared" si="22"/>
        <v>0.3263888888888889</v>
      </c>
      <c r="I49" s="74">
        <f t="shared" si="31"/>
        <v>0.33333333333333331</v>
      </c>
      <c r="J49" s="41">
        <v>8.75</v>
      </c>
      <c r="K49" s="40">
        <f t="shared" si="24"/>
        <v>70</v>
      </c>
    </row>
    <row r="50" spans="1:20" ht="15.75" thickBot="1" x14ac:dyDescent="0.3">
      <c r="A50" s="31">
        <v>18</v>
      </c>
      <c r="B50" s="44" t="s">
        <v>101</v>
      </c>
      <c r="C50" s="32">
        <v>0</v>
      </c>
      <c r="D50" s="33">
        <v>0</v>
      </c>
      <c r="E50" s="57">
        <f t="shared" si="21"/>
        <v>0</v>
      </c>
      <c r="F50" s="32">
        <v>0</v>
      </c>
      <c r="G50" s="33">
        <v>0</v>
      </c>
      <c r="H50" s="58">
        <f t="shared" si="22"/>
        <v>0</v>
      </c>
      <c r="I50" s="74">
        <f t="shared" si="31"/>
        <v>0</v>
      </c>
      <c r="J50" s="41">
        <v>9.75</v>
      </c>
      <c r="K50" s="40">
        <f t="shared" si="24"/>
        <v>0</v>
      </c>
    </row>
    <row r="51" spans="1:20" ht="15.75" thickBot="1" x14ac:dyDescent="0.3">
      <c r="A51" s="31">
        <v>19</v>
      </c>
      <c r="B51" s="44" t="s">
        <v>102</v>
      </c>
      <c r="C51" s="32">
        <v>0.3125</v>
      </c>
      <c r="D51" s="33">
        <v>0.71875</v>
      </c>
      <c r="E51" s="57">
        <f t="shared" si="21"/>
        <v>0.40625</v>
      </c>
      <c r="F51" s="32">
        <v>0.32291666666666669</v>
      </c>
      <c r="G51" s="33">
        <v>0.71875</v>
      </c>
      <c r="H51" s="58">
        <f t="shared" si="22"/>
        <v>0.39583333333333331</v>
      </c>
      <c r="I51" s="73">
        <f t="shared" ref="I51:I53" si="32">MAX(H51-E51,0)</f>
        <v>0</v>
      </c>
      <c r="J51" s="41">
        <v>9.25</v>
      </c>
      <c r="K51" s="40">
        <f t="shared" si="24"/>
        <v>0</v>
      </c>
    </row>
    <row r="52" spans="1:20" ht="15.75" thickBot="1" x14ac:dyDescent="0.3">
      <c r="A52" s="31">
        <v>20</v>
      </c>
      <c r="B52" s="44" t="s">
        <v>103</v>
      </c>
      <c r="C52" s="32">
        <v>0</v>
      </c>
      <c r="D52" s="33">
        <v>0</v>
      </c>
      <c r="E52" s="57">
        <f t="shared" si="21"/>
        <v>0</v>
      </c>
      <c r="F52" s="32">
        <v>0</v>
      </c>
      <c r="G52" s="33">
        <v>0</v>
      </c>
      <c r="H52" s="58">
        <f t="shared" si="22"/>
        <v>0</v>
      </c>
      <c r="I52" s="73">
        <f t="shared" si="32"/>
        <v>0</v>
      </c>
      <c r="J52" s="41">
        <v>9.75</v>
      </c>
      <c r="K52" s="40">
        <f t="shared" si="24"/>
        <v>0</v>
      </c>
    </row>
    <row r="53" spans="1:20" ht="15.75" thickBot="1" x14ac:dyDescent="0.3">
      <c r="A53" s="31">
        <v>21</v>
      </c>
      <c r="B53" s="44" t="s">
        <v>104</v>
      </c>
      <c r="C53" s="32">
        <v>0</v>
      </c>
      <c r="D53" s="33">
        <v>0</v>
      </c>
      <c r="E53" s="57">
        <v>0</v>
      </c>
      <c r="F53" s="32">
        <v>0</v>
      </c>
      <c r="G53" s="33">
        <v>0</v>
      </c>
      <c r="H53" s="58">
        <f t="shared" si="22"/>
        <v>0</v>
      </c>
      <c r="I53" s="73">
        <f t="shared" si="32"/>
        <v>0</v>
      </c>
      <c r="J53" s="41">
        <v>9</v>
      </c>
      <c r="K53" s="40"/>
    </row>
    <row r="54" spans="1:20" ht="15.75" thickBot="1" x14ac:dyDescent="0.3">
      <c r="A54" s="31">
        <v>22</v>
      </c>
      <c r="B54" s="44"/>
      <c r="C54" s="32"/>
      <c r="D54" s="33"/>
      <c r="E54" s="57"/>
      <c r="F54" s="32"/>
      <c r="G54" s="33"/>
      <c r="H54" s="58"/>
      <c r="I54" s="73">
        <f t="shared" ref="I54:I57" si="33">MAX(H54-E54,0)</f>
        <v>0</v>
      </c>
      <c r="J54" s="41"/>
      <c r="K54" s="40"/>
    </row>
    <row r="55" spans="1:20" ht="15.75" thickBot="1" x14ac:dyDescent="0.3">
      <c r="A55" s="31">
        <v>23</v>
      </c>
      <c r="B55" s="44"/>
      <c r="C55" s="32"/>
      <c r="D55" s="33"/>
      <c r="E55" s="57"/>
      <c r="F55" s="32"/>
      <c r="G55" s="33"/>
      <c r="H55" s="58"/>
      <c r="I55" s="73">
        <f t="shared" si="33"/>
        <v>0</v>
      </c>
      <c r="J55" s="41"/>
      <c r="K55" s="40"/>
    </row>
    <row r="56" spans="1:20" ht="15.75" thickBot="1" x14ac:dyDescent="0.3">
      <c r="A56" s="31">
        <v>24</v>
      </c>
      <c r="B56" s="44"/>
      <c r="C56" s="32"/>
      <c r="D56" s="33"/>
      <c r="E56" s="57"/>
      <c r="F56" s="32"/>
      <c r="G56" s="33"/>
      <c r="H56" s="58"/>
      <c r="I56" s="73">
        <f t="shared" si="33"/>
        <v>0</v>
      </c>
      <c r="J56" s="41"/>
      <c r="K56" s="40"/>
    </row>
    <row r="57" spans="1:20" ht="15.75" thickBot="1" x14ac:dyDescent="0.3">
      <c r="A57" s="24">
        <v>25</v>
      </c>
      <c r="B57" s="44"/>
      <c r="C57" s="14"/>
      <c r="D57" s="10"/>
      <c r="E57" s="57"/>
      <c r="F57" s="14"/>
      <c r="G57" s="10"/>
      <c r="H57" s="58"/>
      <c r="I57" s="73">
        <f t="shared" si="33"/>
        <v>0</v>
      </c>
      <c r="J57" s="41"/>
      <c r="K57" s="40"/>
    </row>
    <row r="58" spans="1:20" ht="15.75" thickBot="1" x14ac:dyDescent="0.3">
      <c r="A58" s="115" t="s">
        <v>16</v>
      </c>
      <c r="B58" s="116"/>
      <c r="C58" s="116"/>
      <c r="D58" s="116"/>
      <c r="E58" s="116"/>
      <c r="F58" s="116"/>
      <c r="G58" s="116"/>
      <c r="H58" s="117"/>
      <c r="I58" s="42">
        <f>SUM(I33:I57)</f>
        <v>2.0520833333333335</v>
      </c>
      <c r="J58" s="39"/>
      <c r="K58" s="43">
        <f>SUM(K33:K57)</f>
        <v>421.3125</v>
      </c>
    </row>
    <row r="59" spans="1:20" ht="15.75" thickBot="1" x14ac:dyDescent="0.3">
      <c r="A59" s="65"/>
      <c r="B59" s="65"/>
      <c r="C59" s="66"/>
      <c r="D59" s="66"/>
      <c r="E59" s="66"/>
      <c r="F59" s="66"/>
      <c r="G59" s="66"/>
      <c r="H59" s="66"/>
      <c r="I59" s="67"/>
      <c r="J59" s="68"/>
      <c r="K59" s="69"/>
      <c r="L59" s="70"/>
      <c r="M59" s="70"/>
      <c r="N59" s="70"/>
      <c r="O59" s="70"/>
      <c r="P59" s="70"/>
      <c r="Q59" s="70"/>
      <c r="R59" s="70"/>
      <c r="S59" s="70"/>
      <c r="T59" s="70"/>
    </row>
    <row r="60" spans="1:20" ht="15.75" thickBot="1" x14ac:dyDescent="0.3">
      <c r="C60" s="118" t="s">
        <v>43</v>
      </c>
      <c r="D60" s="119"/>
      <c r="E60" s="119"/>
      <c r="F60" s="119"/>
      <c r="G60" s="119"/>
      <c r="H60" s="119"/>
      <c r="I60" s="119"/>
      <c r="J60" s="119"/>
      <c r="K60" s="120"/>
    </row>
    <row r="61" spans="1:20" ht="15.75" thickBot="1" x14ac:dyDescent="0.3">
      <c r="A61" s="22">
        <v>1</v>
      </c>
      <c r="B61" s="44" t="s">
        <v>89</v>
      </c>
      <c r="C61" s="13">
        <v>0.55208333333333337</v>
      </c>
      <c r="D61" s="2">
        <v>0.71875</v>
      </c>
      <c r="E61" s="57">
        <f t="shared" ref="E61:E81" si="34">IF(OR(C61="abs",C61="",C61="CA"),0,D61-C61)</f>
        <v>0.16666666666666663</v>
      </c>
      <c r="F61" s="13" t="s">
        <v>64</v>
      </c>
      <c r="G61" s="2">
        <v>0</v>
      </c>
      <c r="H61" s="58">
        <f t="shared" ref="H61:H81" si="35">IF(OR(F61="abs",F61="",F61="ca"),0,G61-F61)</f>
        <v>0</v>
      </c>
      <c r="I61" s="73">
        <f t="shared" ref="I61" si="36">MAX(H61-E61,0)</f>
        <v>0</v>
      </c>
      <c r="J61" s="41">
        <v>10</v>
      </c>
      <c r="K61" s="38">
        <f t="shared" ref="K61:K80" si="37">(I61*24)*J61</f>
        <v>0</v>
      </c>
    </row>
    <row r="62" spans="1:20" ht="15.75" thickBot="1" x14ac:dyDescent="0.3">
      <c r="A62" s="23">
        <v>2</v>
      </c>
      <c r="B62" s="44" t="s">
        <v>84</v>
      </c>
      <c r="C62" s="36">
        <v>0</v>
      </c>
      <c r="D62" s="37">
        <v>0</v>
      </c>
      <c r="E62" s="57">
        <f t="shared" si="34"/>
        <v>0</v>
      </c>
      <c r="F62" s="36">
        <v>0</v>
      </c>
      <c r="G62" s="37">
        <v>0</v>
      </c>
      <c r="H62" s="58">
        <f t="shared" si="35"/>
        <v>0</v>
      </c>
      <c r="I62" s="74">
        <f t="shared" ref="I62:I63" si="38">IF(F62="ca",0,IF(E62&lt;H62,H62,E62))</f>
        <v>0</v>
      </c>
      <c r="J62" s="41">
        <v>9.25</v>
      </c>
      <c r="K62" s="38">
        <f t="shared" si="37"/>
        <v>0</v>
      </c>
    </row>
    <row r="63" spans="1:20" ht="15.75" thickBot="1" x14ac:dyDescent="0.3">
      <c r="A63" s="23">
        <v>3</v>
      </c>
      <c r="B63" s="44" t="s">
        <v>85</v>
      </c>
      <c r="C63" s="13">
        <v>0.375</v>
      </c>
      <c r="D63" s="2">
        <v>0.70833333333333337</v>
      </c>
      <c r="E63" s="57">
        <f t="shared" si="34"/>
        <v>0.33333333333333337</v>
      </c>
      <c r="F63" s="13">
        <v>0.45833333333333331</v>
      </c>
      <c r="G63" s="2">
        <v>0.73958333333333337</v>
      </c>
      <c r="H63" s="58">
        <f t="shared" si="35"/>
        <v>0.28125000000000006</v>
      </c>
      <c r="I63" s="74">
        <f t="shared" si="38"/>
        <v>0.33333333333333337</v>
      </c>
      <c r="J63" s="41">
        <v>7.75</v>
      </c>
      <c r="K63" s="38">
        <f t="shared" si="37"/>
        <v>62</v>
      </c>
    </row>
    <row r="64" spans="1:20" ht="15.75" thickBot="1" x14ac:dyDescent="0.3">
      <c r="A64" s="23">
        <v>4</v>
      </c>
      <c r="B64" s="44" t="s">
        <v>86</v>
      </c>
      <c r="C64" s="13">
        <v>0.36458333333333331</v>
      </c>
      <c r="D64" s="2">
        <v>0.71875</v>
      </c>
      <c r="E64" s="57">
        <f t="shared" si="34"/>
        <v>0.35416666666666669</v>
      </c>
      <c r="F64" s="13">
        <v>0.375</v>
      </c>
      <c r="G64" s="2">
        <v>0.72222222222222221</v>
      </c>
      <c r="H64" s="58">
        <f t="shared" si="35"/>
        <v>0.34722222222222221</v>
      </c>
      <c r="I64" s="73">
        <f t="shared" ref="I64:I69" si="39">MAX(H64-E64,0)</f>
        <v>0</v>
      </c>
      <c r="J64" s="41">
        <v>7.75</v>
      </c>
      <c r="K64" s="38">
        <f t="shared" si="37"/>
        <v>0</v>
      </c>
    </row>
    <row r="65" spans="1:11" ht="15.75" thickBot="1" x14ac:dyDescent="0.3">
      <c r="A65" s="23">
        <v>5</v>
      </c>
      <c r="B65" s="44" t="s">
        <v>87</v>
      </c>
      <c r="C65" s="13">
        <v>0</v>
      </c>
      <c r="D65" s="2">
        <v>0</v>
      </c>
      <c r="E65" s="57">
        <f t="shared" si="34"/>
        <v>0</v>
      </c>
      <c r="F65" s="13">
        <v>0</v>
      </c>
      <c r="G65" s="2">
        <v>0</v>
      </c>
      <c r="H65" s="58">
        <f t="shared" si="35"/>
        <v>0</v>
      </c>
      <c r="I65" s="73">
        <f t="shared" si="39"/>
        <v>0</v>
      </c>
      <c r="J65" s="41">
        <v>9.75</v>
      </c>
      <c r="K65" s="38">
        <f t="shared" si="37"/>
        <v>0</v>
      </c>
    </row>
    <row r="66" spans="1:11" ht="15.75" thickBot="1" x14ac:dyDescent="0.3">
      <c r="A66" s="23">
        <v>6</v>
      </c>
      <c r="B66" s="44" t="s">
        <v>88</v>
      </c>
      <c r="C66" s="13">
        <v>0</v>
      </c>
      <c r="D66" s="2">
        <v>0</v>
      </c>
      <c r="E66" s="57">
        <f t="shared" si="34"/>
        <v>0</v>
      </c>
      <c r="F66" s="13">
        <v>0</v>
      </c>
      <c r="G66" s="2">
        <v>0</v>
      </c>
      <c r="H66" s="58">
        <f t="shared" si="35"/>
        <v>0</v>
      </c>
      <c r="I66" s="73">
        <f t="shared" si="39"/>
        <v>0</v>
      </c>
      <c r="J66" s="41">
        <v>8.5</v>
      </c>
      <c r="K66" s="38">
        <f t="shared" si="37"/>
        <v>0</v>
      </c>
    </row>
    <row r="67" spans="1:11" ht="15.75" thickBot="1" x14ac:dyDescent="0.3">
      <c r="A67" s="23">
        <v>7</v>
      </c>
      <c r="B67" s="44" t="s">
        <v>90</v>
      </c>
      <c r="C67" s="13">
        <v>0.5625</v>
      </c>
      <c r="D67" s="2">
        <v>0.77083333333333337</v>
      </c>
      <c r="E67" s="57">
        <f t="shared" si="34"/>
        <v>0.20833333333333337</v>
      </c>
      <c r="F67" s="13">
        <v>0.45833333333333331</v>
      </c>
      <c r="G67" s="2">
        <v>0.68055555555555547</v>
      </c>
      <c r="H67" s="58">
        <f t="shared" si="35"/>
        <v>0.22222222222222215</v>
      </c>
      <c r="I67" s="73">
        <f t="shared" si="39"/>
        <v>1.3888888888888784E-2</v>
      </c>
      <c r="J67" s="41">
        <v>7.75</v>
      </c>
      <c r="K67" s="38">
        <f t="shared" si="37"/>
        <v>2.5833333333333139</v>
      </c>
    </row>
    <row r="68" spans="1:11" ht="15.75" thickBot="1" x14ac:dyDescent="0.3">
      <c r="A68" s="23">
        <v>8</v>
      </c>
      <c r="B68" s="44" t="s">
        <v>91</v>
      </c>
      <c r="C68" s="13">
        <v>0.35416666666666669</v>
      </c>
      <c r="D68" s="2">
        <v>0.75</v>
      </c>
      <c r="E68" s="57">
        <f t="shared" si="34"/>
        <v>0.39583333333333331</v>
      </c>
      <c r="F68" s="13">
        <v>0.36458333333333331</v>
      </c>
      <c r="G68" s="2">
        <v>0.75</v>
      </c>
      <c r="H68" s="58">
        <f t="shared" si="35"/>
        <v>0.38541666666666669</v>
      </c>
      <c r="I68" s="73">
        <f t="shared" si="39"/>
        <v>0</v>
      </c>
      <c r="J68" s="41">
        <v>7.75</v>
      </c>
      <c r="K68" s="38">
        <f t="shared" si="37"/>
        <v>0</v>
      </c>
    </row>
    <row r="69" spans="1:11" ht="15.75" thickBot="1" x14ac:dyDescent="0.3">
      <c r="A69" s="31">
        <v>9</v>
      </c>
      <c r="B69" s="44" t="s">
        <v>92</v>
      </c>
      <c r="C69" s="13">
        <v>0</v>
      </c>
      <c r="D69" s="2">
        <v>0</v>
      </c>
      <c r="E69" s="57">
        <f t="shared" si="34"/>
        <v>0</v>
      </c>
      <c r="F69" s="13">
        <v>0</v>
      </c>
      <c r="G69" s="2">
        <v>0</v>
      </c>
      <c r="H69" s="58">
        <f t="shared" si="35"/>
        <v>0</v>
      </c>
      <c r="I69" s="73">
        <f t="shared" si="39"/>
        <v>0</v>
      </c>
      <c r="J69" s="41">
        <v>8.5</v>
      </c>
      <c r="K69" s="38">
        <f t="shared" si="37"/>
        <v>0</v>
      </c>
    </row>
    <row r="70" spans="1:11" ht="15.75" thickBot="1" x14ac:dyDescent="0.3">
      <c r="A70" s="31">
        <v>10</v>
      </c>
      <c r="B70" s="44" t="s">
        <v>93</v>
      </c>
      <c r="C70" s="32">
        <v>0.55208333333333337</v>
      </c>
      <c r="D70" s="33">
        <v>0.76041666666666663</v>
      </c>
      <c r="E70" s="57">
        <f t="shared" si="34"/>
        <v>0.20833333333333326</v>
      </c>
      <c r="F70" s="32" t="s">
        <v>64</v>
      </c>
      <c r="G70" s="33">
        <v>0</v>
      </c>
      <c r="H70" s="58">
        <f t="shared" si="35"/>
        <v>0</v>
      </c>
      <c r="I70" s="74">
        <f t="shared" ref="I70" si="40">IF(F70="ca",0,IF(E70&lt;H70,H70,E70))</f>
        <v>0.20833333333333326</v>
      </c>
      <c r="J70" s="41">
        <v>9.5</v>
      </c>
      <c r="K70" s="38">
        <f t="shared" si="37"/>
        <v>47.499999999999986</v>
      </c>
    </row>
    <row r="71" spans="1:11" ht="15.75" thickBot="1" x14ac:dyDescent="0.3">
      <c r="A71" s="31">
        <v>11</v>
      </c>
      <c r="B71" s="44" t="s">
        <v>94</v>
      </c>
      <c r="C71" s="32">
        <v>0.35416666666666669</v>
      </c>
      <c r="D71" s="33">
        <v>0.52083333333333337</v>
      </c>
      <c r="E71" s="57">
        <f t="shared" si="34"/>
        <v>0.16666666666666669</v>
      </c>
      <c r="F71" s="32" t="s">
        <v>64</v>
      </c>
      <c r="G71" s="33">
        <v>0</v>
      </c>
      <c r="H71" s="58">
        <f t="shared" si="35"/>
        <v>0</v>
      </c>
      <c r="I71" s="73">
        <f t="shared" ref="I71" si="41">MAX(H71-E71,0)</f>
        <v>0</v>
      </c>
      <c r="J71" s="41">
        <v>9.25</v>
      </c>
      <c r="K71" s="38">
        <f t="shared" si="37"/>
        <v>0</v>
      </c>
    </row>
    <row r="72" spans="1:11" ht="15.75" thickBot="1" x14ac:dyDescent="0.3">
      <c r="A72" s="31">
        <v>12</v>
      </c>
      <c r="B72" s="44" t="s">
        <v>95</v>
      </c>
      <c r="C72" s="32">
        <v>0</v>
      </c>
      <c r="D72" s="33">
        <v>0</v>
      </c>
      <c r="E72" s="57">
        <f t="shared" si="34"/>
        <v>0</v>
      </c>
      <c r="F72" s="32">
        <v>0</v>
      </c>
      <c r="G72" s="33">
        <v>0</v>
      </c>
      <c r="H72" s="58">
        <f t="shared" si="35"/>
        <v>0</v>
      </c>
      <c r="I72" s="74">
        <f t="shared" ref="I72:I73" si="42">IF(F72="ca",0,IF(E72&lt;H72,H72,E72))</f>
        <v>0</v>
      </c>
      <c r="J72" s="41">
        <v>8.5</v>
      </c>
      <c r="K72" s="38">
        <f t="shared" si="37"/>
        <v>0</v>
      </c>
    </row>
    <row r="73" spans="1:11" ht="15.75" thickBot="1" x14ac:dyDescent="0.3">
      <c r="A73" s="31">
        <v>13</v>
      </c>
      <c r="B73" s="44" t="s">
        <v>96</v>
      </c>
      <c r="C73" s="32">
        <v>0.3125</v>
      </c>
      <c r="D73" s="33">
        <v>0.79166666666666663</v>
      </c>
      <c r="E73" s="57">
        <f t="shared" si="34"/>
        <v>0.47916666666666663</v>
      </c>
      <c r="F73" s="32">
        <v>0.43055555555555558</v>
      </c>
      <c r="G73" s="33">
        <v>0.75694444444444453</v>
      </c>
      <c r="H73" s="58">
        <f t="shared" si="35"/>
        <v>0.32638888888888895</v>
      </c>
      <c r="I73" s="74">
        <f t="shared" si="42"/>
        <v>0.47916666666666663</v>
      </c>
      <c r="J73" s="41">
        <v>9</v>
      </c>
      <c r="K73" s="40">
        <f t="shared" si="37"/>
        <v>103.5</v>
      </c>
    </row>
    <row r="74" spans="1:11" ht="15.75" thickBot="1" x14ac:dyDescent="0.3">
      <c r="A74" s="31">
        <v>14</v>
      </c>
      <c r="B74" s="44" t="s">
        <v>97</v>
      </c>
      <c r="C74" s="32">
        <v>0.3125</v>
      </c>
      <c r="D74" s="33">
        <v>0.55208333333333337</v>
      </c>
      <c r="E74" s="57">
        <f t="shared" si="34"/>
        <v>0.23958333333333337</v>
      </c>
      <c r="F74" s="32">
        <v>0.33333333333333331</v>
      </c>
      <c r="G74" s="33">
        <v>0.57291666666666663</v>
      </c>
      <c r="H74" s="58">
        <f t="shared" si="35"/>
        <v>0.23958333333333331</v>
      </c>
      <c r="I74" s="73">
        <f t="shared" ref="I74:I75" si="43">MAX(H74-E74,0)</f>
        <v>0</v>
      </c>
      <c r="J74" s="41">
        <v>8.25</v>
      </c>
      <c r="K74" s="40">
        <f t="shared" si="37"/>
        <v>0</v>
      </c>
    </row>
    <row r="75" spans="1:11" ht="15.75" thickBot="1" x14ac:dyDescent="0.3">
      <c r="A75" s="31">
        <v>15</v>
      </c>
      <c r="B75" s="44" t="s">
        <v>98</v>
      </c>
      <c r="C75" s="32">
        <v>0.34375</v>
      </c>
      <c r="D75" s="33">
        <v>0.66666666666666663</v>
      </c>
      <c r="E75" s="57">
        <f t="shared" si="34"/>
        <v>0.32291666666666663</v>
      </c>
      <c r="F75" s="32">
        <v>0.35416666666666669</v>
      </c>
      <c r="G75" s="33">
        <v>0.65972222222222221</v>
      </c>
      <c r="H75" s="58">
        <f t="shared" si="35"/>
        <v>0.30555555555555552</v>
      </c>
      <c r="I75" s="73">
        <f t="shared" si="43"/>
        <v>0</v>
      </c>
      <c r="J75" s="41">
        <v>8.25</v>
      </c>
      <c r="K75" s="40">
        <f t="shared" si="37"/>
        <v>0</v>
      </c>
    </row>
    <row r="76" spans="1:11" ht="15.75" thickBot="1" x14ac:dyDescent="0.3">
      <c r="A76" s="31">
        <v>16</v>
      </c>
      <c r="B76" s="44" t="s">
        <v>99</v>
      </c>
      <c r="C76" s="32">
        <v>0.39583333333333331</v>
      </c>
      <c r="D76" s="33">
        <v>0.77083333333333337</v>
      </c>
      <c r="E76" s="57">
        <f t="shared" si="34"/>
        <v>0.37500000000000006</v>
      </c>
      <c r="F76" s="32">
        <v>0.39583333333333331</v>
      </c>
      <c r="G76" s="33">
        <v>0.74305555555555547</v>
      </c>
      <c r="H76" s="58">
        <f t="shared" si="35"/>
        <v>0.34722222222222215</v>
      </c>
      <c r="I76" s="74">
        <f t="shared" ref="I76:I78" si="44">IF(F76="ca",0,IF(E76&lt;H76,H76,E76))</f>
        <v>0.37500000000000006</v>
      </c>
      <c r="J76" s="41">
        <v>8</v>
      </c>
      <c r="K76" s="40">
        <f t="shared" si="37"/>
        <v>72.000000000000014</v>
      </c>
    </row>
    <row r="77" spans="1:11" ht="15.75" thickBot="1" x14ac:dyDescent="0.3">
      <c r="A77" s="31">
        <v>17</v>
      </c>
      <c r="B77" s="44" t="s">
        <v>100</v>
      </c>
      <c r="C77" s="32">
        <v>0.33333333333333331</v>
      </c>
      <c r="D77" s="33">
        <v>0.66666666666666663</v>
      </c>
      <c r="E77" s="57">
        <f t="shared" si="34"/>
        <v>0.33333333333333331</v>
      </c>
      <c r="F77" s="32">
        <v>0.34027777777777773</v>
      </c>
      <c r="G77" s="33">
        <v>0.66666666666666663</v>
      </c>
      <c r="H77" s="58">
        <f t="shared" si="35"/>
        <v>0.3263888888888889</v>
      </c>
      <c r="I77" s="74">
        <f t="shared" si="44"/>
        <v>0.33333333333333331</v>
      </c>
      <c r="J77" s="41">
        <v>8.75</v>
      </c>
      <c r="K77" s="40">
        <f t="shared" si="37"/>
        <v>70</v>
      </c>
    </row>
    <row r="78" spans="1:11" ht="15.75" thickBot="1" x14ac:dyDescent="0.3">
      <c r="A78" s="31">
        <v>18</v>
      </c>
      <c r="B78" s="44" t="s">
        <v>101</v>
      </c>
      <c r="C78" s="32">
        <v>0.34375</v>
      </c>
      <c r="D78" s="33">
        <v>0.51041666666666663</v>
      </c>
      <c r="E78" s="57">
        <f t="shared" si="34"/>
        <v>0.16666666666666663</v>
      </c>
      <c r="F78" s="32">
        <v>0.33333333333333331</v>
      </c>
      <c r="G78" s="33">
        <v>0.55208333333333337</v>
      </c>
      <c r="H78" s="58">
        <f t="shared" si="35"/>
        <v>0.21875000000000006</v>
      </c>
      <c r="I78" s="74">
        <f t="shared" si="44"/>
        <v>0.21875000000000006</v>
      </c>
      <c r="J78" s="41">
        <v>9.75</v>
      </c>
      <c r="K78" s="40">
        <f t="shared" si="37"/>
        <v>51.187500000000014</v>
      </c>
    </row>
    <row r="79" spans="1:11" ht="15.75" thickBot="1" x14ac:dyDescent="0.3">
      <c r="A79" s="31">
        <v>19</v>
      </c>
      <c r="B79" s="44" t="s">
        <v>102</v>
      </c>
      <c r="C79" s="32">
        <v>0</v>
      </c>
      <c r="D79" s="33">
        <v>0</v>
      </c>
      <c r="E79" s="57">
        <f t="shared" si="34"/>
        <v>0</v>
      </c>
      <c r="F79" s="32">
        <v>0</v>
      </c>
      <c r="G79" s="33">
        <v>0</v>
      </c>
      <c r="H79" s="58">
        <f t="shared" si="35"/>
        <v>0</v>
      </c>
      <c r="I79" s="73">
        <f t="shared" ref="I79:I81" si="45">MAX(H79-E79,0)</f>
        <v>0</v>
      </c>
      <c r="J79" s="41">
        <v>9.25</v>
      </c>
      <c r="K79" s="40">
        <f t="shared" si="37"/>
        <v>0</v>
      </c>
    </row>
    <row r="80" spans="1:11" ht="15.75" thickBot="1" x14ac:dyDescent="0.3">
      <c r="A80" s="31">
        <v>20</v>
      </c>
      <c r="B80" s="44" t="s">
        <v>103</v>
      </c>
      <c r="C80" s="32">
        <v>0</v>
      </c>
      <c r="D80" s="33">
        <v>0</v>
      </c>
      <c r="E80" s="57">
        <f t="shared" si="34"/>
        <v>0</v>
      </c>
      <c r="F80" s="32">
        <v>0</v>
      </c>
      <c r="G80" s="33">
        <v>0</v>
      </c>
      <c r="H80" s="58">
        <f t="shared" si="35"/>
        <v>0</v>
      </c>
      <c r="I80" s="73">
        <f t="shared" si="45"/>
        <v>0</v>
      </c>
      <c r="J80" s="41">
        <v>9.75</v>
      </c>
      <c r="K80" s="40">
        <f t="shared" si="37"/>
        <v>0</v>
      </c>
    </row>
    <row r="81" spans="1:20" ht="15.75" thickBot="1" x14ac:dyDescent="0.3">
      <c r="A81" s="31">
        <v>21</v>
      </c>
      <c r="B81" s="44" t="s">
        <v>104</v>
      </c>
      <c r="C81" s="32">
        <v>0.51041666666666663</v>
      </c>
      <c r="D81" s="33">
        <v>0.70833333333333337</v>
      </c>
      <c r="E81" s="57">
        <f t="shared" si="34"/>
        <v>0.19791666666666674</v>
      </c>
      <c r="F81" s="32">
        <v>0.51041666666666663</v>
      </c>
      <c r="G81" s="33">
        <v>0.66666666666666663</v>
      </c>
      <c r="H81" s="58">
        <f t="shared" si="35"/>
        <v>0.15625</v>
      </c>
      <c r="I81" s="73">
        <f t="shared" si="45"/>
        <v>0</v>
      </c>
      <c r="J81" s="41">
        <v>9</v>
      </c>
      <c r="K81" s="40"/>
    </row>
    <row r="82" spans="1:20" ht="15.75" thickBot="1" x14ac:dyDescent="0.3">
      <c r="A82" s="31">
        <v>22</v>
      </c>
      <c r="B82" s="44"/>
      <c r="C82" s="32"/>
      <c r="D82" s="33"/>
      <c r="E82" s="57"/>
      <c r="F82" s="32"/>
      <c r="G82" s="33"/>
      <c r="H82" s="58"/>
      <c r="I82" s="73">
        <f t="shared" ref="I82:I85" si="46">MAX(H82-E82,0)</f>
        <v>0</v>
      </c>
      <c r="J82" s="41"/>
      <c r="K82" s="40"/>
    </row>
    <row r="83" spans="1:20" ht="15.75" thickBot="1" x14ac:dyDescent="0.3">
      <c r="A83" s="31">
        <v>23</v>
      </c>
      <c r="B83" s="44"/>
      <c r="C83" s="32"/>
      <c r="D83" s="33"/>
      <c r="E83" s="57"/>
      <c r="F83" s="32"/>
      <c r="G83" s="33"/>
      <c r="H83" s="58"/>
      <c r="I83" s="73">
        <f t="shared" si="46"/>
        <v>0</v>
      </c>
      <c r="J83" s="41"/>
      <c r="K83" s="40"/>
    </row>
    <row r="84" spans="1:20" ht="15.75" thickBot="1" x14ac:dyDescent="0.3">
      <c r="A84" s="31">
        <v>24</v>
      </c>
      <c r="B84" s="44"/>
      <c r="C84" s="32"/>
      <c r="D84" s="33"/>
      <c r="E84" s="57"/>
      <c r="F84" s="32"/>
      <c r="G84" s="33"/>
      <c r="H84" s="58"/>
      <c r="I84" s="73">
        <f t="shared" si="46"/>
        <v>0</v>
      </c>
      <c r="J84" s="41"/>
      <c r="K84" s="40"/>
    </row>
    <row r="85" spans="1:20" ht="15.75" thickBot="1" x14ac:dyDescent="0.3">
      <c r="A85" s="24">
        <v>25</v>
      </c>
      <c r="B85" s="44"/>
      <c r="C85" s="14"/>
      <c r="D85" s="10"/>
      <c r="E85" s="57"/>
      <c r="F85" s="14"/>
      <c r="G85" s="10"/>
      <c r="H85" s="58"/>
      <c r="I85" s="73">
        <f t="shared" si="46"/>
        <v>0</v>
      </c>
      <c r="J85" s="41"/>
      <c r="K85" s="40"/>
    </row>
    <row r="86" spans="1:20" ht="15.75" thickBot="1" x14ac:dyDescent="0.3">
      <c r="A86" s="115" t="s">
        <v>16</v>
      </c>
      <c r="B86" s="116"/>
      <c r="C86" s="116"/>
      <c r="D86" s="116"/>
      <c r="E86" s="116"/>
      <c r="F86" s="116"/>
      <c r="G86" s="116"/>
      <c r="H86" s="117"/>
      <c r="I86" s="42">
        <f>SUM(I61:I85)</f>
        <v>1.9618055555555551</v>
      </c>
      <c r="J86" s="39"/>
      <c r="K86" s="43">
        <f>SUM(K61:K85)</f>
        <v>408.77083333333331</v>
      </c>
    </row>
    <row r="87" spans="1:20" ht="15.75" thickBot="1" x14ac:dyDescent="0.3">
      <c r="A87" s="65"/>
      <c r="B87" s="65"/>
      <c r="C87" s="66"/>
      <c r="D87" s="66"/>
      <c r="E87" s="66"/>
      <c r="F87" s="66"/>
      <c r="G87" s="66"/>
      <c r="H87" s="66"/>
      <c r="I87" s="67"/>
      <c r="J87" s="68"/>
      <c r="K87" s="69"/>
      <c r="L87" s="70"/>
      <c r="M87" s="70"/>
      <c r="N87" s="70"/>
      <c r="O87" s="70"/>
      <c r="P87" s="70"/>
      <c r="Q87" s="70"/>
      <c r="R87" s="70"/>
      <c r="S87" s="70"/>
      <c r="T87" s="70"/>
    </row>
    <row r="88" spans="1:20" ht="15.75" thickBot="1" x14ac:dyDescent="0.3">
      <c r="C88" s="118" t="s">
        <v>44</v>
      </c>
      <c r="D88" s="119"/>
      <c r="E88" s="119"/>
      <c r="F88" s="119"/>
      <c r="G88" s="119"/>
      <c r="H88" s="119"/>
      <c r="I88" s="119"/>
      <c r="J88" s="119"/>
      <c r="K88" s="120"/>
    </row>
    <row r="89" spans="1:20" ht="15.75" thickBot="1" x14ac:dyDescent="0.3">
      <c r="A89" s="22">
        <v>1</v>
      </c>
      <c r="B89" s="44" t="s">
        <v>89</v>
      </c>
      <c r="C89" s="13">
        <v>0</v>
      </c>
      <c r="D89" s="2">
        <v>0</v>
      </c>
      <c r="E89" s="57">
        <f t="shared" ref="E89:E109" si="47">IF(OR(C89="abs",C89="",C89="CA"),0,D89-C89)</f>
        <v>0</v>
      </c>
      <c r="F89" s="13">
        <v>0</v>
      </c>
      <c r="G89" s="2">
        <v>0</v>
      </c>
      <c r="H89" s="58">
        <f t="shared" ref="H89:H109" si="48">IF(OR(F89="abs",F89="",F89="ca"),0,G89-F89)</f>
        <v>0</v>
      </c>
      <c r="I89" s="73">
        <f t="shared" ref="I89" si="49">MAX(H89-E89,0)</f>
        <v>0</v>
      </c>
      <c r="J89" s="41">
        <v>10</v>
      </c>
      <c r="K89" s="38">
        <f t="shared" ref="K89:K108" si="50">(I89*24)*J89</f>
        <v>0</v>
      </c>
    </row>
    <row r="90" spans="1:20" ht="15.75" thickBot="1" x14ac:dyDescent="0.3">
      <c r="A90" s="23">
        <v>2</v>
      </c>
      <c r="B90" s="44" t="s">
        <v>84</v>
      </c>
      <c r="C90" s="36">
        <v>0.33333333333333331</v>
      </c>
      <c r="D90" s="37">
        <v>0.71875</v>
      </c>
      <c r="E90" s="57">
        <f t="shared" si="47"/>
        <v>0.38541666666666669</v>
      </c>
      <c r="F90" s="36">
        <v>0.3611111111111111</v>
      </c>
      <c r="G90" s="37">
        <v>0.71527777777777779</v>
      </c>
      <c r="H90" s="58">
        <f t="shared" si="48"/>
        <v>0.35416666666666669</v>
      </c>
      <c r="I90" s="74">
        <f t="shared" ref="I90:I91" si="51">IF(F90="ca",0,IF(E90&lt;H90,H90,E90))</f>
        <v>0.38541666666666669</v>
      </c>
      <c r="J90" s="41">
        <v>9.25</v>
      </c>
      <c r="K90" s="38">
        <f t="shared" si="50"/>
        <v>85.5625</v>
      </c>
    </row>
    <row r="91" spans="1:20" ht="15.75" thickBot="1" x14ac:dyDescent="0.3">
      <c r="A91" s="23">
        <v>3</v>
      </c>
      <c r="B91" s="44" t="s">
        <v>85</v>
      </c>
      <c r="C91" s="13">
        <v>0.375</v>
      </c>
      <c r="D91" s="2">
        <v>0.70833333333333337</v>
      </c>
      <c r="E91" s="57">
        <f t="shared" si="47"/>
        <v>0.33333333333333337</v>
      </c>
      <c r="F91" s="13">
        <v>0.45833333333333331</v>
      </c>
      <c r="G91" s="2">
        <v>0.77777777777777779</v>
      </c>
      <c r="H91" s="58">
        <f t="shared" si="48"/>
        <v>0.31944444444444448</v>
      </c>
      <c r="I91" s="74">
        <f t="shared" si="51"/>
        <v>0.33333333333333337</v>
      </c>
      <c r="J91" s="41">
        <v>7.75</v>
      </c>
      <c r="K91" s="38">
        <f t="shared" si="50"/>
        <v>62</v>
      </c>
    </row>
    <row r="92" spans="1:20" ht="15.75" thickBot="1" x14ac:dyDescent="0.3">
      <c r="A92" s="23">
        <v>4</v>
      </c>
      <c r="B92" s="44" t="s">
        <v>86</v>
      </c>
      <c r="C92" s="13">
        <v>0.36458333333333331</v>
      </c>
      <c r="D92" s="2">
        <v>0.71875</v>
      </c>
      <c r="E92" s="57">
        <f t="shared" si="47"/>
        <v>0.35416666666666669</v>
      </c>
      <c r="F92" s="13">
        <v>0.36458333333333331</v>
      </c>
      <c r="G92" s="2">
        <v>0.71875</v>
      </c>
      <c r="H92" s="58">
        <f t="shared" si="48"/>
        <v>0.35416666666666669</v>
      </c>
      <c r="I92" s="73">
        <f t="shared" ref="I92:I97" si="52">MAX(H92-E92,0)</f>
        <v>0</v>
      </c>
      <c r="J92" s="41">
        <v>7.75</v>
      </c>
      <c r="K92" s="38">
        <f t="shared" si="50"/>
        <v>0</v>
      </c>
    </row>
    <row r="93" spans="1:20" ht="15.75" thickBot="1" x14ac:dyDescent="0.3">
      <c r="A93" s="23">
        <v>5</v>
      </c>
      <c r="B93" s="44" t="s">
        <v>87</v>
      </c>
      <c r="C93" s="13">
        <v>0</v>
      </c>
      <c r="D93" s="2">
        <v>0</v>
      </c>
      <c r="E93" s="57">
        <f t="shared" si="47"/>
        <v>0</v>
      </c>
      <c r="F93" s="13">
        <v>0</v>
      </c>
      <c r="G93" s="2">
        <v>0</v>
      </c>
      <c r="H93" s="58">
        <f t="shared" si="48"/>
        <v>0</v>
      </c>
      <c r="I93" s="73">
        <f t="shared" si="52"/>
        <v>0</v>
      </c>
      <c r="J93" s="41">
        <v>9.75</v>
      </c>
      <c r="K93" s="38">
        <f t="shared" si="50"/>
        <v>0</v>
      </c>
    </row>
    <row r="94" spans="1:20" ht="15.75" thickBot="1" x14ac:dyDescent="0.3">
      <c r="A94" s="23">
        <v>6</v>
      </c>
      <c r="B94" s="44" t="s">
        <v>88</v>
      </c>
      <c r="C94" s="13">
        <v>0</v>
      </c>
      <c r="D94" s="2">
        <v>0</v>
      </c>
      <c r="E94" s="57">
        <f t="shared" si="47"/>
        <v>0</v>
      </c>
      <c r="F94" s="13">
        <v>0</v>
      </c>
      <c r="G94" s="2">
        <v>0</v>
      </c>
      <c r="H94" s="58">
        <f t="shared" si="48"/>
        <v>0</v>
      </c>
      <c r="I94" s="73">
        <f t="shared" si="52"/>
        <v>0</v>
      </c>
      <c r="J94" s="41">
        <v>8.5</v>
      </c>
      <c r="K94" s="38">
        <f t="shared" si="50"/>
        <v>0</v>
      </c>
    </row>
    <row r="95" spans="1:20" ht="15.75" thickBot="1" x14ac:dyDescent="0.3">
      <c r="A95" s="23">
        <v>7</v>
      </c>
      <c r="B95" s="44" t="s">
        <v>90</v>
      </c>
      <c r="C95" s="13">
        <v>0.55208333333333337</v>
      </c>
      <c r="D95" s="2">
        <v>0.79166666666666663</v>
      </c>
      <c r="E95" s="57">
        <f t="shared" si="47"/>
        <v>0.23958333333333326</v>
      </c>
      <c r="F95" s="13">
        <v>0.42708333333333331</v>
      </c>
      <c r="G95" s="2">
        <v>0.76041666666666663</v>
      </c>
      <c r="H95" s="58">
        <f t="shared" si="48"/>
        <v>0.33333333333333331</v>
      </c>
      <c r="I95" s="73">
        <f t="shared" si="52"/>
        <v>9.3750000000000056E-2</v>
      </c>
      <c r="J95" s="41">
        <v>7.75</v>
      </c>
      <c r="K95" s="38">
        <f t="shared" si="50"/>
        <v>17.437500000000011</v>
      </c>
    </row>
    <row r="96" spans="1:20" ht="15.75" thickBot="1" x14ac:dyDescent="0.3">
      <c r="A96" s="23">
        <v>8</v>
      </c>
      <c r="B96" s="44" t="s">
        <v>91</v>
      </c>
      <c r="C96" s="13">
        <v>0.35416666666666669</v>
      </c>
      <c r="D96" s="2">
        <v>0.75</v>
      </c>
      <c r="E96" s="57">
        <f t="shared" si="47"/>
        <v>0.39583333333333331</v>
      </c>
      <c r="F96" s="13">
        <v>0.51388888888888895</v>
      </c>
      <c r="G96" s="2">
        <v>0.75</v>
      </c>
      <c r="H96" s="58">
        <f t="shared" si="48"/>
        <v>0.23611111111111105</v>
      </c>
      <c r="I96" s="73">
        <f t="shared" si="52"/>
        <v>0</v>
      </c>
      <c r="J96" s="41">
        <v>7.75</v>
      </c>
      <c r="K96" s="38">
        <f t="shared" si="50"/>
        <v>0</v>
      </c>
    </row>
    <row r="97" spans="1:11" ht="15.75" thickBot="1" x14ac:dyDescent="0.3">
      <c r="A97" s="31">
        <v>9</v>
      </c>
      <c r="B97" s="44" t="s">
        <v>92</v>
      </c>
      <c r="C97" s="13">
        <v>0.3125</v>
      </c>
      <c r="D97" s="2">
        <v>0.72916666666666663</v>
      </c>
      <c r="E97" s="57">
        <f t="shared" si="47"/>
        <v>0.41666666666666663</v>
      </c>
      <c r="F97" s="13">
        <v>0.3125</v>
      </c>
      <c r="G97" s="2">
        <v>0.72222222222222221</v>
      </c>
      <c r="H97" s="58">
        <f t="shared" si="48"/>
        <v>0.40972222222222221</v>
      </c>
      <c r="I97" s="73">
        <f t="shared" si="52"/>
        <v>0</v>
      </c>
      <c r="J97" s="41">
        <v>8.5</v>
      </c>
      <c r="K97" s="38">
        <f t="shared" si="50"/>
        <v>0</v>
      </c>
    </row>
    <row r="98" spans="1:11" ht="15.75" thickBot="1" x14ac:dyDescent="0.3">
      <c r="A98" s="31">
        <v>10</v>
      </c>
      <c r="B98" s="44" t="s">
        <v>93</v>
      </c>
      <c r="C98" s="32">
        <v>0</v>
      </c>
      <c r="D98" s="33">
        <v>0</v>
      </c>
      <c r="E98" s="57">
        <f t="shared" si="47"/>
        <v>0</v>
      </c>
      <c r="F98" s="32">
        <v>0</v>
      </c>
      <c r="G98" s="33">
        <v>0</v>
      </c>
      <c r="H98" s="58">
        <f t="shared" si="48"/>
        <v>0</v>
      </c>
      <c r="I98" s="74">
        <f t="shared" ref="I98" si="53">IF(F98="ca",0,IF(E98&lt;H98,H98,E98))</f>
        <v>0</v>
      </c>
      <c r="J98" s="41">
        <v>9.5</v>
      </c>
      <c r="K98" s="38">
        <f t="shared" si="50"/>
        <v>0</v>
      </c>
    </row>
    <row r="99" spans="1:11" ht="15.75" thickBot="1" x14ac:dyDescent="0.3">
      <c r="A99" s="31">
        <v>11</v>
      </c>
      <c r="B99" s="44" t="s">
        <v>94</v>
      </c>
      <c r="C99" s="32">
        <v>0.35416666666666669</v>
      </c>
      <c r="D99" s="33">
        <v>0.52083333333333337</v>
      </c>
      <c r="E99" s="57">
        <f t="shared" si="47"/>
        <v>0.16666666666666669</v>
      </c>
      <c r="F99" s="32" t="s">
        <v>64</v>
      </c>
      <c r="G99" s="33">
        <v>0</v>
      </c>
      <c r="H99" s="58">
        <f t="shared" si="48"/>
        <v>0</v>
      </c>
      <c r="I99" s="73">
        <f t="shared" ref="I99" si="54">MAX(H99-E99,0)</f>
        <v>0</v>
      </c>
      <c r="J99" s="41">
        <v>9.25</v>
      </c>
      <c r="K99" s="38">
        <f t="shared" si="50"/>
        <v>0</v>
      </c>
    </row>
    <row r="100" spans="1:11" ht="15.75" thickBot="1" x14ac:dyDescent="0.3">
      <c r="A100" s="31">
        <v>12</v>
      </c>
      <c r="B100" s="44" t="s">
        <v>95</v>
      </c>
      <c r="C100" s="32">
        <v>0.375</v>
      </c>
      <c r="D100" s="33">
        <v>0.75</v>
      </c>
      <c r="E100" s="57">
        <f t="shared" si="47"/>
        <v>0.375</v>
      </c>
      <c r="F100" s="32">
        <v>0.40277777777777773</v>
      </c>
      <c r="G100" s="33">
        <v>0.73611111111111116</v>
      </c>
      <c r="H100" s="58">
        <f t="shared" si="48"/>
        <v>0.33333333333333343</v>
      </c>
      <c r="I100" s="74">
        <f t="shared" ref="I100:I101" si="55">IF(F100="ca",0,IF(E100&lt;H100,H100,E100))</f>
        <v>0.375</v>
      </c>
      <c r="J100" s="41">
        <v>8.5</v>
      </c>
      <c r="K100" s="38">
        <f t="shared" si="50"/>
        <v>76.5</v>
      </c>
    </row>
    <row r="101" spans="1:11" ht="15.75" thickBot="1" x14ac:dyDescent="0.3">
      <c r="A101" s="31">
        <v>13</v>
      </c>
      <c r="B101" s="44" t="s">
        <v>96</v>
      </c>
      <c r="C101" s="32">
        <v>0.3125</v>
      </c>
      <c r="D101" s="33">
        <v>0.79166666666666663</v>
      </c>
      <c r="E101" s="57">
        <f t="shared" si="47"/>
        <v>0.47916666666666663</v>
      </c>
      <c r="F101" s="32">
        <v>0.41666666666666669</v>
      </c>
      <c r="G101" s="33">
        <v>0.67708333333333337</v>
      </c>
      <c r="H101" s="58">
        <f t="shared" si="48"/>
        <v>0.26041666666666669</v>
      </c>
      <c r="I101" s="74">
        <f t="shared" si="55"/>
        <v>0.47916666666666663</v>
      </c>
      <c r="J101" s="41">
        <v>9</v>
      </c>
      <c r="K101" s="40">
        <f t="shared" si="50"/>
        <v>103.5</v>
      </c>
    </row>
    <row r="102" spans="1:11" ht="15.75" thickBot="1" x14ac:dyDescent="0.3">
      <c r="A102" s="31">
        <v>14</v>
      </c>
      <c r="B102" s="44" t="s">
        <v>97</v>
      </c>
      <c r="C102" s="32">
        <v>0.3125</v>
      </c>
      <c r="D102" s="33">
        <v>0.55208333333333337</v>
      </c>
      <c r="E102" s="57">
        <f t="shared" si="47"/>
        <v>0.23958333333333337</v>
      </c>
      <c r="F102" s="32">
        <v>0.33333333333333331</v>
      </c>
      <c r="G102" s="33">
        <v>0.57291666666666663</v>
      </c>
      <c r="H102" s="58">
        <f t="shared" si="48"/>
        <v>0.23958333333333331</v>
      </c>
      <c r="I102" s="73">
        <f t="shared" ref="I102:I103" si="56">MAX(H102-E102,0)</f>
        <v>0</v>
      </c>
      <c r="J102" s="41">
        <v>8.25</v>
      </c>
      <c r="K102" s="40">
        <f t="shared" si="50"/>
        <v>0</v>
      </c>
    </row>
    <row r="103" spans="1:11" ht="15.75" thickBot="1" x14ac:dyDescent="0.3">
      <c r="A103" s="31">
        <v>15</v>
      </c>
      <c r="B103" s="44" t="s">
        <v>98</v>
      </c>
      <c r="C103" s="32">
        <v>0.34375</v>
      </c>
      <c r="D103" s="33">
        <v>0.66666666666666663</v>
      </c>
      <c r="E103" s="57">
        <f t="shared" si="47"/>
        <v>0.32291666666666663</v>
      </c>
      <c r="F103" s="32">
        <v>0.36458333333333331</v>
      </c>
      <c r="G103" s="33">
        <v>0.67361111111111116</v>
      </c>
      <c r="H103" s="58">
        <f t="shared" si="48"/>
        <v>0.30902777777777785</v>
      </c>
      <c r="I103" s="73">
        <f t="shared" si="56"/>
        <v>0</v>
      </c>
      <c r="J103" s="41">
        <v>8.25</v>
      </c>
      <c r="K103" s="40">
        <f t="shared" si="50"/>
        <v>0</v>
      </c>
    </row>
    <row r="104" spans="1:11" ht="15.75" thickBot="1" x14ac:dyDescent="0.3">
      <c r="A104" s="31">
        <v>16</v>
      </c>
      <c r="B104" s="44" t="s">
        <v>99</v>
      </c>
      <c r="C104" s="32">
        <v>0.39583333333333331</v>
      </c>
      <c r="D104" s="33">
        <v>0.77083333333333337</v>
      </c>
      <c r="E104" s="57">
        <f t="shared" si="47"/>
        <v>0.37500000000000006</v>
      </c>
      <c r="F104" s="32">
        <v>0.40625</v>
      </c>
      <c r="G104" s="33">
        <v>0.75347222222222221</v>
      </c>
      <c r="H104" s="58">
        <f t="shared" si="48"/>
        <v>0.34722222222222221</v>
      </c>
      <c r="I104" s="74">
        <f t="shared" ref="I104:I106" si="57">IF(F104="ca",0,IF(E104&lt;H104,H104,E104))</f>
        <v>0.37500000000000006</v>
      </c>
      <c r="J104" s="41">
        <v>8</v>
      </c>
      <c r="K104" s="40">
        <f t="shared" si="50"/>
        <v>72.000000000000014</v>
      </c>
    </row>
    <row r="105" spans="1:11" ht="15.75" thickBot="1" x14ac:dyDescent="0.3">
      <c r="A105" s="31">
        <v>17</v>
      </c>
      <c r="B105" s="44" t="s">
        <v>100</v>
      </c>
      <c r="C105" s="32">
        <v>0</v>
      </c>
      <c r="D105" s="33">
        <v>0</v>
      </c>
      <c r="E105" s="57">
        <f t="shared" si="47"/>
        <v>0</v>
      </c>
      <c r="F105" s="32">
        <v>0</v>
      </c>
      <c r="G105" s="33">
        <v>0</v>
      </c>
      <c r="H105" s="58">
        <f t="shared" si="48"/>
        <v>0</v>
      </c>
      <c r="I105" s="74">
        <f t="shared" si="57"/>
        <v>0</v>
      </c>
      <c r="J105" s="41">
        <v>8.75</v>
      </c>
      <c r="K105" s="40">
        <f t="shared" si="50"/>
        <v>0</v>
      </c>
    </row>
    <row r="106" spans="1:11" ht="15.75" thickBot="1" x14ac:dyDescent="0.3">
      <c r="A106" s="31">
        <v>18</v>
      </c>
      <c r="B106" s="44" t="s">
        <v>101</v>
      </c>
      <c r="C106" s="32">
        <v>0</v>
      </c>
      <c r="D106" s="33">
        <v>0</v>
      </c>
      <c r="E106" s="57">
        <f t="shared" si="47"/>
        <v>0</v>
      </c>
      <c r="F106" s="32">
        <v>0</v>
      </c>
      <c r="G106" s="33">
        <v>0</v>
      </c>
      <c r="H106" s="58">
        <f t="shared" si="48"/>
        <v>0</v>
      </c>
      <c r="I106" s="74">
        <f t="shared" si="57"/>
        <v>0</v>
      </c>
      <c r="J106" s="41">
        <v>9.75</v>
      </c>
      <c r="K106" s="40">
        <f t="shared" si="50"/>
        <v>0</v>
      </c>
    </row>
    <row r="107" spans="1:11" ht="15.75" thickBot="1" x14ac:dyDescent="0.3">
      <c r="A107" s="31">
        <v>19</v>
      </c>
      <c r="B107" s="44" t="s">
        <v>102</v>
      </c>
      <c r="C107" s="32">
        <v>0</v>
      </c>
      <c r="D107" s="33">
        <v>0</v>
      </c>
      <c r="E107" s="57">
        <f t="shared" si="47"/>
        <v>0</v>
      </c>
      <c r="F107" s="32">
        <v>0</v>
      </c>
      <c r="G107" s="33">
        <v>0</v>
      </c>
      <c r="H107" s="58">
        <f t="shared" si="48"/>
        <v>0</v>
      </c>
      <c r="I107" s="73">
        <f t="shared" ref="I107:I109" si="58">MAX(H107-E107,0)</f>
        <v>0</v>
      </c>
      <c r="J107" s="41">
        <v>9.25</v>
      </c>
      <c r="K107" s="40">
        <f t="shared" si="50"/>
        <v>0</v>
      </c>
    </row>
    <row r="108" spans="1:11" ht="15.75" thickBot="1" x14ac:dyDescent="0.3">
      <c r="A108" s="31">
        <v>20</v>
      </c>
      <c r="B108" s="44" t="s">
        <v>103</v>
      </c>
      <c r="C108" s="32">
        <v>0</v>
      </c>
      <c r="D108" s="33">
        <v>0</v>
      </c>
      <c r="E108" s="57">
        <f t="shared" si="47"/>
        <v>0</v>
      </c>
      <c r="F108" s="32">
        <v>0</v>
      </c>
      <c r="G108" s="33">
        <v>0</v>
      </c>
      <c r="H108" s="58">
        <f t="shared" si="48"/>
        <v>0</v>
      </c>
      <c r="I108" s="73">
        <f t="shared" si="58"/>
        <v>0</v>
      </c>
      <c r="J108" s="41">
        <v>9.75</v>
      </c>
      <c r="K108" s="40">
        <f t="shared" si="50"/>
        <v>0</v>
      </c>
    </row>
    <row r="109" spans="1:11" ht="15.75" thickBot="1" x14ac:dyDescent="0.3">
      <c r="A109" s="31">
        <v>21</v>
      </c>
      <c r="B109" s="44" t="s">
        <v>104</v>
      </c>
      <c r="C109" s="32">
        <v>0</v>
      </c>
      <c r="D109" s="33">
        <v>0</v>
      </c>
      <c r="E109" s="57">
        <f t="shared" si="47"/>
        <v>0</v>
      </c>
      <c r="F109" s="32">
        <v>0</v>
      </c>
      <c r="G109" s="33">
        <v>0</v>
      </c>
      <c r="H109" s="58">
        <f t="shared" si="48"/>
        <v>0</v>
      </c>
      <c r="I109" s="73">
        <f t="shared" si="58"/>
        <v>0</v>
      </c>
      <c r="J109" s="41">
        <v>9</v>
      </c>
      <c r="K109" s="40"/>
    </row>
    <row r="110" spans="1:11" ht="15.75" thickBot="1" x14ac:dyDescent="0.3">
      <c r="A110" s="31">
        <v>22</v>
      </c>
      <c r="B110" s="44"/>
      <c r="C110" s="32"/>
      <c r="D110" s="33"/>
      <c r="E110" s="57"/>
      <c r="F110" s="32"/>
      <c r="G110" s="33"/>
      <c r="H110" s="58"/>
      <c r="I110" s="73">
        <f t="shared" ref="I110:I113" si="59">MAX(H110-E110,0)</f>
        <v>0</v>
      </c>
      <c r="J110" s="41"/>
      <c r="K110" s="40"/>
    </row>
    <row r="111" spans="1:11" ht="15.75" thickBot="1" x14ac:dyDescent="0.3">
      <c r="A111" s="31">
        <v>23</v>
      </c>
      <c r="B111" s="44"/>
      <c r="C111" s="32"/>
      <c r="D111" s="33"/>
      <c r="E111" s="57"/>
      <c r="F111" s="32"/>
      <c r="G111" s="33"/>
      <c r="H111" s="58"/>
      <c r="I111" s="73">
        <f t="shared" si="59"/>
        <v>0</v>
      </c>
      <c r="J111" s="41"/>
      <c r="K111" s="40"/>
    </row>
    <row r="112" spans="1:11" ht="15.75" thickBot="1" x14ac:dyDescent="0.3">
      <c r="A112" s="31">
        <v>24</v>
      </c>
      <c r="B112" s="44"/>
      <c r="C112" s="32"/>
      <c r="D112" s="33"/>
      <c r="E112" s="57"/>
      <c r="F112" s="32"/>
      <c r="G112" s="33"/>
      <c r="H112" s="58"/>
      <c r="I112" s="73">
        <f t="shared" si="59"/>
        <v>0</v>
      </c>
      <c r="J112" s="41"/>
      <c r="K112" s="40"/>
    </row>
    <row r="113" spans="1:20" ht="15.75" thickBot="1" x14ac:dyDescent="0.3">
      <c r="A113" s="24">
        <v>25</v>
      </c>
      <c r="B113" s="44"/>
      <c r="C113" s="14"/>
      <c r="D113" s="10"/>
      <c r="E113" s="57"/>
      <c r="F113" s="14"/>
      <c r="G113" s="10"/>
      <c r="H113" s="58"/>
      <c r="I113" s="73">
        <f t="shared" si="59"/>
        <v>0</v>
      </c>
      <c r="J113" s="41"/>
      <c r="K113" s="40"/>
    </row>
    <row r="114" spans="1:20" ht="15.75" thickBot="1" x14ac:dyDescent="0.3">
      <c r="A114" s="115" t="s">
        <v>16</v>
      </c>
      <c r="B114" s="116"/>
      <c r="C114" s="116"/>
      <c r="D114" s="116"/>
      <c r="E114" s="116"/>
      <c r="F114" s="116"/>
      <c r="G114" s="116"/>
      <c r="H114" s="117"/>
      <c r="I114" s="42">
        <f>SUM(I89:I113)</f>
        <v>2.0416666666666665</v>
      </c>
      <c r="J114" s="41"/>
      <c r="K114" s="43">
        <f>SUM(K89:K113)</f>
        <v>417</v>
      </c>
    </row>
    <row r="115" spans="1:20" ht="15.75" thickBot="1" x14ac:dyDescent="0.3">
      <c r="A115" s="65"/>
      <c r="B115" s="65"/>
      <c r="C115" s="66"/>
      <c r="D115" s="66"/>
      <c r="E115" s="66"/>
      <c r="F115" s="66"/>
      <c r="G115" s="66"/>
      <c r="H115" s="66"/>
      <c r="I115" s="67"/>
      <c r="J115" s="68"/>
      <c r="K115" s="71"/>
      <c r="L115" s="72"/>
      <c r="M115" s="70"/>
      <c r="N115" s="70"/>
      <c r="O115" s="70"/>
      <c r="P115" s="70"/>
      <c r="Q115" s="70"/>
      <c r="R115" s="70"/>
      <c r="S115" s="70"/>
      <c r="T115" s="70"/>
    </row>
    <row r="116" spans="1:20" ht="15.75" thickBot="1" x14ac:dyDescent="0.3">
      <c r="C116" s="118" t="s">
        <v>45</v>
      </c>
      <c r="D116" s="119"/>
      <c r="E116" s="119"/>
      <c r="F116" s="119"/>
      <c r="G116" s="119"/>
      <c r="H116" s="119"/>
      <c r="I116" s="119"/>
      <c r="J116" s="119"/>
      <c r="K116" s="120"/>
    </row>
    <row r="117" spans="1:20" ht="15.75" thickBot="1" x14ac:dyDescent="0.3">
      <c r="A117" s="22">
        <v>1</v>
      </c>
      <c r="B117" s="44" t="s">
        <v>89</v>
      </c>
      <c r="C117" s="13">
        <v>0</v>
      </c>
      <c r="D117" s="2">
        <v>0</v>
      </c>
      <c r="E117" s="57">
        <f t="shared" ref="E117:E137" si="60">IF(OR(C117="abs",C117="",C117="CA"),0,D117-C117)</f>
        <v>0</v>
      </c>
      <c r="F117" s="13">
        <v>0</v>
      </c>
      <c r="G117" s="2">
        <v>0</v>
      </c>
      <c r="H117" s="58">
        <f t="shared" ref="H117:H137" si="61">IF(OR(F117="abs",F117="",F117="ca"),0,G117-F117)</f>
        <v>0</v>
      </c>
      <c r="I117" s="73">
        <f t="shared" ref="I117" si="62">MAX(H117-E117,0)</f>
        <v>0</v>
      </c>
      <c r="J117" s="41">
        <v>10</v>
      </c>
      <c r="K117" s="38">
        <f t="shared" ref="K117:K136" si="63">(I117*24)*J117</f>
        <v>0</v>
      </c>
    </row>
    <row r="118" spans="1:20" ht="15.75" thickBot="1" x14ac:dyDescent="0.3">
      <c r="A118" s="23">
        <v>2</v>
      </c>
      <c r="B118" s="44" t="s">
        <v>84</v>
      </c>
      <c r="C118" s="36">
        <v>0</v>
      </c>
      <c r="D118" s="37">
        <v>0</v>
      </c>
      <c r="E118" s="57">
        <f t="shared" si="60"/>
        <v>0</v>
      </c>
      <c r="F118" s="36">
        <v>0</v>
      </c>
      <c r="G118" s="37">
        <v>0</v>
      </c>
      <c r="H118" s="58">
        <f t="shared" si="61"/>
        <v>0</v>
      </c>
      <c r="I118" s="74">
        <f t="shared" ref="I118:I119" si="64">IF(F118="ca",0,IF(E118&lt;H118,H118,E118))</f>
        <v>0</v>
      </c>
      <c r="J118" s="41">
        <v>9.25</v>
      </c>
      <c r="K118" s="38">
        <f t="shared" si="63"/>
        <v>0</v>
      </c>
    </row>
    <row r="119" spans="1:20" ht="15.75" thickBot="1" x14ac:dyDescent="0.3">
      <c r="A119" s="23">
        <v>3</v>
      </c>
      <c r="B119" s="44" t="s">
        <v>85</v>
      </c>
      <c r="C119" s="13">
        <v>0.375</v>
      </c>
      <c r="D119" s="2">
        <v>0.70833333333333337</v>
      </c>
      <c r="E119" s="57">
        <f t="shared" si="60"/>
        <v>0.33333333333333337</v>
      </c>
      <c r="F119" s="13">
        <v>0.46180555555555558</v>
      </c>
      <c r="G119" s="2">
        <v>0.75</v>
      </c>
      <c r="H119" s="58">
        <f t="shared" si="61"/>
        <v>0.28819444444444442</v>
      </c>
      <c r="I119" s="74">
        <f t="shared" si="64"/>
        <v>0.33333333333333337</v>
      </c>
      <c r="J119" s="41">
        <v>7.75</v>
      </c>
      <c r="K119" s="38">
        <f t="shared" si="63"/>
        <v>62</v>
      </c>
    </row>
    <row r="120" spans="1:20" ht="15.75" thickBot="1" x14ac:dyDescent="0.3">
      <c r="A120" s="23">
        <v>4</v>
      </c>
      <c r="B120" s="44" t="s">
        <v>86</v>
      </c>
      <c r="C120" s="13">
        <v>0.36458333333333331</v>
      </c>
      <c r="D120" s="2">
        <v>0.71875</v>
      </c>
      <c r="E120" s="57">
        <f t="shared" si="60"/>
        <v>0.35416666666666669</v>
      </c>
      <c r="F120" s="13">
        <v>0.36458333333333331</v>
      </c>
      <c r="G120" s="2">
        <v>0.71875</v>
      </c>
      <c r="H120" s="58">
        <f t="shared" si="61"/>
        <v>0.35416666666666669</v>
      </c>
      <c r="I120" s="73">
        <f t="shared" ref="I120:I125" si="65">MAX(H120-E120,0)</f>
        <v>0</v>
      </c>
      <c r="J120" s="41">
        <v>7.75</v>
      </c>
      <c r="K120" s="38">
        <f t="shared" si="63"/>
        <v>0</v>
      </c>
    </row>
    <row r="121" spans="1:20" ht="15.75" thickBot="1" x14ac:dyDescent="0.3">
      <c r="A121" s="23">
        <v>5</v>
      </c>
      <c r="B121" s="44" t="s">
        <v>87</v>
      </c>
      <c r="C121" s="13">
        <v>0.35416666666666669</v>
      </c>
      <c r="D121" s="2">
        <v>0.75</v>
      </c>
      <c r="E121" s="57">
        <f t="shared" si="60"/>
        <v>0.39583333333333331</v>
      </c>
      <c r="F121" s="13">
        <v>0.3611111111111111</v>
      </c>
      <c r="G121" s="2">
        <v>0.61111111111111105</v>
      </c>
      <c r="H121" s="58">
        <f t="shared" si="61"/>
        <v>0.24999999999999994</v>
      </c>
      <c r="I121" s="73">
        <f t="shared" si="65"/>
        <v>0</v>
      </c>
      <c r="J121" s="41">
        <v>9.75</v>
      </c>
      <c r="K121" s="38">
        <f t="shared" si="63"/>
        <v>0</v>
      </c>
    </row>
    <row r="122" spans="1:20" ht="15.75" thickBot="1" x14ac:dyDescent="0.3">
      <c r="A122" s="23">
        <v>6</v>
      </c>
      <c r="B122" s="44" t="s">
        <v>88</v>
      </c>
      <c r="C122" s="13">
        <v>0.3125</v>
      </c>
      <c r="D122" s="2">
        <v>0.72916666666666663</v>
      </c>
      <c r="E122" s="57">
        <f t="shared" si="60"/>
        <v>0.41666666666666663</v>
      </c>
      <c r="F122" s="13">
        <v>0.36458333333333331</v>
      </c>
      <c r="G122" s="2">
        <v>0.69791666666666663</v>
      </c>
      <c r="H122" s="58">
        <f t="shared" si="61"/>
        <v>0.33333333333333331</v>
      </c>
      <c r="I122" s="73">
        <f t="shared" si="65"/>
        <v>0</v>
      </c>
      <c r="J122" s="41">
        <v>8.5</v>
      </c>
      <c r="K122" s="38">
        <f t="shared" si="63"/>
        <v>0</v>
      </c>
    </row>
    <row r="123" spans="1:20" ht="15.75" thickBot="1" x14ac:dyDescent="0.3">
      <c r="A123" s="23">
        <v>7</v>
      </c>
      <c r="B123" s="44" t="s">
        <v>90</v>
      </c>
      <c r="C123" s="13">
        <v>0</v>
      </c>
      <c r="D123" s="2">
        <v>0</v>
      </c>
      <c r="E123" s="57">
        <f t="shared" si="60"/>
        <v>0</v>
      </c>
      <c r="F123" s="13">
        <v>0</v>
      </c>
      <c r="G123" s="2">
        <v>0</v>
      </c>
      <c r="H123" s="58">
        <f t="shared" si="61"/>
        <v>0</v>
      </c>
      <c r="I123" s="73">
        <f t="shared" si="65"/>
        <v>0</v>
      </c>
      <c r="J123" s="41">
        <v>7.75</v>
      </c>
      <c r="K123" s="38">
        <f t="shared" si="63"/>
        <v>0</v>
      </c>
    </row>
    <row r="124" spans="1:20" ht="15.75" thickBot="1" x14ac:dyDescent="0.3">
      <c r="A124" s="23">
        <v>8</v>
      </c>
      <c r="B124" s="44" t="s">
        <v>91</v>
      </c>
      <c r="C124" s="13">
        <v>0.35416666666666669</v>
      </c>
      <c r="D124" s="2">
        <v>0.75</v>
      </c>
      <c r="E124" s="57">
        <f t="shared" si="60"/>
        <v>0.39583333333333331</v>
      </c>
      <c r="F124" s="13">
        <v>0.36805555555555558</v>
      </c>
      <c r="G124" s="2">
        <v>0.76041666666666663</v>
      </c>
      <c r="H124" s="58">
        <f t="shared" si="61"/>
        <v>0.39236111111111105</v>
      </c>
      <c r="I124" s="73">
        <f t="shared" si="65"/>
        <v>0</v>
      </c>
      <c r="J124" s="41">
        <v>7.75</v>
      </c>
      <c r="K124" s="38">
        <f t="shared" si="63"/>
        <v>0</v>
      </c>
    </row>
    <row r="125" spans="1:20" ht="15.75" thickBot="1" x14ac:dyDescent="0.3">
      <c r="A125" s="31">
        <v>9</v>
      </c>
      <c r="B125" s="44" t="s">
        <v>92</v>
      </c>
      <c r="C125" s="13">
        <v>0.3125</v>
      </c>
      <c r="D125" s="2">
        <v>0.6875</v>
      </c>
      <c r="E125" s="57">
        <f t="shared" si="60"/>
        <v>0.375</v>
      </c>
      <c r="F125" s="13">
        <v>0.3125</v>
      </c>
      <c r="G125" s="2">
        <v>0.69444444444444453</v>
      </c>
      <c r="H125" s="58">
        <f t="shared" si="61"/>
        <v>0.38194444444444453</v>
      </c>
      <c r="I125" s="73">
        <f t="shared" si="65"/>
        <v>6.9444444444445308E-3</v>
      </c>
      <c r="J125" s="41">
        <v>8.5</v>
      </c>
      <c r="K125" s="38">
        <f t="shared" si="63"/>
        <v>1.4166666666666843</v>
      </c>
    </row>
    <row r="126" spans="1:20" ht="15.75" thickBot="1" x14ac:dyDescent="0.3">
      <c r="A126" s="31">
        <v>10</v>
      </c>
      <c r="B126" s="44" t="s">
        <v>93</v>
      </c>
      <c r="C126" s="32">
        <v>0</v>
      </c>
      <c r="D126" s="33">
        <v>0</v>
      </c>
      <c r="E126" s="57">
        <f t="shared" si="60"/>
        <v>0</v>
      </c>
      <c r="F126" s="32">
        <v>0</v>
      </c>
      <c r="G126" s="33">
        <v>0</v>
      </c>
      <c r="H126" s="58">
        <f t="shared" si="61"/>
        <v>0</v>
      </c>
      <c r="I126" s="74">
        <f t="shared" ref="I126" si="66">IF(F126="ca",0,IF(E126&lt;H126,H126,E126))</f>
        <v>0</v>
      </c>
      <c r="J126" s="41">
        <v>9.5</v>
      </c>
      <c r="K126" s="38">
        <f t="shared" si="63"/>
        <v>0</v>
      </c>
    </row>
    <row r="127" spans="1:20" ht="15.75" thickBot="1" x14ac:dyDescent="0.3">
      <c r="A127" s="31">
        <v>11</v>
      </c>
      <c r="B127" s="44" t="s">
        <v>94</v>
      </c>
      <c r="C127" s="32">
        <v>0</v>
      </c>
      <c r="D127" s="33">
        <v>0</v>
      </c>
      <c r="E127" s="57">
        <f t="shared" si="60"/>
        <v>0</v>
      </c>
      <c r="F127" s="32">
        <v>0</v>
      </c>
      <c r="G127" s="33">
        <v>0</v>
      </c>
      <c r="H127" s="58">
        <f t="shared" si="61"/>
        <v>0</v>
      </c>
      <c r="I127" s="73">
        <f t="shared" ref="I127" si="67">MAX(H127-E127,0)</f>
        <v>0</v>
      </c>
      <c r="J127" s="41">
        <v>9.25</v>
      </c>
      <c r="K127" s="38">
        <f t="shared" si="63"/>
        <v>0</v>
      </c>
    </row>
    <row r="128" spans="1:20" ht="15.75" thickBot="1" x14ac:dyDescent="0.3">
      <c r="A128" s="31">
        <v>12</v>
      </c>
      <c r="B128" s="44" t="s">
        <v>95</v>
      </c>
      <c r="C128" s="32">
        <v>0.375</v>
      </c>
      <c r="D128" s="33">
        <v>0.75</v>
      </c>
      <c r="E128" s="57">
        <f t="shared" si="60"/>
        <v>0.375</v>
      </c>
      <c r="F128" s="32">
        <v>0.39583333333333331</v>
      </c>
      <c r="G128" s="33">
        <v>0.75</v>
      </c>
      <c r="H128" s="58">
        <f t="shared" si="61"/>
        <v>0.35416666666666669</v>
      </c>
      <c r="I128" s="74">
        <f t="shared" ref="I128:I129" si="68">IF(F128="ca",0,IF(E128&lt;H128,H128,E128))</f>
        <v>0.375</v>
      </c>
      <c r="J128" s="41">
        <v>8.5</v>
      </c>
      <c r="K128" s="38">
        <f t="shared" si="63"/>
        <v>76.5</v>
      </c>
    </row>
    <row r="129" spans="1:11" ht="15.75" thickBot="1" x14ac:dyDescent="0.3">
      <c r="A129" s="31">
        <v>13</v>
      </c>
      <c r="B129" s="44" t="s">
        <v>96</v>
      </c>
      <c r="C129" s="32">
        <v>0</v>
      </c>
      <c r="D129" s="33">
        <v>0</v>
      </c>
      <c r="E129" s="57">
        <f t="shared" si="60"/>
        <v>0</v>
      </c>
      <c r="F129" s="32">
        <v>0</v>
      </c>
      <c r="G129" s="33">
        <v>0</v>
      </c>
      <c r="H129" s="58">
        <f t="shared" si="61"/>
        <v>0</v>
      </c>
      <c r="I129" s="74">
        <f t="shared" si="68"/>
        <v>0</v>
      </c>
      <c r="J129" s="41">
        <v>9</v>
      </c>
      <c r="K129" s="40">
        <f t="shared" si="63"/>
        <v>0</v>
      </c>
    </row>
    <row r="130" spans="1:11" ht="15.75" thickBot="1" x14ac:dyDescent="0.3">
      <c r="A130" s="31">
        <v>14</v>
      </c>
      <c r="B130" s="44" t="s">
        <v>97</v>
      </c>
      <c r="C130" s="32">
        <v>0.3125</v>
      </c>
      <c r="D130" s="33">
        <v>0.55208333333333337</v>
      </c>
      <c r="E130" s="57">
        <f t="shared" si="60"/>
        <v>0.23958333333333337</v>
      </c>
      <c r="F130" s="32">
        <v>0.33333333333333331</v>
      </c>
      <c r="G130" s="33">
        <v>0.57291666666666663</v>
      </c>
      <c r="H130" s="58">
        <f t="shared" si="61"/>
        <v>0.23958333333333331</v>
      </c>
      <c r="I130" s="73">
        <f t="shared" ref="I130:I131" si="69">MAX(H130-E130,0)</f>
        <v>0</v>
      </c>
      <c r="J130" s="41">
        <v>8.25</v>
      </c>
      <c r="K130" s="40">
        <f t="shared" si="63"/>
        <v>0</v>
      </c>
    </row>
    <row r="131" spans="1:11" ht="15.75" thickBot="1" x14ac:dyDescent="0.3">
      <c r="A131" s="31">
        <v>15</v>
      </c>
      <c r="B131" s="44" t="s">
        <v>98</v>
      </c>
      <c r="C131" s="32">
        <v>0.34375</v>
      </c>
      <c r="D131" s="33">
        <v>0.66666666666666663</v>
      </c>
      <c r="E131" s="57">
        <f t="shared" si="60"/>
        <v>0.32291666666666663</v>
      </c>
      <c r="F131" s="32">
        <v>0.35416666666666669</v>
      </c>
      <c r="G131" s="33">
        <v>0.69444444444444453</v>
      </c>
      <c r="H131" s="58">
        <f t="shared" si="61"/>
        <v>0.34027777777777785</v>
      </c>
      <c r="I131" s="73">
        <f t="shared" si="69"/>
        <v>1.7361111111111216E-2</v>
      </c>
      <c r="J131" s="41">
        <v>8.25</v>
      </c>
      <c r="K131" s="40">
        <f t="shared" si="63"/>
        <v>3.4375000000000209</v>
      </c>
    </row>
    <row r="132" spans="1:11" ht="15.75" thickBot="1" x14ac:dyDescent="0.3">
      <c r="A132" s="31">
        <v>16</v>
      </c>
      <c r="B132" s="44" t="s">
        <v>99</v>
      </c>
      <c r="C132" s="32">
        <v>0.39583333333333331</v>
      </c>
      <c r="D132" s="33">
        <v>0.77083333333333337</v>
      </c>
      <c r="E132" s="57">
        <f t="shared" si="60"/>
        <v>0.37500000000000006</v>
      </c>
      <c r="F132" s="32">
        <v>0.39583333333333331</v>
      </c>
      <c r="G132" s="33">
        <v>0.69791666666666663</v>
      </c>
      <c r="H132" s="58">
        <f t="shared" si="61"/>
        <v>0.30208333333333331</v>
      </c>
      <c r="I132" s="74">
        <f t="shared" ref="I132:I134" si="70">IF(F132="ca",0,IF(E132&lt;H132,H132,E132))</f>
        <v>0.37500000000000006</v>
      </c>
      <c r="J132" s="41">
        <v>8</v>
      </c>
      <c r="K132" s="40">
        <f t="shared" si="63"/>
        <v>72.000000000000014</v>
      </c>
    </row>
    <row r="133" spans="1:11" ht="15.75" thickBot="1" x14ac:dyDescent="0.3">
      <c r="A133" s="31">
        <v>17</v>
      </c>
      <c r="B133" s="44" t="s">
        <v>100</v>
      </c>
      <c r="C133" s="32">
        <v>0</v>
      </c>
      <c r="D133" s="33">
        <v>0</v>
      </c>
      <c r="E133" s="57">
        <f t="shared" si="60"/>
        <v>0</v>
      </c>
      <c r="F133" s="32">
        <v>0</v>
      </c>
      <c r="G133" s="33">
        <v>0</v>
      </c>
      <c r="H133" s="58">
        <f t="shared" si="61"/>
        <v>0</v>
      </c>
      <c r="I133" s="74">
        <f t="shared" si="70"/>
        <v>0</v>
      </c>
      <c r="J133" s="41">
        <v>8.75</v>
      </c>
      <c r="K133" s="40">
        <f t="shared" si="63"/>
        <v>0</v>
      </c>
    </row>
    <row r="134" spans="1:11" ht="15.75" thickBot="1" x14ac:dyDescent="0.3">
      <c r="A134" s="31">
        <v>18</v>
      </c>
      <c r="B134" s="44" t="s">
        <v>101</v>
      </c>
      <c r="C134" s="32">
        <v>0</v>
      </c>
      <c r="D134" s="33">
        <v>0</v>
      </c>
      <c r="E134" s="57">
        <f t="shared" si="60"/>
        <v>0</v>
      </c>
      <c r="F134" s="32">
        <v>0</v>
      </c>
      <c r="G134" s="33">
        <v>0</v>
      </c>
      <c r="H134" s="58">
        <f t="shared" si="61"/>
        <v>0</v>
      </c>
      <c r="I134" s="74">
        <f t="shared" si="70"/>
        <v>0</v>
      </c>
      <c r="J134" s="41">
        <v>9.75</v>
      </c>
      <c r="K134" s="40">
        <f t="shared" si="63"/>
        <v>0</v>
      </c>
    </row>
    <row r="135" spans="1:11" ht="15.75" thickBot="1" x14ac:dyDescent="0.3">
      <c r="A135" s="31">
        <v>19</v>
      </c>
      <c r="B135" s="44" t="s">
        <v>102</v>
      </c>
      <c r="C135" s="32">
        <v>0.3125</v>
      </c>
      <c r="D135" s="33">
        <v>0.71875</v>
      </c>
      <c r="E135" s="57">
        <f t="shared" si="60"/>
        <v>0.40625</v>
      </c>
      <c r="F135" s="32">
        <v>0.31944444444444448</v>
      </c>
      <c r="G135" s="33">
        <v>0.71875</v>
      </c>
      <c r="H135" s="58">
        <f t="shared" si="61"/>
        <v>0.39930555555555552</v>
      </c>
      <c r="I135" s="73">
        <f t="shared" ref="I135:I137" si="71">MAX(H135-E135,0)</f>
        <v>0</v>
      </c>
      <c r="J135" s="41">
        <v>9.25</v>
      </c>
      <c r="K135" s="40">
        <f t="shared" si="63"/>
        <v>0</v>
      </c>
    </row>
    <row r="136" spans="1:11" ht="15.75" thickBot="1" x14ac:dyDescent="0.3">
      <c r="A136" s="31">
        <v>20</v>
      </c>
      <c r="B136" s="44" t="s">
        <v>103</v>
      </c>
      <c r="C136" s="32">
        <v>0</v>
      </c>
      <c r="D136" s="33">
        <v>0</v>
      </c>
      <c r="E136" s="57">
        <f t="shared" si="60"/>
        <v>0</v>
      </c>
      <c r="F136" s="32">
        <v>0</v>
      </c>
      <c r="G136" s="33">
        <v>0</v>
      </c>
      <c r="H136" s="58">
        <f t="shared" si="61"/>
        <v>0</v>
      </c>
      <c r="I136" s="73">
        <f t="shared" si="71"/>
        <v>0</v>
      </c>
      <c r="J136" s="41">
        <v>9.75</v>
      </c>
      <c r="K136" s="40">
        <f t="shared" si="63"/>
        <v>0</v>
      </c>
    </row>
    <row r="137" spans="1:11" ht="15.75" thickBot="1" x14ac:dyDescent="0.3">
      <c r="A137" s="31">
        <v>21</v>
      </c>
      <c r="B137" s="44" t="s">
        <v>104</v>
      </c>
      <c r="C137" s="32">
        <v>0</v>
      </c>
      <c r="D137" s="33">
        <v>0</v>
      </c>
      <c r="E137" s="57">
        <f t="shared" si="60"/>
        <v>0</v>
      </c>
      <c r="F137" s="32">
        <v>0</v>
      </c>
      <c r="G137" s="33">
        <v>0</v>
      </c>
      <c r="H137" s="58">
        <f t="shared" si="61"/>
        <v>0</v>
      </c>
      <c r="I137" s="73">
        <f t="shared" si="71"/>
        <v>0</v>
      </c>
      <c r="J137" s="41">
        <v>9</v>
      </c>
      <c r="K137" s="40"/>
    </row>
    <row r="138" spans="1:11" ht="15.75" thickBot="1" x14ac:dyDescent="0.3">
      <c r="A138" s="31">
        <v>22</v>
      </c>
      <c r="B138" s="44"/>
      <c r="C138" s="32"/>
      <c r="D138" s="33"/>
      <c r="E138" s="57"/>
      <c r="F138" s="32"/>
      <c r="G138" s="33"/>
      <c r="H138" s="58"/>
      <c r="I138" s="73">
        <f t="shared" ref="I138:I141" si="72">MAX(H138-E138,0)</f>
        <v>0</v>
      </c>
      <c r="J138" s="41"/>
      <c r="K138" s="40"/>
    </row>
    <row r="139" spans="1:11" ht="15.75" thickBot="1" x14ac:dyDescent="0.3">
      <c r="A139" s="31">
        <v>23</v>
      </c>
      <c r="B139" s="44"/>
      <c r="C139" s="32"/>
      <c r="D139" s="33"/>
      <c r="E139" s="57"/>
      <c r="F139" s="32"/>
      <c r="G139" s="33"/>
      <c r="H139" s="58"/>
      <c r="I139" s="73">
        <f t="shared" si="72"/>
        <v>0</v>
      </c>
      <c r="J139" s="41"/>
      <c r="K139" s="40"/>
    </row>
    <row r="140" spans="1:11" ht="15.75" thickBot="1" x14ac:dyDescent="0.3">
      <c r="A140" s="31">
        <v>24</v>
      </c>
      <c r="B140" s="44"/>
      <c r="C140" s="32"/>
      <c r="D140" s="33"/>
      <c r="E140" s="57"/>
      <c r="F140" s="32"/>
      <c r="G140" s="33"/>
      <c r="H140" s="58"/>
      <c r="I140" s="73">
        <f t="shared" si="72"/>
        <v>0</v>
      </c>
      <c r="J140" s="41"/>
      <c r="K140" s="40"/>
    </row>
    <row r="141" spans="1:11" ht="15.75" thickBot="1" x14ac:dyDescent="0.3">
      <c r="A141" s="24">
        <v>25</v>
      </c>
      <c r="B141" s="44"/>
      <c r="C141" s="14"/>
      <c r="D141" s="10"/>
      <c r="E141" s="57"/>
      <c r="F141" s="14"/>
      <c r="G141" s="10"/>
      <c r="H141" s="58"/>
      <c r="I141" s="73">
        <f t="shared" si="72"/>
        <v>0</v>
      </c>
      <c r="J141" s="41"/>
      <c r="K141" s="40"/>
    </row>
    <row r="142" spans="1:11" ht="15.75" thickBot="1" x14ac:dyDescent="0.3">
      <c r="A142" s="115" t="s">
        <v>16</v>
      </c>
      <c r="B142" s="116"/>
      <c r="C142" s="116"/>
      <c r="D142" s="116"/>
      <c r="E142" s="116"/>
      <c r="F142" s="116"/>
      <c r="G142" s="116"/>
      <c r="H142" s="117"/>
      <c r="I142" s="42">
        <f>SUM(I117:I141)</f>
        <v>1.1076388888888891</v>
      </c>
      <c r="J142" s="41"/>
      <c r="K142" s="43">
        <f>SUM(K117:K141)</f>
        <v>215.35416666666674</v>
      </c>
    </row>
  </sheetData>
  <sortState ref="O6:Q18">
    <sortCondition ref="O8"/>
  </sortState>
  <mergeCells count="22">
    <mergeCell ref="R1:R2"/>
    <mergeCell ref="Q1:Q2"/>
    <mergeCell ref="S1:S2"/>
    <mergeCell ref="T1:T2"/>
    <mergeCell ref="C116:K116"/>
    <mergeCell ref="C4:K4"/>
    <mergeCell ref="A30:H30"/>
    <mergeCell ref="C32:K32"/>
    <mergeCell ref="O1:O2"/>
    <mergeCell ref="P1:P2"/>
    <mergeCell ref="A1:A2"/>
    <mergeCell ref="B1:B2"/>
    <mergeCell ref="C1:E1"/>
    <mergeCell ref="F1:H1"/>
    <mergeCell ref="N1:N2"/>
    <mergeCell ref="I1:K1"/>
    <mergeCell ref="A142:H142"/>
    <mergeCell ref="A58:H58"/>
    <mergeCell ref="C60:K60"/>
    <mergeCell ref="A86:H86"/>
    <mergeCell ref="C88:K88"/>
    <mergeCell ref="A114:H114"/>
  </mergeCells>
  <conditionalFormatting sqref="C110:C113">
    <cfRule type="containsText" dxfId="932" priority="745" operator="containsText" text="abs">
      <formula>NOT(ISERROR(SEARCH("abs",C110)))</formula>
    </cfRule>
    <cfRule type="containsText" dxfId="931" priority="746" operator="containsText" text="CA">
      <formula>NOT(ISERROR(SEARCH("CA",C110)))</formula>
    </cfRule>
    <cfRule type="containsText" dxfId="930" priority="747" operator="containsText" text="Abs">
      <formula>NOT(ISERROR(SEARCH("Abs",C110)))</formula>
    </cfRule>
  </conditionalFormatting>
  <conditionalFormatting sqref="F26:F29">
    <cfRule type="containsText" dxfId="929" priority="779" operator="containsText" text="abs">
      <formula>NOT(ISERROR(SEARCH("abs",F26)))</formula>
    </cfRule>
    <cfRule type="containsText" dxfId="928" priority="780" operator="containsText" text="CA">
      <formula>NOT(ISERROR(SEARCH("CA",F26)))</formula>
    </cfRule>
    <cfRule type="containsText" dxfId="927" priority="781" operator="containsText" text="Abs">
      <formula>NOT(ISERROR(SEARCH("Abs",F26)))</formula>
    </cfRule>
  </conditionalFormatting>
  <conditionalFormatting sqref="F82:F85">
    <cfRule type="containsText" dxfId="926" priority="759" operator="containsText" text="abs">
      <formula>NOT(ISERROR(SEARCH("abs",F82)))</formula>
    </cfRule>
    <cfRule type="containsText" dxfId="925" priority="760" operator="containsText" text="CA">
      <formula>NOT(ISERROR(SEARCH("CA",F82)))</formula>
    </cfRule>
    <cfRule type="containsText" dxfId="924" priority="761" operator="containsText" text="Abs">
      <formula>NOT(ISERROR(SEARCH("Abs",F82)))</formula>
    </cfRule>
  </conditionalFormatting>
  <conditionalFormatting sqref="F138:F141">
    <cfRule type="containsText" dxfId="923" priority="742" operator="containsText" text="abs">
      <formula>NOT(ISERROR(SEARCH("abs",F138)))</formula>
    </cfRule>
    <cfRule type="containsText" dxfId="922" priority="743" operator="containsText" text="CA">
      <formula>NOT(ISERROR(SEARCH("CA",F138)))</formula>
    </cfRule>
    <cfRule type="containsText" dxfId="921" priority="744" operator="containsText" text="Abs">
      <formula>NOT(ISERROR(SEARCH("Abs",F138)))</formula>
    </cfRule>
  </conditionalFormatting>
  <conditionalFormatting sqref="C138:C141">
    <cfRule type="containsText" dxfId="920" priority="738" operator="containsText" text="abs">
      <formula>NOT(ISERROR(SEARCH("abs",C138)))</formula>
    </cfRule>
    <cfRule type="containsText" dxfId="919" priority="739" operator="containsText" text="CA">
      <formula>NOT(ISERROR(SEARCH("CA",C138)))</formula>
    </cfRule>
    <cfRule type="containsText" dxfId="918" priority="740" operator="containsText" text="Abs">
      <formula>NOT(ISERROR(SEARCH("Abs",C138)))</formula>
    </cfRule>
  </conditionalFormatting>
  <conditionalFormatting sqref="F54:F57">
    <cfRule type="containsText" dxfId="917" priority="769" operator="containsText" text="abs">
      <formula>NOT(ISERROR(SEARCH("abs",F54)))</formula>
    </cfRule>
    <cfRule type="containsText" dxfId="916" priority="770" operator="containsText" text="CA">
      <formula>NOT(ISERROR(SEARCH("CA",F54)))</formula>
    </cfRule>
    <cfRule type="containsText" dxfId="915" priority="771" operator="containsText" text="Abs">
      <formula>NOT(ISERROR(SEARCH("Abs",F54)))</formula>
    </cfRule>
  </conditionalFormatting>
  <conditionalFormatting sqref="C26:C29">
    <cfRule type="containsText" dxfId="914" priority="775" operator="containsText" text="abs">
      <formula>NOT(ISERROR(SEARCH("abs",C26)))</formula>
    </cfRule>
    <cfRule type="containsText" dxfId="913" priority="776" operator="containsText" text="CA">
      <formula>NOT(ISERROR(SEARCH("CA",C26)))</formula>
    </cfRule>
    <cfRule type="containsText" dxfId="912" priority="777" operator="containsText" text="Abs">
      <formula>NOT(ISERROR(SEARCH("Abs",C26)))</formula>
    </cfRule>
  </conditionalFormatting>
  <conditionalFormatting sqref="C54:C57">
    <cfRule type="containsText" dxfId="911" priority="765" operator="containsText" text="abs">
      <formula>NOT(ISERROR(SEARCH("abs",C54)))</formula>
    </cfRule>
    <cfRule type="containsText" dxfId="910" priority="766" operator="containsText" text="CA">
      <formula>NOT(ISERROR(SEARCH("CA",C54)))</formula>
    </cfRule>
    <cfRule type="containsText" dxfId="909" priority="767" operator="containsText" text="Abs">
      <formula>NOT(ISERROR(SEARCH("Abs",C54)))</formula>
    </cfRule>
  </conditionalFormatting>
  <conditionalFormatting sqref="C82:C85">
    <cfRule type="containsText" dxfId="908" priority="755" operator="containsText" text="abs">
      <formula>NOT(ISERROR(SEARCH("abs",C82)))</formula>
    </cfRule>
    <cfRule type="containsText" dxfId="907" priority="756" operator="containsText" text="CA">
      <formula>NOT(ISERROR(SEARCH("CA",C82)))</formula>
    </cfRule>
    <cfRule type="containsText" dxfId="906" priority="757" operator="containsText" text="Abs">
      <formula>NOT(ISERROR(SEARCH("Abs",C82)))</formula>
    </cfRule>
  </conditionalFormatting>
  <conditionalFormatting sqref="F110:F113">
    <cfRule type="containsText" dxfId="905" priority="749" operator="containsText" text="abs">
      <formula>NOT(ISERROR(SEARCH("abs",F110)))</formula>
    </cfRule>
    <cfRule type="containsText" dxfId="904" priority="750" operator="containsText" text="CA">
      <formula>NOT(ISERROR(SEARCH("CA",F110)))</formula>
    </cfRule>
    <cfRule type="containsText" dxfId="903" priority="751" operator="containsText" text="Abs">
      <formula>NOT(ISERROR(SEARCH("Abs",F110)))</formula>
    </cfRule>
  </conditionalFormatting>
  <conditionalFormatting sqref="I26:I29">
    <cfRule type="cellIs" dxfId="902" priority="734" operator="greaterThan">
      <formula>$G$6</formula>
    </cfRule>
  </conditionalFormatting>
  <conditionalFormatting sqref="I54:I57">
    <cfRule type="cellIs" dxfId="901" priority="733" operator="greaterThan">
      <formula>$G$6</formula>
    </cfRule>
  </conditionalFormatting>
  <conditionalFormatting sqref="I82:I85">
    <cfRule type="cellIs" dxfId="900" priority="732" operator="greaterThan">
      <formula>$G$6</formula>
    </cfRule>
  </conditionalFormatting>
  <conditionalFormatting sqref="I110:I113">
    <cfRule type="cellIs" dxfId="899" priority="731" operator="greaterThan">
      <formula>$G$6</formula>
    </cfRule>
  </conditionalFormatting>
  <conditionalFormatting sqref="I138:I141">
    <cfRule type="cellIs" dxfId="898" priority="730" operator="greaterThan">
      <formula>$G$6</formula>
    </cfRule>
  </conditionalFormatting>
  <conditionalFormatting sqref="C33">
    <cfRule type="containsText" dxfId="897" priority="280" operator="containsText" text="abs">
      <formula>NOT(ISERROR(SEARCH("abs",C33)))</formula>
    </cfRule>
    <cfRule type="containsText" dxfId="896" priority="281" operator="containsText" text="CA">
      <formula>NOT(ISERROR(SEARCH("CA",C33)))</formula>
    </cfRule>
    <cfRule type="containsText" dxfId="895" priority="282" operator="containsText" text="Abs">
      <formula>NOT(ISERROR(SEARCH("Abs",C33)))</formula>
    </cfRule>
  </conditionalFormatting>
  <conditionalFormatting sqref="F76">
    <cfRule type="containsText" dxfId="894" priority="232" operator="containsText" text="abs">
      <formula>NOT(ISERROR(SEARCH("abs",F76)))</formula>
    </cfRule>
    <cfRule type="containsText" dxfId="893" priority="233" operator="containsText" text="CA">
      <formula>NOT(ISERROR(SEARCH("CA",F76)))</formula>
    </cfRule>
    <cfRule type="containsText" dxfId="892" priority="234" operator="containsText" text="Abs">
      <formula>NOT(ISERROR(SEARCH("Abs",F76)))</formula>
    </cfRule>
  </conditionalFormatting>
  <conditionalFormatting sqref="F75">
    <cfRule type="containsText" dxfId="891" priority="235" operator="containsText" text="abs">
      <formula>NOT(ISERROR(SEARCH("abs",F75)))</formula>
    </cfRule>
    <cfRule type="containsText" dxfId="890" priority="236" operator="containsText" text="CA">
      <formula>NOT(ISERROR(SEARCH("CA",F75)))</formula>
    </cfRule>
    <cfRule type="containsText" dxfId="889" priority="237" operator="containsText" text="Abs">
      <formula>NOT(ISERROR(SEARCH("Abs",F75)))</formula>
    </cfRule>
  </conditionalFormatting>
  <conditionalFormatting sqref="C64">
    <cfRule type="containsText" dxfId="888" priority="222" operator="containsText" text="abs">
      <formula>NOT(ISERROR(SEARCH("abs",C64)))</formula>
    </cfRule>
    <cfRule type="containsText" dxfId="887" priority="223" operator="containsText" text="CA">
      <formula>NOT(ISERROR(SEARCH("CA",C64)))</formula>
    </cfRule>
    <cfRule type="containsText" dxfId="886" priority="224" operator="containsText" text="Abs">
      <formula>NOT(ISERROR(SEARCH("Abs",C64)))</formula>
    </cfRule>
  </conditionalFormatting>
  <conditionalFormatting sqref="C75">
    <cfRule type="containsText" dxfId="885" priority="219" operator="containsText" text="abs">
      <formula>NOT(ISERROR(SEARCH("abs",C75)))</formula>
    </cfRule>
    <cfRule type="containsText" dxfId="884" priority="220" operator="containsText" text="CA">
      <formula>NOT(ISERROR(SEARCH("CA",C75)))</formula>
    </cfRule>
    <cfRule type="containsText" dxfId="883" priority="221" operator="containsText" text="Abs">
      <formula>NOT(ISERROR(SEARCH("Abs",C75)))</formula>
    </cfRule>
  </conditionalFormatting>
  <conditionalFormatting sqref="C41">
    <cfRule type="containsText" dxfId="882" priority="318" operator="containsText" text="abs">
      <formula>NOT(ISERROR(SEARCH("abs",C41)))</formula>
    </cfRule>
    <cfRule type="containsText" dxfId="881" priority="319" operator="containsText" text="CA">
      <formula>NOT(ISERROR(SEARCH("CA",C41)))</formula>
    </cfRule>
    <cfRule type="containsText" dxfId="880" priority="320" operator="containsText" text="Abs">
      <formula>NOT(ISERROR(SEARCH("Abs",C41)))</formula>
    </cfRule>
  </conditionalFormatting>
  <conditionalFormatting sqref="F49">
    <cfRule type="containsText" dxfId="879" priority="293" operator="containsText" text="abs">
      <formula>NOT(ISERROR(SEARCH("abs",F49)))</formula>
    </cfRule>
    <cfRule type="containsText" dxfId="878" priority="294" operator="containsText" text="CA">
      <formula>NOT(ISERROR(SEARCH("CA",F49)))</formula>
    </cfRule>
    <cfRule type="containsText" dxfId="877" priority="295" operator="containsText" text="Abs">
      <formula>NOT(ISERROR(SEARCH("Abs",F49)))</formula>
    </cfRule>
  </conditionalFormatting>
  <conditionalFormatting sqref="F42">
    <cfRule type="containsText" dxfId="876" priority="286" operator="containsText" text="abs">
      <formula>NOT(ISERROR(SEARCH("abs",F42)))</formula>
    </cfRule>
    <cfRule type="containsText" dxfId="875" priority="287" operator="containsText" text="CA">
      <formula>NOT(ISERROR(SEARCH("CA",F42)))</formula>
    </cfRule>
    <cfRule type="containsText" dxfId="874" priority="288" operator="containsText" text="Abs">
      <formula>NOT(ISERROR(SEARCH("Abs",F42)))</formula>
    </cfRule>
  </conditionalFormatting>
  <conditionalFormatting sqref="F33">
    <cfRule type="containsText" dxfId="873" priority="283" operator="containsText" text="abs">
      <formula>NOT(ISERROR(SEARCH("abs",F33)))</formula>
    </cfRule>
    <cfRule type="containsText" dxfId="872" priority="284" operator="containsText" text="CA">
      <formula>NOT(ISERROR(SEARCH("CA",F33)))</formula>
    </cfRule>
    <cfRule type="containsText" dxfId="871" priority="285" operator="containsText" text="Abs">
      <formula>NOT(ISERROR(SEARCH("Abs",F33)))</formula>
    </cfRule>
  </conditionalFormatting>
  <conditionalFormatting sqref="C78:C81 C73:C74 C64:C71">
    <cfRule type="containsText" dxfId="870" priority="273" operator="containsText" text="abs">
      <formula>NOT(ISERROR(SEARCH("abs",C64)))</formula>
    </cfRule>
    <cfRule type="containsText" dxfId="869" priority="274" operator="containsText" text="CA">
      <formula>NOT(ISERROR(SEARCH("CA",C64)))</formula>
    </cfRule>
    <cfRule type="containsText" dxfId="868" priority="275" operator="containsText" text="Abs">
      <formula>NOT(ISERROR(SEARCH("Abs",C64)))</formula>
    </cfRule>
  </conditionalFormatting>
  <conditionalFormatting sqref="C50:C53 C45:C47 C36:C43">
    <cfRule type="containsText" dxfId="867" priority="360" operator="containsText" text="abs">
      <formula>NOT(ISERROR(SEARCH("abs",C36)))</formula>
    </cfRule>
    <cfRule type="containsText" dxfId="866" priority="361" operator="containsText" text="CA">
      <formula>NOT(ISERROR(SEARCH("CA",C36)))</formula>
    </cfRule>
    <cfRule type="containsText" dxfId="865" priority="362" operator="containsText" text="Abs">
      <formula>NOT(ISERROR(SEARCH("Abs",C36)))</formula>
    </cfRule>
  </conditionalFormatting>
  <conditionalFormatting sqref="F48">
    <cfRule type="containsText" dxfId="864" priority="322" operator="containsText" text="abs">
      <formula>NOT(ISERROR(SEARCH("abs",F48)))</formula>
    </cfRule>
    <cfRule type="containsText" dxfId="863" priority="323" operator="containsText" text="CA">
      <formula>NOT(ISERROR(SEARCH("CA",F48)))</formula>
    </cfRule>
    <cfRule type="containsText" dxfId="862" priority="324" operator="containsText" text="Abs">
      <formula>NOT(ISERROR(SEARCH("Abs",F48)))</formula>
    </cfRule>
  </conditionalFormatting>
  <conditionalFormatting sqref="F41">
    <cfRule type="containsText" dxfId="861" priority="315" operator="containsText" text="abs">
      <formula>NOT(ISERROR(SEARCH("abs",F41)))</formula>
    </cfRule>
    <cfRule type="containsText" dxfId="860" priority="316" operator="containsText" text="CA">
      <formula>NOT(ISERROR(SEARCH("CA",F41)))</formula>
    </cfRule>
    <cfRule type="containsText" dxfId="859" priority="317" operator="containsText" text="Abs">
      <formula>NOT(ISERROR(SEARCH("Abs",F41)))</formula>
    </cfRule>
  </conditionalFormatting>
  <conditionalFormatting sqref="C36">
    <cfRule type="containsText" dxfId="858" priority="312" operator="containsText" text="abs">
      <formula>NOT(ISERROR(SEARCH("abs",C36)))</formula>
    </cfRule>
    <cfRule type="containsText" dxfId="857" priority="313" operator="containsText" text="CA">
      <formula>NOT(ISERROR(SEARCH("CA",C36)))</formula>
    </cfRule>
    <cfRule type="containsText" dxfId="856" priority="314" operator="containsText" text="Abs">
      <formula>NOT(ISERROR(SEARCH("Abs",C36)))</formula>
    </cfRule>
  </conditionalFormatting>
  <conditionalFormatting sqref="C13">
    <cfRule type="containsText" dxfId="855" priority="390" operator="containsText" text="abs">
      <formula>NOT(ISERROR(SEARCH("abs",C13)))</formula>
    </cfRule>
    <cfRule type="containsText" dxfId="854" priority="391" operator="containsText" text="CA">
      <formula>NOT(ISERROR(SEARCH("CA",C13)))</formula>
    </cfRule>
    <cfRule type="containsText" dxfId="853" priority="392" operator="containsText" text="Abs">
      <formula>NOT(ISERROR(SEARCH("Abs",C13)))</formula>
    </cfRule>
  </conditionalFormatting>
  <conditionalFormatting sqref="F13">
    <cfRule type="containsText" dxfId="852" priority="387" operator="containsText" text="abs">
      <formula>NOT(ISERROR(SEARCH("abs",F13)))</formula>
    </cfRule>
    <cfRule type="containsText" dxfId="851" priority="388" operator="containsText" text="CA">
      <formula>NOT(ISERROR(SEARCH("CA",F13)))</formula>
    </cfRule>
    <cfRule type="containsText" dxfId="850" priority="389" operator="containsText" text="Abs">
      <formula>NOT(ISERROR(SEARCH("Abs",F13)))</formula>
    </cfRule>
  </conditionalFormatting>
  <conditionalFormatting sqref="F6">
    <cfRule type="containsText" dxfId="849" priority="373" operator="containsText" text="abs">
      <formula>NOT(ISERROR(SEARCH("abs",F6)))</formula>
    </cfRule>
    <cfRule type="containsText" dxfId="848" priority="374" operator="containsText" text="CA">
      <formula>NOT(ISERROR(SEARCH("CA",F6)))</formula>
    </cfRule>
    <cfRule type="containsText" dxfId="847" priority="375" operator="containsText" text="Abs">
      <formula>NOT(ISERROR(SEARCH("Abs",F6)))</formula>
    </cfRule>
  </conditionalFormatting>
  <conditionalFormatting sqref="F5">
    <cfRule type="containsText" dxfId="846" priority="370" operator="containsText" text="abs">
      <formula>NOT(ISERROR(SEARCH("abs",F5)))</formula>
    </cfRule>
    <cfRule type="containsText" dxfId="845" priority="371" operator="containsText" text="CA">
      <formula>NOT(ISERROR(SEARCH("CA",F5)))</formula>
    </cfRule>
    <cfRule type="containsText" dxfId="844" priority="372" operator="containsText" text="Abs">
      <formula>NOT(ISERROR(SEARCH("Abs",F5)))</formula>
    </cfRule>
  </conditionalFormatting>
  <conditionalFormatting sqref="F50:F53 F45:F47 F35:F43">
    <cfRule type="containsText" dxfId="843" priority="363" operator="containsText" text="abs">
      <formula>NOT(ISERROR(SEARCH("abs",F35)))</formula>
    </cfRule>
    <cfRule type="containsText" dxfId="842" priority="364" operator="containsText" text="CA">
      <formula>NOT(ISERROR(SEARCH("CA",F35)))</formula>
    </cfRule>
    <cfRule type="containsText" dxfId="841" priority="365" operator="containsText" text="Abs">
      <formula>NOT(ISERROR(SEARCH("Abs",F35)))</formula>
    </cfRule>
  </conditionalFormatting>
  <conditionalFormatting sqref="C35">
    <cfRule type="containsText" dxfId="840" priority="356" operator="containsText" text="abs">
      <formula>NOT(ISERROR(SEARCH("abs",C35)))</formula>
    </cfRule>
    <cfRule type="containsText" dxfId="839" priority="357" operator="containsText" text="CA">
      <formula>NOT(ISERROR(SEARCH("CA",C35)))</formula>
    </cfRule>
    <cfRule type="containsText" dxfId="838" priority="358" operator="containsText" text="Abs">
      <formula>NOT(ISERROR(SEARCH("Abs",C35)))</formula>
    </cfRule>
  </conditionalFormatting>
  <conditionalFormatting sqref="I49">
    <cfRule type="cellIs" dxfId="837" priority="355" operator="greaterThan">
      <formula>$E$33</formula>
    </cfRule>
  </conditionalFormatting>
  <conditionalFormatting sqref="F49">
    <cfRule type="containsText" dxfId="836" priority="349" operator="containsText" text="abs">
      <formula>NOT(ISERROR(SEARCH("abs",F49)))</formula>
    </cfRule>
    <cfRule type="containsText" dxfId="835" priority="350" operator="containsText" text="CA">
      <formula>NOT(ISERROR(SEARCH("CA",F49)))</formula>
    </cfRule>
    <cfRule type="containsText" dxfId="834" priority="351" operator="containsText" text="Abs">
      <formula>NOT(ISERROR(SEARCH("Abs",F49)))</formula>
    </cfRule>
  </conditionalFormatting>
  <conditionalFormatting sqref="C49">
    <cfRule type="containsText" dxfId="833" priority="352" operator="containsText" text="abs">
      <formula>NOT(ISERROR(SEARCH("abs",C49)))</formula>
    </cfRule>
    <cfRule type="containsText" dxfId="832" priority="353" operator="containsText" text="CA">
      <formula>NOT(ISERROR(SEARCH("CA",C49)))</formula>
    </cfRule>
    <cfRule type="containsText" dxfId="831" priority="354" operator="containsText" text="Abs">
      <formula>NOT(ISERROR(SEARCH("Abs",C49)))</formula>
    </cfRule>
  </conditionalFormatting>
  <conditionalFormatting sqref="F7:F12 F24 F22 F17:F18 F14">
    <cfRule type="containsText" dxfId="830" priority="432" operator="containsText" text="abs">
      <formula>NOT(ISERROR(SEARCH("abs",F7)))</formula>
    </cfRule>
    <cfRule type="containsText" dxfId="829" priority="433" operator="containsText" text="CA">
      <formula>NOT(ISERROR(SEARCH("CA",F7)))</formula>
    </cfRule>
    <cfRule type="containsText" dxfId="828" priority="434" operator="containsText" text="Abs">
      <formula>NOT(ISERROR(SEARCH("Abs",F7)))</formula>
    </cfRule>
  </conditionalFormatting>
  <conditionalFormatting sqref="C7:C12 C22 C24 C17:C18 C14">
    <cfRule type="containsText" dxfId="827" priority="429" operator="containsText" text="abs">
      <formula>NOT(ISERROR(SEARCH("abs",C7)))</formula>
    </cfRule>
    <cfRule type="containsText" dxfId="826" priority="430" operator="containsText" text="CA">
      <formula>NOT(ISERROR(SEARCH("CA",C7)))</formula>
    </cfRule>
    <cfRule type="containsText" dxfId="825" priority="431" operator="containsText" text="Abs">
      <formula>NOT(ISERROR(SEARCH("Abs",C7)))</formula>
    </cfRule>
  </conditionalFormatting>
  <conditionalFormatting sqref="I7:I12 I24 I22 I17:I18 I14">
    <cfRule type="cellIs" dxfId="824" priority="428" operator="greaterThan">
      <formula>$G$6</formula>
    </cfRule>
  </conditionalFormatting>
  <conditionalFormatting sqref="I23">
    <cfRule type="cellIs" dxfId="823" priority="427" operator="greaterThan">
      <formula>$E$33</formula>
    </cfRule>
  </conditionalFormatting>
  <conditionalFormatting sqref="C23">
    <cfRule type="containsText" dxfId="822" priority="424" operator="containsText" text="abs">
      <formula>NOT(ISERROR(SEARCH("abs",C23)))</formula>
    </cfRule>
    <cfRule type="containsText" dxfId="821" priority="425" operator="containsText" text="CA">
      <formula>NOT(ISERROR(SEARCH("CA",C23)))</formula>
    </cfRule>
    <cfRule type="containsText" dxfId="820" priority="426" operator="containsText" text="Abs">
      <formula>NOT(ISERROR(SEARCH("Abs",C23)))</formula>
    </cfRule>
  </conditionalFormatting>
  <conditionalFormatting sqref="F23">
    <cfRule type="containsText" dxfId="819" priority="421" operator="containsText" text="abs">
      <formula>NOT(ISERROR(SEARCH("abs",F23)))</formula>
    </cfRule>
    <cfRule type="containsText" dxfId="818" priority="422" operator="containsText" text="CA">
      <formula>NOT(ISERROR(SEARCH("CA",F23)))</formula>
    </cfRule>
    <cfRule type="containsText" dxfId="817" priority="423" operator="containsText" text="Abs">
      <formula>NOT(ISERROR(SEARCH("Abs",F23)))</formula>
    </cfRule>
  </conditionalFormatting>
  <conditionalFormatting sqref="I21">
    <cfRule type="cellIs" dxfId="816" priority="420" operator="greaterThan">
      <formula>$E$33</formula>
    </cfRule>
  </conditionalFormatting>
  <conditionalFormatting sqref="C21">
    <cfRule type="containsText" dxfId="815" priority="417" operator="containsText" text="abs">
      <formula>NOT(ISERROR(SEARCH("abs",C21)))</formula>
    </cfRule>
    <cfRule type="containsText" dxfId="814" priority="418" operator="containsText" text="CA">
      <formula>NOT(ISERROR(SEARCH("CA",C21)))</formula>
    </cfRule>
    <cfRule type="containsText" dxfId="813" priority="419" operator="containsText" text="Abs">
      <formula>NOT(ISERROR(SEARCH("Abs",C21)))</formula>
    </cfRule>
  </conditionalFormatting>
  <conditionalFormatting sqref="F21">
    <cfRule type="containsText" dxfId="812" priority="414" operator="containsText" text="abs">
      <formula>NOT(ISERROR(SEARCH("abs",F21)))</formula>
    </cfRule>
    <cfRule type="containsText" dxfId="811" priority="415" operator="containsText" text="CA">
      <formula>NOT(ISERROR(SEARCH("CA",F21)))</formula>
    </cfRule>
    <cfRule type="containsText" dxfId="810" priority="416" operator="containsText" text="Abs">
      <formula>NOT(ISERROR(SEARCH("Abs",F21)))</formula>
    </cfRule>
  </conditionalFormatting>
  <conditionalFormatting sqref="I15:I16">
    <cfRule type="cellIs" dxfId="809" priority="413" operator="greaterThan">
      <formula>$E$33</formula>
    </cfRule>
  </conditionalFormatting>
  <conditionalFormatting sqref="C15:C16">
    <cfRule type="containsText" dxfId="808" priority="410" operator="containsText" text="abs">
      <formula>NOT(ISERROR(SEARCH("abs",C15)))</formula>
    </cfRule>
    <cfRule type="containsText" dxfId="807" priority="411" operator="containsText" text="CA">
      <formula>NOT(ISERROR(SEARCH("CA",C15)))</formula>
    </cfRule>
    <cfRule type="containsText" dxfId="806" priority="412" operator="containsText" text="Abs">
      <formula>NOT(ISERROR(SEARCH("Abs",C15)))</formula>
    </cfRule>
  </conditionalFormatting>
  <conditionalFormatting sqref="F15:F16">
    <cfRule type="containsText" dxfId="805" priority="407" operator="containsText" text="abs">
      <formula>NOT(ISERROR(SEARCH("abs",F15)))</formula>
    </cfRule>
    <cfRule type="containsText" dxfId="804" priority="408" operator="containsText" text="CA">
      <formula>NOT(ISERROR(SEARCH("CA",F15)))</formula>
    </cfRule>
    <cfRule type="containsText" dxfId="803" priority="409" operator="containsText" text="Abs">
      <formula>NOT(ISERROR(SEARCH("Abs",F15)))</formula>
    </cfRule>
  </conditionalFormatting>
  <conditionalFormatting sqref="I19:I20">
    <cfRule type="cellIs" dxfId="802" priority="406" operator="greaterThan">
      <formula>$E$33</formula>
    </cfRule>
  </conditionalFormatting>
  <conditionalFormatting sqref="C20">
    <cfRule type="containsText" dxfId="801" priority="400" operator="containsText" text="abs">
      <formula>NOT(ISERROR(SEARCH("abs",C20)))</formula>
    </cfRule>
    <cfRule type="containsText" dxfId="800" priority="401" operator="containsText" text="CA">
      <formula>NOT(ISERROR(SEARCH("CA",C20)))</formula>
    </cfRule>
    <cfRule type="containsText" dxfId="799" priority="402" operator="containsText" text="Abs">
      <formula>NOT(ISERROR(SEARCH("Abs",C20)))</formula>
    </cfRule>
  </conditionalFormatting>
  <conditionalFormatting sqref="C19">
    <cfRule type="containsText" dxfId="798" priority="403" operator="containsText" text="abs">
      <formula>NOT(ISERROR(SEARCH("abs",C19)))</formula>
    </cfRule>
    <cfRule type="containsText" dxfId="797" priority="404" operator="containsText" text="CA">
      <formula>NOT(ISERROR(SEARCH("CA",C19)))</formula>
    </cfRule>
    <cfRule type="containsText" dxfId="796" priority="405" operator="containsText" text="Abs">
      <formula>NOT(ISERROR(SEARCH("Abs",C19)))</formula>
    </cfRule>
  </conditionalFormatting>
  <conditionalFormatting sqref="F20">
    <cfRule type="containsText" dxfId="795" priority="394" operator="containsText" text="abs">
      <formula>NOT(ISERROR(SEARCH("abs",F20)))</formula>
    </cfRule>
    <cfRule type="containsText" dxfId="794" priority="395" operator="containsText" text="CA">
      <formula>NOT(ISERROR(SEARCH("CA",F20)))</formula>
    </cfRule>
    <cfRule type="containsText" dxfId="793" priority="396" operator="containsText" text="Abs">
      <formula>NOT(ISERROR(SEARCH("Abs",F20)))</formula>
    </cfRule>
  </conditionalFormatting>
  <conditionalFormatting sqref="F19">
    <cfRule type="containsText" dxfId="792" priority="397" operator="containsText" text="abs">
      <formula>NOT(ISERROR(SEARCH("abs",F19)))</formula>
    </cfRule>
    <cfRule type="containsText" dxfId="791" priority="398" operator="containsText" text="CA">
      <formula>NOT(ISERROR(SEARCH("CA",F19)))</formula>
    </cfRule>
    <cfRule type="containsText" dxfId="790" priority="399" operator="containsText" text="Abs">
      <formula>NOT(ISERROR(SEARCH("Abs",F19)))</formula>
    </cfRule>
  </conditionalFormatting>
  <conditionalFormatting sqref="I13">
    <cfRule type="cellIs" dxfId="789" priority="393" operator="greaterThan">
      <formula>$E$33</formula>
    </cfRule>
  </conditionalFormatting>
  <conditionalFormatting sqref="F25">
    <cfRule type="containsText" dxfId="788" priority="384" operator="containsText" text="abs">
      <formula>NOT(ISERROR(SEARCH("abs",F25)))</formula>
    </cfRule>
    <cfRule type="containsText" dxfId="787" priority="385" operator="containsText" text="CA">
      <formula>NOT(ISERROR(SEARCH("CA",F25)))</formula>
    </cfRule>
    <cfRule type="containsText" dxfId="786" priority="386" operator="containsText" text="Abs">
      <formula>NOT(ISERROR(SEARCH("Abs",F25)))</formula>
    </cfRule>
  </conditionalFormatting>
  <conditionalFormatting sqref="C25">
    <cfRule type="containsText" dxfId="785" priority="381" operator="containsText" text="abs">
      <formula>NOT(ISERROR(SEARCH("abs",C25)))</formula>
    </cfRule>
    <cfRule type="containsText" dxfId="784" priority="382" operator="containsText" text="CA">
      <formula>NOT(ISERROR(SEARCH("CA",C25)))</formula>
    </cfRule>
    <cfRule type="containsText" dxfId="783" priority="383" operator="containsText" text="Abs">
      <formula>NOT(ISERROR(SEARCH("Abs",C25)))</formula>
    </cfRule>
  </conditionalFormatting>
  <conditionalFormatting sqref="I25">
    <cfRule type="cellIs" dxfId="782" priority="380" operator="greaterThan">
      <formula>$G$6</formula>
    </cfRule>
  </conditionalFormatting>
  <conditionalFormatting sqref="I6">
    <cfRule type="cellIs" dxfId="781" priority="379" operator="greaterThan">
      <formula>$E$33</formula>
    </cfRule>
  </conditionalFormatting>
  <conditionalFormatting sqref="C6">
    <cfRule type="containsText" dxfId="780" priority="376" operator="containsText" text="abs">
      <formula>NOT(ISERROR(SEARCH("abs",C6)))</formula>
    </cfRule>
    <cfRule type="containsText" dxfId="779" priority="377" operator="containsText" text="CA">
      <formula>NOT(ISERROR(SEARCH("CA",C6)))</formula>
    </cfRule>
    <cfRule type="containsText" dxfId="778" priority="378" operator="containsText" text="Abs">
      <formula>NOT(ISERROR(SEARCH("Abs",C6)))</formula>
    </cfRule>
  </conditionalFormatting>
  <conditionalFormatting sqref="C5">
    <cfRule type="containsText" dxfId="777" priority="367" operator="containsText" text="abs">
      <formula>NOT(ISERROR(SEARCH("abs",C5)))</formula>
    </cfRule>
    <cfRule type="containsText" dxfId="776" priority="368" operator="containsText" text="CA">
      <formula>NOT(ISERROR(SEARCH("CA",C5)))</formula>
    </cfRule>
    <cfRule type="containsText" dxfId="775" priority="369" operator="containsText" text="Abs">
      <formula>NOT(ISERROR(SEARCH("Abs",C5)))</formula>
    </cfRule>
  </conditionalFormatting>
  <conditionalFormatting sqref="I50:I53 I45:I47 I35:I43">
    <cfRule type="cellIs" dxfId="774" priority="359" operator="greaterThan">
      <formula>$G$6</formula>
    </cfRule>
  </conditionalFormatting>
  <conditionalFormatting sqref="I34:I35">
    <cfRule type="cellIs" dxfId="773" priority="348" operator="greaterThan">
      <formula>$E$33</formula>
    </cfRule>
  </conditionalFormatting>
  <conditionalFormatting sqref="C34:C35">
    <cfRule type="containsText" dxfId="772" priority="345" operator="containsText" text="abs">
      <formula>NOT(ISERROR(SEARCH("abs",C34)))</formula>
    </cfRule>
    <cfRule type="containsText" dxfId="771" priority="346" operator="containsText" text="CA">
      <formula>NOT(ISERROR(SEARCH("CA",C34)))</formula>
    </cfRule>
    <cfRule type="containsText" dxfId="770" priority="347" operator="containsText" text="Abs">
      <formula>NOT(ISERROR(SEARCH("Abs",C34)))</formula>
    </cfRule>
  </conditionalFormatting>
  <conditionalFormatting sqref="F34:F35">
    <cfRule type="containsText" dxfId="769" priority="342" operator="containsText" text="abs">
      <formula>NOT(ISERROR(SEARCH("abs",F34)))</formula>
    </cfRule>
    <cfRule type="containsText" dxfId="768" priority="343" operator="containsText" text="CA">
      <formula>NOT(ISERROR(SEARCH("CA",F34)))</formula>
    </cfRule>
    <cfRule type="containsText" dxfId="767" priority="344" operator="containsText" text="Abs">
      <formula>NOT(ISERROR(SEARCH("Abs",F34)))</formula>
    </cfRule>
  </conditionalFormatting>
  <conditionalFormatting sqref="I43:I45">
    <cfRule type="cellIs" dxfId="766" priority="341" operator="greaterThan">
      <formula>$E$33</formula>
    </cfRule>
  </conditionalFormatting>
  <conditionalFormatting sqref="C43:C45">
    <cfRule type="containsText" dxfId="765" priority="338" operator="containsText" text="abs">
      <formula>NOT(ISERROR(SEARCH("abs",C43)))</formula>
    </cfRule>
    <cfRule type="containsText" dxfId="764" priority="339" operator="containsText" text="CA">
      <formula>NOT(ISERROR(SEARCH("CA",C43)))</formula>
    </cfRule>
    <cfRule type="containsText" dxfId="763" priority="340" operator="containsText" text="Abs">
      <formula>NOT(ISERROR(SEARCH("Abs",C43)))</formula>
    </cfRule>
  </conditionalFormatting>
  <conditionalFormatting sqref="F43:F45">
    <cfRule type="containsText" dxfId="762" priority="335" operator="containsText" text="abs">
      <formula>NOT(ISERROR(SEARCH("abs",F43)))</formula>
    </cfRule>
    <cfRule type="containsText" dxfId="761" priority="336" operator="containsText" text="CA">
      <formula>NOT(ISERROR(SEARCH("CA",F43)))</formula>
    </cfRule>
    <cfRule type="containsText" dxfId="760" priority="337" operator="containsText" text="Abs">
      <formula>NOT(ISERROR(SEARCH("Abs",F43)))</formula>
    </cfRule>
  </conditionalFormatting>
  <conditionalFormatting sqref="I47:I49">
    <cfRule type="cellIs" dxfId="759" priority="334" operator="greaterThan">
      <formula>$E$33</formula>
    </cfRule>
  </conditionalFormatting>
  <conditionalFormatting sqref="C48">
    <cfRule type="containsText" dxfId="758" priority="328" operator="containsText" text="abs">
      <formula>NOT(ISERROR(SEARCH("abs",C48)))</formula>
    </cfRule>
    <cfRule type="containsText" dxfId="757" priority="329" operator="containsText" text="CA">
      <formula>NOT(ISERROR(SEARCH("CA",C48)))</formula>
    </cfRule>
    <cfRule type="containsText" dxfId="756" priority="330" operator="containsText" text="Abs">
      <formula>NOT(ISERROR(SEARCH("Abs",C48)))</formula>
    </cfRule>
  </conditionalFormatting>
  <conditionalFormatting sqref="C47">
    <cfRule type="containsText" dxfId="755" priority="331" operator="containsText" text="abs">
      <formula>NOT(ISERROR(SEARCH("abs",C47)))</formula>
    </cfRule>
    <cfRule type="containsText" dxfId="754" priority="332" operator="containsText" text="CA">
      <formula>NOT(ISERROR(SEARCH("CA",C47)))</formula>
    </cfRule>
    <cfRule type="containsText" dxfId="753" priority="333" operator="containsText" text="Abs">
      <formula>NOT(ISERROR(SEARCH("Abs",C47)))</formula>
    </cfRule>
  </conditionalFormatting>
  <conditionalFormatting sqref="F47">
    <cfRule type="containsText" dxfId="752" priority="325" operator="containsText" text="abs">
      <formula>NOT(ISERROR(SEARCH("abs",F47)))</formula>
    </cfRule>
    <cfRule type="containsText" dxfId="751" priority="326" operator="containsText" text="CA">
      <formula>NOT(ISERROR(SEARCH("CA",F47)))</formula>
    </cfRule>
    <cfRule type="containsText" dxfId="750" priority="327" operator="containsText" text="Abs">
      <formula>NOT(ISERROR(SEARCH("Abs",F47)))</formula>
    </cfRule>
  </conditionalFormatting>
  <conditionalFormatting sqref="I41">
    <cfRule type="cellIs" dxfId="749" priority="321" operator="greaterThan">
      <formula>$E$33</formula>
    </cfRule>
  </conditionalFormatting>
  <conditionalFormatting sqref="I50">
    <cfRule type="cellIs" dxfId="748" priority="311" operator="greaterThan">
      <formula>$E$33</formula>
    </cfRule>
  </conditionalFormatting>
  <conditionalFormatting sqref="C50">
    <cfRule type="containsText" dxfId="747" priority="308" operator="containsText" text="abs">
      <formula>NOT(ISERROR(SEARCH("abs",C50)))</formula>
    </cfRule>
    <cfRule type="containsText" dxfId="746" priority="309" operator="containsText" text="CA">
      <formula>NOT(ISERROR(SEARCH("CA",C50)))</formula>
    </cfRule>
    <cfRule type="containsText" dxfId="745" priority="310" operator="containsText" text="Abs">
      <formula>NOT(ISERROR(SEARCH("Abs",C50)))</formula>
    </cfRule>
  </conditionalFormatting>
  <conditionalFormatting sqref="F50">
    <cfRule type="containsText" dxfId="744" priority="305" operator="containsText" text="abs">
      <formula>NOT(ISERROR(SEARCH("abs",F50)))</formula>
    </cfRule>
    <cfRule type="containsText" dxfId="743" priority="306" operator="containsText" text="CA">
      <formula>NOT(ISERROR(SEARCH("CA",F50)))</formula>
    </cfRule>
    <cfRule type="containsText" dxfId="742" priority="307" operator="containsText" text="Abs">
      <formula>NOT(ISERROR(SEARCH("Abs",F50)))</formula>
    </cfRule>
  </conditionalFormatting>
  <conditionalFormatting sqref="C49">
    <cfRule type="containsText" dxfId="741" priority="299" operator="containsText" text="abs">
      <formula>NOT(ISERROR(SEARCH("abs",C49)))</formula>
    </cfRule>
    <cfRule type="containsText" dxfId="740" priority="300" operator="containsText" text="CA">
      <formula>NOT(ISERROR(SEARCH("CA",C49)))</formula>
    </cfRule>
    <cfRule type="containsText" dxfId="739" priority="301" operator="containsText" text="Abs">
      <formula>NOT(ISERROR(SEARCH("Abs",C49)))</formula>
    </cfRule>
  </conditionalFormatting>
  <conditionalFormatting sqref="C48">
    <cfRule type="containsText" dxfId="738" priority="302" operator="containsText" text="abs">
      <formula>NOT(ISERROR(SEARCH("abs",C48)))</formula>
    </cfRule>
    <cfRule type="containsText" dxfId="737" priority="303" operator="containsText" text="CA">
      <formula>NOT(ISERROR(SEARCH("CA",C48)))</formula>
    </cfRule>
    <cfRule type="containsText" dxfId="736" priority="304" operator="containsText" text="Abs">
      <formula>NOT(ISERROR(SEARCH("Abs",C48)))</formula>
    </cfRule>
  </conditionalFormatting>
  <conditionalFormatting sqref="F48">
    <cfRule type="containsText" dxfId="735" priority="296" operator="containsText" text="abs">
      <formula>NOT(ISERROR(SEARCH("abs",F48)))</formula>
    </cfRule>
    <cfRule type="containsText" dxfId="734" priority="297" operator="containsText" text="CA">
      <formula>NOT(ISERROR(SEARCH("CA",F48)))</formula>
    </cfRule>
    <cfRule type="containsText" dxfId="733" priority="298" operator="containsText" text="Abs">
      <formula>NOT(ISERROR(SEARCH("Abs",F48)))</formula>
    </cfRule>
  </conditionalFormatting>
  <conditionalFormatting sqref="I42">
    <cfRule type="cellIs" dxfId="732" priority="292" operator="greaterThan">
      <formula>$E$33</formula>
    </cfRule>
  </conditionalFormatting>
  <conditionalFormatting sqref="C42">
    <cfRule type="containsText" dxfId="731" priority="289" operator="containsText" text="abs">
      <formula>NOT(ISERROR(SEARCH("abs",C42)))</formula>
    </cfRule>
    <cfRule type="containsText" dxfId="730" priority="290" operator="containsText" text="CA">
      <formula>NOT(ISERROR(SEARCH("CA",C42)))</formula>
    </cfRule>
    <cfRule type="containsText" dxfId="729" priority="291" operator="containsText" text="Abs">
      <formula>NOT(ISERROR(SEARCH("Abs",C42)))</formula>
    </cfRule>
  </conditionalFormatting>
  <conditionalFormatting sqref="F78:F81 F73:F75 F63:F71">
    <cfRule type="containsText" dxfId="728" priority="276" operator="containsText" text="abs">
      <formula>NOT(ISERROR(SEARCH("abs",F63)))</formula>
    </cfRule>
    <cfRule type="containsText" dxfId="727" priority="277" operator="containsText" text="CA">
      <formula>NOT(ISERROR(SEARCH("CA",F63)))</formula>
    </cfRule>
    <cfRule type="containsText" dxfId="726" priority="278" operator="containsText" text="Abs">
      <formula>NOT(ISERROR(SEARCH("Abs",F63)))</formula>
    </cfRule>
  </conditionalFormatting>
  <conditionalFormatting sqref="C77">
    <cfRule type="containsText" dxfId="725" priority="262" operator="containsText" text="abs">
      <formula>NOT(ISERROR(SEARCH("abs",C77)))</formula>
    </cfRule>
    <cfRule type="containsText" dxfId="724" priority="263" operator="containsText" text="CA">
      <formula>NOT(ISERROR(SEARCH("CA",C77)))</formula>
    </cfRule>
    <cfRule type="containsText" dxfId="723" priority="264" operator="containsText" text="Abs">
      <formula>NOT(ISERROR(SEARCH("Abs",C77)))</formula>
    </cfRule>
  </conditionalFormatting>
  <conditionalFormatting sqref="I78:I81 I73:I75 I63:I71">
    <cfRule type="cellIs" dxfId="722" priority="272" operator="greaterThan">
      <formula>$G$6</formula>
    </cfRule>
  </conditionalFormatting>
  <conditionalFormatting sqref="C63">
    <cfRule type="containsText" dxfId="721" priority="269" operator="containsText" text="abs">
      <formula>NOT(ISERROR(SEARCH("abs",C63)))</formula>
    </cfRule>
    <cfRule type="containsText" dxfId="720" priority="270" operator="containsText" text="CA">
      <formula>NOT(ISERROR(SEARCH("CA",C63)))</formula>
    </cfRule>
    <cfRule type="containsText" dxfId="719" priority="271" operator="containsText" text="Abs">
      <formula>NOT(ISERROR(SEARCH("Abs",C63)))</formula>
    </cfRule>
  </conditionalFormatting>
  <conditionalFormatting sqref="C74">
    <cfRule type="containsText" dxfId="718" priority="266" operator="containsText" text="abs">
      <formula>NOT(ISERROR(SEARCH("abs",C74)))</formula>
    </cfRule>
    <cfRule type="containsText" dxfId="717" priority="267" operator="containsText" text="CA">
      <formula>NOT(ISERROR(SEARCH("CA",C74)))</formula>
    </cfRule>
    <cfRule type="containsText" dxfId="716" priority="268" operator="containsText" text="Abs">
      <formula>NOT(ISERROR(SEARCH("Abs",C74)))</formula>
    </cfRule>
  </conditionalFormatting>
  <conditionalFormatting sqref="I77">
    <cfRule type="cellIs" dxfId="715" priority="265" operator="greaterThan">
      <formula>$E$33</formula>
    </cfRule>
  </conditionalFormatting>
  <conditionalFormatting sqref="F77">
    <cfRule type="containsText" dxfId="714" priority="259" operator="containsText" text="abs">
      <formula>NOT(ISERROR(SEARCH("abs",F77)))</formula>
    </cfRule>
    <cfRule type="containsText" dxfId="713" priority="260" operator="containsText" text="CA">
      <formula>NOT(ISERROR(SEARCH("CA",F77)))</formula>
    </cfRule>
    <cfRule type="containsText" dxfId="712" priority="261" operator="containsText" text="Abs">
      <formula>NOT(ISERROR(SEARCH("Abs",F77)))</formula>
    </cfRule>
  </conditionalFormatting>
  <conditionalFormatting sqref="I62:I63">
    <cfRule type="cellIs" dxfId="711" priority="258" operator="greaterThan">
      <formula>$E$33</formula>
    </cfRule>
  </conditionalFormatting>
  <conditionalFormatting sqref="C62:C63">
    <cfRule type="containsText" dxfId="710" priority="255" operator="containsText" text="abs">
      <formula>NOT(ISERROR(SEARCH("abs",C62)))</formula>
    </cfRule>
    <cfRule type="containsText" dxfId="709" priority="256" operator="containsText" text="CA">
      <formula>NOT(ISERROR(SEARCH("CA",C62)))</formula>
    </cfRule>
    <cfRule type="containsText" dxfId="708" priority="257" operator="containsText" text="Abs">
      <formula>NOT(ISERROR(SEARCH("Abs",C62)))</formula>
    </cfRule>
  </conditionalFormatting>
  <conditionalFormatting sqref="F62:F63">
    <cfRule type="containsText" dxfId="707" priority="252" operator="containsText" text="abs">
      <formula>NOT(ISERROR(SEARCH("abs",F62)))</formula>
    </cfRule>
    <cfRule type="containsText" dxfId="706" priority="253" operator="containsText" text="CA">
      <formula>NOT(ISERROR(SEARCH("CA",F62)))</formula>
    </cfRule>
    <cfRule type="containsText" dxfId="705" priority="254" operator="containsText" text="Abs">
      <formula>NOT(ISERROR(SEARCH("Abs",F62)))</formula>
    </cfRule>
  </conditionalFormatting>
  <conditionalFormatting sqref="I71:I73">
    <cfRule type="cellIs" dxfId="704" priority="251" operator="greaterThan">
      <formula>$E$33</formula>
    </cfRule>
  </conditionalFormatting>
  <conditionalFormatting sqref="C71:C73">
    <cfRule type="containsText" dxfId="703" priority="248" operator="containsText" text="abs">
      <formula>NOT(ISERROR(SEARCH("abs",C71)))</formula>
    </cfRule>
    <cfRule type="containsText" dxfId="702" priority="249" operator="containsText" text="CA">
      <formula>NOT(ISERROR(SEARCH("CA",C71)))</formula>
    </cfRule>
    <cfRule type="containsText" dxfId="701" priority="250" operator="containsText" text="Abs">
      <formula>NOT(ISERROR(SEARCH("Abs",C71)))</formula>
    </cfRule>
  </conditionalFormatting>
  <conditionalFormatting sqref="F71:F73">
    <cfRule type="containsText" dxfId="700" priority="245" operator="containsText" text="abs">
      <formula>NOT(ISERROR(SEARCH("abs",F71)))</formula>
    </cfRule>
    <cfRule type="containsText" dxfId="699" priority="246" operator="containsText" text="CA">
      <formula>NOT(ISERROR(SEARCH("CA",F71)))</formula>
    </cfRule>
    <cfRule type="containsText" dxfId="698" priority="247" operator="containsText" text="Abs">
      <formula>NOT(ISERROR(SEARCH("Abs",F71)))</formula>
    </cfRule>
  </conditionalFormatting>
  <conditionalFormatting sqref="I75:I77">
    <cfRule type="cellIs" dxfId="697" priority="244" operator="greaterThan">
      <formula>$E$33</formula>
    </cfRule>
  </conditionalFormatting>
  <conditionalFormatting sqref="C75">
    <cfRule type="containsText" dxfId="696" priority="241" operator="containsText" text="abs">
      <formula>NOT(ISERROR(SEARCH("abs",C75)))</formula>
    </cfRule>
    <cfRule type="containsText" dxfId="695" priority="242" operator="containsText" text="CA">
      <formula>NOT(ISERROR(SEARCH("CA",C75)))</formula>
    </cfRule>
    <cfRule type="containsText" dxfId="694" priority="243" operator="containsText" text="Abs">
      <formula>NOT(ISERROR(SEARCH("Abs",C75)))</formula>
    </cfRule>
  </conditionalFormatting>
  <conditionalFormatting sqref="C76">
    <cfRule type="containsText" dxfId="693" priority="238" operator="containsText" text="abs">
      <formula>NOT(ISERROR(SEARCH("abs",C76)))</formula>
    </cfRule>
    <cfRule type="containsText" dxfId="692" priority="239" operator="containsText" text="CA">
      <formula>NOT(ISERROR(SEARCH("CA",C76)))</formula>
    </cfRule>
    <cfRule type="containsText" dxfId="691" priority="240" operator="containsText" text="Abs">
      <formula>NOT(ISERROR(SEARCH("Abs",C76)))</formula>
    </cfRule>
  </conditionalFormatting>
  <conditionalFormatting sqref="I69">
    <cfRule type="cellIs" dxfId="690" priority="231" operator="greaterThan">
      <formula>$E$33</formula>
    </cfRule>
  </conditionalFormatting>
  <conditionalFormatting sqref="C69">
    <cfRule type="containsText" dxfId="689" priority="228" operator="containsText" text="abs">
      <formula>NOT(ISERROR(SEARCH("abs",C69)))</formula>
    </cfRule>
    <cfRule type="containsText" dxfId="688" priority="229" operator="containsText" text="CA">
      <formula>NOT(ISERROR(SEARCH("CA",C69)))</formula>
    </cfRule>
    <cfRule type="containsText" dxfId="687" priority="230" operator="containsText" text="Abs">
      <formula>NOT(ISERROR(SEARCH("Abs",C69)))</formula>
    </cfRule>
  </conditionalFormatting>
  <conditionalFormatting sqref="F69">
    <cfRule type="containsText" dxfId="686" priority="225" operator="containsText" text="abs">
      <formula>NOT(ISERROR(SEARCH("abs",F69)))</formula>
    </cfRule>
    <cfRule type="containsText" dxfId="685" priority="226" operator="containsText" text="CA">
      <formula>NOT(ISERROR(SEARCH("CA",F69)))</formula>
    </cfRule>
    <cfRule type="containsText" dxfId="684" priority="227" operator="containsText" text="Abs">
      <formula>NOT(ISERROR(SEARCH("Abs",F69)))</formula>
    </cfRule>
  </conditionalFormatting>
  <conditionalFormatting sqref="C78">
    <cfRule type="containsText" dxfId="683" priority="215" operator="containsText" text="abs">
      <formula>NOT(ISERROR(SEARCH("abs",C78)))</formula>
    </cfRule>
    <cfRule type="containsText" dxfId="682" priority="216" operator="containsText" text="CA">
      <formula>NOT(ISERROR(SEARCH("CA",C78)))</formula>
    </cfRule>
    <cfRule type="containsText" dxfId="681" priority="217" operator="containsText" text="Abs">
      <formula>NOT(ISERROR(SEARCH("Abs",C78)))</formula>
    </cfRule>
  </conditionalFormatting>
  <conditionalFormatting sqref="I78">
    <cfRule type="cellIs" dxfId="680" priority="218" operator="greaterThan">
      <formula>$E$33</formula>
    </cfRule>
  </conditionalFormatting>
  <conditionalFormatting sqref="F78">
    <cfRule type="containsText" dxfId="679" priority="212" operator="containsText" text="abs">
      <formula>NOT(ISERROR(SEARCH("abs",F78)))</formula>
    </cfRule>
    <cfRule type="containsText" dxfId="678" priority="213" operator="containsText" text="CA">
      <formula>NOT(ISERROR(SEARCH("CA",F78)))</formula>
    </cfRule>
    <cfRule type="containsText" dxfId="677" priority="214" operator="containsText" text="Abs">
      <formula>NOT(ISERROR(SEARCH("Abs",F78)))</formula>
    </cfRule>
  </conditionalFormatting>
  <conditionalFormatting sqref="C76">
    <cfRule type="containsText" dxfId="676" priority="209" operator="containsText" text="abs">
      <formula>NOT(ISERROR(SEARCH("abs",C76)))</formula>
    </cfRule>
    <cfRule type="containsText" dxfId="675" priority="210" operator="containsText" text="CA">
      <formula>NOT(ISERROR(SEARCH("CA",C76)))</formula>
    </cfRule>
    <cfRule type="containsText" dxfId="674" priority="211" operator="containsText" text="Abs">
      <formula>NOT(ISERROR(SEARCH("Abs",C76)))</formula>
    </cfRule>
  </conditionalFormatting>
  <conditionalFormatting sqref="C77">
    <cfRule type="containsText" dxfId="673" priority="206" operator="containsText" text="abs">
      <formula>NOT(ISERROR(SEARCH("abs",C77)))</formula>
    </cfRule>
    <cfRule type="containsText" dxfId="672" priority="207" operator="containsText" text="CA">
      <formula>NOT(ISERROR(SEARCH("CA",C77)))</formula>
    </cfRule>
    <cfRule type="containsText" dxfId="671" priority="208" operator="containsText" text="Abs">
      <formula>NOT(ISERROR(SEARCH("Abs",C77)))</formula>
    </cfRule>
  </conditionalFormatting>
  <conditionalFormatting sqref="F76">
    <cfRule type="containsText" dxfId="670" priority="203" operator="containsText" text="abs">
      <formula>NOT(ISERROR(SEARCH("abs",F76)))</formula>
    </cfRule>
    <cfRule type="containsText" dxfId="669" priority="204" operator="containsText" text="CA">
      <formula>NOT(ISERROR(SEARCH("CA",F76)))</formula>
    </cfRule>
    <cfRule type="containsText" dxfId="668" priority="205" operator="containsText" text="Abs">
      <formula>NOT(ISERROR(SEARCH("Abs",F76)))</formula>
    </cfRule>
  </conditionalFormatting>
  <conditionalFormatting sqref="F77">
    <cfRule type="containsText" dxfId="667" priority="200" operator="containsText" text="abs">
      <formula>NOT(ISERROR(SEARCH("abs",F77)))</formula>
    </cfRule>
    <cfRule type="containsText" dxfId="666" priority="201" operator="containsText" text="CA">
      <formula>NOT(ISERROR(SEARCH("CA",F77)))</formula>
    </cfRule>
    <cfRule type="containsText" dxfId="665" priority="202" operator="containsText" text="Abs">
      <formula>NOT(ISERROR(SEARCH("Abs",F77)))</formula>
    </cfRule>
  </conditionalFormatting>
  <conditionalFormatting sqref="I70">
    <cfRule type="cellIs" dxfId="664" priority="199" operator="greaterThan">
      <formula>$E$33</formula>
    </cfRule>
  </conditionalFormatting>
  <conditionalFormatting sqref="C70">
    <cfRule type="containsText" dxfId="663" priority="196" operator="containsText" text="abs">
      <formula>NOT(ISERROR(SEARCH("abs",C70)))</formula>
    </cfRule>
    <cfRule type="containsText" dxfId="662" priority="197" operator="containsText" text="CA">
      <formula>NOT(ISERROR(SEARCH("CA",C70)))</formula>
    </cfRule>
    <cfRule type="containsText" dxfId="661" priority="198" operator="containsText" text="Abs">
      <formula>NOT(ISERROR(SEARCH("Abs",C70)))</formula>
    </cfRule>
  </conditionalFormatting>
  <conditionalFormatting sqref="F70">
    <cfRule type="containsText" dxfId="660" priority="193" operator="containsText" text="abs">
      <formula>NOT(ISERROR(SEARCH("abs",F70)))</formula>
    </cfRule>
    <cfRule type="containsText" dxfId="659" priority="194" operator="containsText" text="CA">
      <formula>NOT(ISERROR(SEARCH("CA",F70)))</formula>
    </cfRule>
    <cfRule type="containsText" dxfId="658" priority="195" operator="containsText" text="Abs">
      <formula>NOT(ISERROR(SEARCH("Abs",F70)))</formula>
    </cfRule>
  </conditionalFormatting>
  <conditionalFormatting sqref="F61">
    <cfRule type="containsText" dxfId="657" priority="190" operator="containsText" text="abs">
      <formula>NOT(ISERROR(SEARCH("abs",F61)))</formula>
    </cfRule>
    <cfRule type="containsText" dxfId="656" priority="191" operator="containsText" text="CA">
      <formula>NOT(ISERROR(SEARCH("CA",F61)))</formula>
    </cfRule>
    <cfRule type="containsText" dxfId="655" priority="192" operator="containsText" text="Abs">
      <formula>NOT(ISERROR(SEARCH("Abs",F61)))</formula>
    </cfRule>
  </conditionalFormatting>
  <conditionalFormatting sqref="C61">
    <cfRule type="containsText" dxfId="654" priority="187" operator="containsText" text="abs">
      <formula>NOT(ISERROR(SEARCH("abs",C61)))</formula>
    </cfRule>
    <cfRule type="containsText" dxfId="653" priority="188" operator="containsText" text="CA">
      <formula>NOT(ISERROR(SEARCH("CA",C61)))</formula>
    </cfRule>
    <cfRule type="containsText" dxfId="652" priority="189" operator="containsText" text="Abs">
      <formula>NOT(ISERROR(SEARCH("Abs",C61)))</formula>
    </cfRule>
  </conditionalFormatting>
  <conditionalFormatting sqref="C106:C109 C101:C102 C92:C99">
    <cfRule type="containsText" dxfId="651" priority="180" operator="containsText" text="abs">
      <formula>NOT(ISERROR(SEARCH("abs",C92)))</formula>
    </cfRule>
    <cfRule type="containsText" dxfId="650" priority="181" operator="containsText" text="CA">
      <formula>NOT(ISERROR(SEARCH("CA",C92)))</formula>
    </cfRule>
    <cfRule type="containsText" dxfId="649" priority="182" operator="containsText" text="Abs">
      <formula>NOT(ISERROR(SEARCH("Abs",C92)))</formula>
    </cfRule>
  </conditionalFormatting>
  <conditionalFormatting sqref="F106:F109 F101:F103 F91:F99">
    <cfRule type="containsText" dxfId="648" priority="183" operator="containsText" text="abs">
      <formula>NOT(ISERROR(SEARCH("abs",F91)))</formula>
    </cfRule>
    <cfRule type="containsText" dxfId="647" priority="184" operator="containsText" text="CA">
      <formula>NOT(ISERROR(SEARCH("CA",F91)))</formula>
    </cfRule>
    <cfRule type="containsText" dxfId="646" priority="185" operator="containsText" text="Abs">
      <formula>NOT(ISERROR(SEARCH("Abs",F91)))</formula>
    </cfRule>
  </conditionalFormatting>
  <conditionalFormatting sqref="I106:I109 I101:I103 I91:I99">
    <cfRule type="cellIs" dxfId="645" priority="179" operator="greaterThan">
      <formula>$G$6</formula>
    </cfRule>
  </conditionalFormatting>
  <conditionalFormatting sqref="C91">
    <cfRule type="containsText" dxfId="644" priority="176" operator="containsText" text="abs">
      <formula>NOT(ISERROR(SEARCH("abs",C91)))</formula>
    </cfRule>
    <cfRule type="containsText" dxfId="643" priority="177" operator="containsText" text="CA">
      <formula>NOT(ISERROR(SEARCH("CA",C91)))</formula>
    </cfRule>
    <cfRule type="containsText" dxfId="642" priority="178" operator="containsText" text="Abs">
      <formula>NOT(ISERROR(SEARCH("Abs",C91)))</formula>
    </cfRule>
  </conditionalFormatting>
  <conditionalFormatting sqref="C102">
    <cfRule type="containsText" dxfId="641" priority="173" operator="containsText" text="abs">
      <formula>NOT(ISERROR(SEARCH("abs",C102)))</formula>
    </cfRule>
    <cfRule type="containsText" dxfId="640" priority="174" operator="containsText" text="CA">
      <formula>NOT(ISERROR(SEARCH("CA",C102)))</formula>
    </cfRule>
    <cfRule type="containsText" dxfId="639" priority="175" operator="containsText" text="Abs">
      <formula>NOT(ISERROR(SEARCH("Abs",C102)))</formula>
    </cfRule>
  </conditionalFormatting>
  <conditionalFormatting sqref="C95">
    <cfRule type="containsText" dxfId="638" priority="170" operator="containsText" text="abs">
      <formula>NOT(ISERROR(SEARCH("abs",C95)))</formula>
    </cfRule>
    <cfRule type="containsText" dxfId="637" priority="171" operator="containsText" text="CA">
      <formula>NOT(ISERROR(SEARCH("CA",C95)))</formula>
    </cfRule>
    <cfRule type="containsText" dxfId="636" priority="172" operator="containsText" text="Abs">
      <formula>NOT(ISERROR(SEARCH("Abs",C95)))</formula>
    </cfRule>
  </conditionalFormatting>
  <conditionalFormatting sqref="I105">
    <cfRule type="cellIs" dxfId="635" priority="169" operator="greaterThan">
      <formula>$E$33</formula>
    </cfRule>
  </conditionalFormatting>
  <conditionalFormatting sqref="C105">
    <cfRule type="containsText" dxfId="634" priority="166" operator="containsText" text="abs">
      <formula>NOT(ISERROR(SEARCH("abs",C105)))</formula>
    </cfRule>
    <cfRule type="containsText" dxfId="633" priority="167" operator="containsText" text="CA">
      <formula>NOT(ISERROR(SEARCH("CA",C105)))</formula>
    </cfRule>
    <cfRule type="containsText" dxfId="632" priority="168" operator="containsText" text="Abs">
      <formula>NOT(ISERROR(SEARCH("Abs",C105)))</formula>
    </cfRule>
  </conditionalFormatting>
  <conditionalFormatting sqref="F105">
    <cfRule type="containsText" dxfId="631" priority="163" operator="containsText" text="abs">
      <formula>NOT(ISERROR(SEARCH("abs",F105)))</formula>
    </cfRule>
    <cfRule type="containsText" dxfId="630" priority="164" operator="containsText" text="CA">
      <formula>NOT(ISERROR(SEARCH("CA",F105)))</formula>
    </cfRule>
    <cfRule type="containsText" dxfId="629" priority="165" operator="containsText" text="Abs">
      <formula>NOT(ISERROR(SEARCH("Abs",F105)))</formula>
    </cfRule>
  </conditionalFormatting>
  <conditionalFormatting sqref="I90:I91">
    <cfRule type="cellIs" dxfId="628" priority="162" operator="greaterThan">
      <formula>$E$33</formula>
    </cfRule>
  </conditionalFormatting>
  <conditionalFormatting sqref="C90:C91">
    <cfRule type="containsText" dxfId="627" priority="159" operator="containsText" text="abs">
      <formula>NOT(ISERROR(SEARCH("abs",C90)))</formula>
    </cfRule>
    <cfRule type="containsText" dxfId="626" priority="160" operator="containsText" text="CA">
      <formula>NOT(ISERROR(SEARCH("CA",C90)))</formula>
    </cfRule>
    <cfRule type="containsText" dxfId="625" priority="161" operator="containsText" text="Abs">
      <formula>NOT(ISERROR(SEARCH("Abs",C90)))</formula>
    </cfRule>
  </conditionalFormatting>
  <conditionalFormatting sqref="F90:F91">
    <cfRule type="containsText" dxfId="624" priority="156" operator="containsText" text="abs">
      <formula>NOT(ISERROR(SEARCH("abs",F90)))</formula>
    </cfRule>
    <cfRule type="containsText" dxfId="623" priority="157" operator="containsText" text="CA">
      <formula>NOT(ISERROR(SEARCH("CA",F90)))</formula>
    </cfRule>
    <cfRule type="containsText" dxfId="622" priority="158" operator="containsText" text="Abs">
      <formula>NOT(ISERROR(SEARCH("Abs",F90)))</formula>
    </cfRule>
  </conditionalFormatting>
  <conditionalFormatting sqref="I99:I101">
    <cfRule type="cellIs" dxfId="621" priority="155" operator="greaterThan">
      <formula>$E$33</formula>
    </cfRule>
  </conditionalFormatting>
  <conditionalFormatting sqref="C99:C101">
    <cfRule type="containsText" dxfId="620" priority="152" operator="containsText" text="abs">
      <formula>NOT(ISERROR(SEARCH("abs",C99)))</formula>
    </cfRule>
    <cfRule type="containsText" dxfId="619" priority="153" operator="containsText" text="CA">
      <formula>NOT(ISERROR(SEARCH("CA",C99)))</formula>
    </cfRule>
    <cfRule type="containsText" dxfId="618" priority="154" operator="containsText" text="Abs">
      <formula>NOT(ISERROR(SEARCH("Abs",C99)))</formula>
    </cfRule>
  </conditionalFormatting>
  <conditionalFormatting sqref="F99:F101">
    <cfRule type="containsText" dxfId="617" priority="149" operator="containsText" text="abs">
      <formula>NOT(ISERROR(SEARCH("abs",F99)))</formula>
    </cfRule>
    <cfRule type="containsText" dxfId="616" priority="150" operator="containsText" text="CA">
      <formula>NOT(ISERROR(SEARCH("CA",F99)))</formula>
    </cfRule>
    <cfRule type="containsText" dxfId="615" priority="151" operator="containsText" text="Abs">
      <formula>NOT(ISERROR(SEARCH("Abs",F99)))</formula>
    </cfRule>
  </conditionalFormatting>
  <conditionalFormatting sqref="I103:I105">
    <cfRule type="cellIs" dxfId="614" priority="148" operator="greaterThan">
      <formula>$E$33</formula>
    </cfRule>
  </conditionalFormatting>
  <conditionalFormatting sqref="C103:C105">
    <cfRule type="containsText" dxfId="613" priority="145" operator="containsText" text="abs">
      <formula>NOT(ISERROR(SEARCH("abs",C103)))</formula>
    </cfRule>
    <cfRule type="containsText" dxfId="612" priority="146" operator="containsText" text="CA">
      <formula>NOT(ISERROR(SEARCH("CA",C103)))</formula>
    </cfRule>
    <cfRule type="containsText" dxfId="611" priority="147" operator="containsText" text="Abs">
      <formula>NOT(ISERROR(SEARCH("Abs",C103)))</formula>
    </cfRule>
  </conditionalFormatting>
  <conditionalFormatting sqref="F103:F105">
    <cfRule type="containsText" dxfId="610" priority="142" operator="containsText" text="abs">
      <formula>NOT(ISERROR(SEARCH("abs",F103)))</formula>
    </cfRule>
    <cfRule type="containsText" dxfId="609" priority="143" operator="containsText" text="CA">
      <formula>NOT(ISERROR(SEARCH("CA",F103)))</formula>
    </cfRule>
    <cfRule type="containsText" dxfId="608" priority="144" operator="containsText" text="Abs">
      <formula>NOT(ISERROR(SEARCH("Abs",F103)))</formula>
    </cfRule>
  </conditionalFormatting>
  <conditionalFormatting sqref="I97">
    <cfRule type="cellIs" dxfId="607" priority="141" operator="greaterThan">
      <formula>$E$33</formula>
    </cfRule>
  </conditionalFormatting>
  <conditionalFormatting sqref="C97">
    <cfRule type="containsText" dxfId="606" priority="138" operator="containsText" text="abs">
      <formula>NOT(ISERROR(SEARCH("abs",C97)))</formula>
    </cfRule>
    <cfRule type="containsText" dxfId="605" priority="139" operator="containsText" text="CA">
      <formula>NOT(ISERROR(SEARCH("CA",C97)))</formula>
    </cfRule>
    <cfRule type="containsText" dxfId="604" priority="140" operator="containsText" text="Abs">
      <formula>NOT(ISERROR(SEARCH("Abs",C97)))</formula>
    </cfRule>
  </conditionalFormatting>
  <conditionalFormatting sqref="F97">
    <cfRule type="containsText" dxfId="603" priority="135" operator="containsText" text="abs">
      <formula>NOT(ISERROR(SEARCH("abs",F97)))</formula>
    </cfRule>
    <cfRule type="containsText" dxfId="602" priority="136" operator="containsText" text="CA">
      <formula>NOT(ISERROR(SEARCH("CA",F97)))</formula>
    </cfRule>
    <cfRule type="containsText" dxfId="601" priority="137" operator="containsText" text="Abs">
      <formula>NOT(ISERROR(SEARCH("Abs",F97)))</formula>
    </cfRule>
  </conditionalFormatting>
  <conditionalFormatting sqref="C92">
    <cfRule type="containsText" dxfId="600" priority="132" operator="containsText" text="abs">
      <formula>NOT(ISERROR(SEARCH("abs",C92)))</formula>
    </cfRule>
    <cfRule type="containsText" dxfId="599" priority="133" operator="containsText" text="CA">
      <formula>NOT(ISERROR(SEARCH("CA",C92)))</formula>
    </cfRule>
    <cfRule type="containsText" dxfId="598" priority="134" operator="containsText" text="Abs">
      <formula>NOT(ISERROR(SEARCH("Abs",C92)))</formula>
    </cfRule>
  </conditionalFormatting>
  <conditionalFormatting sqref="C103">
    <cfRule type="containsText" dxfId="597" priority="129" operator="containsText" text="abs">
      <formula>NOT(ISERROR(SEARCH("abs",C103)))</formula>
    </cfRule>
    <cfRule type="containsText" dxfId="596" priority="130" operator="containsText" text="CA">
      <formula>NOT(ISERROR(SEARCH("CA",C103)))</formula>
    </cfRule>
    <cfRule type="containsText" dxfId="595" priority="131" operator="containsText" text="Abs">
      <formula>NOT(ISERROR(SEARCH("Abs",C103)))</formula>
    </cfRule>
  </conditionalFormatting>
  <conditionalFormatting sqref="C96">
    <cfRule type="containsText" dxfId="594" priority="126" operator="containsText" text="abs">
      <formula>NOT(ISERROR(SEARCH("abs",C96)))</formula>
    </cfRule>
    <cfRule type="containsText" dxfId="593" priority="127" operator="containsText" text="CA">
      <formula>NOT(ISERROR(SEARCH("CA",C96)))</formula>
    </cfRule>
    <cfRule type="containsText" dxfId="592" priority="128" operator="containsText" text="Abs">
      <formula>NOT(ISERROR(SEARCH("Abs",C96)))</formula>
    </cfRule>
  </conditionalFormatting>
  <conditionalFormatting sqref="I106">
    <cfRule type="cellIs" dxfId="591" priority="125" operator="greaterThan">
      <formula>$E$33</formula>
    </cfRule>
  </conditionalFormatting>
  <conditionalFormatting sqref="C106">
    <cfRule type="containsText" dxfId="590" priority="122" operator="containsText" text="abs">
      <formula>NOT(ISERROR(SEARCH("abs",C106)))</formula>
    </cfRule>
    <cfRule type="containsText" dxfId="589" priority="123" operator="containsText" text="CA">
      <formula>NOT(ISERROR(SEARCH("CA",C106)))</formula>
    </cfRule>
    <cfRule type="containsText" dxfId="588" priority="124" operator="containsText" text="Abs">
      <formula>NOT(ISERROR(SEARCH("Abs",C106)))</formula>
    </cfRule>
  </conditionalFormatting>
  <conditionalFormatting sqref="F106">
    <cfRule type="containsText" dxfId="587" priority="119" operator="containsText" text="abs">
      <formula>NOT(ISERROR(SEARCH("abs",F106)))</formula>
    </cfRule>
    <cfRule type="containsText" dxfId="586" priority="120" operator="containsText" text="CA">
      <formula>NOT(ISERROR(SEARCH("CA",F106)))</formula>
    </cfRule>
    <cfRule type="containsText" dxfId="585" priority="121" operator="containsText" text="Abs">
      <formula>NOT(ISERROR(SEARCH("Abs",F106)))</formula>
    </cfRule>
  </conditionalFormatting>
  <conditionalFormatting sqref="I98">
    <cfRule type="cellIs" dxfId="584" priority="118" operator="greaterThan">
      <formula>$E$33</formula>
    </cfRule>
  </conditionalFormatting>
  <conditionalFormatting sqref="C98">
    <cfRule type="containsText" dxfId="583" priority="115" operator="containsText" text="abs">
      <formula>NOT(ISERROR(SEARCH("abs",C98)))</formula>
    </cfRule>
    <cfRule type="containsText" dxfId="582" priority="116" operator="containsText" text="CA">
      <formula>NOT(ISERROR(SEARCH("CA",C98)))</formula>
    </cfRule>
    <cfRule type="containsText" dxfId="581" priority="117" operator="containsText" text="Abs">
      <formula>NOT(ISERROR(SEARCH("Abs",C98)))</formula>
    </cfRule>
  </conditionalFormatting>
  <conditionalFormatting sqref="F98">
    <cfRule type="containsText" dxfId="580" priority="112" operator="containsText" text="abs">
      <formula>NOT(ISERROR(SEARCH("abs",F98)))</formula>
    </cfRule>
    <cfRule type="containsText" dxfId="579" priority="113" operator="containsText" text="CA">
      <formula>NOT(ISERROR(SEARCH("CA",F98)))</formula>
    </cfRule>
    <cfRule type="containsText" dxfId="578" priority="114" operator="containsText" text="Abs">
      <formula>NOT(ISERROR(SEARCH("Abs",F98)))</formula>
    </cfRule>
  </conditionalFormatting>
  <conditionalFormatting sqref="F89">
    <cfRule type="containsText" dxfId="577" priority="109" operator="containsText" text="abs">
      <formula>NOT(ISERROR(SEARCH("abs",F89)))</formula>
    </cfRule>
    <cfRule type="containsText" dxfId="576" priority="110" operator="containsText" text="CA">
      <formula>NOT(ISERROR(SEARCH("CA",F89)))</formula>
    </cfRule>
    <cfRule type="containsText" dxfId="575" priority="111" operator="containsText" text="Abs">
      <formula>NOT(ISERROR(SEARCH("Abs",F89)))</formula>
    </cfRule>
  </conditionalFormatting>
  <conditionalFormatting sqref="C89">
    <cfRule type="containsText" dxfId="574" priority="106" operator="containsText" text="abs">
      <formula>NOT(ISERROR(SEARCH("abs",C89)))</formula>
    </cfRule>
    <cfRule type="containsText" dxfId="573" priority="107" operator="containsText" text="CA">
      <formula>NOT(ISERROR(SEARCH("CA",C89)))</formula>
    </cfRule>
    <cfRule type="containsText" dxfId="572" priority="108" operator="containsText" text="Abs">
      <formula>NOT(ISERROR(SEARCH("Abs",C89)))</formula>
    </cfRule>
  </conditionalFormatting>
  <conditionalFormatting sqref="F134:F137 F129:F131 F119:F127">
    <cfRule type="containsText" dxfId="571" priority="102" operator="containsText" text="abs">
      <formula>NOT(ISERROR(SEARCH("abs",F119)))</formula>
    </cfRule>
    <cfRule type="containsText" dxfId="570" priority="103" operator="containsText" text="CA">
      <formula>NOT(ISERROR(SEARCH("CA",F119)))</formula>
    </cfRule>
    <cfRule type="containsText" dxfId="569" priority="104" operator="containsText" text="Abs">
      <formula>NOT(ISERROR(SEARCH("Abs",F119)))</formula>
    </cfRule>
  </conditionalFormatting>
  <conditionalFormatting sqref="C134:C137 C129:C130 C120:C127">
    <cfRule type="containsText" dxfId="568" priority="99" operator="containsText" text="abs">
      <formula>NOT(ISERROR(SEARCH("abs",C120)))</formula>
    </cfRule>
    <cfRule type="containsText" dxfId="567" priority="100" operator="containsText" text="CA">
      <formula>NOT(ISERROR(SEARCH("CA",C120)))</formula>
    </cfRule>
    <cfRule type="containsText" dxfId="566" priority="101" operator="containsText" text="Abs">
      <formula>NOT(ISERROR(SEARCH("Abs",C120)))</formula>
    </cfRule>
  </conditionalFormatting>
  <conditionalFormatting sqref="I134:I137 I129:I131 I119:I127">
    <cfRule type="cellIs" dxfId="565" priority="98" operator="greaterThan">
      <formula>$G$6</formula>
    </cfRule>
  </conditionalFormatting>
  <conditionalFormatting sqref="C119">
    <cfRule type="containsText" dxfId="564" priority="95" operator="containsText" text="abs">
      <formula>NOT(ISERROR(SEARCH("abs",C119)))</formula>
    </cfRule>
    <cfRule type="containsText" dxfId="563" priority="96" operator="containsText" text="CA">
      <formula>NOT(ISERROR(SEARCH("CA",C119)))</formula>
    </cfRule>
    <cfRule type="containsText" dxfId="562" priority="97" operator="containsText" text="Abs">
      <formula>NOT(ISERROR(SEARCH("Abs",C119)))</formula>
    </cfRule>
  </conditionalFormatting>
  <conditionalFormatting sqref="C130">
    <cfRule type="containsText" dxfId="561" priority="92" operator="containsText" text="abs">
      <formula>NOT(ISERROR(SEARCH("abs",C130)))</formula>
    </cfRule>
    <cfRule type="containsText" dxfId="560" priority="93" operator="containsText" text="CA">
      <formula>NOT(ISERROR(SEARCH("CA",C130)))</formula>
    </cfRule>
    <cfRule type="containsText" dxfId="559" priority="94" operator="containsText" text="Abs">
      <formula>NOT(ISERROR(SEARCH("Abs",C130)))</formula>
    </cfRule>
  </conditionalFormatting>
  <conditionalFormatting sqref="C123">
    <cfRule type="containsText" dxfId="558" priority="89" operator="containsText" text="abs">
      <formula>NOT(ISERROR(SEARCH("abs",C123)))</formula>
    </cfRule>
    <cfRule type="containsText" dxfId="557" priority="90" operator="containsText" text="CA">
      <formula>NOT(ISERROR(SEARCH("CA",C123)))</formula>
    </cfRule>
    <cfRule type="containsText" dxfId="556" priority="91" operator="containsText" text="Abs">
      <formula>NOT(ISERROR(SEARCH("Abs",C123)))</formula>
    </cfRule>
  </conditionalFormatting>
  <conditionalFormatting sqref="I133">
    <cfRule type="cellIs" dxfId="555" priority="88" operator="greaterThan">
      <formula>$E$33</formula>
    </cfRule>
  </conditionalFormatting>
  <conditionalFormatting sqref="C133">
    <cfRule type="containsText" dxfId="554" priority="85" operator="containsText" text="abs">
      <formula>NOT(ISERROR(SEARCH("abs",C133)))</formula>
    </cfRule>
    <cfRule type="containsText" dxfId="553" priority="86" operator="containsText" text="CA">
      <formula>NOT(ISERROR(SEARCH("CA",C133)))</formula>
    </cfRule>
    <cfRule type="containsText" dxfId="552" priority="87" operator="containsText" text="Abs">
      <formula>NOT(ISERROR(SEARCH("Abs",C133)))</formula>
    </cfRule>
  </conditionalFormatting>
  <conditionalFormatting sqref="F133">
    <cfRule type="containsText" dxfId="551" priority="82" operator="containsText" text="abs">
      <formula>NOT(ISERROR(SEARCH("abs",F133)))</formula>
    </cfRule>
    <cfRule type="containsText" dxfId="550" priority="83" operator="containsText" text="CA">
      <formula>NOT(ISERROR(SEARCH("CA",F133)))</formula>
    </cfRule>
    <cfRule type="containsText" dxfId="549" priority="84" operator="containsText" text="Abs">
      <formula>NOT(ISERROR(SEARCH("Abs",F133)))</formula>
    </cfRule>
  </conditionalFormatting>
  <conditionalFormatting sqref="F125">
    <cfRule type="containsText" dxfId="548" priority="48" operator="containsText" text="abs">
      <formula>NOT(ISERROR(SEARCH("abs",F125)))</formula>
    </cfRule>
    <cfRule type="containsText" dxfId="547" priority="49" operator="containsText" text="CA">
      <formula>NOT(ISERROR(SEARCH("CA",F125)))</formula>
    </cfRule>
    <cfRule type="containsText" dxfId="546" priority="50" operator="containsText" text="Abs">
      <formula>NOT(ISERROR(SEARCH("Abs",F125)))</formula>
    </cfRule>
  </conditionalFormatting>
  <conditionalFormatting sqref="I118:I119">
    <cfRule type="cellIs" dxfId="545" priority="81" operator="greaterThan">
      <formula>$E$33</formula>
    </cfRule>
  </conditionalFormatting>
  <conditionalFormatting sqref="C118:C119">
    <cfRule type="containsText" dxfId="544" priority="78" operator="containsText" text="abs">
      <formula>NOT(ISERROR(SEARCH("abs",C118)))</formula>
    </cfRule>
    <cfRule type="containsText" dxfId="543" priority="79" operator="containsText" text="CA">
      <formula>NOT(ISERROR(SEARCH("CA",C118)))</formula>
    </cfRule>
    <cfRule type="containsText" dxfId="542" priority="80" operator="containsText" text="Abs">
      <formula>NOT(ISERROR(SEARCH("Abs",C118)))</formula>
    </cfRule>
  </conditionalFormatting>
  <conditionalFormatting sqref="F118:F119">
    <cfRule type="containsText" dxfId="541" priority="75" operator="containsText" text="abs">
      <formula>NOT(ISERROR(SEARCH("abs",F118)))</formula>
    </cfRule>
    <cfRule type="containsText" dxfId="540" priority="76" operator="containsText" text="CA">
      <formula>NOT(ISERROR(SEARCH("CA",F118)))</formula>
    </cfRule>
    <cfRule type="containsText" dxfId="539" priority="77" operator="containsText" text="Abs">
      <formula>NOT(ISERROR(SEARCH("Abs",F118)))</formula>
    </cfRule>
  </conditionalFormatting>
  <conditionalFormatting sqref="I127:I129">
    <cfRule type="cellIs" dxfId="538" priority="74" operator="greaterThan">
      <formula>$E$33</formula>
    </cfRule>
  </conditionalFormatting>
  <conditionalFormatting sqref="C127:C129">
    <cfRule type="containsText" dxfId="537" priority="71" operator="containsText" text="abs">
      <formula>NOT(ISERROR(SEARCH("abs",C127)))</formula>
    </cfRule>
    <cfRule type="containsText" dxfId="536" priority="72" operator="containsText" text="CA">
      <formula>NOT(ISERROR(SEARCH("CA",C127)))</formula>
    </cfRule>
    <cfRule type="containsText" dxfId="535" priority="73" operator="containsText" text="Abs">
      <formula>NOT(ISERROR(SEARCH("Abs",C127)))</formula>
    </cfRule>
  </conditionalFormatting>
  <conditionalFormatting sqref="F127:F129">
    <cfRule type="containsText" dxfId="534" priority="68" operator="containsText" text="abs">
      <formula>NOT(ISERROR(SEARCH("abs",F127)))</formula>
    </cfRule>
    <cfRule type="containsText" dxfId="533" priority="69" operator="containsText" text="CA">
      <formula>NOT(ISERROR(SEARCH("CA",F127)))</formula>
    </cfRule>
    <cfRule type="containsText" dxfId="532" priority="70" operator="containsText" text="Abs">
      <formula>NOT(ISERROR(SEARCH("Abs",F127)))</formula>
    </cfRule>
  </conditionalFormatting>
  <conditionalFormatting sqref="I131:I133">
    <cfRule type="cellIs" dxfId="531" priority="67" operator="greaterThan">
      <formula>$E$33</formula>
    </cfRule>
  </conditionalFormatting>
  <conditionalFormatting sqref="C132">
    <cfRule type="containsText" dxfId="530" priority="61" operator="containsText" text="abs">
      <formula>NOT(ISERROR(SEARCH("abs",C132)))</formula>
    </cfRule>
    <cfRule type="containsText" dxfId="529" priority="62" operator="containsText" text="CA">
      <formula>NOT(ISERROR(SEARCH("CA",C132)))</formula>
    </cfRule>
    <cfRule type="containsText" dxfId="528" priority="63" operator="containsText" text="Abs">
      <formula>NOT(ISERROR(SEARCH("Abs",C132)))</formula>
    </cfRule>
  </conditionalFormatting>
  <conditionalFormatting sqref="C131">
    <cfRule type="containsText" dxfId="527" priority="64" operator="containsText" text="abs">
      <formula>NOT(ISERROR(SEARCH("abs",C131)))</formula>
    </cfRule>
    <cfRule type="containsText" dxfId="526" priority="65" operator="containsText" text="CA">
      <formula>NOT(ISERROR(SEARCH("CA",C131)))</formula>
    </cfRule>
    <cfRule type="containsText" dxfId="525" priority="66" operator="containsText" text="Abs">
      <formula>NOT(ISERROR(SEARCH("Abs",C131)))</formula>
    </cfRule>
  </conditionalFormatting>
  <conditionalFormatting sqref="F132">
    <cfRule type="containsText" dxfId="524" priority="55" operator="containsText" text="abs">
      <formula>NOT(ISERROR(SEARCH("abs",F132)))</formula>
    </cfRule>
    <cfRule type="containsText" dxfId="523" priority="56" operator="containsText" text="CA">
      <formula>NOT(ISERROR(SEARCH("CA",F132)))</formula>
    </cfRule>
    <cfRule type="containsText" dxfId="522" priority="57" operator="containsText" text="Abs">
      <formula>NOT(ISERROR(SEARCH("Abs",F132)))</formula>
    </cfRule>
  </conditionalFormatting>
  <conditionalFormatting sqref="F131">
    <cfRule type="containsText" dxfId="521" priority="58" operator="containsText" text="abs">
      <formula>NOT(ISERROR(SEARCH("abs",F131)))</formula>
    </cfRule>
    <cfRule type="containsText" dxfId="520" priority="59" operator="containsText" text="CA">
      <formula>NOT(ISERROR(SEARCH("CA",F131)))</formula>
    </cfRule>
    <cfRule type="containsText" dxfId="519" priority="60" operator="containsText" text="Abs">
      <formula>NOT(ISERROR(SEARCH("Abs",F131)))</formula>
    </cfRule>
  </conditionalFormatting>
  <conditionalFormatting sqref="I125">
    <cfRule type="cellIs" dxfId="518" priority="54" operator="greaterThan">
      <formula>$E$33</formula>
    </cfRule>
  </conditionalFormatting>
  <conditionalFormatting sqref="C125">
    <cfRule type="containsText" dxfId="517" priority="51" operator="containsText" text="abs">
      <formula>NOT(ISERROR(SEARCH("abs",C125)))</formula>
    </cfRule>
    <cfRule type="containsText" dxfId="516" priority="52" operator="containsText" text="CA">
      <formula>NOT(ISERROR(SEARCH("CA",C125)))</formula>
    </cfRule>
    <cfRule type="containsText" dxfId="515" priority="53" operator="containsText" text="Abs">
      <formula>NOT(ISERROR(SEARCH("Abs",C125)))</formula>
    </cfRule>
  </conditionalFormatting>
  <conditionalFormatting sqref="C120">
    <cfRule type="containsText" dxfId="514" priority="45" operator="containsText" text="abs">
      <formula>NOT(ISERROR(SEARCH("abs",C120)))</formula>
    </cfRule>
    <cfRule type="containsText" dxfId="513" priority="46" operator="containsText" text="CA">
      <formula>NOT(ISERROR(SEARCH("CA",C120)))</formula>
    </cfRule>
    <cfRule type="containsText" dxfId="512" priority="47" operator="containsText" text="Abs">
      <formula>NOT(ISERROR(SEARCH("Abs",C120)))</formula>
    </cfRule>
  </conditionalFormatting>
  <conditionalFormatting sqref="C131">
    <cfRule type="containsText" dxfId="511" priority="42" operator="containsText" text="abs">
      <formula>NOT(ISERROR(SEARCH("abs",C131)))</formula>
    </cfRule>
    <cfRule type="containsText" dxfId="510" priority="43" operator="containsText" text="CA">
      <formula>NOT(ISERROR(SEARCH("CA",C131)))</formula>
    </cfRule>
    <cfRule type="containsText" dxfId="509" priority="44" operator="containsText" text="Abs">
      <formula>NOT(ISERROR(SEARCH("Abs",C131)))</formula>
    </cfRule>
  </conditionalFormatting>
  <conditionalFormatting sqref="C124">
    <cfRule type="containsText" dxfId="508" priority="39" operator="containsText" text="abs">
      <formula>NOT(ISERROR(SEARCH("abs",C124)))</formula>
    </cfRule>
    <cfRule type="containsText" dxfId="507" priority="40" operator="containsText" text="CA">
      <formula>NOT(ISERROR(SEARCH("CA",C124)))</formula>
    </cfRule>
    <cfRule type="containsText" dxfId="506" priority="41" operator="containsText" text="Abs">
      <formula>NOT(ISERROR(SEARCH("Abs",C124)))</formula>
    </cfRule>
  </conditionalFormatting>
  <conditionalFormatting sqref="I134">
    <cfRule type="cellIs" dxfId="505" priority="38" operator="greaterThan">
      <formula>$E$33</formula>
    </cfRule>
  </conditionalFormatting>
  <conditionalFormatting sqref="C134">
    <cfRule type="containsText" dxfId="504" priority="35" operator="containsText" text="abs">
      <formula>NOT(ISERROR(SEARCH("abs",C134)))</formula>
    </cfRule>
    <cfRule type="containsText" dxfId="503" priority="36" operator="containsText" text="CA">
      <formula>NOT(ISERROR(SEARCH("CA",C134)))</formula>
    </cfRule>
    <cfRule type="containsText" dxfId="502" priority="37" operator="containsText" text="Abs">
      <formula>NOT(ISERROR(SEARCH("Abs",C134)))</formula>
    </cfRule>
  </conditionalFormatting>
  <conditionalFormatting sqref="F134">
    <cfRule type="containsText" dxfId="501" priority="32" operator="containsText" text="abs">
      <formula>NOT(ISERROR(SEARCH("abs",F134)))</formula>
    </cfRule>
    <cfRule type="containsText" dxfId="500" priority="33" operator="containsText" text="CA">
      <formula>NOT(ISERROR(SEARCH("CA",F134)))</formula>
    </cfRule>
    <cfRule type="containsText" dxfId="499" priority="34" operator="containsText" text="Abs">
      <formula>NOT(ISERROR(SEARCH("Abs",F134)))</formula>
    </cfRule>
  </conditionalFormatting>
  <conditionalFormatting sqref="F126">
    <cfRule type="containsText" dxfId="498" priority="13" operator="containsText" text="abs">
      <formula>NOT(ISERROR(SEARCH("abs",F126)))</formula>
    </cfRule>
    <cfRule type="containsText" dxfId="497" priority="14" operator="containsText" text="CA">
      <formula>NOT(ISERROR(SEARCH("CA",F126)))</formula>
    </cfRule>
    <cfRule type="containsText" dxfId="496" priority="15" operator="containsText" text="Abs">
      <formula>NOT(ISERROR(SEARCH("Abs",F126)))</formula>
    </cfRule>
  </conditionalFormatting>
  <conditionalFormatting sqref="C133">
    <cfRule type="containsText" dxfId="495" priority="26" operator="containsText" text="abs">
      <formula>NOT(ISERROR(SEARCH("abs",C133)))</formula>
    </cfRule>
    <cfRule type="containsText" dxfId="494" priority="27" operator="containsText" text="CA">
      <formula>NOT(ISERROR(SEARCH("CA",C133)))</formula>
    </cfRule>
    <cfRule type="containsText" dxfId="493" priority="28" operator="containsText" text="Abs">
      <formula>NOT(ISERROR(SEARCH("Abs",C133)))</formula>
    </cfRule>
  </conditionalFormatting>
  <conditionalFormatting sqref="C132">
    <cfRule type="containsText" dxfId="492" priority="29" operator="containsText" text="abs">
      <formula>NOT(ISERROR(SEARCH("abs",C132)))</formula>
    </cfRule>
    <cfRule type="containsText" dxfId="491" priority="30" operator="containsText" text="CA">
      <formula>NOT(ISERROR(SEARCH("CA",C132)))</formula>
    </cfRule>
    <cfRule type="containsText" dxfId="490" priority="31" operator="containsText" text="Abs">
      <formula>NOT(ISERROR(SEARCH("Abs",C132)))</formula>
    </cfRule>
  </conditionalFormatting>
  <conditionalFormatting sqref="F133">
    <cfRule type="containsText" dxfId="489" priority="20" operator="containsText" text="abs">
      <formula>NOT(ISERROR(SEARCH("abs",F133)))</formula>
    </cfRule>
    <cfRule type="containsText" dxfId="488" priority="21" operator="containsText" text="CA">
      <formula>NOT(ISERROR(SEARCH("CA",F133)))</formula>
    </cfRule>
    <cfRule type="containsText" dxfId="487" priority="22" operator="containsText" text="Abs">
      <formula>NOT(ISERROR(SEARCH("Abs",F133)))</formula>
    </cfRule>
  </conditionalFormatting>
  <conditionalFormatting sqref="F132">
    <cfRule type="containsText" dxfId="486" priority="23" operator="containsText" text="abs">
      <formula>NOT(ISERROR(SEARCH("abs",F132)))</formula>
    </cfRule>
    <cfRule type="containsText" dxfId="485" priority="24" operator="containsText" text="CA">
      <formula>NOT(ISERROR(SEARCH("CA",F132)))</formula>
    </cfRule>
    <cfRule type="containsText" dxfId="484" priority="25" operator="containsText" text="Abs">
      <formula>NOT(ISERROR(SEARCH("Abs",F132)))</formula>
    </cfRule>
  </conditionalFormatting>
  <conditionalFormatting sqref="I126">
    <cfRule type="cellIs" dxfId="483" priority="19" operator="greaterThan">
      <formula>$E$33</formula>
    </cfRule>
  </conditionalFormatting>
  <conditionalFormatting sqref="C126">
    <cfRule type="containsText" dxfId="482" priority="16" operator="containsText" text="abs">
      <formula>NOT(ISERROR(SEARCH("abs",C126)))</formula>
    </cfRule>
    <cfRule type="containsText" dxfId="481" priority="17" operator="containsText" text="CA">
      <formula>NOT(ISERROR(SEARCH("CA",C126)))</formula>
    </cfRule>
    <cfRule type="containsText" dxfId="480" priority="18" operator="containsText" text="Abs">
      <formula>NOT(ISERROR(SEARCH("Abs",C126)))</formula>
    </cfRule>
  </conditionalFormatting>
  <conditionalFormatting sqref="F117">
    <cfRule type="containsText" dxfId="479" priority="10" operator="containsText" text="abs">
      <formula>NOT(ISERROR(SEARCH("abs",F117)))</formula>
    </cfRule>
    <cfRule type="containsText" dxfId="478" priority="11" operator="containsText" text="CA">
      <formula>NOT(ISERROR(SEARCH("CA",F117)))</formula>
    </cfRule>
    <cfRule type="containsText" dxfId="477" priority="12" operator="containsText" text="Abs">
      <formula>NOT(ISERROR(SEARCH("Abs",F117)))</formula>
    </cfRule>
  </conditionalFormatting>
  <conditionalFormatting sqref="C117">
    <cfRule type="containsText" dxfId="476" priority="7" operator="containsText" text="abs">
      <formula>NOT(ISERROR(SEARCH("abs",C117)))</formula>
    </cfRule>
    <cfRule type="containsText" dxfId="475" priority="8" operator="containsText" text="CA">
      <formula>NOT(ISERROR(SEARCH("CA",C117)))</formula>
    </cfRule>
    <cfRule type="containsText" dxfId="474" priority="9" operator="containsText" text="Abs">
      <formula>NOT(ISERROR(SEARCH("Abs",C117)))</formula>
    </cfRule>
  </conditionalFormatting>
  <conditionalFormatting sqref="I117">
    <cfRule type="cellIs" dxfId="473" priority="1" operator="greaterThan">
      <formula>$G$6</formula>
    </cfRule>
  </conditionalFormatting>
  <conditionalFormatting sqref="I5">
    <cfRule type="cellIs" dxfId="472" priority="5" operator="greaterThan">
      <formula>$G$6</formula>
    </cfRule>
  </conditionalFormatting>
  <conditionalFormatting sqref="I33">
    <cfRule type="cellIs" dxfId="471" priority="4" operator="greaterThan">
      <formula>$G$6</formula>
    </cfRule>
  </conditionalFormatting>
  <conditionalFormatting sqref="I61">
    <cfRule type="cellIs" dxfId="470" priority="3" operator="greaterThan">
      <formula>$G$6</formula>
    </cfRule>
  </conditionalFormatting>
  <conditionalFormatting sqref="I89">
    <cfRule type="cellIs" dxfId="469" priority="2" operator="greaterThan">
      <formula>$G$6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'Nom et prénom'!$A$2:$A$27</xm:f>
          </x14:formula1>
          <xm:sqref>O5:O29 B89:B113 B5:B29 B33:B57 B61:B85 B117:B141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N142"/>
  <sheetViews>
    <sheetView topLeftCell="A103" workbookViewId="0">
      <selection activeCell="B117" sqref="B117:B141"/>
    </sheetView>
  </sheetViews>
  <sheetFormatPr baseColWidth="10" defaultRowHeight="15" x14ac:dyDescent="0.25"/>
  <cols>
    <col min="2" max="2" width="17.5703125" bestFit="1" customWidth="1"/>
    <col min="3" max="3" width="13.42578125" bestFit="1" customWidth="1"/>
    <col min="4" max="4" width="14" bestFit="1" customWidth="1"/>
    <col min="5" max="5" width="5.85546875" bestFit="1" customWidth="1"/>
    <col min="6" max="6" width="13.42578125" bestFit="1" customWidth="1"/>
    <col min="7" max="7" width="14" bestFit="1" customWidth="1"/>
    <col min="8" max="8" width="6.28515625" bestFit="1" customWidth="1"/>
    <col min="9" max="9" width="14.85546875" bestFit="1" customWidth="1"/>
    <col min="11" max="11" width="14" bestFit="1" customWidth="1"/>
    <col min="15" max="15" width="17.5703125" bestFit="1" customWidth="1"/>
    <col min="16" max="18" width="18.7109375" customWidth="1"/>
    <col min="19" max="19" width="22" customWidth="1"/>
    <col min="20" max="20" width="14.7109375" customWidth="1"/>
    <col min="23" max="23" width="17.5703125" bestFit="1" customWidth="1"/>
    <col min="24" max="24" width="18.7109375" customWidth="1"/>
    <col min="25" max="25" width="19.42578125" customWidth="1"/>
    <col min="26" max="26" width="15.85546875" customWidth="1"/>
    <col min="27" max="27" width="22" customWidth="1"/>
    <col min="28" max="28" width="11.85546875" bestFit="1" customWidth="1"/>
    <col min="29" max="29" width="11.85546875" customWidth="1"/>
    <col min="33" max="33" width="17.5703125" bestFit="1" customWidth="1"/>
    <col min="34" max="34" width="20" customWidth="1"/>
    <col min="35" max="35" width="21" customWidth="1"/>
    <col min="36" max="36" width="19.28515625" customWidth="1"/>
    <col min="37" max="37" width="22.85546875" customWidth="1"/>
    <col min="38" max="38" width="11.85546875" bestFit="1" customWidth="1"/>
  </cols>
  <sheetData>
    <row r="1" spans="1:40" ht="15.75" customHeight="1" thickBot="1" x14ac:dyDescent="0.3">
      <c r="A1" s="108" t="s">
        <v>15</v>
      </c>
      <c r="B1" s="110" t="s">
        <v>0</v>
      </c>
      <c r="C1" s="112" t="s">
        <v>5</v>
      </c>
      <c r="D1" s="113"/>
      <c r="E1" s="114"/>
      <c r="F1" s="112" t="s">
        <v>6</v>
      </c>
      <c r="G1" s="113"/>
      <c r="H1" s="114"/>
      <c r="I1" s="127" t="s">
        <v>4</v>
      </c>
      <c r="J1" s="128"/>
      <c r="K1" s="129"/>
      <c r="N1" s="108" t="s">
        <v>15</v>
      </c>
      <c r="O1" s="110" t="s">
        <v>0</v>
      </c>
      <c r="P1" s="121" t="s">
        <v>73</v>
      </c>
      <c r="Q1" s="121" t="s">
        <v>74</v>
      </c>
      <c r="R1" s="121" t="s">
        <v>75</v>
      </c>
      <c r="S1" s="121" t="s">
        <v>76</v>
      </c>
      <c r="T1" s="121" t="s">
        <v>40</v>
      </c>
      <c r="V1" s="108" t="s">
        <v>15</v>
      </c>
      <c r="W1" s="110" t="s">
        <v>0</v>
      </c>
      <c r="X1" s="121" t="s">
        <v>79</v>
      </c>
      <c r="Y1" s="121" t="s">
        <v>78</v>
      </c>
      <c r="Z1" s="121" t="s">
        <v>77</v>
      </c>
      <c r="AA1" s="121" t="s">
        <v>76</v>
      </c>
      <c r="AB1" s="121" t="s">
        <v>51</v>
      </c>
      <c r="AC1" s="47"/>
      <c r="AF1" s="108" t="s">
        <v>15</v>
      </c>
      <c r="AG1" s="110" t="s">
        <v>0</v>
      </c>
      <c r="AH1" s="121" t="s">
        <v>79</v>
      </c>
      <c r="AI1" s="121" t="s">
        <v>78</v>
      </c>
      <c r="AJ1" s="121" t="s">
        <v>77</v>
      </c>
      <c r="AK1" s="121" t="s">
        <v>76</v>
      </c>
      <c r="AL1" s="121" t="s">
        <v>51</v>
      </c>
    </row>
    <row r="2" spans="1:40" ht="15.75" thickBot="1" x14ac:dyDescent="0.3">
      <c r="A2" s="109"/>
      <c r="B2" s="111"/>
      <c r="C2" s="6" t="s">
        <v>1</v>
      </c>
      <c r="D2" s="7" t="s">
        <v>2</v>
      </c>
      <c r="E2" s="8" t="s">
        <v>7</v>
      </c>
      <c r="F2" s="6" t="s">
        <v>1</v>
      </c>
      <c r="G2" s="7" t="s">
        <v>2</v>
      </c>
      <c r="H2" s="8" t="s">
        <v>8</v>
      </c>
      <c r="I2" s="5" t="s">
        <v>3</v>
      </c>
      <c r="J2" s="35" t="s">
        <v>17</v>
      </c>
      <c r="K2" s="35" t="s">
        <v>18</v>
      </c>
      <c r="N2" s="109"/>
      <c r="O2" s="111"/>
      <c r="P2" s="122"/>
      <c r="Q2" s="122"/>
      <c r="R2" s="122"/>
      <c r="S2" s="122"/>
      <c r="T2" s="122"/>
      <c r="V2" s="109"/>
      <c r="W2" s="111"/>
      <c r="X2" s="122"/>
      <c r="Y2" s="122"/>
      <c r="Z2" s="122"/>
      <c r="AA2" s="122"/>
      <c r="AB2" s="122"/>
      <c r="AC2" s="47"/>
      <c r="AF2" s="109"/>
      <c r="AG2" s="111"/>
      <c r="AH2" s="122"/>
      <c r="AI2" s="122"/>
      <c r="AJ2" s="122"/>
      <c r="AK2" s="122"/>
      <c r="AL2" s="122"/>
    </row>
    <row r="3" spans="1:40" ht="21" thickBot="1" x14ac:dyDescent="0.3">
      <c r="A3" s="45"/>
      <c r="B3" s="46"/>
      <c r="C3" s="1"/>
      <c r="D3" s="1"/>
      <c r="E3" s="1"/>
      <c r="F3" s="1"/>
      <c r="G3" s="1"/>
      <c r="H3" s="1"/>
      <c r="I3" s="1"/>
      <c r="J3" s="34"/>
      <c r="K3" s="34"/>
      <c r="N3" s="45"/>
      <c r="O3" s="46"/>
      <c r="P3" s="47"/>
      <c r="Q3" s="47"/>
      <c r="R3" s="47"/>
      <c r="S3" s="47"/>
      <c r="T3" s="47"/>
      <c r="V3" s="131" t="s">
        <v>52</v>
      </c>
      <c r="W3" s="131"/>
      <c r="X3" s="131"/>
      <c r="Y3" s="131"/>
      <c r="Z3" s="131"/>
      <c r="AA3" s="131"/>
      <c r="AB3" s="131"/>
      <c r="AC3" s="60"/>
      <c r="AF3" s="131" t="s">
        <v>53</v>
      </c>
      <c r="AG3" s="131"/>
      <c r="AH3" s="131"/>
      <c r="AI3" s="131"/>
      <c r="AJ3" s="131"/>
      <c r="AK3" s="131"/>
      <c r="AL3" s="131"/>
    </row>
    <row r="4" spans="1:40" ht="21" thickBot="1" x14ac:dyDescent="0.3">
      <c r="C4" s="118" t="s">
        <v>46</v>
      </c>
      <c r="D4" s="119"/>
      <c r="E4" s="119"/>
      <c r="F4" s="119"/>
      <c r="G4" s="119"/>
      <c r="H4" s="119"/>
      <c r="I4" s="119"/>
      <c r="J4" s="119"/>
      <c r="K4" s="120"/>
      <c r="N4" s="45"/>
      <c r="O4" s="46"/>
      <c r="P4" s="47"/>
      <c r="Q4" s="47"/>
      <c r="R4" s="47"/>
      <c r="S4" s="47"/>
      <c r="T4" s="47"/>
      <c r="V4" s="132"/>
      <c r="W4" s="132"/>
      <c r="X4" s="132"/>
      <c r="Y4" s="132"/>
      <c r="Z4" s="132"/>
      <c r="AA4" s="132"/>
      <c r="AB4" s="132"/>
      <c r="AC4" s="60"/>
      <c r="AF4" s="132"/>
      <c r="AG4" s="132"/>
      <c r="AH4" s="132"/>
      <c r="AI4" s="132"/>
      <c r="AJ4" s="132"/>
      <c r="AK4" s="132"/>
      <c r="AL4" s="132"/>
    </row>
    <row r="5" spans="1:40" ht="15.75" thickBot="1" x14ac:dyDescent="0.3">
      <c r="A5" s="22">
        <v>1</v>
      </c>
      <c r="B5" s="44" t="s">
        <v>89</v>
      </c>
      <c r="C5" s="13">
        <v>0</v>
      </c>
      <c r="D5" s="2">
        <v>0</v>
      </c>
      <c r="E5" s="57">
        <f>IF(OR(C5="abs",C5="",C5="CA"),0,D5-C5)</f>
        <v>0</v>
      </c>
      <c r="F5" s="13">
        <v>0</v>
      </c>
      <c r="G5" s="2">
        <v>0</v>
      </c>
      <c r="H5" s="58">
        <f>IF(OR(F5="abs",F5="",F5="ca"),0,G5-F5)</f>
        <v>0</v>
      </c>
      <c r="I5" s="73">
        <f t="shared" ref="I5" si="0">MAX(H5-E5,0)</f>
        <v>0</v>
      </c>
      <c r="J5" s="41">
        <v>10</v>
      </c>
      <c r="K5" s="38">
        <f t="shared" ref="K5" si="1">(I5*24)*J5</f>
        <v>0</v>
      </c>
      <c r="N5" s="90">
        <v>1</v>
      </c>
      <c r="O5" s="44" t="s">
        <v>89</v>
      </c>
      <c r="P5" s="91">
        <f>SUM(E5+E33+E61+E89+E117)</f>
        <v>0.16666666666666663</v>
      </c>
      <c r="Q5" s="91">
        <f>SUM(H5+H33+H61+H89+H117)</f>
        <v>0.16666666666666663</v>
      </c>
      <c r="R5" s="91">
        <f>SUM(I5+I33+I61+I89+I117)</f>
        <v>0</v>
      </c>
      <c r="S5" s="91">
        <f>SUM(P5+R5)</f>
        <v>0.16666666666666663</v>
      </c>
      <c r="T5" s="92">
        <f t="shared" ref="T5" si="2">(R5*24)*J5</f>
        <v>0</v>
      </c>
      <c r="V5" s="90">
        <v>1</v>
      </c>
      <c r="W5" s="44" t="s">
        <v>89</v>
      </c>
      <c r="X5" s="91">
        <f>SUM(E5+E33+E61)</f>
        <v>0.16666666666666663</v>
      </c>
      <c r="Y5" s="91">
        <f>SUM(H5+H33+H61)</f>
        <v>0.16666666666666663</v>
      </c>
      <c r="Z5" s="91">
        <f>SUM(I5+I33+I61)</f>
        <v>0</v>
      </c>
      <c r="AA5" s="91">
        <f>SUM(X5+Z5)</f>
        <v>0.16666666666666663</v>
      </c>
      <c r="AB5" s="92">
        <f>(Z5*24)*J5</f>
        <v>0</v>
      </c>
      <c r="AC5" s="95">
        <v>10</v>
      </c>
      <c r="AD5" s="59">
        <f t="shared" ref="AD5:AD30" si="3">(Z5*24)*AC5</f>
        <v>0</v>
      </c>
      <c r="AE5" s="59"/>
      <c r="AF5" s="90">
        <v>1</v>
      </c>
      <c r="AG5" s="44" t="s">
        <v>89</v>
      </c>
      <c r="AH5" s="91">
        <f>SUM(E89+E117)</f>
        <v>0</v>
      </c>
      <c r="AI5" s="91">
        <f>SUM(H89+H117)</f>
        <v>0</v>
      </c>
      <c r="AJ5" s="91">
        <f>SUM(I89+I117)</f>
        <v>0</v>
      </c>
      <c r="AK5" s="91">
        <f>SUM(AJ5+AH5)</f>
        <v>0</v>
      </c>
      <c r="AL5" s="92">
        <f>(AJ5*24)*J5</f>
        <v>0</v>
      </c>
      <c r="AM5" s="95">
        <v>10</v>
      </c>
      <c r="AN5" s="59">
        <f t="shared" ref="AN5:AN30" si="4">(AJ5*24)*AM5</f>
        <v>0</v>
      </c>
    </row>
    <row r="6" spans="1:40" ht="15.75" thickBot="1" x14ac:dyDescent="0.3">
      <c r="A6" s="23">
        <v>2</v>
      </c>
      <c r="B6" s="44" t="s">
        <v>84</v>
      </c>
      <c r="C6" s="36">
        <v>0</v>
      </c>
      <c r="D6" s="37">
        <v>0</v>
      </c>
      <c r="E6" s="57">
        <f t="shared" ref="E6" si="5">IF(OR(C6="abs",C6="",C6="CA"),0,D6-C6)</f>
        <v>0</v>
      </c>
      <c r="F6" s="36">
        <v>0</v>
      </c>
      <c r="G6" s="37">
        <v>0</v>
      </c>
      <c r="H6" s="58">
        <f t="shared" ref="H6" si="6">IF(OR(F6="abs",F6="",F6="ca"),0,G6-F6)</f>
        <v>0</v>
      </c>
      <c r="I6" s="74">
        <f t="shared" ref="I6" si="7">IF(F6="ca",0,IF(E6&lt;H6,H6,E6))</f>
        <v>0</v>
      </c>
      <c r="J6" s="41">
        <v>9.25</v>
      </c>
      <c r="K6" s="38">
        <f t="shared" ref="K6:K25" si="8">(I6*24)*J6</f>
        <v>0</v>
      </c>
      <c r="N6" s="23">
        <v>2</v>
      </c>
      <c r="O6" s="44" t="s">
        <v>84</v>
      </c>
      <c r="P6" s="56">
        <f t="shared" ref="P6:P29" si="9">SUM(E6+E34+E62+E90+E118)</f>
        <v>0.77083333333333337</v>
      </c>
      <c r="Q6" s="56">
        <f t="shared" ref="Q6:R21" si="10">SUM(H6+H34+H62+H90+H118)</f>
        <v>0.38541666666666669</v>
      </c>
      <c r="R6" s="56">
        <f t="shared" si="10"/>
        <v>0.77083333333333337</v>
      </c>
      <c r="S6" s="56">
        <f t="shared" ref="S6:S29" si="11">SUM(I6+I34+I62+I90+I118)</f>
        <v>0.77083333333333337</v>
      </c>
      <c r="T6" s="48">
        <f t="shared" ref="T6:T24" si="12">SUM(K6+K34+K62+K90+K118)</f>
        <v>171.125</v>
      </c>
      <c r="V6" s="23">
        <v>2</v>
      </c>
      <c r="W6" s="44" t="s">
        <v>84</v>
      </c>
      <c r="X6" s="56">
        <f t="shared" ref="X6:X29" si="13">SUM(E6+E34+E62)</f>
        <v>0.38541666666666669</v>
      </c>
      <c r="Y6" s="56">
        <f t="shared" ref="Y6:Y29" si="14">SUM(H6+H34+H62)</f>
        <v>0.38541666666666669</v>
      </c>
      <c r="Z6" s="56">
        <f t="shared" ref="Z6:Z29" si="15">SUM(I6+I34+I62)</f>
        <v>0.38541666666666669</v>
      </c>
      <c r="AA6" s="56">
        <f t="shared" ref="AA6:AA29" si="16">SUM(Q6+Q34+Q62+Q90+Q118)</f>
        <v>0.38541666666666669</v>
      </c>
      <c r="AB6" s="48">
        <f>SUM(K6+K34+K62)</f>
        <v>85.5625</v>
      </c>
      <c r="AC6" s="41">
        <v>9.25</v>
      </c>
      <c r="AD6" s="59">
        <f t="shared" si="3"/>
        <v>85.5625</v>
      </c>
      <c r="AE6" s="59"/>
      <c r="AF6" s="23">
        <v>2</v>
      </c>
      <c r="AG6" s="44" t="s">
        <v>84</v>
      </c>
      <c r="AH6" s="97">
        <f t="shared" ref="AH6:AH29" si="17">SUM(E90+E118)</f>
        <v>0.38541666666666669</v>
      </c>
      <c r="AI6" s="97">
        <f t="shared" ref="AI6:AI29" si="18">SUM(H90+H118)</f>
        <v>0</v>
      </c>
      <c r="AJ6" s="56">
        <f t="shared" ref="AJ6:AJ29" si="19">SUM(I90+I118)</f>
        <v>0.38541666666666669</v>
      </c>
      <c r="AK6" s="97">
        <f t="shared" ref="AK6:AK29" si="20">SUM(AJ6+AH6)</f>
        <v>0.77083333333333337</v>
      </c>
      <c r="AL6" s="48">
        <f>SUM(K90+K118)</f>
        <v>85.5625</v>
      </c>
      <c r="AM6" s="41">
        <v>9.25</v>
      </c>
      <c r="AN6" s="59">
        <f t="shared" si="4"/>
        <v>85.5625</v>
      </c>
    </row>
    <row r="7" spans="1:40" ht="15.75" thickBot="1" x14ac:dyDescent="0.3">
      <c r="A7" s="23">
        <v>3</v>
      </c>
      <c r="B7" s="44" t="s">
        <v>85</v>
      </c>
      <c r="C7" s="13">
        <v>0.375</v>
      </c>
      <c r="D7" s="2">
        <v>0.70833333333333337</v>
      </c>
      <c r="E7" s="57">
        <f t="shared" ref="E7:E25" si="21">IF(OR(C7="abs",C7="",C7="CA"),0,D7-C7)</f>
        <v>0.33333333333333337</v>
      </c>
      <c r="F7" s="13">
        <v>0.45833333333333331</v>
      </c>
      <c r="G7" s="2">
        <v>0.77083333333333337</v>
      </c>
      <c r="H7" s="58">
        <f t="shared" ref="H7:H25" si="22">IF(OR(F7="abs",F7="",F7="ca"),0,G7-F7)</f>
        <v>0.31250000000000006</v>
      </c>
      <c r="I7" s="79">
        <f>IF(F7="ca",0,IF(E7&lt;H7,H7,E7))</f>
        <v>0.33333333333333337</v>
      </c>
      <c r="J7" s="41">
        <v>7.75</v>
      </c>
      <c r="K7" s="38">
        <f t="shared" si="8"/>
        <v>62</v>
      </c>
      <c r="N7" s="23">
        <v>3</v>
      </c>
      <c r="O7" s="44" t="s">
        <v>85</v>
      </c>
      <c r="P7" s="56">
        <f t="shared" si="9"/>
        <v>1.666666666666667</v>
      </c>
      <c r="Q7" s="56">
        <f t="shared" si="10"/>
        <v>0.97916666666666685</v>
      </c>
      <c r="R7" s="56">
        <f t="shared" si="10"/>
        <v>1.666666666666667</v>
      </c>
      <c r="S7" s="56">
        <f t="shared" si="11"/>
        <v>1.666666666666667</v>
      </c>
      <c r="T7" s="48">
        <f t="shared" si="12"/>
        <v>310</v>
      </c>
      <c r="V7" s="23">
        <v>3</v>
      </c>
      <c r="W7" s="44" t="s">
        <v>85</v>
      </c>
      <c r="X7" s="56">
        <f t="shared" si="13"/>
        <v>1</v>
      </c>
      <c r="Y7" s="56">
        <f t="shared" si="14"/>
        <v>0.97916666666666685</v>
      </c>
      <c r="Z7" s="56">
        <f t="shared" si="15"/>
        <v>1</v>
      </c>
      <c r="AA7" s="56">
        <f t="shared" si="16"/>
        <v>0.97916666666666685</v>
      </c>
      <c r="AB7" s="48">
        <f t="shared" ref="AB7:AB24" si="23">SUM(K7+K35+K63)</f>
        <v>186</v>
      </c>
      <c r="AC7" s="41">
        <v>7.75</v>
      </c>
      <c r="AD7" s="59">
        <f t="shared" si="3"/>
        <v>186</v>
      </c>
      <c r="AE7" s="59"/>
      <c r="AF7" s="23">
        <v>3</v>
      </c>
      <c r="AG7" s="44" t="s">
        <v>85</v>
      </c>
      <c r="AH7" s="97">
        <f t="shared" si="17"/>
        <v>0.66666666666666674</v>
      </c>
      <c r="AI7" s="97">
        <f t="shared" si="18"/>
        <v>0</v>
      </c>
      <c r="AJ7" s="56">
        <f t="shared" si="19"/>
        <v>0.66666666666666674</v>
      </c>
      <c r="AK7" s="97">
        <f t="shared" si="20"/>
        <v>1.3333333333333335</v>
      </c>
      <c r="AL7" s="48">
        <f t="shared" ref="AL7:AL26" si="24">SUM(K91+K119)</f>
        <v>124</v>
      </c>
      <c r="AM7" s="41">
        <v>7.75</v>
      </c>
      <c r="AN7" s="59">
        <f t="shared" si="4"/>
        <v>124</v>
      </c>
    </row>
    <row r="8" spans="1:40" ht="15.75" thickBot="1" x14ac:dyDescent="0.3">
      <c r="A8" s="23">
        <v>4</v>
      </c>
      <c r="B8" s="44" t="s">
        <v>86</v>
      </c>
      <c r="C8" s="13">
        <v>0.36458333333333331</v>
      </c>
      <c r="D8" s="2">
        <v>0.71875</v>
      </c>
      <c r="E8" s="57">
        <f t="shared" si="21"/>
        <v>0.35416666666666669</v>
      </c>
      <c r="F8" s="13">
        <v>0.36458333333333331</v>
      </c>
      <c r="G8" s="2">
        <v>0.71180555555555547</v>
      </c>
      <c r="H8" s="58">
        <f t="shared" si="22"/>
        <v>0.34722222222222215</v>
      </c>
      <c r="I8" s="73">
        <f t="shared" ref="I8:I13" si="25">MAX(H8-E8,0)</f>
        <v>0</v>
      </c>
      <c r="J8" s="41">
        <v>7.75</v>
      </c>
      <c r="K8" s="38">
        <f t="shared" si="8"/>
        <v>0</v>
      </c>
      <c r="N8" s="93">
        <v>4</v>
      </c>
      <c r="O8" s="44" t="s">
        <v>86</v>
      </c>
      <c r="P8" s="91">
        <f t="shared" si="9"/>
        <v>1.7708333333333335</v>
      </c>
      <c r="Q8" s="91">
        <f t="shared" si="10"/>
        <v>1.0555555555555556</v>
      </c>
      <c r="R8" s="91">
        <f t="shared" si="10"/>
        <v>0</v>
      </c>
      <c r="S8" s="91">
        <f>SUM(P8+R8)</f>
        <v>1.7708333333333335</v>
      </c>
      <c r="T8" s="92">
        <f t="shared" ref="T8:T15" si="26">(R8*24)*J8</f>
        <v>0</v>
      </c>
      <c r="V8" s="93">
        <v>4</v>
      </c>
      <c r="W8" s="44" t="s">
        <v>86</v>
      </c>
      <c r="X8" s="91">
        <f t="shared" si="13"/>
        <v>1.0625</v>
      </c>
      <c r="Y8" s="91">
        <f t="shared" si="14"/>
        <v>1.0555555555555556</v>
      </c>
      <c r="Z8" s="91">
        <f t="shared" si="15"/>
        <v>0</v>
      </c>
      <c r="AA8" s="91">
        <f>SUM(X8+Z8)</f>
        <v>1.0625</v>
      </c>
      <c r="AB8" s="92">
        <f t="shared" ref="AB8:AB13" si="27">(Z8*24)*J8</f>
        <v>0</v>
      </c>
      <c r="AC8" s="95">
        <v>7.75</v>
      </c>
      <c r="AD8" s="59">
        <f t="shared" si="3"/>
        <v>0</v>
      </c>
      <c r="AE8" s="59"/>
      <c r="AF8" s="93">
        <v>4</v>
      </c>
      <c r="AG8" s="44" t="s">
        <v>86</v>
      </c>
      <c r="AH8" s="91">
        <f t="shared" si="17"/>
        <v>0.70833333333333337</v>
      </c>
      <c r="AI8" s="91">
        <f t="shared" si="18"/>
        <v>0</v>
      </c>
      <c r="AJ8" s="91">
        <f t="shared" si="19"/>
        <v>0</v>
      </c>
      <c r="AK8" s="91">
        <f t="shared" si="20"/>
        <v>0.70833333333333337</v>
      </c>
      <c r="AL8" s="92">
        <f>(AJ8*24)*J8</f>
        <v>0</v>
      </c>
      <c r="AM8" s="95">
        <v>7.75</v>
      </c>
      <c r="AN8" s="59">
        <f t="shared" si="4"/>
        <v>0</v>
      </c>
    </row>
    <row r="9" spans="1:40" ht="15.75" thickBot="1" x14ac:dyDescent="0.3">
      <c r="A9" s="23">
        <v>5</v>
      </c>
      <c r="B9" s="44" t="s">
        <v>87</v>
      </c>
      <c r="C9" s="13">
        <v>0</v>
      </c>
      <c r="D9" s="2">
        <v>0</v>
      </c>
      <c r="E9" s="57">
        <f t="shared" si="21"/>
        <v>0</v>
      </c>
      <c r="F9" s="13">
        <v>0</v>
      </c>
      <c r="G9" s="2">
        <v>0</v>
      </c>
      <c r="H9" s="58">
        <f t="shared" si="22"/>
        <v>0</v>
      </c>
      <c r="I9" s="73">
        <f t="shared" si="25"/>
        <v>0</v>
      </c>
      <c r="J9" s="41">
        <v>9.75</v>
      </c>
      <c r="K9" s="38">
        <f t="shared" si="8"/>
        <v>0</v>
      </c>
      <c r="N9" s="93">
        <v>5</v>
      </c>
      <c r="O9" s="44" t="s">
        <v>87</v>
      </c>
      <c r="P9" s="91">
        <f t="shared" si="9"/>
        <v>0.39583333333333331</v>
      </c>
      <c r="Q9" s="91">
        <f t="shared" si="10"/>
        <v>0</v>
      </c>
      <c r="R9" s="91">
        <f t="shared" si="10"/>
        <v>0</v>
      </c>
      <c r="S9" s="91">
        <f t="shared" ref="S9:S13" si="28">SUM(P9+R9)</f>
        <v>0.39583333333333331</v>
      </c>
      <c r="T9" s="92">
        <f t="shared" si="26"/>
        <v>0</v>
      </c>
      <c r="V9" s="93">
        <v>5</v>
      </c>
      <c r="W9" s="44" t="s">
        <v>87</v>
      </c>
      <c r="X9" s="91">
        <f t="shared" si="13"/>
        <v>0</v>
      </c>
      <c r="Y9" s="91">
        <f t="shared" si="14"/>
        <v>0</v>
      </c>
      <c r="Z9" s="91">
        <f t="shared" si="15"/>
        <v>0</v>
      </c>
      <c r="AA9" s="91">
        <f t="shared" ref="AA9:AA13" si="29">SUM(X9+Z9)</f>
        <v>0</v>
      </c>
      <c r="AB9" s="92">
        <f t="shared" si="27"/>
        <v>0</v>
      </c>
      <c r="AC9" s="95">
        <v>9.75</v>
      </c>
      <c r="AD9" s="59">
        <f t="shared" si="3"/>
        <v>0</v>
      </c>
      <c r="AE9" s="59"/>
      <c r="AF9" s="93">
        <v>5</v>
      </c>
      <c r="AG9" s="44" t="s">
        <v>87</v>
      </c>
      <c r="AH9" s="91">
        <f t="shared" si="17"/>
        <v>0.39583333333333331</v>
      </c>
      <c r="AI9" s="91">
        <f t="shared" si="18"/>
        <v>0</v>
      </c>
      <c r="AJ9" s="91">
        <f t="shared" si="19"/>
        <v>0</v>
      </c>
      <c r="AK9" s="91">
        <f t="shared" si="20"/>
        <v>0.39583333333333331</v>
      </c>
      <c r="AL9" s="92">
        <f>(AJ9*24)*J9</f>
        <v>0</v>
      </c>
      <c r="AM9" s="95">
        <v>9.75</v>
      </c>
      <c r="AN9" s="59">
        <f t="shared" si="4"/>
        <v>0</v>
      </c>
    </row>
    <row r="10" spans="1:40" ht="15.75" thickBot="1" x14ac:dyDescent="0.3">
      <c r="A10" s="23">
        <v>6</v>
      </c>
      <c r="B10" s="44" t="s">
        <v>88</v>
      </c>
      <c r="C10" s="13">
        <v>0</v>
      </c>
      <c r="D10" s="2">
        <v>0</v>
      </c>
      <c r="E10" s="57">
        <f t="shared" si="21"/>
        <v>0</v>
      </c>
      <c r="F10" s="13">
        <v>0</v>
      </c>
      <c r="G10" s="2">
        <v>0</v>
      </c>
      <c r="H10" s="58">
        <f t="shared" si="22"/>
        <v>0</v>
      </c>
      <c r="I10" s="73">
        <f t="shared" si="25"/>
        <v>0</v>
      </c>
      <c r="J10" s="41">
        <v>8.5</v>
      </c>
      <c r="K10" s="38">
        <f t="shared" si="8"/>
        <v>0</v>
      </c>
      <c r="N10" s="93">
        <v>6</v>
      </c>
      <c r="O10" s="44" t="s">
        <v>88</v>
      </c>
      <c r="P10" s="91">
        <f t="shared" si="9"/>
        <v>1.25</v>
      </c>
      <c r="Q10" s="91">
        <f t="shared" si="10"/>
        <v>0.83333333333333326</v>
      </c>
      <c r="R10" s="91">
        <f t="shared" si="10"/>
        <v>0</v>
      </c>
      <c r="S10" s="91">
        <f t="shared" si="28"/>
        <v>1.25</v>
      </c>
      <c r="T10" s="92">
        <f t="shared" si="26"/>
        <v>0</v>
      </c>
      <c r="V10" s="93">
        <v>6</v>
      </c>
      <c r="W10" s="44" t="s">
        <v>88</v>
      </c>
      <c r="X10" s="91">
        <f t="shared" si="13"/>
        <v>0.83333333333333326</v>
      </c>
      <c r="Y10" s="91">
        <f t="shared" si="14"/>
        <v>0.83333333333333326</v>
      </c>
      <c r="Z10" s="91">
        <f t="shared" si="15"/>
        <v>0</v>
      </c>
      <c r="AA10" s="91">
        <f t="shared" si="29"/>
        <v>0.83333333333333326</v>
      </c>
      <c r="AB10" s="92">
        <f t="shared" si="27"/>
        <v>0</v>
      </c>
      <c r="AC10" s="95">
        <v>8.5</v>
      </c>
      <c r="AD10" s="59">
        <f t="shared" si="3"/>
        <v>0</v>
      </c>
      <c r="AE10" s="59"/>
      <c r="AF10" s="93">
        <v>6</v>
      </c>
      <c r="AG10" s="44" t="s">
        <v>88</v>
      </c>
      <c r="AH10" s="91">
        <f t="shared" si="17"/>
        <v>0.41666666666666663</v>
      </c>
      <c r="AI10" s="91">
        <f t="shared" si="18"/>
        <v>0</v>
      </c>
      <c r="AJ10" s="91">
        <f t="shared" si="19"/>
        <v>0</v>
      </c>
      <c r="AK10" s="91">
        <f t="shared" si="20"/>
        <v>0.41666666666666663</v>
      </c>
      <c r="AL10" s="92">
        <f>(AJ10*24)*J10</f>
        <v>0</v>
      </c>
      <c r="AM10" s="95">
        <v>8.5</v>
      </c>
      <c r="AN10" s="59">
        <f t="shared" si="4"/>
        <v>0</v>
      </c>
    </row>
    <row r="11" spans="1:40" ht="15.75" thickBot="1" x14ac:dyDescent="0.3">
      <c r="A11" s="23">
        <v>7</v>
      </c>
      <c r="B11" s="44" t="s">
        <v>90</v>
      </c>
      <c r="C11" s="13">
        <v>0.5625</v>
      </c>
      <c r="D11" s="2">
        <v>0.77083333333333337</v>
      </c>
      <c r="E11" s="57">
        <f t="shared" si="21"/>
        <v>0.20833333333333337</v>
      </c>
      <c r="F11" s="13">
        <v>0.5625</v>
      </c>
      <c r="G11" s="2">
        <v>0.71875</v>
      </c>
      <c r="H11" s="58">
        <f t="shared" si="22"/>
        <v>0.15625</v>
      </c>
      <c r="I11" s="73">
        <f t="shared" si="25"/>
        <v>0</v>
      </c>
      <c r="J11" s="41">
        <v>7.75</v>
      </c>
      <c r="K11" s="38">
        <f t="shared" si="8"/>
        <v>0</v>
      </c>
      <c r="N11" s="93">
        <v>7</v>
      </c>
      <c r="O11" s="44" t="s">
        <v>90</v>
      </c>
      <c r="P11" s="91">
        <f t="shared" si="9"/>
        <v>1.0729166666666667</v>
      </c>
      <c r="Q11" s="91">
        <f t="shared" si="10"/>
        <v>0.57291666666666674</v>
      </c>
      <c r="R11" s="91">
        <f t="shared" si="10"/>
        <v>0</v>
      </c>
      <c r="S11" s="91">
        <f t="shared" si="28"/>
        <v>1.0729166666666667</v>
      </c>
      <c r="T11" s="92">
        <f>(R11*24)*J11</f>
        <v>0</v>
      </c>
      <c r="V11" s="93">
        <v>7</v>
      </c>
      <c r="W11" s="44" t="s">
        <v>90</v>
      </c>
      <c r="X11" s="91">
        <f t="shared" si="13"/>
        <v>0.62500000000000011</v>
      </c>
      <c r="Y11" s="91">
        <f t="shared" si="14"/>
        <v>0.57291666666666674</v>
      </c>
      <c r="Z11" s="91">
        <f t="shared" si="15"/>
        <v>0</v>
      </c>
      <c r="AA11" s="91">
        <f t="shared" si="29"/>
        <v>0.62500000000000011</v>
      </c>
      <c r="AB11" s="92">
        <f t="shared" si="27"/>
        <v>0</v>
      </c>
      <c r="AC11" s="95">
        <v>7.75</v>
      </c>
      <c r="AD11" s="59">
        <f t="shared" si="3"/>
        <v>0</v>
      </c>
      <c r="AE11" s="59"/>
      <c r="AF11" s="93">
        <v>7</v>
      </c>
      <c r="AG11" s="44" t="s">
        <v>90</v>
      </c>
      <c r="AH11" s="91">
        <f t="shared" si="17"/>
        <v>0.44791666666666663</v>
      </c>
      <c r="AI11" s="91">
        <f t="shared" si="18"/>
        <v>0</v>
      </c>
      <c r="AJ11" s="91">
        <f t="shared" si="19"/>
        <v>0</v>
      </c>
      <c r="AK11" s="91">
        <f t="shared" si="20"/>
        <v>0.44791666666666663</v>
      </c>
      <c r="AL11" s="92">
        <f>(AJ11*24)*J11</f>
        <v>0</v>
      </c>
      <c r="AM11" s="95">
        <v>7.75</v>
      </c>
      <c r="AN11" s="59">
        <f t="shared" si="4"/>
        <v>0</v>
      </c>
    </row>
    <row r="12" spans="1:40" ht="15.75" thickBot="1" x14ac:dyDescent="0.3">
      <c r="A12" s="23">
        <v>8</v>
      </c>
      <c r="B12" s="44" t="s">
        <v>91</v>
      </c>
      <c r="C12" s="13">
        <v>0.35416666666666669</v>
      </c>
      <c r="D12" s="2">
        <v>0.72916666666666663</v>
      </c>
      <c r="E12" s="57">
        <f t="shared" si="21"/>
        <v>0.37499999999999994</v>
      </c>
      <c r="F12" s="13">
        <v>0.36458333333333331</v>
      </c>
      <c r="G12" s="2">
        <v>0.72916666666666663</v>
      </c>
      <c r="H12" s="58">
        <f t="shared" si="22"/>
        <v>0.36458333333333331</v>
      </c>
      <c r="I12" s="73">
        <f t="shared" si="25"/>
        <v>0</v>
      </c>
      <c r="J12" s="41">
        <v>7.75</v>
      </c>
      <c r="K12" s="38">
        <f t="shared" si="8"/>
        <v>0</v>
      </c>
      <c r="N12" s="93">
        <v>8</v>
      </c>
      <c r="O12" s="44" t="s">
        <v>91</v>
      </c>
      <c r="P12" s="91">
        <f t="shared" si="9"/>
        <v>1.7604166666666665</v>
      </c>
      <c r="Q12" s="91">
        <f t="shared" si="10"/>
        <v>0.95833333333333326</v>
      </c>
      <c r="R12" s="91">
        <f t="shared" si="10"/>
        <v>0</v>
      </c>
      <c r="S12" s="91">
        <f t="shared" si="28"/>
        <v>1.7604166666666665</v>
      </c>
      <c r="T12" s="92">
        <f t="shared" si="26"/>
        <v>0</v>
      </c>
      <c r="V12" s="93">
        <v>8</v>
      </c>
      <c r="W12" s="44" t="s">
        <v>91</v>
      </c>
      <c r="X12" s="91">
        <f t="shared" si="13"/>
        <v>0.96875</v>
      </c>
      <c r="Y12" s="91">
        <f t="shared" si="14"/>
        <v>0.95833333333333326</v>
      </c>
      <c r="Z12" s="91">
        <f t="shared" si="15"/>
        <v>0</v>
      </c>
      <c r="AA12" s="91">
        <f t="shared" si="29"/>
        <v>0.96875</v>
      </c>
      <c r="AB12" s="92">
        <f t="shared" si="27"/>
        <v>0</v>
      </c>
      <c r="AC12" s="95">
        <v>7.75</v>
      </c>
      <c r="AD12" s="59">
        <f t="shared" si="3"/>
        <v>0</v>
      </c>
      <c r="AE12" s="59"/>
      <c r="AF12" s="93">
        <v>8</v>
      </c>
      <c r="AG12" s="44" t="s">
        <v>91</v>
      </c>
      <c r="AH12" s="91">
        <f t="shared" si="17"/>
        <v>0.79166666666666663</v>
      </c>
      <c r="AI12" s="91">
        <f t="shared" si="18"/>
        <v>0</v>
      </c>
      <c r="AJ12" s="91">
        <f t="shared" si="19"/>
        <v>0</v>
      </c>
      <c r="AK12" s="91">
        <f t="shared" si="20"/>
        <v>0.79166666666666663</v>
      </c>
      <c r="AL12" s="92">
        <f>(AJ12*24)*J12</f>
        <v>0</v>
      </c>
      <c r="AM12" s="95">
        <v>7.75</v>
      </c>
      <c r="AN12" s="59">
        <f t="shared" si="4"/>
        <v>0</v>
      </c>
    </row>
    <row r="13" spans="1:40" ht="15.75" thickBot="1" x14ac:dyDescent="0.3">
      <c r="A13" s="31">
        <v>9</v>
      </c>
      <c r="B13" s="44" t="s">
        <v>92</v>
      </c>
      <c r="C13" s="32">
        <v>0.3125</v>
      </c>
      <c r="D13" s="33">
        <v>0.72916666666666663</v>
      </c>
      <c r="E13" s="57">
        <f t="shared" si="21"/>
        <v>0.41666666666666663</v>
      </c>
      <c r="F13" s="32">
        <v>0.31597222222222221</v>
      </c>
      <c r="G13" s="33">
        <v>0.71527777777777779</v>
      </c>
      <c r="H13" s="58">
        <f t="shared" si="22"/>
        <v>0.39930555555555558</v>
      </c>
      <c r="I13" s="78">
        <f t="shared" si="25"/>
        <v>0</v>
      </c>
      <c r="J13" s="41">
        <v>8.5</v>
      </c>
      <c r="K13" s="38">
        <f t="shared" si="8"/>
        <v>0</v>
      </c>
      <c r="N13" s="94">
        <v>9</v>
      </c>
      <c r="O13" s="44" t="s">
        <v>92</v>
      </c>
      <c r="P13" s="91">
        <f t="shared" si="9"/>
        <v>1.625</v>
      </c>
      <c r="Q13" s="91">
        <f t="shared" si="10"/>
        <v>0.81597222222222221</v>
      </c>
      <c r="R13" s="91">
        <f t="shared" si="10"/>
        <v>0</v>
      </c>
      <c r="S13" s="91">
        <f t="shared" si="28"/>
        <v>1.625</v>
      </c>
      <c r="T13" s="92">
        <f t="shared" si="26"/>
        <v>0</v>
      </c>
      <c r="V13" s="94">
        <v>9</v>
      </c>
      <c r="W13" s="44" t="s">
        <v>92</v>
      </c>
      <c r="X13" s="91">
        <f t="shared" si="13"/>
        <v>0.83333333333333326</v>
      </c>
      <c r="Y13" s="91">
        <f t="shared" si="14"/>
        <v>0.81597222222222221</v>
      </c>
      <c r="Z13" s="91">
        <f t="shared" si="15"/>
        <v>0</v>
      </c>
      <c r="AA13" s="91">
        <f t="shared" si="29"/>
        <v>0.83333333333333326</v>
      </c>
      <c r="AB13" s="92">
        <f t="shared" si="27"/>
        <v>0</v>
      </c>
      <c r="AC13" s="95">
        <v>8.5</v>
      </c>
      <c r="AD13" s="59">
        <f t="shared" si="3"/>
        <v>0</v>
      </c>
      <c r="AE13" s="59"/>
      <c r="AF13" s="94">
        <v>9</v>
      </c>
      <c r="AG13" s="44" t="s">
        <v>92</v>
      </c>
      <c r="AH13" s="91">
        <f t="shared" si="17"/>
        <v>0.79166666666666663</v>
      </c>
      <c r="AI13" s="91">
        <f t="shared" si="18"/>
        <v>0</v>
      </c>
      <c r="AJ13" s="56">
        <f t="shared" si="19"/>
        <v>0</v>
      </c>
      <c r="AK13" s="97">
        <f t="shared" si="20"/>
        <v>0.79166666666666663</v>
      </c>
      <c r="AL13" s="48">
        <f t="shared" si="24"/>
        <v>0</v>
      </c>
      <c r="AM13" s="41">
        <v>8.5</v>
      </c>
      <c r="AN13" s="59">
        <f t="shared" si="4"/>
        <v>0</v>
      </c>
    </row>
    <row r="14" spans="1:40" ht="15.75" thickBot="1" x14ac:dyDescent="0.3">
      <c r="A14" s="31">
        <v>10</v>
      </c>
      <c r="B14" s="44" t="s">
        <v>93</v>
      </c>
      <c r="C14" s="32">
        <v>0</v>
      </c>
      <c r="D14" s="33">
        <v>0</v>
      </c>
      <c r="E14" s="57">
        <f t="shared" si="21"/>
        <v>0</v>
      </c>
      <c r="F14" s="32">
        <v>0</v>
      </c>
      <c r="G14" s="33">
        <v>0</v>
      </c>
      <c r="H14" s="58">
        <f t="shared" si="22"/>
        <v>0</v>
      </c>
      <c r="I14" s="79">
        <f>IF(F14="ca",0,IF(E14&lt;H14,H14,E14))</f>
        <v>0</v>
      </c>
      <c r="J14" s="41">
        <v>9.5</v>
      </c>
      <c r="K14" s="38">
        <f t="shared" si="8"/>
        <v>0</v>
      </c>
      <c r="N14" s="31">
        <v>10</v>
      </c>
      <c r="O14" s="44" t="s">
        <v>93</v>
      </c>
      <c r="P14" s="56">
        <f t="shared" si="9"/>
        <v>0.41666666666666652</v>
      </c>
      <c r="Q14" s="56">
        <f t="shared" si="10"/>
        <v>0.41666666666666652</v>
      </c>
      <c r="R14" s="56">
        <f t="shared" si="10"/>
        <v>0.41666666666666652</v>
      </c>
      <c r="S14" s="56">
        <f t="shared" si="11"/>
        <v>0.41666666666666652</v>
      </c>
      <c r="T14" s="48">
        <f t="shared" si="12"/>
        <v>94.999999999999972</v>
      </c>
      <c r="V14" s="31">
        <v>10</v>
      </c>
      <c r="W14" s="44" t="s">
        <v>93</v>
      </c>
      <c r="X14" s="56">
        <f t="shared" si="13"/>
        <v>0.41666666666666652</v>
      </c>
      <c r="Y14" s="56">
        <f t="shared" si="14"/>
        <v>0.41666666666666652</v>
      </c>
      <c r="Z14" s="56">
        <f t="shared" si="15"/>
        <v>0.41666666666666652</v>
      </c>
      <c r="AA14" s="56">
        <f t="shared" si="16"/>
        <v>0.41666666666666652</v>
      </c>
      <c r="AB14" s="48">
        <f t="shared" si="23"/>
        <v>94.999999999999972</v>
      </c>
      <c r="AC14" s="41">
        <v>9.5</v>
      </c>
      <c r="AD14" s="59">
        <f t="shared" si="3"/>
        <v>94.999999999999972</v>
      </c>
      <c r="AE14" s="59"/>
      <c r="AF14" s="31">
        <v>10</v>
      </c>
      <c r="AG14" s="44" t="s">
        <v>93</v>
      </c>
      <c r="AH14" s="97">
        <f t="shared" si="17"/>
        <v>0</v>
      </c>
      <c r="AI14" s="97">
        <f t="shared" si="18"/>
        <v>0</v>
      </c>
      <c r="AJ14" s="56">
        <f t="shared" si="19"/>
        <v>0</v>
      </c>
      <c r="AK14" s="97">
        <f t="shared" si="20"/>
        <v>0</v>
      </c>
      <c r="AL14" s="48">
        <f t="shared" si="24"/>
        <v>0</v>
      </c>
      <c r="AM14" s="41">
        <v>9.5</v>
      </c>
      <c r="AN14" s="59">
        <f t="shared" si="4"/>
        <v>0</v>
      </c>
    </row>
    <row r="15" spans="1:40" ht="15.75" thickBot="1" x14ac:dyDescent="0.3">
      <c r="A15" s="31">
        <v>11</v>
      </c>
      <c r="B15" s="44" t="s">
        <v>94</v>
      </c>
      <c r="C15" s="32">
        <v>0</v>
      </c>
      <c r="D15" s="33">
        <v>0</v>
      </c>
      <c r="E15" s="57">
        <f t="shared" si="21"/>
        <v>0</v>
      </c>
      <c r="F15" s="32">
        <v>0</v>
      </c>
      <c r="G15" s="33">
        <v>0</v>
      </c>
      <c r="H15" s="58">
        <f t="shared" si="22"/>
        <v>0</v>
      </c>
      <c r="I15" s="78">
        <f>MAX(H15-E15,0)</f>
        <v>0</v>
      </c>
      <c r="J15" s="41">
        <v>9.25</v>
      </c>
      <c r="K15" s="38">
        <f t="shared" si="8"/>
        <v>0</v>
      </c>
      <c r="N15" s="94">
        <v>11</v>
      </c>
      <c r="O15" s="44" t="s">
        <v>94</v>
      </c>
      <c r="P15" s="91">
        <f t="shared" si="9"/>
        <v>0.33333333333333337</v>
      </c>
      <c r="Q15" s="91">
        <f t="shared" si="10"/>
        <v>0.16666666666666669</v>
      </c>
      <c r="R15" s="91">
        <f t="shared" si="10"/>
        <v>0</v>
      </c>
      <c r="S15" s="91">
        <f>SUM(P15+R15)</f>
        <v>0.33333333333333337</v>
      </c>
      <c r="T15" s="92">
        <f t="shared" si="26"/>
        <v>0</v>
      </c>
      <c r="V15" s="94">
        <v>11</v>
      </c>
      <c r="W15" s="44" t="s">
        <v>94</v>
      </c>
      <c r="X15" s="91">
        <f t="shared" si="13"/>
        <v>0.16666666666666669</v>
      </c>
      <c r="Y15" s="91">
        <f t="shared" si="14"/>
        <v>0.16666666666666669</v>
      </c>
      <c r="Z15" s="91">
        <f t="shared" si="15"/>
        <v>0</v>
      </c>
      <c r="AA15" s="91">
        <f>SUM(X15+Z15)</f>
        <v>0.16666666666666669</v>
      </c>
      <c r="AB15" s="92">
        <f>(Z15*24)*J15</f>
        <v>0</v>
      </c>
      <c r="AC15" s="95">
        <v>9.25</v>
      </c>
      <c r="AD15" s="59">
        <f t="shared" si="3"/>
        <v>0</v>
      </c>
      <c r="AE15" s="59"/>
      <c r="AF15" s="94">
        <v>11</v>
      </c>
      <c r="AG15" s="44" t="s">
        <v>94</v>
      </c>
      <c r="AH15" s="91">
        <f t="shared" si="17"/>
        <v>0.16666666666666669</v>
      </c>
      <c r="AI15" s="91">
        <f t="shared" si="18"/>
        <v>0</v>
      </c>
      <c r="AJ15" s="91">
        <f t="shared" si="19"/>
        <v>0</v>
      </c>
      <c r="AK15" s="91">
        <f t="shared" si="20"/>
        <v>0.16666666666666669</v>
      </c>
      <c r="AL15" s="92">
        <f>(AJ15*24)*J15</f>
        <v>0</v>
      </c>
      <c r="AM15" s="95">
        <v>9.25</v>
      </c>
      <c r="AN15" s="59">
        <f t="shared" si="4"/>
        <v>0</v>
      </c>
    </row>
    <row r="16" spans="1:40" ht="15.75" thickBot="1" x14ac:dyDescent="0.3">
      <c r="A16" s="31">
        <v>12</v>
      </c>
      <c r="B16" s="44" t="s">
        <v>95</v>
      </c>
      <c r="C16" s="32">
        <v>0.375</v>
      </c>
      <c r="D16" s="33">
        <v>0.75</v>
      </c>
      <c r="E16" s="57">
        <f t="shared" si="21"/>
        <v>0.375</v>
      </c>
      <c r="F16" s="32">
        <v>0.40277777777777773</v>
      </c>
      <c r="G16" s="33">
        <v>0.74305555555555547</v>
      </c>
      <c r="H16" s="58">
        <f t="shared" si="22"/>
        <v>0.34027777777777773</v>
      </c>
      <c r="I16" s="74">
        <f>IF(F16="ca",0,IF(E16&lt;H16,H16,E16))</f>
        <v>0.375</v>
      </c>
      <c r="J16" s="41">
        <v>8.5</v>
      </c>
      <c r="K16" s="38">
        <f t="shared" si="8"/>
        <v>76.5</v>
      </c>
      <c r="N16" s="31">
        <v>12</v>
      </c>
      <c r="O16" s="44" t="s">
        <v>95</v>
      </c>
      <c r="P16" s="56">
        <f t="shared" si="9"/>
        <v>1.5</v>
      </c>
      <c r="Q16" s="56">
        <f t="shared" si="10"/>
        <v>0.71527777777777768</v>
      </c>
      <c r="R16" s="56">
        <f t="shared" si="10"/>
        <v>1.5</v>
      </c>
      <c r="S16" s="56">
        <f t="shared" si="11"/>
        <v>1.5</v>
      </c>
      <c r="T16" s="48">
        <f t="shared" si="12"/>
        <v>306</v>
      </c>
      <c r="V16" s="31">
        <v>12</v>
      </c>
      <c r="W16" s="44" t="s">
        <v>95</v>
      </c>
      <c r="X16" s="56">
        <f t="shared" si="13"/>
        <v>0.75</v>
      </c>
      <c r="Y16" s="56">
        <f t="shared" si="14"/>
        <v>0.71527777777777768</v>
      </c>
      <c r="Z16" s="56">
        <f t="shared" si="15"/>
        <v>0.75</v>
      </c>
      <c r="AA16" s="56">
        <f t="shared" si="16"/>
        <v>0.71527777777777768</v>
      </c>
      <c r="AB16" s="48">
        <f t="shared" si="23"/>
        <v>153</v>
      </c>
      <c r="AC16" s="41">
        <v>8.5</v>
      </c>
      <c r="AD16" s="59">
        <f t="shared" si="3"/>
        <v>153</v>
      </c>
      <c r="AE16" s="59"/>
      <c r="AF16" s="31">
        <v>12</v>
      </c>
      <c r="AG16" s="44" t="s">
        <v>95</v>
      </c>
      <c r="AH16" s="97">
        <f t="shared" si="17"/>
        <v>0.75</v>
      </c>
      <c r="AI16" s="97">
        <f t="shared" si="18"/>
        <v>0</v>
      </c>
      <c r="AJ16" s="56">
        <f t="shared" si="19"/>
        <v>0.75</v>
      </c>
      <c r="AK16" s="97">
        <f t="shared" si="20"/>
        <v>1.5</v>
      </c>
      <c r="AL16" s="48">
        <f t="shared" si="24"/>
        <v>153</v>
      </c>
      <c r="AM16" s="41">
        <v>8.5</v>
      </c>
      <c r="AN16" s="59">
        <f t="shared" si="4"/>
        <v>153</v>
      </c>
    </row>
    <row r="17" spans="1:40" ht="15.75" thickBot="1" x14ac:dyDescent="0.3">
      <c r="A17" s="31">
        <v>13</v>
      </c>
      <c r="B17" s="44" t="s">
        <v>96</v>
      </c>
      <c r="C17" s="32">
        <v>0.3125</v>
      </c>
      <c r="D17" s="33">
        <v>0.79166666666666663</v>
      </c>
      <c r="E17" s="57">
        <f t="shared" si="21"/>
        <v>0.47916666666666663</v>
      </c>
      <c r="F17" s="32">
        <v>0.3263888888888889</v>
      </c>
      <c r="G17" s="33">
        <v>0.70138888888888884</v>
      </c>
      <c r="H17" s="58">
        <f t="shared" si="22"/>
        <v>0.37499999999999994</v>
      </c>
      <c r="I17" s="79">
        <f>IF(F17="ca",0,IF(E17&lt;H17,H17,E17))</f>
        <v>0.47916666666666663</v>
      </c>
      <c r="J17" s="41">
        <v>9</v>
      </c>
      <c r="K17" s="40">
        <f t="shared" si="8"/>
        <v>103.5</v>
      </c>
      <c r="N17" s="31">
        <v>13</v>
      </c>
      <c r="O17" s="44" t="s">
        <v>96</v>
      </c>
      <c r="P17" s="56">
        <f t="shared" si="9"/>
        <v>1.4375</v>
      </c>
      <c r="Q17" s="56">
        <f t="shared" si="10"/>
        <v>0.85416666666666652</v>
      </c>
      <c r="R17" s="56">
        <f t="shared" si="10"/>
        <v>1.4375</v>
      </c>
      <c r="S17" s="56">
        <f t="shared" si="11"/>
        <v>1.4375</v>
      </c>
      <c r="T17" s="48">
        <f t="shared" si="12"/>
        <v>310.5</v>
      </c>
      <c r="V17" s="96">
        <v>13</v>
      </c>
      <c r="W17" s="44" t="s">
        <v>96</v>
      </c>
      <c r="X17" s="56">
        <f t="shared" si="13"/>
        <v>0.95833333333333326</v>
      </c>
      <c r="Y17" s="56">
        <f t="shared" si="14"/>
        <v>0.85416666666666652</v>
      </c>
      <c r="Z17" s="56">
        <f t="shared" si="15"/>
        <v>0.95833333333333326</v>
      </c>
      <c r="AA17" s="56">
        <f t="shared" si="16"/>
        <v>0.85416666666666652</v>
      </c>
      <c r="AB17" s="48">
        <f t="shared" si="23"/>
        <v>207</v>
      </c>
      <c r="AC17" s="41">
        <v>9</v>
      </c>
      <c r="AD17" s="59">
        <f t="shared" si="3"/>
        <v>207</v>
      </c>
      <c r="AE17" s="59"/>
      <c r="AF17" s="31">
        <v>13</v>
      </c>
      <c r="AG17" s="44" t="s">
        <v>96</v>
      </c>
      <c r="AH17" s="97">
        <f t="shared" si="17"/>
        <v>0.47916666666666663</v>
      </c>
      <c r="AI17" s="97">
        <f t="shared" si="18"/>
        <v>0</v>
      </c>
      <c r="AJ17" s="56">
        <f t="shared" si="19"/>
        <v>0.47916666666666663</v>
      </c>
      <c r="AK17" s="97">
        <f t="shared" si="20"/>
        <v>0.95833333333333326</v>
      </c>
      <c r="AL17" s="48">
        <f t="shared" si="24"/>
        <v>103.5</v>
      </c>
      <c r="AM17" s="41">
        <v>9</v>
      </c>
      <c r="AN17" s="59">
        <f t="shared" si="4"/>
        <v>103.5</v>
      </c>
    </row>
    <row r="18" spans="1:40" ht="15.75" thickBot="1" x14ac:dyDescent="0.3">
      <c r="A18" s="31">
        <v>14</v>
      </c>
      <c r="B18" s="44" t="s">
        <v>97</v>
      </c>
      <c r="C18" s="32">
        <v>0</v>
      </c>
      <c r="D18" s="33">
        <v>0</v>
      </c>
      <c r="E18" s="57">
        <f t="shared" si="21"/>
        <v>0</v>
      </c>
      <c r="F18" s="32">
        <v>0</v>
      </c>
      <c r="G18" s="33">
        <v>0</v>
      </c>
      <c r="H18" s="58">
        <f t="shared" si="22"/>
        <v>0</v>
      </c>
      <c r="I18" s="73">
        <f>MAX(H18-E18,0)</f>
        <v>0</v>
      </c>
      <c r="J18" s="41">
        <v>8.25</v>
      </c>
      <c r="K18" s="40">
        <f t="shared" si="8"/>
        <v>0</v>
      </c>
      <c r="N18" s="94">
        <v>14</v>
      </c>
      <c r="O18" s="44" t="s">
        <v>97</v>
      </c>
      <c r="P18" s="91">
        <f t="shared" si="9"/>
        <v>0.95833333333333348</v>
      </c>
      <c r="Q18" s="91">
        <f t="shared" si="10"/>
        <v>0.23958333333333337</v>
      </c>
      <c r="R18" s="91">
        <f t="shared" si="10"/>
        <v>0</v>
      </c>
      <c r="S18" s="91">
        <f>SUM(P18+R18)</f>
        <v>0.95833333333333348</v>
      </c>
      <c r="T18" s="92">
        <f t="shared" ref="T18:T19" si="30">(R18*24)*J18</f>
        <v>0</v>
      </c>
      <c r="V18" s="94">
        <v>14</v>
      </c>
      <c r="W18" s="44" t="s">
        <v>97</v>
      </c>
      <c r="X18" s="91">
        <f t="shared" si="13"/>
        <v>0.47916666666666674</v>
      </c>
      <c r="Y18" s="91">
        <f t="shared" si="14"/>
        <v>0.23958333333333337</v>
      </c>
      <c r="Z18" s="91">
        <f t="shared" si="15"/>
        <v>0</v>
      </c>
      <c r="AA18" s="91">
        <f>SUM(X18+Z18)</f>
        <v>0.47916666666666674</v>
      </c>
      <c r="AB18" s="92">
        <f>(Z18*24)*J18</f>
        <v>0</v>
      </c>
      <c r="AC18" s="95">
        <v>8.25</v>
      </c>
      <c r="AD18" s="59">
        <f t="shared" si="3"/>
        <v>0</v>
      </c>
      <c r="AE18" s="59"/>
      <c r="AF18" s="94">
        <v>14</v>
      </c>
      <c r="AG18" s="44" t="s">
        <v>97</v>
      </c>
      <c r="AH18" s="91">
        <f t="shared" si="17"/>
        <v>0.47916666666666674</v>
      </c>
      <c r="AI18" s="91">
        <f t="shared" si="18"/>
        <v>0</v>
      </c>
      <c r="AJ18" s="91">
        <f t="shared" si="19"/>
        <v>0</v>
      </c>
      <c r="AK18" s="91">
        <f t="shared" si="20"/>
        <v>0.47916666666666674</v>
      </c>
      <c r="AL18" s="92">
        <f>(AJ18*24)*J18</f>
        <v>0</v>
      </c>
      <c r="AM18" s="95">
        <v>8.25</v>
      </c>
      <c r="AN18" s="59">
        <f t="shared" si="4"/>
        <v>0</v>
      </c>
    </row>
    <row r="19" spans="1:40" ht="15.75" thickBot="1" x14ac:dyDescent="0.3">
      <c r="A19" s="31">
        <v>15</v>
      </c>
      <c r="B19" s="44" t="s">
        <v>98</v>
      </c>
      <c r="C19" s="32">
        <v>0.34375</v>
      </c>
      <c r="D19" s="33">
        <v>0.66666666666666663</v>
      </c>
      <c r="E19" s="57">
        <f t="shared" si="21"/>
        <v>0.32291666666666663</v>
      </c>
      <c r="F19" s="32" t="s">
        <v>64</v>
      </c>
      <c r="G19" s="33">
        <v>0</v>
      </c>
      <c r="H19" s="58">
        <f t="shared" si="22"/>
        <v>0</v>
      </c>
      <c r="I19" s="78">
        <f>MAX(H19-E19,0)</f>
        <v>0</v>
      </c>
      <c r="J19" s="41">
        <v>8.25</v>
      </c>
      <c r="K19" s="40">
        <f t="shared" si="8"/>
        <v>0</v>
      </c>
      <c r="N19" s="94">
        <v>15</v>
      </c>
      <c r="O19" s="44" t="s">
        <v>98</v>
      </c>
      <c r="P19" s="91">
        <f t="shared" si="9"/>
        <v>1.2916666666666665</v>
      </c>
      <c r="Q19" s="91">
        <f t="shared" si="10"/>
        <v>0</v>
      </c>
      <c r="R19" s="91">
        <f t="shared" si="10"/>
        <v>0</v>
      </c>
      <c r="S19" s="91">
        <f>SUM(P19+R19)</f>
        <v>1.2916666666666665</v>
      </c>
      <c r="T19" s="92">
        <f t="shared" si="30"/>
        <v>0</v>
      </c>
      <c r="V19" s="94">
        <v>15</v>
      </c>
      <c r="W19" s="44" t="s">
        <v>98</v>
      </c>
      <c r="X19" s="91">
        <f t="shared" si="13"/>
        <v>0.64583333333333326</v>
      </c>
      <c r="Y19" s="91">
        <f t="shared" si="14"/>
        <v>0</v>
      </c>
      <c r="Z19" s="91">
        <f t="shared" si="15"/>
        <v>0</v>
      </c>
      <c r="AA19" s="91">
        <f>SUM(X19+Z19)</f>
        <v>0.64583333333333326</v>
      </c>
      <c r="AB19" s="92">
        <f>(Z19*24)*J19</f>
        <v>0</v>
      </c>
      <c r="AC19" s="95">
        <v>8.25</v>
      </c>
      <c r="AD19" s="59">
        <f t="shared" si="3"/>
        <v>0</v>
      </c>
      <c r="AE19" s="59"/>
      <c r="AF19" s="94">
        <v>15</v>
      </c>
      <c r="AG19" s="44" t="s">
        <v>98</v>
      </c>
      <c r="AH19" s="91">
        <f t="shared" si="17"/>
        <v>0.64583333333333326</v>
      </c>
      <c r="AI19" s="91">
        <f t="shared" si="18"/>
        <v>0</v>
      </c>
      <c r="AJ19" s="91">
        <f t="shared" si="19"/>
        <v>0</v>
      </c>
      <c r="AK19" s="91">
        <f t="shared" si="20"/>
        <v>0.64583333333333326</v>
      </c>
      <c r="AL19" s="92">
        <f>(AJ19*24)*J19</f>
        <v>0</v>
      </c>
      <c r="AM19" s="95">
        <v>8.25</v>
      </c>
      <c r="AN19" s="59">
        <f t="shared" si="4"/>
        <v>0</v>
      </c>
    </row>
    <row r="20" spans="1:40" ht="15.75" thickBot="1" x14ac:dyDescent="0.3">
      <c r="A20" s="31">
        <v>16</v>
      </c>
      <c r="B20" s="44" t="s">
        <v>99</v>
      </c>
      <c r="C20" s="32">
        <v>0</v>
      </c>
      <c r="D20" s="33">
        <v>0</v>
      </c>
      <c r="E20" s="57">
        <f t="shared" si="21"/>
        <v>0</v>
      </c>
      <c r="F20" s="32">
        <v>0</v>
      </c>
      <c r="G20" s="33">
        <v>0</v>
      </c>
      <c r="H20" s="58">
        <f t="shared" si="22"/>
        <v>0</v>
      </c>
      <c r="I20" s="74">
        <f>IF(F20="ca",0,IF(E20&lt;H20,H20,E20))</f>
        <v>0</v>
      </c>
      <c r="J20" s="41">
        <v>8</v>
      </c>
      <c r="K20" s="40">
        <f t="shared" si="8"/>
        <v>0</v>
      </c>
      <c r="N20" s="31">
        <v>16</v>
      </c>
      <c r="O20" s="44" t="s">
        <v>99</v>
      </c>
      <c r="P20" s="56">
        <f t="shared" si="9"/>
        <v>1.5000000000000002</v>
      </c>
      <c r="Q20" s="56">
        <f t="shared" si="10"/>
        <v>0.75000000000000011</v>
      </c>
      <c r="R20" s="56">
        <f t="shared" si="10"/>
        <v>1.5000000000000002</v>
      </c>
      <c r="S20" s="56">
        <f t="shared" si="11"/>
        <v>1.5000000000000002</v>
      </c>
      <c r="T20" s="48">
        <f t="shared" si="12"/>
        <v>288.00000000000006</v>
      </c>
      <c r="V20" s="31">
        <v>16</v>
      </c>
      <c r="W20" s="44" t="s">
        <v>99</v>
      </c>
      <c r="X20" s="56">
        <f t="shared" si="13"/>
        <v>0.75000000000000011</v>
      </c>
      <c r="Y20" s="56">
        <f t="shared" si="14"/>
        <v>0.75000000000000011</v>
      </c>
      <c r="Z20" s="56">
        <f t="shared" si="15"/>
        <v>0.75000000000000011</v>
      </c>
      <c r="AA20" s="56">
        <f t="shared" si="16"/>
        <v>0.75000000000000011</v>
      </c>
      <c r="AB20" s="48">
        <f t="shared" si="23"/>
        <v>144.00000000000003</v>
      </c>
      <c r="AC20" s="41">
        <v>8</v>
      </c>
      <c r="AD20" s="59">
        <f t="shared" si="3"/>
        <v>144.00000000000003</v>
      </c>
      <c r="AE20" s="59"/>
      <c r="AF20" s="31">
        <v>16</v>
      </c>
      <c r="AG20" s="44" t="s">
        <v>99</v>
      </c>
      <c r="AH20" s="97">
        <f t="shared" si="17"/>
        <v>0.75000000000000011</v>
      </c>
      <c r="AI20" s="97">
        <f t="shared" si="18"/>
        <v>0</v>
      </c>
      <c r="AJ20" s="56">
        <f t="shared" si="19"/>
        <v>0.75000000000000011</v>
      </c>
      <c r="AK20" s="97">
        <f t="shared" si="20"/>
        <v>1.5000000000000002</v>
      </c>
      <c r="AL20" s="48">
        <f t="shared" si="24"/>
        <v>144.00000000000003</v>
      </c>
      <c r="AM20" s="41">
        <v>8</v>
      </c>
      <c r="AN20" s="59">
        <f t="shared" si="4"/>
        <v>144.00000000000003</v>
      </c>
    </row>
    <row r="21" spans="1:40" ht="15.75" thickBot="1" x14ac:dyDescent="0.3">
      <c r="A21" s="31">
        <v>17</v>
      </c>
      <c r="B21" s="44" t="s">
        <v>100</v>
      </c>
      <c r="C21" s="32">
        <v>0.375</v>
      </c>
      <c r="D21" s="33">
        <v>0.66666666666666663</v>
      </c>
      <c r="E21" s="57">
        <f t="shared" si="21"/>
        <v>0.29166666666666663</v>
      </c>
      <c r="F21" s="32">
        <v>0.38541666666666669</v>
      </c>
      <c r="G21" s="33">
        <v>0.66666666666666663</v>
      </c>
      <c r="H21" s="58">
        <f t="shared" si="22"/>
        <v>0.28124999999999994</v>
      </c>
      <c r="I21" s="74">
        <f>IF(F21="ca",0,IF(E21&lt;H21,H21,E21))</f>
        <v>0.29166666666666663</v>
      </c>
      <c r="J21" s="41">
        <v>8.75</v>
      </c>
      <c r="K21" s="40">
        <f t="shared" si="8"/>
        <v>61.249999999999993</v>
      </c>
      <c r="N21" s="31">
        <v>17</v>
      </c>
      <c r="O21" s="44" t="s">
        <v>100</v>
      </c>
      <c r="P21" s="56">
        <f t="shared" si="9"/>
        <v>0.95833333333333326</v>
      </c>
      <c r="Q21" s="56">
        <f t="shared" si="10"/>
        <v>0.94791666666666652</v>
      </c>
      <c r="R21" s="56">
        <f t="shared" si="10"/>
        <v>0.95833333333333326</v>
      </c>
      <c r="S21" s="56">
        <f t="shared" si="11"/>
        <v>0.95833333333333326</v>
      </c>
      <c r="T21" s="48">
        <f t="shared" si="12"/>
        <v>201.25</v>
      </c>
      <c r="V21" s="31">
        <v>17</v>
      </c>
      <c r="W21" s="44" t="s">
        <v>100</v>
      </c>
      <c r="X21" s="56">
        <f t="shared" si="13"/>
        <v>0.95833333333333326</v>
      </c>
      <c r="Y21" s="56">
        <f t="shared" si="14"/>
        <v>0.94791666666666652</v>
      </c>
      <c r="Z21" s="56">
        <f t="shared" si="15"/>
        <v>0.95833333333333326</v>
      </c>
      <c r="AA21" s="56">
        <f t="shared" si="16"/>
        <v>0.94791666666666652</v>
      </c>
      <c r="AB21" s="48">
        <f t="shared" si="23"/>
        <v>201.25</v>
      </c>
      <c r="AC21" s="41">
        <v>8.75</v>
      </c>
      <c r="AD21" s="59">
        <f t="shared" si="3"/>
        <v>201.25</v>
      </c>
      <c r="AE21" s="59"/>
      <c r="AF21" s="31">
        <v>17</v>
      </c>
      <c r="AG21" s="44" t="s">
        <v>100</v>
      </c>
      <c r="AH21" s="97">
        <f t="shared" si="17"/>
        <v>0</v>
      </c>
      <c r="AI21" s="97">
        <f t="shared" si="18"/>
        <v>0</v>
      </c>
      <c r="AJ21" s="56">
        <f t="shared" si="19"/>
        <v>0</v>
      </c>
      <c r="AK21" s="97">
        <f t="shared" si="20"/>
        <v>0</v>
      </c>
      <c r="AL21" s="48">
        <f t="shared" si="24"/>
        <v>0</v>
      </c>
      <c r="AM21" s="41">
        <v>8.75</v>
      </c>
      <c r="AN21" s="59">
        <f t="shared" si="4"/>
        <v>0</v>
      </c>
    </row>
    <row r="22" spans="1:40" ht="15.75" thickBot="1" x14ac:dyDescent="0.3">
      <c r="A22" s="31">
        <v>18</v>
      </c>
      <c r="B22" s="44" t="s">
        <v>101</v>
      </c>
      <c r="C22" s="32">
        <v>0</v>
      </c>
      <c r="D22" s="33">
        <v>0</v>
      </c>
      <c r="E22" s="57">
        <f t="shared" si="21"/>
        <v>0</v>
      </c>
      <c r="F22" s="32">
        <v>0</v>
      </c>
      <c r="G22" s="33">
        <v>0</v>
      </c>
      <c r="H22" s="58">
        <f t="shared" si="22"/>
        <v>0</v>
      </c>
      <c r="I22" s="79">
        <f>IF(F22="ca",0,IF(E22&lt;H22,H22,E22))</f>
        <v>0</v>
      </c>
      <c r="J22" s="41">
        <v>9.75</v>
      </c>
      <c r="K22" s="40">
        <f t="shared" si="8"/>
        <v>0</v>
      </c>
      <c r="N22" s="31">
        <v>18</v>
      </c>
      <c r="O22" s="44" t="s">
        <v>101</v>
      </c>
      <c r="P22" s="56">
        <f t="shared" si="9"/>
        <v>0.16666666666666663</v>
      </c>
      <c r="Q22" s="56">
        <f t="shared" ref="Q22:R29" si="31">SUM(H22+H50+H78+H106+H134)</f>
        <v>0.16666666666666663</v>
      </c>
      <c r="R22" s="56">
        <f t="shared" si="31"/>
        <v>0.16666666666666663</v>
      </c>
      <c r="S22" s="56">
        <f t="shared" si="11"/>
        <v>0.16666666666666663</v>
      </c>
      <c r="T22" s="48">
        <f t="shared" si="12"/>
        <v>38.999999999999993</v>
      </c>
      <c r="V22" s="31">
        <v>18</v>
      </c>
      <c r="W22" s="44" t="s">
        <v>101</v>
      </c>
      <c r="X22" s="56">
        <f t="shared" si="13"/>
        <v>0.16666666666666663</v>
      </c>
      <c r="Y22" s="56">
        <f t="shared" si="14"/>
        <v>0.16666666666666663</v>
      </c>
      <c r="Z22" s="56">
        <f t="shared" si="15"/>
        <v>0.16666666666666663</v>
      </c>
      <c r="AA22" s="56">
        <f t="shared" si="16"/>
        <v>0.16666666666666663</v>
      </c>
      <c r="AB22" s="48">
        <f t="shared" si="23"/>
        <v>38.999999999999993</v>
      </c>
      <c r="AC22" s="41">
        <v>9.75</v>
      </c>
      <c r="AD22" s="59">
        <f t="shared" si="3"/>
        <v>38.999999999999993</v>
      </c>
      <c r="AE22" s="59"/>
      <c r="AF22" s="31">
        <v>18</v>
      </c>
      <c r="AG22" s="44" t="s">
        <v>101</v>
      </c>
      <c r="AH22" s="97">
        <f t="shared" si="17"/>
        <v>0</v>
      </c>
      <c r="AI22" s="97">
        <f t="shared" si="18"/>
        <v>0</v>
      </c>
      <c r="AJ22" s="56">
        <f t="shared" si="19"/>
        <v>0</v>
      </c>
      <c r="AK22" s="97">
        <f t="shared" si="20"/>
        <v>0</v>
      </c>
      <c r="AL22" s="48">
        <f t="shared" si="24"/>
        <v>0</v>
      </c>
      <c r="AM22" s="41">
        <v>9.75</v>
      </c>
      <c r="AN22" s="59">
        <f t="shared" si="4"/>
        <v>0</v>
      </c>
    </row>
    <row r="23" spans="1:40" ht="15.75" thickBot="1" x14ac:dyDescent="0.3">
      <c r="A23" s="31">
        <v>19</v>
      </c>
      <c r="B23" s="44" t="s">
        <v>102</v>
      </c>
      <c r="C23" s="32">
        <v>0</v>
      </c>
      <c r="D23" s="33">
        <v>0</v>
      </c>
      <c r="E23" s="57">
        <f t="shared" si="21"/>
        <v>0</v>
      </c>
      <c r="F23" s="32">
        <v>0</v>
      </c>
      <c r="G23" s="33">
        <v>0</v>
      </c>
      <c r="H23" s="58">
        <f t="shared" si="22"/>
        <v>0</v>
      </c>
      <c r="I23" s="78">
        <f>MAX(H23-E23,0)</f>
        <v>0</v>
      </c>
      <c r="J23" s="41">
        <v>9.25</v>
      </c>
      <c r="K23" s="40">
        <f t="shared" si="8"/>
        <v>0</v>
      </c>
      <c r="N23" s="94">
        <v>19</v>
      </c>
      <c r="O23" s="44" t="s">
        <v>102</v>
      </c>
      <c r="P23" s="91">
        <f t="shared" si="9"/>
        <v>0.8125</v>
      </c>
      <c r="Q23" s="91">
        <f t="shared" si="31"/>
        <v>0.40625</v>
      </c>
      <c r="R23" s="91">
        <f t="shared" si="31"/>
        <v>0</v>
      </c>
      <c r="S23" s="91">
        <f>SUM(P23+R23)</f>
        <v>0.8125</v>
      </c>
      <c r="T23" s="92">
        <f t="shared" ref="T23:T25" si="32">(R23*24)*J23</f>
        <v>0</v>
      </c>
      <c r="V23" s="94">
        <v>19</v>
      </c>
      <c r="W23" s="44" t="s">
        <v>102</v>
      </c>
      <c r="X23" s="91">
        <f t="shared" si="13"/>
        <v>0.40625</v>
      </c>
      <c r="Y23" s="91">
        <f t="shared" si="14"/>
        <v>0.40625</v>
      </c>
      <c r="Z23" s="91">
        <f t="shared" si="15"/>
        <v>0</v>
      </c>
      <c r="AA23" s="91">
        <f>SUM(X23+Z23)</f>
        <v>0.40625</v>
      </c>
      <c r="AB23" s="92">
        <f>(Z23*24)*J23</f>
        <v>0</v>
      </c>
      <c r="AC23" s="95">
        <v>9.25</v>
      </c>
      <c r="AD23" s="59">
        <f t="shared" si="3"/>
        <v>0</v>
      </c>
      <c r="AF23" s="94">
        <v>19</v>
      </c>
      <c r="AG23" s="44" t="s">
        <v>102</v>
      </c>
      <c r="AH23" s="91">
        <f t="shared" si="17"/>
        <v>0.40625</v>
      </c>
      <c r="AI23" s="91">
        <f t="shared" si="18"/>
        <v>0</v>
      </c>
      <c r="AJ23" s="91">
        <f t="shared" si="19"/>
        <v>0</v>
      </c>
      <c r="AK23" s="91">
        <f t="shared" si="20"/>
        <v>0.40625</v>
      </c>
      <c r="AL23" s="92">
        <f>(AJ23*24)*J23</f>
        <v>0</v>
      </c>
      <c r="AM23" s="95">
        <v>9.25</v>
      </c>
      <c r="AN23" s="59">
        <f t="shared" si="4"/>
        <v>0</v>
      </c>
    </row>
    <row r="24" spans="1:40" ht="15.75" thickBot="1" x14ac:dyDescent="0.3">
      <c r="A24" s="31">
        <v>20</v>
      </c>
      <c r="B24" s="44" t="s">
        <v>103</v>
      </c>
      <c r="C24" s="32">
        <v>0</v>
      </c>
      <c r="D24" s="33">
        <v>0</v>
      </c>
      <c r="E24" s="57">
        <f t="shared" si="21"/>
        <v>0</v>
      </c>
      <c r="F24" s="32">
        <v>0</v>
      </c>
      <c r="G24" s="33">
        <v>0</v>
      </c>
      <c r="H24" s="58">
        <f t="shared" si="22"/>
        <v>0</v>
      </c>
      <c r="I24" s="79">
        <f>IF(F24="ca",0,IF(E24&lt;H24,H24,E24))</f>
        <v>0</v>
      </c>
      <c r="J24" s="41">
        <v>9.75</v>
      </c>
      <c r="K24" s="40">
        <f t="shared" si="8"/>
        <v>0</v>
      </c>
      <c r="N24" s="31">
        <v>20</v>
      </c>
      <c r="O24" s="44" t="s">
        <v>103</v>
      </c>
      <c r="P24" s="56">
        <f t="shared" si="9"/>
        <v>0</v>
      </c>
      <c r="Q24" s="56">
        <f t="shared" si="31"/>
        <v>0</v>
      </c>
      <c r="R24" s="56">
        <f t="shared" si="31"/>
        <v>0</v>
      </c>
      <c r="S24" s="56">
        <f t="shared" si="11"/>
        <v>0</v>
      </c>
      <c r="T24" s="48">
        <f t="shared" si="12"/>
        <v>0</v>
      </c>
      <c r="V24" s="31">
        <v>20</v>
      </c>
      <c r="W24" s="44" t="s">
        <v>103</v>
      </c>
      <c r="X24" s="56">
        <f t="shared" si="13"/>
        <v>0</v>
      </c>
      <c r="Y24" s="56">
        <f t="shared" si="14"/>
        <v>0</v>
      </c>
      <c r="Z24" s="56">
        <f t="shared" si="15"/>
        <v>0</v>
      </c>
      <c r="AA24" s="56">
        <f t="shared" si="16"/>
        <v>0</v>
      </c>
      <c r="AB24" s="48">
        <f t="shared" si="23"/>
        <v>0</v>
      </c>
      <c r="AC24" s="41">
        <v>9.75</v>
      </c>
      <c r="AD24" s="59">
        <f t="shared" si="3"/>
        <v>0</v>
      </c>
      <c r="AF24" s="31">
        <v>20</v>
      </c>
      <c r="AG24" s="44" t="s">
        <v>103</v>
      </c>
      <c r="AH24" s="97">
        <f t="shared" si="17"/>
        <v>0</v>
      </c>
      <c r="AI24" s="97">
        <f t="shared" si="18"/>
        <v>0</v>
      </c>
      <c r="AJ24" s="56">
        <f t="shared" si="19"/>
        <v>0</v>
      </c>
      <c r="AK24" s="97">
        <f t="shared" si="20"/>
        <v>0</v>
      </c>
      <c r="AL24" s="48">
        <f t="shared" si="24"/>
        <v>0</v>
      </c>
      <c r="AM24" s="41">
        <v>9.75</v>
      </c>
      <c r="AN24" s="59">
        <f t="shared" si="4"/>
        <v>0</v>
      </c>
    </row>
    <row r="25" spans="1:40" ht="15.75" thickBot="1" x14ac:dyDescent="0.3">
      <c r="A25" s="31">
        <v>21</v>
      </c>
      <c r="B25" s="44" t="s">
        <v>104</v>
      </c>
      <c r="C25" s="13">
        <v>0.35416666666666669</v>
      </c>
      <c r="D25" s="2">
        <v>0.70833333333333337</v>
      </c>
      <c r="E25" s="57">
        <f t="shared" si="21"/>
        <v>0.35416666666666669</v>
      </c>
      <c r="F25" s="13">
        <v>0.35416666666666669</v>
      </c>
      <c r="G25" s="2">
        <v>0.66666666666666663</v>
      </c>
      <c r="H25" s="58">
        <f t="shared" si="22"/>
        <v>0.31249999999999994</v>
      </c>
      <c r="I25" s="73">
        <f>MAX(H25-E25,0)</f>
        <v>0</v>
      </c>
      <c r="J25" s="41">
        <v>9</v>
      </c>
      <c r="K25" s="40">
        <f t="shared" si="8"/>
        <v>0</v>
      </c>
      <c r="N25" s="94">
        <v>21</v>
      </c>
      <c r="O25" s="44" t="s">
        <v>104</v>
      </c>
      <c r="P25" s="91">
        <f t="shared" si="9"/>
        <v>0.55208333333333348</v>
      </c>
      <c r="Q25" s="91">
        <f t="shared" si="31"/>
        <v>0.51041666666666674</v>
      </c>
      <c r="R25" s="91">
        <f t="shared" si="31"/>
        <v>0</v>
      </c>
      <c r="S25" s="91">
        <f>SUM(P25+R25)</f>
        <v>0.55208333333333348</v>
      </c>
      <c r="T25" s="92">
        <f t="shared" si="32"/>
        <v>0</v>
      </c>
      <c r="V25" s="94">
        <v>21</v>
      </c>
      <c r="W25" s="44" t="s">
        <v>104</v>
      </c>
      <c r="X25" s="91">
        <f t="shared" si="13"/>
        <v>0.55208333333333348</v>
      </c>
      <c r="Y25" s="91">
        <f t="shared" si="14"/>
        <v>0.51041666666666674</v>
      </c>
      <c r="Z25" s="91">
        <f t="shared" si="15"/>
        <v>0</v>
      </c>
      <c r="AA25" s="91">
        <f>SUM(X25+Z25)</f>
        <v>0.55208333333333348</v>
      </c>
      <c r="AB25" s="92">
        <f>(Z25*24)*J25</f>
        <v>0</v>
      </c>
      <c r="AC25" s="95">
        <v>9</v>
      </c>
      <c r="AD25" s="59">
        <f t="shared" si="3"/>
        <v>0</v>
      </c>
      <c r="AF25" s="94">
        <v>21</v>
      </c>
      <c r="AG25" s="44" t="s">
        <v>104</v>
      </c>
      <c r="AH25" s="91">
        <f t="shared" si="17"/>
        <v>0</v>
      </c>
      <c r="AI25" s="91">
        <f t="shared" si="18"/>
        <v>0</v>
      </c>
      <c r="AJ25" s="91">
        <f t="shared" si="19"/>
        <v>0</v>
      </c>
      <c r="AK25" s="91">
        <f t="shared" si="20"/>
        <v>0</v>
      </c>
      <c r="AL25" s="92">
        <f>(AJ25*24)*J25</f>
        <v>0</v>
      </c>
      <c r="AM25" s="95">
        <v>9</v>
      </c>
      <c r="AN25" s="59">
        <f t="shared" si="4"/>
        <v>0</v>
      </c>
    </row>
    <row r="26" spans="1:40" ht="15.75" thickBot="1" x14ac:dyDescent="0.3">
      <c r="A26" s="31">
        <v>22</v>
      </c>
      <c r="B26" s="44"/>
      <c r="C26" s="32"/>
      <c r="D26" s="33"/>
      <c r="E26" s="57"/>
      <c r="F26" s="32"/>
      <c r="G26" s="33"/>
      <c r="H26" s="58"/>
      <c r="I26" s="73">
        <f t="shared" ref="I26:I29" si="33">MAX(H26-E26,0)</f>
        <v>0</v>
      </c>
      <c r="J26" s="41"/>
      <c r="K26" s="40"/>
      <c r="N26" s="31">
        <v>22</v>
      </c>
      <c r="O26" s="44"/>
      <c r="P26" s="56">
        <f t="shared" si="9"/>
        <v>0</v>
      </c>
      <c r="Q26" s="56">
        <f t="shared" si="31"/>
        <v>0</v>
      </c>
      <c r="R26" s="56">
        <f t="shared" si="31"/>
        <v>0</v>
      </c>
      <c r="S26" s="56">
        <f t="shared" si="11"/>
        <v>0</v>
      </c>
      <c r="T26" s="48">
        <f t="shared" ref="T26:T29" si="34">SUM(K26+K54+K82+K110+K138)</f>
        <v>0</v>
      </c>
      <c r="V26" s="31">
        <v>22</v>
      </c>
      <c r="W26" s="44"/>
      <c r="X26" s="56">
        <f t="shared" si="13"/>
        <v>0</v>
      </c>
      <c r="Y26" s="56">
        <f t="shared" si="14"/>
        <v>0</v>
      </c>
      <c r="Z26" s="56">
        <f t="shared" si="15"/>
        <v>0</v>
      </c>
      <c r="AA26" s="56">
        <f t="shared" si="16"/>
        <v>0</v>
      </c>
      <c r="AB26" s="48">
        <f t="shared" ref="AB26:AB29" si="35">SUM(K26+K54+K82)</f>
        <v>0</v>
      </c>
      <c r="AC26" s="41"/>
      <c r="AD26" s="59">
        <f t="shared" si="3"/>
        <v>0</v>
      </c>
      <c r="AF26" s="31">
        <v>22</v>
      </c>
      <c r="AG26" s="44"/>
      <c r="AH26" s="97">
        <f t="shared" si="17"/>
        <v>0</v>
      </c>
      <c r="AI26" s="97">
        <f t="shared" si="18"/>
        <v>0</v>
      </c>
      <c r="AJ26" s="56">
        <f t="shared" si="19"/>
        <v>0</v>
      </c>
      <c r="AK26" s="97">
        <f t="shared" si="20"/>
        <v>0</v>
      </c>
      <c r="AL26" s="48">
        <f t="shared" si="24"/>
        <v>0</v>
      </c>
      <c r="AM26" s="41"/>
      <c r="AN26" s="59">
        <f t="shared" si="4"/>
        <v>0</v>
      </c>
    </row>
    <row r="27" spans="1:40" ht="15.75" thickBot="1" x14ac:dyDescent="0.3">
      <c r="A27" s="31">
        <v>23</v>
      </c>
      <c r="B27" s="44"/>
      <c r="C27" s="32"/>
      <c r="D27" s="33"/>
      <c r="E27" s="57"/>
      <c r="F27" s="32"/>
      <c r="G27" s="33"/>
      <c r="H27" s="58"/>
      <c r="I27" s="73">
        <f t="shared" si="33"/>
        <v>0</v>
      </c>
      <c r="J27" s="41"/>
      <c r="K27" s="40"/>
      <c r="N27" s="31">
        <v>23</v>
      </c>
      <c r="O27" s="44"/>
      <c r="P27" s="56">
        <f t="shared" si="9"/>
        <v>0</v>
      </c>
      <c r="Q27" s="56">
        <f t="shared" si="31"/>
        <v>0</v>
      </c>
      <c r="R27" s="56">
        <f t="shared" si="31"/>
        <v>0</v>
      </c>
      <c r="S27" s="56">
        <f t="shared" si="11"/>
        <v>0</v>
      </c>
      <c r="T27" s="48">
        <f t="shared" si="34"/>
        <v>0</v>
      </c>
      <c r="V27" s="31">
        <v>23</v>
      </c>
      <c r="W27" s="44"/>
      <c r="X27" s="56">
        <f t="shared" si="13"/>
        <v>0</v>
      </c>
      <c r="Y27" s="56">
        <f t="shared" si="14"/>
        <v>0</v>
      </c>
      <c r="Z27" s="56">
        <f t="shared" si="15"/>
        <v>0</v>
      </c>
      <c r="AA27" s="56">
        <f t="shared" si="16"/>
        <v>0</v>
      </c>
      <c r="AB27" s="48">
        <f t="shared" si="35"/>
        <v>0</v>
      </c>
      <c r="AC27" s="41"/>
      <c r="AD27" s="59">
        <f t="shared" si="3"/>
        <v>0</v>
      </c>
      <c r="AF27" s="31">
        <v>23</v>
      </c>
      <c r="AG27" s="44"/>
      <c r="AH27" s="97">
        <f t="shared" si="17"/>
        <v>0</v>
      </c>
      <c r="AI27" s="97">
        <f t="shared" si="18"/>
        <v>0</v>
      </c>
      <c r="AJ27" s="56">
        <f t="shared" si="19"/>
        <v>0</v>
      </c>
      <c r="AK27" s="97">
        <f t="shared" si="20"/>
        <v>0</v>
      </c>
      <c r="AL27" s="48">
        <f t="shared" ref="AL27:AL29" si="36">SUM(K111+K139)</f>
        <v>0</v>
      </c>
      <c r="AM27" s="41"/>
      <c r="AN27" s="59">
        <f t="shared" si="4"/>
        <v>0</v>
      </c>
    </row>
    <row r="28" spans="1:40" ht="15.75" thickBot="1" x14ac:dyDescent="0.3">
      <c r="A28" s="31">
        <v>24</v>
      </c>
      <c r="B28" s="44"/>
      <c r="C28" s="32"/>
      <c r="D28" s="33"/>
      <c r="E28" s="57"/>
      <c r="F28" s="32"/>
      <c r="G28" s="33"/>
      <c r="H28" s="58"/>
      <c r="I28" s="73">
        <f t="shared" si="33"/>
        <v>0</v>
      </c>
      <c r="J28" s="41"/>
      <c r="K28" s="40"/>
      <c r="N28" s="31">
        <v>24</v>
      </c>
      <c r="O28" s="44"/>
      <c r="P28" s="56">
        <f t="shared" si="9"/>
        <v>0</v>
      </c>
      <c r="Q28" s="56">
        <f t="shared" si="31"/>
        <v>0</v>
      </c>
      <c r="R28" s="56">
        <f t="shared" si="31"/>
        <v>0</v>
      </c>
      <c r="S28" s="56">
        <f t="shared" si="11"/>
        <v>0</v>
      </c>
      <c r="T28" s="48">
        <f t="shared" si="34"/>
        <v>0</v>
      </c>
      <c r="V28" s="31">
        <v>24</v>
      </c>
      <c r="W28" s="44"/>
      <c r="X28" s="56">
        <f t="shared" si="13"/>
        <v>0</v>
      </c>
      <c r="Y28" s="56">
        <f t="shared" si="14"/>
        <v>0</v>
      </c>
      <c r="Z28" s="56">
        <f t="shared" si="15"/>
        <v>0</v>
      </c>
      <c r="AA28" s="56">
        <f t="shared" si="16"/>
        <v>0</v>
      </c>
      <c r="AB28" s="48">
        <f t="shared" si="35"/>
        <v>0</v>
      </c>
      <c r="AC28" s="41"/>
      <c r="AD28" s="59">
        <f t="shared" si="3"/>
        <v>0</v>
      </c>
      <c r="AF28" s="31">
        <v>24</v>
      </c>
      <c r="AG28" s="44"/>
      <c r="AH28" s="97">
        <f t="shared" si="17"/>
        <v>0</v>
      </c>
      <c r="AI28" s="97">
        <f t="shared" si="18"/>
        <v>0</v>
      </c>
      <c r="AJ28" s="56">
        <f t="shared" si="19"/>
        <v>0</v>
      </c>
      <c r="AK28" s="97">
        <f t="shared" si="20"/>
        <v>0</v>
      </c>
      <c r="AL28" s="48">
        <f t="shared" si="36"/>
        <v>0</v>
      </c>
      <c r="AM28" s="41"/>
      <c r="AN28" s="59">
        <f t="shared" si="4"/>
        <v>0</v>
      </c>
    </row>
    <row r="29" spans="1:40" ht="15.75" thickBot="1" x14ac:dyDescent="0.3">
      <c r="A29" s="24">
        <v>25</v>
      </c>
      <c r="B29" s="44"/>
      <c r="C29" s="14"/>
      <c r="D29" s="10"/>
      <c r="E29" s="57"/>
      <c r="F29" s="14"/>
      <c r="G29" s="10"/>
      <c r="H29" s="58"/>
      <c r="I29" s="73">
        <f t="shared" si="33"/>
        <v>0</v>
      </c>
      <c r="J29" s="41"/>
      <c r="K29" s="40"/>
      <c r="N29" s="24">
        <v>25</v>
      </c>
      <c r="O29" s="44"/>
      <c r="P29" s="56">
        <f t="shared" si="9"/>
        <v>0</v>
      </c>
      <c r="Q29" s="56">
        <f t="shared" si="31"/>
        <v>0</v>
      </c>
      <c r="R29" s="56">
        <f t="shared" si="31"/>
        <v>0</v>
      </c>
      <c r="S29" s="56">
        <f t="shared" si="11"/>
        <v>0</v>
      </c>
      <c r="T29" s="48">
        <f t="shared" si="34"/>
        <v>0</v>
      </c>
      <c r="V29" s="24">
        <v>25</v>
      </c>
      <c r="W29" s="44"/>
      <c r="X29" s="56">
        <f t="shared" si="13"/>
        <v>0</v>
      </c>
      <c r="Y29" s="56">
        <f t="shared" si="14"/>
        <v>0</v>
      </c>
      <c r="Z29" s="56">
        <f t="shared" si="15"/>
        <v>0</v>
      </c>
      <c r="AA29" s="56">
        <f t="shared" si="16"/>
        <v>0</v>
      </c>
      <c r="AB29" s="48">
        <f t="shared" si="35"/>
        <v>0</v>
      </c>
      <c r="AC29" s="41"/>
      <c r="AD29" s="59">
        <f t="shared" si="3"/>
        <v>0</v>
      </c>
      <c r="AF29" s="24">
        <v>25</v>
      </c>
      <c r="AG29" s="44"/>
      <c r="AH29" s="97">
        <f t="shared" si="17"/>
        <v>0</v>
      </c>
      <c r="AI29" s="97">
        <f t="shared" si="18"/>
        <v>0</v>
      </c>
      <c r="AJ29" s="56">
        <f t="shared" si="19"/>
        <v>0</v>
      </c>
      <c r="AK29" s="97">
        <f t="shared" si="20"/>
        <v>0</v>
      </c>
      <c r="AL29" s="48">
        <f t="shared" si="36"/>
        <v>0</v>
      </c>
      <c r="AM29" s="41"/>
      <c r="AN29" s="59">
        <f t="shared" si="4"/>
        <v>0</v>
      </c>
    </row>
    <row r="30" spans="1:40" ht="15.75" thickBot="1" x14ac:dyDescent="0.3">
      <c r="A30" s="115" t="s">
        <v>16</v>
      </c>
      <c r="B30" s="116"/>
      <c r="C30" s="116"/>
      <c r="D30" s="116"/>
      <c r="E30" s="116"/>
      <c r="F30" s="116"/>
      <c r="G30" s="116"/>
      <c r="H30" s="117"/>
      <c r="I30" s="42">
        <f>SUM(I5:I29)</f>
        <v>1.4791666666666665</v>
      </c>
      <c r="J30" s="39"/>
      <c r="K30" s="43">
        <f>SUM(K5:K29)</f>
        <v>303.25</v>
      </c>
      <c r="N30" s="45"/>
      <c r="O30" s="46"/>
      <c r="P30" s="50">
        <f>SUM(P5:P29)</f>
        <v>20.40625</v>
      </c>
      <c r="Q30" s="50">
        <f>SUM(Q5:Q29)</f>
        <v>10.94097222222222</v>
      </c>
      <c r="R30" s="50"/>
      <c r="S30" s="50">
        <f>SUM(S5:S29)</f>
        <v>20.40625</v>
      </c>
      <c r="T30" s="51">
        <f>SUM(T5:T29)</f>
        <v>1720.875</v>
      </c>
      <c r="X30" s="50">
        <f>SUM(Z5:Z22)</f>
        <v>5.3854166666666661</v>
      </c>
      <c r="Y30" s="50">
        <f>SUM(Y5:Y29)</f>
        <v>10.94097222222222</v>
      </c>
      <c r="Z30" s="50">
        <f>SUM(Z5:Z29)</f>
        <v>5.3854166666666661</v>
      </c>
      <c r="AA30" s="50">
        <f>SUM(AA5:AA29)</f>
        <v>11.954861111111109</v>
      </c>
      <c r="AB30" s="51">
        <f>SUM(AB5:AB22)</f>
        <v>1110.8125</v>
      </c>
      <c r="AD30" s="59">
        <f t="shared" si="3"/>
        <v>0</v>
      </c>
      <c r="AH30" s="50">
        <f>SUM(AJ5:AJ22)</f>
        <v>3.03125</v>
      </c>
      <c r="AI30" s="50">
        <f>SUM(AI5:AI29)</f>
        <v>0</v>
      </c>
      <c r="AJ30" s="50">
        <f>SUM(AJ5:AJ29)</f>
        <v>3.03125</v>
      </c>
      <c r="AK30" s="50">
        <f t="shared" ref="AK30" si="37">SUM(AJ30+AH30)</f>
        <v>6.0625</v>
      </c>
      <c r="AL30" s="51">
        <f>SUM(AL5:AL22)</f>
        <v>610.0625</v>
      </c>
      <c r="AN30" s="59">
        <f t="shared" si="4"/>
        <v>0</v>
      </c>
    </row>
    <row r="31" spans="1:40" ht="15.75" thickBot="1" x14ac:dyDescent="0.3">
      <c r="P31" s="29">
        <f>((11.5/24)*10)*5</f>
        <v>23.958333333333336</v>
      </c>
      <c r="Q31" s="29">
        <f>((11.5/24)*10)*5</f>
        <v>23.958333333333336</v>
      </c>
      <c r="R31" s="29"/>
      <c r="S31" s="29"/>
      <c r="T31" s="30">
        <f>P30/P31</f>
        <v>0.85173913043478255</v>
      </c>
      <c r="X31" s="29">
        <f>((11.5/24)*10)*5</f>
        <v>23.958333333333336</v>
      </c>
      <c r="Y31" s="52"/>
      <c r="Z31" s="52"/>
      <c r="AA31" s="29"/>
      <c r="AB31" s="30">
        <f>X30/X31</f>
        <v>0.22478260869565211</v>
      </c>
      <c r="AH31" s="29">
        <f>((11.5/24)*10)*5</f>
        <v>23.958333333333336</v>
      </c>
      <c r="AI31" s="52"/>
      <c r="AJ31" s="52"/>
      <c r="AK31" s="52"/>
      <c r="AL31" s="30">
        <f>AH30/AH31</f>
        <v>0.12652173913043477</v>
      </c>
    </row>
    <row r="32" spans="1:40" ht="15.75" thickBot="1" x14ac:dyDescent="0.3">
      <c r="C32" s="118" t="s">
        <v>47</v>
      </c>
      <c r="D32" s="119"/>
      <c r="E32" s="119"/>
      <c r="F32" s="119"/>
      <c r="G32" s="119"/>
      <c r="H32" s="119"/>
      <c r="I32" s="119"/>
      <c r="J32" s="119"/>
      <c r="K32" s="120"/>
      <c r="P32" s="52"/>
      <c r="Q32" s="52"/>
      <c r="R32" s="52"/>
      <c r="S32" s="52"/>
      <c r="T32" s="30"/>
      <c r="AA32" s="52"/>
    </row>
    <row r="33" spans="1:27" ht="15.75" thickBot="1" x14ac:dyDescent="0.3">
      <c r="A33" s="22">
        <v>1</v>
      </c>
      <c r="B33" s="44" t="s">
        <v>89</v>
      </c>
      <c r="C33" s="13">
        <v>0</v>
      </c>
      <c r="D33" s="2">
        <v>0</v>
      </c>
      <c r="E33" s="57">
        <f t="shared" ref="E33:E52" si="38">IF(OR(C33="abs",C33="",C33="CA"),0,D33-C33)</f>
        <v>0</v>
      </c>
      <c r="F33" s="13">
        <v>0</v>
      </c>
      <c r="G33" s="2">
        <v>0</v>
      </c>
      <c r="H33" s="58">
        <f t="shared" ref="H33:H53" si="39">IF(OR(F33="abs",F33="",F33="ca"),0,G33-F33)</f>
        <v>0</v>
      </c>
      <c r="I33" s="73">
        <f t="shared" ref="I33" si="40">MAX(H33-E33,0)</f>
        <v>0</v>
      </c>
      <c r="J33" s="41">
        <v>10</v>
      </c>
      <c r="K33" s="38">
        <f t="shared" ref="K33:K52" si="41">(I33*24)*J33</f>
        <v>0</v>
      </c>
      <c r="P33" s="52"/>
      <c r="Q33" s="52"/>
      <c r="R33" s="52"/>
      <c r="S33" s="52"/>
      <c r="T33" s="30"/>
      <c r="AA33" s="52"/>
    </row>
    <row r="34" spans="1:27" ht="15.75" thickBot="1" x14ac:dyDescent="0.3">
      <c r="A34" s="23">
        <v>2</v>
      </c>
      <c r="B34" s="44" t="s">
        <v>84</v>
      </c>
      <c r="C34" s="36">
        <v>0.33333333333333331</v>
      </c>
      <c r="D34" s="37">
        <v>0.71875</v>
      </c>
      <c r="E34" s="57">
        <f t="shared" si="38"/>
        <v>0.38541666666666669</v>
      </c>
      <c r="F34" s="36">
        <v>0.33333333333333331</v>
      </c>
      <c r="G34" s="37">
        <v>0.71875</v>
      </c>
      <c r="H34" s="58">
        <f t="shared" si="39"/>
        <v>0.38541666666666669</v>
      </c>
      <c r="I34" s="74">
        <f t="shared" ref="I34:I35" si="42">IF(F34="ca",0,IF(E34&lt;H34,H34,E34))</f>
        <v>0.38541666666666669</v>
      </c>
      <c r="J34" s="41">
        <v>9.25</v>
      </c>
      <c r="K34" s="38">
        <f t="shared" si="41"/>
        <v>85.5625</v>
      </c>
      <c r="P34" s="52"/>
      <c r="Q34" s="52"/>
      <c r="R34" s="52"/>
      <c r="S34" s="52"/>
      <c r="T34" s="30"/>
      <c r="AA34" s="52"/>
    </row>
    <row r="35" spans="1:27" ht="15.75" thickBot="1" x14ac:dyDescent="0.3">
      <c r="A35" s="23">
        <v>3</v>
      </c>
      <c r="B35" s="44" t="s">
        <v>85</v>
      </c>
      <c r="C35" s="13">
        <v>0.375</v>
      </c>
      <c r="D35" s="2">
        <v>0.70833333333333337</v>
      </c>
      <c r="E35" s="57">
        <f t="shared" si="38"/>
        <v>0.33333333333333337</v>
      </c>
      <c r="F35" s="13">
        <v>0.375</v>
      </c>
      <c r="G35" s="2">
        <v>0.70833333333333337</v>
      </c>
      <c r="H35" s="58">
        <f t="shared" si="39"/>
        <v>0.33333333333333337</v>
      </c>
      <c r="I35" s="74">
        <f t="shared" si="42"/>
        <v>0.33333333333333337</v>
      </c>
      <c r="J35" s="41">
        <v>7.75</v>
      </c>
      <c r="K35" s="38">
        <f t="shared" si="41"/>
        <v>62</v>
      </c>
      <c r="P35" s="52"/>
      <c r="Q35" s="52"/>
      <c r="R35" s="52"/>
      <c r="S35" s="52"/>
      <c r="T35" s="30"/>
      <c r="AA35" s="52"/>
    </row>
    <row r="36" spans="1:27" ht="15.75" thickBot="1" x14ac:dyDescent="0.3">
      <c r="A36" s="23">
        <v>4</v>
      </c>
      <c r="B36" s="44" t="s">
        <v>86</v>
      </c>
      <c r="C36" s="13">
        <v>0.36458333333333331</v>
      </c>
      <c r="D36" s="2">
        <v>0.71875</v>
      </c>
      <c r="E36" s="57">
        <f t="shared" si="38"/>
        <v>0.35416666666666669</v>
      </c>
      <c r="F36" s="13">
        <v>0.36458333333333331</v>
      </c>
      <c r="G36" s="2">
        <v>0.71875</v>
      </c>
      <c r="H36" s="58">
        <f t="shared" si="39"/>
        <v>0.35416666666666669</v>
      </c>
      <c r="I36" s="73">
        <f t="shared" ref="I36:I41" si="43">MAX(H36-E36,0)</f>
        <v>0</v>
      </c>
      <c r="J36" s="41">
        <v>7.75</v>
      </c>
      <c r="K36" s="38">
        <f t="shared" si="41"/>
        <v>0</v>
      </c>
      <c r="P36" s="52"/>
      <c r="Q36" s="52"/>
      <c r="R36" s="52"/>
      <c r="S36" s="52"/>
      <c r="T36" s="30"/>
      <c r="AA36" s="52"/>
    </row>
    <row r="37" spans="1:27" ht="15.75" thickBot="1" x14ac:dyDescent="0.3">
      <c r="A37" s="23">
        <v>5</v>
      </c>
      <c r="B37" s="44" t="s">
        <v>87</v>
      </c>
      <c r="C37" s="13">
        <v>0</v>
      </c>
      <c r="D37" s="2">
        <v>0</v>
      </c>
      <c r="E37" s="57">
        <f t="shared" si="38"/>
        <v>0</v>
      </c>
      <c r="F37" s="13">
        <v>0</v>
      </c>
      <c r="G37" s="2">
        <v>0</v>
      </c>
      <c r="H37" s="58">
        <f t="shared" si="39"/>
        <v>0</v>
      </c>
      <c r="I37" s="73">
        <f t="shared" si="43"/>
        <v>0</v>
      </c>
      <c r="J37" s="41">
        <v>9.75</v>
      </c>
      <c r="K37" s="38">
        <f t="shared" si="41"/>
        <v>0</v>
      </c>
      <c r="P37" s="52"/>
      <c r="Q37" s="52"/>
      <c r="R37" s="52"/>
      <c r="S37" s="52"/>
      <c r="T37" s="30"/>
      <c r="AA37" s="52"/>
    </row>
    <row r="38" spans="1:27" ht="15.75" thickBot="1" x14ac:dyDescent="0.3">
      <c r="A38" s="23">
        <v>6</v>
      </c>
      <c r="B38" s="44" t="s">
        <v>88</v>
      </c>
      <c r="C38" s="13">
        <v>0.3125</v>
      </c>
      <c r="D38" s="2">
        <v>0.72916666666666663</v>
      </c>
      <c r="E38" s="57">
        <f t="shared" si="38"/>
        <v>0.41666666666666663</v>
      </c>
      <c r="F38" s="13">
        <v>0.3125</v>
      </c>
      <c r="G38" s="2">
        <v>0.72916666666666663</v>
      </c>
      <c r="H38" s="58">
        <f t="shared" si="39"/>
        <v>0.41666666666666663</v>
      </c>
      <c r="I38" s="73">
        <f t="shared" si="43"/>
        <v>0</v>
      </c>
      <c r="J38" s="41">
        <v>8.5</v>
      </c>
      <c r="K38" s="38">
        <f t="shared" si="41"/>
        <v>0</v>
      </c>
      <c r="P38" s="52"/>
      <c r="Q38" s="52"/>
      <c r="R38" s="52"/>
      <c r="S38" s="52"/>
      <c r="T38" s="30"/>
      <c r="AA38" s="52"/>
    </row>
    <row r="39" spans="1:27" ht="15.75" thickBot="1" x14ac:dyDescent="0.3">
      <c r="A39" s="23">
        <v>7</v>
      </c>
      <c r="B39" s="44" t="s">
        <v>90</v>
      </c>
      <c r="C39" s="13">
        <v>0.5625</v>
      </c>
      <c r="D39" s="2">
        <v>0.77083333333333337</v>
      </c>
      <c r="E39" s="57">
        <f t="shared" si="38"/>
        <v>0.20833333333333337</v>
      </c>
      <c r="F39" s="13">
        <v>0.5625</v>
      </c>
      <c r="G39" s="2">
        <v>0.77083333333333337</v>
      </c>
      <c r="H39" s="58">
        <f t="shared" si="39"/>
        <v>0.20833333333333337</v>
      </c>
      <c r="I39" s="73">
        <f t="shared" si="43"/>
        <v>0</v>
      </c>
      <c r="J39" s="41">
        <v>7.75</v>
      </c>
      <c r="K39" s="38">
        <f t="shared" si="41"/>
        <v>0</v>
      </c>
      <c r="P39" s="52"/>
      <c r="Q39" s="52"/>
      <c r="R39" s="52"/>
      <c r="S39" s="52"/>
      <c r="T39" s="30"/>
      <c r="AA39" s="52"/>
    </row>
    <row r="40" spans="1:27" ht="15.75" thickBot="1" x14ac:dyDescent="0.3">
      <c r="A40" s="23">
        <v>8</v>
      </c>
      <c r="B40" s="44" t="s">
        <v>91</v>
      </c>
      <c r="C40" s="13">
        <v>0.35416666666666669</v>
      </c>
      <c r="D40" s="2">
        <v>0.55208333333333337</v>
      </c>
      <c r="E40" s="57">
        <f t="shared" si="38"/>
        <v>0.19791666666666669</v>
      </c>
      <c r="F40" s="75">
        <v>0.35416666666666669</v>
      </c>
      <c r="G40" s="76">
        <v>0.55208333333333337</v>
      </c>
      <c r="H40" s="58">
        <f t="shared" si="39"/>
        <v>0.19791666666666669</v>
      </c>
      <c r="I40" s="73">
        <f t="shared" si="43"/>
        <v>0</v>
      </c>
      <c r="J40" s="41">
        <v>7.75</v>
      </c>
      <c r="K40" s="38">
        <f t="shared" si="41"/>
        <v>0</v>
      </c>
      <c r="P40" s="52"/>
      <c r="Q40" s="52"/>
      <c r="R40" s="52"/>
      <c r="S40" s="52"/>
      <c r="T40" s="30"/>
      <c r="AA40" s="52"/>
    </row>
    <row r="41" spans="1:27" ht="15.75" thickBot="1" x14ac:dyDescent="0.3">
      <c r="A41" s="31">
        <v>9</v>
      </c>
      <c r="B41" s="44" t="s">
        <v>92</v>
      </c>
      <c r="C41" s="13">
        <v>0.3125</v>
      </c>
      <c r="D41" s="2">
        <v>0.72916666666666663</v>
      </c>
      <c r="E41" s="57">
        <f t="shared" si="38"/>
        <v>0.41666666666666663</v>
      </c>
      <c r="F41" s="13">
        <v>0.3125</v>
      </c>
      <c r="G41" s="2">
        <v>0.72916666666666663</v>
      </c>
      <c r="H41" s="58">
        <f t="shared" si="39"/>
        <v>0.41666666666666663</v>
      </c>
      <c r="I41" s="73">
        <f t="shared" si="43"/>
        <v>0</v>
      </c>
      <c r="J41" s="41">
        <v>8.5</v>
      </c>
      <c r="K41" s="38">
        <f t="shared" si="41"/>
        <v>0</v>
      </c>
      <c r="P41" s="52"/>
      <c r="Q41" s="52"/>
      <c r="R41" s="52"/>
      <c r="S41" s="52"/>
      <c r="T41" s="30"/>
      <c r="AA41" s="52"/>
    </row>
    <row r="42" spans="1:27" ht="15.75" thickBot="1" x14ac:dyDescent="0.3">
      <c r="A42" s="31">
        <v>10</v>
      </c>
      <c r="B42" s="44" t="s">
        <v>93</v>
      </c>
      <c r="C42" s="32">
        <v>0.55208333333333337</v>
      </c>
      <c r="D42" s="33">
        <v>0.76041666666666663</v>
      </c>
      <c r="E42" s="57">
        <f t="shared" si="38"/>
        <v>0.20833333333333326</v>
      </c>
      <c r="F42" s="32">
        <v>0.55208333333333337</v>
      </c>
      <c r="G42" s="33">
        <v>0.76041666666666663</v>
      </c>
      <c r="H42" s="58">
        <f t="shared" si="39"/>
        <v>0.20833333333333326</v>
      </c>
      <c r="I42" s="74">
        <f t="shared" ref="I42" si="44">IF(F42="ca",0,IF(E42&lt;H42,H42,E42))</f>
        <v>0.20833333333333326</v>
      </c>
      <c r="J42" s="41">
        <v>9.5</v>
      </c>
      <c r="K42" s="38">
        <f t="shared" si="41"/>
        <v>47.499999999999986</v>
      </c>
      <c r="P42" s="52"/>
      <c r="Q42" s="52"/>
      <c r="R42" s="52"/>
      <c r="S42" s="52"/>
      <c r="T42" s="30"/>
      <c r="AA42" s="52"/>
    </row>
    <row r="43" spans="1:27" ht="15.75" thickBot="1" x14ac:dyDescent="0.3">
      <c r="A43" s="31">
        <v>11</v>
      </c>
      <c r="B43" s="44" t="s">
        <v>94</v>
      </c>
      <c r="C43" s="32">
        <v>0</v>
      </c>
      <c r="D43" s="33">
        <v>0</v>
      </c>
      <c r="E43" s="57">
        <f t="shared" si="38"/>
        <v>0</v>
      </c>
      <c r="F43" s="32">
        <v>0</v>
      </c>
      <c r="G43" s="33">
        <v>0</v>
      </c>
      <c r="H43" s="58">
        <f t="shared" si="39"/>
        <v>0</v>
      </c>
      <c r="I43" s="73">
        <f t="shared" ref="I43" si="45">MAX(H43-E43,0)</f>
        <v>0</v>
      </c>
      <c r="J43" s="41">
        <v>9.25</v>
      </c>
      <c r="K43" s="38">
        <f t="shared" si="41"/>
        <v>0</v>
      </c>
      <c r="P43" s="52"/>
      <c r="Q43" s="52"/>
      <c r="R43" s="52"/>
      <c r="S43" s="52"/>
      <c r="T43" s="30"/>
      <c r="AA43" s="52"/>
    </row>
    <row r="44" spans="1:27" ht="15.75" thickBot="1" x14ac:dyDescent="0.3">
      <c r="A44" s="31">
        <v>12</v>
      </c>
      <c r="B44" s="44" t="s">
        <v>95</v>
      </c>
      <c r="C44" s="32">
        <v>0.375</v>
      </c>
      <c r="D44" s="33">
        <v>0.75</v>
      </c>
      <c r="E44" s="57">
        <f t="shared" si="38"/>
        <v>0.375</v>
      </c>
      <c r="F44" s="32">
        <v>0.375</v>
      </c>
      <c r="G44" s="33">
        <v>0.75</v>
      </c>
      <c r="H44" s="58">
        <f t="shared" si="39"/>
        <v>0.375</v>
      </c>
      <c r="I44" s="74">
        <f t="shared" ref="I44:I45" si="46">IF(F44="ca",0,IF(E44&lt;H44,H44,E44))</f>
        <v>0.375</v>
      </c>
      <c r="J44" s="41">
        <v>8.5</v>
      </c>
      <c r="K44" s="38">
        <f t="shared" si="41"/>
        <v>76.5</v>
      </c>
      <c r="P44" s="52"/>
      <c r="Q44" s="52"/>
      <c r="R44" s="52"/>
      <c r="S44" s="52"/>
      <c r="T44" s="30"/>
      <c r="AA44" s="52"/>
    </row>
    <row r="45" spans="1:27" ht="15.75" thickBot="1" x14ac:dyDescent="0.3">
      <c r="A45" s="31">
        <v>13</v>
      </c>
      <c r="B45" s="44" t="s">
        <v>96</v>
      </c>
      <c r="C45" s="32">
        <v>0</v>
      </c>
      <c r="D45" s="33">
        <v>0</v>
      </c>
      <c r="E45" s="57">
        <f t="shared" si="38"/>
        <v>0</v>
      </c>
      <c r="F45" s="32">
        <v>0</v>
      </c>
      <c r="G45" s="33">
        <v>0</v>
      </c>
      <c r="H45" s="58">
        <f t="shared" si="39"/>
        <v>0</v>
      </c>
      <c r="I45" s="74">
        <f t="shared" si="46"/>
        <v>0</v>
      </c>
      <c r="J45" s="41">
        <v>9</v>
      </c>
      <c r="K45" s="40">
        <f t="shared" si="41"/>
        <v>0</v>
      </c>
      <c r="P45" s="52"/>
      <c r="Q45" s="52"/>
      <c r="R45" s="52"/>
      <c r="S45" s="52"/>
      <c r="T45" s="30"/>
      <c r="AA45" s="52"/>
    </row>
    <row r="46" spans="1:27" ht="15.75" thickBot="1" x14ac:dyDescent="0.3">
      <c r="A46" s="31">
        <v>14</v>
      </c>
      <c r="B46" s="44" t="s">
        <v>97</v>
      </c>
      <c r="C46" s="32">
        <v>0.3125</v>
      </c>
      <c r="D46" s="33">
        <v>0.55208333333333337</v>
      </c>
      <c r="E46" s="57">
        <f t="shared" si="38"/>
        <v>0.23958333333333337</v>
      </c>
      <c r="F46" s="32" t="s">
        <v>65</v>
      </c>
      <c r="G46" s="33">
        <v>0</v>
      </c>
      <c r="H46" s="58">
        <f t="shared" si="39"/>
        <v>0</v>
      </c>
      <c r="I46" s="73">
        <f t="shared" ref="I46:I47" si="47">MAX(H46-E46,0)</f>
        <v>0</v>
      </c>
      <c r="J46" s="41">
        <v>8.25</v>
      </c>
      <c r="K46" s="40">
        <f t="shared" si="41"/>
        <v>0</v>
      </c>
      <c r="P46" s="52"/>
      <c r="Q46" s="52"/>
      <c r="R46" s="52"/>
      <c r="S46" s="52"/>
      <c r="T46" s="30"/>
      <c r="AA46" s="52"/>
    </row>
    <row r="47" spans="1:27" ht="15.75" thickBot="1" x14ac:dyDescent="0.3">
      <c r="A47" s="31">
        <v>15</v>
      </c>
      <c r="B47" s="44" t="s">
        <v>98</v>
      </c>
      <c r="C47" s="32">
        <v>0</v>
      </c>
      <c r="D47" s="33">
        <v>0</v>
      </c>
      <c r="E47" s="57">
        <f t="shared" si="38"/>
        <v>0</v>
      </c>
      <c r="F47" s="32">
        <v>0</v>
      </c>
      <c r="G47" s="33">
        <v>0</v>
      </c>
      <c r="H47" s="58">
        <f t="shared" si="39"/>
        <v>0</v>
      </c>
      <c r="I47" s="73">
        <f t="shared" si="47"/>
        <v>0</v>
      </c>
      <c r="J47" s="41">
        <v>8.25</v>
      </c>
      <c r="K47" s="40">
        <f t="shared" si="41"/>
        <v>0</v>
      </c>
    </row>
    <row r="48" spans="1:27" ht="15.75" thickBot="1" x14ac:dyDescent="0.3">
      <c r="A48" s="31">
        <v>16</v>
      </c>
      <c r="B48" s="44" t="s">
        <v>99</v>
      </c>
      <c r="C48" s="32">
        <v>0.39583333333333331</v>
      </c>
      <c r="D48" s="33">
        <v>0.77083333333333337</v>
      </c>
      <c r="E48" s="57">
        <f t="shared" si="38"/>
        <v>0.37500000000000006</v>
      </c>
      <c r="F48" s="32">
        <v>0.39583333333333331</v>
      </c>
      <c r="G48" s="33">
        <v>0.77083333333333337</v>
      </c>
      <c r="H48" s="58">
        <f t="shared" si="39"/>
        <v>0.37500000000000006</v>
      </c>
      <c r="I48" s="74">
        <f t="shared" ref="I48:I50" si="48">IF(F48="ca",0,IF(E48&lt;H48,H48,E48))</f>
        <v>0.37500000000000006</v>
      </c>
      <c r="J48" s="41">
        <v>8</v>
      </c>
      <c r="K48" s="40">
        <f t="shared" si="41"/>
        <v>72.000000000000014</v>
      </c>
    </row>
    <row r="49" spans="1:27" ht="15.75" thickBot="1" x14ac:dyDescent="0.3">
      <c r="A49" s="31">
        <v>17</v>
      </c>
      <c r="B49" s="44" t="s">
        <v>100</v>
      </c>
      <c r="C49" s="32">
        <v>0.33333333333333331</v>
      </c>
      <c r="D49" s="33">
        <v>0.66666666666666663</v>
      </c>
      <c r="E49" s="57">
        <f t="shared" si="38"/>
        <v>0.33333333333333331</v>
      </c>
      <c r="F49" s="32">
        <v>0.33333333333333331</v>
      </c>
      <c r="G49" s="33">
        <v>0.66666666666666663</v>
      </c>
      <c r="H49" s="58">
        <f t="shared" si="39"/>
        <v>0.33333333333333331</v>
      </c>
      <c r="I49" s="74">
        <f t="shared" si="48"/>
        <v>0.33333333333333331</v>
      </c>
      <c r="J49" s="41">
        <v>8.75</v>
      </c>
      <c r="K49" s="40">
        <f t="shared" si="41"/>
        <v>70</v>
      </c>
    </row>
    <row r="50" spans="1:27" ht="15.75" thickBot="1" x14ac:dyDescent="0.3">
      <c r="A50" s="31">
        <v>18</v>
      </c>
      <c r="B50" s="44" t="s">
        <v>101</v>
      </c>
      <c r="C50" s="32">
        <v>0</v>
      </c>
      <c r="D50" s="33">
        <v>0</v>
      </c>
      <c r="E50" s="57">
        <f t="shared" si="38"/>
        <v>0</v>
      </c>
      <c r="F50" s="32">
        <v>0</v>
      </c>
      <c r="G50" s="33">
        <v>0</v>
      </c>
      <c r="H50" s="58">
        <f t="shared" si="39"/>
        <v>0</v>
      </c>
      <c r="I50" s="74">
        <f t="shared" si="48"/>
        <v>0</v>
      </c>
      <c r="J50" s="41">
        <v>9.75</v>
      </c>
      <c r="K50" s="40">
        <f t="shared" si="41"/>
        <v>0</v>
      </c>
    </row>
    <row r="51" spans="1:27" ht="15.75" thickBot="1" x14ac:dyDescent="0.3">
      <c r="A51" s="31">
        <v>19</v>
      </c>
      <c r="B51" s="44" t="s">
        <v>102</v>
      </c>
      <c r="C51" s="32">
        <v>0.3125</v>
      </c>
      <c r="D51" s="33">
        <v>0.71875</v>
      </c>
      <c r="E51" s="57">
        <f t="shared" si="38"/>
        <v>0.40625</v>
      </c>
      <c r="F51" s="32">
        <v>0.3125</v>
      </c>
      <c r="G51" s="33">
        <v>0.71875</v>
      </c>
      <c r="H51" s="58">
        <f t="shared" si="39"/>
        <v>0.40625</v>
      </c>
      <c r="I51" s="73">
        <f t="shared" ref="I51:I53" si="49">MAX(H51-E51,0)</f>
        <v>0</v>
      </c>
      <c r="J51" s="41">
        <v>9.25</v>
      </c>
      <c r="K51" s="40">
        <f t="shared" si="41"/>
        <v>0</v>
      </c>
    </row>
    <row r="52" spans="1:27" ht="15.75" thickBot="1" x14ac:dyDescent="0.3">
      <c r="A52" s="31">
        <v>20</v>
      </c>
      <c r="B52" s="44" t="s">
        <v>103</v>
      </c>
      <c r="C52" s="32">
        <v>0</v>
      </c>
      <c r="D52" s="33">
        <v>0</v>
      </c>
      <c r="E52" s="57">
        <f t="shared" si="38"/>
        <v>0</v>
      </c>
      <c r="F52" s="32">
        <v>0</v>
      </c>
      <c r="G52" s="33">
        <v>0</v>
      </c>
      <c r="H52" s="58">
        <f t="shared" si="39"/>
        <v>0</v>
      </c>
      <c r="I52" s="73">
        <f t="shared" si="49"/>
        <v>0</v>
      </c>
      <c r="J52" s="41">
        <v>9.75</v>
      </c>
      <c r="K52" s="40">
        <f t="shared" si="41"/>
        <v>0</v>
      </c>
    </row>
    <row r="53" spans="1:27" ht="15.75" thickBot="1" x14ac:dyDescent="0.3">
      <c r="A53" s="31">
        <v>21</v>
      </c>
      <c r="B53" s="44" t="s">
        <v>104</v>
      </c>
      <c r="C53" s="32">
        <v>0</v>
      </c>
      <c r="D53" s="33">
        <v>0</v>
      </c>
      <c r="E53" s="57">
        <v>0</v>
      </c>
      <c r="F53" s="32">
        <v>0</v>
      </c>
      <c r="G53" s="33">
        <v>0</v>
      </c>
      <c r="H53" s="58">
        <f t="shared" si="39"/>
        <v>0</v>
      </c>
      <c r="I53" s="73">
        <f t="shared" si="49"/>
        <v>0</v>
      </c>
      <c r="J53" s="41">
        <v>9</v>
      </c>
      <c r="K53" s="40"/>
    </row>
    <row r="54" spans="1:27" ht="15.75" thickBot="1" x14ac:dyDescent="0.3">
      <c r="A54" s="31">
        <v>22</v>
      </c>
      <c r="B54" s="44"/>
      <c r="C54" s="32"/>
      <c r="D54" s="33"/>
      <c r="E54" s="57"/>
      <c r="F54" s="32"/>
      <c r="G54" s="33"/>
      <c r="H54" s="58"/>
      <c r="I54" s="73">
        <f t="shared" ref="I54:I57" si="50">MAX(H54-E54,0)</f>
        <v>0</v>
      </c>
      <c r="J54" s="41"/>
      <c r="K54" s="40"/>
    </row>
    <row r="55" spans="1:27" ht="15.75" thickBot="1" x14ac:dyDescent="0.3">
      <c r="A55" s="31">
        <v>23</v>
      </c>
      <c r="B55" s="44"/>
      <c r="C55" s="32"/>
      <c r="D55" s="33"/>
      <c r="E55" s="57"/>
      <c r="F55" s="32"/>
      <c r="G55" s="33"/>
      <c r="H55" s="58"/>
      <c r="I55" s="73">
        <f t="shared" si="50"/>
        <v>0</v>
      </c>
      <c r="J55" s="41"/>
      <c r="K55" s="40"/>
    </row>
    <row r="56" spans="1:27" ht="15.75" thickBot="1" x14ac:dyDescent="0.3">
      <c r="A56" s="31">
        <v>24</v>
      </c>
      <c r="B56" s="44"/>
      <c r="C56" s="32"/>
      <c r="D56" s="33"/>
      <c r="E56" s="57"/>
      <c r="F56" s="32"/>
      <c r="G56" s="33"/>
      <c r="H56" s="58"/>
      <c r="I56" s="73">
        <f t="shared" si="50"/>
        <v>0</v>
      </c>
      <c r="J56" s="41"/>
      <c r="K56" s="40"/>
    </row>
    <row r="57" spans="1:27" ht="15.75" thickBot="1" x14ac:dyDescent="0.3">
      <c r="A57" s="24">
        <v>25</v>
      </c>
      <c r="B57" s="44"/>
      <c r="C57" s="14"/>
      <c r="D57" s="10"/>
      <c r="E57" s="57"/>
      <c r="F57" s="14"/>
      <c r="G57" s="10"/>
      <c r="H57" s="58"/>
      <c r="I57" s="73">
        <f t="shared" si="50"/>
        <v>0</v>
      </c>
      <c r="J57" s="41"/>
      <c r="K57" s="40"/>
    </row>
    <row r="58" spans="1:27" ht="15.75" thickBot="1" x14ac:dyDescent="0.3">
      <c r="A58" s="115" t="s">
        <v>16</v>
      </c>
      <c r="B58" s="116"/>
      <c r="C58" s="116"/>
      <c r="D58" s="116"/>
      <c r="E58" s="116"/>
      <c r="F58" s="116"/>
      <c r="G58" s="116"/>
      <c r="H58" s="117"/>
      <c r="I58" s="42">
        <f>SUM(I33:I57)</f>
        <v>2.0104166666666665</v>
      </c>
      <c r="J58" s="39"/>
      <c r="K58" s="43">
        <f>SUM(K33:K57)</f>
        <v>413.5625</v>
      </c>
    </row>
    <row r="59" spans="1:27" ht="15.75" thickBot="1" x14ac:dyDescent="0.3">
      <c r="A59" s="65"/>
      <c r="B59" s="65"/>
      <c r="C59" s="66"/>
      <c r="D59" s="66"/>
      <c r="E59" s="66"/>
      <c r="F59" s="66"/>
      <c r="G59" s="66"/>
      <c r="H59" s="66"/>
      <c r="I59" s="67"/>
      <c r="J59" s="68"/>
      <c r="K59" s="69"/>
      <c r="L59" s="70"/>
      <c r="M59" s="70"/>
      <c r="N59" s="70"/>
      <c r="O59" s="70"/>
      <c r="P59" s="70"/>
      <c r="Q59" s="70"/>
      <c r="R59" s="70"/>
      <c r="S59" s="70"/>
      <c r="T59" s="70"/>
      <c r="U59" s="70"/>
      <c r="AA59" s="70"/>
    </row>
    <row r="60" spans="1:27" ht="15.75" thickBot="1" x14ac:dyDescent="0.3">
      <c r="C60" s="118" t="s">
        <v>48</v>
      </c>
      <c r="D60" s="119"/>
      <c r="E60" s="119"/>
      <c r="F60" s="119"/>
      <c r="G60" s="119"/>
      <c r="H60" s="119"/>
      <c r="I60" s="119"/>
      <c r="J60" s="119"/>
      <c r="K60" s="120"/>
    </row>
    <row r="61" spans="1:27" ht="15.75" thickBot="1" x14ac:dyDescent="0.3">
      <c r="A61" s="22">
        <v>1</v>
      </c>
      <c r="B61" s="44" t="s">
        <v>89</v>
      </c>
      <c r="C61" s="13">
        <v>0.55208333333333337</v>
      </c>
      <c r="D61" s="2">
        <v>0.71875</v>
      </c>
      <c r="E61" s="57">
        <f t="shared" ref="E61:E81" si="51">IF(OR(C61="abs",C61="",C61="CA"),0,D61-C61)</f>
        <v>0.16666666666666663</v>
      </c>
      <c r="F61" s="13">
        <v>0.55208333333333337</v>
      </c>
      <c r="G61" s="2">
        <v>0.71875</v>
      </c>
      <c r="H61" s="58">
        <f t="shared" ref="H61:H81" si="52">IF(OR(F61="abs",F61="",F61="ca"),0,G61-F61)</f>
        <v>0.16666666666666663</v>
      </c>
      <c r="I61" s="73">
        <f t="shared" ref="I61" si="53">MAX(H61-E61,0)</f>
        <v>0</v>
      </c>
      <c r="J61" s="41">
        <v>10</v>
      </c>
      <c r="K61" s="38">
        <f t="shared" ref="K61:K80" si="54">(I61*24)*J61</f>
        <v>0</v>
      </c>
    </row>
    <row r="62" spans="1:27" ht="15.75" thickBot="1" x14ac:dyDescent="0.3">
      <c r="A62" s="23">
        <v>2</v>
      </c>
      <c r="B62" s="44" t="s">
        <v>84</v>
      </c>
      <c r="C62" s="36">
        <v>0</v>
      </c>
      <c r="D62" s="37">
        <v>0</v>
      </c>
      <c r="E62" s="57">
        <f t="shared" si="51"/>
        <v>0</v>
      </c>
      <c r="F62" s="36">
        <v>0</v>
      </c>
      <c r="G62" s="37">
        <v>0</v>
      </c>
      <c r="H62" s="58">
        <f t="shared" si="52"/>
        <v>0</v>
      </c>
      <c r="I62" s="74">
        <f t="shared" ref="I62:I63" si="55">IF(F62="ca",0,IF(E62&lt;H62,H62,E62))</f>
        <v>0</v>
      </c>
      <c r="J62" s="41">
        <v>9.25</v>
      </c>
      <c r="K62" s="38">
        <f t="shared" si="54"/>
        <v>0</v>
      </c>
    </row>
    <row r="63" spans="1:27" ht="15.75" thickBot="1" x14ac:dyDescent="0.3">
      <c r="A63" s="23">
        <v>3</v>
      </c>
      <c r="B63" s="44" t="s">
        <v>85</v>
      </c>
      <c r="C63" s="13">
        <v>0.375</v>
      </c>
      <c r="D63" s="2">
        <v>0.70833333333333337</v>
      </c>
      <c r="E63" s="57">
        <f t="shared" si="51"/>
        <v>0.33333333333333337</v>
      </c>
      <c r="F63" s="13">
        <v>0.375</v>
      </c>
      <c r="G63" s="2">
        <v>0.70833333333333337</v>
      </c>
      <c r="H63" s="58">
        <f t="shared" si="52"/>
        <v>0.33333333333333337</v>
      </c>
      <c r="I63" s="74">
        <f t="shared" si="55"/>
        <v>0.33333333333333337</v>
      </c>
      <c r="J63" s="41">
        <v>7.75</v>
      </c>
      <c r="K63" s="38">
        <f t="shared" si="54"/>
        <v>62</v>
      </c>
    </row>
    <row r="64" spans="1:27" ht="15.75" thickBot="1" x14ac:dyDescent="0.3">
      <c r="A64" s="23">
        <v>4</v>
      </c>
      <c r="B64" s="44" t="s">
        <v>86</v>
      </c>
      <c r="C64" s="13">
        <v>0.36458333333333331</v>
      </c>
      <c r="D64" s="2">
        <v>0.71875</v>
      </c>
      <c r="E64" s="57">
        <f t="shared" si="51"/>
        <v>0.35416666666666669</v>
      </c>
      <c r="F64" s="13">
        <v>0.36458333333333331</v>
      </c>
      <c r="G64" s="2">
        <v>0.71875</v>
      </c>
      <c r="H64" s="58">
        <f t="shared" si="52"/>
        <v>0.35416666666666669</v>
      </c>
      <c r="I64" s="73">
        <f t="shared" ref="I64:I69" si="56">MAX(H64-E64,0)</f>
        <v>0</v>
      </c>
      <c r="J64" s="41">
        <v>7.75</v>
      </c>
      <c r="K64" s="38">
        <f t="shared" si="54"/>
        <v>0</v>
      </c>
    </row>
    <row r="65" spans="1:11" ht="15.75" thickBot="1" x14ac:dyDescent="0.3">
      <c r="A65" s="23">
        <v>5</v>
      </c>
      <c r="B65" s="44" t="s">
        <v>87</v>
      </c>
      <c r="C65" s="13">
        <v>0</v>
      </c>
      <c r="D65" s="2">
        <v>0</v>
      </c>
      <c r="E65" s="57">
        <f t="shared" si="51"/>
        <v>0</v>
      </c>
      <c r="F65" s="13">
        <v>0</v>
      </c>
      <c r="G65" s="2">
        <v>0</v>
      </c>
      <c r="H65" s="58">
        <f t="shared" si="52"/>
        <v>0</v>
      </c>
      <c r="I65" s="73">
        <f t="shared" si="56"/>
        <v>0</v>
      </c>
      <c r="J65" s="41">
        <v>9.75</v>
      </c>
      <c r="K65" s="38">
        <f t="shared" si="54"/>
        <v>0</v>
      </c>
    </row>
    <row r="66" spans="1:11" ht="15.75" thickBot="1" x14ac:dyDescent="0.3">
      <c r="A66" s="23">
        <v>6</v>
      </c>
      <c r="B66" s="44" t="s">
        <v>88</v>
      </c>
      <c r="C66" s="13">
        <v>0.3125</v>
      </c>
      <c r="D66" s="2">
        <v>0.72916666666666663</v>
      </c>
      <c r="E66" s="57">
        <f t="shared" si="51"/>
        <v>0.41666666666666663</v>
      </c>
      <c r="F66" s="13">
        <v>0.3125</v>
      </c>
      <c r="G66" s="2">
        <v>0.72916666666666663</v>
      </c>
      <c r="H66" s="58">
        <f t="shared" si="52"/>
        <v>0.41666666666666663</v>
      </c>
      <c r="I66" s="73">
        <f t="shared" si="56"/>
        <v>0</v>
      </c>
      <c r="J66" s="41">
        <v>8.5</v>
      </c>
      <c r="K66" s="38">
        <f t="shared" si="54"/>
        <v>0</v>
      </c>
    </row>
    <row r="67" spans="1:11" ht="15.75" thickBot="1" x14ac:dyDescent="0.3">
      <c r="A67" s="23">
        <v>7</v>
      </c>
      <c r="B67" s="44" t="s">
        <v>90</v>
      </c>
      <c r="C67" s="13">
        <v>0.5625</v>
      </c>
      <c r="D67" s="2">
        <v>0.77083333333333337</v>
      </c>
      <c r="E67" s="57">
        <f t="shared" si="51"/>
        <v>0.20833333333333337</v>
      </c>
      <c r="F67" s="13">
        <v>0.5625</v>
      </c>
      <c r="G67" s="2">
        <v>0.77083333333333337</v>
      </c>
      <c r="H67" s="58">
        <f t="shared" si="52"/>
        <v>0.20833333333333337</v>
      </c>
      <c r="I67" s="73">
        <f t="shared" si="56"/>
        <v>0</v>
      </c>
      <c r="J67" s="41">
        <v>7.75</v>
      </c>
      <c r="K67" s="38">
        <f t="shared" si="54"/>
        <v>0</v>
      </c>
    </row>
    <row r="68" spans="1:11" ht="15.75" thickBot="1" x14ac:dyDescent="0.3">
      <c r="A68" s="23">
        <v>8</v>
      </c>
      <c r="B68" s="44" t="s">
        <v>91</v>
      </c>
      <c r="C68" s="13">
        <v>0.35416666666666669</v>
      </c>
      <c r="D68" s="2">
        <v>0.75</v>
      </c>
      <c r="E68" s="57">
        <f t="shared" si="51"/>
        <v>0.39583333333333331</v>
      </c>
      <c r="F68" s="13">
        <v>0.35416666666666669</v>
      </c>
      <c r="G68" s="2">
        <v>0.75</v>
      </c>
      <c r="H68" s="58">
        <f t="shared" si="52"/>
        <v>0.39583333333333331</v>
      </c>
      <c r="I68" s="73">
        <f t="shared" si="56"/>
        <v>0</v>
      </c>
      <c r="J68" s="41">
        <v>7.75</v>
      </c>
      <c r="K68" s="38">
        <f t="shared" si="54"/>
        <v>0</v>
      </c>
    </row>
    <row r="69" spans="1:11" ht="15.75" thickBot="1" x14ac:dyDescent="0.3">
      <c r="A69" s="31">
        <v>9</v>
      </c>
      <c r="B69" s="44" t="s">
        <v>92</v>
      </c>
      <c r="C69" s="13">
        <v>0</v>
      </c>
      <c r="D69" s="2">
        <v>0</v>
      </c>
      <c r="E69" s="57">
        <f t="shared" si="51"/>
        <v>0</v>
      </c>
      <c r="F69" s="13">
        <v>0</v>
      </c>
      <c r="G69" s="2">
        <v>0</v>
      </c>
      <c r="H69" s="58">
        <f t="shared" si="52"/>
        <v>0</v>
      </c>
      <c r="I69" s="73">
        <f t="shared" si="56"/>
        <v>0</v>
      </c>
      <c r="J69" s="41">
        <v>8.5</v>
      </c>
      <c r="K69" s="38">
        <f t="shared" si="54"/>
        <v>0</v>
      </c>
    </row>
    <row r="70" spans="1:11" ht="15.75" thickBot="1" x14ac:dyDescent="0.3">
      <c r="A70" s="31">
        <v>10</v>
      </c>
      <c r="B70" s="44" t="s">
        <v>93</v>
      </c>
      <c r="C70" s="32">
        <v>0.55208333333333337</v>
      </c>
      <c r="D70" s="33">
        <v>0.76041666666666663</v>
      </c>
      <c r="E70" s="57">
        <f t="shared" si="51"/>
        <v>0.20833333333333326</v>
      </c>
      <c r="F70" s="32">
        <v>0.55208333333333337</v>
      </c>
      <c r="G70" s="33">
        <v>0.76041666666666663</v>
      </c>
      <c r="H70" s="58">
        <f t="shared" si="52"/>
        <v>0.20833333333333326</v>
      </c>
      <c r="I70" s="74">
        <f t="shared" ref="I70" si="57">IF(F70="ca",0,IF(E70&lt;H70,H70,E70))</f>
        <v>0.20833333333333326</v>
      </c>
      <c r="J70" s="41">
        <v>9.5</v>
      </c>
      <c r="K70" s="38">
        <f t="shared" si="54"/>
        <v>47.499999999999986</v>
      </c>
    </row>
    <row r="71" spans="1:11" ht="15.75" thickBot="1" x14ac:dyDescent="0.3">
      <c r="A71" s="31">
        <v>11</v>
      </c>
      <c r="B71" s="44" t="s">
        <v>94</v>
      </c>
      <c r="C71" s="32">
        <v>0.35416666666666669</v>
      </c>
      <c r="D71" s="33">
        <v>0.52083333333333337</v>
      </c>
      <c r="E71" s="57">
        <f t="shared" si="51"/>
        <v>0.16666666666666669</v>
      </c>
      <c r="F71" s="32">
        <v>0.35416666666666669</v>
      </c>
      <c r="G71" s="33">
        <v>0.52083333333333337</v>
      </c>
      <c r="H71" s="58">
        <f t="shared" si="52"/>
        <v>0.16666666666666669</v>
      </c>
      <c r="I71" s="73">
        <f t="shared" ref="I71" si="58">MAX(H71-E71,0)</f>
        <v>0</v>
      </c>
      <c r="J71" s="41">
        <v>9.25</v>
      </c>
      <c r="K71" s="38">
        <f t="shared" si="54"/>
        <v>0</v>
      </c>
    </row>
    <row r="72" spans="1:11" ht="15.75" thickBot="1" x14ac:dyDescent="0.3">
      <c r="A72" s="31">
        <v>12</v>
      </c>
      <c r="B72" s="44" t="s">
        <v>95</v>
      </c>
      <c r="C72" s="32">
        <v>0</v>
      </c>
      <c r="D72" s="33">
        <v>0</v>
      </c>
      <c r="E72" s="57">
        <f t="shared" si="51"/>
        <v>0</v>
      </c>
      <c r="F72" s="32">
        <v>0</v>
      </c>
      <c r="G72" s="33">
        <v>0</v>
      </c>
      <c r="H72" s="58">
        <f t="shared" si="52"/>
        <v>0</v>
      </c>
      <c r="I72" s="74">
        <f t="shared" ref="I72:I73" si="59">IF(F72="ca",0,IF(E72&lt;H72,H72,E72))</f>
        <v>0</v>
      </c>
      <c r="J72" s="41">
        <v>8.5</v>
      </c>
      <c r="K72" s="38">
        <f t="shared" si="54"/>
        <v>0</v>
      </c>
    </row>
    <row r="73" spans="1:11" ht="15.75" thickBot="1" x14ac:dyDescent="0.3">
      <c r="A73" s="31">
        <v>13</v>
      </c>
      <c r="B73" s="44" t="s">
        <v>96</v>
      </c>
      <c r="C73" s="32">
        <v>0.3125</v>
      </c>
      <c r="D73" s="33">
        <v>0.79166666666666663</v>
      </c>
      <c r="E73" s="57">
        <f t="shared" si="51"/>
        <v>0.47916666666666663</v>
      </c>
      <c r="F73" s="32">
        <v>0.3125</v>
      </c>
      <c r="G73" s="33">
        <v>0.79166666666666663</v>
      </c>
      <c r="H73" s="58">
        <f t="shared" si="52"/>
        <v>0.47916666666666663</v>
      </c>
      <c r="I73" s="74">
        <f t="shared" si="59"/>
        <v>0.47916666666666663</v>
      </c>
      <c r="J73" s="41">
        <v>9</v>
      </c>
      <c r="K73" s="40">
        <f t="shared" si="54"/>
        <v>103.5</v>
      </c>
    </row>
    <row r="74" spans="1:11" ht="15.75" thickBot="1" x14ac:dyDescent="0.3">
      <c r="A74" s="31">
        <v>14</v>
      </c>
      <c r="B74" s="44" t="s">
        <v>97</v>
      </c>
      <c r="C74" s="32">
        <v>0.3125</v>
      </c>
      <c r="D74" s="33">
        <v>0.55208333333333337</v>
      </c>
      <c r="E74" s="57">
        <f t="shared" si="51"/>
        <v>0.23958333333333337</v>
      </c>
      <c r="F74" s="32">
        <v>0.3125</v>
      </c>
      <c r="G74" s="33">
        <v>0.55208333333333337</v>
      </c>
      <c r="H74" s="58">
        <f t="shared" si="52"/>
        <v>0.23958333333333337</v>
      </c>
      <c r="I74" s="73">
        <f t="shared" ref="I74:I75" si="60">MAX(H74-E74,0)</f>
        <v>0</v>
      </c>
      <c r="J74" s="41">
        <v>8.25</v>
      </c>
      <c r="K74" s="40">
        <f t="shared" si="54"/>
        <v>0</v>
      </c>
    </row>
    <row r="75" spans="1:11" ht="15.75" thickBot="1" x14ac:dyDescent="0.3">
      <c r="A75" s="31">
        <v>15</v>
      </c>
      <c r="B75" s="44" t="s">
        <v>98</v>
      </c>
      <c r="C75" s="32">
        <v>0.34375</v>
      </c>
      <c r="D75" s="33">
        <v>0.66666666666666663</v>
      </c>
      <c r="E75" s="57">
        <f t="shared" si="51"/>
        <v>0.32291666666666663</v>
      </c>
      <c r="F75" s="32" t="s">
        <v>64</v>
      </c>
      <c r="G75" s="33">
        <v>0</v>
      </c>
      <c r="H75" s="58">
        <f t="shared" si="52"/>
        <v>0</v>
      </c>
      <c r="I75" s="73">
        <f t="shared" si="60"/>
        <v>0</v>
      </c>
      <c r="J75" s="41">
        <v>8.25</v>
      </c>
      <c r="K75" s="40">
        <f t="shared" si="54"/>
        <v>0</v>
      </c>
    </row>
    <row r="76" spans="1:11" ht="15.75" thickBot="1" x14ac:dyDescent="0.3">
      <c r="A76" s="31">
        <v>16</v>
      </c>
      <c r="B76" s="44" t="s">
        <v>99</v>
      </c>
      <c r="C76" s="32">
        <v>0.39583333333333331</v>
      </c>
      <c r="D76" s="33">
        <v>0.77083333333333337</v>
      </c>
      <c r="E76" s="57">
        <f t="shared" si="51"/>
        <v>0.37500000000000006</v>
      </c>
      <c r="F76" s="32">
        <v>0.39583333333333331</v>
      </c>
      <c r="G76" s="33">
        <v>0.77083333333333337</v>
      </c>
      <c r="H76" s="58">
        <f t="shared" si="52"/>
        <v>0.37500000000000006</v>
      </c>
      <c r="I76" s="74">
        <f t="shared" ref="I76:I78" si="61">IF(F76="ca",0,IF(E76&lt;H76,H76,E76))</f>
        <v>0.37500000000000006</v>
      </c>
      <c r="J76" s="41">
        <v>8</v>
      </c>
      <c r="K76" s="40">
        <f t="shared" si="54"/>
        <v>72.000000000000014</v>
      </c>
    </row>
    <row r="77" spans="1:11" ht="15.75" thickBot="1" x14ac:dyDescent="0.3">
      <c r="A77" s="31">
        <v>17</v>
      </c>
      <c r="B77" s="44" t="s">
        <v>100</v>
      </c>
      <c r="C77" s="32">
        <v>0.33333333333333331</v>
      </c>
      <c r="D77" s="33">
        <v>0.66666666666666663</v>
      </c>
      <c r="E77" s="57">
        <f t="shared" si="51"/>
        <v>0.33333333333333331</v>
      </c>
      <c r="F77" s="32">
        <v>0.33333333333333331</v>
      </c>
      <c r="G77" s="33">
        <v>0.66666666666666663</v>
      </c>
      <c r="H77" s="58">
        <f t="shared" si="52"/>
        <v>0.33333333333333331</v>
      </c>
      <c r="I77" s="74">
        <f t="shared" si="61"/>
        <v>0.33333333333333331</v>
      </c>
      <c r="J77" s="41">
        <v>8.75</v>
      </c>
      <c r="K77" s="40">
        <f t="shared" si="54"/>
        <v>70</v>
      </c>
    </row>
    <row r="78" spans="1:11" ht="15.75" thickBot="1" x14ac:dyDescent="0.3">
      <c r="A78" s="31">
        <v>18</v>
      </c>
      <c r="B78" s="44" t="s">
        <v>101</v>
      </c>
      <c r="C78" s="32">
        <v>0.34375</v>
      </c>
      <c r="D78" s="33">
        <v>0.51041666666666663</v>
      </c>
      <c r="E78" s="57">
        <f t="shared" si="51"/>
        <v>0.16666666666666663</v>
      </c>
      <c r="F78" s="32">
        <v>0.34375</v>
      </c>
      <c r="G78" s="33">
        <v>0.51041666666666663</v>
      </c>
      <c r="H78" s="58">
        <f t="shared" si="52"/>
        <v>0.16666666666666663</v>
      </c>
      <c r="I78" s="74">
        <f t="shared" si="61"/>
        <v>0.16666666666666663</v>
      </c>
      <c r="J78" s="41">
        <v>9.75</v>
      </c>
      <c r="K78" s="40">
        <f t="shared" si="54"/>
        <v>38.999999999999993</v>
      </c>
    </row>
    <row r="79" spans="1:11" ht="15.75" thickBot="1" x14ac:dyDescent="0.3">
      <c r="A79" s="31">
        <v>19</v>
      </c>
      <c r="B79" s="44" t="s">
        <v>102</v>
      </c>
      <c r="C79" s="32">
        <v>0</v>
      </c>
      <c r="D79" s="33">
        <v>0</v>
      </c>
      <c r="E79" s="57">
        <f t="shared" si="51"/>
        <v>0</v>
      </c>
      <c r="F79" s="32">
        <v>0</v>
      </c>
      <c r="G79" s="33">
        <v>0</v>
      </c>
      <c r="H79" s="58">
        <f t="shared" si="52"/>
        <v>0</v>
      </c>
      <c r="I79" s="73">
        <f t="shared" ref="I79:I81" si="62">MAX(H79-E79,0)</f>
        <v>0</v>
      </c>
      <c r="J79" s="41">
        <v>9.25</v>
      </c>
      <c r="K79" s="40">
        <f t="shared" si="54"/>
        <v>0</v>
      </c>
    </row>
    <row r="80" spans="1:11" ht="15.75" thickBot="1" x14ac:dyDescent="0.3">
      <c r="A80" s="31">
        <v>20</v>
      </c>
      <c r="B80" s="44" t="s">
        <v>103</v>
      </c>
      <c r="C80" s="32">
        <v>0</v>
      </c>
      <c r="D80" s="33">
        <v>0</v>
      </c>
      <c r="E80" s="57">
        <f t="shared" si="51"/>
        <v>0</v>
      </c>
      <c r="F80" s="32">
        <v>0</v>
      </c>
      <c r="G80" s="33">
        <v>0</v>
      </c>
      <c r="H80" s="58">
        <f t="shared" si="52"/>
        <v>0</v>
      </c>
      <c r="I80" s="73">
        <f t="shared" si="62"/>
        <v>0</v>
      </c>
      <c r="J80" s="41">
        <v>9.75</v>
      </c>
      <c r="K80" s="40">
        <f t="shared" si="54"/>
        <v>0</v>
      </c>
    </row>
    <row r="81" spans="1:27" ht="15.75" thickBot="1" x14ac:dyDescent="0.3">
      <c r="A81" s="31">
        <v>21</v>
      </c>
      <c r="B81" s="44" t="s">
        <v>104</v>
      </c>
      <c r="C81" s="32">
        <v>0.51041666666666663</v>
      </c>
      <c r="D81" s="33">
        <v>0.70833333333333337</v>
      </c>
      <c r="E81" s="57">
        <f t="shared" si="51"/>
        <v>0.19791666666666674</v>
      </c>
      <c r="F81" s="32">
        <v>0.51041666666666663</v>
      </c>
      <c r="G81" s="33">
        <v>0.70833333333333337</v>
      </c>
      <c r="H81" s="58">
        <f t="shared" si="52"/>
        <v>0.19791666666666674</v>
      </c>
      <c r="I81" s="73">
        <f t="shared" si="62"/>
        <v>0</v>
      </c>
      <c r="J81" s="41">
        <v>9</v>
      </c>
      <c r="K81" s="40"/>
    </row>
    <row r="82" spans="1:27" ht="15.75" thickBot="1" x14ac:dyDescent="0.3">
      <c r="A82" s="31">
        <v>22</v>
      </c>
      <c r="B82" s="44"/>
      <c r="C82" s="32"/>
      <c r="D82" s="33"/>
      <c r="E82" s="57"/>
      <c r="F82" s="32"/>
      <c r="G82" s="33"/>
      <c r="H82" s="58"/>
      <c r="I82" s="73">
        <f t="shared" ref="I82:I85" si="63">MAX(H82-E82,0)</f>
        <v>0</v>
      </c>
      <c r="J82" s="41"/>
      <c r="K82" s="40"/>
    </row>
    <row r="83" spans="1:27" ht="15.75" thickBot="1" x14ac:dyDescent="0.3">
      <c r="A83" s="31">
        <v>23</v>
      </c>
      <c r="B83" s="44"/>
      <c r="C83" s="32"/>
      <c r="D83" s="33"/>
      <c r="E83" s="57"/>
      <c r="F83" s="32"/>
      <c r="G83" s="33"/>
      <c r="H83" s="58"/>
      <c r="I83" s="73">
        <f t="shared" si="63"/>
        <v>0</v>
      </c>
      <c r="J83" s="41"/>
      <c r="K83" s="40"/>
    </row>
    <row r="84" spans="1:27" ht="15.75" thickBot="1" x14ac:dyDescent="0.3">
      <c r="A84" s="31">
        <v>24</v>
      </c>
      <c r="B84" s="44"/>
      <c r="C84" s="32"/>
      <c r="D84" s="33"/>
      <c r="E84" s="57"/>
      <c r="F84" s="32"/>
      <c r="G84" s="33"/>
      <c r="H84" s="58"/>
      <c r="I84" s="73">
        <f t="shared" si="63"/>
        <v>0</v>
      </c>
      <c r="J84" s="41"/>
      <c r="K84" s="40"/>
    </row>
    <row r="85" spans="1:27" ht="15.75" thickBot="1" x14ac:dyDescent="0.3">
      <c r="A85" s="24">
        <v>25</v>
      </c>
      <c r="B85" s="44"/>
      <c r="C85" s="14"/>
      <c r="D85" s="10"/>
      <c r="E85" s="57"/>
      <c r="F85" s="14"/>
      <c r="G85" s="10"/>
      <c r="H85" s="58"/>
      <c r="I85" s="73">
        <f t="shared" si="63"/>
        <v>0</v>
      </c>
      <c r="J85" s="41"/>
      <c r="K85" s="40"/>
    </row>
    <row r="86" spans="1:27" ht="15.75" thickBot="1" x14ac:dyDescent="0.3">
      <c r="A86" s="115" t="s">
        <v>16</v>
      </c>
      <c r="B86" s="116"/>
      <c r="C86" s="116"/>
      <c r="D86" s="116"/>
      <c r="E86" s="116"/>
      <c r="F86" s="116"/>
      <c r="G86" s="116"/>
      <c r="H86" s="117"/>
      <c r="I86" s="42">
        <f>SUM(I61:I85)</f>
        <v>1.895833333333333</v>
      </c>
      <c r="J86" s="39"/>
      <c r="K86" s="43">
        <f>SUM(K61:K85)</f>
        <v>394</v>
      </c>
    </row>
    <row r="87" spans="1:27" ht="15.75" thickBot="1" x14ac:dyDescent="0.3">
      <c r="A87" s="65"/>
      <c r="B87" s="65"/>
      <c r="C87" s="66"/>
      <c r="D87" s="66"/>
      <c r="E87" s="66"/>
      <c r="F87" s="66"/>
      <c r="G87" s="66"/>
      <c r="H87" s="66"/>
      <c r="I87" s="67"/>
      <c r="J87" s="68"/>
      <c r="K87" s="69"/>
      <c r="L87" s="70"/>
      <c r="M87" s="70"/>
      <c r="N87" s="70"/>
      <c r="O87" s="70"/>
      <c r="P87" s="70"/>
      <c r="Q87" s="70"/>
      <c r="R87" s="70"/>
      <c r="S87" s="70"/>
      <c r="T87" s="70"/>
      <c r="U87" s="70"/>
      <c r="AA87" s="70"/>
    </row>
    <row r="88" spans="1:27" ht="15.75" thickBot="1" x14ac:dyDescent="0.3">
      <c r="C88" s="118" t="s">
        <v>49</v>
      </c>
      <c r="D88" s="119"/>
      <c r="E88" s="119"/>
      <c r="F88" s="119"/>
      <c r="G88" s="119"/>
      <c r="H88" s="119"/>
      <c r="I88" s="119"/>
      <c r="J88" s="119"/>
      <c r="K88" s="120"/>
    </row>
    <row r="89" spans="1:27" ht="15.75" thickBot="1" x14ac:dyDescent="0.3">
      <c r="A89" s="22">
        <v>1</v>
      </c>
      <c r="B89" s="44" t="s">
        <v>89</v>
      </c>
      <c r="C89" s="13">
        <v>0</v>
      </c>
      <c r="D89" s="2">
        <v>0</v>
      </c>
      <c r="E89" s="57">
        <f t="shared" ref="E89:E109" si="64">IF(OR(C89="abs",C89="",C89="CA"),0,D89-C89)</f>
        <v>0</v>
      </c>
      <c r="F89" s="13">
        <v>0</v>
      </c>
      <c r="G89" s="2">
        <v>0</v>
      </c>
      <c r="H89" s="58">
        <f t="shared" ref="H89:H109" si="65">IF(OR(F89="abs",F89="",F89="ca"),0,G89-F89)</f>
        <v>0</v>
      </c>
      <c r="I89" s="73">
        <f t="shared" ref="I89" si="66">MAX(H89-E89,0)</f>
        <v>0</v>
      </c>
      <c r="J89" s="41">
        <v>10</v>
      </c>
      <c r="K89" s="38">
        <f t="shared" ref="K89:K108" si="67">(I89*24)*J89</f>
        <v>0</v>
      </c>
    </row>
    <row r="90" spans="1:27" ht="15.75" thickBot="1" x14ac:dyDescent="0.3">
      <c r="A90" s="23">
        <v>2</v>
      </c>
      <c r="B90" s="44" t="s">
        <v>84</v>
      </c>
      <c r="C90" s="36">
        <v>0.33333333333333331</v>
      </c>
      <c r="D90" s="37">
        <v>0.71875</v>
      </c>
      <c r="E90" s="57">
        <f t="shared" si="64"/>
        <v>0.38541666666666669</v>
      </c>
      <c r="F90" s="36">
        <v>0</v>
      </c>
      <c r="G90" s="37">
        <v>0</v>
      </c>
      <c r="H90" s="58">
        <f t="shared" si="65"/>
        <v>0</v>
      </c>
      <c r="I90" s="74">
        <f t="shared" ref="I90:I91" si="68">IF(F90="ca",0,IF(E90&lt;H90,H90,E90))</f>
        <v>0.38541666666666669</v>
      </c>
      <c r="J90" s="41">
        <v>9.25</v>
      </c>
      <c r="K90" s="38">
        <f t="shared" si="67"/>
        <v>85.5625</v>
      </c>
    </row>
    <row r="91" spans="1:27" ht="15.75" thickBot="1" x14ac:dyDescent="0.3">
      <c r="A91" s="23">
        <v>3</v>
      </c>
      <c r="B91" s="44" t="s">
        <v>85</v>
      </c>
      <c r="C91" s="13">
        <v>0.375</v>
      </c>
      <c r="D91" s="2">
        <v>0.70833333333333337</v>
      </c>
      <c r="E91" s="57">
        <f t="shared" si="64"/>
        <v>0.33333333333333337</v>
      </c>
      <c r="F91" s="13">
        <v>0</v>
      </c>
      <c r="G91" s="2">
        <v>0</v>
      </c>
      <c r="H91" s="58">
        <f t="shared" si="65"/>
        <v>0</v>
      </c>
      <c r="I91" s="74">
        <f t="shared" si="68"/>
        <v>0.33333333333333337</v>
      </c>
      <c r="J91" s="41">
        <v>7.75</v>
      </c>
      <c r="K91" s="38">
        <f t="shared" si="67"/>
        <v>62</v>
      </c>
    </row>
    <row r="92" spans="1:27" ht="15.75" thickBot="1" x14ac:dyDescent="0.3">
      <c r="A92" s="23">
        <v>4</v>
      </c>
      <c r="B92" s="44" t="s">
        <v>86</v>
      </c>
      <c r="C92" s="13">
        <v>0.36458333333333331</v>
      </c>
      <c r="D92" s="2">
        <v>0.71875</v>
      </c>
      <c r="E92" s="57">
        <f t="shared" si="64"/>
        <v>0.35416666666666669</v>
      </c>
      <c r="F92" s="13">
        <v>0</v>
      </c>
      <c r="G92" s="2">
        <v>0</v>
      </c>
      <c r="H92" s="58">
        <f t="shared" si="65"/>
        <v>0</v>
      </c>
      <c r="I92" s="73">
        <f t="shared" ref="I92:I97" si="69">MAX(H92-E92,0)</f>
        <v>0</v>
      </c>
      <c r="J92" s="41">
        <v>7.75</v>
      </c>
      <c r="K92" s="38">
        <f t="shared" si="67"/>
        <v>0</v>
      </c>
    </row>
    <row r="93" spans="1:27" ht="15.75" thickBot="1" x14ac:dyDescent="0.3">
      <c r="A93" s="23">
        <v>5</v>
      </c>
      <c r="B93" s="44" t="s">
        <v>87</v>
      </c>
      <c r="C93" s="13">
        <v>0</v>
      </c>
      <c r="D93" s="2">
        <v>0</v>
      </c>
      <c r="E93" s="57">
        <f t="shared" si="64"/>
        <v>0</v>
      </c>
      <c r="F93" s="13">
        <v>0</v>
      </c>
      <c r="G93" s="2">
        <v>0</v>
      </c>
      <c r="H93" s="58">
        <f t="shared" si="65"/>
        <v>0</v>
      </c>
      <c r="I93" s="73">
        <f t="shared" si="69"/>
        <v>0</v>
      </c>
      <c r="J93" s="41">
        <v>9.75</v>
      </c>
      <c r="K93" s="38">
        <f t="shared" si="67"/>
        <v>0</v>
      </c>
    </row>
    <row r="94" spans="1:27" ht="15.75" thickBot="1" x14ac:dyDescent="0.3">
      <c r="A94" s="23">
        <v>6</v>
      </c>
      <c r="B94" s="44" t="s">
        <v>88</v>
      </c>
      <c r="C94" s="13">
        <v>0</v>
      </c>
      <c r="D94" s="2">
        <v>0</v>
      </c>
      <c r="E94" s="57">
        <f t="shared" si="64"/>
        <v>0</v>
      </c>
      <c r="F94" s="13">
        <v>0</v>
      </c>
      <c r="G94" s="2">
        <v>0</v>
      </c>
      <c r="H94" s="58">
        <f t="shared" si="65"/>
        <v>0</v>
      </c>
      <c r="I94" s="73">
        <f t="shared" si="69"/>
        <v>0</v>
      </c>
      <c r="J94" s="41">
        <v>8.5</v>
      </c>
      <c r="K94" s="38">
        <f t="shared" si="67"/>
        <v>0</v>
      </c>
    </row>
    <row r="95" spans="1:27" ht="15.75" thickBot="1" x14ac:dyDescent="0.3">
      <c r="A95" s="23">
        <v>7</v>
      </c>
      <c r="B95" s="44" t="s">
        <v>90</v>
      </c>
      <c r="C95" s="13">
        <v>0.55208333333333337</v>
      </c>
      <c r="D95" s="2">
        <v>0.79166666666666663</v>
      </c>
      <c r="E95" s="57">
        <f t="shared" si="64"/>
        <v>0.23958333333333326</v>
      </c>
      <c r="F95" s="13">
        <v>0</v>
      </c>
      <c r="G95" s="2">
        <v>0</v>
      </c>
      <c r="H95" s="58">
        <f t="shared" si="65"/>
        <v>0</v>
      </c>
      <c r="I95" s="73">
        <f t="shared" si="69"/>
        <v>0</v>
      </c>
      <c r="J95" s="41">
        <v>7.75</v>
      </c>
      <c r="K95" s="38">
        <f t="shared" si="67"/>
        <v>0</v>
      </c>
    </row>
    <row r="96" spans="1:27" ht="15.75" thickBot="1" x14ac:dyDescent="0.3">
      <c r="A96" s="23">
        <v>8</v>
      </c>
      <c r="B96" s="44" t="s">
        <v>91</v>
      </c>
      <c r="C96" s="13">
        <v>0.35416666666666669</v>
      </c>
      <c r="D96" s="2">
        <v>0.75</v>
      </c>
      <c r="E96" s="57">
        <f t="shared" si="64"/>
        <v>0.39583333333333331</v>
      </c>
      <c r="F96" s="13">
        <v>0</v>
      </c>
      <c r="G96" s="2">
        <v>0</v>
      </c>
      <c r="H96" s="58">
        <f t="shared" si="65"/>
        <v>0</v>
      </c>
      <c r="I96" s="73">
        <f t="shared" si="69"/>
        <v>0</v>
      </c>
      <c r="J96" s="41">
        <v>7.75</v>
      </c>
      <c r="K96" s="38">
        <f t="shared" si="67"/>
        <v>0</v>
      </c>
    </row>
    <row r="97" spans="1:11" ht="15.75" thickBot="1" x14ac:dyDescent="0.3">
      <c r="A97" s="31">
        <v>9</v>
      </c>
      <c r="B97" s="44" t="s">
        <v>92</v>
      </c>
      <c r="C97" s="13">
        <v>0.3125</v>
      </c>
      <c r="D97" s="2">
        <v>0.72916666666666663</v>
      </c>
      <c r="E97" s="57">
        <f t="shared" si="64"/>
        <v>0.41666666666666663</v>
      </c>
      <c r="F97" s="13">
        <v>0</v>
      </c>
      <c r="G97" s="2">
        <v>0</v>
      </c>
      <c r="H97" s="58">
        <f t="shared" si="65"/>
        <v>0</v>
      </c>
      <c r="I97" s="73">
        <f t="shared" si="69"/>
        <v>0</v>
      </c>
      <c r="J97" s="41">
        <v>8.5</v>
      </c>
      <c r="K97" s="38">
        <f t="shared" si="67"/>
        <v>0</v>
      </c>
    </row>
    <row r="98" spans="1:11" ht="15.75" thickBot="1" x14ac:dyDescent="0.3">
      <c r="A98" s="31">
        <v>10</v>
      </c>
      <c r="B98" s="44" t="s">
        <v>93</v>
      </c>
      <c r="C98" s="32">
        <v>0</v>
      </c>
      <c r="D98" s="33">
        <v>0</v>
      </c>
      <c r="E98" s="57">
        <f t="shared" si="64"/>
        <v>0</v>
      </c>
      <c r="F98" s="32">
        <v>0</v>
      </c>
      <c r="G98" s="33">
        <v>0</v>
      </c>
      <c r="H98" s="58">
        <f t="shared" si="65"/>
        <v>0</v>
      </c>
      <c r="I98" s="74">
        <f t="shared" ref="I98" si="70">IF(F98="ca",0,IF(E98&lt;H98,H98,E98))</f>
        <v>0</v>
      </c>
      <c r="J98" s="41">
        <v>9.5</v>
      </c>
      <c r="K98" s="38">
        <f t="shared" si="67"/>
        <v>0</v>
      </c>
    </row>
    <row r="99" spans="1:11" ht="15.75" thickBot="1" x14ac:dyDescent="0.3">
      <c r="A99" s="31">
        <v>11</v>
      </c>
      <c r="B99" s="44" t="s">
        <v>94</v>
      </c>
      <c r="C99" s="32">
        <v>0.35416666666666669</v>
      </c>
      <c r="D99" s="33">
        <v>0.52083333333333337</v>
      </c>
      <c r="E99" s="57">
        <f t="shared" si="64"/>
        <v>0.16666666666666669</v>
      </c>
      <c r="F99" s="32">
        <v>0</v>
      </c>
      <c r="G99" s="33">
        <v>0</v>
      </c>
      <c r="H99" s="58">
        <f t="shared" si="65"/>
        <v>0</v>
      </c>
      <c r="I99" s="73">
        <f t="shared" ref="I99" si="71">MAX(H99-E99,0)</f>
        <v>0</v>
      </c>
      <c r="J99" s="41">
        <v>9.25</v>
      </c>
      <c r="K99" s="38">
        <f t="shared" si="67"/>
        <v>0</v>
      </c>
    </row>
    <row r="100" spans="1:11" ht="15.75" thickBot="1" x14ac:dyDescent="0.3">
      <c r="A100" s="31">
        <v>12</v>
      </c>
      <c r="B100" s="44" t="s">
        <v>95</v>
      </c>
      <c r="C100" s="32">
        <v>0.375</v>
      </c>
      <c r="D100" s="33">
        <v>0.75</v>
      </c>
      <c r="E100" s="57">
        <f t="shared" si="64"/>
        <v>0.375</v>
      </c>
      <c r="F100" s="32">
        <v>0</v>
      </c>
      <c r="G100" s="33">
        <v>0</v>
      </c>
      <c r="H100" s="58">
        <f t="shared" si="65"/>
        <v>0</v>
      </c>
      <c r="I100" s="74">
        <f t="shared" ref="I100:I101" si="72">IF(F100="ca",0,IF(E100&lt;H100,H100,E100))</f>
        <v>0.375</v>
      </c>
      <c r="J100" s="41">
        <v>8.5</v>
      </c>
      <c r="K100" s="38">
        <f t="shared" si="67"/>
        <v>76.5</v>
      </c>
    </row>
    <row r="101" spans="1:11" ht="15.75" thickBot="1" x14ac:dyDescent="0.3">
      <c r="A101" s="31">
        <v>13</v>
      </c>
      <c r="B101" s="44" t="s">
        <v>96</v>
      </c>
      <c r="C101" s="32">
        <v>0.3125</v>
      </c>
      <c r="D101" s="33">
        <v>0.79166666666666663</v>
      </c>
      <c r="E101" s="57">
        <f t="shared" si="64"/>
        <v>0.47916666666666663</v>
      </c>
      <c r="F101" s="32">
        <v>0</v>
      </c>
      <c r="G101" s="33">
        <v>0</v>
      </c>
      <c r="H101" s="58">
        <f t="shared" si="65"/>
        <v>0</v>
      </c>
      <c r="I101" s="74">
        <f t="shared" si="72"/>
        <v>0.47916666666666663</v>
      </c>
      <c r="J101" s="41">
        <v>9</v>
      </c>
      <c r="K101" s="40">
        <f t="shared" si="67"/>
        <v>103.5</v>
      </c>
    </row>
    <row r="102" spans="1:11" ht="15.75" thickBot="1" x14ac:dyDescent="0.3">
      <c r="A102" s="31">
        <v>14</v>
      </c>
      <c r="B102" s="44" t="s">
        <v>97</v>
      </c>
      <c r="C102" s="32">
        <v>0.3125</v>
      </c>
      <c r="D102" s="33">
        <v>0.55208333333333337</v>
      </c>
      <c r="E102" s="57">
        <f t="shared" si="64"/>
        <v>0.23958333333333337</v>
      </c>
      <c r="F102" s="32">
        <v>0</v>
      </c>
      <c r="G102" s="33">
        <v>0</v>
      </c>
      <c r="H102" s="58">
        <f t="shared" si="65"/>
        <v>0</v>
      </c>
      <c r="I102" s="73">
        <f t="shared" ref="I102:I103" si="73">MAX(H102-E102,0)</f>
        <v>0</v>
      </c>
      <c r="J102" s="41">
        <v>8.25</v>
      </c>
      <c r="K102" s="40">
        <f t="shared" si="67"/>
        <v>0</v>
      </c>
    </row>
    <row r="103" spans="1:11" ht="15.75" thickBot="1" x14ac:dyDescent="0.3">
      <c r="A103" s="31">
        <v>15</v>
      </c>
      <c r="B103" s="44" t="s">
        <v>98</v>
      </c>
      <c r="C103" s="32">
        <v>0.34375</v>
      </c>
      <c r="D103" s="33">
        <v>0.66666666666666663</v>
      </c>
      <c r="E103" s="57">
        <f t="shared" si="64"/>
        <v>0.32291666666666663</v>
      </c>
      <c r="F103" s="32">
        <v>0</v>
      </c>
      <c r="G103" s="33">
        <v>0</v>
      </c>
      <c r="H103" s="58">
        <f t="shared" si="65"/>
        <v>0</v>
      </c>
      <c r="I103" s="73">
        <f t="shared" si="73"/>
        <v>0</v>
      </c>
      <c r="J103" s="41">
        <v>8.25</v>
      </c>
      <c r="K103" s="40">
        <f t="shared" si="67"/>
        <v>0</v>
      </c>
    </row>
    <row r="104" spans="1:11" ht="15.75" thickBot="1" x14ac:dyDescent="0.3">
      <c r="A104" s="31">
        <v>16</v>
      </c>
      <c r="B104" s="44" t="s">
        <v>99</v>
      </c>
      <c r="C104" s="32">
        <v>0.39583333333333331</v>
      </c>
      <c r="D104" s="33">
        <v>0.77083333333333337</v>
      </c>
      <c r="E104" s="57">
        <f t="shared" si="64"/>
        <v>0.37500000000000006</v>
      </c>
      <c r="F104" s="32">
        <v>0</v>
      </c>
      <c r="G104" s="33">
        <v>0</v>
      </c>
      <c r="H104" s="58">
        <f t="shared" si="65"/>
        <v>0</v>
      </c>
      <c r="I104" s="74">
        <f t="shared" ref="I104:I106" si="74">IF(F104="ca",0,IF(E104&lt;H104,H104,E104))</f>
        <v>0.37500000000000006</v>
      </c>
      <c r="J104" s="41">
        <v>8</v>
      </c>
      <c r="K104" s="40">
        <f t="shared" si="67"/>
        <v>72.000000000000014</v>
      </c>
    </row>
    <row r="105" spans="1:11" ht="15.75" thickBot="1" x14ac:dyDescent="0.3">
      <c r="A105" s="31">
        <v>17</v>
      </c>
      <c r="B105" s="44" t="s">
        <v>100</v>
      </c>
      <c r="C105" s="32">
        <v>0</v>
      </c>
      <c r="D105" s="33">
        <v>0</v>
      </c>
      <c r="E105" s="57">
        <f t="shared" si="64"/>
        <v>0</v>
      </c>
      <c r="F105" s="32">
        <v>0</v>
      </c>
      <c r="G105" s="33">
        <v>0</v>
      </c>
      <c r="H105" s="58">
        <f t="shared" si="65"/>
        <v>0</v>
      </c>
      <c r="I105" s="74">
        <f t="shared" si="74"/>
        <v>0</v>
      </c>
      <c r="J105" s="41">
        <v>8.75</v>
      </c>
      <c r="K105" s="40">
        <f t="shared" si="67"/>
        <v>0</v>
      </c>
    </row>
    <row r="106" spans="1:11" ht="15.75" thickBot="1" x14ac:dyDescent="0.3">
      <c r="A106" s="31">
        <v>18</v>
      </c>
      <c r="B106" s="44" t="s">
        <v>101</v>
      </c>
      <c r="C106" s="32">
        <v>0</v>
      </c>
      <c r="D106" s="33">
        <v>0</v>
      </c>
      <c r="E106" s="57">
        <f t="shared" si="64"/>
        <v>0</v>
      </c>
      <c r="F106" s="32">
        <v>0</v>
      </c>
      <c r="G106" s="33">
        <v>0</v>
      </c>
      <c r="H106" s="58">
        <f t="shared" si="65"/>
        <v>0</v>
      </c>
      <c r="I106" s="74">
        <f t="shared" si="74"/>
        <v>0</v>
      </c>
      <c r="J106" s="41">
        <v>9.75</v>
      </c>
      <c r="K106" s="40">
        <f t="shared" si="67"/>
        <v>0</v>
      </c>
    </row>
    <row r="107" spans="1:11" ht="15.75" thickBot="1" x14ac:dyDescent="0.3">
      <c r="A107" s="31">
        <v>19</v>
      </c>
      <c r="B107" s="44" t="s">
        <v>102</v>
      </c>
      <c r="C107" s="32">
        <v>0</v>
      </c>
      <c r="D107" s="33">
        <v>0</v>
      </c>
      <c r="E107" s="57">
        <f t="shared" si="64"/>
        <v>0</v>
      </c>
      <c r="F107" s="32">
        <v>0</v>
      </c>
      <c r="G107" s="33">
        <v>0</v>
      </c>
      <c r="H107" s="58">
        <f t="shared" si="65"/>
        <v>0</v>
      </c>
      <c r="I107" s="73">
        <f t="shared" ref="I107:I109" si="75">MAX(H107-E107,0)</f>
        <v>0</v>
      </c>
      <c r="J107" s="41">
        <v>9.25</v>
      </c>
      <c r="K107" s="40">
        <f t="shared" si="67"/>
        <v>0</v>
      </c>
    </row>
    <row r="108" spans="1:11" ht="15.75" thickBot="1" x14ac:dyDescent="0.3">
      <c r="A108" s="31">
        <v>20</v>
      </c>
      <c r="B108" s="44" t="s">
        <v>103</v>
      </c>
      <c r="C108" s="32">
        <v>0</v>
      </c>
      <c r="D108" s="33">
        <v>0</v>
      </c>
      <c r="E108" s="57">
        <f t="shared" si="64"/>
        <v>0</v>
      </c>
      <c r="F108" s="32">
        <v>0</v>
      </c>
      <c r="G108" s="33">
        <v>0</v>
      </c>
      <c r="H108" s="58">
        <f t="shared" si="65"/>
        <v>0</v>
      </c>
      <c r="I108" s="73">
        <f t="shared" si="75"/>
        <v>0</v>
      </c>
      <c r="J108" s="41">
        <v>9.75</v>
      </c>
      <c r="K108" s="40">
        <f t="shared" si="67"/>
        <v>0</v>
      </c>
    </row>
    <row r="109" spans="1:11" ht="15.75" thickBot="1" x14ac:dyDescent="0.3">
      <c r="A109" s="31">
        <v>21</v>
      </c>
      <c r="B109" s="44" t="s">
        <v>104</v>
      </c>
      <c r="C109" s="32">
        <v>0</v>
      </c>
      <c r="D109" s="33">
        <v>0</v>
      </c>
      <c r="E109" s="57">
        <f t="shared" si="64"/>
        <v>0</v>
      </c>
      <c r="F109" s="32">
        <v>0</v>
      </c>
      <c r="G109" s="33">
        <v>0</v>
      </c>
      <c r="H109" s="58">
        <f t="shared" si="65"/>
        <v>0</v>
      </c>
      <c r="I109" s="73">
        <f t="shared" si="75"/>
        <v>0</v>
      </c>
      <c r="J109" s="41">
        <v>9</v>
      </c>
      <c r="K109" s="40"/>
    </row>
    <row r="110" spans="1:11" ht="15.75" thickBot="1" x14ac:dyDescent="0.3">
      <c r="A110" s="31">
        <v>22</v>
      </c>
      <c r="B110" s="44"/>
      <c r="C110" s="32"/>
      <c r="D110" s="33"/>
      <c r="E110" s="57"/>
      <c r="F110" s="32"/>
      <c r="G110" s="33"/>
      <c r="H110" s="58"/>
      <c r="I110" s="73">
        <f t="shared" ref="I110:I113" si="76">MAX(H110-E110,0)</f>
        <v>0</v>
      </c>
      <c r="J110" s="41"/>
      <c r="K110" s="40"/>
    </row>
    <row r="111" spans="1:11" ht="15.75" thickBot="1" x14ac:dyDescent="0.3">
      <c r="A111" s="31">
        <v>23</v>
      </c>
      <c r="B111" s="44"/>
      <c r="C111" s="32"/>
      <c r="D111" s="33"/>
      <c r="E111" s="57"/>
      <c r="F111" s="32"/>
      <c r="G111" s="33"/>
      <c r="H111" s="58"/>
      <c r="I111" s="73">
        <f t="shared" si="76"/>
        <v>0</v>
      </c>
      <c r="J111" s="41"/>
      <c r="K111" s="40"/>
    </row>
    <row r="112" spans="1:11" ht="15.75" thickBot="1" x14ac:dyDescent="0.3">
      <c r="A112" s="31">
        <v>24</v>
      </c>
      <c r="B112" s="44"/>
      <c r="C112" s="32"/>
      <c r="D112" s="33"/>
      <c r="E112" s="57"/>
      <c r="F112" s="32"/>
      <c r="G112" s="33"/>
      <c r="H112" s="58"/>
      <c r="I112" s="73">
        <f t="shared" si="76"/>
        <v>0</v>
      </c>
      <c r="J112" s="41"/>
      <c r="K112" s="40"/>
    </row>
    <row r="113" spans="1:27" ht="15.75" thickBot="1" x14ac:dyDescent="0.3">
      <c r="A113" s="24">
        <v>25</v>
      </c>
      <c r="B113" s="44"/>
      <c r="C113" s="14"/>
      <c r="D113" s="10"/>
      <c r="E113" s="57"/>
      <c r="F113" s="14"/>
      <c r="G113" s="10"/>
      <c r="H113" s="58"/>
      <c r="I113" s="73">
        <f t="shared" si="76"/>
        <v>0</v>
      </c>
      <c r="J113" s="41"/>
      <c r="K113" s="40"/>
    </row>
    <row r="114" spans="1:27" ht="15.75" thickBot="1" x14ac:dyDescent="0.3">
      <c r="A114" s="115" t="s">
        <v>16</v>
      </c>
      <c r="B114" s="116"/>
      <c r="C114" s="116"/>
      <c r="D114" s="116"/>
      <c r="E114" s="116"/>
      <c r="F114" s="116"/>
      <c r="G114" s="116"/>
      <c r="H114" s="117"/>
      <c r="I114" s="42">
        <f>SUM(I89:I113)</f>
        <v>1.9479166666666665</v>
      </c>
      <c r="J114" s="41"/>
      <c r="K114" s="43">
        <f>SUM(K89:K113)</f>
        <v>399.5625</v>
      </c>
    </row>
    <row r="115" spans="1:27" ht="15.75" thickBot="1" x14ac:dyDescent="0.3">
      <c r="A115" s="65"/>
      <c r="B115" s="65"/>
      <c r="C115" s="66"/>
      <c r="D115" s="66"/>
      <c r="E115" s="66"/>
      <c r="F115" s="66"/>
      <c r="G115" s="66"/>
      <c r="H115" s="66"/>
      <c r="I115" s="67"/>
      <c r="J115" s="68"/>
      <c r="K115" s="71"/>
      <c r="L115" s="72"/>
      <c r="M115" s="72"/>
      <c r="N115" s="70"/>
      <c r="O115" s="70"/>
      <c r="P115" s="70"/>
      <c r="Q115" s="70"/>
      <c r="R115" s="70"/>
      <c r="S115" s="70"/>
      <c r="T115" s="70"/>
      <c r="U115" s="72"/>
      <c r="AA115" s="70"/>
    </row>
    <row r="116" spans="1:27" ht="15.75" thickBot="1" x14ac:dyDescent="0.3">
      <c r="C116" s="118" t="s">
        <v>50</v>
      </c>
      <c r="D116" s="119"/>
      <c r="E116" s="119"/>
      <c r="F116" s="119"/>
      <c r="G116" s="119"/>
      <c r="H116" s="119"/>
      <c r="I116" s="119"/>
      <c r="J116" s="119"/>
      <c r="K116" s="120"/>
    </row>
    <row r="117" spans="1:27" ht="15.75" thickBot="1" x14ac:dyDescent="0.3">
      <c r="A117" s="22">
        <v>1</v>
      </c>
      <c r="B117" s="44" t="s">
        <v>89</v>
      </c>
      <c r="C117" s="13">
        <v>0</v>
      </c>
      <c r="D117" s="2">
        <v>0</v>
      </c>
      <c r="E117" s="57">
        <f t="shared" ref="E117:E137" si="77">IF(OR(C117="abs",C117="",C117="CA"),0,D117-C117)</f>
        <v>0</v>
      </c>
      <c r="F117" s="13">
        <v>0</v>
      </c>
      <c r="G117" s="2">
        <v>0</v>
      </c>
      <c r="H117" s="58">
        <f t="shared" ref="H117:H137" si="78">IF(OR(F117="abs",F117="",F117="ca"),0,G117-F117)</f>
        <v>0</v>
      </c>
      <c r="I117" s="73">
        <f t="shared" ref="I117" si="79">MAX(H117-E117,0)</f>
        <v>0</v>
      </c>
      <c r="J117" s="41">
        <v>10</v>
      </c>
      <c r="K117" s="38">
        <f t="shared" ref="K117:K136" si="80">(I117*24)*J117</f>
        <v>0</v>
      </c>
    </row>
    <row r="118" spans="1:27" ht="15.75" thickBot="1" x14ac:dyDescent="0.3">
      <c r="A118" s="23">
        <v>2</v>
      </c>
      <c r="B118" s="44" t="s">
        <v>84</v>
      </c>
      <c r="C118" s="36">
        <v>0</v>
      </c>
      <c r="D118" s="37">
        <v>0</v>
      </c>
      <c r="E118" s="57">
        <f t="shared" si="77"/>
        <v>0</v>
      </c>
      <c r="F118" s="36">
        <v>0</v>
      </c>
      <c r="G118" s="37">
        <v>0</v>
      </c>
      <c r="H118" s="58">
        <f t="shared" si="78"/>
        <v>0</v>
      </c>
      <c r="I118" s="74">
        <f t="shared" ref="I118:I119" si="81">IF(F118="ca",0,IF(E118&lt;H118,H118,E118))</f>
        <v>0</v>
      </c>
      <c r="J118" s="41">
        <v>9.25</v>
      </c>
      <c r="K118" s="38">
        <f t="shared" si="80"/>
        <v>0</v>
      </c>
    </row>
    <row r="119" spans="1:27" ht="15.75" thickBot="1" x14ac:dyDescent="0.3">
      <c r="A119" s="23">
        <v>3</v>
      </c>
      <c r="B119" s="44" t="s">
        <v>85</v>
      </c>
      <c r="C119" s="13">
        <v>0.375</v>
      </c>
      <c r="D119" s="2">
        <v>0.70833333333333337</v>
      </c>
      <c r="E119" s="57">
        <f t="shared" si="77"/>
        <v>0.33333333333333337</v>
      </c>
      <c r="F119" s="13">
        <v>0</v>
      </c>
      <c r="G119" s="2">
        <v>0</v>
      </c>
      <c r="H119" s="58">
        <f t="shared" si="78"/>
        <v>0</v>
      </c>
      <c r="I119" s="74">
        <f t="shared" si="81"/>
        <v>0.33333333333333337</v>
      </c>
      <c r="J119" s="41">
        <v>7.75</v>
      </c>
      <c r="K119" s="38">
        <f t="shared" si="80"/>
        <v>62</v>
      </c>
    </row>
    <row r="120" spans="1:27" ht="15.75" thickBot="1" x14ac:dyDescent="0.3">
      <c r="A120" s="23">
        <v>4</v>
      </c>
      <c r="B120" s="44" t="s">
        <v>86</v>
      </c>
      <c r="C120" s="13">
        <v>0.36458333333333331</v>
      </c>
      <c r="D120" s="2">
        <v>0.71875</v>
      </c>
      <c r="E120" s="57">
        <f t="shared" si="77"/>
        <v>0.35416666666666669</v>
      </c>
      <c r="F120" s="13">
        <v>0</v>
      </c>
      <c r="G120" s="2">
        <v>0</v>
      </c>
      <c r="H120" s="58">
        <f t="shared" si="78"/>
        <v>0</v>
      </c>
      <c r="I120" s="73">
        <f t="shared" ref="I120:I125" si="82">MAX(H120-E120,0)</f>
        <v>0</v>
      </c>
      <c r="J120" s="41">
        <v>7.75</v>
      </c>
      <c r="K120" s="38">
        <f t="shared" si="80"/>
        <v>0</v>
      </c>
    </row>
    <row r="121" spans="1:27" ht="15.75" thickBot="1" x14ac:dyDescent="0.3">
      <c r="A121" s="23">
        <v>5</v>
      </c>
      <c r="B121" s="44" t="s">
        <v>87</v>
      </c>
      <c r="C121" s="13">
        <v>0.35416666666666669</v>
      </c>
      <c r="D121" s="2">
        <v>0.75</v>
      </c>
      <c r="E121" s="57">
        <f t="shared" si="77"/>
        <v>0.39583333333333331</v>
      </c>
      <c r="F121" s="13">
        <v>0</v>
      </c>
      <c r="G121" s="2">
        <v>0</v>
      </c>
      <c r="H121" s="58">
        <f t="shared" si="78"/>
        <v>0</v>
      </c>
      <c r="I121" s="73">
        <f t="shared" si="82"/>
        <v>0</v>
      </c>
      <c r="J121" s="41">
        <v>9.75</v>
      </c>
      <c r="K121" s="38">
        <f t="shared" si="80"/>
        <v>0</v>
      </c>
    </row>
    <row r="122" spans="1:27" ht="15.75" thickBot="1" x14ac:dyDescent="0.3">
      <c r="A122" s="23">
        <v>6</v>
      </c>
      <c r="B122" s="44" t="s">
        <v>88</v>
      </c>
      <c r="C122" s="13">
        <v>0.3125</v>
      </c>
      <c r="D122" s="2">
        <v>0.72916666666666663</v>
      </c>
      <c r="E122" s="57">
        <f t="shared" si="77"/>
        <v>0.41666666666666663</v>
      </c>
      <c r="F122" s="13">
        <v>0</v>
      </c>
      <c r="G122" s="2">
        <v>0</v>
      </c>
      <c r="H122" s="58">
        <f t="shared" si="78"/>
        <v>0</v>
      </c>
      <c r="I122" s="73">
        <f t="shared" si="82"/>
        <v>0</v>
      </c>
      <c r="J122" s="41">
        <v>8.5</v>
      </c>
      <c r="K122" s="38">
        <f t="shared" si="80"/>
        <v>0</v>
      </c>
    </row>
    <row r="123" spans="1:27" ht="15.75" thickBot="1" x14ac:dyDescent="0.3">
      <c r="A123" s="23">
        <v>7</v>
      </c>
      <c r="B123" s="44" t="s">
        <v>90</v>
      </c>
      <c r="C123" s="13">
        <v>0.5625</v>
      </c>
      <c r="D123" s="2">
        <v>0.77083333333333337</v>
      </c>
      <c r="E123" s="57">
        <f t="shared" si="77"/>
        <v>0.20833333333333337</v>
      </c>
      <c r="F123" s="13">
        <v>0</v>
      </c>
      <c r="G123" s="2">
        <v>0</v>
      </c>
      <c r="H123" s="58">
        <f t="shared" si="78"/>
        <v>0</v>
      </c>
      <c r="I123" s="73">
        <f t="shared" si="82"/>
        <v>0</v>
      </c>
      <c r="J123" s="41">
        <v>7.75</v>
      </c>
      <c r="K123" s="38">
        <f t="shared" si="80"/>
        <v>0</v>
      </c>
    </row>
    <row r="124" spans="1:27" ht="15.75" thickBot="1" x14ac:dyDescent="0.3">
      <c r="A124" s="23">
        <v>8</v>
      </c>
      <c r="B124" s="44" t="s">
        <v>91</v>
      </c>
      <c r="C124" s="13">
        <v>0.35416666666666669</v>
      </c>
      <c r="D124" s="2">
        <v>0.75</v>
      </c>
      <c r="E124" s="57">
        <f t="shared" si="77"/>
        <v>0.39583333333333331</v>
      </c>
      <c r="F124" s="13">
        <v>0</v>
      </c>
      <c r="G124" s="2">
        <v>0</v>
      </c>
      <c r="H124" s="58">
        <f t="shared" si="78"/>
        <v>0</v>
      </c>
      <c r="I124" s="73">
        <f t="shared" si="82"/>
        <v>0</v>
      </c>
      <c r="J124" s="41">
        <v>7.75</v>
      </c>
      <c r="K124" s="38">
        <f t="shared" si="80"/>
        <v>0</v>
      </c>
    </row>
    <row r="125" spans="1:27" ht="15.75" thickBot="1" x14ac:dyDescent="0.3">
      <c r="A125" s="31">
        <v>9</v>
      </c>
      <c r="B125" s="44" t="s">
        <v>92</v>
      </c>
      <c r="C125" s="13">
        <v>0.3125</v>
      </c>
      <c r="D125" s="2">
        <v>0.6875</v>
      </c>
      <c r="E125" s="57">
        <f t="shared" si="77"/>
        <v>0.375</v>
      </c>
      <c r="F125" s="13">
        <v>0</v>
      </c>
      <c r="G125" s="2">
        <v>0</v>
      </c>
      <c r="H125" s="58">
        <f t="shared" si="78"/>
        <v>0</v>
      </c>
      <c r="I125" s="73">
        <f t="shared" si="82"/>
        <v>0</v>
      </c>
      <c r="J125" s="41">
        <v>8.5</v>
      </c>
      <c r="K125" s="38">
        <f t="shared" si="80"/>
        <v>0</v>
      </c>
    </row>
    <row r="126" spans="1:27" ht="15.75" thickBot="1" x14ac:dyDescent="0.3">
      <c r="A126" s="31">
        <v>10</v>
      </c>
      <c r="B126" s="44" t="s">
        <v>93</v>
      </c>
      <c r="C126" s="32">
        <v>0</v>
      </c>
      <c r="D126" s="33">
        <v>0</v>
      </c>
      <c r="E126" s="57">
        <f t="shared" si="77"/>
        <v>0</v>
      </c>
      <c r="F126" s="32">
        <v>0</v>
      </c>
      <c r="G126" s="33">
        <v>0</v>
      </c>
      <c r="H126" s="58">
        <f t="shared" si="78"/>
        <v>0</v>
      </c>
      <c r="I126" s="74">
        <f t="shared" ref="I126" si="83">IF(F126="ca",0,IF(E126&lt;H126,H126,E126))</f>
        <v>0</v>
      </c>
      <c r="J126" s="41">
        <v>9.5</v>
      </c>
      <c r="K126" s="38">
        <f t="shared" si="80"/>
        <v>0</v>
      </c>
    </row>
    <row r="127" spans="1:27" ht="15.75" thickBot="1" x14ac:dyDescent="0.3">
      <c r="A127" s="31">
        <v>11</v>
      </c>
      <c r="B127" s="44" t="s">
        <v>94</v>
      </c>
      <c r="C127" s="32">
        <v>0</v>
      </c>
      <c r="D127" s="33">
        <v>0</v>
      </c>
      <c r="E127" s="57">
        <f t="shared" si="77"/>
        <v>0</v>
      </c>
      <c r="F127" s="32">
        <v>0</v>
      </c>
      <c r="G127" s="33">
        <v>0</v>
      </c>
      <c r="H127" s="58">
        <f t="shared" si="78"/>
        <v>0</v>
      </c>
      <c r="I127" s="73">
        <f t="shared" ref="I127" si="84">MAX(H127-E127,0)</f>
        <v>0</v>
      </c>
      <c r="J127" s="41">
        <v>9.25</v>
      </c>
      <c r="K127" s="38">
        <f t="shared" si="80"/>
        <v>0</v>
      </c>
    </row>
    <row r="128" spans="1:27" ht="15.75" thickBot="1" x14ac:dyDescent="0.3">
      <c r="A128" s="31">
        <v>12</v>
      </c>
      <c r="B128" s="44" t="s">
        <v>95</v>
      </c>
      <c r="C128" s="32">
        <v>0.375</v>
      </c>
      <c r="D128" s="33">
        <v>0.75</v>
      </c>
      <c r="E128" s="57">
        <f t="shared" si="77"/>
        <v>0.375</v>
      </c>
      <c r="F128" s="32">
        <v>0</v>
      </c>
      <c r="G128" s="33">
        <v>0</v>
      </c>
      <c r="H128" s="58">
        <f t="shared" si="78"/>
        <v>0</v>
      </c>
      <c r="I128" s="74">
        <f t="shared" ref="I128:I129" si="85">IF(F128="ca",0,IF(E128&lt;H128,H128,E128))</f>
        <v>0.375</v>
      </c>
      <c r="J128" s="41">
        <v>8.5</v>
      </c>
      <c r="K128" s="38">
        <f t="shared" si="80"/>
        <v>76.5</v>
      </c>
    </row>
    <row r="129" spans="1:11" ht="15.75" thickBot="1" x14ac:dyDescent="0.3">
      <c r="A129" s="31">
        <v>13</v>
      </c>
      <c r="B129" s="44" t="s">
        <v>96</v>
      </c>
      <c r="C129" s="32">
        <v>0</v>
      </c>
      <c r="D129" s="33">
        <v>0</v>
      </c>
      <c r="E129" s="57">
        <f t="shared" si="77"/>
        <v>0</v>
      </c>
      <c r="F129" s="32">
        <v>0</v>
      </c>
      <c r="G129" s="33">
        <v>0</v>
      </c>
      <c r="H129" s="58">
        <f t="shared" si="78"/>
        <v>0</v>
      </c>
      <c r="I129" s="74">
        <f t="shared" si="85"/>
        <v>0</v>
      </c>
      <c r="J129" s="41">
        <v>9</v>
      </c>
      <c r="K129" s="40">
        <f t="shared" si="80"/>
        <v>0</v>
      </c>
    </row>
    <row r="130" spans="1:11" ht="15.75" thickBot="1" x14ac:dyDescent="0.3">
      <c r="A130" s="31">
        <v>14</v>
      </c>
      <c r="B130" s="44" t="s">
        <v>97</v>
      </c>
      <c r="C130" s="32">
        <v>0.3125</v>
      </c>
      <c r="D130" s="33">
        <v>0.55208333333333337</v>
      </c>
      <c r="E130" s="57">
        <f t="shared" si="77"/>
        <v>0.23958333333333337</v>
      </c>
      <c r="F130" s="32">
        <v>0</v>
      </c>
      <c r="G130" s="33">
        <v>0</v>
      </c>
      <c r="H130" s="58">
        <f t="shared" si="78"/>
        <v>0</v>
      </c>
      <c r="I130" s="73">
        <f t="shared" ref="I130:I131" si="86">MAX(H130-E130,0)</f>
        <v>0</v>
      </c>
      <c r="J130" s="41">
        <v>8.25</v>
      </c>
      <c r="K130" s="40">
        <f t="shared" si="80"/>
        <v>0</v>
      </c>
    </row>
    <row r="131" spans="1:11" ht="15.75" thickBot="1" x14ac:dyDescent="0.3">
      <c r="A131" s="31">
        <v>15</v>
      </c>
      <c r="B131" s="44" t="s">
        <v>98</v>
      </c>
      <c r="C131" s="32">
        <v>0.34375</v>
      </c>
      <c r="D131" s="33">
        <v>0.66666666666666663</v>
      </c>
      <c r="E131" s="57">
        <f t="shared" si="77"/>
        <v>0.32291666666666663</v>
      </c>
      <c r="F131" s="32">
        <v>0</v>
      </c>
      <c r="G131" s="33">
        <v>0</v>
      </c>
      <c r="H131" s="58">
        <f t="shared" si="78"/>
        <v>0</v>
      </c>
      <c r="I131" s="73">
        <f t="shared" si="86"/>
        <v>0</v>
      </c>
      <c r="J131" s="41">
        <v>8.25</v>
      </c>
      <c r="K131" s="40">
        <f t="shared" si="80"/>
        <v>0</v>
      </c>
    </row>
    <row r="132" spans="1:11" ht="15.75" thickBot="1" x14ac:dyDescent="0.3">
      <c r="A132" s="31">
        <v>16</v>
      </c>
      <c r="B132" s="44" t="s">
        <v>99</v>
      </c>
      <c r="C132" s="32">
        <v>0.39583333333333331</v>
      </c>
      <c r="D132" s="33">
        <v>0.77083333333333337</v>
      </c>
      <c r="E132" s="57">
        <f t="shared" si="77"/>
        <v>0.37500000000000006</v>
      </c>
      <c r="F132" s="32">
        <v>0</v>
      </c>
      <c r="G132" s="33">
        <v>0</v>
      </c>
      <c r="H132" s="58">
        <f t="shared" si="78"/>
        <v>0</v>
      </c>
      <c r="I132" s="74">
        <f t="shared" ref="I132:I134" si="87">IF(F132="ca",0,IF(E132&lt;H132,H132,E132))</f>
        <v>0.37500000000000006</v>
      </c>
      <c r="J132" s="41">
        <v>8</v>
      </c>
      <c r="K132" s="40">
        <f t="shared" si="80"/>
        <v>72.000000000000014</v>
      </c>
    </row>
    <row r="133" spans="1:11" ht="15.75" thickBot="1" x14ac:dyDescent="0.3">
      <c r="A133" s="31">
        <v>17</v>
      </c>
      <c r="B133" s="44" t="s">
        <v>100</v>
      </c>
      <c r="C133" s="32">
        <v>0</v>
      </c>
      <c r="D133" s="33">
        <v>0</v>
      </c>
      <c r="E133" s="57">
        <f t="shared" si="77"/>
        <v>0</v>
      </c>
      <c r="F133" s="32">
        <v>0</v>
      </c>
      <c r="G133" s="33">
        <v>0</v>
      </c>
      <c r="H133" s="58">
        <f t="shared" si="78"/>
        <v>0</v>
      </c>
      <c r="I133" s="74">
        <f t="shared" si="87"/>
        <v>0</v>
      </c>
      <c r="J133" s="41">
        <v>8.75</v>
      </c>
      <c r="K133" s="40">
        <f t="shared" si="80"/>
        <v>0</v>
      </c>
    </row>
    <row r="134" spans="1:11" ht="15.75" thickBot="1" x14ac:dyDescent="0.3">
      <c r="A134" s="31">
        <v>18</v>
      </c>
      <c r="B134" s="44" t="s">
        <v>101</v>
      </c>
      <c r="C134" s="32">
        <v>0</v>
      </c>
      <c r="D134" s="33">
        <v>0</v>
      </c>
      <c r="E134" s="57">
        <f t="shared" si="77"/>
        <v>0</v>
      </c>
      <c r="F134" s="32">
        <v>0</v>
      </c>
      <c r="G134" s="33">
        <v>0</v>
      </c>
      <c r="H134" s="58">
        <f t="shared" si="78"/>
        <v>0</v>
      </c>
      <c r="I134" s="74">
        <f t="shared" si="87"/>
        <v>0</v>
      </c>
      <c r="J134" s="41">
        <v>9.75</v>
      </c>
      <c r="K134" s="40">
        <f t="shared" si="80"/>
        <v>0</v>
      </c>
    </row>
    <row r="135" spans="1:11" ht="15.75" thickBot="1" x14ac:dyDescent="0.3">
      <c r="A135" s="31">
        <v>19</v>
      </c>
      <c r="B135" s="44" t="s">
        <v>102</v>
      </c>
      <c r="C135" s="32">
        <v>0.3125</v>
      </c>
      <c r="D135" s="33">
        <v>0.71875</v>
      </c>
      <c r="E135" s="57">
        <f t="shared" si="77"/>
        <v>0.40625</v>
      </c>
      <c r="F135" s="32">
        <v>0</v>
      </c>
      <c r="G135" s="33">
        <v>0</v>
      </c>
      <c r="H135" s="58">
        <f t="shared" si="78"/>
        <v>0</v>
      </c>
      <c r="I135" s="73">
        <f t="shared" ref="I135:I137" si="88">MAX(H135-E135,0)</f>
        <v>0</v>
      </c>
      <c r="J135" s="41">
        <v>9.25</v>
      </c>
      <c r="K135" s="40">
        <f t="shared" si="80"/>
        <v>0</v>
      </c>
    </row>
    <row r="136" spans="1:11" ht="15.75" thickBot="1" x14ac:dyDescent="0.3">
      <c r="A136" s="31">
        <v>20</v>
      </c>
      <c r="B136" s="44" t="s">
        <v>103</v>
      </c>
      <c r="C136" s="32">
        <v>0</v>
      </c>
      <c r="D136" s="33">
        <v>0</v>
      </c>
      <c r="E136" s="57">
        <f t="shared" si="77"/>
        <v>0</v>
      </c>
      <c r="F136" s="32">
        <v>0</v>
      </c>
      <c r="G136" s="33">
        <v>0</v>
      </c>
      <c r="H136" s="58">
        <f t="shared" si="78"/>
        <v>0</v>
      </c>
      <c r="I136" s="73">
        <f t="shared" si="88"/>
        <v>0</v>
      </c>
      <c r="J136" s="41">
        <v>9.75</v>
      </c>
      <c r="K136" s="40">
        <f t="shared" si="80"/>
        <v>0</v>
      </c>
    </row>
    <row r="137" spans="1:11" ht="15.75" thickBot="1" x14ac:dyDescent="0.3">
      <c r="A137" s="31">
        <v>21</v>
      </c>
      <c r="B137" s="44" t="s">
        <v>104</v>
      </c>
      <c r="C137" s="32">
        <v>0</v>
      </c>
      <c r="D137" s="33">
        <v>0</v>
      </c>
      <c r="E137" s="57">
        <f t="shared" si="77"/>
        <v>0</v>
      </c>
      <c r="F137" s="32">
        <v>0</v>
      </c>
      <c r="G137" s="33">
        <v>0</v>
      </c>
      <c r="H137" s="58">
        <f t="shared" si="78"/>
        <v>0</v>
      </c>
      <c r="I137" s="73">
        <f t="shared" si="88"/>
        <v>0</v>
      </c>
      <c r="J137" s="41">
        <v>9</v>
      </c>
      <c r="K137" s="40"/>
    </row>
    <row r="138" spans="1:11" ht="15.75" thickBot="1" x14ac:dyDescent="0.3">
      <c r="A138" s="31">
        <v>22</v>
      </c>
      <c r="B138" s="44"/>
      <c r="C138" s="32"/>
      <c r="D138" s="33"/>
      <c r="E138" s="57"/>
      <c r="F138" s="32"/>
      <c r="G138" s="33"/>
      <c r="H138" s="58"/>
      <c r="I138" s="73">
        <f t="shared" ref="I138:I141" si="89">MAX(H138-E138,0)</f>
        <v>0</v>
      </c>
      <c r="J138" s="41"/>
      <c r="K138" s="40"/>
    </row>
    <row r="139" spans="1:11" ht="15.75" thickBot="1" x14ac:dyDescent="0.3">
      <c r="A139" s="31">
        <v>23</v>
      </c>
      <c r="B139" s="44"/>
      <c r="C139" s="32"/>
      <c r="D139" s="33"/>
      <c r="E139" s="57"/>
      <c r="F139" s="32"/>
      <c r="G139" s="33"/>
      <c r="H139" s="58"/>
      <c r="I139" s="73">
        <f t="shared" si="89"/>
        <v>0</v>
      </c>
      <c r="J139" s="41"/>
      <c r="K139" s="40"/>
    </row>
    <row r="140" spans="1:11" ht="15.75" thickBot="1" x14ac:dyDescent="0.3">
      <c r="A140" s="31">
        <v>24</v>
      </c>
      <c r="B140" s="44"/>
      <c r="C140" s="32"/>
      <c r="D140" s="33"/>
      <c r="E140" s="57"/>
      <c r="F140" s="32"/>
      <c r="G140" s="33"/>
      <c r="H140" s="58"/>
      <c r="I140" s="73">
        <f t="shared" si="89"/>
        <v>0</v>
      </c>
      <c r="J140" s="41"/>
      <c r="K140" s="40"/>
    </row>
    <row r="141" spans="1:11" ht="15.75" thickBot="1" x14ac:dyDescent="0.3">
      <c r="A141" s="24">
        <v>25</v>
      </c>
      <c r="B141" s="44"/>
      <c r="C141" s="14"/>
      <c r="D141" s="10"/>
      <c r="E141" s="57"/>
      <c r="F141" s="14"/>
      <c r="G141" s="10"/>
      <c r="H141" s="58"/>
      <c r="I141" s="73">
        <f t="shared" si="89"/>
        <v>0</v>
      </c>
      <c r="J141" s="41"/>
      <c r="K141" s="40"/>
    </row>
    <row r="142" spans="1:11" ht="15.75" thickBot="1" x14ac:dyDescent="0.3">
      <c r="A142" s="115" t="s">
        <v>16</v>
      </c>
      <c r="B142" s="116"/>
      <c r="C142" s="116"/>
      <c r="D142" s="116"/>
      <c r="E142" s="116"/>
      <c r="F142" s="116"/>
      <c r="G142" s="116"/>
      <c r="H142" s="117"/>
      <c r="I142" s="42">
        <f>SUM(I117:I141)</f>
        <v>1.0833333333333335</v>
      </c>
      <c r="J142" s="41"/>
      <c r="K142" s="43">
        <f>SUM(K117:K141)</f>
        <v>210.5</v>
      </c>
    </row>
  </sheetData>
  <mergeCells count="38">
    <mergeCell ref="A58:H58"/>
    <mergeCell ref="C60:K60"/>
    <mergeCell ref="A86:H86"/>
    <mergeCell ref="C88:K88"/>
    <mergeCell ref="S1:S2"/>
    <mergeCell ref="P1:P2"/>
    <mergeCell ref="Q1:Q2"/>
    <mergeCell ref="R1:R2"/>
    <mergeCell ref="AI1:AI2"/>
    <mergeCell ref="C32:K32"/>
    <mergeCell ref="T1:T2"/>
    <mergeCell ref="Y1:Y2"/>
    <mergeCell ref="AL1:AL2"/>
    <mergeCell ref="V3:AB4"/>
    <mergeCell ref="AF3:AL4"/>
    <mergeCell ref="V1:V2"/>
    <mergeCell ref="W1:W2"/>
    <mergeCell ref="X1:X2"/>
    <mergeCell ref="AB1:AB2"/>
    <mergeCell ref="AF1:AF2"/>
    <mergeCell ref="AJ1:AJ2"/>
    <mergeCell ref="AK1:AK2"/>
    <mergeCell ref="A114:H114"/>
    <mergeCell ref="C116:K116"/>
    <mergeCell ref="A142:H142"/>
    <mergeCell ref="AG1:AG2"/>
    <mergeCell ref="AH1:AH2"/>
    <mergeCell ref="A1:A2"/>
    <mergeCell ref="B1:B2"/>
    <mergeCell ref="C1:E1"/>
    <mergeCell ref="F1:H1"/>
    <mergeCell ref="I1:K1"/>
    <mergeCell ref="AA1:AA2"/>
    <mergeCell ref="C4:K4"/>
    <mergeCell ref="Z1:Z2"/>
    <mergeCell ref="A30:H30"/>
    <mergeCell ref="N1:N2"/>
    <mergeCell ref="O1:O2"/>
  </mergeCells>
  <conditionalFormatting sqref="F82:F85">
    <cfRule type="containsText" dxfId="468" priority="759" operator="containsText" text="abs">
      <formula>NOT(ISERROR(SEARCH("abs",F82)))</formula>
    </cfRule>
    <cfRule type="containsText" dxfId="467" priority="760" operator="containsText" text="CA">
      <formula>NOT(ISERROR(SEARCH("CA",F82)))</formula>
    </cfRule>
    <cfRule type="containsText" dxfId="466" priority="761" operator="containsText" text="Abs">
      <formula>NOT(ISERROR(SEARCH("Abs",F82)))</formula>
    </cfRule>
  </conditionalFormatting>
  <conditionalFormatting sqref="C110:C113">
    <cfRule type="containsText" dxfId="465" priority="745" operator="containsText" text="abs">
      <formula>NOT(ISERROR(SEARCH("abs",C110)))</formula>
    </cfRule>
    <cfRule type="containsText" dxfId="464" priority="746" operator="containsText" text="CA">
      <formula>NOT(ISERROR(SEARCH("CA",C110)))</formula>
    </cfRule>
    <cfRule type="containsText" dxfId="463" priority="747" operator="containsText" text="Abs">
      <formula>NOT(ISERROR(SEARCH("Abs",C110)))</formula>
    </cfRule>
  </conditionalFormatting>
  <conditionalFormatting sqref="F26:F29">
    <cfRule type="containsText" dxfId="462" priority="779" operator="containsText" text="abs">
      <formula>NOT(ISERROR(SEARCH("abs",F26)))</formula>
    </cfRule>
    <cfRule type="containsText" dxfId="461" priority="780" operator="containsText" text="CA">
      <formula>NOT(ISERROR(SEARCH("CA",F26)))</formula>
    </cfRule>
    <cfRule type="containsText" dxfId="460" priority="781" operator="containsText" text="Abs">
      <formula>NOT(ISERROR(SEARCH("Abs",F26)))</formula>
    </cfRule>
  </conditionalFormatting>
  <conditionalFormatting sqref="F138:F141">
    <cfRule type="containsText" dxfId="459" priority="742" operator="containsText" text="abs">
      <formula>NOT(ISERROR(SEARCH("abs",F138)))</formula>
    </cfRule>
    <cfRule type="containsText" dxfId="458" priority="743" operator="containsText" text="CA">
      <formula>NOT(ISERROR(SEARCH("CA",F138)))</formula>
    </cfRule>
    <cfRule type="containsText" dxfId="457" priority="744" operator="containsText" text="Abs">
      <formula>NOT(ISERROR(SEARCH("Abs",F138)))</formula>
    </cfRule>
  </conditionalFormatting>
  <conditionalFormatting sqref="C138:C141">
    <cfRule type="containsText" dxfId="456" priority="738" operator="containsText" text="abs">
      <formula>NOT(ISERROR(SEARCH("abs",C138)))</formula>
    </cfRule>
    <cfRule type="containsText" dxfId="455" priority="739" operator="containsText" text="CA">
      <formula>NOT(ISERROR(SEARCH("CA",C138)))</formula>
    </cfRule>
    <cfRule type="containsText" dxfId="454" priority="740" operator="containsText" text="Abs">
      <formula>NOT(ISERROR(SEARCH("Abs",C138)))</formula>
    </cfRule>
  </conditionalFormatting>
  <conditionalFormatting sqref="F54:F57">
    <cfRule type="containsText" dxfId="453" priority="769" operator="containsText" text="abs">
      <formula>NOT(ISERROR(SEARCH("abs",F54)))</formula>
    </cfRule>
    <cfRule type="containsText" dxfId="452" priority="770" operator="containsText" text="CA">
      <formula>NOT(ISERROR(SEARCH("CA",F54)))</formula>
    </cfRule>
    <cfRule type="containsText" dxfId="451" priority="771" operator="containsText" text="Abs">
      <formula>NOT(ISERROR(SEARCH("Abs",F54)))</formula>
    </cfRule>
  </conditionalFormatting>
  <conditionalFormatting sqref="C26:C29">
    <cfRule type="containsText" dxfId="450" priority="775" operator="containsText" text="abs">
      <formula>NOT(ISERROR(SEARCH("abs",C26)))</formula>
    </cfRule>
    <cfRule type="containsText" dxfId="449" priority="776" operator="containsText" text="CA">
      <formula>NOT(ISERROR(SEARCH("CA",C26)))</formula>
    </cfRule>
    <cfRule type="containsText" dxfId="448" priority="777" operator="containsText" text="Abs">
      <formula>NOT(ISERROR(SEARCH("Abs",C26)))</formula>
    </cfRule>
  </conditionalFormatting>
  <conditionalFormatting sqref="C54:C57">
    <cfRule type="containsText" dxfId="447" priority="765" operator="containsText" text="abs">
      <formula>NOT(ISERROR(SEARCH("abs",C54)))</formula>
    </cfRule>
    <cfRule type="containsText" dxfId="446" priority="766" operator="containsText" text="CA">
      <formula>NOT(ISERROR(SEARCH("CA",C54)))</formula>
    </cfRule>
    <cfRule type="containsText" dxfId="445" priority="767" operator="containsText" text="Abs">
      <formula>NOT(ISERROR(SEARCH("Abs",C54)))</formula>
    </cfRule>
  </conditionalFormatting>
  <conditionalFormatting sqref="C82:C85">
    <cfRule type="containsText" dxfId="444" priority="755" operator="containsText" text="abs">
      <formula>NOT(ISERROR(SEARCH("abs",C82)))</formula>
    </cfRule>
    <cfRule type="containsText" dxfId="443" priority="756" operator="containsText" text="CA">
      <formula>NOT(ISERROR(SEARCH("CA",C82)))</formula>
    </cfRule>
    <cfRule type="containsText" dxfId="442" priority="757" operator="containsText" text="Abs">
      <formula>NOT(ISERROR(SEARCH("Abs",C82)))</formula>
    </cfRule>
  </conditionalFormatting>
  <conditionalFormatting sqref="F110:F113">
    <cfRule type="containsText" dxfId="441" priority="749" operator="containsText" text="abs">
      <formula>NOT(ISERROR(SEARCH("abs",F110)))</formula>
    </cfRule>
    <cfRule type="containsText" dxfId="440" priority="750" operator="containsText" text="CA">
      <formula>NOT(ISERROR(SEARCH("CA",F110)))</formula>
    </cfRule>
    <cfRule type="containsText" dxfId="439" priority="751" operator="containsText" text="Abs">
      <formula>NOT(ISERROR(SEARCH("Abs",F110)))</formula>
    </cfRule>
  </conditionalFormatting>
  <conditionalFormatting sqref="I26:I29">
    <cfRule type="cellIs" dxfId="438" priority="734" operator="greaterThan">
      <formula>$G$6</formula>
    </cfRule>
  </conditionalFormatting>
  <conditionalFormatting sqref="I54:I57">
    <cfRule type="cellIs" dxfId="437" priority="733" operator="greaterThan">
      <formula>$G$6</formula>
    </cfRule>
  </conditionalFormatting>
  <conditionalFormatting sqref="I82:I85">
    <cfRule type="cellIs" dxfId="436" priority="732" operator="greaterThan">
      <formula>$G$6</formula>
    </cfRule>
  </conditionalFormatting>
  <conditionalFormatting sqref="I110:I113">
    <cfRule type="cellIs" dxfId="435" priority="731" operator="greaterThan">
      <formula>$G$6</formula>
    </cfRule>
  </conditionalFormatting>
  <conditionalFormatting sqref="I138:I141">
    <cfRule type="cellIs" dxfId="434" priority="730" operator="greaterThan">
      <formula>$G$6</formula>
    </cfRule>
  </conditionalFormatting>
  <conditionalFormatting sqref="C33">
    <cfRule type="containsText" dxfId="433" priority="280" operator="containsText" text="abs">
      <formula>NOT(ISERROR(SEARCH("abs",C33)))</formula>
    </cfRule>
    <cfRule type="containsText" dxfId="432" priority="281" operator="containsText" text="CA">
      <formula>NOT(ISERROR(SEARCH("CA",C33)))</formula>
    </cfRule>
    <cfRule type="containsText" dxfId="431" priority="282" operator="containsText" text="Abs">
      <formula>NOT(ISERROR(SEARCH("Abs",C33)))</formula>
    </cfRule>
  </conditionalFormatting>
  <conditionalFormatting sqref="F76">
    <cfRule type="containsText" dxfId="430" priority="232" operator="containsText" text="abs">
      <formula>NOT(ISERROR(SEARCH("abs",F76)))</formula>
    </cfRule>
    <cfRule type="containsText" dxfId="429" priority="233" operator="containsText" text="CA">
      <formula>NOT(ISERROR(SEARCH("CA",F76)))</formula>
    </cfRule>
    <cfRule type="containsText" dxfId="428" priority="234" operator="containsText" text="Abs">
      <formula>NOT(ISERROR(SEARCH("Abs",F76)))</formula>
    </cfRule>
  </conditionalFormatting>
  <conditionalFormatting sqref="F75">
    <cfRule type="containsText" dxfId="427" priority="235" operator="containsText" text="abs">
      <formula>NOT(ISERROR(SEARCH("abs",F75)))</formula>
    </cfRule>
    <cfRule type="containsText" dxfId="426" priority="236" operator="containsText" text="CA">
      <formula>NOT(ISERROR(SEARCH("CA",F75)))</formula>
    </cfRule>
    <cfRule type="containsText" dxfId="425" priority="237" operator="containsText" text="Abs">
      <formula>NOT(ISERROR(SEARCH("Abs",F75)))</formula>
    </cfRule>
  </conditionalFormatting>
  <conditionalFormatting sqref="C64">
    <cfRule type="containsText" dxfId="424" priority="222" operator="containsText" text="abs">
      <formula>NOT(ISERROR(SEARCH("abs",C64)))</formula>
    </cfRule>
    <cfRule type="containsText" dxfId="423" priority="223" operator="containsText" text="CA">
      <formula>NOT(ISERROR(SEARCH("CA",C64)))</formula>
    </cfRule>
    <cfRule type="containsText" dxfId="422" priority="224" operator="containsText" text="Abs">
      <formula>NOT(ISERROR(SEARCH("Abs",C64)))</formula>
    </cfRule>
  </conditionalFormatting>
  <conditionalFormatting sqref="C75">
    <cfRule type="containsText" dxfId="421" priority="219" operator="containsText" text="abs">
      <formula>NOT(ISERROR(SEARCH("abs",C75)))</formula>
    </cfRule>
    <cfRule type="containsText" dxfId="420" priority="220" operator="containsText" text="CA">
      <formula>NOT(ISERROR(SEARCH("CA",C75)))</formula>
    </cfRule>
    <cfRule type="containsText" dxfId="419" priority="221" operator="containsText" text="Abs">
      <formula>NOT(ISERROR(SEARCH("Abs",C75)))</formula>
    </cfRule>
  </conditionalFormatting>
  <conditionalFormatting sqref="C41">
    <cfRule type="containsText" dxfId="418" priority="318" operator="containsText" text="abs">
      <formula>NOT(ISERROR(SEARCH("abs",C41)))</formula>
    </cfRule>
    <cfRule type="containsText" dxfId="417" priority="319" operator="containsText" text="CA">
      <formula>NOT(ISERROR(SEARCH("CA",C41)))</formula>
    </cfRule>
    <cfRule type="containsText" dxfId="416" priority="320" operator="containsText" text="Abs">
      <formula>NOT(ISERROR(SEARCH("Abs",C41)))</formula>
    </cfRule>
  </conditionalFormatting>
  <conditionalFormatting sqref="F49">
    <cfRule type="containsText" dxfId="415" priority="293" operator="containsText" text="abs">
      <formula>NOT(ISERROR(SEARCH("abs",F49)))</formula>
    </cfRule>
    <cfRule type="containsText" dxfId="414" priority="294" operator="containsText" text="CA">
      <formula>NOT(ISERROR(SEARCH("CA",F49)))</formula>
    </cfRule>
    <cfRule type="containsText" dxfId="413" priority="295" operator="containsText" text="Abs">
      <formula>NOT(ISERROR(SEARCH("Abs",F49)))</formula>
    </cfRule>
  </conditionalFormatting>
  <conditionalFormatting sqref="F42">
    <cfRule type="containsText" dxfId="412" priority="286" operator="containsText" text="abs">
      <formula>NOT(ISERROR(SEARCH("abs",F42)))</formula>
    </cfRule>
    <cfRule type="containsText" dxfId="411" priority="287" operator="containsText" text="CA">
      <formula>NOT(ISERROR(SEARCH("CA",F42)))</formula>
    </cfRule>
    <cfRule type="containsText" dxfId="410" priority="288" operator="containsText" text="Abs">
      <formula>NOT(ISERROR(SEARCH("Abs",F42)))</formula>
    </cfRule>
  </conditionalFormatting>
  <conditionalFormatting sqref="F33">
    <cfRule type="containsText" dxfId="409" priority="283" operator="containsText" text="abs">
      <formula>NOT(ISERROR(SEARCH("abs",F33)))</formula>
    </cfRule>
    <cfRule type="containsText" dxfId="408" priority="284" operator="containsText" text="CA">
      <formula>NOT(ISERROR(SEARCH("CA",F33)))</formula>
    </cfRule>
    <cfRule type="containsText" dxfId="407" priority="285" operator="containsText" text="Abs">
      <formula>NOT(ISERROR(SEARCH("Abs",F33)))</formula>
    </cfRule>
  </conditionalFormatting>
  <conditionalFormatting sqref="C78:C81 C73:C74 C64:C71">
    <cfRule type="containsText" dxfId="406" priority="273" operator="containsText" text="abs">
      <formula>NOT(ISERROR(SEARCH("abs",C64)))</formula>
    </cfRule>
    <cfRule type="containsText" dxfId="405" priority="274" operator="containsText" text="CA">
      <formula>NOT(ISERROR(SEARCH("CA",C64)))</formula>
    </cfRule>
    <cfRule type="containsText" dxfId="404" priority="275" operator="containsText" text="Abs">
      <formula>NOT(ISERROR(SEARCH("Abs",C64)))</formula>
    </cfRule>
  </conditionalFormatting>
  <conditionalFormatting sqref="C50:C53 C45:C47 C36:C43">
    <cfRule type="containsText" dxfId="403" priority="360" operator="containsText" text="abs">
      <formula>NOT(ISERROR(SEARCH("abs",C36)))</formula>
    </cfRule>
    <cfRule type="containsText" dxfId="402" priority="361" operator="containsText" text="CA">
      <formula>NOT(ISERROR(SEARCH("CA",C36)))</formula>
    </cfRule>
    <cfRule type="containsText" dxfId="401" priority="362" operator="containsText" text="Abs">
      <formula>NOT(ISERROR(SEARCH("Abs",C36)))</formula>
    </cfRule>
  </conditionalFormatting>
  <conditionalFormatting sqref="F48">
    <cfRule type="containsText" dxfId="400" priority="322" operator="containsText" text="abs">
      <formula>NOT(ISERROR(SEARCH("abs",F48)))</formula>
    </cfRule>
    <cfRule type="containsText" dxfId="399" priority="323" operator="containsText" text="CA">
      <formula>NOT(ISERROR(SEARCH("CA",F48)))</formula>
    </cfRule>
    <cfRule type="containsText" dxfId="398" priority="324" operator="containsText" text="Abs">
      <formula>NOT(ISERROR(SEARCH("Abs",F48)))</formula>
    </cfRule>
  </conditionalFormatting>
  <conditionalFormatting sqref="F41">
    <cfRule type="containsText" dxfId="397" priority="315" operator="containsText" text="abs">
      <formula>NOT(ISERROR(SEARCH("abs",F41)))</formula>
    </cfRule>
    <cfRule type="containsText" dxfId="396" priority="316" operator="containsText" text="CA">
      <formula>NOT(ISERROR(SEARCH("CA",F41)))</formula>
    </cfRule>
    <cfRule type="containsText" dxfId="395" priority="317" operator="containsText" text="Abs">
      <formula>NOT(ISERROR(SEARCH("Abs",F41)))</formula>
    </cfRule>
  </conditionalFormatting>
  <conditionalFormatting sqref="C36">
    <cfRule type="containsText" dxfId="394" priority="312" operator="containsText" text="abs">
      <formula>NOT(ISERROR(SEARCH("abs",C36)))</formula>
    </cfRule>
    <cfRule type="containsText" dxfId="393" priority="313" operator="containsText" text="CA">
      <formula>NOT(ISERROR(SEARCH("CA",C36)))</formula>
    </cfRule>
    <cfRule type="containsText" dxfId="392" priority="314" operator="containsText" text="Abs">
      <formula>NOT(ISERROR(SEARCH("Abs",C36)))</formula>
    </cfRule>
  </conditionalFormatting>
  <conditionalFormatting sqref="C13">
    <cfRule type="containsText" dxfId="391" priority="390" operator="containsText" text="abs">
      <formula>NOT(ISERROR(SEARCH("abs",C13)))</formula>
    </cfRule>
    <cfRule type="containsText" dxfId="390" priority="391" operator="containsText" text="CA">
      <formula>NOT(ISERROR(SEARCH("CA",C13)))</formula>
    </cfRule>
    <cfRule type="containsText" dxfId="389" priority="392" operator="containsText" text="Abs">
      <formula>NOT(ISERROR(SEARCH("Abs",C13)))</formula>
    </cfRule>
  </conditionalFormatting>
  <conditionalFormatting sqref="F13">
    <cfRule type="containsText" dxfId="388" priority="387" operator="containsText" text="abs">
      <formula>NOT(ISERROR(SEARCH("abs",F13)))</formula>
    </cfRule>
    <cfRule type="containsText" dxfId="387" priority="388" operator="containsText" text="CA">
      <formula>NOT(ISERROR(SEARCH("CA",F13)))</formula>
    </cfRule>
    <cfRule type="containsText" dxfId="386" priority="389" operator="containsText" text="Abs">
      <formula>NOT(ISERROR(SEARCH("Abs",F13)))</formula>
    </cfRule>
  </conditionalFormatting>
  <conditionalFormatting sqref="F6">
    <cfRule type="containsText" dxfId="385" priority="373" operator="containsText" text="abs">
      <formula>NOT(ISERROR(SEARCH("abs",F6)))</formula>
    </cfRule>
    <cfRule type="containsText" dxfId="384" priority="374" operator="containsText" text="CA">
      <formula>NOT(ISERROR(SEARCH("CA",F6)))</formula>
    </cfRule>
    <cfRule type="containsText" dxfId="383" priority="375" operator="containsText" text="Abs">
      <formula>NOT(ISERROR(SEARCH("Abs",F6)))</formula>
    </cfRule>
  </conditionalFormatting>
  <conditionalFormatting sqref="F5">
    <cfRule type="containsText" dxfId="382" priority="370" operator="containsText" text="abs">
      <formula>NOT(ISERROR(SEARCH("abs",F5)))</formula>
    </cfRule>
    <cfRule type="containsText" dxfId="381" priority="371" operator="containsText" text="CA">
      <formula>NOT(ISERROR(SEARCH("CA",F5)))</formula>
    </cfRule>
    <cfRule type="containsText" dxfId="380" priority="372" operator="containsText" text="Abs">
      <formula>NOT(ISERROR(SEARCH("Abs",F5)))</formula>
    </cfRule>
  </conditionalFormatting>
  <conditionalFormatting sqref="F50:F53 F45:F47 F35:F43">
    <cfRule type="containsText" dxfId="379" priority="363" operator="containsText" text="abs">
      <formula>NOT(ISERROR(SEARCH("abs",F35)))</formula>
    </cfRule>
    <cfRule type="containsText" dxfId="378" priority="364" operator="containsText" text="CA">
      <formula>NOT(ISERROR(SEARCH("CA",F35)))</formula>
    </cfRule>
    <cfRule type="containsText" dxfId="377" priority="365" operator="containsText" text="Abs">
      <formula>NOT(ISERROR(SEARCH("Abs",F35)))</formula>
    </cfRule>
  </conditionalFormatting>
  <conditionalFormatting sqref="C35">
    <cfRule type="containsText" dxfId="376" priority="356" operator="containsText" text="abs">
      <formula>NOT(ISERROR(SEARCH("abs",C35)))</formula>
    </cfRule>
    <cfRule type="containsText" dxfId="375" priority="357" operator="containsText" text="CA">
      <formula>NOT(ISERROR(SEARCH("CA",C35)))</formula>
    </cfRule>
    <cfRule type="containsText" dxfId="374" priority="358" operator="containsText" text="Abs">
      <formula>NOT(ISERROR(SEARCH("Abs",C35)))</formula>
    </cfRule>
  </conditionalFormatting>
  <conditionalFormatting sqref="I49">
    <cfRule type="cellIs" dxfId="373" priority="355" operator="greaterThan">
      <formula>$E$33</formula>
    </cfRule>
  </conditionalFormatting>
  <conditionalFormatting sqref="F49">
    <cfRule type="containsText" dxfId="372" priority="349" operator="containsText" text="abs">
      <formula>NOT(ISERROR(SEARCH("abs",F49)))</formula>
    </cfRule>
    <cfRule type="containsText" dxfId="371" priority="350" operator="containsText" text="CA">
      <formula>NOT(ISERROR(SEARCH("CA",F49)))</formula>
    </cfRule>
    <cfRule type="containsText" dxfId="370" priority="351" operator="containsText" text="Abs">
      <formula>NOT(ISERROR(SEARCH("Abs",F49)))</formula>
    </cfRule>
  </conditionalFormatting>
  <conditionalFormatting sqref="C49">
    <cfRule type="containsText" dxfId="369" priority="352" operator="containsText" text="abs">
      <formula>NOT(ISERROR(SEARCH("abs",C49)))</formula>
    </cfRule>
    <cfRule type="containsText" dxfId="368" priority="353" operator="containsText" text="CA">
      <formula>NOT(ISERROR(SEARCH("CA",C49)))</formula>
    </cfRule>
    <cfRule type="containsText" dxfId="367" priority="354" operator="containsText" text="Abs">
      <formula>NOT(ISERROR(SEARCH("Abs",C49)))</formula>
    </cfRule>
  </conditionalFormatting>
  <conditionalFormatting sqref="F7:F12 F24 F22 F17:F18 F14">
    <cfRule type="containsText" dxfId="366" priority="432" operator="containsText" text="abs">
      <formula>NOT(ISERROR(SEARCH("abs",F7)))</formula>
    </cfRule>
    <cfRule type="containsText" dxfId="365" priority="433" operator="containsText" text="CA">
      <formula>NOT(ISERROR(SEARCH("CA",F7)))</formula>
    </cfRule>
    <cfRule type="containsText" dxfId="364" priority="434" operator="containsText" text="Abs">
      <formula>NOT(ISERROR(SEARCH("Abs",F7)))</formula>
    </cfRule>
  </conditionalFormatting>
  <conditionalFormatting sqref="C7:C12 C22 C24 C17:C18 C14">
    <cfRule type="containsText" dxfId="363" priority="429" operator="containsText" text="abs">
      <formula>NOT(ISERROR(SEARCH("abs",C7)))</formula>
    </cfRule>
    <cfRule type="containsText" dxfId="362" priority="430" operator="containsText" text="CA">
      <formula>NOT(ISERROR(SEARCH("CA",C7)))</formula>
    </cfRule>
    <cfRule type="containsText" dxfId="361" priority="431" operator="containsText" text="Abs">
      <formula>NOT(ISERROR(SEARCH("Abs",C7)))</formula>
    </cfRule>
  </conditionalFormatting>
  <conditionalFormatting sqref="I7:I12 I24 I22 I17:I18 I14">
    <cfRule type="cellIs" dxfId="360" priority="428" operator="greaterThan">
      <formula>$G$6</formula>
    </cfRule>
  </conditionalFormatting>
  <conditionalFormatting sqref="I23">
    <cfRule type="cellIs" dxfId="359" priority="427" operator="greaterThan">
      <formula>$E$33</formula>
    </cfRule>
  </conditionalFormatting>
  <conditionalFormatting sqref="C23">
    <cfRule type="containsText" dxfId="358" priority="424" operator="containsText" text="abs">
      <formula>NOT(ISERROR(SEARCH("abs",C23)))</formula>
    </cfRule>
    <cfRule type="containsText" dxfId="357" priority="425" operator="containsText" text="CA">
      <formula>NOT(ISERROR(SEARCH("CA",C23)))</formula>
    </cfRule>
    <cfRule type="containsText" dxfId="356" priority="426" operator="containsText" text="Abs">
      <formula>NOT(ISERROR(SEARCH("Abs",C23)))</formula>
    </cfRule>
  </conditionalFormatting>
  <conditionalFormatting sqref="F23">
    <cfRule type="containsText" dxfId="355" priority="421" operator="containsText" text="abs">
      <formula>NOT(ISERROR(SEARCH("abs",F23)))</formula>
    </cfRule>
    <cfRule type="containsText" dxfId="354" priority="422" operator="containsText" text="CA">
      <formula>NOT(ISERROR(SEARCH("CA",F23)))</formula>
    </cfRule>
    <cfRule type="containsText" dxfId="353" priority="423" operator="containsText" text="Abs">
      <formula>NOT(ISERROR(SEARCH("Abs",F23)))</formula>
    </cfRule>
  </conditionalFormatting>
  <conditionalFormatting sqref="I21">
    <cfRule type="cellIs" dxfId="352" priority="420" operator="greaterThan">
      <formula>$E$33</formula>
    </cfRule>
  </conditionalFormatting>
  <conditionalFormatting sqref="C21">
    <cfRule type="containsText" dxfId="351" priority="417" operator="containsText" text="abs">
      <formula>NOT(ISERROR(SEARCH("abs",C21)))</formula>
    </cfRule>
    <cfRule type="containsText" dxfId="350" priority="418" operator="containsText" text="CA">
      <formula>NOT(ISERROR(SEARCH("CA",C21)))</formula>
    </cfRule>
    <cfRule type="containsText" dxfId="349" priority="419" operator="containsText" text="Abs">
      <formula>NOT(ISERROR(SEARCH("Abs",C21)))</formula>
    </cfRule>
  </conditionalFormatting>
  <conditionalFormatting sqref="F21">
    <cfRule type="containsText" dxfId="348" priority="414" operator="containsText" text="abs">
      <formula>NOT(ISERROR(SEARCH("abs",F21)))</formula>
    </cfRule>
    <cfRule type="containsText" dxfId="347" priority="415" operator="containsText" text="CA">
      <formula>NOT(ISERROR(SEARCH("CA",F21)))</formula>
    </cfRule>
    <cfRule type="containsText" dxfId="346" priority="416" operator="containsText" text="Abs">
      <formula>NOT(ISERROR(SEARCH("Abs",F21)))</formula>
    </cfRule>
  </conditionalFormatting>
  <conditionalFormatting sqref="I15:I16">
    <cfRule type="cellIs" dxfId="345" priority="413" operator="greaterThan">
      <formula>$E$33</formula>
    </cfRule>
  </conditionalFormatting>
  <conditionalFormatting sqref="C15:C16">
    <cfRule type="containsText" dxfId="344" priority="410" operator="containsText" text="abs">
      <formula>NOT(ISERROR(SEARCH("abs",C15)))</formula>
    </cfRule>
    <cfRule type="containsText" dxfId="343" priority="411" operator="containsText" text="CA">
      <formula>NOT(ISERROR(SEARCH("CA",C15)))</formula>
    </cfRule>
    <cfRule type="containsText" dxfId="342" priority="412" operator="containsText" text="Abs">
      <formula>NOT(ISERROR(SEARCH("Abs",C15)))</formula>
    </cfRule>
  </conditionalFormatting>
  <conditionalFormatting sqref="F15:F16">
    <cfRule type="containsText" dxfId="341" priority="407" operator="containsText" text="abs">
      <formula>NOT(ISERROR(SEARCH("abs",F15)))</formula>
    </cfRule>
    <cfRule type="containsText" dxfId="340" priority="408" operator="containsText" text="CA">
      <formula>NOT(ISERROR(SEARCH("CA",F15)))</formula>
    </cfRule>
    <cfRule type="containsText" dxfId="339" priority="409" operator="containsText" text="Abs">
      <formula>NOT(ISERROR(SEARCH("Abs",F15)))</formula>
    </cfRule>
  </conditionalFormatting>
  <conditionalFormatting sqref="I19:I20">
    <cfRule type="cellIs" dxfId="338" priority="406" operator="greaterThan">
      <formula>$E$33</formula>
    </cfRule>
  </conditionalFormatting>
  <conditionalFormatting sqref="C20">
    <cfRule type="containsText" dxfId="337" priority="400" operator="containsText" text="abs">
      <formula>NOT(ISERROR(SEARCH("abs",C20)))</formula>
    </cfRule>
    <cfRule type="containsText" dxfId="336" priority="401" operator="containsText" text="CA">
      <formula>NOT(ISERROR(SEARCH("CA",C20)))</formula>
    </cfRule>
    <cfRule type="containsText" dxfId="335" priority="402" operator="containsText" text="Abs">
      <formula>NOT(ISERROR(SEARCH("Abs",C20)))</formula>
    </cfRule>
  </conditionalFormatting>
  <conditionalFormatting sqref="C19">
    <cfRule type="containsText" dxfId="334" priority="403" operator="containsText" text="abs">
      <formula>NOT(ISERROR(SEARCH("abs",C19)))</formula>
    </cfRule>
    <cfRule type="containsText" dxfId="333" priority="404" operator="containsText" text="CA">
      <formula>NOT(ISERROR(SEARCH("CA",C19)))</formula>
    </cfRule>
    <cfRule type="containsText" dxfId="332" priority="405" operator="containsText" text="Abs">
      <formula>NOT(ISERROR(SEARCH("Abs",C19)))</formula>
    </cfRule>
  </conditionalFormatting>
  <conditionalFormatting sqref="F20">
    <cfRule type="containsText" dxfId="331" priority="394" operator="containsText" text="abs">
      <formula>NOT(ISERROR(SEARCH("abs",F20)))</formula>
    </cfRule>
    <cfRule type="containsText" dxfId="330" priority="395" operator="containsText" text="CA">
      <formula>NOT(ISERROR(SEARCH("CA",F20)))</formula>
    </cfRule>
    <cfRule type="containsText" dxfId="329" priority="396" operator="containsText" text="Abs">
      <formula>NOT(ISERROR(SEARCH("Abs",F20)))</formula>
    </cfRule>
  </conditionalFormatting>
  <conditionalFormatting sqref="F19">
    <cfRule type="containsText" dxfId="328" priority="397" operator="containsText" text="abs">
      <formula>NOT(ISERROR(SEARCH("abs",F19)))</formula>
    </cfRule>
    <cfRule type="containsText" dxfId="327" priority="398" operator="containsText" text="CA">
      <formula>NOT(ISERROR(SEARCH("CA",F19)))</formula>
    </cfRule>
    <cfRule type="containsText" dxfId="326" priority="399" operator="containsText" text="Abs">
      <formula>NOT(ISERROR(SEARCH("Abs",F19)))</formula>
    </cfRule>
  </conditionalFormatting>
  <conditionalFormatting sqref="I13">
    <cfRule type="cellIs" dxfId="325" priority="393" operator="greaterThan">
      <formula>$E$33</formula>
    </cfRule>
  </conditionalFormatting>
  <conditionalFormatting sqref="F25">
    <cfRule type="containsText" dxfId="324" priority="384" operator="containsText" text="abs">
      <formula>NOT(ISERROR(SEARCH("abs",F25)))</formula>
    </cfRule>
    <cfRule type="containsText" dxfId="323" priority="385" operator="containsText" text="CA">
      <formula>NOT(ISERROR(SEARCH("CA",F25)))</formula>
    </cfRule>
    <cfRule type="containsText" dxfId="322" priority="386" operator="containsText" text="Abs">
      <formula>NOT(ISERROR(SEARCH("Abs",F25)))</formula>
    </cfRule>
  </conditionalFormatting>
  <conditionalFormatting sqref="C25">
    <cfRule type="containsText" dxfId="321" priority="381" operator="containsText" text="abs">
      <formula>NOT(ISERROR(SEARCH("abs",C25)))</formula>
    </cfRule>
    <cfRule type="containsText" dxfId="320" priority="382" operator="containsText" text="CA">
      <formula>NOT(ISERROR(SEARCH("CA",C25)))</formula>
    </cfRule>
    <cfRule type="containsText" dxfId="319" priority="383" operator="containsText" text="Abs">
      <formula>NOT(ISERROR(SEARCH("Abs",C25)))</formula>
    </cfRule>
  </conditionalFormatting>
  <conditionalFormatting sqref="I25">
    <cfRule type="cellIs" dxfId="318" priority="380" operator="greaterThan">
      <formula>$G$6</formula>
    </cfRule>
  </conditionalFormatting>
  <conditionalFormatting sqref="I6">
    <cfRule type="cellIs" dxfId="317" priority="379" operator="greaterThan">
      <formula>$E$33</formula>
    </cfRule>
  </conditionalFormatting>
  <conditionalFormatting sqref="C6">
    <cfRule type="containsText" dxfId="316" priority="376" operator="containsText" text="abs">
      <formula>NOT(ISERROR(SEARCH("abs",C6)))</formula>
    </cfRule>
    <cfRule type="containsText" dxfId="315" priority="377" operator="containsText" text="CA">
      <formula>NOT(ISERROR(SEARCH("CA",C6)))</formula>
    </cfRule>
    <cfRule type="containsText" dxfId="314" priority="378" operator="containsText" text="Abs">
      <formula>NOT(ISERROR(SEARCH("Abs",C6)))</formula>
    </cfRule>
  </conditionalFormatting>
  <conditionalFormatting sqref="C5">
    <cfRule type="containsText" dxfId="313" priority="367" operator="containsText" text="abs">
      <formula>NOT(ISERROR(SEARCH("abs",C5)))</formula>
    </cfRule>
    <cfRule type="containsText" dxfId="312" priority="368" operator="containsText" text="CA">
      <formula>NOT(ISERROR(SEARCH("CA",C5)))</formula>
    </cfRule>
    <cfRule type="containsText" dxfId="311" priority="369" operator="containsText" text="Abs">
      <formula>NOT(ISERROR(SEARCH("Abs",C5)))</formula>
    </cfRule>
  </conditionalFormatting>
  <conditionalFormatting sqref="I50:I53 I45:I47 I35:I43">
    <cfRule type="cellIs" dxfId="310" priority="359" operator="greaterThan">
      <formula>$G$6</formula>
    </cfRule>
  </conditionalFormatting>
  <conditionalFormatting sqref="I34:I35">
    <cfRule type="cellIs" dxfId="309" priority="348" operator="greaterThan">
      <formula>$E$33</formula>
    </cfRule>
  </conditionalFormatting>
  <conditionalFormatting sqref="C34:C35">
    <cfRule type="containsText" dxfId="308" priority="345" operator="containsText" text="abs">
      <formula>NOT(ISERROR(SEARCH("abs",C34)))</formula>
    </cfRule>
    <cfRule type="containsText" dxfId="307" priority="346" operator="containsText" text="CA">
      <formula>NOT(ISERROR(SEARCH("CA",C34)))</formula>
    </cfRule>
    <cfRule type="containsText" dxfId="306" priority="347" operator="containsText" text="Abs">
      <formula>NOT(ISERROR(SEARCH("Abs",C34)))</formula>
    </cfRule>
  </conditionalFormatting>
  <conditionalFormatting sqref="F34:F35">
    <cfRule type="containsText" dxfId="305" priority="342" operator="containsText" text="abs">
      <formula>NOT(ISERROR(SEARCH("abs",F34)))</formula>
    </cfRule>
    <cfRule type="containsText" dxfId="304" priority="343" operator="containsText" text="CA">
      <formula>NOT(ISERROR(SEARCH("CA",F34)))</formula>
    </cfRule>
    <cfRule type="containsText" dxfId="303" priority="344" operator="containsText" text="Abs">
      <formula>NOT(ISERROR(SEARCH("Abs",F34)))</formula>
    </cfRule>
  </conditionalFormatting>
  <conditionalFormatting sqref="I43:I45">
    <cfRule type="cellIs" dxfId="302" priority="341" operator="greaterThan">
      <formula>$E$33</formula>
    </cfRule>
  </conditionalFormatting>
  <conditionalFormatting sqref="C43:C45">
    <cfRule type="containsText" dxfId="301" priority="338" operator="containsText" text="abs">
      <formula>NOT(ISERROR(SEARCH("abs",C43)))</formula>
    </cfRule>
    <cfRule type="containsText" dxfId="300" priority="339" operator="containsText" text="CA">
      <formula>NOT(ISERROR(SEARCH("CA",C43)))</formula>
    </cfRule>
    <cfRule type="containsText" dxfId="299" priority="340" operator="containsText" text="Abs">
      <formula>NOT(ISERROR(SEARCH("Abs",C43)))</formula>
    </cfRule>
  </conditionalFormatting>
  <conditionalFormatting sqref="F43:F45">
    <cfRule type="containsText" dxfId="298" priority="335" operator="containsText" text="abs">
      <formula>NOT(ISERROR(SEARCH("abs",F43)))</formula>
    </cfRule>
    <cfRule type="containsText" dxfId="297" priority="336" operator="containsText" text="CA">
      <formula>NOT(ISERROR(SEARCH("CA",F43)))</formula>
    </cfRule>
    <cfRule type="containsText" dxfId="296" priority="337" operator="containsText" text="Abs">
      <formula>NOT(ISERROR(SEARCH("Abs",F43)))</formula>
    </cfRule>
  </conditionalFormatting>
  <conditionalFormatting sqref="I47:I49">
    <cfRule type="cellIs" dxfId="295" priority="334" operator="greaterThan">
      <formula>$E$33</formula>
    </cfRule>
  </conditionalFormatting>
  <conditionalFormatting sqref="C48">
    <cfRule type="containsText" dxfId="294" priority="328" operator="containsText" text="abs">
      <formula>NOT(ISERROR(SEARCH("abs",C48)))</formula>
    </cfRule>
    <cfRule type="containsText" dxfId="293" priority="329" operator="containsText" text="CA">
      <formula>NOT(ISERROR(SEARCH("CA",C48)))</formula>
    </cfRule>
    <cfRule type="containsText" dxfId="292" priority="330" operator="containsText" text="Abs">
      <formula>NOT(ISERROR(SEARCH("Abs",C48)))</formula>
    </cfRule>
  </conditionalFormatting>
  <conditionalFormatting sqref="C47">
    <cfRule type="containsText" dxfId="291" priority="331" operator="containsText" text="abs">
      <formula>NOT(ISERROR(SEARCH("abs",C47)))</formula>
    </cfRule>
    <cfRule type="containsText" dxfId="290" priority="332" operator="containsText" text="CA">
      <formula>NOT(ISERROR(SEARCH("CA",C47)))</formula>
    </cfRule>
    <cfRule type="containsText" dxfId="289" priority="333" operator="containsText" text="Abs">
      <formula>NOT(ISERROR(SEARCH("Abs",C47)))</formula>
    </cfRule>
  </conditionalFormatting>
  <conditionalFormatting sqref="F47">
    <cfRule type="containsText" dxfId="288" priority="325" operator="containsText" text="abs">
      <formula>NOT(ISERROR(SEARCH("abs",F47)))</formula>
    </cfRule>
    <cfRule type="containsText" dxfId="287" priority="326" operator="containsText" text="CA">
      <formula>NOT(ISERROR(SEARCH("CA",F47)))</formula>
    </cfRule>
    <cfRule type="containsText" dxfId="286" priority="327" operator="containsText" text="Abs">
      <formula>NOT(ISERROR(SEARCH("Abs",F47)))</formula>
    </cfRule>
  </conditionalFormatting>
  <conditionalFormatting sqref="I41">
    <cfRule type="cellIs" dxfId="285" priority="321" operator="greaterThan">
      <formula>$E$33</formula>
    </cfRule>
  </conditionalFormatting>
  <conditionalFormatting sqref="I50">
    <cfRule type="cellIs" dxfId="284" priority="311" operator="greaterThan">
      <formula>$E$33</formula>
    </cfRule>
  </conditionalFormatting>
  <conditionalFormatting sqref="C50">
    <cfRule type="containsText" dxfId="283" priority="308" operator="containsText" text="abs">
      <formula>NOT(ISERROR(SEARCH("abs",C50)))</formula>
    </cfRule>
    <cfRule type="containsText" dxfId="282" priority="309" operator="containsText" text="CA">
      <formula>NOT(ISERROR(SEARCH("CA",C50)))</formula>
    </cfRule>
    <cfRule type="containsText" dxfId="281" priority="310" operator="containsText" text="Abs">
      <formula>NOT(ISERROR(SEARCH("Abs",C50)))</formula>
    </cfRule>
  </conditionalFormatting>
  <conditionalFormatting sqref="F50">
    <cfRule type="containsText" dxfId="280" priority="305" operator="containsText" text="abs">
      <formula>NOT(ISERROR(SEARCH("abs",F50)))</formula>
    </cfRule>
    <cfRule type="containsText" dxfId="279" priority="306" operator="containsText" text="CA">
      <formula>NOT(ISERROR(SEARCH("CA",F50)))</formula>
    </cfRule>
    <cfRule type="containsText" dxfId="278" priority="307" operator="containsText" text="Abs">
      <formula>NOT(ISERROR(SEARCH("Abs",F50)))</formula>
    </cfRule>
  </conditionalFormatting>
  <conditionalFormatting sqref="C49">
    <cfRule type="containsText" dxfId="277" priority="299" operator="containsText" text="abs">
      <formula>NOT(ISERROR(SEARCH("abs",C49)))</formula>
    </cfRule>
    <cfRule type="containsText" dxfId="276" priority="300" operator="containsText" text="CA">
      <formula>NOT(ISERROR(SEARCH("CA",C49)))</formula>
    </cfRule>
    <cfRule type="containsText" dxfId="275" priority="301" operator="containsText" text="Abs">
      <formula>NOT(ISERROR(SEARCH("Abs",C49)))</formula>
    </cfRule>
  </conditionalFormatting>
  <conditionalFormatting sqref="C48">
    <cfRule type="containsText" dxfId="274" priority="302" operator="containsText" text="abs">
      <formula>NOT(ISERROR(SEARCH("abs",C48)))</formula>
    </cfRule>
    <cfRule type="containsText" dxfId="273" priority="303" operator="containsText" text="CA">
      <formula>NOT(ISERROR(SEARCH("CA",C48)))</formula>
    </cfRule>
    <cfRule type="containsText" dxfId="272" priority="304" operator="containsText" text="Abs">
      <formula>NOT(ISERROR(SEARCH("Abs",C48)))</formula>
    </cfRule>
  </conditionalFormatting>
  <conditionalFormatting sqref="F48">
    <cfRule type="containsText" dxfId="271" priority="296" operator="containsText" text="abs">
      <formula>NOT(ISERROR(SEARCH("abs",F48)))</formula>
    </cfRule>
    <cfRule type="containsText" dxfId="270" priority="297" operator="containsText" text="CA">
      <formula>NOT(ISERROR(SEARCH("CA",F48)))</formula>
    </cfRule>
    <cfRule type="containsText" dxfId="269" priority="298" operator="containsText" text="Abs">
      <formula>NOT(ISERROR(SEARCH("Abs",F48)))</formula>
    </cfRule>
  </conditionalFormatting>
  <conditionalFormatting sqref="I42">
    <cfRule type="cellIs" dxfId="268" priority="292" operator="greaterThan">
      <formula>$E$33</formula>
    </cfRule>
  </conditionalFormatting>
  <conditionalFormatting sqref="C42">
    <cfRule type="containsText" dxfId="267" priority="289" operator="containsText" text="abs">
      <formula>NOT(ISERROR(SEARCH("abs",C42)))</formula>
    </cfRule>
    <cfRule type="containsText" dxfId="266" priority="290" operator="containsText" text="CA">
      <formula>NOT(ISERROR(SEARCH("CA",C42)))</formula>
    </cfRule>
    <cfRule type="containsText" dxfId="265" priority="291" operator="containsText" text="Abs">
      <formula>NOT(ISERROR(SEARCH("Abs",C42)))</formula>
    </cfRule>
  </conditionalFormatting>
  <conditionalFormatting sqref="F78:F81 F73:F75 F63:F71">
    <cfRule type="containsText" dxfId="264" priority="276" operator="containsText" text="abs">
      <formula>NOT(ISERROR(SEARCH("abs",F63)))</formula>
    </cfRule>
    <cfRule type="containsText" dxfId="263" priority="277" operator="containsText" text="CA">
      <formula>NOT(ISERROR(SEARCH("CA",F63)))</formula>
    </cfRule>
    <cfRule type="containsText" dxfId="262" priority="278" operator="containsText" text="Abs">
      <formula>NOT(ISERROR(SEARCH("Abs",F63)))</formula>
    </cfRule>
  </conditionalFormatting>
  <conditionalFormatting sqref="C77">
    <cfRule type="containsText" dxfId="261" priority="262" operator="containsText" text="abs">
      <formula>NOT(ISERROR(SEARCH("abs",C77)))</formula>
    </cfRule>
    <cfRule type="containsText" dxfId="260" priority="263" operator="containsText" text="CA">
      <formula>NOT(ISERROR(SEARCH("CA",C77)))</formula>
    </cfRule>
    <cfRule type="containsText" dxfId="259" priority="264" operator="containsText" text="Abs">
      <formula>NOT(ISERROR(SEARCH("Abs",C77)))</formula>
    </cfRule>
  </conditionalFormatting>
  <conditionalFormatting sqref="I78:I81 I73:I75 I63:I71">
    <cfRule type="cellIs" dxfId="258" priority="272" operator="greaterThan">
      <formula>$G$6</formula>
    </cfRule>
  </conditionalFormatting>
  <conditionalFormatting sqref="C63">
    <cfRule type="containsText" dxfId="257" priority="269" operator="containsText" text="abs">
      <formula>NOT(ISERROR(SEARCH("abs",C63)))</formula>
    </cfRule>
    <cfRule type="containsText" dxfId="256" priority="270" operator="containsText" text="CA">
      <formula>NOT(ISERROR(SEARCH("CA",C63)))</formula>
    </cfRule>
    <cfRule type="containsText" dxfId="255" priority="271" operator="containsText" text="Abs">
      <formula>NOT(ISERROR(SEARCH("Abs",C63)))</formula>
    </cfRule>
  </conditionalFormatting>
  <conditionalFormatting sqref="C74">
    <cfRule type="containsText" dxfId="254" priority="266" operator="containsText" text="abs">
      <formula>NOT(ISERROR(SEARCH("abs",C74)))</formula>
    </cfRule>
    <cfRule type="containsText" dxfId="253" priority="267" operator="containsText" text="CA">
      <formula>NOT(ISERROR(SEARCH("CA",C74)))</formula>
    </cfRule>
    <cfRule type="containsText" dxfId="252" priority="268" operator="containsText" text="Abs">
      <formula>NOT(ISERROR(SEARCH("Abs",C74)))</formula>
    </cfRule>
  </conditionalFormatting>
  <conditionalFormatting sqref="I77">
    <cfRule type="cellIs" dxfId="251" priority="265" operator="greaterThan">
      <formula>$E$33</formula>
    </cfRule>
  </conditionalFormatting>
  <conditionalFormatting sqref="F77">
    <cfRule type="containsText" dxfId="250" priority="259" operator="containsText" text="abs">
      <formula>NOT(ISERROR(SEARCH("abs",F77)))</formula>
    </cfRule>
    <cfRule type="containsText" dxfId="249" priority="260" operator="containsText" text="CA">
      <formula>NOT(ISERROR(SEARCH("CA",F77)))</formula>
    </cfRule>
    <cfRule type="containsText" dxfId="248" priority="261" operator="containsText" text="Abs">
      <formula>NOT(ISERROR(SEARCH("Abs",F77)))</formula>
    </cfRule>
  </conditionalFormatting>
  <conditionalFormatting sqref="I62:I63">
    <cfRule type="cellIs" dxfId="247" priority="258" operator="greaterThan">
      <formula>$E$33</formula>
    </cfRule>
  </conditionalFormatting>
  <conditionalFormatting sqref="C62:C63">
    <cfRule type="containsText" dxfId="246" priority="255" operator="containsText" text="abs">
      <formula>NOT(ISERROR(SEARCH("abs",C62)))</formula>
    </cfRule>
    <cfRule type="containsText" dxfId="245" priority="256" operator="containsText" text="CA">
      <formula>NOT(ISERROR(SEARCH("CA",C62)))</formula>
    </cfRule>
    <cfRule type="containsText" dxfId="244" priority="257" operator="containsText" text="Abs">
      <formula>NOT(ISERROR(SEARCH("Abs",C62)))</formula>
    </cfRule>
  </conditionalFormatting>
  <conditionalFormatting sqref="F62:F63">
    <cfRule type="containsText" dxfId="243" priority="252" operator="containsText" text="abs">
      <formula>NOT(ISERROR(SEARCH("abs",F62)))</formula>
    </cfRule>
    <cfRule type="containsText" dxfId="242" priority="253" operator="containsText" text="CA">
      <formula>NOT(ISERROR(SEARCH("CA",F62)))</formula>
    </cfRule>
    <cfRule type="containsText" dxfId="241" priority="254" operator="containsText" text="Abs">
      <formula>NOT(ISERROR(SEARCH("Abs",F62)))</formula>
    </cfRule>
  </conditionalFormatting>
  <conditionalFormatting sqref="I71:I73">
    <cfRule type="cellIs" dxfId="240" priority="251" operator="greaterThan">
      <formula>$E$33</formula>
    </cfRule>
  </conditionalFormatting>
  <conditionalFormatting sqref="C71:C73">
    <cfRule type="containsText" dxfId="239" priority="248" operator="containsText" text="abs">
      <formula>NOT(ISERROR(SEARCH("abs",C71)))</formula>
    </cfRule>
    <cfRule type="containsText" dxfId="238" priority="249" operator="containsText" text="CA">
      <formula>NOT(ISERROR(SEARCH("CA",C71)))</formula>
    </cfRule>
    <cfRule type="containsText" dxfId="237" priority="250" operator="containsText" text="Abs">
      <formula>NOT(ISERROR(SEARCH("Abs",C71)))</formula>
    </cfRule>
  </conditionalFormatting>
  <conditionalFormatting sqref="F71:F73">
    <cfRule type="containsText" dxfId="236" priority="245" operator="containsText" text="abs">
      <formula>NOT(ISERROR(SEARCH("abs",F71)))</formula>
    </cfRule>
    <cfRule type="containsText" dxfId="235" priority="246" operator="containsText" text="CA">
      <formula>NOT(ISERROR(SEARCH("CA",F71)))</formula>
    </cfRule>
    <cfRule type="containsText" dxfId="234" priority="247" operator="containsText" text="Abs">
      <formula>NOT(ISERROR(SEARCH("Abs",F71)))</formula>
    </cfRule>
  </conditionalFormatting>
  <conditionalFormatting sqref="I75:I77">
    <cfRule type="cellIs" dxfId="233" priority="244" operator="greaterThan">
      <formula>$E$33</formula>
    </cfRule>
  </conditionalFormatting>
  <conditionalFormatting sqref="C75">
    <cfRule type="containsText" dxfId="232" priority="241" operator="containsText" text="abs">
      <formula>NOT(ISERROR(SEARCH("abs",C75)))</formula>
    </cfRule>
    <cfRule type="containsText" dxfId="231" priority="242" operator="containsText" text="CA">
      <formula>NOT(ISERROR(SEARCH("CA",C75)))</formula>
    </cfRule>
    <cfRule type="containsText" dxfId="230" priority="243" operator="containsText" text="Abs">
      <formula>NOT(ISERROR(SEARCH("Abs",C75)))</formula>
    </cfRule>
  </conditionalFormatting>
  <conditionalFormatting sqref="C76">
    <cfRule type="containsText" dxfId="229" priority="238" operator="containsText" text="abs">
      <formula>NOT(ISERROR(SEARCH("abs",C76)))</formula>
    </cfRule>
    <cfRule type="containsText" dxfId="228" priority="239" operator="containsText" text="CA">
      <formula>NOT(ISERROR(SEARCH("CA",C76)))</formula>
    </cfRule>
    <cfRule type="containsText" dxfId="227" priority="240" operator="containsText" text="Abs">
      <formula>NOT(ISERROR(SEARCH("Abs",C76)))</formula>
    </cfRule>
  </conditionalFormatting>
  <conditionalFormatting sqref="I69">
    <cfRule type="cellIs" dxfId="226" priority="231" operator="greaterThan">
      <formula>$E$33</formula>
    </cfRule>
  </conditionalFormatting>
  <conditionalFormatting sqref="C69">
    <cfRule type="containsText" dxfId="225" priority="228" operator="containsText" text="abs">
      <formula>NOT(ISERROR(SEARCH("abs",C69)))</formula>
    </cfRule>
    <cfRule type="containsText" dxfId="224" priority="229" operator="containsText" text="CA">
      <formula>NOT(ISERROR(SEARCH("CA",C69)))</formula>
    </cfRule>
    <cfRule type="containsText" dxfId="223" priority="230" operator="containsText" text="Abs">
      <formula>NOT(ISERROR(SEARCH("Abs",C69)))</formula>
    </cfRule>
  </conditionalFormatting>
  <conditionalFormatting sqref="F69">
    <cfRule type="containsText" dxfId="222" priority="225" operator="containsText" text="abs">
      <formula>NOT(ISERROR(SEARCH("abs",F69)))</formula>
    </cfRule>
    <cfRule type="containsText" dxfId="221" priority="226" operator="containsText" text="CA">
      <formula>NOT(ISERROR(SEARCH("CA",F69)))</formula>
    </cfRule>
    <cfRule type="containsText" dxfId="220" priority="227" operator="containsText" text="Abs">
      <formula>NOT(ISERROR(SEARCH("Abs",F69)))</formula>
    </cfRule>
  </conditionalFormatting>
  <conditionalFormatting sqref="C78">
    <cfRule type="containsText" dxfId="219" priority="215" operator="containsText" text="abs">
      <formula>NOT(ISERROR(SEARCH("abs",C78)))</formula>
    </cfRule>
    <cfRule type="containsText" dxfId="218" priority="216" operator="containsText" text="CA">
      <formula>NOT(ISERROR(SEARCH("CA",C78)))</formula>
    </cfRule>
    <cfRule type="containsText" dxfId="217" priority="217" operator="containsText" text="Abs">
      <formula>NOT(ISERROR(SEARCH("Abs",C78)))</formula>
    </cfRule>
  </conditionalFormatting>
  <conditionalFormatting sqref="I78">
    <cfRule type="cellIs" dxfId="216" priority="218" operator="greaterThan">
      <formula>$E$33</formula>
    </cfRule>
  </conditionalFormatting>
  <conditionalFormatting sqref="F78">
    <cfRule type="containsText" dxfId="215" priority="212" operator="containsText" text="abs">
      <formula>NOT(ISERROR(SEARCH("abs",F78)))</formula>
    </cfRule>
    <cfRule type="containsText" dxfId="214" priority="213" operator="containsText" text="CA">
      <formula>NOT(ISERROR(SEARCH("CA",F78)))</formula>
    </cfRule>
    <cfRule type="containsText" dxfId="213" priority="214" operator="containsText" text="Abs">
      <formula>NOT(ISERROR(SEARCH("Abs",F78)))</formula>
    </cfRule>
  </conditionalFormatting>
  <conditionalFormatting sqref="C76">
    <cfRule type="containsText" dxfId="212" priority="209" operator="containsText" text="abs">
      <formula>NOT(ISERROR(SEARCH("abs",C76)))</formula>
    </cfRule>
    <cfRule type="containsText" dxfId="211" priority="210" operator="containsText" text="CA">
      <formula>NOT(ISERROR(SEARCH("CA",C76)))</formula>
    </cfRule>
    <cfRule type="containsText" dxfId="210" priority="211" operator="containsText" text="Abs">
      <formula>NOT(ISERROR(SEARCH("Abs",C76)))</formula>
    </cfRule>
  </conditionalFormatting>
  <conditionalFormatting sqref="C77">
    <cfRule type="containsText" dxfId="209" priority="206" operator="containsText" text="abs">
      <formula>NOT(ISERROR(SEARCH("abs",C77)))</formula>
    </cfRule>
    <cfRule type="containsText" dxfId="208" priority="207" operator="containsText" text="CA">
      <formula>NOT(ISERROR(SEARCH("CA",C77)))</formula>
    </cfRule>
    <cfRule type="containsText" dxfId="207" priority="208" operator="containsText" text="Abs">
      <formula>NOT(ISERROR(SEARCH("Abs",C77)))</formula>
    </cfRule>
  </conditionalFormatting>
  <conditionalFormatting sqref="F76">
    <cfRule type="containsText" dxfId="206" priority="203" operator="containsText" text="abs">
      <formula>NOT(ISERROR(SEARCH("abs",F76)))</formula>
    </cfRule>
    <cfRule type="containsText" dxfId="205" priority="204" operator="containsText" text="CA">
      <formula>NOT(ISERROR(SEARCH("CA",F76)))</formula>
    </cfRule>
    <cfRule type="containsText" dxfId="204" priority="205" operator="containsText" text="Abs">
      <formula>NOT(ISERROR(SEARCH("Abs",F76)))</formula>
    </cfRule>
  </conditionalFormatting>
  <conditionalFormatting sqref="F77">
    <cfRule type="containsText" dxfId="203" priority="200" operator="containsText" text="abs">
      <formula>NOT(ISERROR(SEARCH("abs",F77)))</formula>
    </cfRule>
    <cfRule type="containsText" dxfId="202" priority="201" operator="containsText" text="CA">
      <formula>NOT(ISERROR(SEARCH("CA",F77)))</formula>
    </cfRule>
    <cfRule type="containsText" dxfId="201" priority="202" operator="containsText" text="Abs">
      <formula>NOT(ISERROR(SEARCH("Abs",F77)))</formula>
    </cfRule>
  </conditionalFormatting>
  <conditionalFormatting sqref="I70">
    <cfRule type="cellIs" dxfId="200" priority="199" operator="greaterThan">
      <formula>$E$33</formula>
    </cfRule>
  </conditionalFormatting>
  <conditionalFormatting sqref="C70">
    <cfRule type="containsText" dxfId="199" priority="196" operator="containsText" text="abs">
      <formula>NOT(ISERROR(SEARCH("abs",C70)))</formula>
    </cfRule>
    <cfRule type="containsText" dxfId="198" priority="197" operator="containsText" text="CA">
      <formula>NOT(ISERROR(SEARCH("CA",C70)))</formula>
    </cfRule>
    <cfRule type="containsText" dxfId="197" priority="198" operator="containsText" text="Abs">
      <formula>NOT(ISERROR(SEARCH("Abs",C70)))</formula>
    </cfRule>
  </conditionalFormatting>
  <conditionalFormatting sqref="F70">
    <cfRule type="containsText" dxfId="196" priority="193" operator="containsText" text="abs">
      <formula>NOT(ISERROR(SEARCH("abs",F70)))</formula>
    </cfRule>
    <cfRule type="containsText" dxfId="195" priority="194" operator="containsText" text="CA">
      <formula>NOT(ISERROR(SEARCH("CA",F70)))</formula>
    </cfRule>
    <cfRule type="containsText" dxfId="194" priority="195" operator="containsText" text="Abs">
      <formula>NOT(ISERROR(SEARCH("Abs",F70)))</formula>
    </cfRule>
  </conditionalFormatting>
  <conditionalFormatting sqref="F61">
    <cfRule type="containsText" dxfId="193" priority="190" operator="containsText" text="abs">
      <formula>NOT(ISERROR(SEARCH("abs",F61)))</formula>
    </cfRule>
    <cfRule type="containsText" dxfId="192" priority="191" operator="containsText" text="CA">
      <formula>NOT(ISERROR(SEARCH("CA",F61)))</formula>
    </cfRule>
    <cfRule type="containsText" dxfId="191" priority="192" operator="containsText" text="Abs">
      <formula>NOT(ISERROR(SEARCH("Abs",F61)))</formula>
    </cfRule>
  </conditionalFormatting>
  <conditionalFormatting sqref="C61">
    <cfRule type="containsText" dxfId="190" priority="187" operator="containsText" text="abs">
      <formula>NOT(ISERROR(SEARCH("abs",C61)))</formula>
    </cfRule>
    <cfRule type="containsText" dxfId="189" priority="188" operator="containsText" text="CA">
      <formula>NOT(ISERROR(SEARCH("CA",C61)))</formula>
    </cfRule>
    <cfRule type="containsText" dxfId="188" priority="189" operator="containsText" text="Abs">
      <formula>NOT(ISERROR(SEARCH("Abs",C61)))</formula>
    </cfRule>
  </conditionalFormatting>
  <conditionalFormatting sqref="C106:C109 C101:C102 C92:C99">
    <cfRule type="containsText" dxfId="187" priority="180" operator="containsText" text="abs">
      <formula>NOT(ISERROR(SEARCH("abs",C92)))</formula>
    </cfRule>
    <cfRule type="containsText" dxfId="186" priority="181" operator="containsText" text="CA">
      <formula>NOT(ISERROR(SEARCH("CA",C92)))</formula>
    </cfRule>
    <cfRule type="containsText" dxfId="185" priority="182" operator="containsText" text="Abs">
      <formula>NOT(ISERROR(SEARCH("Abs",C92)))</formula>
    </cfRule>
  </conditionalFormatting>
  <conditionalFormatting sqref="F106:F109 F101:F103 F91:F99">
    <cfRule type="containsText" dxfId="184" priority="183" operator="containsText" text="abs">
      <formula>NOT(ISERROR(SEARCH("abs",F91)))</formula>
    </cfRule>
    <cfRule type="containsText" dxfId="183" priority="184" operator="containsText" text="CA">
      <formula>NOT(ISERROR(SEARCH("CA",F91)))</formula>
    </cfRule>
    <cfRule type="containsText" dxfId="182" priority="185" operator="containsText" text="Abs">
      <formula>NOT(ISERROR(SEARCH("Abs",F91)))</formula>
    </cfRule>
  </conditionalFormatting>
  <conditionalFormatting sqref="I106:I109 I101:I103 I91:I99">
    <cfRule type="cellIs" dxfId="181" priority="179" operator="greaterThan">
      <formula>$G$6</formula>
    </cfRule>
  </conditionalFormatting>
  <conditionalFormatting sqref="C91">
    <cfRule type="containsText" dxfId="180" priority="176" operator="containsText" text="abs">
      <formula>NOT(ISERROR(SEARCH("abs",C91)))</formula>
    </cfRule>
    <cfRule type="containsText" dxfId="179" priority="177" operator="containsText" text="CA">
      <formula>NOT(ISERROR(SEARCH("CA",C91)))</formula>
    </cfRule>
    <cfRule type="containsText" dxfId="178" priority="178" operator="containsText" text="Abs">
      <formula>NOT(ISERROR(SEARCH("Abs",C91)))</formula>
    </cfRule>
  </conditionalFormatting>
  <conditionalFormatting sqref="C102">
    <cfRule type="containsText" dxfId="177" priority="173" operator="containsText" text="abs">
      <formula>NOT(ISERROR(SEARCH("abs",C102)))</formula>
    </cfRule>
    <cfRule type="containsText" dxfId="176" priority="174" operator="containsText" text="CA">
      <formula>NOT(ISERROR(SEARCH("CA",C102)))</formula>
    </cfRule>
    <cfRule type="containsText" dxfId="175" priority="175" operator="containsText" text="Abs">
      <formula>NOT(ISERROR(SEARCH("Abs",C102)))</formula>
    </cfRule>
  </conditionalFormatting>
  <conditionalFormatting sqref="C95">
    <cfRule type="containsText" dxfId="174" priority="170" operator="containsText" text="abs">
      <formula>NOT(ISERROR(SEARCH("abs",C95)))</formula>
    </cfRule>
    <cfRule type="containsText" dxfId="173" priority="171" operator="containsText" text="CA">
      <formula>NOT(ISERROR(SEARCH("CA",C95)))</formula>
    </cfRule>
    <cfRule type="containsText" dxfId="172" priority="172" operator="containsText" text="Abs">
      <formula>NOT(ISERROR(SEARCH("Abs",C95)))</formula>
    </cfRule>
  </conditionalFormatting>
  <conditionalFormatting sqref="I105">
    <cfRule type="cellIs" dxfId="171" priority="169" operator="greaterThan">
      <formula>$E$33</formula>
    </cfRule>
  </conditionalFormatting>
  <conditionalFormatting sqref="C105">
    <cfRule type="containsText" dxfId="170" priority="166" operator="containsText" text="abs">
      <formula>NOT(ISERROR(SEARCH("abs",C105)))</formula>
    </cfRule>
    <cfRule type="containsText" dxfId="169" priority="167" operator="containsText" text="CA">
      <formula>NOT(ISERROR(SEARCH("CA",C105)))</formula>
    </cfRule>
    <cfRule type="containsText" dxfId="168" priority="168" operator="containsText" text="Abs">
      <formula>NOT(ISERROR(SEARCH("Abs",C105)))</formula>
    </cfRule>
  </conditionalFormatting>
  <conditionalFormatting sqref="F105">
    <cfRule type="containsText" dxfId="167" priority="163" operator="containsText" text="abs">
      <formula>NOT(ISERROR(SEARCH("abs",F105)))</formula>
    </cfRule>
    <cfRule type="containsText" dxfId="166" priority="164" operator="containsText" text="CA">
      <formula>NOT(ISERROR(SEARCH("CA",F105)))</formula>
    </cfRule>
    <cfRule type="containsText" dxfId="165" priority="165" operator="containsText" text="Abs">
      <formula>NOT(ISERROR(SEARCH("Abs",F105)))</formula>
    </cfRule>
  </conditionalFormatting>
  <conditionalFormatting sqref="I90:I91">
    <cfRule type="cellIs" dxfId="164" priority="162" operator="greaterThan">
      <formula>$E$33</formula>
    </cfRule>
  </conditionalFormatting>
  <conditionalFormatting sqref="C90:C91">
    <cfRule type="containsText" dxfId="163" priority="159" operator="containsText" text="abs">
      <formula>NOT(ISERROR(SEARCH("abs",C90)))</formula>
    </cfRule>
    <cfRule type="containsText" dxfId="162" priority="160" operator="containsText" text="CA">
      <formula>NOT(ISERROR(SEARCH("CA",C90)))</formula>
    </cfRule>
    <cfRule type="containsText" dxfId="161" priority="161" operator="containsText" text="Abs">
      <formula>NOT(ISERROR(SEARCH("Abs",C90)))</formula>
    </cfRule>
  </conditionalFormatting>
  <conditionalFormatting sqref="F90:F91">
    <cfRule type="containsText" dxfId="160" priority="156" operator="containsText" text="abs">
      <formula>NOT(ISERROR(SEARCH("abs",F90)))</formula>
    </cfRule>
    <cfRule type="containsText" dxfId="159" priority="157" operator="containsText" text="CA">
      <formula>NOT(ISERROR(SEARCH("CA",F90)))</formula>
    </cfRule>
    <cfRule type="containsText" dxfId="158" priority="158" operator="containsText" text="Abs">
      <formula>NOT(ISERROR(SEARCH("Abs",F90)))</formula>
    </cfRule>
  </conditionalFormatting>
  <conditionalFormatting sqref="I99:I101">
    <cfRule type="cellIs" dxfId="157" priority="155" operator="greaterThan">
      <formula>$E$33</formula>
    </cfRule>
  </conditionalFormatting>
  <conditionalFormatting sqref="C99:C101">
    <cfRule type="containsText" dxfId="156" priority="152" operator="containsText" text="abs">
      <formula>NOT(ISERROR(SEARCH("abs",C99)))</formula>
    </cfRule>
    <cfRule type="containsText" dxfId="155" priority="153" operator="containsText" text="CA">
      <formula>NOT(ISERROR(SEARCH("CA",C99)))</formula>
    </cfRule>
    <cfRule type="containsText" dxfId="154" priority="154" operator="containsText" text="Abs">
      <formula>NOT(ISERROR(SEARCH("Abs",C99)))</formula>
    </cfRule>
  </conditionalFormatting>
  <conditionalFormatting sqref="F99:F101">
    <cfRule type="containsText" dxfId="153" priority="149" operator="containsText" text="abs">
      <formula>NOT(ISERROR(SEARCH("abs",F99)))</formula>
    </cfRule>
    <cfRule type="containsText" dxfId="152" priority="150" operator="containsText" text="CA">
      <formula>NOT(ISERROR(SEARCH("CA",F99)))</formula>
    </cfRule>
    <cfRule type="containsText" dxfId="151" priority="151" operator="containsText" text="Abs">
      <formula>NOT(ISERROR(SEARCH("Abs",F99)))</formula>
    </cfRule>
  </conditionalFormatting>
  <conditionalFormatting sqref="I103:I105">
    <cfRule type="cellIs" dxfId="150" priority="148" operator="greaterThan">
      <formula>$E$33</formula>
    </cfRule>
  </conditionalFormatting>
  <conditionalFormatting sqref="C103:C105">
    <cfRule type="containsText" dxfId="149" priority="145" operator="containsText" text="abs">
      <formula>NOT(ISERROR(SEARCH("abs",C103)))</formula>
    </cfRule>
    <cfRule type="containsText" dxfId="148" priority="146" operator="containsText" text="CA">
      <formula>NOT(ISERROR(SEARCH("CA",C103)))</formula>
    </cfRule>
    <cfRule type="containsText" dxfId="147" priority="147" operator="containsText" text="Abs">
      <formula>NOT(ISERROR(SEARCH("Abs",C103)))</formula>
    </cfRule>
  </conditionalFormatting>
  <conditionalFormatting sqref="F103:F105">
    <cfRule type="containsText" dxfId="146" priority="142" operator="containsText" text="abs">
      <formula>NOT(ISERROR(SEARCH("abs",F103)))</formula>
    </cfRule>
    <cfRule type="containsText" dxfId="145" priority="143" operator="containsText" text="CA">
      <formula>NOT(ISERROR(SEARCH("CA",F103)))</formula>
    </cfRule>
    <cfRule type="containsText" dxfId="144" priority="144" operator="containsText" text="Abs">
      <formula>NOT(ISERROR(SEARCH("Abs",F103)))</formula>
    </cfRule>
  </conditionalFormatting>
  <conditionalFormatting sqref="I97">
    <cfRule type="cellIs" dxfId="143" priority="141" operator="greaterThan">
      <formula>$E$33</formula>
    </cfRule>
  </conditionalFormatting>
  <conditionalFormatting sqref="C97">
    <cfRule type="containsText" dxfId="142" priority="138" operator="containsText" text="abs">
      <formula>NOT(ISERROR(SEARCH("abs",C97)))</formula>
    </cfRule>
    <cfRule type="containsText" dxfId="141" priority="139" operator="containsText" text="CA">
      <formula>NOT(ISERROR(SEARCH("CA",C97)))</formula>
    </cfRule>
    <cfRule type="containsText" dxfId="140" priority="140" operator="containsText" text="Abs">
      <formula>NOT(ISERROR(SEARCH("Abs",C97)))</formula>
    </cfRule>
  </conditionalFormatting>
  <conditionalFormatting sqref="F97">
    <cfRule type="containsText" dxfId="139" priority="135" operator="containsText" text="abs">
      <formula>NOT(ISERROR(SEARCH("abs",F97)))</formula>
    </cfRule>
    <cfRule type="containsText" dxfId="138" priority="136" operator="containsText" text="CA">
      <formula>NOT(ISERROR(SEARCH("CA",F97)))</formula>
    </cfRule>
    <cfRule type="containsText" dxfId="137" priority="137" operator="containsText" text="Abs">
      <formula>NOT(ISERROR(SEARCH("Abs",F97)))</formula>
    </cfRule>
  </conditionalFormatting>
  <conditionalFormatting sqref="C92">
    <cfRule type="containsText" dxfId="136" priority="132" operator="containsText" text="abs">
      <formula>NOT(ISERROR(SEARCH("abs",C92)))</formula>
    </cfRule>
    <cfRule type="containsText" dxfId="135" priority="133" operator="containsText" text="CA">
      <formula>NOT(ISERROR(SEARCH("CA",C92)))</formula>
    </cfRule>
    <cfRule type="containsText" dxfId="134" priority="134" operator="containsText" text="Abs">
      <formula>NOT(ISERROR(SEARCH("Abs",C92)))</formula>
    </cfRule>
  </conditionalFormatting>
  <conditionalFormatting sqref="C103">
    <cfRule type="containsText" dxfId="133" priority="129" operator="containsText" text="abs">
      <formula>NOT(ISERROR(SEARCH("abs",C103)))</formula>
    </cfRule>
    <cfRule type="containsText" dxfId="132" priority="130" operator="containsText" text="CA">
      <formula>NOT(ISERROR(SEARCH("CA",C103)))</formula>
    </cfRule>
    <cfRule type="containsText" dxfId="131" priority="131" operator="containsText" text="Abs">
      <formula>NOT(ISERROR(SEARCH("Abs",C103)))</formula>
    </cfRule>
  </conditionalFormatting>
  <conditionalFormatting sqref="C96">
    <cfRule type="containsText" dxfId="130" priority="126" operator="containsText" text="abs">
      <formula>NOT(ISERROR(SEARCH("abs",C96)))</formula>
    </cfRule>
    <cfRule type="containsText" dxfId="129" priority="127" operator="containsText" text="CA">
      <formula>NOT(ISERROR(SEARCH("CA",C96)))</formula>
    </cfRule>
    <cfRule type="containsText" dxfId="128" priority="128" operator="containsText" text="Abs">
      <formula>NOT(ISERROR(SEARCH("Abs",C96)))</formula>
    </cfRule>
  </conditionalFormatting>
  <conditionalFormatting sqref="I106">
    <cfRule type="cellIs" dxfId="127" priority="125" operator="greaterThan">
      <formula>$E$33</formula>
    </cfRule>
  </conditionalFormatting>
  <conditionalFormatting sqref="C106">
    <cfRule type="containsText" dxfId="126" priority="122" operator="containsText" text="abs">
      <formula>NOT(ISERROR(SEARCH("abs",C106)))</formula>
    </cfRule>
    <cfRule type="containsText" dxfId="125" priority="123" operator="containsText" text="CA">
      <formula>NOT(ISERROR(SEARCH("CA",C106)))</formula>
    </cfRule>
    <cfRule type="containsText" dxfId="124" priority="124" operator="containsText" text="Abs">
      <formula>NOT(ISERROR(SEARCH("Abs",C106)))</formula>
    </cfRule>
  </conditionalFormatting>
  <conditionalFormatting sqref="F106">
    <cfRule type="containsText" dxfId="123" priority="119" operator="containsText" text="abs">
      <formula>NOT(ISERROR(SEARCH("abs",F106)))</formula>
    </cfRule>
    <cfRule type="containsText" dxfId="122" priority="120" operator="containsText" text="CA">
      <formula>NOT(ISERROR(SEARCH("CA",F106)))</formula>
    </cfRule>
    <cfRule type="containsText" dxfId="121" priority="121" operator="containsText" text="Abs">
      <formula>NOT(ISERROR(SEARCH("Abs",F106)))</formula>
    </cfRule>
  </conditionalFormatting>
  <conditionalFormatting sqref="I98">
    <cfRule type="cellIs" dxfId="120" priority="118" operator="greaterThan">
      <formula>$E$33</formula>
    </cfRule>
  </conditionalFormatting>
  <conditionalFormatting sqref="C98">
    <cfRule type="containsText" dxfId="119" priority="115" operator="containsText" text="abs">
      <formula>NOT(ISERROR(SEARCH("abs",C98)))</formula>
    </cfRule>
    <cfRule type="containsText" dxfId="118" priority="116" operator="containsText" text="CA">
      <formula>NOT(ISERROR(SEARCH("CA",C98)))</formula>
    </cfRule>
    <cfRule type="containsText" dxfId="117" priority="117" operator="containsText" text="Abs">
      <formula>NOT(ISERROR(SEARCH("Abs",C98)))</formula>
    </cfRule>
  </conditionalFormatting>
  <conditionalFormatting sqref="F98">
    <cfRule type="containsText" dxfId="116" priority="112" operator="containsText" text="abs">
      <formula>NOT(ISERROR(SEARCH("abs",F98)))</formula>
    </cfRule>
    <cfRule type="containsText" dxfId="115" priority="113" operator="containsText" text="CA">
      <formula>NOT(ISERROR(SEARCH("CA",F98)))</formula>
    </cfRule>
    <cfRule type="containsText" dxfId="114" priority="114" operator="containsText" text="Abs">
      <formula>NOT(ISERROR(SEARCH("Abs",F98)))</formula>
    </cfRule>
  </conditionalFormatting>
  <conditionalFormatting sqref="F89">
    <cfRule type="containsText" dxfId="113" priority="109" operator="containsText" text="abs">
      <formula>NOT(ISERROR(SEARCH("abs",F89)))</formula>
    </cfRule>
    <cfRule type="containsText" dxfId="112" priority="110" operator="containsText" text="CA">
      <formula>NOT(ISERROR(SEARCH("CA",F89)))</formula>
    </cfRule>
    <cfRule type="containsText" dxfId="111" priority="111" operator="containsText" text="Abs">
      <formula>NOT(ISERROR(SEARCH("Abs",F89)))</formula>
    </cfRule>
  </conditionalFormatting>
  <conditionalFormatting sqref="C89">
    <cfRule type="containsText" dxfId="110" priority="106" operator="containsText" text="abs">
      <formula>NOT(ISERROR(SEARCH("abs",C89)))</formula>
    </cfRule>
    <cfRule type="containsText" dxfId="109" priority="107" operator="containsText" text="CA">
      <formula>NOT(ISERROR(SEARCH("CA",C89)))</formula>
    </cfRule>
    <cfRule type="containsText" dxfId="108" priority="108" operator="containsText" text="Abs">
      <formula>NOT(ISERROR(SEARCH("Abs",C89)))</formula>
    </cfRule>
  </conditionalFormatting>
  <conditionalFormatting sqref="F134:F137 F129:F131 F119:F127">
    <cfRule type="containsText" dxfId="107" priority="102" operator="containsText" text="abs">
      <formula>NOT(ISERROR(SEARCH("abs",F119)))</formula>
    </cfRule>
    <cfRule type="containsText" dxfId="106" priority="103" operator="containsText" text="CA">
      <formula>NOT(ISERROR(SEARCH("CA",F119)))</formula>
    </cfRule>
    <cfRule type="containsText" dxfId="105" priority="104" operator="containsText" text="Abs">
      <formula>NOT(ISERROR(SEARCH("Abs",F119)))</formula>
    </cfRule>
  </conditionalFormatting>
  <conditionalFormatting sqref="C134:C137 C129:C130 C120:C127">
    <cfRule type="containsText" dxfId="104" priority="99" operator="containsText" text="abs">
      <formula>NOT(ISERROR(SEARCH("abs",C120)))</formula>
    </cfRule>
    <cfRule type="containsText" dxfId="103" priority="100" operator="containsText" text="CA">
      <formula>NOT(ISERROR(SEARCH("CA",C120)))</formula>
    </cfRule>
    <cfRule type="containsText" dxfId="102" priority="101" operator="containsText" text="Abs">
      <formula>NOT(ISERROR(SEARCH("Abs",C120)))</formula>
    </cfRule>
  </conditionalFormatting>
  <conditionalFormatting sqref="I134:I137 I129:I131 I119:I127">
    <cfRule type="cellIs" dxfId="101" priority="98" operator="greaterThan">
      <formula>$G$6</formula>
    </cfRule>
  </conditionalFormatting>
  <conditionalFormatting sqref="C119">
    <cfRule type="containsText" dxfId="100" priority="95" operator="containsText" text="abs">
      <formula>NOT(ISERROR(SEARCH("abs",C119)))</formula>
    </cfRule>
    <cfRule type="containsText" dxfId="99" priority="96" operator="containsText" text="CA">
      <formula>NOT(ISERROR(SEARCH("CA",C119)))</formula>
    </cfRule>
    <cfRule type="containsText" dxfId="98" priority="97" operator="containsText" text="Abs">
      <formula>NOT(ISERROR(SEARCH("Abs",C119)))</formula>
    </cfRule>
  </conditionalFormatting>
  <conditionalFormatting sqref="C130">
    <cfRule type="containsText" dxfId="97" priority="92" operator="containsText" text="abs">
      <formula>NOT(ISERROR(SEARCH("abs",C130)))</formula>
    </cfRule>
    <cfRule type="containsText" dxfId="96" priority="93" operator="containsText" text="CA">
      <formula>NOT(ISERROR(SEARCH("CA",C130)))</formula>
    </cfRule>
    <cfRule type="containsText" dxfId="95" priority="94" operator="containsText" text="Abs">
      <formula>NOT(ISERROR(SEARCH("Abs",C130)))</formula>
    </cfRule>
  </conditionalFormatting>
  <conditionalFormatting sqref="C123">
    <cfRule type="containsText" dxfId="94" priority="89" operator="containsText" text="abs">
      <formula>NOT(ISERROR(SEARCH("abs",C123)))</formula>
    </cfRule>
    <cfRule type="containsText" dxfId="93" priority="90" operator="containsText" text="CA">
      <formula>NOT(ISERROR(SEARCH("CA",C123)))</formula>
    </cfRule>
    <cfRule type="containsText" dxfId="92" priority="91" operator="containsText" text="Abs">
      <formula>NOT(ISERROR(SEARCH("Abs",C123)))</formula>
    </cfRule>
  </conditionalFormatting>
  <conditionalFormatting sqref="I133">
    <cfRule type="cellIs" dxfId="91" priority="88" operator="greaterThan">
      <formula>$E$33</formula>
    </cfRule>
  </conditionalFormatting>
  <conditionalFormatting sqref="C133">
    <cfRule type="containsText" dxfId="90" priority="85" operator="containsText" text="abs">
      <formula>NOT(ISERROR(SEARCH("abs",C133)))</formula>
    </cfRule>
    <cfRule type="containsText" dxfId="89" priority="86" operator="containsText" text="CA">
      <formula>NOT(ISERROR(SEARCH("CA",C133)))</formula>
    </cfRule>
    <cfRule type="containsText" dxfId="88" priority="87" operator="containsText" text="Abs">
      <formula>NOT(ISERROR(SEARCH("Abs",C133)))</formula>
    </cfRule>
  </conditionalFormatting>
  <conditionalFormatting sqref="F133">
    <cfRule type="containsText" dxfId="87" priority="82" operator="containsText" text="abs">
      <formula>NOT(ISERROR(SEARCH("abs",F133)))</formula>
    </cfRule>
    <cfRule type="containsText" dxfId="86" priority="83" operator="containsText" text="CA">
      <formula>NOT(ISERROR(SEARCH("CA",F133)))</formula>
    </cfRule>
    <cfRule type="containsText" dxfId="85" priority="84" operator="containsText" text="Abs">
      <formula>NOT(ISERROR(SEARCH("Abs",F133)))</formula>
    </cfRule>
  </conditionalFormatting>
  <conditionalFormatting sqref="F125">
    <cfRule type="containsText" dxfId="84" priority="48" operator="containsText" text="abs">
      <formula>NOT(ISERROR(SEARCH("abs",F125)))</formula>
    </cfRule>
    <cfRule type="containsText" dxfId="83" priority="49" operator="containsText" text="CA">
      <formula>NOT(ISERROR(SEARCH("CA",F125)))</formula>
    </cfRule>
    <cfRule type="containsText" dxfId="82" priority="50" operator="containsText" text="Abs">
      <formula>NOT(ISERROR(SEARCH("Abs",F125)))</formula>
    </cfRule>
  </conditionalFormatting>
  <conditionalFormatting sqref="I118:I119">
    <cfRule type="cellIs" dxfId="81" priority="81" operator="greaterThan">
      <formula>$E$33</formula>
    </cfRule>
  </conditionalFormatting>
  <conditionalFormatting sqref="C118:C119">
    <cfRule type="containsText" dxfId="80" priority="78" operator="containsText" text="abs">
      <formula>NOT(ISERROR(SEARCH("abs",C118)))</formula>
    </cfRule>
    <cfRule type="containsText" dxfId="79" priority="79" operator="containsText" text="CA">
      <formula>NOT(ISERROR(SEARCH("CA",C118)))</formula>
    </cfRule>
    <cfRule type="containsText" dxfId="78" priority="80" operator="containsText" text="Abs">
      <formula>NOT(ISERROR(SEARCH("Abs",C118)))</formula>
    </cfRule>
  </conditionalFormatting>
  <conditionalFormatting sqref="F118:F119">
    <cfRule type="containsText" dxfId="77" priority="75" operator="containsText" text="abs">
      <formula>NOT(ISERROR(SEARCH("abs",F118)))</formula>
    </cfRule>
    <cfRule type="containsText" dxfId="76" priority="76" operator="containsText" text="CA">
      <formula>NOT(ISERROR(SEARCH("CA",F118)))</formula>
    </cfRule>
    <cfRule type="containsText" dxfId="75" priority="77" operator="containsText" text="Abs">
      <formula>NOT(ISERROR(SEARCH("Abs",F118)))</formula>
    </cfRule>
  </conditionalFormatting>
  <conditionalFormatting sqref="I127:I129">
    <cfRule type="cellIs" dxfId="74" priority="74" operator="greaterThan">
      <formula>$E$33</formula>
    </cfRule>
  </conditionalFormatting>
  <conditionalFormatting sqref="C127:C129">
    <cfRule type="containsText" dxfId="73" priority="71" operator="containsText" text="abs">
      <formula>NOT(ISERROR(SEARCH("abs",C127)))</formula>
    </cfRule>
    <cfRule type="containsText" dxfId="72" priority="72" operator="containsText" text="CA">
      <formula>NOT(ISERROR(SEARCH("CA",C127)))</formula>
    </cfRule>
    <cfRule type="containsText" dxfId="71" priority="73" operator="containsText" text="Abs">
      <formula>NOT(ISERROR(SEARCH("Abs",C127)))</formula>
    </cfRule>
  </conditionalFormatting>
  <conditionalFormatting sqref="F127:F129">
    <cfRule type="containsText" dxfId="70" priority="68" operator="containsText" text="abs">
      <formula>NOT(ISERROR(SEARCH("abs",F127)))</formula>
    </cfRule>
    <cfRule type="containsText" dxfId="69" priority="69" operator="containsText" text="CA">
      <formula>NOT(ISERROR(SEARCH("CA",F127)))</formula>
    </cfRule>
    <cfRule type="containsText" dxfId="68" priority="70" operator="containsText" text="Abs">
      <formula>NOT(ISERROR(SEARCH("Abs",F127)))</formula>
    </cfRule>
  </conditionalFormatting>
  <conditionalFormatting sqref="I131:I133">
    <cfRule type="cellIs" dxfId="67" priority="67" operator="greaterThan">
      <formula>$E$33</formula>
    </cfRule>
  </conditionalFormatting>
  <conditionalFormatting sqref="C132">
    <cfRule type="containsText" dxfId="66" priority="61" operator="containsText" text="abs">
      <formula>NOT(ISERROR(SEARCH("abs",C132)))</formula>
    </cfRule>
    <cfRule type="containsText" dxfId="65" priority="62" operator="containsText" text="CA">
      <formula>NOT(ISERROR(SEARCH("CA",C132)))</formula>
    </cfRule>
    <cfRule type="containsText" dxfId="64" priority="63" operator="containsText" text="Abs">
      <formula>NOT(ISERROR(SEARCH("Abs",C132)))</formula>
    </cfRule>
  </conditionalFormatting>
  <conditionalFormatting sqref="C131">
    <cfRule type="containsText" dxfId="63" priority="64" operator="containsText" text="abs">
      <formula>NOT(ISERROR(SEARCH("abs",C131)))</formula>
    </cfRule>
    <cfRule type="containsText" dxfId="62" priority="65" operator="containsText" text="CA">
      <formula>NOT(ISERROR(SEARCH("CA",C131)))</formula>
    </cfRule>
    <cfRule type="containsText" dxfId="61" priority="66" operator="containsText" text="Abs">
      <formula>NOT(ISERROR(SEARCH("Abs",C131)))</formula>
    </cfRule>
  </conditionalFormatting>
  <conditionalFormatting sqref="F132">
    <cfRule type="containsText" dxfId="60" priority="55" operator="containsText" text="abs">
      <formula>NOT(ISERROR(SEARCH("abs",F132)))</formula>
    </cfRule>
    <cfRule type="containsText" dxfId="59" priority="56" operator="containsText" text="CA">
      <formula>NOT(ISERROR(SEARCH("CA",F132)))</formula>
    </cfRule>
    <cfRule type="containsText" dxfId="58" priority="57" operator="containsText" text="Abs">
      <formula>NOT(ISERROR(SEARCH("Abs",F132)))</formula>
    </cfRule>
  </conditionalFormatting>
  <conditionalFormatting sqref="F131">
    <cfRule type="containsText" dxfId="57" priority="58" operator="containsText" text="abs">
      <formula>NOT(ISERROR(SEARCH("abs",F131)))</formula>
    </cfRule>
    <cfRule type="containsText" dxfId="56" priority="59" operator="containsText" text="CA">
      <formula>NOT(ISERROR(SEARCH("CA",F131)))</formula>
    </cfRule>
    <cfRule type="containsText" dxfId="55" priority="60" operator="containsText" text="Abs">
      <formula>NOT(ISERROR(SEARCH("Abs",F131)))</formula>
    </cfRule>
  </conditionalFormatting>
  <conditionalFormatting sqref="I125">
    <cfRule type="cellIs" dxfId="54" priority="54" operator="greaterThan">
      <formula>$E$33</formula>
    </cfRule>
  </conditionalFormatting>
  <conditionalFormatting sqref="C125">
    <cfRule type="containsText" dxfId="53" priority="51" operator="containsText" text="abs">
      <formula>NOT(ISERROR(SEARCH("abs",C125)))</formula>
    </cfRule>
    <cfRule type="containsText" dxfId="52" priority="52" operator="containsText" text="CA">
      <formula>NOT(ISERROR(SEARCH("CA",C125)))</formula>
    </cfRule>
    <cfRule type="containsText" dxfId="51" priority="53" operator="containsText" text="Abs">
      <formula>NOT(ISERROR(SEARCH("Abs",C125)))</formula>
    </cfRule>
  </conditionalFormatting>
  <conditionalFormatting sqref="C120">
    <cfRule type="containsText" dxfId="50" priority="45" operator="containsText" text="abs">
      <formula>NOT(ISERROR(SEARCH("abs",C120)))</formula>
    </cfRule>
    <cfRule type="containsText" dxfId="49" priority="46" operator="containsText" text="CA">
      <formula>NOT(ISERROR(SEARCH("CA",C120)))</formula>
    </cfRule>
    <cfRule type="containsText" dxfId="48" priority="47" operator="containsText" text="Abs">
      <formula>NOT(ISERROR(SEARCH("Abs",C120)))</formula>
    </cfRule>
  </conditionalFormatting>
  <conditionalFormatting sqref="C131">
    <cfRule type="containsText" dxfId="47" priority="42" operator="containsText" text="abs">
      <formula>NOT(ISERROR(SEARCH("abs",C131)))</formula>
    </cfRule>
    <cfRule type="containsText" dxfId="46" priority="43" operator="containsText" text="CA">
      <formula>NOT(ISERROR(SEARCH("CA",C131)))</formula>
    </cfRule>
    <cfRule type="containsText" dxfId="45" priority="44" operator="containsText" text="Abs">
      <formula>NOT(ISERROR(SEARCH("Abs",C131)))</formula>
    </cfRule>
  </conditionalFormatting>
  <conditionalFormatting sqref="C124">
    <cfRule type="containsText" dxfId="44" priority="39" operator="containsText" text="abs">
      <formula>NOT(ISERROR(SEARCH("abs",C124)))</formula>
    </cfRule>
    <cfRule type="containsText" dxfId="43" priority="40" operator="containsText" text="CA">
      <formula>NOT(ISERROR(SEARCH("CA",C124)))</formula>
    </cfRule>
    <cfRule type="containsText" dxfId="42" priority="41" operator="containsText" text="Abs">
      <formula>NOT(ISERROR(SEARCH("Abs",C124)))</formula>
    </cfRule>
  </conditionalFormatting>
  <conditionalFormatting sqref="I134">
    <cfRule type="cellIs" dxfId="41" priority="38" operator="greaterThan">
      <formula>$E$33</formula>
    </cfRule>
  </conditionalFormatting>
  <conditionalFormatting sqref="C134">
    <cfRule type="containsText" dxfId="40" priority="35" operator="containsText" text="abs">
      <formula>NOT(ISERROR(SEARCH("abs",C134)))</formula>
    </cfRule>
    <cfRule type="containsText" dxfId="39" priority="36" operator="containsText" text="CA">
      <formula>NOT(ISERROR(SEARCH("CA",C134)))</formula>
    </cfRule>
    <cfRule type="containsText" dxfId="38" priority="37" operator="containsText" text="Abs">
      <formula>NOT(ISERROR(SEARCH("Abs",C134)))</formula>
    </cfRule>
  </conditionalFormatting>
  <conditionalFormatting sqref="F134">
    <cfRule type="containsText" dxfId="37" priority="32" operator="containsText" text="abs">
      <formula>NOT(ISERROR(SEARCH("abs",F134)))</formula>
    </cfRule>
    <cfRule type="containsText" dxfId="36" priority="33" operator="containsText" text="CA">
      <formula>NOT(ISERROR(SEARCH("CA",F134)))</formula>
    </cfRule>
    <cfRule type="containsText" dxfId="35" priority="34" operator="containsText" text="Abs">
      <formula>NOT(ISERROR(SEARCH("Abs",F134)))</formula>
    </cfRule>
  </conditionalFormatting>
  <conditionalFormatting sqref="F126">
    <cfRule type="containsText" dxfId="34" priority="13" operator="containsText" text="abs">
      <formula>NOT(ISERROR(SEARCH("abs",F126)))</formula>
    </cfRule>
    <cfRule type="containsText" dxfId="33" priority="14" operator="containsText" text="CA">
      <formula>NOT(ISERROR(SEARCH("CA",F126)))</formula>
    </cfRule>
    <cfRule type="containsText" dxfId="32" priority="15" operator="containsText" text="Abs">
      <formula>NOT(ISERROR(SEARCH("Abs",F126)))</formula>
    </cfRule>
  </conditionalFormatting>
  <conditionalFormatting sqref="C133">
    <cfRule type="containsText" dxfId="31" priority="26" operator="containsText" text="abs">
      <formula>NOT(ISERROR(SEARCH("abs",C133)))</formula>
    </cfRule>
    <cfRule type="containsText" dxfId="30" priority="27" operator="containsText" text="CA">
      <formula>NOT(ISERROR(SEARCH("CA",C133)))</formula>
    </cfRule>
    <cfRule type="containsText" dxfId="29" priority="28" operator="containsText" text="Abs">
      <formula>NOT(ISERROR(SEARCH("Abs",C133)))</formula>
    </cfRule>
  </conditionalFormatting>
  <conditionalFormatting sqref="C132">
    <cfRule type="containsText" dxfId="28" priority="29" operator="containsText" text="abs">
      <formula>NOT(ISERROR(SEARCH("abs",C132)))</formula>
    </cfRule>
    <cfRule type="containsText" dxfId="27" priority="30" operator="containsText" text="CA">
      <formula>NOT(ISERROR(SEARCH("CA",C132)))</formula>
    </cfRule>
    <cfRule type="containsText" dxfId="26" priority="31" operator="containsText" text="Abs">
      <formula>NOT(ISERROR(SEARCH("Abs",C132)))</formula>
    </cfRule>
  </conditionalFormatting>
  <conditionalFormatting sqref="F133">
    <cfRule type="containsText" dxfId="25" priority="20" operator="containsText" text="abs">
      <formula>NOT(ISERROR(SEARCH("abs",F133)))</formula>
    </cfRule>
    <cfRule type="containsText" dxfId="24" priority="21" operator="containsText" text="CA">
      <formula>NOT(ISERROR(SEARCH("CA",F133)))</formula>
    </cfRule>
    <cfRule type="containsText" dxfId="23" priority="22" operator="containsText" text="Abs">
      <formula>NOT(ISERROR(SEARCH("Abs",F133)))</formula>
    </cfRule>
  </conditionalFormatting>
  <conditionalFormatting sqref="F132">
    <cfRule type="containsText" dxfId="22" priority="23" operator="containsText" text="abs">
      <formula>NOT(ISERROR(SEARCH("abs",F132)))</formula>
    </cfRule>
    <cfRule type="containsText" dxfId="21" priority="24" operator="containsText" text="CA">
      <formula>NOT(ISERROR(SEARCH("CA",F132)))</formula>
    </cfRule>
    <cfRule type="containsText" dxfId="20" priority="25" operator="containsText" text="Abs">
      <formula>NOT(ISERROR(SEARCH("Abs",F132)))</formula>
    </cfRule>
  </conditionalFormatting>
  <conditionalFormatting sqref="I126">
    <cfRule type="cellIs" dxfId="19" priority="19" operator="greaterThan">
      <formula>$E$33</formula>
    </cfRule>
  </conditionalFormatting>
  <conditionalFormatting sqref="C126">
    <cfRule type="containsText" dxfId="18" priority="16" operator="containsText" text="abs">
      <formula>NOT(ISERROR(SEARCH("abs",C126)))</formula>
    </cfRule>
    <cfRule type="containsText" dxfId="17" priority="17" operator="containsText" text="CA">
      <formula>NOT(ISERROR(SEARCH("CA",C126)))</formula>
    </cfRule>
    <cfRule type="containsText" dxfId="16" priority="18" operator="containsText" text="Abs">
      <formula>NOT(ISERROR(SEARCH("Abs",C126)))</formula>
    </cfRule>
  </conditionalFormatting>
  <conditionalFormatting sqref="F117">
    <cfRule type="containsText" dxfId="15" priority="10" operator="containsText" text="abs">
      <formula>NOT(ISERROR(SEARCH("abs",F117)))</formula>
    </cfRule>
    <cfRule type="containsText" dxfId="14" priority="11" operator="containsText" text="CA">
      <formula>NOT(ISERROR(SEARCH("CA",F117)))</formula>
    </cfRule>
    <cfRule type="containsText" dxfId="13" priority="12" operator="containsText" text="Abs">
      <formula>NOT(ISERROR(SEARCH("Abs",F117)))</formula>
    </cfRule>
  </conditionalFormatting>
  <conditionalFormatting sqref="C117">
    <cfRule type="containsText" dxfId="12" priority="7" operator="containsText" text="abs">
      <formula>NOT(ISERROR(SEARCH("abs",C117)))</formula>
    </cfRule>
    <cfRule type="containsText" dxfId="11" priority="8" operator="containsText" text="CA">
      <formula>NOT(ISERROR(SEARCH("CA",C117)))</formula>
    </cfRule>
    <cfRule type="containsText" dxfId="10" priority="9" operator="containsText" text="Abs">
      <formula>NOT(ISERROR(SEARCH("Abs",C117)))</formula>
    </cfRule>
  </conditionalFormatting>
  <conditionalFormatting sqref="I5">
    <cfRule type="cellIs" dxfId="9" priority="5" operator="greaterThan">
      <formula>$G$6</formula>
    </cfRule>
  </conditionalFormatting>
  <conditionalFormatting sqref="I33">
    <cfRule type="cellIs" dxfId="8" priority="4" operator="greaterThan">
      <formula>$G$6</formula>
    </cfRule>
  </conditionalFormatting>
  <conditionalFormatting sqref="I61">
    <cfRule type="cellIs" dxfId="7" priority="3" operator="greaterThan">
      <formula>$G$6</formula>
    </cfRule>
  </conditionalFormatting>
  <conditionalFormatting sqref="I89">
    <cfRule type="cellIs" dxfId="6" priority="2" operator="greaterThan">
      <formula>$G$6</formula>
    </cfRule>
  </conditionalFormatting>
  <conditionalFormatting sqref="I117">
    <cfRule type="cellIs" dxfId="5" priority="1" operator="greaterThan">
      <formula>$G$6</formula>
    </cfRule>
  </conditionalFormatting>
  <pageMargins left="0.7" right="0.7" top="0.75" bottom="0.75" header="0.3" footer="0.3"/>
  <ignoredErrors>
    <ignoredError sqref="AK5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'Nom et prénom'!$A$2:$A$27</xm:f>
          </x14:formula1>
          <xm:sqref>O5:O29 B5:B29 B33:B57 B61:B85 B89:B113 AG5:AG29 W5:W29 B117:B141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39"/>
  <sheetViews>
    <sheetView tabSelected="1" zoomScale="70" zoomScaleNormal="70" workbookViewId="0">
      <selection activeCell="K17" sqref="K17"/>
    </sheetView>
  </sheetViews>
  <sheetFormatPr baseColWidth="10" defaultRowHeight="15" x14ac:dyDescent="0.25"/>
  <cols>
    <col min="1" max="1" width="14.5703125" bestFit="1" customWidth="1"/>
    <col min="2" max="2" width="22" bestFit="1" customWidth="1"/>
    <col min="3" max="3" width="18.85546875" bestFit="1" customWidth="1"/>
    <col min="4" max="4" width="21" customWidth="1"/>
    <col min="5" max="5" width="19.5703125" customWidth="1"/>
    <col min="6" max="6" width="12.5703125" bestFit="1" customWidth="1"/>
    <col min="7" max="7" width="16" bestFit="1" customWidth="1"/>
    <col min="8" max="8" width="28.85546875" bestFit="1" customWidth="1"/>
    <col min="9" max="9" width="18.7109375" customWidth="1"/>
    <col min="10" max="11" width="28.85546875" customWidth="1"/>
    <col min="12" max="12" width="16" bestFit="1" customWidth="1"/>
    <col min="13" max="13" width="19.42578125" customWidth="1"/>
    <col min="14" max="14" width="22" bestFit="1" customWidth="1"/>
    <col min="15" max="15" width="17.5703125" customWidth="1"/>
    <col min="16" max="16" width="20" bestFit="1" customWidth="1"/>
    <col min="17" max="18" width="16.140625" customWidth="1"/>
    <col min="19" max="19" width="15.28515625" customWidth="1"/>
    <col min="20" max="20" width="15.7109375" bestFit="1" customWidth="1"/>
    <col min="21" max="21" width="12.85546875" bestFit="1" customWidth="1"/>
    <col min="22" max="22" width="22" bestFit="1" customWidth="1"/>
    <col min="23" max="23" width="14.42578125" customWidth="1"/>
    <col min="24" max="24" width="17.140625" bestFit="1" customWidth="1"/>
    <col min="25" max="25" width="15.7109375" bestFit="1" customWidth="1"/>
    <col min="26" max="26" width="12.85546875" bestFit="1" customWidth="1"/>
  </cols>
  <sheetData>
    <row r="1" spans="1:16" ht="15" customHeight="1" x14ac:dyDescent="0.25">
      <c r="A1" s="146" t="s">
        <v>15</v>
      </c>
      <c r="B1" s="148" t="s">
        <v>0</v>
      </c>
      <c r="C1" s="133" t="s">
        <v>66</v>
      </c>
      <c r="D1" s="135" t="s">
        <v>80</v>
      </c>
      <c r="E1" s="121" t="s">
        <v>67</v>
      </c>
      <c r="F1" s="121" t="s">
        <v>61</v>
      </c>
      <c r="G1" s="137" t="s">
        <v>60</v>
      </c>
      <c r="H1" s="139" t="s">
        <v>62</v>
      </c>
      <c r="I1" s="137" t="s">
        <v>63</v>
      </c>
      <c r="J1" s="139" t="s">
        <v>81</v>
      </c>
      <c r="K1" s="139" t="s">
        <v>82</v>
      </c>
      <c r="L1" s="137" t="s">
        <v>83</v>
      </c>
      <c r="M1" s="139" t="s">
        <v>19</v>
      </c>
      <c r="N1" s="137" t="s">
        <v>68</v>
      </c>
      <c r="O1" s="139" t="s">
        <v>20</v>
      </c>
      <c r="P1" s="99"/>
    </row>
    <row r="2" spans="1:16" ht="15.75" thickBot="1" x14ac:dyDescent="0.3">
      <c r="A2" s="147"/>
      <c r="B2" s="149"/>
      <c r="C2" s="134"/>
      <c r="D2" s="136"/>
      <c r="E2" s="122"/>
      <c r="F2" s="122"/>
      <c r="G2" s="138"/>
      <c r="H2" s="140"/>
      <c r="I2" s="138"/>
      <c r="J2" s="140"/>
      <c r="K2" s="140"/>
      <c r="L2" s="138"/>
      <c r="M2" s="140"/>
      <c r="N2" s="138"/>
      <c r="O2" s="140"/>
      <c r="P2" s="99"/>
    </row>
    <row r="3" spans="1:16" x14ac:dyDescent="0.25">
      <c r="A3" s="45"/>
      <c r="B3" s="46"/>
      <c r="C3" s="46"/>
      <c r="D3" s="46"/>
      <c r="E3" s="47"/>
      <c r="F3" s="47"/>
      <c r="G3" s="47"/>
    </row>
    <row r="4" spans="1:16" ht="15.75" thickBot="1" x14ac:dyDescent="0.3">
      <c r="A4" s="45"/>
      <c r="B4" s="46"/>
      <c r="C4" s="46"/>
      <c r="D4" s="46"/>
      <c r="E4" s="47"/>
      <c r="F4" s="47"/>
      <c r="G4" s="47"/>
    </row>
    <row r="5" spans="1:16" ht="15.75" thickBot="1" x14ac:dyDescent="0.3">
      <c r="A5" s="90">
        <v>1</v>
      </c>
      <c r="B5" s="44" t="s">
        <v>89</v>
      </c>
      <c r="C5" s="98">
        <v>0.16666666666666666</v>
      </c>
      <c r="D5" s="83">
        <f t="shared" ref="D5:D6" si="0">C5*4.33</f>
        <v>0.72166666666666668</v>
      </c>
      <c r="E5" s="83">
        <f>SUM('Semaine 02'!R5+'Semaine 03'!R5+'Semaine 04'!R5+'Semaine 05'!Z5)</f>
        <v>0</v>
      </c>
      <c r="F5" s="84">
        <f>E5+D5</f>
        <v>0.72166666666666668</v>
      </c>
      <c r="G5" s="48">
        <f>SUM('Semaine 02'!T5+'Semaine 03'!T5+'Semaine 04'!T5+'Semaine 05'!AB5)</f>
        <v>0</v>
      </c>
      <c r="H5" s="80">
        <v>156.43</v>
      </c>
      <c r="I5" s="85">
        <f>SUM(G5:H5)</f>
        <v>156.43</v>
      </c>
      <c r="J5" s="103">
        <v>0</v>
      </c>
      <c r="K5" s="103">
        <v>0</v>
      </c>
      <c r="L5" s="85">
        <f>I5-J5-K5</f>
        <v>156.43</v>
      </c>
      <c r="M5" s="41">
        <v>10</v>
      </c>
      <c r="N5" s="88">
        <f>(F5*24)*M5</f>
        <v>173.2</v>
      </c>
      <c r="O5" s="39">
        <f t="shared" ref="O5:O29" si="1">(E5*24)*M5</f>
        <v>0</v>
      </c>
    </row>
    <row r="6" spans="1:16" ht="15.75" thickBot="1" x14ac:dyDescent="0.3">
      <c r="A6" s="23">
        <v>2</v>
      </c>
      <c r="B6" s="44" t="s">
        <v>84</v>
      </c>
      <c r="C6" s="49">
        <v>0</v>
      </c>
      <c r="D6" s="83">
        <f t="shared" si="0"/>
        <v>0</v>
      </c>
      <c r="E6" s="83">
        <v>0</v>
      </c>
      <c r="F6" s="84">
        <f>SUM('Semaine 02'!S6+'Semaine 03'!S6+'Semaine 04'!S6+'Semaine 05'!AA6)</f>
        <v>2.6979166666666665</v>
      </c>
      <c r="G6" s="48">
        <f>SUM('Semaine 02'!T6+'Semaine 03'!T6+'Semaine 04'!T6+'Semaine 05'!AB6)</f>
        <v>598.9375</v>
      </c>
      <c r="H6" s="77"/>
      <c r="I6" s="86">
        <f>G6</f>
        <v>598.9375</v>
      </c>
      <c r="J6" s="103">
        <v>0</v>
      </c>
      <c r="K6" s="103">
        <v>0</v>
      </c>
      <c r="L6" s="85">
        <f t="shared" ref="L6:L29" si="2">I6-J6-K6</f>
        <v>598.9375</v>
      </c>
      <c r="M6" s="41">
        <v>9.25</v>
      </c>
      <c r="N6" s="88">
        <f t="shared" ref="N6:N29" si="3">(F6*24)*M6</f>
        <v>598.9375</v>
      </c>
      <c r="O6" s="39">
        <f t="shared" si="1"/>
        <v>0</v>
      </c>
    </row>
    <row r="7" spans="1:16" ht="15.75" thickBot="1" x14ac:dyDescent="0.3">
      <c r="A7" s="23">
        <v>3</v>
      </c>
      <c r="B7" s="44" t="s">
        <v>85</v>
      </c>
      <c r="C7" s="49">
        <v>0</v>
      </c>
      <c r="D7" s="83">
        <f t="shared" ref="D7:D12" si="4">C7*4.33</f>
        <v>0</v>
      </c>
      <c r="E7" s="83">
        <v>0</v>
      </c>
      <c r="F7" s="84">
        <f>SUM('Semaine 02'!S7+'Semaine 03'!S7+'Semaine 04'!S7+'Semaine 05'!AA7)</f>
        <v>6.0520833333333348</v>
      </c>
      <c r="G7" s="48">
        <f>SUM('Semaine 02'!T7+'Semaine 03'!T7+'Semaine 04'!T7+'Semaine 05'!AB7)</f>
        <v>1129.5625</v>
      </c>
      <c r="H7" s="77"/>
      <c r="I7" s="86">
        <f>G7</f>
        <v>1129.5625</v>
      </c>
      <c r="J7" s="103">
        <v>0</v>
      </c>
      <c r="K7" s="104">
        <v>0</v>
      </c>
      <c r="L7" s="85">
        <f t="shared" si="2"/>
        <v>1129.5625</v>
      </c>
      <c r="M7" s="41">
        <v>7.75</v>
      </c>
      <c r="N7" s="88">
        <f t="shared" si="3"/>
        <v>1125.6875000000002</v>
      </c>
      <c r="O7" s="39">
        <f t="shared" si="1"/>
        <v>0</v>
      </c>
    </row>
    <row r="8" spans="1:16" ht="15.75" thickBot="1" x14ac:dyDescent="0.3">
      <c r="A8" s="93">
        <v>4</v>
      </c>
      <c r="B8" s="44" t="s">
        <v>86</v>
      </c>
      <c r="C8" s="98">
        <v>1.7708333333333333</v>
      </c>
      <c r="D8" s="83">
        <f t="shared" si="4"/>
        <v>7.6677083333333336</v>
      </c>
      <c r="E8" s="83">
        <f>SUM('Semaine 02'!R8+'Semaine 03'!R8+'Semaine 04'!R8+'Semaine 05'!Z8)</f>
        <v>3.4722222222222099E-3</v>
      </c>
      <c r="F8" s="84">
        <f t="shared" ref="F8:F13" si="5">E8+D8</f>
        <v>7.6711805555555559</v>
      </c>
      <c r="G8" s="48">
        <f>SUM('Semaine 02'!T8+'Semaine 03'!T8+'Semaine 04'!T8+'Semaine 05'!AB8)</f>
        <v>0.64583333333333104</v>
      </c>
      <c r="H8" s="41">
        <v>1288.07</v>
      </c>
      <c r="I8" s="85">
        <f t="shared" ref="I8:I13" si="6">SUM(G8:H8)</f>
        <v>1288.7158333333332</v>
      </c>
      <c r="J8" s="103">
        <v>0</v>
      </c>
      <c r="K8" s="103">
        <v>0</v>
      </c>
      <c r="L8" s="85">
        <f t="shared" si="2"/>
        <v>1288.7158333333332</v>
      </c>
      <c r="M8" s="41">
        <v>7.75</v>
      </c>
      <c r="N8" s="88">
        <f t="shared" si="3"/>
        <v>1426.8395833333334</v>
      </c>
      <c r="O8" s="39">
        <f t="shared" si="1"/>
        <v>0.64583333333333104</v>
      </c>
    </row>
    <row r="9" spans="1:16" ht="15.75" thickBot="1" x14ac:dyDescent="0.3">
      <c r="A9" s="93">
        <v>5</v>
      </c>
      <c r="B9" s="44" t="s">
        <v>87</v>
      </c>
      <c r="C9" s="98">
        <v>0.45833333333333331</v>
      </c>
      <c r="D9" s="83">
        <f t="shared" si="4"/>
        <v>1.9845833333333334</v>
      </c>
      <c r="E9" s="83">
        <f>SUM('Semaine 02'!R9+'Semaine 03'!R9+'Semaine 04'!R9+'Semaine 05'!Z9)</f>
        <v>0</v>
      </c>
      <c r="F9" s="84">
        <f t="shared" si="5"/>
        <v>1.9845833333333334</v>
      </c>
      <c r="G9" s="48">
        <f>SUM('Semaine 02'!T9+'Semaine 03'!T9+'Semaine 04'!T9+'Semaine 05'!AB9)</f>
        <v>0</v>
      </c>
      <c r="H9" s="41">
        <v>419.42</v>
      </c>
      <c r="I9" s="85">
        <f t="shared" si="6"/>
        <v>419.42</v>
      </c>
      <c r="J9" s="103">
        <v>0</v>
      </c>
      <c r="K9" s="103">
        <v>0</v>
      </c>
      <c r="L9" s="85">
        <f t="shared" si="2"/>
        <v>419.42</v>
      </c>
      <c r="M9" s="41">
        <v>9.75</v>
      </c>
      <c r="N9" s="88">
        <f t="shared" si="3"/>
        <v>464.39250000000004</v>
      </c>
      <c r="O9" s="39">
        <f t="shared" si="1"/>
        <v>0</v>
      </c>
    </row>
    <row r="10" spans="1:16" ht="15.75" thickBot="1" x14ac:dyDescent="0.3">
      <c r="A10" s="93">
        <v>6</v>
      </c>
      <c r="B10" s="44" t="s">
        <v>88</v>
      </c>
      <c r="C10" s="98">
        <v>1.25</v>
      </c>
      <c r="D10" s="83">
        <f t="shared" si="4"/>
        <v>5.4124999999999996</v>
      </c>
      <c r="E10" s="83">
        <f>SUM('Semaine 02'!R10+'Semaine 03'!R10+'Semaine 04'!R10+'Semaine 05'!Z10)</f>
        <v>0</v>
      </c>
      <c r="F10" s="84">
        <f t="shared" si="5"/>
        <v>5.4124999999999996</v>
      </c>
      <c r="G10" s="48">
        <f>SUM('Semaine 02'!T10+'Semaine 03'!T10+'Semaine 04'!T10+'Semaine 05'!AB10)</f>
        <v>0</v>
      </c>
      <c r="H10" s="41">
        <v>997.21</v>
      </c>
      <c r="I10" s="85">
        <f t="shared" si="6"/>
        <v>997.21</v>
      </c>
      <c r="J10" s="103">
        <v>0</v>
      </c>
      <c r="K10" s="103">
        <v>0</v>
      </c>
      <c r="L10" s="85">
        <f t="shared" si="2"/>
        <v>997.21</v>
      </c>
      <c r="M10" s="41">
        <v>8.5</v>
      </c>
      <c r="N10" s="88">
        <f t="shared" si="3"/>
        <v>1104.1499999999999</v>
      </c>
      <c r="O10" s="39">
        <f t="shared" si="1"/>
        <v>0</v>
      </c>
    </row>
    <row r="11" spans="1:16" ht="15.75" thickBot="1" x14ac:dyDescent="0.3">
      <c r="A11" s="93">
        <v>7</v>
      </c>
      <c r="B11" s="44" t="s">
        <v>90</v>
      </c>
      <c r="C11" s="98">
        <v>1.0833333333333333</v>
      </c>
      <c r="D11" s="83">
        <f t="shared" si="4"/>
        <v>4.690833333333333</v>
      </c>
      <c r="E11" s="83">
        <f>SUM('Semaine 02'!R11+'Semaine 03'!R11+'Semaine 04'!R11+'Semaine 05'!Z11)</f>
        <v>0.41666666666666652</v>
      </c>
      <c r="F11" s="84">
        <f t="shared" si="5"/>
        <v>5.1074999999999999</v>
      </c>
      <c r="G11" s="48">
        <f>SUM('Semaine 02'!T11+'Semaine 03'!T11+'Semaine 04'!T11+'Semaine 05'!AB11)</f>
        <v>77.499999999999972</v>
      </c>
      <c r="H11" s="41">
        <v>787.99</v>
      </c>
      <c r="I11" s="85">
        <f t="shared" si="6"/>
        <v>865.49</v>
      </c>
      <c r="J11" s="103">
        <v>0</v>
      </c>
      <c r="K11" s="103">
        <v>0</v>
      </c>
      <c r="L11" s="85">
        <f t="shared" si="2"/>
        <v>865.49</v>
      </c>
      <c r="M11" s="41">
        <v>7.75</v>
      </c>
      <c r="N11" s="88">
        <f t="shared" si="3"/>
        <v>949.995</v>
      </c>
      <c r="O11" s="39">
        <f t="shared" si="1"/>
        <v>77.499999999999972</v>
      </c>
    </row>
    <row r="12" spans="1:16" ht="15.75" thickBot="1" x14ac:dyDescent="0.3">
      <c r="A12" s="93">
        <v>8</v>
      </c>
      <c r="B12" s="44" t="s">
        <v>91</v>
      </c>
      <c r="C12" s="98">
        <v>1.7673611111111109</v>
      </c>
      <c r="D12" s="83">
        <f t="shared" si="4"/>
        <v>7.6526736111111102</v>
      </c>
      <c r="E12" s="83">
        <f>SUM('Semaine 02'!R12+'Semaine 03'!R12+'Semaine 04'!R12+'Semaine 05'!Z12)</f>
        <v>1.3888888888889062E-2</v>
      </c>
      <c r="F12" s="84">
        <f t="shared" si="5"/>
        <v>7.6665624999999995</v>
      </c>
      <c r="G12" s="48">
        <f>SUM('Semaine 02'!T12+'Semaine 03'!T12+'Semaine 04'!T12+'Semaine 05'!AB12)</f>
        <v>2.583333333333365</v>
      </c>
      <c r="H12" s="41">
        <v>1277.46</v>
      </c>
      <c r="I12" s="85">
        <f t="shared" si="6"/>
        <v>1280.0433333333333</v>
      </c>
      <c r="J12" s="103">
        <v>0</v>
      </c>
      <c r="K12" s="103">
        <v>0</v>
      </c>
      <c r="L12" s="85">
        <f t="shared" si="2"/>
        <v>1280.0433333333333</v>
      </c>
      <c r="M12" s="41">
        <v>7.75</v>
      </c>
      <c r="N12" s="88">
        <f t="shared" si="3"/>
        <v>1425.9806249999999</v>
      </c>
      <c r="O12" s="39">
        <f t="shared" si="1"/>
        <v>2.5833333333333655</v>
      </c>
    </row>
    <row r="13" spans="1:16" ht="15.75" thickBot="1" x14ac:dyDescent="0.3">
      <c r="A13" s="94">
        <v>9</v>
      </c>
      <c r="B13" s="44" t="s">
        <v>92</v>
      </c>
      <c r="C13" s="98">
        <v>1.625</v>
      </c>
      <c r="D13" s="83">
        <f t="shared" ref="D13:D29" si="7">C13*4.33</f>
        <v>7.0362499999999999</v>
      </c>
      <c r="E13" s="83">
        <f>SUM('Semaine 02'!R13+'Semaine 03'!R13+'Semaine 04'!R13+'Semaine 05'!Z13)</f>
        <v>3.819444444444442E-2</v>
      </c>
      <c r="F13" s="84">
        <f t="shared" si="5"/>
        <v>7.0744444444444445</v>
      </c>
      <c r="G13" s="48">
        <f>SUM('Semaine 02'!T13+'Semaine 03'!T13+'Semaine 04'!T13+'Semaine 05'!AB13)</f>
        <v>7.7916666666666607</v>
      </c>
      <c r="H13" s="41">
        <v>1283.4100000000001</v>
      </c>
      <c r="I13" s="85">
        <f t="shared" si="6"/>
        <v>1291.2016666666668</v>
      </c>
      <c r="J13" s="103">
        <v>0</v>
      </c>
      <c r="K13" s="103">
        <v>0</v>
      </c>
      <c r="L13" s="85">
        <f t="shared" si="2"/>
        <v>1291.2016666666668</v>
      </c>
      <c r="M13" s="41">
        <v>8.5</v>
      </c>
      <c r="N13" s="88">
        <f t="shared" si="3"/>
        <v>1443.1866666666667</v>
      </c>
      <c r="O13" s="39">
        <f t="shared" si="1"/>
        <v>7.7916666666666616</v>
      </c>
    </row>
    <row r="14" spans="1:16" ht="15.75" thickBot="1" x14ac:dyDescent="0.3">
      <c r="A14" s="96">
        <v>10</v>
      </c>
      <c r="B14" s="44" t="s">
        <v>93</v>
      </c>
      <c r="C14" s="49">
        <v>0</v>
      </c>
      <c r="D14" s="83">
        <f t="shared" si="7"/>
        <v>0</v>
      </c>
      <c r="E14" s="83">
        <v>0</v>
      </c>
      <c r="F14" s="84">
        <f>SUM('Semaine 02'!S14+'Semaine 03'!S14+'Semaine 04'!S14+'Semaine 05'!AA14)</f>
        <v>1.6666666666666661</v>
      </c>
      <c r="G14" s="48">
        <f>SUM('Semaine 02'!T14+'Semaine 03'!T14+'Semaine 04'!T14+'Semaine 05'!AB14)</f>
        <v>379.99999999999989</v>
      </c>
      <c r="H14" s="77"/>
      <c r="I14" s="86">
        <f>G14</f>
        <v>379.99999999999989</v>
      </c>
      <c r="J14" s="103">
        <v>0</v>
      </c>
      <c r="K14" s="103">
        <v>0</v>
      </c>
      <c r="L14" s="85">
        <f t="shared" si="2"/>
        <v>379.99999999999989</v>
      </c>
      <c r="M14" s="41">
        <v>9.5</v>
      </c>
      <c r="N14" s="88">
        <f t="shared" si="3"/>
        <v>379.99999999999989</v>
      </c>
      <c r="O14" s="39">
        <f t="shared" si="1"/>
        <v>0</v>
      </c>
    </row>
    <row r="15" spans="1:16" ht="15.75" thickBot="1" x14ac:dyDescent="0.3">
      <c r="A15" s="94">
        <v>11</v>
      </c>
      <c r="B15" s="44" t="s">
        <v>94</v>
      </c>
      <c r="C15" s="98">
        <v>0.33333333333333331</v>
      </c>
      <c r="D15" s="83">
        <f t="shared" si="7"/>
        <v>1.4433333333333334</v>
      </c>
      <c r="E15" s="83">
        <f>SUM('Semaine 02'!R15+'Semaine 03'!R15+'Semaine 04'!R15+'Semaine 05'!Z15)</f>
        <v>0.16666666666666669</v>
      </c>
      <c r="F15" s="84">
        <f>E15+D15</f>
        <v>1.61</v>
      </c>
      <c r="G15" s="48">
        <f>SUM('Semaine 02'!T15+'Semaine 03'!T15+'Semaine 04'!T15+'Semaine 05'!AB15)</f>
        <v>37</v>
      </c>
      <c r="H15" s="41">
        <v>289.39</v>
      </c>
      <c r="I15" s="85">
        <f>SUM(G15:H15)</f>
        <v>326.39</v>
      </c>
      <c r="J15" s="103">
        <v>0</v>
      </c>
      <c r="K15" s="103">
        <v>0</v>
      </c>
      <c r="L15" s="85">
        <f t="shared" si="2"/>
        <v>326.39</v>
      </c>
      <c r="M15" s="41">
        <v>9.25</v>
      </c>
      <c r="N15" s="88">
        <f t="shared" si="3"/>
        <v>357.42</v>
      </c>
      <c r="O15" s="39">
        <f t="shared" si="1"/>
        <v>37</v>
      </c>
    </row>
    <row r="16" spans="1:16" ht="15.75" thickBot="1" x14ac:dyDescent="0.3">
      <c r="A16" s="31">
        <v>12</v>
      </c>
      <c r="B16" s="44" t="s">
        <v>95</v>
      </c>
      <c r="C16" s="49">
        <v>0</v>
      </c>
      <c r="D16" s="83">
        <f t="shared" si="7"/>
        <v>0</v>
      </c>
      <c r="E16" s="83">
        <v>0</v>
      </c>
      <c r="F16" s="84">
        <f>SUM('Semaine 02'!S16+'Semaine 03'!S16+'Semaine 04'!S16+'Semaine 05'!AA16)</f>
        <v>5.2152777777777777</v>
      </c>
      <c r="G16" s="48">
        <f>SUM('Semaine 02'!T16+'Semaine 03'!T16+'Semaine 04'!T16+'Semaine 05'!AB16)</f>
        <v>1071</v>
      </c>
      <c r="H16" s="77"/>
      <c r="I16" s="86">
        <f>G16</f>
        <v>1071</v>
      </c>
      <c r="J16" s="103">
        <v>0</v>
      </c>
      <c r="K16" s="103">
        <v>0</v>
      </c>
      <c r="L16" s="85">
        <f t="shared" si="2"/>
        <v>1071</v>
      </c>
      <c r="M16" s="41">
        <v>8.5</v>
      </c>
      <c r="N16" s="88">
        <f t="shared" si="3"/>
        <v>1063.9166666666665</v>
      </c>
      <c r="O16" s="39">
        <f t="shared" si="1"/>
        <v>0</v>
      </c>
    </row>
    <row r="17" spans="1:16" ht="15.75" thickBot="1" x14ac:dyDescent="0.3">
      <c r="A17" s="31">
        <v>13</v>
      </c>
      <c r="B17" s="44" t="s">
        <v>96</v>
      </c>
      <c r="C17" s="49">
        <v>0</v>
      </c>
      <c r="D17" s="83">
        <f t="shared" si="7"/>
        <v>0</v>
      </c>
      <c r="E17" s="83">
        <v>0</v>
      </c>
      <c r="F17" s="84">
        <f>SUM('Semaine 02'!S17+'Semaine 03'!S17+'Semaine 04'!S17+'Semaine 05'!AA17)</f>
        <v>5.1666666666666661</v>
      </c>
      <c r="G17" s="48">
        <f>SUM('Semaine 02'!T17+'Semaine 03'!T17+'Semaine 04'!T17+'Semaine 05'!AB17)</f>
        <v>1138.5</v>
      </c>
      <c r="H17" s="77"/>
      <c r="I17" s="86">
        <f>G17</f>
        <v>1138.5</v>
      </c>
      <c r="J17" s="103">
        <v>0</v>
      </c>
      <c r="K17" s="104">
        <v>0</v>
      </c>
      <c r="L17" s="85">
        <f t="shared" si="2"/>
        <v>1138.5</v>
      </c>
      <c r="M17" s="41">
        <v>9</v>
      </c>
      <c r="N17" s="88">
        <f t="shared" si="3"/>
        <v>1115.9999999999998</v>
      </c>
      <c r="O17" s="39">
        <f t="shared" si="1"/>
        <v>0</v>
      </c>
    </row>
    <row r="18" spans="1:16" ht="15.75" thickBot="1" x14ac:dyDescent="0.3">
      <c r="A18" s="94">
        <v>14</v>
      </c>
      <c r="B18" s="44" t="s">
        <v>97</v>
      </c>
      <c r="C18" s="98">
        <v>0.95833333333333337</v>
      </c>
      <c r="D18" s="83">
        <f t="shared" si="7"/>
        <v>4.1495833333333332</v>
      </c>
      <c r="E18" s="83">
        <f>SUM('Semaine 02'!R18+'Semaine 03'!R18+'Semaine 04'!R18+'Semaine 05'!Z18)</f>
        <v>0</v>
      </c>
      <c r="F18" s="84">
        <f>E18+D18</f>
        <v>4.1495833333333332</v>
      </c>
      <c r="G18" s="48">
        <f>SUM('Semaine 02'!T18+'Semaine 03'!T18+'Semaine 04'!T18+'Semaine 05'!AB18)</f>
        <v>0</v>
      </c>
      <c r="H18" s="41">
        <v>734.62</v>
      </c>
      <c r="I18" s="85">
        <f>SUM(G18:H18)</f>
        <v>734.62</v>
      </c>
      <c r="J18" s="103">
        <f>(I18/4.33)</f>
        <v>169.65819861431871</v>
      </c>
      <c r="K18" s="103">
        <v>0</v>
      </c>
      <c r="L18" s="85">
        <f t="shared" si="2"/>
        <v>564.96180138568127</v>
      </c>
      <c r="M18" s="41">
        <v>8.25</v>
      </c>
      <c r="N18" s="88">
        <f t="shared" si="3"/>
        <v>821.61750000000006</v>
      </c>
      <c r="O18" s="39">
        <f t="shared" si="1"/>
        <v>0</v>
      </c>
    </row>
    <row r="19" spans="1:16" ht="15.75" customHeight="1" thickBot="1" x14ac:dyDescent="0.3">
      <c r="A19" s="94">
        <v>15</v>
      </c>
      <c r="B19" s="44" t="s">
        <v>98</v>
      </c>
      <c r="C19" s="98">
        <v>1.3333333333333333</v>
      </c>
      <c r="D19" s="83">
        <f t="shared" si="7"/>
        <v>5.7733333333333334</v>
      </c>
      <c r="E19" s="83">
        <f>SUM('Semaine 02'!R19+'Semaine 03'!R19+'Semaine 04'!R19+'Semaine 05'!Z19)</f>
        <v>2.0833333333333537E-2</v>
      </c>
      <c r="F19" s="84">
        <f>E19+D19</f>
        <v>5.7941666666666674</v>
      </c>
      <c r="G19" s="48">
        <f>SUM('Semaine 02'!T19+'Semaine 03'!T19+'Semaine 04'!T19+'Semaine 05'!AB19)</f>
        <v>4.1250000000000409</v>
      </c>
      <c r="H19" s="41">
        <v>1032.4100000000001</v>
      </c>
      <c r="I19" s="85">
        <f>SUM(G19:H19)</f>
        <v>1036.5350000000001</v>
      </c>
      <c r="J19" s="103">
        <v>0</v>
      </c>
      <c r="K19" s="103">
        <v>0</v>
      </c>
      <c r="L19" s="85">
        <f t="shared" si="2"/>
        <v>1036.5350000000001</v>
      </c>
      <c r="M19" s="41">
        <v>8.25</v>
      </c>
      <c r="N19" s="88">
        <f t="shared" si="3"/>
        <v>1147.2450000000001</v>
      </c>
      <c r="O19" s="39">
        <f t="shared" si="1"/>
        <v>4.12500000000004</v>
      </c>
    </row>
    <row r="20" spans="1:16" ht="15" customHeight="1" thickBot="1" x14ac:dyDescent="0.3">
      <c r="A20" s="31">
        <v>16</v>
      </c>
      <c r="B20" s="44" t="s">
        <v>99</v>
      </c>
      <c r="C20" s="49">
        <v>0</v>
      </c>
      <c r="D20" s="83">
        <f t="shared" si="7"/>
        <v>0</v>
      </c>
      <c r="E20" s="83">
        <v>0</v>
      </c>
      <c r="F20" s="84">
        <f>SUM('Semaine 02'!S20+'Semaine 03'!S20+'Semaine 04'!S20+'Semaine 05'!AA20)</f>
        <v>5.2500000000000009</v>
      </c>
      <c r="G20" s="48">
        <f>SUM('Semaine 02'!T20+'Semaine 03'!T20+'Semaine 04'!T20+'Semaine 05'!AB20)</f>
        <v>1008.0000000000002</v>
      </c>
      <c r="H20" s="77"/>
      <c r="I20" s="86">
        <f>G20</f>
        <v>1008.0000000000002</v>
      </c>
      <c r="J20" s="103">
        <v>0</v>
      </c>
      <c r="K20" s="103">
        <v>0</v>
      </c>
      <c r="L20" s="85">
        <f t="shared" si="2"/>
        <v>1008.0000000000002</v>
      </c>
      <c r="M20" s="41">
        <v>8</v>
      </c>
      <c r="N20" s="88">
        <f t="shared" si="3"/>
        <v>1008.0000000000002</v>
      </c>
      <c r="O20" s="39">
        <f t="shared" si="1"/>
        <v>0</v>
      </c>
    </row>
    <row r="21" spans="1:16" ht="15" customHeight="1" thickBot="1" x14ac:dyDescent="0.3">
      <c r="A21" s="31">
        <v>17</v>
      </c>
      <c r="B21" s="44" t="s">
        <v>100</v>
      </c>
      <c r="C21" s="49">
        <v>0</v>
      </c>
      <c r="D21" s="83">
        <f t="shared" si="7"/>
        <v>0</v>
      </c>
      <c r="E21" s="83">
        <v>0</v>
      </c>
      <c r="F21" s="84">
        <f>SUM('Semaine 02'!S21+'Semaine 03'!S21+'Semaine 04'!S21+'Semaine 05'!AA21)</f>
        <v>3.8229166666666665</v>
      </c>
      <c r="G21" s="48">
        <f>SUM('Semaine 02'!T21+'Semaine 03'!T21+'Semaine 04'!T21+'Semaine 05'!AB21)</f>
        <v>805</v>
      </c>
      <c r="H21" s="77"/>
      <c r="I21" s="86">
        <f>G21</f>
        <v>805</v>
      </c>
      <c r="J21" s="103">
        <v>0</v>
      </c>
      <c r="K21" s="103">
        <v>0</v>
      </c>
      <c r="L21" s="85">
        <f t="shared" si="2"/>
        <v>805</v>
      </c>
      <c r="M21" s="41">
        <v>8.75</v>
      </c>
      <c r="N21" s="88">
        <f t="shared" si="3"/>
        <v>802.8125</v>
      </c>
      <c r="O21" s="39">
        <f t="shared" si="1"/>
        <v>0</v>
      </c>
    </row>
    <row r="22" spans="1:16" ht="15" customHeight="1" thickBot="1" x14ac:dyDescent="0.3">
      <c r="A22" s="31">
        <v>18</v>
      </c>
      <c r="B22" s="44" t="s">
        <v>101</v>
      </c>
      <c r="C22" s="49">
        <v>0</v>
      </c>
      <c r="D22" s="83">
        <f t="shared" si="7"/>
        <v>0</v>
      </c>
      <c r="E22" s="83">
        <v>0</v>
      </c>
      <c r="F22" s="84">
        <f>SUM('Semaine 02'!S22+'Semaine 03'!S22+'Semaine 04'!S22+'Semaine 05'!AA22)</f>
        <v>0.71874999999999989</v>
      </c>
      <c r="G22" s="48">
        <f>SUM('Semaine 02'!T22+'Semaine 03'!T22+'Semaine 04'!T22+'Semaine 05'!AB22)</f>
        <v>168.1875</v>
      </c>
      <c r="H22" s="77"/>
      <c r="I22" s="86">
        <f>G22</f>
        <v>168.1875</v>
      </c>
      <c r="J22" s="103">
        <v>0</v>
      </c>
      <c r="K22" s="103">
        <v>0</v>
      </c>
      <c r="L22" s="85">
        <f t="shared" si="2"/>
        <v>168.1875</v>
      </c>
      <c r="M22" s="41">
        <v>9.75</v>
      </c>
      <c r="N22" s="88">
        <f t="shared" si="3"/>
        <v>168.18749999999997</v>
      </c>
      <c r="O22" s="39">
        <f t="shared" si="1"/>
        <v>0</v>
      </c>
    </row>
    <row r="23" spans="1:16" ht="15" customHeight="1" thickBot="1" x14ac:dyDescent="0.3">
      <c r="A23" s="94">
        <v>19</v>
      </c>
      <c r="B23" s="44" t="s">
        <v>102</v>
      </c>
      <c r="C23" s="98">
        <v>0.82291666666666663</v>
      </c>
      <c r="D23" s="83">
        <f t="shared" si="7"/>
        <v>3.5632291666666664</v>
      </c>
      <c r="E23" s="83">
        <f>SUM('Semaine 02'!R23+'Semaine 03'!R23+'Semaine 04'!R23+'Semaine 05'!Z23)</f>
        <v>0</v>
      </c>
      <c r="F23" s="84">
        <f>E23+D23</f>
        <v>3.5632291666666664</v>
      </c>
      <c r="G23" s="48">
        <f>SUM('Semaine 02'!T23+'Semaine 03'!T23+'Semaine 04'!T23+'Semaine 05'!AB23)</f>
        <v>0</v>
      </c>
      <c r="H23" s="41">
        <v>689.38</v>
      </c>
      <c r="I23" s="85">
        <f>SUM(G23:H23)</f>
        <v>689.38</v>
      </c>
      <c r="J23" s="103">
        <v>0</v>
      </c>
      <c r="K23" s="103">
        <v>0</v>
      </c>
      <c r="L23" s="85">
        <f t="shared" si="2"/>
        <v>689.38</v>
      </c>
      <c r="M23" s="41">
        <v>9.25</v>
      </c>
      <c r="N23" s="88">
        <f t="shared" si="3"/>
        <v>791.03687500000001</v>
      </c>
      <c r="O23" s="39">
        <f t="shared" si="1"/>
        <v>0</v>
      </c>
    </row>
    <row r="24" spans="1:16" ht="15" customHeight="1" thickBot="1" x14ac:dyDescent="0.3">
      <c r="A24" s="31">
        <v>20</v>
      </c>
      <c r="B24" s="44" t="s">
        <v>103</v>
      </c>
      <c r="C24" s="49">
        <v>0</v>
      </c>
      <c r="D24" s="83">
        <v>0</v>
      </c>
      <c r="E24" s="83">
        <v>0</v>
      </c>
      <c r="F24" s="84">
        <f>SUM('Semaine 02'!S24+'Semaine 03'!S24+'Semaine 04'!S24+'Semaine 05'!AA24)</f>
        <v>1</v>
      </c>
      <c r="G24" s="48">
        <f>SUM('Semaine 02'!T24+'Semaine 03'!T24+'Semaine 04'!T24+'Semaine 05'!AB24)</f>
        <v>234</v>
      </c>
      <c r="H24" s="77"/>
      <c r="I24" s="86">
        <f>G24</f>
        <v>234</v>
      </c>
      <c r="J24" s="103">
        <v>0</v>
      </c>
      <c r="K24" s="103">
        <v>0</v>
      </c>
      <c r="L24" s="85">
        <f t="shared" si="2"/>
        <v>234</v>
      </c>
      <c r="M24" s="41">
        <v>9.75</v>
      </c>
      <c r="N24" s="88">
        <f t="shared" si="3"/>
        <v>234</v>
      </c>
      <c r="O24" s="39">
        <f t="shared" si="1"/>
        <v>0</v>
      </c>
    </row>
    <row r="25" spans="1:16" ht="15" customHeight="1" thickBot="1" x14ac:dyDescent="0.3">
      <c r="A25" s="94">
        <v>21</v>
      </c>
      <c r="B25" s="44" t="s">
        <v>104</v>
      </c>
      <c r="C25" s="98">
        <v>0.55208333333333337</v>
      </c>
      <c r="D25" s="83">
        <f t="shared" si="7"/>
        <v>2.3905208333333334</v>
      </c>
      <c r="E25" s="83">
        <f>SUM('Semaine 02'!R25+'Semaine 03'!R25+'Semaine 04'!R25+'Semaine 05'!Z25)</f>
        <v>0</v>
      </c>
      <c r="F25" s="84">
        <f>E25+D25</f>
        <v>2.3905208333333334</v>
      </c>
      <c r="G25" s="48">
        <f>SUM('Semaine 02'!T25+'Semaine 03'!T25+'Semaine 04'!T25+'Semaine 05'!AB25)</f>
        <v>0</v>
      </c>
      <c r="H25" s="41">
        <v>466.34</v>
      </c>
      <c r="I25" s="85">
        <f>SUM(G25:H25)</f>
        <v>466.34</v>
      </c>
      <c r="J25" s="85">
        <v>0</v>
      </c>
      <c r="K25" s="85">
        <v>0</v>
      </c>
      <c r="L25" s="85">
        <f t="shared" si="2"/>
        <v>466.34</v>
      </c>
      <c r="M25" s="41">
        <v>9</v>
      </c>
      <c r="N25" s="88">
        <f t="shared" si="3"/>
        <v>516.35249999999996</v>
      </c>
      <c r="O25" s="39">
        <f t="shared" si="1"/>
        <v>0</v>
      </c>
    </row>
    <row r="26" spans="1:16" ht="15" customHeight="1" thickBot="1" x14ac:dyDescent="0.3">
      <c r="A26" s="31">
        <v>22</v>
      </c>
      <c r="B26" s="44"/>
      <c r="C26" s="49"/>
      <c r="D26" s="83">
        <f t="shared" si="7"/>
        <v>0</v>
      </c>
      <c r="E26" s="83">
        <f>SUM('Semaine 02'!R26+'Semaine 03'!R26+'Semaine 04'!R26+'Semaine 05'!Z26)</f>
        <v>0</v>
      </c>
      <c r="F26" s="84">
        <f>SUM('Semaine 02'!S26+'Semaine 03'!S26+'Semaine 04'!S26+'Semaine 05'!AA26)</f>
        <v>0</v>
      </c>
      <c r="G26" s="48">
        <f>SUM('Semaine 02'!T26+'Semaine 03'!T26+'Semaine 04'!T26+'Semaine 05'!AB26)</f>
        <v>0</v>
      </c>
      <c r="H26" s="41"/>
      <c r="I26" s="85">
        <f>SUM(G26:H26)</f>
        <v>0</v>
      </c>
      <c r="J26" s="85">
        <v>0</v>
      </c>
      <c r="K26" s="85">
        <v>0</v>
      </c>
      <c r="L26" s="85">
        <f t="shared" si="2"/>
        <v>0</v>
      </c>
      <c r="M26" s="41"/>
      <c r="N26" s="88">
        <f t="shared" si="3"/>
        <v>0</v>
      </c>
      <c r="O26" s="39">
        <f t="shared" si="1"/>
        <v>0</v>
      </c>
    </row>
    <row r="27" spans="1:16" ht="15" customHeight="1" thickBot="1" x14ac:dyDescent="0.3">
      <c r="A27" s="31">
        <v>23</v>
      </c>
      <c r="B27" s="44"/>
      <c r="C27" s="49"/>
      <c r="D27" s="83">
        <f t="shared" si="7"/>
        <v>0</v>
      </c>
      <c r="E27" s="83">
        <f>SUM('Semaine 02'!R27+'Semaine 03'!R27+'Semaine 04'!R27+'Semaine 05'!Z27)</f>
        <v>0</v>
      </c>
      <c r="F27" s="84">
        <f>SUM('Semaine 02'!S27+'Semaine 03'!S27+'Semaine 04'!S27+'Semaine 05'!AA27)</f>
        <v>0</v>
      </c>
      <c r="G27" s="48">
        <f>SUM('Semaine 02'!T27+'Semaine 03'!T27+'Semaine 04'!T27+'Semaine 05'!AB27)</f>
        <v>0</v>
      </c>
      <c r="H27" s="41"/>
      <c r="I27" s="85">
        <f>SUM(G27:H27)</f>
        <v>0</v>
      </c>
      <c r="J27" s="85">
        <v>0</v>
      </c>
      <c r="K27" s="85">
        <v>0</v>
      </c>
      <c r="L27" s="85">
        <f t="shared" si="2"/>
        <v>0</v>
      </c>
      <c r="M27" s="41"/>
      <c r="N27" s="88">
        <f t="shared" si="3"/>
        <v>0</v>
      </c>
      <c r="O27" s="39">
        <f t="shared" si="1"/>
        <v>0</v>
      </c>
    </row>
    <row r="28" spans="1:16" ht="15" customHeight="1" thickBot="1" x14ac:dyDescent="0.3">
      <c r="A28" s="31">
        <v>24</v>
      </c>
      <c r="B28" s="44"/>
      <c r="C28" s="49"/>
      <c r="D28" s="83">
        <f>C28*4.33</f>
        <v>0</v>
      </c>
      <c r="E28" s="83">
        <f>SUM('Semaine 02'!R28+'Semaine 03'!R28+'Semaine 04'!R28+'Semaine 05'!Z28)</f>
        <v>0</v>
      </c>
      <c r="F28" s="84">
        <f>SUM('Semaine 02'!S28+'Semaine 03'!S28+'Semaine 04'!S28+'Semaine 05'!AA28)</f>
        <v>0</v>
      </c>
      <c r="G28" s="48">
        <f>SUM('Semaine 02'!T28+'Semaine 03'!T28+'Semaine 04'!T28+'Semaine 05'!AB28)</f>
        <v>0</v>
      </c>
      <c r="H28" s="41"/>
      <c r="I28" s="85">
        <f>SUM(G28:H28)</f>
        <v>0</v>
      </c>
      <c r="J28" s="85">
        <v>0</v>
      </c>
      <c r="K28" s="85">
        <v>0</v>
      </c>
      <c r="L28" s="85">
        <f t="shared" si="2"/>
        <v>0</v>
      </c>
      <c r="M28" s="41"/>
      <c r="N28" s="88">
        <f t="shared" si="3"/>
        <v>0</v>
      </c>
      <c r="O28" s="39">
        <f t="shared" si="1"/>
        <v>0</v>
      </c>
    </row>
    <row r="29" spans="1:16" ht="15" customHeight="1" thickBot="1" x14ac:dyDescent="0.3">
      <c r="A29" s="24">
        <v>25</v>
      </c>
      <c r="B29" s="44"/>
      <c r="C29" s="49"/>
      <c r="D29" s="83">
        <f t="shared" si="7"/>
        <v>0</v>
      </c>
      <c r="E29" s="83">
        <f>SUM('Semaine 02'!R29+'Semaine 03'!R29+'Semaine 04'!R29+'Semaine 05'!Z29)</f>
        <v>0</v>
      </c>
      <c r="F29" s="84">
        <f>SUM('Semaine 02'!S29+'Semaine 03'!S29+'Semaine 04'!S29+'Semaine 05'!AA29)</f>
        <v>0</v>
      </c>
      <c r="G29" s="48">
        <f>SUM('Semaine 02'!T29+'Semaine 03'!T29+'Semaine 04'!T29+'Semaine 05'!AB29)</f>
        <v>0</v>
      </c>
      <c r="H29" s="41"/>
      <c r="I29" s="85">
        <f>SUM(G29:H29)</f>
        <v>0</v>
      </c>
      <c r="J29" s="85">
        <v>0</v>
      </c>
      <c r="K29" s="85">
        <v>0</v>
      </c>
      <c r="L29" s="85">
        <f t="shared" si="2"/>
        <v>0</v>
      </c>
      <c r="M29" s="41"/>
      <c r="N29" s="88">
        <f t="shared" si="3"/>
        <v>0</v>
      </c>
      <c r="O29" s="39">
        <f t="shared" si="1"/>
        <v>0</v>
      </c>
    </row>
    <row r="30" spans="1:16" ht="15" customHeight="1" thickBot="1" x14ac:dyDescent="0.3">
      <c r="B30" s="55"/>
      <c r="C30" s="55"/>
      <c r="D30" s="87">
        <f>SUM(D5:D29)</f>
        <v>52.486215277777781</v>
      </c>
      <c r="E30" s="62">
        <f>SUM(E5:E29)</f>
        <v>0.65972222222222232</v>
      </c>
      <c r="F30" s="62">
        <f>SUM(F5:F29)</f>
        <v>84.736215277777774</v>
      </c>
      <c r="G30" s="63">
        <f>SUM(G6+G7+G14+G16+G17+G20+G21+G22+G24)</f>
        <v>6533.1875</v>
      </c>
      <c r="H30" s="41">
        <f>SUM(H5:H29)</f>
        <v>9422.1299999999992</v>
      </c>
      <c r="I30" s="41">
        <f>SUM(I5:I29)</f>
        <v>16084.963333333331</v>
      </c>
      <c r="J30" s="41">
        <f>SUM(J5:J29)*-1</f>
        <v>-169.65819861431871</v>
      </c>
      <c r="K30" s="41"/>
      <c r="L30" s="41">
        <f>SUM(L5:L29)</f>
        <v>15915.305134719012</v>
      </c>
      <c r="N30" s="101">
        <f>SUM(N5:N29)</f>
        <v>17118.957916666666</v>
      </c>
      <c r="O30" s="100">
        <f>SUM(O5:O29)</f>
        <v>129.64583333333337</v>
      </c>
    </row>
    <row r="31" spans="1:16" ht="15" customHeight="1" x14ac:dyDescent="0.25">
      <c r="B31" s="55"/>
      <c r="C31" s="55"/>
      <c r="D31" s="55"/>
      <c r="E31" s="55"/>
      <c r="F31" s="61">
        <f>(((11.5/24)*10)*5)*4</f>
        <v>95.833333333333343</v>
      </c>
      <c r="G31" s="102">
        <f>F30/F31</f>
        <v>0.88420398550724622</v>
      </c>
      <c r="H31" s="30"/>
      <c r="I31" s="30"/>
      <c r="J31" s="30"/>
      <c r="K31" s="30"/>
      <c r="L31" s="30"/>
      <c r="M31" s="30"/>
      <c r="N31" s="55"/>
      <c r="O31" s="55"/>
      <c r="P31" s="55"/>
    </row>
    <row r="32" spans="1:16" ht="15" customHeight="1" x14ac:dyDescent="0.25">
      <c r="B32" s="55"/>
      <c r="C32" s="55"/>
      <c r="D32" s="55"/>
      <c r="E32" s="55"/>
      <c r="F32" s="52"/>
      <c r="G32" s="52"/>
      <c r="H32" s="30"/>
      <c r="I32" s="30"/>
      <c r="J32" s="30"/>
      <c r="K32" s="30"/>
      <c r="L32" s="30"/>
      <c r="M32" s="30"/>
      <c r="N32" s="55"/>
      <c r="O32" s="55"/>
      <c r="P32" s="89"/>
    </row>
    <row r="33" spans="1:19" ht="15" customHeight="1" x14ac:dyDescent="0.25">
      <c r="A33" s="144" t="s">
        <v>54</v>
      </c>
      <c r="B33" s="145"/>
      <c r="C33" s="145"/>
      <c r="D33" s="145"/>
      <c r="E33" s="145"/>
      <c r="F33" s="145"/>
      <c r="G33" s="145"/>
      <c r="H33" s="145"/>
      <c r="I33" s="145"/>
      <c r="J33" s="145"/>
      <c r="K33" s="145"/>
      <c r="L33" s="145"/>
      <c r="M33" s="145"/>
      <c r="N33" s="145"/>
      <c r="O33" s="145"/>
      <c r="P33" s="81"/>
      <c r="Q33" s="82"/>
      <c r="R33" s="82"/>
    </row>
    <row r="34" spans="1:19" ht="15" customHeight="1" x14ac:dyDescent="0.25">
      <c r="A34" s="145"/>
      <c r="B34" s="145"/>
      <c r="C34" s="145"/>
      <c r="D34" s="145"/>
      <c r="E34" s="145"/>
      <c r="F34" s="145"/>
      <c r="G34" s="145"/>
      <c r="H34" s="145"/>
      <c r="I34" s="145"/>
      <c r="J34" s="145"/>
      <c r="K34" s="145"/>
      <c r="L34" s="145"/>
      <c r="M34" s="145"/>
      <c r="N34" s="145"/>
      <c r="O34" s="145"/>
      <c r="P34" s="81"/>
      <c r="Q34" s="82"/>
      <c r="R34" s="82"/>
    </row>
    <row r="35" spans="1:19" ht="15" customHeight="1" x14ac:dyDescent="0.25">
      <c r="A35" s="145"/>
      <c r="B35" s="145"/>
      <c r="C35" s="145"/>
      <c r="D35" s="145"/>
      <c r="E35" s="145"/>
      <c r="F35" s="145"/>
      <c r="G35" s="145"/>
      <c r="H35" s="145"/>
      <c r="I35" s="145"/>
      <c r="J35" s="145"/>
      <c r="K35" s="145"/>
      <c r="L35" s="145"/>
      <c r="M35" s="145"/>
      <c r="N35" s="145"/>
      <c r="O35" s="145"/>
      <c r="P35" s="55"/>
      <c r="Q35" s="55"/>
      <c r="R35" s="55"/>
      <c r="S35" s="55"/>
    </row>
    <row r="36" spans="1:19" ht="15.75" thickBot="1" x14ac:dyDescent="0.3"/>
    <row r="37" spans="1:19" ht="15.75" thickBot="1" x14ac:dyDescent="0.3">
      <c r="A37" s="141" t="s">
        <v>21</v>
      </c>
      <c r="B37" s="142"/>
      <c r="C37" s="142"/>
      <c r="D37" s="142"/>
      <c r="E37" s="143"/>
    </row>
    <row r="38" spans="1:19" x14ac:dyDescent="0.25">
      <c r="A38" s="54" t="s">
        <v>55</v>
      </c>
      <c r="B38" s="54" t="s">
        <v>56</v>
      </c>
      <c r="C38" s="54" t="s">
        <v>57</v>
      </c>
      <c r="D38" s="54" t="s">
        <v>58</v>
      </c>
      <c r="E38" s="54" t="s">
        <v>59</v>
      </c>
    </row>
    <row r="39" spans="1:19" x14ac:dyDescent="0.25">
      <c r="A39" s="53">
        <f>'Semaine 01'!Q24</f>
        <v>0</v>
      </c>
      <c r="B39" s="53">
        <f>'Semaine 02'!T24</f>
        <v>78</v>
      </c>
      <c r="C39" s="53">
        <f>'Semaine 03'!Q24</f>
        <v>0.33333333333333331</v>
      </c>
      <c r="D39" s="53">
        <f>'Semaine 04'!Q24</f>
        <v>0.33333333333333331</v>
      </c>
      <c r="E39" s="53" t="e">
        <f>'Semaine 05'!#REF!</f>
        <v>#REF!</v>
      </c>
    </row>
  </sheetData>
  <mergeCells count="17">
    <mergeCell ref="A37:E37"/>
    <mergeCell ref="A33:O35"/>
    <mergeCell ref="O1:O2"/>
    <mergeCell ref="A1:A2"/>
    <mergeCell ref="B1:B2"/>
    <mergeCell ref="E1:E2"/>
    <mergeCell ref="G1:G2"/>
    <mergeCell ref="M1:M2"/>
    <mergeCell ref="J1:J2"/>
    <mergeCell ref="K1:K2"/>
    <mergeCell ref="I1:I2"/>
    <mergeCell ref="C1:C2"/>
    <mergeCell ref="D1:D2"/>
    <mergeCell ref="F1:F2"/>
    <mergeCell ref="N1:N2"/>
    <mergeCell ref="H1:H2"/>
    <mergeCell ref="L1:L2"/>
  </mergeCells>
  <conditionalFormatting sqref="D5:D29">
    <cfRule type="cellIs" dxfId="4" priority="13" operator="greaterThan">
      <formula>0</formula>
    </cfRule>
  </conditionalFormatting>
  <conditionalFormatting sqref="E5 E8:E13 E15 E18:E19 E23 E25">
    <cfRule type="cellIs" dxfId="3" priority="7" operator="greaterThan">
      <formula>0</formula>
    </cfRule>
  </conditionalFormatting>
  <conditionalFormatting sqref="I5 I8:I13 I15 I18:I19 I23 I25">
    <cfRule type="cellIs" dxfId="2" priority="6" operator="greaterThan">
      <formula>0</formula>
    </cfRule>
  </conditionalFormatting>
  <conditionalFormatting sqref="I6:I7 I14 I16:I17 I20:I22 I24">
    <cfRule type="cellIs" dxfId="1" priority="5" operator="greaterThan">
      <formula>0</formula>
    </cfRule>
  </conditionalFormatting>
  <conditionalFormatting sqref="J5:L29">
    <cfRule type="cellIs" dxfId="0" priority="4" operator="greater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'Nom et prénom'!$A$2:$A$27</xm:f>
          </x14:formula1>
          <xm:sqref>B5:B29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Nom et prénom</vt:lpstr>
      <vt:lpstr>Semaine XX</vt:lpstr>
      <vt:lpstr>Semaine 01</vt:lpstr>
      <vt:lpstr>Semaine 02</vt:lpstr>
      <vt:lpstr>Semaine 03</vt:lpstr>
      <vt:lpstr>Semaine 04</vt:lpstr>
      <vt:lpstr>Semaine 05</vt:lpstr>
      <vt:lpstr>Mois de Janvier 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Kevin</cp:lastModifiedBy>
  <cp:lastPrinted>2017-06-01T06:46:46Z</cp:lastPrinted>
  <dcterms:created xsi:type="dcterms:W3CDTF">2017-05-09T15:21:20Z</dcterms:created>
  <dcterms:modified xsi:type="dcterms:W3CDTF">2018-02-21T17:19:54Z</dcterms:modified>
</cp:coreProperties>
</file>