
<file path=[Content_Types].xml><?xml version="1.0" encoding="utf-8"?>
<Types xmlns="http://schemas.openxmlformats.org/package/2006/content-types">
  <Default Extension="xml" ContentType="application/xml"/>
  <Default Extension="jpeg" ContentType="image/jpeg"/>
  <Default Extension="bin" ContentType="application/vnd.ms-office.vbaProject"/>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209" codeName="{00000000-0000-0000-0000-000000000000}"/>
  <workbookPr showInkAnnotation="0" codeName="ThisWorkbook"/>
  <mc:AlternateContent xmlns:mc="http://schemas.openxmlformats.org/markup-compatibility/2006">
    <mc:Choice Requires="x15">
      <x15ac:absPath xmlns:x15ac="http://schemas.microsoft.com/office/spreadsheetml/2010/11/ac" url="/Users/maximepannunzio/Desktop/Test planning BE/"/>
    </mc:Choice>
  </mc:AlternateContent>
  <bookViews>
    <workbookView xWindow="0" yWindow="460" windowWidth="25600" windowHeight="14180" tabRatio="500" activeTab="2"/>
  </bookViews>
  <sheets>
    <sheet name="Devis" sheetId="9" r:id="rId1"/>
    <sheet name="Bibliothèque" sheetId="11" r:id="rId2"/>
    <sheet name="Local" sheetId="5" r:id="rId3"/>
  </sheets>
  <definedNames>
    <definedName name="_xlnm._FilterDatabase" localSheetId="0" hidden="1">Devis!$B$5:$O$91</definedName>
    <definedName name="Armoire" localSheetId="1">Bibliothèque!$A$123:$A$124</definedName>
    <definedName name="Armoire">#REF!</definedName>
    <definedName name="BalonECS" localSheetId="1">Bibliothèque!$A$149:$A$150</definedName>
    <definedName name="BalonECS">#REF!</definedName>
    <definedName name="Charpente" localSheetId="1">Bibliothèque!$A$93:$A$95</definedName>
    <definedName name="Charpente">#REF!</definedName>
    <definedName name="Coffret" localSheetId="1">Bibliothèque!$A$133:$A$135</definedName>
    <definedName name="Coffret">#REF!</definedName>
    <definedName name="Couverture" localSheetId="1">Bibliothèque!$A$97:$A$100</definedName>
    <definedName name="Couverture">#REF!</definedName>
    <definedName name="Démolition" localSheetId="1">Bibliothèque!$A$41:$A$48</definedName>
    <definedName name="Démolition">#REF!</definedName>
    <definedName name="Divers" localSheetId="1">Bibliothèque!$A$86</definedName>
    <definedName name="Divers">#REF!</definedName>
    <definedName name="DiversCh" localSheetId="1">Bibliothèque!$A$104</definedName>
    <definedName name="DiversCh">#REF!</definedName>
    <definedName name="DiversElc" localSheetId="1">Bibliothèque!$A$140:$A$144</definedName>
    <definedName name="DiversElc">#REF!</definedName>
    <definedName name="DiversElec" localSheetId="1">Bibliothèque!$A$140:$A$144</definedName>
    <definedName name="DiversElec">#REF!</definedName>
    <definedName name="DiversGO" localSheetId="1">Bibliothèque!$A$86:$A$89</definedName>
    <definedName name="DiversGO">#REF!</definedName>
    <definedName name="DiversPlomb" localSheetId="1">Bibliothèque!$A$158</definedName>
    <definedName name="DiversPlomb">#REF!</definedName>
    <definedName name="Electricité" localSheetId="1">Bibliothèque!$A$122:$A$139</definedName>
    <definedName name="Electricité">#REF!</definedName>
    <definedName name="Finition" localSheetId="1">Bibliothèque!$A$65:$A$67</definedName>
    <definedName name="Finition">#REF!</definedName>
    <definedName name="FinitionMurs" localSheetId="1">Bibliothèque!$A$65:$A$67</definedName>
    <definedName name="FinitionMurs">#REF!</definedName>
    <definedName name="FinitionMursExt" localSheetId="1">Bibliothèque!$A$65:$A$67</definedName>
    <definedName name="FinitionMursExt">#REF!</definedName>
    <definedName name="FinitionMursInt" localSheetId="1">Bibliothèque!$A$69:$A$70</definedName>
    <definedName name="FinitionMursInt">#REF!</definedName>
    <definedName name="Fondations" localSheetId="1">Bibliothèque!$A$50:$A$51</definedName>
    <definedName name="Fondations">#REF!</definedName>
    <definedName name="Fourreaux" localSheetId="1">Bibliothèque!$A$36:$A$37</definedName>
    <definedName name="Fourreaux">#REF!</definedName>
    <definedName name="GO" localSheetId="1">#REF!</definedName>
    <definedName name="GO">#REF!</definedName>
    <definedName name="Local">Local!$A$3:$A$16</definedName>
    <definedName name="Lot" localSheetId="1">#REF!</definedName>
    <definedName name="Lot">#REF!</definedName>
    <definedName name="Luminaires" localSheetId="1">Bibliothèque!$A$126:$A$131</definedName>
    <definedName name="Luminaires">#REF!</definedName>
    <definedName name="Menuiserie" localSheetId="1">Bibliothèque!$A$107:$A$118</definedName>
    <definedName name="Menuiserie">#REF!</definedName>
    <definedName name="Murs" localSheetId="1">Bibliothèque!$A$53:$A$57</definedName>
    <definedName name="Murs">#REF!</definedName>
    <definedName name="MursExt" localSheetId="1">Bibliothèque!$A$53:$A$57</definedName>
    <definedName name="MursExt">#REF!</definedName>
    <definedName name="MursInt" localSheetId="1">Bibliothèque!$A$59:$A$63</definedName>
    <definedName name="MursInt">#REF!</definedName>
    <definedName name="Platrerie" localSheetId="1">Bibliothèque!$A$161:$A$166</definedName>
    <definedName name="Platrerie">#REF!</definedName>
    <definedName name="Plomberie" localSheetId="1">Bibliothèque!$A$148:$A$157</definedName>
    <definedName name="Plomberie">#REF!</definedName>
    <definedName name="Pompe_de_relevage" localSheetId="1">Bibliothèque!$A$158</definedName>
    <definedName name="Pompe_de_relevage">#REF!</definedName>
    <definedName name="Porte" localSheetId="1">Bibliothèque!$A$109:$A$112</definedName>
    <definedName name="Porte">#REF!</definedName>
    <definedName name="PorteSectionnelle" localSheetId="1">Bibliothèque!$A$114:$A$117</definedName>
    <definedName name="PorteSectionnelle">#REF!</definedName>
    <definedName name="RéseauEP" localSheetId="1">Bibliothèque!$A$27:$A$31</definedName>
    <definedName name="RéseauEP">#REF!</definedName>
    <definedName name="RéseauEU" localSheetId="1">Bibliothèque!$A$22:$A$25</definedName>
    <definedName name="RéseauEU">#REF!</definedName>
    <definedName name="RéseauEV" localSheetId="1">Bibliothèque!$A$19:$A$20</definedName>
    <definedName name="RéseauEV">#REF!</definedName>
    <definedName name="RéseauPhy" localSheetId="1">Bibliothèque!$A$33:$A$34</definedName>
    <definedName name="RéseauPhy">#REF!</definedName>
    <definedName name="Réseaux" localSheetId="1">Bibliothèque!$A$81:$A$84</definedName>
    <definedName name="Réseaux">#REF!</definedName>
    <definedName name="RéseauxGO" localSheetId="1">Bibliothèque!$A$81:$A$84</definedName>
    <definedName name="RéseauxGO">#REF!</definedName>
    <definedName name="Sol" localSheetId="1">Bibliothèque!$A$72:$A$76</definedName>
    <definedName name="Sol">#REF!</definedName>
    <definedName name="Terrassement" localSheetId="1">Bibliothèque!$A$11:$A$14</definedName>
    <definedName name="Terrassement">#REF!</definedName>
    <definedName name="ToitureGO" localSheetId="1">Bibliothèque!$A$78:$A$79</definedName>
    <definedName name="ToitureGO">#REF!</definedName>
    <definedName name="Voirie" localSheetId="1">Bibliothèque!$A$15:$A$17</definedName>
    <definedName name="Voirie">#REF!</definedName>
    <definedName name="Voiries" localSheetId="1">Bibliothèque!$A$15:$A$17</definedName>
    <definedName name="Voiries">#REF!</definedName>
    <definedName name="VRD" localSheetId="1">Bibliothèque!$A$11:$A$14</definedName>
    <definedName name="VRD">#REF!</definedName>
    <definedName name="_xlnm.Print_Area" localSheetId="0">Devis!$J$1:$O$287</definedName>
  </definedNames>
  <calcPr calcId="15000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T21" i="9" l="1"/>
  <c r="T16" i="9"/>
  <c r="T33" i="9"/>
  <c r="T90" i="9"/>
  <c r="T89" i="9"/>
  <c r="T88" i="9"/>
  <c r="T87" i="9"/>
  <c r="T86" i="9"/>
  <c r="T85" i="9"/>
  <c r="T84" i="9"/>
  <c r="T83" i="9"/>
  <c r="T82" i="9"/>
  <c r="T81" i="9"/>
  <c r="T80" i="9"/>
  <c r="T79" i="9"/>
  <c r="T78" i="9"/>
  <c r="T77" i="9"/>
  <c r="T76" i="9"/>
  <c r="T75" i="9"/>
  <c r="T74" i="9"/>
  <c r="T73" i="9"/>
  <c r="T72" i="9"/>
  <c r="T71" i="9"/>
  <c r="T70" i="9"/>
  <c r="T69" i="9"/>
  <c r="T68" i="9"/>
  <c r="T67" i="9"/>
  <c r="T66" i="9"/>
  <c r="T65" i="9"/>
  <c r="T64" i="9"/>
  <c r="T63" i="9"/>
  <c r="T62" i="9"/>
  <c r="T61" i="9"/>
  <c r="T60" i="9"/>
  <c r="T59" i="9"/>
  <c r="T58" i="9"/>
  <c r="T57" i="9"/>
  <c r="T56" i="9"/>
  <c r="T55" i="9"/>
  <c r="T54" i="9"/>
  <c r="T53" i="9"/>
  <c r="T52" i="9"/>
  <c r="T51" i="9"/>
  <c r="T50" i="9"/>
  <c r="T49" i="9"/>
  <c r="T48" i="9"/>
  <c r="T47" i="9"/>
  <c r="T46" i="9"/>
  <c r="T45" i="9"/>
  <c r="T44" i="9"/>
  <c r="T43" i="9"/>
  <c r="T42" i="9"/>
  <c r="T41" i="9"/>
  <c r="T40" i="9"/>
  <c r="T39" i="9"/>
  <c r="T38" i="9"/>
  <c r="T37" i="9"/>
  <c r="T36" i="9"/>
  <c r="T35" i="9"/>
  <c r="T34" i="9"/>
  <c r="T32" i="9"/>
  <c r="T31" i="9"/>
  <c r="T30" i="9"/>
  <c r="T29" i="9"/>
  <c r="T28" i="9"/>
  <c r="T27" i="9"/>
  <c r="T26" i="9"/>
  <c r="T25" i="9"/>
  <c r="T24" i="9"/>
  <c r="T23" i="9"/>
  <c r="T22" i="9"/>
  <c r="T20" i="9"/>
  <c r="T19" i="9"/>
  <c r="T18" i="9"/>
  <c r="T17" i="9"/>
  <c r="T15" i="9"/>
  <c r="T14" i="9"/>
  <c r="T13" i="9"/>
  <c r="T12" i="9"/>
  <c r="T11" i="9"/>
  <c r="J11" i="9"/>
  <c r="E34" i="9"/>
  <c r="D36" i="9"/>
  <c r="O91" i="9"/>
  <c r="F87" i="9"/>
  <c r="G87" i="9"/>
  <c r="F88" i="9"/>
  <c r="G88" i="9"/>
  <c r="F89" i="9"/>
  <c r="G89" i="9"/>
  <c r="F90" i="9"/>
  <c r="G90" i="9"/>
  <c r="G86" i="9"/>
  <c r="J89" i="9"/>
  <c r="J88" i="9"/>
  <c r="J87" i="9"/>
  <c r="J86" i="9"/>
  <c r="J85" i="9"/>
  <c r="J84" i="9"/>
  <c r="J83" i="9"/>
  <c r="J82" i="9"/>
  <c r="J81" i="9"/>
  <c r="J80" i="9"/>
  <c r="J79" i="9"/>
  <c r="J78" i="9"/>
  <c r="J77" i="9"/>
  <c r="J76" i="9"/>
  <c r="J75" i="9"/>
  <c r="J74" i="9"/>
  <c r="J73" i="9"/>
  <c r="J72" i="9"/>
  <c r="J71" i="9"/>
  <c r="J70" i="9"/>
  <c r="J69" i="9"/>
  <c r="J68" i="9"/>
  <c r="J67" i="9"/>
  <c r="J66" i="9"/>
  <c r="J65" i="9"/>
  <c r="J64" i="9"/>
  <c r="J63" i="9"/>
  <c r="J62" i="9"/>
  <c r="J61" i="9"/>
  <c r="J60" i="9"/>
  <c r="J59" i="9"/>
  <c r="J58" i="9"/>
  <c r="J57" i="9"/>
  <c r="J56" i="9"/>
  <c r="J55" i="9"/>
  <c r="J54" i="9"/>
  <c r="J53" i="9"/>
  <c r="J52" i="9"/>
  <c r="J51" i="9"/>
  <c r="J50" i="9"/>
  <c r="J49" i="9"/>
  <c r="J48" i="9"/>
  <c r="J47" i="9"/>
  <c r="J46" i="9"/>
  <c r="J45" i="9"/>
  <c r="J44" i="9"/>
  <c r="J43" i="9"/>
  <c r="J42" i="9"/>
  <c r="J41" i="9"/>
  <c r="J40" i="9"/>
  <c r="J39" i="9"/>
  <c r="J38" i="9"/>
  <c r="J37" i="9"/>
  <c r="J36" i="9"/>
  <c r="J35" i="9"/>
  <c r="J34" i="9"/>
  <c r="J31" i="9"/>
  <c r="J30" i="9"/>
  <c r="J29" i="9"/>
  <c r="J28" i="9"/>
  <c r="J27" i="9"/>
  <c r="J26" i="9"/>
  <c r="J25" i="9"/>
  <c r="J24" i="9"/>
  <c r="J23" i="9"/>
  <c r="J22" i="9"/>
  <c r="J21" i="9"/>
  <c r="J20" i="9"/>
  <c r="J19" i="9"/>
  <c r="J18" i="9"/>
  <c r="J17" i="9"/>
  <c r="J16" i="9"/>
  <c r="J15" i="9"/>
  <c r="J14" i="9"/>
  <c r="J13" i="9"/>
  <c r="J12" i="9"/>
  <c r="E90" i="9"/>
  <c r="E89" i="9"/>
  <c r="E88" i="9"/>
  <c r="E87" i="9"/>
  <c r="F85" i="9"/>
  <c r="E85" i="9"/>
  <c r="F84" i="9"/>
  <c r="E84" i="9"/>
  <c r="F83" i="9"/>
  <c r="E83" i="9"/>
  <c r="F82" i="9"/>
  <c r="E82" i="9"/>
  <c r="F81" i="9"/>
  <c r="E81" i="9"/>
  <c r="F80" i="9"/>
  <c r="E80" i="9"/>
  <c r="F79" i="9"/>
  <c r="E79" i="9"/>
  <c r="F57" i="9"/>
  <c r="E57" i="9"/>
  <c r="F56" i="9"/>
  <c r="E56" i="9"/>
  <c r="F55" i="9"/>
  <c r="E55" i="9"/>
  <c r="F54" i="9"/>
  <c r="E54" i="9"/>
  <c r="F53" i="9"/>
  <c r="E53" i="9"/>
  <c r="F51" i="9"/>
  <c r="E51" i="9"/>
  <c r="F50" i="9"/>
  <c r="E50" i="9"/>
  <c r="F49" i="9"/>
  <c r="E49" i="9"/>
  <c r="F48" i="9"/>
  <c r="E48" i="9"/>
  <c r="F47" i="9"/>
  <c r="E47" i="9"/>
  <c r="F46" i="9"/>
  <c r="E46" i="9"/>
  <c r="F66" i="9"/>
  <c r="E66" i="9"/>
  <c r="F65" i="9"/>
  <c r="E65" i="9"/>
  <c r="F64" i="9"/>
  <c r="E64" i="9"/>
  <c r="F63" i="9"/>
  <c r="E63" i="9"/>
  <c r="F62" i="9"/>
  <c r="E62" i="9"/>
  <c r="F61" i="9"/>
  <c r="E61" i="9"/>
  <c r="F60" i="9"/>
  <c r="E60" i="9"/>
  <c r="F59" i="9"/>
  <c r="E59" i="9"/>
  <c r="F77" i="9"/>
  <c r="E77" i="9"/>
  <c r="F76" i="9"/>
  <c r="E76" i="9"/>
  <c r="F75" i="9"/>
  <c r="E75" i="9"/>
  <c r="F74" i="9"/>
  <c r="E74" i="9"/>
  <c r="F73" i="9"/>
  <c r="E73" i="9"/>
  <c r="F72" i="9"/>
  <c r="E72" i="9"/>
  <c r="F71" i="9"/>
  <c r="E71" i="9"/>
  <c r="F70" i="9"/>
  <c r="E70" i="9"/>
  <c r="F69" i="9"/>
  <c r="E69" i="9"/>
  <c r="F68" i="9"/>
  <c r="E68" i="9"/>
  <c r="F44" i="9"/>
  <c r="G44" i="9"/>
  <c r="E44" i="9"/>
  <c r="F43" i="9"/>
  <c r="G43" i="9"/>
  <c r="E43" i="9"/>
  <c r="F42" i="9"/>
  <c r="G42" i="9"/>
  <c r="E42" i="9"/>
  <c r="F41" i="9"/>
  <c r="D41" i="9"/>
  <c r="G41" i="9"/>
  <c r="E41" i="9"/>
  <c r="F40" i="9"/>
  <c r="D40" i="9"/>
  <c r="G40" i="9"/>
  <c r="E40" i="9"/>
  <c r="F39" i="9"/>
  <c r="G39" i="9"/>
  <c r="E39" i="9"/>
  <c r="F38" i="9"/>
  <c r="D38" i="9"/>
  <c r="G38" i="9"/>
  <c r="E38" i="9"/>
  <c r="F37" i="9"/>
  <c r="D37" i="9"/>
  <c r="G37" i="9"/>
  <c r="E37" i="9"/>
  <c r="F36" i="9"/>
  <c r="G36" i="9"/>
  <c r="E36" i="9"/>
  <c r="F35" i="9"/>
  <c r="D35" i="9"/>
  <c r="G35" i="9"/>
  <c r="E35" i="9"/>
  <c r="F34" i="9"/>
  <c r="G34" i="9"/>
  <c r="F15" i="9"/>
  <c r="G15" i="9"/>
  <c r="E15" i="9"/>
  <c r="F14" i="9"/>
  <c r="G14" i="9"/>
  <c r="E14" i="9"/>
  <c r="F13" i="9"/>
  <c r="G13" i="9"/>
  <c r="E13" i="9"/>
  <c r="F12" i="9"/>
  <c r="G12" i="9"/>
  <c r="E12" i="9"/>
  <c r="F26" i="9"/>
  <c r="G26" i="9"/>
  <c r="E26" i="9"/>
  <c r="F25" i="9"/>
  <c r="G25" i="9"/>
  <c r="E25" i="9"/>
  <c r="F24" i="9"/>
  <c r="G24" i="9"/>
  <c r="E24" i="9"/>
  <c r="F23" i="9"/>
  <c r="G23" i="9"/>
  <c r="E23" i="9"/>
  <c r="F22" i="9"/>
  <c r="G22" i="9"/>
  <c r="E22" i="9"/>
  <c r="F21" i="9"/>
  <c r="G21" i="9"/>
  <c r="E21" i="9"/>
  <c r="F20" i="9"/>
  <c r="G20" i="9"/>
  <c r="E20" i="9"/>
  <c r="F19" i="9"/>
  <c r="G19" i="9"/>
  <c r="E19" i="9"/>
  <c r="F18" i="9"/>
  <c r="D18" i="9"/>
  <c r="G18" i="9"/>
  <c r="E18" i="9"/>
  <c r="F17" i="9"/>
  <c r="D17" i="9"/>
  <c r="G17" i="9"/>
  <c r="E17" i="9"/>
  <c r="F11" i="9"/>
  <c r="E11" i="9"/>
  <c r="G11" i="9"/>
  <c r="O10" i="9"/>
  <c r="D46" i="9"/>
  <c r="G46" i="9"/>
  <c r="D47" i="9"/>
  <c r="G47" i="9"/>
  <c r="D48" i="9"/>
  <c r="G48" i="9"/>
  <c r="D49" i="9"/>
  <c r="G49" i="9"/>
  <c r="G50" i="9"/>
  <c r="G51" i="9"/>
  <c r="G53" i="9"/>
  <c r="G54" i="9"/>
  <c r="G55" i="9"/>
  <c r="G56" i="9"/>
  <c r="G57" i="9"/>
  <c r="G59" i="9"/>
  <c r="G60" i="9"/>
  <c r="G61" i="9"/>
  <c r="G62" i="9"/>
  <c r="G63" i="9"/>
  <c r="G64" i="9"/>
  <c r="G65" i="9"/>
  <c r="G66" i="9"/>
  <c r="G68" i="9"/>
  <c r="G69" i="9"/>
  <c r="G70" i="9"/>
  <c r="G71" i="9"/>
  <c r="G72" i="9"/>
  <c r="G73" i="9"/>
  <c r="G74" i="9"/>
  <c r="G75" i="9"/>
  <c r="G76" i="9"/>
  <c r="G77" i="9"/>
  <c r="G79" i="9"/>
  <c r="G80" i="9"/>
  <c r="G81" i="9"/>
  <c r="G82" i="9"/>
  <c r="G83" i="9"/>
  <c r="G84" i="9"/>
  <c r="G85" i="9"/>
  <c r="O33" i="9"/>
  <c r="G78" i="9"/>
  <c r="G67" i="9"/>
  <c r="G58" i="9"/>
  <c r="G52" i="9"/>
  <c r="G45" i="9"/>
  <c r="G33" i="9"/>
  <c r="G16" i="9"/>
  <c r="G10" i="9"/>
  <c r="P33" i="9"/>
  <c r="Q33" i="9"/>
  <c r="J33" i="9"/>
</calcChain>
</file>

<file path=xl/sharedStrings.xml><?xml version="1.0" encoding="utf-8"?>
<sst xmlns="http://schemas.openxmlformats.org/spreadsheetml/2006/main" count="552" uniqueCount="330">
  <si>
    <t>STOCKAGE</t>
  </si>
  <si>
    <t>MISE EN BOUTEILLE</t>
  </si>
  <si>
    <t>CHAI A BARRIQUE</t>
  </si>
  <si>
    <t>RECEPTION VENDANGE</t>
  </si>
  <si>
    <t>PRESSOIRS</t>
  </si>
  <si>
    <t>BUREAUX</t>
  </si>
  <si>
    <t>CAVEAU DE VENTE / SALLE DE DEGUSTATION</t>
  </si>
  <si>
    <t>MENUISERIE</t>
  </si>
  <si>
    <t>ELECTRICITE</t>
  </si>
  <si>
    <t>PLOMBERIE</t>
  </si>
  <si>
    <t>PLATRERIE</t>
  </si>
  <si>
    <t>DIVERS</t>
  </si>
  <si>
    <t>Excavation</t>
  </si>
  <si>
    <t>Remblaiement</t>
  </si>
  <si>
    <t>Plateforme sous dallage</t>
  </si>
  <si>
    <t>Voiries</t>
  </si>
  <si>
    <t>Fondations</t>
  </si>
  <si>
    <t>Sol</t>
  </si>
  <si>
    <t>Bois</t>
  </si>
  <si>
    <t>Métal</t>
  </si>
  <si>
    <t>Béton</t>
  </si>
  <si>
    <t>Isolant</t>
  </si>
  <si>
    <t>Tuiles</t>
  </si>
  <si>
    <t>Panneaux sandwich</t>
  </si>
  <si>
    <t>Joint debout</t>
  </si>
  <si>
    <t>Etanchéité</t>
  </si>
  <si>
    <t>Porte</t>
  </si>
  <si>
    <t>Châssis vitré</t>
  </si>
  <si>
    <t>Luminaires</t>
  </si>
  <si>
    <t>Armoire</t>
  </si>
  <si>
    <t>Alimentation matériel</t>
  </si>
  <si>
    <t>Alarme incendie</t>
  </si>
  <si>
    <t>Désenfumage</t>
  </si>
  <si>
    <t>Téléphonie / informatique</t>
  </si>
  <si>
    <t>Station de traitement UV + pompage</t>
  </si>
  <si>
    <t>Point EC / EF</t>
  </si>
  <si>
    <t>WC</t>
  </si>
  <si>
    <t>Douche</t>
  </si>
  <si>
    <t>Paillasse</t>
  </si>
  <si>
    <t>Vasque / Lavabo</t>
  </si>
  <si>
    <t>Doublage</t>
  </si>
  <si>
    <t>Cloison</t>
  </si>
  <si>
    <t>Peinture</t>
  </si>
  <si>
    <t>MOBILIER</t>
  </si>
  <si>
    <t>Béton désactivé</t>
  </si>
  <si>
    <t>Gravier</t>
  </si>
  <si>
    <t>Béton banché</t>
  </si>
  <si>
    <t>Moëllons</t>
  </si>
  <si>
    <t>Brique 37,5</t>
  </si>
  <si>
    <t>Caniveau</t>
  </si>
  <si>
    <t>Siphons</t>
  </si>
  <si>
    <t>Local</t>
  </si>
  <si>
    <t>Type</t>
  </si>
  <si>
    <t>Unité</t>
  </si>
  <si>
    <t>Lot</t>
  </si>
  <si>
    <t>M2</t>
  </si>
  <si>
    <t>M3</t>
  </si>
  <si>
    <t>LOCAL</t>
  </si>
  <si>
    <t>GROS ŒUVRE</t>
  </si>
  <si>
    <t>BIBLIOTHEQUE DE PRIX</t>
  </si>
  <si>
    <t>Prix</t>
  </si>
  <si>
    <t>ML</t>
  </si>
  <si>
    <t>U</t>
  </si>
  <si>
    <t>ENS</t>
  </si>
  <si>
    <t>Quantité</t>
  </si>
  <si>
    <t>Longueur (m)</t>
  </si>
  <si>
    <t>Largeur (m)</t>
  </si>
  <si>
    <t>Longrine</t>
  </si>
  <si>
    <t>Préstation</t>
  </si>
  <si>
    <t>Isolation extérieur + enduit</t>
  </si>
  <si>
    <t>Enduit ext</t>
  </si>
  <si>
    <t>Enduit int</t>
  </si>
  <si>
    <t>Etanchéité murs enterrés</t>
  </si>
  <si>
    <t>Prix unitaire (HT)</t>
  </si>
  <si>
    <t>Prix de vente (HT)</t>
  </si>
  <si>
    <t>LOGO CLIENT</t>
  </si>
  <si>
    <t>CHARPENTE COUVERTURE</t>
  </si>
  <si>
    <t>Charpente</t>
  </si>
  <si>
    <t>Couverture</t>
  </si>
  <si>
    <t>GENERALITES</t>
  </si>
  <si>
    <t>INSTALLATION DE CHANTIER</t>
  </si>
  <si>
    <t>Bungalows</t>
  </si>
  <si>
    <t>Alimentation Eau / Elec</t>
  </si>
  <si>
    <t>Etudes GO</t>
  </si>
  <si>
    <t>Etudes de sol</t>
  </si>
  <si>
    <t>TERRASSEMENT / VRD</t>
  </si>
  <si>
    <t>MicroStation</t>
  </si>
  <si>
    <t>Epandage</t>
  </si>
  <si>
    <t>Bassin incendie</t>
  </si>
  <si>
    <t>RéseauEV</t>
  </si>
  <si>
    <t>RéseauEU</t>
  </si>
  <si>
    <t>RéseauEP</t>
  </si>
  <si>
    <t>MARGE</t>
  </si>
  <si>
    <t>ALEAS</t>
  </si>
  <si>
    <t>MOIS</t>
  </si>
  <si>
    <t>PRIX (HT)</t>
  </si>
  <si>
    <t>%</t>
  </si>
  <si>
    <t>Fosse toutes eaux</t>
  </si>
  <si>
    <t>Caniveau grille fonte</t>
  </si>
  <si>
    <t>ø110</t>
  </si>
  <si>
    <t>ø63</t>
  </si>
  <si>
    <t>Fourreaux</t>
  </si>
  <si>
    <t>Mise en place d'une base de vie pour toute la durée du chantier.</t>
  </si>
  <si>
    <t>Alimentation en eau et électricité.</t>
  </si>
  <si>
    <t>Etudes gros œuvre.</t>
  </si>
  <si>
    <t>Etudes de sol.</t>
  </si>
  <si>
    <t>Décapage et terrassement, y compris stockage sur site.</t>
  </si>
  <si>
    <t>Mise en œuvre d'une plateforme en concassé, y compris essais à la plaque.</t>
  </si>
  <si>
    <t>Remblaiement périphérique.</t>
  </si>
  <si>
    <t>Voiries extérieures en béton désactivé.</t>
  </si>
  <si>
    <t>Voiries extéreures en concassé compacté.</t>
  </si>
  <si>
    <t>Mise en place d'une cuve de 25 m3 de récupération des eaux vinicoles.</t>
  </si>
  <si>
    <t>Canalisations eaux vinicoles, y compris tranchée.</t>
  </si>
  <si>
    <t>Mise en place d'une micro station.</t>
  </si>
  <si>
    <t>Mise en œuvre d'un épandage.</t>
  </si>
  <si>
    <t>Mise en œuvre d'une fosse toutes eaux</t>
  </si>
  <si>
    <t>Canalisations eaux usées, y compris tranchée.</t>
  </si>
  <si>
    <t>Mise en place d'une cuve de 25 m3 de récupération des eaux pluviales.</t>
  </si>
  <si>
    <t>Mise en place d'un caniveau fonte.</t>
  </si>
  <si>
    <t>Canalisations eaux pluviales, y compris tranchée.</t>
  </si>
  <si>
    <t>Mise en œuvre d'un bassin incendie de 120 m3, y compris terrassement.</t>
  </si>
  <si>
    <t>Mise en place d'une cuve de 5 m3 de récupération des eaux phytosanitaires.</t>
  </si>
  <si>
    <t>Canalisations eaux phytosanitaires, y compris tranchée.</t>
  </si>
  <si>
    <t>Fourniture et pose de fourreaux éléctrique, y compris tranchée.</t>
  </si>
  <si>
    <t>Fourniture et pose de fourreaux télécom y compris tranchée.</t>
  </si>
  <si>
    <t>Semelle filante</t>
  </si>
  <si>
    <t>Drainage</t>
  </si>
  <si>
    <t>Canalisations sous dallage</t>
  </si>
  <si>
    <t>Elévations en murs en béton banché, finition béton intérieure.</t>
  </si>
  <si>
    <t>Mise en place d'une isolation extérieure, y compris finition enduit.</t>
  </si>
  <si>
    <t>Finition enduit extérieur.</t>
  </si>
  <si>
    <t>Finition enduit intérieur.</t>
  </si>
  <si>
    <t>Sol en béton lissé, finition quartz.</t>
  </si>
  <si>
    <t>Sol en résine.</t>
  </si>
  <si>
    <t>Sol en carrelage.</t>
  </si>
  <si>
    <t>Mise en place de caniveaux à grilles.</t>
  </si>
  <si>
    <t>Mise en place de siphons.</t>
  </si>
  <si>
    <t>Mise en œuvre d'une charpente bois.</t>
  </si>
  <si>
    <t>Mise en œuvre d'une charpente métallique.</t>
  </si>
  <si>
    <t>Mise en œuvre d'une toiture terrasse.</t>
  </si>
  <si>
    <t>Traitement de la couverture en panneaux sandwich.</t>
  </si>
  <si>
    <t>Traitement de la couverture en joint debout.</t>
  </si>
  <si>
    <t>Mise en place de désenfumage dans les locaux de plus de 300 m2.</t>
  </si>
  <si>
    <t>2m50 x 2m50</t>
  </si>
  <si>
    <t>3m x 3m</t>
  </si>
  <si>
    <t>3m50 x 3m50</t>
  </si>
  <si>
    <t>4m x 4m</t>
  </si>
  <si>
    <t>Simple isolante métallique</t>
  </si>
  <si>
    <t>Double isolante métallique</t>
  </si>
  <si>
    <t>Simple vitrée</t>
  </si>
  <si>
    <t>Double vitrée</t>
  </si>
  <si>
    <t>Mise en place de châssis vitré extérieur.</t>
  </si>
  <si>
    <t>Mise en place de porte simple isolante.</t>
  </si>
  <si>
    <t>Mise en place de porte double isolante.</t>
  </si>
  <si>
    <t>Mise en place de porte simple vitrée.</t>
  </si>
  <si>
    <t>Mise en place de porte double vitrée.</t>
  </si>
  <si>
    <t>Mise en place de porte sectionnelle.</t>
  </si>
  <si>
    <t>Gamelle inox en cuverie</t>
  </si>
  <si>
    <t>Fluos</t>
  </si>
  <si>
    <t>LED dans le chai</t>
  </si>
  <si>
    <t>Luminaires de décoration</t>
  </si>
  <si>
    <t>PorteSectionnelle</t>
  </si>
  <si>
    <t>Inox</t>
  </si>
  <si>
    <t>PVC</t>
  </si>
  <si>
    <t>Bloc secours</t>
  </si>
  <si>
    <t>Radiateurs</t>
  </si>
  <si>
    <t>Extérieurs</t>
  </si>
  <si>
    <t>Extraction CO2</t>
  </si>
  <si>
    <t>DiversElec</t>
  </si>
  <si>
    <t>Coffret</t>
  </si>
  <si>
    <t>Mise en place d'une armoire électrique principale.</t>
  </si>
  <si>
    <t>TGBT</t>
  </si>
  <si>
    <t>Divisionnaire</t>
  </si>
  <si>
    <t>Mise en place d'une armoire électrique secondaire.</t>
  </si>
  <si>
    <t>Mise en place de blocs de secours.</t>
  </si>
  <si>
    <t>Mise en place de luminaires type gamelle INOX.</t>
  </si>
  <si>
    <t>Mise en place de luminaires LED avec possibilité de variation de la luminosité.</t>
  </si>
  <si>
    <t>Mise en place de projecteurs extérieurs.</t>
  </si>
  <si>
    <t>Mise en place de luminaires LED de décoration.</t>
  </si>
  <si>
    <t>Pose de coffret de prises INOX.</t>
  </si>
  <si>
    <t>Pose de coffret de prises PVC</t>
  </si>
  <si>
    <t>Alimentation des différents matériel en place.</t>
  </si>
  <si>
    <t>Alarme incendie.</t>
  </si>
  <si>
    <t>Mise en place d'une baie de brassage informatique, y compris prises RJ45.</t>
  </si>
  <si>
    <t>Radiateurs électriques.</t>
  </si>
  <si>
    <t>Mise en œuvre d'une extraction CO2 dans la cuverie.</t>
  </si>
  <si>
    <t>Alimentation</t>
  </si>
  <si>
    <t>Alimentation du bâtiment en eau.</t>
  </si>
  <si>
    <t>Pose d'un ballon d'eau chaude sanitaire de 200L.</t>
  </si>
  <si>
    <t>Station de pompage + lampe UV pour traitement des eaux issues du forage.</t>
  </si>
  <si>
    <t>Pose de point d'eau, y compris robineterie inox.</t>
  </si>
  <si>
    <t>WC suspendu.</t>
  </si>
  <si>
    <t>Pose d'un bac à douche.</t>
  </si>
  <si>
    <t>Mise en place d'un lavabo simple.</t>
  </si>
  <si>
    <t>Mise en place d'une paillasse inox sur un meuble mélaminé, y compris placard de rangement.</t>
  </si>
  <si>
    <t>Mise en œuvre d'un doublage placo, y compris isolation en laine de verre de 100 mm</t>
  </si>
  <si>
    <t>Mise en œuvre de cloison placo, y compris isolation en laine de verre.</t>
  </si>
  <si>
    <t>Mise en œuvre de faux plafond placo, y compris isolation en laine de verre de 300 mm.</t>
  </si>
  <si>
    <t>Peinture de tous les doublages, plafonds et cloisons.</t>
  </si>
  <si>
    <t>Faience</t>
  </si>
  <si>
    <t>Mise en œuvre de faience dans les douches.</t>
  </si>
  <si>
    <t>Préstations par locaux</t>
  </si>
  <si>
    <t>DiversMen</t>
  </si>
  <si>
    <t>DiversCh</t>
  </si>
  <si>
    <t>DiversPlomb</t>
  </si>
  <si>
    <t>Démolition</t>
  </si>
  <si>
    <t>Sol béton</t>
  </si>
  <si>
    <t>Cuve béton</t>
  </si>
  <si>
    <t>Création d'ouverture</t>
  </si>
  <si>
    <t>Plancher béton</t>
  </si>
  <si>
    <t>Béton balayé</t>
  </si>
  <si>
    <t>Voiries extérieures en béton balayé.</t>
  </si>
  <si>
    <t>CuveEV</t>
  </si>
  <si>
    <t>CuveEP</t>
  </si>
  <si>
    <t>CuvePhy</t>
  </si>
  <si>
    <t>CanalisationsEV</t>
  </si>
  <si>
    <t>CanalisationsEU</t>
  </si>
  <si>
    <t>CanalisationsEP</t>
  </si>
  <si>
    <t>CanalisationsPhy</t>
  </si>
  <si>
    <t>RéseauPhyto</t>
  </si>
  <si>
    <t>RéseauxGO</t>
  </si>
  <si>
    <t>Démolition du plancher béton existant.</t>
  </si>
  <si>
    <t>Démolition des cuves bétons existantes.</t>
  </si>
  <si>
    <t>Dépose du faux plafond existant.</t>
  </si>
  <si>
    <t>Création d'ouverture dans les murs béton existant.</t>
  </si>
  <si>
    <t>Structure metallique</t>
  </si>
  <si>
    <t>Structure métallique en remplacement du plancher béton existant.</t>
  </si>
  <si>
    <t>Plancher en caillebotis</t>
  </si>
  <si>
    <t>Pose d'un plancher caillebotis petite maille.</t>
  </si>
  <si>
    <t>DiversGO</t>
  </si>
  <si>
    <t>Murs béton</t>
  </si>
  <si>
    <t>Démolition des murs béton existants.</t>
  </si>
  <si>
    <t>CUVERIE ROUGE</t>
  </si>
  <si>
    <t>CUVERIE ROSE</t>
  </si>
  <si>
    <t>Canalis</t>
  </si>
  <si>
    <t>Faux plafond Placo</t>
  </si>
  <si>
    <t>Pompe de relevage</t>
  </si>
  <si>
    <t>Mise en œuvre d'un regard avec pompe de relevage pour renvoi des eaux vinicoles.</t>
  </si>
  <si>
    <t>Démolition diverses</t>
  </si>
  <si>
    <t>JOUR</t>
  </si>
  <si>
    <t>Dépose des installations éléctrique, plomberie et autres existantes.</t>
  </si>
  <si>
    <t>LOCAL TECHNIQUE</t>
  </si>
  <si>
    <t>DEBOURBAGE</t>
  </si>
  <si>
    <t>Résine + dalle béton</t>
  </si>
  <si>
    <t>Résine sur sol existant</t>
  </si>
  <si>
    <t>Mise en place d'une résine sur le sol existant.</t>
  </si>
  <si>
    <t>TOTAL</t>
  </si>
  <si>
    <t>Sol béton sur 1m de large</t>
  </si>
  <si>
    <t>Démolition du dallage béton.</t>
  </si>
  <si>
    <t>Démolition du dallage béton sur une largeur de 1m pour la reprise des évacuation.</t>
  </si>
  <si>
    <t>.</t>
  </si>
  <si>
    <t>QUAI</t>
  </si>
  <si>
    <t>Gabions</t>
  </si>
  <si>
    <t>Végétalisation</t>
  </si>
  <si>
    <t>Poutre préfa</t>
  </si>
  <si>
    <t>Mise en œuvre d'un plancher béton recevant une étanchéité en toiture.</t>
  </si>
  <si>
    <t>ToitureGO</t>
  </si>
  <si>
    <t>Escalier</t>
  </si>
  <si>
    <t>BétonTOIT</t>
  </si>
  <si>
    <t>Etanchéité en toiture, y compris isolan, relevé et couvertine.</t>
  </si>
  <si>
    <t>Y compris végétalisation de la toiture</t>
  </si>
  <si>
    <t>Habillage des murs en gabions.</t>
  </si>
  <si>
    <t>Mise en place de luminaires type fluos.</t>
  </si>
  <si>
    <t>Elévations en  Moëllons pour les murs intérieurs.</t>
  </si>
  <si>
    <t>Elévations en murs briques de 37,5 cm pour les murs extérieurs.</t>
  </si>
  <si>
    <t>Traitement de la couverture en tuile.</t>
  </si>
  <si>
    <t>Faux plafond GO</t>
  </si>
  <si>
    <t>Pierre</t>
  </si>
  <si>
    <t>Elévation en pierre du gard.</t>
  </si>
  <si>
    <t>Béton sur plancher</t>
  </si>
  <si>
    <t>Canalisation aérienne</t>
  </si>
  <si>
    <t>Escalier béton</t>
  </si>
  <si>
    <t>Escalier de distribution béton.</t>
  </si>
  <si>
    <t>Pose d'un portail coulissant.</t>
  </si>
  <si>
    <t>DésenfumageMural</t>
  </si>
  <si>
    <t>Désenfumage des locaux aveugles de plus de 100 m2.</t>
  </si>
  <si>
    <t>Balon 200L</t>
  </si>
  <si>
    <t>Balon 50L</t>
  </si>
  <si>
    <t>Pose d'un ballon d'eau chaude sanitaire de 50L.</t>
  </si>
  <si>
    <t xml:space="preserve">BalonECS </t>
  </si>
  <si>
    <t>BalonECS</t>
  </si>
  <si>
    <t>Clim</t>
  </si>
  <si>
    <t>VMC</t>
  </si>
  <si>
    <t>Panneaux sandwich intérieurs</t>
  </si>
  <si>
    <t>Laine de verre 300 mm</t>
  </si>
  <si>
    <t>Béton + carrelage</t>
  </si>
  <si>
    <t>Nom chantier</t>
  </si>
  <si>
    <t>Type chiffrage</t>
  </si>
  <si>
    <t>Nb murs ext</t>
  </si>
  <si>
    <t>Nb murs int</t>
  </si>
  <si>
    <t>Hauteur (m)</t>
  </si>
  <si>
    <t>Surlongueur (m)</t>
  </si>
  <si>
    <t xml:space="preserve">Ht terrassement (m) </t>
  </si>
  <si>
    <t>Ht plateforme (m)</t>
  </si>
  <si>
    <t>MursExt</t>
  </si>
  <si>
    <t>MursInt</t>
  </si>
  <si>
    <t>FinitionMursExt</t>
  </si>
  <si>
    <t>FinitionMursInt</t>
  </si>
  <si>
    <t>Placage pierre</t>
  </si>
  <si>
    <t>Placage pierre extérieur.</t>
  </si>
  <si>
    <t>x</t>
  </si>
  <si>
    <t>X</t>
  </si>
  <si>
    <r>
      <rPr>
        <b/>
        <sz val="12"/>
        <color theme="1"/>
        <rFont val="Calibri"/>
        <family val="2"/>
        <scheme val="minor"/>
      </rPr>
      <t>2.3.2.1 FOUILLES EN EXCAVATION</t>
    </r>
    <r>
      <rPr>
        <sz val="12"/>
        <color theme="1"/>
        <rFont val="Calibri"/>
        <family val="2"/>
        <scheme val="minor"/>
      </rPr>
      <t xml:space="preserve">
Avant l'exécution du terrassement, l'entrepreneur devra le nettoyage et le débroussaillage du terrain sur la totalité de sa surface, l'abattage d'arbre s'il y a lieux.
Le tout devant être transporté à la décharge publique la plus proche.
Fouilles en excavation exécutées par des moyens mécaniques ou manuels sur terrain de toute nature, comprenant :
• le décapage des terres végétales,
• le dressement des parois et du fond de fouilles,
• les dispositifs à prendre pour éviter les éboulements,
• le nivellement du fond de forme, y compris le profil de la rampe du déambulatoire,
• la purge de toutes poches de sol médiocre et son remplacement par du tout-venant compacté,
• épuisements éventuels des eaux de pluie ou de ruissellement,
• stockage des terres sur berges pour remblai ultérieur,
• toutes sujétions pour une exécution dans les règles de l'Art.
IMPORTANT : les fouilles seront réalisées selon un programme établi en commun avec le lot Gros Oeuvre dans la confection des confortements des murs mitoyens en sous œuvre.
Les fouilles seront réalisées avec une surlargeur de travail de 2,00 m en pied de fouille.
Les talus seront dressés avec une pente conforme aux exigences du rapport de sol et à défaut à 1/1.
La prestation de l'entreprise comprendra tous les terrassements nécessaires à la réalisation d'une rampe d'accès pour les engins et le personnel des entreprises.
</t>
    </r>
  </si>
  <si>
    <r>
      <rPr>
        <b/>
        <sz val="12"/>
        <color theme="1"/>
        <rFont val="Calibri"/>
        <family val="2"/>
        <scheme val="minor"/>
      </rPr>
      <t xml:space="preserve">2.3.3.2 VOIRIE PL BETON BALAYE </t>
    </r>
    <r>
      <rPr>
        <sz val="12"/>
        <color theme="1"/>
        <rFont val="Calibri"/>
        <family val="2"/>
        <scheme val="minor"/>
      </rPr>
      <t xml:space="preserve">
Réalisation d'une voirie PL constituée de :
 - feutre anti-contaminant
 - apport de GNT 0/31.5 sur 20 cm
 - apport de grave ciment sur 20 cm
 - finition par dallage béton armé de 20 cm d'épaisseur minimum finition brossée
 - raccords soignés sur existants
Les couches de constitution de la chaussée sont données à titre indicatif. L'entrepreneur de VRD reste libre quant à l'épaisseur et au matériau constitutif des couches formant la voirie.
</t>
    </r>
  </si>
  <si>
    <r>
      <rPr>
        <b/>
        <sz val="12"/>
        <color theme="1"/>
        <rFont val="Calibri"/>
        <family val="2"/>
        <scheme val="minor"/>
      </rPr>
      <t>2.3.3.1 VOIRIE PL BETON DESACTIVE</t>
    </r>
    <r>
      <rPr>
        <sz val="12"/>
        <color theme="1"/>
        <rFont val="Calibri"/>
        <family val="2"/>
        <scheme val="minor"/>
      </rPr>
      <t xml:space="preserve">
Réalisation d'une voirie PL constituée de :
 - feutre anti-contaminant
 - apport de GNT 0/31.5 sur 20 cm
 - apport de grave ciment sur 20 cm
 - finition par dallage béton désactivéde 20 cm d'épaisseur minimum 
 - raccords soignés sur existants
Les couches de constitution de la chaussée sont données à titre indicatif. L'entrepreneur de VRD reste libre quant à l'épaisseur et au matériau constitutif des couches formant la voirie.
</t>
    </r>
  </si>
  <si>
    <r>
      <rPr>
        <b/>
        <sz val="12"/>
        <color theme="1"/>
        <rFont val="Calibri"/>
        <family val="2"/>
        <scheme val="minor"/>
      </rPr>
      <t>2.3.3.3 VOIRIE PL GRAVILLONNEE</t>
    </r>
    <r>
      <rPr>
        <sz val="12"/>
        <color theme="1"/>
        <rFont val="Calibri"/>
        <family val="2"/>
        <scheme val="minor"/>
      </rPr>
      <t xml:space="preserve">
Réalisation d'une voirie PL gravillonnée constituée de :
 - feutre anti-contaminant
 - apport de GNT 0/31.5 sur 20 cm
 - apport de grave ciment sur 20 cm
 - finition par cailloux 5/10 compacté
 - raccords soignés sur existants
Les couches de constitution de la chaussée sont données à titre indicatif. L'entrepreneur de VRD reste libre quand à l'épaisseur et au matériau constitutif des couches formant la voirie.
</t>
    </r>
  </si>
  <si>
    <r>
      <rPr>
        <b/>
        <sz val="12"/>
        <color theme="1"/>
        <rFont val="Calibri"/>
        <family val="2"/>
        <scheme val="minor"/>
      </rPr>
      <t>2.1 GENERALITES</t>
    </r>
    <r>
      <rPr>
        <sz val="12"/>
        <color theme="1"/>
        <rFont val="Calibri"/>
        <family val="2"/>
        <scheme val="minor"/>
      </rPr>
      <t xml:space="preserve">
</t>
    </r>
    <r>
      <rPr>
        <b/>
        <sz val="12"/>
        <color theme="1"/>
        <rFont val="Calibri"/>
        <family val="2"/>
        <scheme val="minor"/>
      </rPr>
      <t>2.1.1 ETENDUE DES TRAVAUX</t>
    </r>
    <r>
      <rPr>
        <sz val="12"/>
        <color theme="1"/>
        <rFont val="Calibri"/>
        <family val="2"/>
        <scheme val="minor"/>
      </rPr>
      <t xml:space="preserve">
Les travaux à réaliser par l'entreprise dans le cadre de son marché sont essentiellement les suivants :
• Ensemble des terrassements nécessaires pour la réalisation des bâtiments selon le descriptif joint
• Ensemble des terrassements et VRD pour aménagement du terrain selon le descriptif joint
</t>
    </r>
    <r>
      <rPr>
        <b/>
        <sz val="12"/>
        <color theme="1"/>
        <rFont val="Calibri"/>
        <family val="2"/>
        <scheme val="minor"/>
      </rPr>
      <t>2.1.2 DOCUMENTS DE REFERENCE</t>
    </r>
    <r>
      <rPr>
        <sz val="12"/>
        <color theme="1"/>
        <rFont val="Calibri"/>
        <family val="2"/>
        <scheme val="minor"/>
      </rPr>
      <t xml:space="preserve">
Les ouvrages du présent Lot devront répondre aux conditions et prescriptions des documents techniques qui lui sont applicables dont notamment les suivants :
• DTU 11.1 : Sondage des sols de fondation;
• DTU 12 : Terrassement pour le bâtiment;
• Norme NF P 98-331 : Techniques et contraintes liées aux terrassements.
Au sujet des DTU et normes le cas échéant visés ci-dessus, il est ici bien précisé qu'en cas de discordance entre les spécifications, prescriptions et descriptions ci-après du présent document, et celles des DTU et normes, la préséance sera donnée aux DTU et normes.
</t>
    </r>
    <r>
      <rPr>
        <b/>
        <sz val="12"/>
        <color theme="1"/>
        <rFont val="Calibri"/>
        <family val="2"/>
        <scheme val="minor"/>
      </rPr>
      <t xml:space="preserve">
2.1.3 SECURITE DES OUVRIERS</t>
    </r>
    <r>
      <rPr>
        <sz val="12"/>
        <color theme="1"/>
        <rFont val="Calibri"/>
        <family val="2"/>
        <scheme val="minor"/>
      </rPr>
      <t xml:space="preserve">
L'entrepreneur devra prendre toutes dispositions pour respecter la réglementation à ce sujet.
Décret n° 65-48 du 8 Janvier 1965 - Titre 4 et plus particulièrement les points suivants :
Article 64
"Avant tout travaux de terrassement à ciel ouvert, s'assurer auprès des services de voirie et des propriétaires de terrains de la présence de canalisations, vieilles fondations, terres rapportées, etc. Dans le cas de présence de canalisations, l'article 178 du décret du 8 janvier 1965 obligent la signalisation de ceux-ci et la présence d'un surveillant afin que la pelle mécanique ne s'approche pas à moins de 1,50 m de ceux-ci." 
Article 66
"Les fouilles de plus de 1,30 m. de profondeur de largeur inférieure aux 2 / 3 de la hauteur doivent être blindées. Ces blindages doivent suivre l'avancement des travaux." 
Article 73
"Il faut aménager une berme de 40 cm, dégagée en permanence de tout dépôt" 
Article 75
"Les fouilles en tranchées ou en excavation doivent comporter les moyens nécessaires à une évacuation rapide des personnes, par exemple une échelle à proximité de la zone de travaux." 
Article 76
"Lorsque les travailleurs sont appelés à franchir une tranchée de plus de 40 cm de largeur, des moyens de passage doivent être mis à leur disposition".
</t>
    </r>
    <r>
      <rPr>
        <b/>
        <sz val="12"/>
        <color theme="1"/>
        <rFont val="Calibri"/>
        <family val="2"/>
        <scheme val="minor"/>
      </rPr>
      <t xml:space="preserve">
2.1 GENERALITES</t>
    </r>
    <r>
      <rPr>
        <sz val="12"/>
        <color theme="1"/>
        <rFont val="Calibri"/>
        <family val="2"/>
        <scheme val="minor"/>
      </rPr>
      <t xml:space="preserve">
</t>
    </r>
    <r>
      <rPr>
        <b/>
        <sz val="12"/>
        <color theme="1"/>
        <rFont val="Calibri"/>
        <family val="2"/>
        <scheme val="minor"/>
      </rPr>
      <t xml:space="preserve">
2.1.1 ETENDUE DES TRAVAUX</t>
    </r>
    <r>
      <rPr>
        <sz val="12"/>
        <color theme="1"/>
        <rFont val="Calibri"/>
        <family val="2"/>
        <scheme val="minor"/>
      </rPr>
      <t xml:space="preserve">
Les travaux à réaliser par l'entreprise dans le cadre de son marché sont essentiellement les suivants :
• Ensemble des terrassements nécessaires pour la réalisation des bâtiments selon le descriptif joint
• Ensemble des terrassements et VRD pour aménagement du terrain selon le descriptif joint
</t>
    </r>
    <r>
      <rPr>
        <b/>
        <sz val="12"/>
        <color theme="1"/>
        <rFont val="Calibri"/>
        <family val="2"/>
        <scheme val="minor"/>
      </rPr>
      <t xml:space="preserve">
2.1.2 DOCUMENTS DE REFERENCE</t>
    </r>
    <r>
      <rPr>
        <sz val="12"/>
        <color theme="1"/>
        <rFont val="Calibri"/>
        <family val="2"/>
        <scheme val="minor"/>
      </rPr>
      <t xml:space="preserve">
Les ouvrages du présent Lot devront répondre aux conditions et prescriptions des documents techniques qui lui sont applicables dont notamment les suivants :
• DTU 11.1 : Sondage des sols de fondation;
• DTU 12 : Terrassement pour le bâtiment;
• Norme NF P 98-331 : Techniques et contraintes liées aux terrassements.
Au sujet des DTU et normes le cas échéant visés ci-dessus, il est ici bien précisé qu'en cas de discordance entre les spécifications, prescriptions et descriptions ci-après du présent document, et celles des DTU et normes, la préséance sera donnée aux DTU et normes.
</t>
    </r>
    <r>
      <rPr>
        <b/>
        <sz val="12"/>
        <color theme="1"/>
        <rFont val="Calibri"/>
        <family val="2"/>
        <scheme val="minor"/>
      </rPr>
      <t xml:space="preserve">
2.1.3 SECURITE DES OUVRIERS</t>
    </r>
    <r>
      <rPr>
        <sz val="12"/>
        <color theme="1"/>
        <rFont val="Calibri"/>
        <family val="2"/>
        <scheme val="minor"/>
      </rPr>
      <t xml:space="preserve">
L'entrepreneur devra prendre toutes dispositions pour respecter la réglementation à ce sujet.
Décret n° 65-48 du 8 Janvier 1965 - Titre 4 et plus particulièrement les points suivants :
Article 64
"Avant tout travaux de terrassement à ciel ouvert, s'assurer auprès des services de voirie et des propriétaires de terrains de la présence de canalisations, vieilles fondations, terres rapportées, etc. Dans le cas de présence de canalisations, l'article 178 du décret du 8 janvier 1965 obligent la signalisation de ceux-ci et la présence d'un surveillant afin que la pelle mécanique ne s'approche pas à moins de 1,50 m de ceux-ci." 
Article 66
"Les fouilles de plus de 1,30 m. de profondeur de largeur inférieure aux 2 / 3 de la hauteur doivent être blindées. Ces blindages doivent suivre l'avancement des travaux." 
Article 73
"Il faut aménager une berme de 40 cm, dégagée en permanence de tout dépôt" 
Article 75
"Les fouilles en tranchées ou en excavation doivent comporter les moyens nécessaires à une évacuation rapide des personnes, par exemple une échelle à proximité de la zone de travaux." 
Article 76
"Lorsque les travailleurs sont appelés à franchir une tranchée de plus de 40 cm de largeur, des moyens de passage doivent être mis à leur disposition".
</t>
    </r>
    <r>
      <rPr>
        <b/>
        <sz val="12"/>
        <color theme="1"/>
        <rFont val="Calibri"/>
        <family val="2"/>
        <scheme val="minor"/>
      </rPr>
      <t xml:space="preserve">
2.1.4 VISITE PREALABLE</t>
    </r>
    <r>
      <rPr>
        <sz val="12"/>
        <color theme="1"/>
        <rFont val="Calibri"/>
        <family val="2"/>
        <scheme val="minor"/>
      </rPr>
      <t xml:space="preserve">
Avant remise de son offre, l'entreprise devra se rendre sur place pour apprécier l'ampleur des travaux à réaliser.
L'entrepreneur ne pourra donc pas justifier des suppléments de prix ou des augmentations de délais sous prétexte d'éléments non appréhendés.
Contact DUCOIN : M. PANNUNZIO  06 37 32 27 24  
</t>
    </r>
    <r>
      <rPr>
        <b/>
        <sz val="12"/>
        <color theme="1"/>
        <rFont val="Calibri"/>
        <family val="2"/>
        <scheme val="minor"/>
      </rPr>
      <t>2.1.5 DESCRITPIF</t>
    </r>
    <r>
      <rPr>
        <sz val="12"/>
        <color theme="1"/>
        <rFont val="Calibri"/>
        <family val="2"/>
        <scheme val="minor"/>
      </rPr>
      <t xml:space="preserve">
Le présent CCTP a pour objet de faire connaître le mode général de construction. Il n'est pas limitatif.
Le CCTP fait partie d'un ensemble de pièces qui forment le DCE. Ces pièces écrites et graphiques forment un tout. En cas de désaccord entre deux pièces du DCE, l'entreprise devra en informer le maître d'œuvre avant la remise de son offre et c'est le maître d'œuvre qui fera le choix de la bonne solution.
Si le désaccord entre deux pièces n'a pas été vu avant remise de son offre, c'est le maître d'œuvre qui fera le choix de la bonne solution et l'entreprise devra s'y conformer sans supplément de coût.
D'une manière générale, aucun supplément ne pourra être demandé en cas de désaccord en diverses pièces du DCE.
</t>
    </r>
    <r>
      <rPr>
        <b/>
        <sz val="12"/>
        <color theme="1"/>
        <rFont val="Calibri"/>
        <family val="2"/>
        <scheme val="minor"/>
      </rPr>
      <t>2.1.6 ACCESSIBILITE</t>
    </r>
    <r>
      <rPr>
        <sz val="12"/>
        <color theme="1"/>
        <rFont val="Calibri"/>
        <family val="2"/>
        <scheme val="minor"/>
      </rPr>
      <t xml:space="preserve">
L'ensemble des prestations du présent lot devront respecter l'ensemble des normes relatives à l'accessibilité aux PMR ainsi que la circulaire interministérielle n° DGUHC 2007-53 du 30 Novembre 2007.
L'entreprise devra donc prévoir toutes les prestations complémentaires non explicitement décrites dans le présent CCTP afin que ses installations soient conformes à l'ensemble des règles d'accessibilité PMR.
</t>
    </r>
    <r>
      <rPr>
        <b/>
        <sz val="12"/>
        <color theme="1"/>
        <rFont val="Calibri"/>
        <family val="2"/>
        <scheme val="minor"/>
      </rPr>
      <t>2.1.7 COMPTE PRORATA</t>
    </r>
    <r>
      <rPr>
        <sz val="12"/>
        <color theme="1"/>
        <rFont val="Calibri"/>
        <family val="2"/>
        <scheme val="minor"/>
      </rPr>
      <t xml:space="preserve">
L’entreprise de gros œuvre sera gestionnaire du compte prorata et il constituera un comité de gestion incluant les représentants d’autres corps d’états. Une convention de compte prorata sera établie dès le début du chantier ainsi qu’un appel de fonds.
Le compte prorata prendra à sa charge :
 - les consommations d’eau et d’électricité
 - l’entretien de l’accès au chantier et des zones de vie et de stockage
 - le nettoyage à minima une fois par semaine des bungalows bureau, vestiaires et sanitaires. A tout moment, il pourra être demandé un nettoyage complémentaire si nécessaire soit par l’architecte soit par le coordonnateur SPS
 - la mise en place de bennes à gravois à l’appréciation du comité de gestion
 - ainsi que toutes les dispositions non mentionnées ici mais indiquées au CCAP et PGC.
</t>
    </r>
    <r>
      <rPr>
        <b/>
        <sz val="12"/>
        <color theme="1"/>
        <rFont val="Calibri"/>
        <family val="2"/>
        <scheme val="minor"/>
      </rPr>
      <t xml:space="preserve">
2.2 PRESCRIPTIONS TECHNIQUES GENERALES</t>
    </r>
    <r>
      <rPr>
        <sz val="12"/>
        <color theme="1"/>
        <rFont val="Calibri"/>
        <family val="2"/>
        <scheme val="minor"/>
      </rPr>
      <t xml:space="preserve">
</t>
    </r>
    <r>
      <rPr>
        <b/>
        <sz val="12"/>
        <color theme="1"/>
        <rFont val="Calibri"/>
        <family val="2"/>
        <scheme val="minor"/>
      </rPr>
      <t xml:space="preserve">
2.2.1 TRAVAUX PREALABLES AUX TERRASSEMENTS</t>
    </r>
    <r>
      <rPr>
        <sz val="12"/>
        <color theme="1"/>
        <rFont val="Calibri"/>
        <family val="2"/>
        <scheme val="minor"/>
      </rPr>
      <t xml:space="preserve">
Les travaux préalables aux terrassements qui seraient, le cas échéant, à réaliser sur le site, tels que :
• arrachage de taillis, broussailles, arbustes, etc. ;
• abattage d'arbres de toute nature;
• démolitions de petits ouvrages au sol tels que dallages, pavages, voiries, chemins, ainsi que bordures, murettes ne font pas partie des travaux du marché, sauf spécifications contraires ci-après.
</t>
    </r>
    <r>
      <rPr>
        <b/>
        <sz val="12"/>
        <color theme="1"/>
        <rFont val="Calibri"/>
        <family val="2"/>
        <scheme val="minor"/>
      </rPr>
      <t xml:space="preserve"> 
2.2.2 DECAPAGE DE TERRE VEGETALE</t>
    </r>
    <r>
      <rPr>
        <sz val="12"/>
        <color theme="1"/>
        <rFont val="Calibri"/>
        <family val="2"/>
        <scheme val="minor"/>
      </rPr>
      <t xml:space="preserve">
Avant travaux de terrassement, la terre végétale sera soigneusement décapée. L'épaisseur de ce décapage sera fonction de l'épaisseur de la couche de terre végétale existante, étant bien précisé que sur toutes les emprises devant recevoir directement des ouvrages tels que dallages, voiries, etc., la totalité de l'épaisseur de terre végétale existante devra être enlevée.
Cette terre végétale sera purgée des grosses racines, branches et autres matières impropres, et mise en dépôt dans l'enceinte du chantier aux emplacements qui seront définis en temps utile, en une ou plusieurs buttes de forme géométriquement facilement cubable, dont le dessus sera penté.
En fonction des besoins en terre végétale pour les espaces verts envisagés, les excédents éventuels de terre végétale seront à évacuer hors du chantier par le présent lot.
</t>
    </r>
    <r>
      <rPr>
        <b/>
        <sz val="12"/>
        <color theme="1"/>
        <rFont val="Calibri"/>
        <family val="2"/>
        <scheme val="minor"/>
      </rPr>
      <t xml:space="preserve">
2.2.3 TERRASSEMENT EN DEBLAI ET EN EXCAVATION</t>
    </r>
    <r>
      <rPr>
        <sz val="12"/>
        <color theme="1"/>
        <rFont val="Calibri"/>
        <family val="2"/>
        <scheme val="minor"/>
      </rPr>
      <t xml:space="preserve">
</t>
    </r>
    <r>
      <rPr>
        <b/>
        <sz val="12"/>
        <color theme="1"/>
        <rFont val="Calibri"/>
        <family val="2"/>
        <scheme val="minor"/>
      </rPr>
      <t xml:space="preserve">
2.2.3.1 CONSISTANCE DES TRAVAUX</t>
    </r>
    <r>
      <rPr>
        <sz val="12"/>
        <color theme="1"/>
        <rFont val="Calibri"/>
        <family val="2"/>
        <scheme val="minor"/>
      </rPr>
      <t xml:space="preserve">
Sauf spécifications contraires explicites ci-après, toutes les fouilles à exécuter dans le cadre des travaux à la charge du présent lot s'entendent en terrain de toute nature, et quelles que soient les difficultés d'extraction.
Les travaux comprendront toutes sujétions d'exécution quelles qu'elles soient, nécessaires en fonction de la nature des terrains rencontrés, y compris la démolition par tous moyens de bancs de pierres, ou de roches, ou d'ouvrages de toute nature en maçonnerie, ou autres éventuellement rencontrés.
Dans le cas de fouilles au droit de constructions existantes, il pourra s'avérer nécessaire de réserver des talus de sécurité contre existants.
</t>
    </r>
    <r>
      <rPr>
        <b/>
        <sz val="12"/>
        <color theme="1"/>
        <rFont val="Calibri"/>
        <family val="2"/>
        <scheme val="minor"/>
      </rPr>
      <t xml:space="preserve">
2.2.3.2 EXECUTION DES FOUILLES</t>
    </r>
    <r>
      <rPr>
        <sz val="12"/>
        <color theme="1"/>
        <rFont val="Calibri"/>
        <family val="2"/>
        <scheme val="minor"/>
      </rPr>
      <t xml:space="preserve">
Au sujet de l'exécution des fouilles par engins mécaniques, il est rappelé les limites d'emploi fixées par l'article 1.214 du DTU 12 prescrivant la finition de la fouille à la main.
L'exécution comprendra implicitement toutes sujétions nécessaires, emploi de pic, de la masse et pointerolle, du marteau-piqueur, etc.
Les prestations du présent lot comprendront tous mouvements de terre et manutentions, notamment tous jets de pelle, montages, roulages, façon de banquettes ou rampes, etc., nécessaires dans le cadre de l'exécution des travaux du présent lot et suivant le cas : 
• pour mise en dépôt des terres devant être réutilisées
• pour chargement des terres devant être enlevées.
L'emploi d'explosifs pour l'exécution des fouilles est interdit.
</t>
    </r>
    <r>
      <rPr>
        <b/>
        <sz val="12"/>
        <color theme="1"/>
        <rFont val="Calibri"/>
        <family val="2"/>
        <scheme val="minor"/>
      </rPr>
      <t>2.2.3.3 PAROIS ET FONDS DE FOUILLES</t>
    </r>
    <r>
      <rPr>
        <sz val="12"/>
        <color theme="1"/>
        <rFont val="Calibri"/>
        <family val="2"/>
        <scheme val="minor"/>
      </rPr>
      <t xml:space="preserve">
Les fonds de fouilles seront dressés horizontalement suivant un plan, ou des plans successifs aux cotes du projet.
Pour assurer la stabilité des parois, celles-ci seront taillées avec fruit, degré d'inclinaison à définir en fonction de la nature du, ou des différents terrains rencontrés. Dans le cas où l'entrepreneur ne prendrait pas toutes les dispositions voulues à ce sujet, tous les frais entraînés par des éboulements éventuels lui seraient imputés.
</t>
    </r>
    <r>
      <rPr>
        <b/>
        <sz val="12"/>
        <color theme="1"/>
        <rFont val="Calibri"/>
        <family val="2"/>
        <scheme val="minor"/>
      </rPr>
      <t xml:space="preserve"> 
2.2.3.4 EVACUATION DES EAUX</t>
    </r>
    <r>
      <rPr>
        <sz val="12"/>
        <color theme="1"/>
        <rFont val="Calibri"/>
        <family val="2"/>
        <scheme val="minor"/>
      </rPr>
      <t xml:space="preserve">
Pendant l'exécution des déblais, l'entrepreneur devra préserver la bonne tenue de ses ouvrages en assurant l'évacuation le plus vite possible des eaux de ruissellement. Pour ce faire, l'entrepreneur prévoira en temps utile tous petits ouvrages provisoires, tels que saignées, rigoles, fossés, nécessaires pour permettre l'écoulement gravitaire des eaux.
En cas d'impossibilité d'écoulement gravitaire, il sera tenu d'assurer le pompage de ces eaux.
</t>
    </r>
    <r>
      <rPr>
        <b/>
        <sz val="12"/>
        <color theme="1"/>
        <rFont val="Calibri"/>
        <family val="2"/>
        <scheme val="minor"/>
      </rPr>
      <t>2.2.3.5 EAUX DANS LES FOUILLES</t>
    </r>
    <r>
      <rPr>
        <sz val="12"/>
        <color theme="1"/>
        <rFont val="Calibri"/>
        <family val="2"/>
        <scheme val="minor"/>
      </rPr>
      <t xml:space="preserve">
Sauf spécifications contraires explicites ci-après, et par dérogation aux dispositions de l'article 6 du DTU 12, il est spécifié que dans le cas de présence d'eau, soit eaux de ruissellements extérieures ou eaux survenant par les parois ou par le fond, l'entrepreneur devra en assurer l'épuisement et l'évacuation et prendre toutes dispositions utiles dans les conditions prévues aux articles 3.1 à 3.5 inclus du DTU 12 sans que ces prestations puissent donner lieu à un supplément de prix.
Ces dispositions seront à la charge de l'entrepreneur pendant toute la durée nécessaire.
</t>
    </r>
    <r>
      <rPr>
        <b/>
        <sz val="12"/>
        <color theme="1"/>
        <rFont val="Calibri"/>
        <family val="2"/>
        <scheme val="minor"/>
      </rPr>
      <t>2.2.3.6 BLINDAGES ET ETAIEMENTS</t>
    </r>
    <r>
      <rPr>
        <sz val="12"/>
        <color theme="1"/>
        <rFont val="Calibri"/>
        <family val="2"/>
        <scheme val="minor"/>
      </rPr>
      <t xml:space="preserve">
L'entrepreneur aura à sa charge sans supplément de prix, tous les blindages et étaiements qui s'avéreraient éventuellement nécessaires, ceci par dérogation aux clauses de l'article 5 du DTU 12.
L'étaiement des constructions existantes sera réalisé en particulier dans les deux cas ci-après :
 - Les parties en élévation paraîtront ne pas présenter la solidité normale
 - Le niveau prévu pour le fond des fouilles sera inférieur à celui des fondations des constructions existantes
</t>
    </r>
    <r>
      <rPr>
        <b/>
        <sz val="12"/>
        <color theme="1"/>
        <rFont val="Calibri"/>
        <family val="2"/>
        <scheme val="minor"/>
      </rPr>
      <t xml:space="preserve">
2.2.4 REMBLAIEMENTS</t>
    </r>
    <r>
      <rPr>
        <sz val="12"/>
        <color theme="1"/>
        <rFont val="Calibri"/>
        <family val="2"/>
        <scheme val="minor"/>
      </rPr>
      <t xml:space="preserve">
Tous les remblais à réaliser seront, sauf spécifications contraires expresses ci-après, à exécuter avec des terres en provenance des fouilles. Dans le cas où la nature des terres provenant des fouilles ne permettrait pas l'exécution des remblais dans les conditions fixées par le DTU, il appartiendra à l'entrepreneur d'amener des matériaux de remblais conformes.
Ces remblais ne devront contenir ni mottes, ni gazon, ni débris végétaux.
Ils seront exécutés par couches successives de 0,20 ou 0,30 m maximum, selon le cas. La densité sèche après compactage sera au moins égale à 95 % de la densité sèche pour chaque couche.
Préalablement à l'exécution de tous remblais, l'emprise devant être remblayée devra être soigneusement nettoyée et débarrassée de tous gravois, déchets, matières végétales, etc.
Le maître d'œuvre pourra demander à l'entrepreneur des essais de compactage qui seront entièrement à la charge de ce dernier.
Les prix des remblais comprendront implicitement tous mouvements et manutentions nécessaires, notamment le piochage pour reprise, tous jets de pelle, roulages, tous transports, etc., nécessaires en fonction des conditions de chantier.
2.2.5 ENLEVEMENT DES TERRES
Les transports des déblais pourront se faire par tous moyens, sous réserve du respect des dispositions de l'article 4 du DTU 12.
Les déblais devant être évacués hors du chantier seront transportés par l'entrepreneur à la décharge à toute distance, et il fera son affaire des autorisations, droits éventuels, etc. 
Les déblais devant être utilisés ultérieurement en remblais seront mis en dépôt dans l'enceinte du chantier.
Avant la mise en dépôt, ces déblais devront être purgés de tous débris végétaux et autres matériaux inaptes au remblai. En cas d'éléments rocheux, ils devront être concassés afin que la dimension maximale des plus gros éléments soit inférieure à 0,15 m dans leur plus grande dimension.
2.2.6 CLASSIFICATION DES TERRAINS
La classification des terrains est celle définie à l'article 0 du DTU 12.
2.2.7 PROTECTION DES CANALISATIONS RENCONTREES
L'entrepreneur devra prendre toutes les précautions lors de l'exécution des travaux, afin de ne pas endommager ou détruire les canalisations ou câbles éventuellement rencontrés.
Il devra, le cas échéant, dès la localisation d'un de ces ouvrages, avertir immédiatement le Maître d'Oeuvre et les services techniques compétents.
L'entrepreneur devra assurer la sauvegarde et la protection de la canalisation ou câble rencontré.
2.3 DESCRIPTION DES TRAVAUX
2.3.1 TRAVAUX PREALABLES
2.3.1.1 ACCES DE CHANTIER
L'accès au chantier se fera depuis la Rue Pierre PERRIER
Le site sera en activité lors des travaux. L'entrepreneur devra donc mettre en place toutes les signalisations nécessaires pour assurer la sécurité au droit des accès tant pour le chantier que pour le maître d'ouvrage et ses salariés.
2.3.1.2 PREPARATION DU TERRAIN
Avant l'exécution du terrassement, l'entrepreneur devra le nettoyage et le débroussaillage du terrain sur la totalité de sa surface, l'abattage d'arbre s'il y a lieux.
Le tout devant être transporté à la décharge publique la plus proche.
Avant remise de son offre, l'entreprise devra se rendre sur place pour apprécier l'ampleur des travaux à réaliser.
L'entrepreneur ne pourra donc pas justifier des suppléments de prix ou des augmentations de délais sous prétexte d'éléments non appréhendés.
Adresse du site : 40 Avenue Jules NADI 26600 Tain l'Hermitage
Contact DUCOIN : M. PANNUNZIO  06 37 32 27 24  
2.1.5 DESCRITPIF
Le présent CCTP a pour objet de faire connaître le mode général de construction. Il n'est pas limitatif.
Le CCTP fait partie d'un ensemble de pièces qui forment le DCE. Ces pièces écrites et graphiques forment un tout. En cas de désaccord entre deux pièces du DCE, l'entreprise devra en informer le maître d'œuvre avant la remise de son offre et c'est le maître d'œuvre qui fera le choix de la bonne solution.
Si le désaccord entre deux pièces n'a pas été vu avant remise de son offre, c'est le maître d'œuvre qui fera le choix de la bonne solution et l'entreprise devra s'y conformer sans supplément de coût.
D'une manière générale, aucun supplément ne pourra être demandé en cas de désaccord en diverses pièces du DCE.
2.1.6 ACCESSIBILITE
L'ensemble des prestations du présent lot devront respecter l'ensemble des normes relatives à l'accessibilité aux PMR ainsi que la circulaire interministérielle n° DGUHC 2007-53 du 30 Novembre 2007.
L'entreprise devra donc prévoir toutes les prestations complémentaires non explicitement décrites dans le présent CCTP afin que ses installations soient conformes à l'ensemble des règles d'accessibilité PMR.
2.1.7 COMPTE PRORATA
L’entreprise de gros œuvre sera gestionnaire du compte prorata et il constituera un comité de gestion incluant les représentants d’autres corps d’états. Une convention de compte prorata sera établie dès le début du chantier ainsi qu’un appel de fonds.
Le compte prorata prendra à sa charge :
 - les consommations d’eau et d’électricité
 - l’entretien de l’accès au chantier et des zones de vie et de stockage
 - le nettoyage à minima une fois par semaine des bungalows bureau, vestiaires et sanitaires. A tout moment, il pourra être demandé un nettoyage complémentaire si nécessaire soit par l’architecte soit par le coordonnateur SPS
 - la mise en place de bennes à gravois à l’appréciation du comité de gestion
 - ainsi que toutes les dispositions non mentionnées ici mais indiquées au CCAP et PGC.
2.2 PRESCRIPTIONS TECHNIQUES GENERALES
2.2.1 TRAVAUX PREALABLES AUX TERRASSEMENTS
Les travaux préalables aux terrassements qui seraient, le cas échéant, à réaliser sur le site, tels que :
• arrachage de taillis, broussailles, arbustes, etc. ;
• abattage d'arbres de toute nature;
• démolitions de petits ouvrages au sol tels que dallages, pavages, voiries, chemins, ainsi que bordures, murettes ne font pas partie des travaux du marché, sauf spécifications contraires ci-après.
2.2.2 DECAPAGE DE TERRE VEGETALE
Avant travaux de terrassement, la terre végétale sera soigneusement décapée. L'épaisseur de ce décapage sera fonction de l'épaisseur de la couche de terre végétale existante, étant bien précisé que sur toutes les emprises devant recevoir directement des ouvrages tels que dallages, voiries, etc., la totalité de l'épaisseur de terre végétale existante devra être enlevée.
Cette terre végétale sera purgée des grosses racines, branches et autres matières impropres, et mise en dépôt dans l'enceinte du chantier aux emplacements qui seront définis en temps utile, en une ou plusieurs buttes de forme géométriquement facilement cubable, dont le dessus sera penté.
En fonction des besoins en terre végétale pour les espaces verts envisagés, les excédents éventuels de terre végétale seront à évacuer hors du chantier par le présent lot.
2.2.3 TERRASSEMENT EN DEBLAI ET EN EXCAVATION
2.2.3.1 CONSISTANCE DES TRAVAUX
Sauf spécifications contraires explicites ci-après, toutes les fouilles à exécuter dans le cadre des travaux à la charge du présent lot s'entendent en terrain de toute nature, et quelles que soient les difficultés d'extraction.
Les travaux comprendront toutes sujétions d'exécution quelles qu'elles soient, nécessaires en fonction de la nature des terrains rencontrés, y compris la démolition par tous moyens de bancs de pierres, ou de roches, ou d'ouvrages de toute nature en maçonnerie, ou autres éventuellement rencontrés.
Dans le cas de fouilles au droit de constructions existantes, il pourra s'avérer nécessaire de réserver des talus de sécurité contre existants.
2.2.3.2 EXECUTION DES FOUILLES
Au sujet de l'exécution des fouilles par engins mécaniques, il est rappelé les limites d'emploi fixées par l'article 1.214 du DTU 12 prescrivant la finition de la fouille à la main.
L'exécution comprendra implicitement toutes sujétions nécessaires, emploi de pic, de la masse et pointerolle, du marteau-piqueur, etc.
Les prestations du présent lot comprendront tous mouvements de terre et manutentions, notamment tous jets de pelle, montages, roulages, façon de banquettes ou rampes, etc., nécessaires dans le cadre de l'exécution des travaux du présent lot et suivant le cas : 
• pour mise en dépôt des terres devant être réutilisées
• pour chargement des terres devant être enlevées.
L'emploi d'explosifs pour l'exécution des fouilles est interdit.
2.2.3.3 PAROIS ET FONDS DE FOUILLES
Les fonds de fouilles seront dressés horizontalement suivant un plan, ou des plans successifs aux cotes du projet.
Pour assurer la stabilité des parois, celles-ci seront taillées avec fruit, degré d'inclinaison à définir en fonction de la nature du, ou des différents terrains rencontrés. Dans le cas où l'entrepreneur ne prendrait pas toutes les dispositions voulues à ce sujet, tous les frais entraînés par des éboulements éventuels lui seraient imputés.
2.2.3.4 EVACUATION DES EAUX
Pendant l'exécution des déblais, l'entrepreneur devra préserver la bonne tenue de ses ouvrages en assurant l'évacuation le plus vite possible des eaux de ruissellement. Pour ce faire, l'entrepreneur prévoira en temps utile tous petits ouvrages provisoires, tels que saignées, rigoles, fossés, nécessaires pour permettre l'écoulement gravitaire des eaux.
En cas d'impossibilité d'écoulement gravitaire, il sera tenu d'assurer le pompage de ces eaux.
2.2.3.5 EAUX DANS LES FOUILLES
Sauf spécifications contraires explicites ci-après, et par dérogation aux dispositions de l'article 6 du DTU 12, il est spécifié que dans le cas de présence d'eau, soit eaux de ruissellements extérieures ou eaux survenant par les parois ou par le fond, l'entrepreneur devra en assurer l'épuisement et l'évacuation et prendre toutes dispositions utiles dans les conditions prévues aux articles 3.1 à 3.5 inclus du DTU 12 sans que ces prestations puissent donner lieu à un supplément de prix.
Ces dispositions seront à la charge de l'entrepreneur pendant toute la durée nécessaire.
2.2.3.6 BLINDAGES ET ETAIEMENTS
L'entrepreneur aura à sa charge sans supplément de prix, tous les blindages et étaiements qui s'avéreraient éventuellement nécessaires, ceci par dérogation aux clauses de l'article 5 du DTU 12.
L'étaiement des constructions existantes sera réalisé en particulier dans les deux cas ci-après :
 - Les parties en élévation paraîtront ne pas présenter la solidité normale
 - Le niveau prévu pour le fond des fouilles sera inférieur à celui des fondations des constructions existantes
2.2.4 REMBLAIEMENTS
Tous les remblais à réaliser seront, sauf spécifications contraires expresses ci-après, à exécuter avec des terres en provenance des fouilles. Dans le cas où la nature des terres provenant des fouilles ne permettrait pas l'exécution des remblais dans les conditions fixées par le DTU, il appartiendra à l'entrepreneur d'amener des matériaux de remblais conformes.
Ces remblais ne devront contenir ni mottes, ni gazon, ni débris végétaux.
Ils seront exécutés par couches successives de 0,20 ou 0,30 m maximum, selon le cas. La densité sèche après compactage sera au moins égale à 95 % de la densité sèche pour chaque couche.
Préalablement à l'exécution de tous remblais, l'emprise devant être remblayée devra être soigneusement nettoyée et débarrassée de tous gravois, déchets, matières végétales, etc.
Le maître d'œuvre pourra demander à l'entrepreneur des essais de compactage qui seront entièrement à la charge de ce dernier.
Les prix des remblais comprendront implicitement tous mouvements et manutentions nécessaires, notamment le piochage pour reprise, tous jets de pelle, roulages, tous transports, etc., nécessaires en fonction des conditions de chantier.
2.2.5 ENLEVEMENT DES TERRES
Les transports des déblais pourront se faire par tous moyens, sous réserve du respect des dispositions de l'article 4 du DTU 12.
Les déblais devant être évacués hors du chantier seront transportés par l'entrepreneur à la décharge à toute distance, et il fera son affaire des autorisations, droits éventuels, etc. 
Les déblais devant être utilisés ultérieurement en remblais seront mis en dépôt dans l'enceinte du chantier.
Avant la mise en dépôt, ces déblais devront être purgés de tous débris végétaux et autres matériaux inaptes au remblai. En cas d'éléments rocheux, ils devront être concassés afin que la dimension maximale des plus gros éléments soit inférieure à 0,15 m dans leur plus grande dimension.
2.2.6 CLASSIFICATION DES TERRAINS
La classification des terrains est celle définie à l'article 0 du DTU 12.
2.2.7 PROTECTION DES CANALISATIONS RENCONTREES
L'entrepreneur devra prendre toutes les précautions lors de l'exécution des travaux, afin de ne pas endommager ou détruire les canalisations ou câbles éventuellement rencontrés.
Il devra, le cas échéant, dès la localisation d'un de ces ouvrages, avertir immédiatement le Maître d'Oeuvre et les services techniques compétents.
L'entrepreneur devra assurer la sauvegarde et la protection de la canalisation ou câble rencontré.
2.3 DESCRIPTION DES TRAVAUX
2.3.1 TRAVAUX PREALABLES
2.3.1.1 ACCES DE CHANTIER
L'accès au chantier se fera depuis la Rue Pierre PERRIER
Le site sera en activité lors des travaux. L'entrepreneur devra donc mettre en place toutes les signalisations nécessaires pour assurer la sécurité au droit des accès tant pour le chantier que pour le maître d'ouvrage et ses salariés.
2.3.1.2 PREPARATION DU TERRAIN
Avant l'exécution du terrassement, l'entrepreneur devra le nettoyage et le débroussaillage du terrain sur la totalité de sa surface, l'abattage d'arbre s'il y a lieux.
Le tout devant être transporté à la décharge publique la plus proche.
</t>
    </r>
  </si>
  <si>
    <r>
      <rPr>
        <b/>
        <sz val="12"/>
        <color theme="1"/>
        <rFont val="Calibri"/>
        <family val="2"/>
        <scheme val="minor"/>
      </rPr>
      <t xml:space="preserve">2.3.2.2 PLATEFORME SOUS DALLAGE
</t>
    </r>
    <r>
      <rPr>
        <sz val="12"/>
        <color theme="1"/>
        <rFont val="Calibri"/>
        <family val="2"/>
        <scheme val="minor"/>
      </rPr>
      <t xml:space="preserve">
Au droit des dallages, réalisation d'une plateforme portante comprenant :
 - Purges des remblais
 - curage soigneux du fond de forme
 - pose d'un géotextile de séparation
 - substitution des remblais pour création d’une couche de forme sous dallage constituée d'un matelas gravelo-sableux de 40 cm d'épaisseur minimum compacté par couche
 - contrôle et compactage de la couche de forme pour obtenir un coefficient de Westergaard de 50 MPa/m avec EV2 / EV1 &lt; 2,2 et EV2 &gt;50 MPa
 - essais à la plaque.
</t>
    </r>
  </si>
  <si>
    <r>
      <rPr>
        <b/>
        <sz val="12"/>
        <color theme="1"/>
        <rFont val="Calibri"/>
        <family val="2"/>
        <scheme val="minor"/>
      </rPr>
      <t>2.3.2.3 REMBLAIEMENT DES FOUILLES</t>
    </r>
    <r>
      <rPr>
        <sz val="12"/>
        <color theme="1"/>
        <rFont val="Calibri"/>
        <family val="2"/>
        <scheme val="minor"/>
      </rPr>
      <t xml:space="preserve">
Remblaiement au pourtour de la construction comprenant :
• exécution par tous les moyens mécaniques ou manuels,
• tous foisonnements et régalage,
• utilisation des terres issues des terrassements si celles ci sont de bonne qualité. Dans le cas contraire, le remblaiement se fera avec des matériaux d'apports,
• toutes sujétions pour une exécution dans les règles de l'Art.
Le remblaiement se fera par couches de 20 cm d'épaisseur sérieusement compactées.
</t>
    </r>
  </si>
  <si>
    <r>
      <rPr>
        <b/>
        <sz val="12"/>
        <color theme="1"/>
        <rFont val="Calibri"/>
        <family val="2"/>
        <scheme val="minor"/>
      </rPr>
      <t>2.3.4.2 RESEAU EV</t>
    </r>
    <r>
      <rPr>
        <sz val="12"/>
        <color theme="1"/>
        <rFont val="Calibri"/>
        <family val="2"/>
        <scheme val="minor"/>
      </rPr>
      <t xml:space="preserve">
Les réseaux EV enterrés sous les bâtiments sont à la charge du lot Gros Oeuvre.
Les réseaux EV aérien dans les bâtiments sont à la charge du lot Plomberie.
Le réseau à réaliser par l'entreprise partira de chaque sortie des bâtiments jusqu'à la cuve EV.
La présente entreprise devra :
 - regard de branchement 60x60 intérieur en pied des façade au droit de chaque sortie de réseau. Les regards seront couverts par des tampons fonte hydraulique (classe de résistance adaptée au type de voirie)
 - fouille en tranchée, compris sable de pose et remblai
 - fourniture et pose de canalisations CR8 dans tranchée dito compris tous accessoires (coude, culotte, Té, ...)
 - raccordement du nouveau réseau sur la cuve EV existante</t>
    </r>
  </si>
  <si>
    <t>Terrassement</t>
  </si>
  <si>
    <t>2.3.2 TERRASSEMENT</t>
  </si>
  <si>
    <t>2.3.3 VOIRIES</t>
  </si>
  <si>
    <t>2.3.4 RESEAUX</t>
  </si>
  <si>
    <r>
      <rPr>
        <b/>
        <sz val="12"/>
        <color theme="1"/>
        <rFont val="Calibri"/>
        <family val="2"/>
        <scheme val="minor"/>
      </rPr>
      <t>2.3.4.1 CUVE EV</t>
    </r>
    <r>
      <rPr>
        <sz val="12"/>
        <color theme="1"/>
        <rFont val="Calibri"/>
        <family val="2"/>
        <scheme val="minor"/>
      </rPr>
      <t xml:space="preserve">
Fourniture et pose d'une cuve pour la récupération des eaux vinifiées.
La présente entreprise devra :
 - le terrassement pour enterrer la cuve.
 - Le fond en béton pour débot et fixation de la cuve.
 - Le remblaiement.
 - La dalle de lestage.
 - Un regard de visite.
 - Un évent.
 - Tous les test nécessaire pour garantir le bon maintient et l'étanchéité de la cuve.</t>
    </r>
  </si>
  <si>
    <r>
      <rPr>
        <b/>
        <sz val="12"/>
        <color theme="1"/>
        <rFont val="Calibri"/>
        <family val="2"/>
        <scheme val="minor"/>
      </rPr>
      <t>2.3.4.3 FOSSE TOUTES EAUX</t>
    </r>
    <r>
      <rPr>
        <sz val="12"/>
        <color theme="1"/>
        <rFont val="Calibri"/>
        <family val="2"/>
        <scheme val="minor"/>
      </rPr>
      <t xml:space="preserve">
Fourniture et pose d'une fosses toutes eaux.
La présente entreprise devra :
 - le terrassement pour enterrer la cuve.
 - Le fond en béton pour débot et fixation de la cuve.
 - Le remblaiement.
 - La dalle de lestage.
 - Un regard de visite.
 - Un évent.
 - Tous les test nécessaire pour garantir le bon maintient et l'étanchéité de la cuve.
L'entreprise devra prévoir une fosse septique de capacité suffisante pour l'ensemble du projet.
</t>
    </r>
  </si>
  <si>
    <r>
      <rPr>
        <b/>
        <sz val="12"/>
        <color theme="1"/>
        <rFont val="Calibri"/>
        <family val="2"/>
        <scheme val="minor"/>
      </rPr>
      <t>2.3.4.4 RESEAU EU</t>
    </r>
    <r>
      <rPr>
        <sz val="12"/>
        <color theme="1"/>
        <rFont val="Calibri"/>
        <family val="2"/>
        <scheme val="minor"/>
      </rPr>
      <t xml:space="preserve">
Les réseaux EU enterrés sous les bâtiments sont à la charge du lot Gros Œuvre.
Les réseaux EU aérien dans les bâtiments sont à la charge du lot Plomberie.
Le réseau à réaliser par l'entreprise partira de chaque sortie des bâtiments jusqu'à la fosse toutes eaux à créer.
La présente entreprise devra :
 - regard de branchement 60x60 intérieur en pied des façade au droit de chaque sortie de réseau. Les regards seront couverts par des tampons fonte hydraulique (classe de résistance adaptée au type de voirie)
 - fouille en tranchée, compris sable de pose et remblai
 - fourniture et pose de canalisations CR8 dans tranchée dito compris tous accessoires (coude, culotte, Té, ...)
</t>
    </r>
  </si>
  <si>
    <r>
      <rPr>
        <b/>
        <sz val="12"/>
        <color theme="1"/>
        <rFont val="Calibri"/>
        <family val="2"/>
        <scheme val="minor"/>
      </rPr>
      <t>2.3.4.4 EPANDAGE</t>
    </r>
    <r>
      <rPr>
        <sz val="12"/>
        <color theme="1"/>
        <rFont val="Calibri"/>
        <family val="2"/>
        <scheme val="minor"/>
      </rPr>
      <t xml:space="preserve">
Le dispositif de traitement sera composé d'un filtre à sable de 40 m2.
Celui-ci sera totalement enterré. Néanmoins, il pourra être semi enterré si la roche rencontrée nécessite l'emploi d'un brise roche, et complexifie les travaux.
La réalisation de la zone d'infiltration devra suivre les préconisations techniques du DTU 64.1.
Tous les arbres situés dans un périmètre proche ( 3 à 5m) seront éliminés, afin d'éviter tout dégâts par leurs réseaux racinaires. Les oliviers peuvent être tolérés à proximité de l'épandage. Afin de conserver les arbres de caractère tout en protégeant l'épandage, la mise en place de membrane antiracinaire sera réalisée.
Le sol étant constitué de blocs fissurés, la mise en oeuvre d'une géogrille en fond de fouille est indispensable pour éviter les fuites des matériaux.
</t>
    </r>
  </si>
  <si>
    <r>
      <rPr>
        <b/>
        <sz val="12"/>
        <color theme="1"/>
        <rFont val="Calibri"/>
        <family val="2"/>
        <scheme val="minor"/>
      </rPr>
      <t xml:space="preserve">2.3.4.6 CANIVEAUX GRILLE FONTE
</t>
    </r>
    <r>
      <rPr>
        <sz val="12"/>
        <color theme="1"/>
        <rFont val="Calibri"/>
        <family val="2"/>
        <scheme val="minor"/>
      </rPr>
      <t xml:space="preserve">
Caniveaux de drainage des eaux pluviales en béton préfabriqué  de 20 cm de profondeur , largeur 20 cm. Grille en fonte 400 KN. Comprenant la fouille manuelle, la pose, le réglage de la pente et le blocage en béton maigre.
</t>
    </r>
  </si>
  <si>
    <r>
      <rPr>
        <b/>
        <sz val="12"/>
        <color theme="1"/>
        <rFont val="Calibri"/>
        <family val="2"/>
        <scheme val="minor"/>
      </rPr>
      <t>2.3.4.7 RESEAU DE DRAINAGE</t>
    </r>
    <r>
      <rPr>
        <sz val="12"/>
        <color theme="1"/>
        <rFont val="Calibri"/>
        <family val="2"/>
        <scheme val="minor"/>
      </rPr>
      <t xml:space="preserve">
Réalisation d'un drainage périphérique comme suit :
 - tranchée périphérique de profondeur variable (pente de 0,5 % minimum)
 - mise en place d'un drain PVC annelé perforé de diamètre 125 mm en périphérie du terrain hors file A
 - mise en place d'un drain PVC annelé perforé de diamètre 200 mm le long de la file A
 - réalisation de regards borgnes en béton à chaque changement de direction
 - réalisation d'un regard 80 x 80 intérieur avec grille fonte plate en collecte des eaux qui ravinent du terrain en amont au bâtiment.
 - remplissage en cailloux drainant 30:60 sur une largeur de 50 cm et jusqu'au niveau -0,30 m sous bande stérile
 - l'ensemble devra être enveloppé par un géotextile
 - Branchement sur le réseau EP
</t>
    </r>
  </si>
  <si>
    <t>2.3.4.3 MICROSTATION 8 PERSONNES</t>
  </si>
  <si>
    <t>2.3.4.9 BASSIN INCENDIE 120 m3</t>
  </si>
  <si>
    <r>
      <rPr>
        <b/>
        <sz val="12"/>
        <color theme="1"/>
        <rFont val="Calibri"/>
        <family val="2"/>
        <scheme val="minor"/>
      </rPr>
      <t>2.3.4.8 RESEAU EP</t>
    </r>
    <r>
      <rPr>
        <sz val="12"/>
        <color theme="1"/>
        <rFont val="Calibri"/>
        <family val="2"/>
        <scheme val="minor"/>
      </rPr>
      <t xml:space="preserve">
Les réseaux EP enterrés sous les bâtiments sont à la charge du lot Gros Oeuvre.
Pour réalisation du réseau de reprise des EP de voirie, l'entreprise devra prévoir :
 - Regard avaloir 80x80 intérieur avec grille fonte (classe de résistance adaptée au type de voirie)
 - Regard by-pass EP/EV 80x80 intérieur avec tampon fonte (classe de résistance adaptée au type de voirie) dans la cour de vendange
 - Regards en pieds de chute.
 - Fouille en tranchée, compris sable de pose et remblai
 - Fourniture et pose de canalisations CR8 dans tranchée dito compris tous accessoires (coude, culotte, Té, ...)
</t>
    </r>
  </si>
  <si>
    <r>
      <rPr>
        <b/>
        <sz val="12"/>
        <color theme="1"/>
        <rFont val="Calibri"/>
        <family val="2"/>
        <scheme val="minor"/>
      </rPr>
      <t>2.3.4.10 CUVE PHYTO</t>
    </r>
    <r>
      <rPr>
        <sz val="12"/>
        <color theme="1"/>
        <rFont val="Calibri"/>
        <family val="2"/>
        <scheme val="minor"/>
      </rPr>
      <t xml:space="preserve">
Fourniture et pose d'une cuve pour la récupération des eaux phytosanitaire de 5m3.
La présente entreprise devra :
 - le terrassement pour enterrer la cuve.
 - Le fond en béton pour débot et fixation de la cuve.
 - Le remblaiement.
 - La dalle de lestage.
 - Un regard de visite.
 - Un évent.
 - Tous les test nécessaire pour garantir le bon maintient et l'étanchéité de la cuve.</t>
    </r>
  </si>
  <si>
    <r>
      <rPr>
        <b/>
        <sz val="12"/>
        <color theme="1"/>
        <rFont val="Calibri"/>
        <family val="2"/>
        <scheme val="minor"/>
      </rPr>
      <t>2.3.4.5 CUVE EP</t>
    </r>
    <r>
      <rPr>
        <sz val="12"/>
        <color theme="1"/>
        <rFont val="Calibri"/>
        <family val="2"/>
        <scheme val="minor"/>
      </rPr>
      <t xml:space="preserve">
Fourniture et pose d'une cuve pour la récupération des eaux de pluie de 25 m3.
La présente entreprise devra :
 - le terrassement pour enterrer la cuve.
 - Le fond en béton pour débot et fixation de la cuve.
 - Le remblaiement.
 - La dalle de lestage.
 - Un regard de visite.
 - Un évent.
 - Tous les test nécessaire pour garantir le bon maintient et l'étanchéité de la cuve.</t>
    </r>
  </si>
  <si>
    <r>
      <rPr>
        <b/>
        <sz val="12"/>
        <color theme="1"/>
        <rFont val="Calibri"/>
        <family val="2"/>
        <scheme val="minor"/>
      </rPr>
      <t>2.3.4.11 RESEAU PHYTO</t>
    </r>
    <r>
      <rPr>
        <sz val="12"/>
        <color theme="1"/>
        <rFont val="Calibri"/>
        <family val="2"/>
        <scheme val="minor"/>
      </rPr>
      <t xml:space="preserve">
Les réseaux PHYTO enterrés sous les bâtiments sont à la charge du lot Gros Œuvre.
Les réseaux PHYTO aérien dans les bâtiments sont à la charge du lot Plomberie.
Le réseau à réaliser par l'entreprise partira de chaque sortie des bâtiments jusqu'à la fosse toutes eaux à créer.
La présente entreprise devra :
 - regard de branchement 60x60 intérieur en pied des façade au droit de chaque sortie de réseau. Les regards seront couverts par des tampons fonte hydraulique (classe de résistance adaptée au type de voirie)
 - fouille en tranchée, compris sable de pose et remblai
 - fourniture et pose de canalisations CR8 dans tranchée dito compris tous accessoires (coude, culotte, Té, ...)
</t>
    </r>
  </si>
  <si>
    <r>
      <rPr>
        <b/>
        <sz val="12"/>
        <color theme="1"/>
        <rFont val="Calibri"/>
        <family val="2"/>
        <scheme val="minor"/>
      </rPr>
      <t>2.3.4.12 RESEAU ELECTRIQUE</t>
    </r>
    <r>
      <rPr>
        <sz val="12"/>
        <color theme="1"/>
        <rFont val="Calibri"/>
        <family val="2"/>
        <scheme val="minor"/>
      </rPr>
      <t xml:space="preserve">
Tous les réseaux intérieurs sont à la charge du lot Electricité
La présente entreprise devra le raccordement du réseau sur le réseau communal l’amenée à 1m du bâtiment suivant la position demandée par le lot Gros Œuvre.
</t>
    </r>
  </si>
  <si>
    <r>
      <rPr>
        <b/>
        <sz val="12"/>
        <color theme="1"/>
        <rFont val="Calibri"/>
        <family val="2"/>
        <scheme val="minor"/>
      </rPr>
      <t>2.3.4.13 RESEAU TELEPHONE</t>
    </r>
    <r>
      <rPr>
        <sz val="12"/>
        <color theme="1"/>
        <rFont val="Calibri"/>
        <family val="2"/>
        <scheme val="minor"/>
      </rPr>
      <t xml:space="preserve">
Tous les réseaux intérieurs sont à la charge du lot Electricité
La présente entreprise devra le raccordement du réseau sur le réseau communal l’amenée à 1m du bâtiment suivant la position demandée par le lot Gros Œuvre.</t>
    </r>
  </si>
  <si>
    <t>DESCRIPTIF SIMPLE</t>
  </si>
  <si>
    <t>DESCRIPTIF COMPLET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</si>
</sst>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5" formatCode="#,##0.00\ &quot;€&quot;"/>
    <numFmt numFmtId="166" formatCode="0.0%"/>
  </numFmts>
  <fonts count="18" x14ac:knownFonts="1">
    <font>
      <sz val="12"/>
      <color theme="1"/>
      <name val="Calibri"/>
      <family val="2"/>
      <scheme val="minor"/>
    </font>
    <font>
      <sz val="12"/>
      <color theme="1"/>
      <name val="Calibri"/>
      <family val="2"/>
      <scheme val="minor"/>
    </font>
    <font>
      <sz val="18"/>
      <color theme="1"/>
      <name val="Calibri"/>
      <family val="2"/>
      <scheme val="minor"/>
    </font>
    <font>
      <b/>
      <sz val="16"/>
      <color theme="1"/>
      <name val="Calibri"/>
      <scheme val="minor"/>
    </font>
    <font>
      <b/>
      <sz val="14"/>
      <color theme="1"/>
      <name val="Calibri"/>
      <scheme val="minor"/>
    </font>
    <font>
      <i/>
      <sz val="12"/>
      <color theme="1"/>
      <name val="Calibri"/>
      <scheme val="minor"/>
    </font>
    <font>
      <b/>
      <sz val="20"/>
      <color theme="1"/>
      <name val="Calibri"/>
      <scheme val="minor"/>
    </font>
    <font>
      <b/>
      <sz val="12"/>
      <color theme="1"/>
      <name val="Calibri"/>
      <family val="2"/>
      <scheme val="minor"/>
    </font>
    <font>
      <sz val="14"/>
      <color theme="1"/>
      <name val="Calibri"/>
      <scheme val="minor"/>
    </font>
    <font>
      <sz val="16"/>
      <color theme="1"/>
      <name val="Calibri"/>
      <scheme val="minor"/>
    </font>
    <font>
      <b/>
      <sz val="18"/>
      <color theme="1"/>
      <name val="Calibri"/>
      <scheme val="minor"/>
    </font>
    <font>
      <sz val="12"/>
      <color theme="0"/>
      <name val="Calibri"/>
      <family val="2"/>
      <scheme val="minor"/>
    </font>
    <font>
      <sz val="8"/>
      <name val="Calibri"/>
      <family val="2"/>
      <scheme val="minor"/>
    </font>
    <font>
      <b/>
      <u/>
      <sz val="12"/>
      <color theme="1"/>
      <name val="Calibri"/>
      <family val="2"/>
      <scheme val="minor"/>
    </font>
    <font>
      <u/>
      <sz val="12"/>
      <color theme="10"/>
      <name val="Calibri"/>
      <family val="2"/>
      <scheme val="minor"/>
    </font>
    <font>
      <u/>
      <sz val="12"/>
      <color theme="11"/>
      <name val="Calibri"/>
      <family val="2"/>
      <scheme val="minor"/>
    </font>
    <font>
      <sz val="12"/>
      <color rgb="FF000000"/>
      <name val="Calibri"/>
      <family val="2"/>
      <scheme val="minor"/>
    </font>
    <font>
      <b/>
      <sz val="12"/>
      <color rgb="FF000000"/>
      <name val="Calibri"/>
      <family val="2"/>
      <scheme val="minor"/>
    </font>
  </fonts>
  <fills count="7">
    <fill>
      <patternFill patternType="none"/>
    </fill>
    <fill>
      <patternFill patternType="gray125"/>
    </fill>
    <fill>
      <patternFill patternType="solid">
        <fgColor theme="0" tint="-4.9989318521683403E-2"/>
        <bgColor indexed="64"/>
      </patternFill>
    </fill>
    <fill>
      <patternFill patternType="solid">
        <fgColor theme="0" tint="-0.14999847407452621"/>
        <bgColor indexed="64"/>
      </patternFill>
    </fill>
    <fill>
      <patternFill patternType="solid">
        <fgColor rgb="FFD9EDFF"/>
        <bgColor indexed="64"/>
      </patternFill>
    </fill>
    <fill>
      <patternFill patternType="solid">
        <fgColor rgb="FFDAEDFF"/>
        <bgColor indexed="64"/>
      </patternFill>
    </fill>
    <fill>
      <patternFill patternType="solid">
        <fgColor theme="0"/>
        <bgColor indexed="64"/>
      </patternFill>
    </fill>
  </fills>
  <borders count="6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dotted">
        <color auto="1"/>
      </bottom>
      <diagonal/>
    </border>
    <border>
      <left style="thin">
        <color auto="1"/>
      </left>
      <right style="thin">
        <color auto="1"/>
      </right>
      <top style="dotted">
        <color auto="1"/>
      </top>
      <bottom style="dotted">
        <color auto="1"/>
      </bottom>
      <diagonal/>
    </border>
    <border>
      <left style="thin">
        <color auto="1"/>
      </left>
      <right style="thin">
        <color auto="1"/>
      </right>
      <top style="dotted">
        <color auto="1"/>
      </top>
      <bottom style="thin">
        <color auto="1"/>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top style="thin">
        <color auto="1"/>
      </top>
      <bottom style="thin">
        <color auto="1"/>
      </bottom>
      <diagonal/>
    </border>
    <border>
      <left/>
      <right style="medium">
        <color auto="1"/>
      </right>
      <top style="thin">
        <color auto="1"/>
      </top>
      <bottom style="thin">
        <color auto="1"/>
      </bottom>
      <diagonal/>
    </border>
    <border>
      <left style="medium">
        <color auto="1"/>
      </left>
      <right style="thin">
        <color auto="1"/>
      </right>
      <top style="thin">
        <color auto="1"/>
      </top>
      <bottom style="dotted">
        <color auto="1"/>
      </bottom>
      <diagonal/>
    </border>
    <border>
      <left style="thin">
        <color auto="1"/>
      </left>
      <right style="medium">
        <color auto="1"/>
      </right>
      <top style="thin">
        <color auto="1"/>
      </top>
      <bottom style="dotted">
        <color auto="1"/>
      </bottom>
      <diagonal/>
    </border>
    <border>
      <left style="medium">
        <color auto="1"/>
      </left>
      <right style="thin">
        <color auto="1"/>
      </right>
      <top style="dotted">
        <color auto="1"/>
      </top>
      <bottom style="dotted">
        <color auto="1"/>
      </bottom>
      <diagonal/>
    </border>
    <border>
      <left style="thin">
        <color auto="1"/>
      </left>
      <right style="medium">
        <color auto="1"/>
      </right>
      <top style="dotted">
        <color auto="1"/>
      </top>
      <bottom style="dotted">
        <color auto="1"/>
      </bottom>
      <diagonal/>
    </border>
    <border>
      <left style="medium">
        <color auto="1"/>
      </left>
      <right style="thin">
        <color auto="1"/>
      </right>
      <top style="dotted">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top/>
      <bottom/>
      <diagonal/>
    </border>
    <border>
      <left style="medium">
        <color auto="1"/>
      </left>
      <right style="thin">
        <color auto="1"/>
      </right>
      <top style="dotted">
        <color auto="1"/>
      </top>
      <bottom style="medium">
        <color auto="1"/>
      </bottom>
      <diagonal/>
    </border>
    <border>
      <left style="thin">
        <color auto="1"/>
      </left>
      <right style="thin">
        <color auto="1"/>
      </right>
      <top style="dotted">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style="thin">
        <color auto="1"/>
      </top>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thin">
        <color auto="1"/>
      </left>
      <right style="medium">
        <color auto="1"/>
      </right>
      <top style="thin">
        <color auto="1"/>
      </top>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medium">
        <color auto="1"/>
      </top>
      <bottom style="dotted">
        <color auto="1"/>
      </bottom>
      <diagonal/>
    </border>
    <border>
      <left/>
      <right/>
      <top style="medium">
        <color auto="1"/>
      </top>
      <bottom style="dotted">
        <color auto="1"/>
      </bottom>
      <diagonal/>
    </border>
    <border>
      <left/>
      <right style="medium">
        <color auto="1"/>
      </right>
      <top style="medium">
        <color auto="1"/>
      </top>
      <bottom style="dotted">
        <color auto="1"/>
      </bottom>
      <diagonal/>
    </border>
    <border>
      <left style="medium">
        <color auto="1"/>
      </left>
      <right/>
      <top style="dotted">
        <color auto="1"/>
      </top>
      <bottom style="dotted">
        <color auto="1"/>
      </bottom>
      <diagonal/>
    </border>
    <border>
      <left/>
      <right/>
      <top style="dotted">
        <color auto="1"/>
      </top>
      <bottom style="dotted">
        <color auto="1"/>
      </bottom>
      <diagonal/>
    </border>
    <border>
      <left/>
      <right style="medium">
        <color auto="1"/>
      </right>
      <top style="dotted">
        <color auto="1"/>
      </top>
      <bottom style="dotted">
        <color auto="1"/>
      </bottom>
      <diagonal/>
    </border>
    <border>
      <left/>
      <right style="medium">
        <color auto="1"/>
      </right>
      <top style="dotted">
        <color auto="1"/>
      </top>
      <bottom style="medium">
        <color auto="1"/>
      </bottom>
      <diagonal/>
    </border>
    <border>
      <left/>
      <right style="medium">
        <color auto="1"/>
      </right>
      <top/>
      <bottom/>
      <diagonal/>
    </border>
    <border>
      <left style="thin">
        <color auto="1"/>
      </left>
      <right style="medium">
        <color auto="1"/>
      </right>
      <top style="dotted">
        <color auto="1"/>
      </top>
      <bottom style="medium">
        <color auto="1"/>
      </bottom>
      <diagonal/>
    </border>
    <border>
      <left style="medium">
        <color auto="1"/>
      </left>
      <right style="thin">
        <color auto="1"/>
      </right>
      <top/>
      <bottom/>
      <diagonal/>
    </border>
    <border>
      <left style="thin">
        <color auto="1"/>
      </left>
      <right style="thin">
        <color auto="1"/>
      </right>
      <top/>
      <bottom/>
      <diagonal/>
    </border>
    <border>
      <left/>
      <right style="medium">
        <color auto="1"/>
      </right>
      <top style="dotted">
        <color auto="1"/>
      </top>
      <bottom/>
      <diagonal/>
    </border>
    <border>
      <left style="medium">
        <color auto="1"/>
      </left>
      <right style="thin">
        <color auto="1"/>
      </right>
      <top/>
      <bottom style="medium">
        <color auto="1"/>
      </bottom>
      <diagonal/>
    </border>
    <border>
      <left style="thin">
        <color auto="1"/>
      </left>
      <right style="thin">
        <color auto="1"/>
      </right>
      <top/>
      <bottom style="medium">
        <color auto="1"/>
      </bottom>
      <diagonal/>
    </border>
    <border>
      <left style="thin">
        <color auto="1"/>
      </left>
      <right style="thin">
        <color auto="1"/>
      </right>
      <top style="medium">
        <color auto="1"/>
      </top>
      <bottom style="thin">
        <color auto="1"/>
      </bottom>
      <diagonal/>
    </border>
    <border>
      <left/>
      <right style="thin">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s>
  <cellStyleXfs count="14">
    <xf numFmtId="0" fontId="0" fillId="0" borderId="0"/>
    <xf numFmtId="9" fontId="1" fillId="0" borderId="0" applyFont="0" applyFill="0" applyBorder="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4" fillId="0" borderId="0" applyNumberFormat="0" applyFill="0" applyBorder="0" applyAlignment="0" applyProtection="0"/>
    <xf numFmtId="0" fontId="15" fillId="0" borderId="0" applyNumberFormat="0" applyFill="0" applyBorder="0" applyAlignment="0" applyProtection="0"/>
  </cellStyleXfs>
  <cellXfs count="172">
    <xf numFmtId="0" fontId="0" fillId="0" borderId="0" xfId="0"/>
    <xf numFmtId="0" fontId="2" fillId="0" borderId="0" xfId="0" applyFont="1"/>
    <xf numFmtId="0" fontId="3" fillId="0" borderId="0" xfId="0" applyFont="1"/>
    <xf numFmtId="0" fontId="4" fillId="0" borderId="0" xfId="0" applyFont="1"/>
    <xf numFmtId="0" fontId="5" fillId="0" borderId="0" xfId="0" applyFont="1" applyAlignment="1">
      <alignment horizontal="left"/>
    </xf>
    <xf numFmtId="0" fontId="5" fillId="0" borderId="0" xfId="0" applyFont="1"/>
    <xf numFmtId="0" fontId="0" fillId="0" borderId="0" xfId="0"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0" borderId="0" xfId="0" applyAlignment="1"/>
    <xf numFmtId="165" fontId="0" fillId="0" borderId="0" xfId="0" applyNumberFormat="1"/>
    <xf numFmtId="0" fontId="0" fillId="0" borderId="0" xfId="0" applyAlignment="1">
      <alignment horizontal="right"/>
    </xf>
    <xf numFmtId="0" fontId="0" fillId="0" borderId="11" xfId="0" applyFill="1" applyBorder="1"/>
    <xf numFmtId="165" fontId="0" fillId="0" borderId="12" xfId="0" applyNumberFormat="1" applyBorder="1"/>
    <xf numFmtId="166" fontId="0" fillId="0" borderId="12" xfId="1" applyNumberFormat="1" applyFont="1" applyBorder="1"/>
    <xf numFmtId="0" fontId="0" fillId="0" borderId="11" xfId="0" applyBorder="1"/>
    <xf numFmtId="0" fontId="5" fillId="0" borderId="11" xfId="0" applyFont="1" applyBorder="1" applyAlignment="1">
      <alignment horizontal="left"/>
    </xf>
    <xf numFmtId="0" fontId="5" fillId="0" borderId="11" xfId="0" applyFont="1" applyBorder="1"/>
    <xf numFmtId="0" fontId="0" fillId="0" borderId="11" xfId="0" applyFont="1" applyBorder="1"/>
    <xf numFmtId="0" fontId="0" fillId="0" borderId="20" xfId="0" applyBorder="1"/>
    <xf numFmtId="0" fontId="0" fillId="0" borderId="21" xfId="0" applyBorder="1" applyAlignment="1">
      <alignment horizontal="center" vertical="center"/>
    </xf>
    <xf numFmtId="165" fontId="0" fillId="0" borderId="33" xfId="0" applyNumberFormat="1" applyBorder="1"/>
    <xf numFmtId="0" fontId="0" fillId="0" borderId="20" xfId="0" applyFill="1" applyBorder="1"/>
    <xf numFmtId="0" fontId="2" fillId="0" borderId="21" xfId="0" applyFont="1" applyBorder="1" applyAlignment="1">
      <alignment horizontal="center" vertical="center"/>
    </xf>
    <xf numFmtId="165" fontId="2" fillId="0" borderId="33" xfId="0" applyNumberFormat="1" applyFont="1" applyBorder="1"/>
    <xf numFmtId="0" fontId="0" fillId="0" borderId="34" xfId="0" applyBorder="1"/>
    <xf numFmtId="0" fontId="0" fillId="0" borderId="5" xfId="0" applyBorder="1" applyAlignment="1">
      <alignment horizontal="center" vertical="center"/>
    </xf>
    <xf numFmtId="165" fontId="0" fillId="0" borderId="38" xfId="0" applyNumberFormat="1" applyBorder="1"/>
    <xf numFmtId="0" fontId="2" fillId="3" borderId="24" xfId="0" applyFont="1" applyFill="1" applyBorder="1" applyAlignment="1">
      <alignment vertical="center"/>
    </xf>
    <xf numFmtId="0" fontId="2" fillId="3" borderId="25" xfId="0" applyFont="1" applyFill="1" applyBorder="1" applyAlignment="1">
      <alignment horizontal="center" vertical="center"/>
    </xf>
    <xf numFmtId="165" fontId="2" fillId="3" borderId="26" xfId="0" applyNumberFormat="1" applyFont="1" applyFill="1" applyBorder="1" applyAlignment="1">
      <alignment horizontal="center" vertical="center"/>
    </xf>
    <xf numFmtId="0" fontId="5" fillId="0" borderId="34" xfId="0" applyFont="1" applyBorder="1"/>
    <xf numFmtId="1" fontId="0" fillId="0" borderId="0" xfId="0" applyNumberFormat="1"/>
    <xf numFmtId="0" fontId="13" fillId="0" borderId="11" xfId="0" applyFont="1" applyBorder="1" applyAlignment="1">
      <alignment horizontal="left"/>
    </xf>
    <xf numFmtId="0" fontId="13" fillId="0" borderId="11" xfId="0" applyFont="1" applyBorder="1"/>
    <xf numFmtId="0" fontId="13" fillId="0" borderId="34" xfId="0" applyFont="1" applyBorder="1"/>
    <xf numFmtId="0" fontId="0" fillId="0" borderId="0" xfId="0" applyAlignment="1">
      <alignment horizontal="center"/>
    </xf>
    <xf numFmtId="0" fontId="0" fillId="0" borderId="0" xfId="0" applyAlignment="1" applyProtection="1">
      <alignment horizontal="center"/>
      <protection locked="0"/>
    </xf>
    <xf numFmtId="0" fontId="0" fillId="0" borderId="0" xfId="0" applyProtection="1">
      <protection locked="0"/>
    </xf>
    <xf numFmtId="0" fontId="0" fillId="0" borderId="0" xfId="0" applyAlignment="1" applyProtection="1">
      <alignment horizontal="right"/>
      <protection locked="0"/>
    </xf>
    <xf numFmtId="0" fontId="0" fillId="0" borderId="0" xfId="0" applyAlignment="1">
      <alignment horizontal="center"/>
    </xf>
    <xf numFmtId="0" fontId="0" fillId="0" borderId="0" xfId="0" applyAlignment="1" applyProtection="1">
      <alignment horizontal="center" vertical="center"/>
      <protection locked="0"/>
    </xf>
    <xf numFmtId="0" fontId="9" fillId="3" borderId="56" xfId="0" applyFont="1" applyFill="1" applyBorder="1" applyAlignment="1" applyProtection="1">
      <alignment horizontal="center" vertical="center"/>
      <protection locked="0"/>
    </xf>
    <xf numFmtId="0" fontId="9" fillId="4" borderId="56" xfId="0" applyFont="1" applyFill="1" applyBorder="1" applyAlignment="1" applyProtection="1">
      <alignment horizontal="center" vertical="center"/>
      <protection locked="0"/>
    </xf>
    <xf numFmtId="0" fontId="9" fillId="4" borderId="10" xfId="0" applyFont="1" applyFill="1" applyBorder="1" applyAlignment="1" applyProtection="1">
      <alignment horizontal="center" vertical="center"/>
      <protection locked="0"/>
    </xf>
    <xf numFmtId="0" fontId="0" fillId="0" borderId="0" xfId="0" applyAlignment="1" applyProtection="1">
      <alignment vertical="center"/>
      <protection locked="0"/>
    </xf>
    <xf numFmtId="0" fontId="9" fillId="3" borderId="1" xfId="0" applyFont="1" applyFill="1" applyBorder="1" applyAlignment="1" applyProtection="1">
      <alignment horizontal="center" vertical="center"/>
      <protection locked="0"/>
    </xf>
    <xf numFmtId="0" fontId="9" fillId="4" borderId="1" xfId="0" applyFont="1" applyFill="1" applyBorder="1" applyAlignment="1" applyProtection="1">
      <alignment horizontal="center" vertical="center"/>
      <protection locked="0"/>
    </xf>
    <xf numFmtId="0" fontId="9" fillId="4" borderId="12" xfId="0" applyFont="1" applyFill="1" applyBorder="1" applyAlignment="1" applyProtection="1">
      <alignment horizontal="center" vertical="center"/>
      <protection locked="0"/>
    </xf>
    <xf numFmtId="0" fontId="9" fillId="3" borderId="21" xfId="0" applyFont="1" applyFill="1" applyBorder="1" applyAlignment="1" applyProtection="1">
      <alignment horizontal="center" vertical="center"/>
      <protection locked="0"/>
    </xf>
    <xf numFmtId="0" fontId="9" fillId="4" borderId="21" xfId="0" applyFont="1" applyFill="1" applyBorder="1" applyAlignment="1" applyProtection="1">
      <alignment horizontal="center" vertical="center"/>
      <protection locked="0"/>
    </xf>
    <xf numFmtId="0" fontId="9" fillId="4" borderId="33" xfId="0" applyFont="1" applyFill="1" applyBorder="1" applyAlignment="1" applyProtection="1">
      <alignment horizontal="center" vertical="center"/>
      <protection locked="0"/>
    </xf>
    <xf numFmtId="0" fontId="8" fillId="3" borderId="22" xfId="0" applyFont="1" applyFill="1" applyBorder="1" applyAlignment="1" applyProtection="1">
      <alignment vertical="center"/>
      <protection locked="0"/>
    </xf>
    <xf numFmtId="0" fontId="8" fillId="3" borderId="4" xfId="0" applyFont="1" applyFill="1" applyBorder="1" applyAlignment="1" applyProtection="1">
      <alignment horizontal="center" vertical="center"/>
      <protection locked="0"/>
    </xf>
    <xf numFmtId="0" fontId="8" fillId="3" borderId="23" xfId="0" applyFont="1" applyFill="1" applyBorder="1" applyAlignment="1" applyProtection="1">
      <alignment horizontal="center" vertical="center"/>
      <protection locked="0"/>
    </xf>
    <xf numFmtId="0" fontId="4" fillId="3" borderId="26" xfId="0" applyFont="1" applyFill="1" applyBorder="1" applyAlignment="1" applyProtection="1">
      <alignment horizontal="center" vertical="center"/>
      <protection locked="0"/>
    </xf>
    <xf numFmtId="165" fontId="4" fillId="2" borderId="14" xfId="0" applyNumberFormat="1" applyFont="1" applyFill="1" applyBorder="1" applyAlignment="1" applyProtection="1">
      <alignment vertical="center"/>
      <protection locked="0"/>
    </xf>
    <xf numFmtId="165" fontId="4" fillId="2" borderId="44" xfId="0" applyNumberFormat="1" applyFont="1" applyFill="1" applyBorder="1" applyAlignment="1" applyProtection="1">
      <alignment vertical="center"/>
      <protection locked="0"/>
    </xf>
    <xf numFmtId="0" fontId="0" fillId="0" borderId="15" xfId="0" applyFill="1" applyBorder="1" applyProtection="1">
      <protection locked="0"/>
    </xf>
    <xf numFmtId="0" fontId="0" fillId="0" borderId="6" xfId="0" applyFill="1" applyBorder="1" applyProtection="1">
      <protection locked="0"/>
    </xf>
    <xf numFmtId="0" fontId="0" fillId="4" borderId="6" xfId="0" applyFill="1" applyBorder="1" applyAlignment="1" applyProtection="1">
      <alignment horizontal="center"/>
      <protection locked="0"/>
    </xf>
    <xf numFmtId="0" fontId="0" fillId="0" borderId="6" xfId="0" applyFill="1" applyBorder="1" applyAlignment="1" applyProtection="1">
      <alignment horizontal="center"/>
      <protection locked="0"/>
    </xf>
    <xf numFmtId="165" fontId="0" fillId="0" borderId="6" xfId="0" applyNumberFormat="1" applyFill="1" applyBorder="1" applyAlignment="1" applyProtection="1">
      <alignment horizontal="right"/>
      <protection locked="0"/>
    </xf>
    <xf numFmtId="165" fontId="0" fillId="0" borderId="16" xfId="0" applyNumberFormat="1" applyFill="1" applyBorder="1" applyProtection="1">
      <protection locked="0"/>
    </xf>
    <xf numFmtId="0" fontId="0" fillId="0" borderId="47" xfId="0" applyBorder="1" applyProtection="1">
      <protection locked="0"/>
    </xf>
    <xf numFmtId="0" fontId="0" fillId="0" borderId="17" xfId="0" applyFill="1" applyBorder="1" applyProtection="1">
      <protection locked="0"/>
    </xf>
    <xf numFmtId="0" fontId="0" fillId="0" borderId="7" xfId="0" applyFill="1" applyBorder="1" applyProtection="1">
      <protection locked="0"/>
    </xf>
    <xf numFmtId="0" fontId="0" fillId="4" borderId="7" xfId="0" applyFill="1" applyBorder="1" applyAlignment="1" applyProtection="1">
      <alignment horizontal="center"/>
      <protection locked="0"/>
    </xf>
    <xf numFmtId="0" fontId="0" fillId="0" borderId="7" xfId="0" applyFill="1" applyBorder="1" applyAlignment="1" applyProtection="1">
      <alignment horizontal="center"/>
      <protection locked="0"/>
    </xf>
    <xf numFmtId="165" fontId="0" fillId="0" borderId="7" xfId="0" applyNumberFormat="1" applyFill="1" applyBorder="1" applyAlignment="1" applyProtection="1">
      <alignment horizontal="right"/>
      <protection locked="0"/>
    </xf>
    <xf numFmtId="165" fontId="0" fillId="0" borderId="18" xfId="0" applyNumberFormat="1" applyFill="1" applyBorder="1" applyProtection="1">
      <protection locked="0"/>
    </xf>
    <xf numFmtId="0" fontId="0" fillId="0" borderId="19" xfId="0" applyFill="1" applyBorder="1" applyProtection="1">
      <protection locked="0"/>
    </xf>
    <xf numFmtId="0" fontId="0" fillId="0" borderId="8" xfId="0" applyFont="1" applyFill="1" applyBorder="1" applyProtection="1">
      <protection locked="0"/>
    </xf>
    <xf numFmtId="0" fontId="0" fillId="0" borderId="47" xfId="0" applyBorder="1" applyAlignment="1" applyProtection="1">
      <alignment vertical="center"/>
      <protection locked="0"/>
    </xf>
    <xf numFmtId="0" fontId="0" fillId="0" borderId="27" xfId="0" applyBorder="1" applyProtection="1">
      <protection locked="0"/>
    </xf>
    <xf numFmtId="0" fontId="0" fillId="0" borderId="6" xfId="0" applyFont="1" applyFill="1" applyBorder="1" applyAlignment="1" applyProtection="1">
      <alignment horizontal="center"/>
      <protection locked="0"/>
    </xf>
    <xf numFmtId="1" fontId="0" fillId="0" borderId="7" xfId="0" applyNumberFormat="1" applyFill="1" applyBorder="1" applyAlignment="1" applyProtection="1">
      <alignment horizontal="center"/>
      <protection locked="0"/>
    </xf>
    <xf numFmtId="0" fontId="0" fillId="4" borderId="7" xfId="0" applyFill="1" applyBorder="1" applyProtection="1">
      <protection locked="0"/>
    </xf>
    <xf numFmtId="0" fontId="0" fillId="0" borderId="28" xfId="0" applyFill="1" applyBorder="1" applyProtection="1">
      <protection locked="0"/>
    </xf>
    <xf numFmtId="0" fontId="0" fillId="0" borderId="29" xfId="0" applyFill="1" applyBorder="1" applyProtection="1">
      <protection locked="0"/>
    </xf>
    <xf numFmtId="0" fontId="0" fillId="0" borderId="29" xfId="0" applyFill="1" applyBorder="1" applyAlignment="1" applyProtection="1">
      <alignment horizontal="center"/>
      <protection locked="0"/>
    </xf>
    <xf numFmtId="165" fontId="0" fillId="0" borderId="29" xfId="0" applyNumberFormat="1" applyFill="1" applyBorder="1" applyAlignment="1" applyProtection="1">
      <alignment horizontal="right"/>
      <protection locked="0"/>
    </xf>
    <xf numFmtId="165" fontId="0" fillId="0" borderId="50" xfId="0" applyNumberFormat="1" applyFill="1" applyBorder="1" applyProtection="1">
      <protection locked="0"/>
    </xf>
    <xf numFmtId="0" fontId="0" fillId="0" borderId="53" xfId="0" applyBorder="1" applyAlignment="1" applyProtection="1">
      <alignment vertical="center"/>
      <protection locked="0"/>
    </xf>
    <xf numFmtId="0" fontId="0" fillId="0" borderId="48" xfId="0" applyBorder="1" applyAlignment="1" applyProtection="1">
      <alignment vertical="center"/>
      <protection locked="0"/>
    </xf>
    <xf numFmtId="165" fontId="0" fillId="0" borderId="0" xfId="0" applyNumberFormat="1" applyAlignment="1" applyProtection="1">
      <alignment vertical="center"/>
      <protection locked="0"/>
    </xf>
    <xf numFmtId="0" fontId="0" fillId="4" borderId="6" xfId="0" applyFill="1" applyBorder="1" applyProtection="1">
      <protection locked="0"/>
    </xf>
    <xf numFmtId="0" fontId="0" fillId="5" borderId="6" xfId="0" applyFont="1" applyFill="1" applyBorder="1" applyAlignment="1" applyProtection="1">
      <alignment horizontal="center"/>
      <protection locked="0"/>
    </xf>
    <xf numFmtId="1" fontId="0" fillId="5" borderId="7" xfId="0" applyNumberFormat="1" applyFill="1" applyBorder="1" applyAlignment="1" applyProtection="1">
      <alignment horizontal="center"/>
      <protection locked="0"/>
    </xf>
    <xf numFmtId="0" fontId="0" fillId="0" borderId="17" xfId="0" applyFill="1" applyBorder="1" applyAlignment="1" applyProtection="1">
      <alignment horizontal="left" vertical="center"/>
      <protection locked="0"/>
    </xf>
    <xf numFmtId="0" fontId="0" fillId="6" borderId="8" xfId="0" applyFont="1" applyFill="1" applyBorder="1" applyProtection="1">
      <protection locked="0"/>
    </xf>
    <xf numFmtId="0" fontId="0" fillId="6" borderId="7" xfId="0" applyFill="1" applyBorder="1" applyProtection="1">
      <protection locked="0"/>
    </xf>
    <xf numFmtId="1" fontId="0" fillId="4" borderId="7" xfId="0" applyNumberFormat="1" applyFill="1" applyBorder="1" applyAlignment="1" applyProtection="1">
      <alignment horizontal="center"/>
      <protection locked="0"/>
    </xf>
    <xf numFmtId="0" fontId="0" fillId="6" borderId="8" xfId="0" applyFill="1" applyBorder="1" applyProtection="1">
      <protection locked="0"/>
    </xf>
    <xf numFmtId="0" fontId="0" fillId="6" borderId="6" xfId="0" applyFill="1" applyBorder="1" applyProtection="1">
      <protection locked="0"/>
    </xf>
    <xf numFmtId="0" fontId="0" fillId="0" borderId="15" xfId="0" applyFont="1" applyFill="1" applyBorder="1" applyProtection="1">
      <protection locked="0"/>
    </xf>
    <xf numFmtId="0" fontId="0" fillId="6" borderId="6" xfId="0" applyFont="1" applyFill="1" applyBorder="1" applyProtection="1">
      <protection locked="0"/>
    </xf>
    <xf numFmtId="0" fontId="0" fillId="0" borderId="17" xfId="0" applyFont="1" applyFill="1" applyBorder="1" applyProtection="1">
      <protection locked="0"/>
    </xf>
    <xf numFmtId="0" fontId="0" fillId="4" borderId="7" xfId="0" applyFont="1" applyFill="1" applyBorder="1" applyProtection="1">
      <protection locked="0"/>
    </xf>
    <xf numFmtId="0" fontId="0" fillId="5" borderId="15" xfId="0" applyFill="1" applyBorder="1" applyProtection="1">
      <protection locked="0"/>
    </xf>
    <xf numFmtId="0" fontId="0" fillId="5" borderId="17" xfId="0" applyFill="1" applyBorder="1" applyProtection="1">
      <protection locked="0"/>
    </xf>
    <xf numFmtId="0" fontId="0" fillId="6" borderId="29" xfId="0" applyFill="1" applyBorder="1" applyProtection="1">
      <protection locked="0"/>
    </xf>
    <xf numFmtId="1" fontId="0" fillId="0" borderId="29" xfId="0" applyNumberFormat="1" applyFill="1" applyBorder="1" applyAlignment="1" applyProtection="1">
      <alignment horizontal="center"/>
      <protection locked="0"/>
    </xf>
    <xf numFmtId="0" fontId="11" fillId="0" borderId="0" xfId="0" applyFont="1" applyProtection="1">
      <protection locked="0"/>
    </xf>
    <xf numFmtId="165" fontId="10" fillId="3" borderId="32" xfId="0" applyNumberFormat="1" applyFont="1" applyFill="1" applyBorder="1" applyAlignment="1" applyProtection="1">
      <alignment vertical="center"/>
      <protection locked="0"/>
    </xf>
    <xf numFmtId="0" fontId="0" fillId="0" borderId="0" xfId="0" applyAlignment="1">
      <alignment horizontal="center"/>
    </xf>
    <xf numFmtId="0" fontId="16" fillId="0" borderId="0" xfId="0" applyFont="1" applyProtection="1">
      <protection locked="0"/>
    </xf>
    <xf numFmtId="165" fontId="16" fillId="0" borderId="0" xfId="0" applyNumberFormat="1" applyFont="1" applyProtection="1">
      <protection locked="0"/>
    </xf>
    <xf numFmtId="0" fontId="0" fillId="0" borderId="0" xfId="0" applyAlignment="1">
      <alignment horizontal="left"/>
    </xf>
    <xf numFmtId="0" fontId="0" fillId="0" borderId="0" xfId="0" applyAlignment="1">
      <alignment horizontal="center" vertical="center"/>
    </xf>
    <xf numFmtId="165" fontId="0" fillId="0" borderId="45" xfId="0" applyNumberFormat="1" applyFill="1" applyBorder="1" applyAlignment="1" applyProtection="1">
      <alignment horizontal="left" vertical="center" wrapText="1"/>
      <protection locked="0"/>
    </xf>
    <xf numFmtId="165" fontId="0" fillId="0" borderId="46" xfId="0" applyNumberFormat="1" applyFill="1" applyBorder="1" applyAlignment="1" applyProtection="1">
      <alignment horizontal="left" vertical="center" wrapText="1"/>
      <protection locked="0"/>
    </xf>
    <xf numFmtId="165" fontId="0" fillId="0" borderId="47" xfId="0" applyNumberFormat="1" applyFill="1" applyBorder="1" applyAlignment="1" applyProtection="1">
      <alignment horizontal="left" vertical="center" wrapText="1"/>
      <protection locked="0"/>
    </xf>
    <xf numFmtId="0" fontId="10" fillId="3" borderId="30" xfId="0" applyFont="1" applyFill="1" applyBorder="1" applyAlignment="1" applyProtection="1">
      <alignment horizontal="left" vertical="center"/>
      <protection locked="0"/>
    </xf>
    <xf numFmtId="0" fontId="10" fillId="3" borderId="31" xfId="0" applyFont="1" applyFill="1" applyBorder="1" applyAlignment="1" applyProtection="1">
      <alignment horizontal="left" vertical="center"/>
      <protection locked="0"/>
    </xf>
    <xf numFmtId="165" fontId="0" fillId="0" borderId="45" xfId="0" applyNumberFormat="1" applyFill="1" applyBorder="1" applyAlignment="1" applyProtection="1">
      <alignment horizontal="left" vertical="center"/>
      <protection locked="0"/>
    </xf>
    <xf numFmtId="165" fontId="0" fillId="0" borderId="46" xfId="0" applyNumberFormat="1" applyFill="1" applyBorder="1" applyAlignment="1" applyProtection="1">
      <alignment horizontal="left" vertical="center"/>
      <protection locked="0"/>
    </xf>
    <xf numFmtId="0" fontId="7" fillId="2" borderId="11" xfId="0" applyFont="1" applyFill="1" applyBorder="1" applyAlignment="1" applyProtection="1">
      <alignment horizontal="left" vertical="center"/>
      <protection locked="0"/>
    </xf>
    <xf numFmtId="0" fontId="7" fillId="2" borderId="1" xfId="0" applyFont="1" applyFill="1" applyBorder="1" applyAlignment="1" applyProtection="1">
      <alignment horizontal="left" vertical="center"/>
      <protection locked="0"/>
    </xf>
    <xf numFmtId="0" fontId="7" fillId="2" borderId="2" xfId="0" applyFont="1" applyFill="1" applyBorder="1" applyAlignment="1" applyProtection="1">
      <alignment horizontal="left" vertical="center"/>
      <protection locked="0"/>
    </xf>
    <xf numFmtId="0" fontId="0" fillId="0" borderId="30" xfId="0" applyBorder="1" applyAlignment="1" applyProtection="1">
      <alignment horizontal="center"/>
      <protection locked="0"/>
    </xf>
    <xf numFmtId="0" fontId="0" fillId="0" borderId="31" xfId="0" applyBorder="1" applyAlignment="1" applyProtection="1">
      <alignment horizontal="center"/>
      <protection locked="0"/>
    </xf>
    <xf numFmtId="0" fontId="0" fillId="0" borderId="32" xfId="0" applyBorder="1" applyAlignment="1" applyProtection="1">
      <alignment horizontal="center"/>
      <protection locked="0"/>
    </xf>
    <xf numFmtId="0" fontId="9" fillId="3" borderId="35" xfId="0" applyFont="1" applyFill="1" applyBorder="1" applyAlignment="1" applyProtection="1">
      <alignment horizontal="center" vertical="center"/>
      <protection locked="0"/>
    </xf>
    <xf numFmtId="0" fontId="9" fillId="3" borderId="51" xfId="0" applyFont="1" applyFill="1" applyBorder="1" applyAlignment="1" applyProtection="1">
      <alignment horizontal="center" vertical="center"/>
      <protection locked="0"/>
    </xf>
    <xf numFmtId="0" fontId="9" fillId="3" borderId="54" xfId="0" applyFont="1" applyFill="1" applyBorder="1" applyAlignment="1" applyProtection="1">
      <alignment horizontal="center" vertical="center"/>
      <protection locked="0"/>
    </xf>
    <xf numFmtId="0" fontId="9" fillId="4" borderId="36" xfId="0" applyFont="1" applyFill="1" applyBorder="1" applyAlignment="1" applyProtection="1">
      <alignment horizontal="center" vertical="center"/>
      <protection locked="0"/>
    </xf>
    <xf numFmtId="0" fontId="9" fillId="4" borderId="52" xfId="0" applyFont="1" applyFill="1" applyBorder="1" applyAlignment="1" applyProtection="1">
      <alignment horizontal="center" vertical="center"/>
      <protection locked="0"/>
    </xf>
    <xf numFmtId="0" fontId="9" fillId="4" borderId="55" xfId="0" applyFont="1" applyFill="1" applyBorder="1" applyAlignment="1" applyProtection="1">
      <alignment horizontal="center" vertical="center"/>
      <protection locked="0"/>
    </xf>
    <xf numFmtId="0" fontId="7" fillId="2" borderId="13" xfId="0" applyFont="1" applyFill="1" applyBorder="1" applyAlignment="1" applyProtection="1">
      <alignment horizontal="left" vertical="center"/>
      <protection locked="0"/>
    </xf>
    <xf numFmtId="0" fontId="7" fillId="2" borderId="3" xfId="0" applyFont="1" applyFill="1" applyBorder="1" applyAlignment="1" applyProtection="1">
      <alignment horizontal="left" vertical="center"/>
      <protection locked="0"/>
    </xf>
    <xf numFmtId="0" fontId="7" fillId="2" borderId="42" xfId="0" applyFont="1" applyFill="1" applyBorder="1" applyAlignment="1" applyProtection="1">
      <alignment horizontal="left" vertical="center"/>
      <protection locked="0"/>
    </xf>
    <xf numFmtId="0" fontId="7" fillId="2" borderId="43" xfId="0" applyFont="1" applyFill="1" applyBorder="1" applyAlignment="1" applyProtection="1">
      <alignment horizontal="left" vertical="center"/>
      <protection locked="0"/>
    </xf>
    <xf numFmtId="0" fontId="4" fillId="3" borderId="30" xfId="0" applyFont="1" applyFill="1" applyBorder="1" applyAlignment="1" applyProtection="1">
      <alignment horizontal="center" vertical="center"/>
      <protection locked="0"/>
    </xf>
    <xf numFmtId="0" fontId="4" fillId="3" borderId="31" xfId="0" applyFont="1" applyFill="1" applyBorder="1" applyAlignment="1" applyProtection="1">
      <alignment horizontal="center" vertical="center"/>
      <protection locked="0"/>
    </xf>
    <xf numFmtId="0" fontId="4" fillId="3" borderId="57" xfId="0" applyFont="1" applyFill="1" applyBorder="1" applyAlignment="1" applyProtection="1">
      <alignment horizontal="center" vertical="center"/>
      <protection locked="0"/>
    </xf>
    <xf numFmtId="165" fontId="11" fillId="0" borderId="45" xfId="0" applyNumberFormat="1" applyFont="1" applyFill="1" applyBorder="1" applyAlignment="1" applyProtection="1">
      <alignment horizontal="left" vertical="center"/>
      <protection locked="0"/>
    </xf>
    <xf numFmtId="165" fontId="11" fillId="0" borderId="46" xfId="0" applyNumberFormat="1" applyFont="1" applyFill="1" applyBorder="1" applyAlignment="1" applyProtection="1">
      <alignment horizontal="left" vertical="center"/>
      <protection locked="0"/>
    </xf>
    <xf numFmtId="0" fontId="0" fillId="0" borderId="0" xfId="0" applyAlignment="1">
      <alignment horizontal="center"/>
    </xf>
    <xf numFmtId="0" fontId="0" fillId="0" borderId="49" xfId="0" applyBorder="1" applyAlignment="1">
      <alignment horizontal="center"/>
    </xf>
    <xf numFmtId="0" fontId="6" fillId="0" borderId="0" xfId="0" applyFont="1" applyAlignment="1" applyProtection="1">
      <alignment horizontal="center" vertical="center" wrapText="1"/>
      <protection locked="0"/>
    </xf>
    <xf numFmtId="0" fontId="6" fillId="0" borderId="0" xfId="0" applyFont="1" applyAlignment="1" applyProtection="1">
      <alignment horizontal="center" vertical="center"/>
      <protection locked="0"/>
    </xf>
    <xf numFmtId="0" fontId="8" fillId="6" borderId="9" xfId="0" applyFont="1" applyFill="1" applyBorder="1" applyAlignment="1">
      <alignment horizontal="center" vertical="center"/>
    </xf>
    <xf numFmtId="0" fontId="8" fillId="6" borderId="20" xfId="0" applyFont="1" applyFill="1" applyBorder="1" applyAlignment="1">
      <alignment horizontal="center" vertical="center"/>
    </xf>
    <xf numFmtId="10" fontId="8" fillId="4" borderId="10" xfId="0" applyNumberFormat="1" applyFont="1" applyFill="1" applyBorder="1" applyAlignment="1">
      <alignment horizontal="center" vertical="center"/>
    </xf>
    <xf numFmtId="10" fontId="8" fillId="4" borderId="33" xfId="0" applyNumberFormat="1" applyFont="1" applyFill="1" applyBorder="1" applyAlignment="1">
      <alignment horizontal="center" vertical="center"/>
    </xf>
    <xf numFmtId="0" fontId="0" fillId="0" borderId="0" xfId="0" applyAlignment="1" applyProtection="1">
      <alignment horizontal="center" vertical="center"/>
      <protection locked="0"/>
    </xf>
    <xf numFmtId="10" fontId="8" fillId="4" borderId="10" xfId="0" applyNumberFormat="1" applyFont="1" applyFill="1" applyBorder="1" applyAlignment="1" applyProtection="1">
      <alignment horizontal="center" vertical="center"/>
      <protection locked="0"/>
    </xf>
    <xf numFmtId="10" fontId="8" fillId="4" borderId="33" xfId="0" applyNumberFormat="1" applyFont="1" applyFill="1" applyBorder="1" applyAlignment="1" applyProtection="1">
      <alignment horizontal="center" vertical="center"/>
      <protection locked="0"/>
    </xf>
    <xf numFmtId="0" fontId="10" fillId="3" borderId="58" xfId="0" applyFont="1" applyFill="1" applyBorder="1" applyAlignment="1" applyProtection="1">
      <alignment horizontal="center" vertical="center"/>
      <protection locked="0"/>
    </xf>
    <xf numFmtId="0" fontId="10" fillId="3" borderId="59" xfId="0" applyFont="1" applyFill="1" applyBorder="1" applyAlignment="1" applyProtection="1">
      <alignment horizontal="center" vertical="center"/>
      <protection locked="0"/>
    </xf>
    <xf numFmtId="0" fontId="10" fillId="3" borderId="60" xfId="0" applyFont="1" applyFill="1" applyBorder="1" applyAlignment="1" applyProtection="1">
      <alignment horizontal="center" vertical="center"/>
      <protection locked="0"/>
    </xf>
    <xf numFmtId="0" fontId="10" fillId="3" borderId="27" xfId="0" applyFont="1" applyFill="1" applyBorder="1" applyAlignment="1" applyProtection="1">
      <alignment horizontal="center" vertical="center"/>
      <protection locked="0"/>
    </xf>
    <xf numFmtId="0" fontId="10" fillId="3" borderId="0" xfId="0" applyFont="1" applyFill="1" applyBorder="1" applyAlignment="1" applyProtection="1">
      <alignment horizontal="center" vertical="center"/>
      <protection locked="0"/>
    </xf>
    <xf numFmtId="0" fontId="10" fillId="3" borderId="49" xfId="0" applyFont="1" applyFill="1" applyBorder="1" applyAlignment="1" applyProtection="1">
      <alignment horizontal="center" vertical="center"/>
      <protection locked="0"/>
    </xf>
    <xf numFmtId="0" fontId="10" fillId="3" borderId="61" xfId="0" applyFont="1" applyFill="1" applyBorder="1" applyAlignment="1" applyProtection="1">
      <alignment horizontal="center" vertical="center"/>
      <protection locked="0"/>
    </xf>
    <xf numFmtId="0" fontId="10" fillId="3" borderId="62" xfId="0" applyFont="1" applyFill="1" applyBorder="1" applyAlignment="1" applyProtection="1">
      <alignment horizontal="center" vertical="center"/>
      <protection locked="0"/>
    </xf>
    <xf numFmtId="0" fontId="10" fillId="3" borderId="63" xfId="0" applyFont="1" applyFill="1" applyBorder="1" applyAlignment="1" applyProtection="1">
      <alignment horizontal="center" vertical="center"/>
      <protection locked="0"/>
    </xf>
    <xf numFmtId="0" fontId="0" fillId="0" borderId="0" xfId="0" applyBorder="1" applyAlignment="1">
      <alignment horizontal="center"/>
    </xf>
    <xf numFmtId="0" fontId="6" fillId="0" borderId="0" xfId="0" applyFont="1" applyAlignment="1">
      <alignment horizontal="center" vertical="center"/>
    </xf>
    <xf numFmtId="0" fontId="0" fillId="0" borderId="0" xfId="0" applyAlignment="1">
      <alignment horizontal="left" vertical="center" wrapText="1"/>
    </xf>
    <xf numFmtId="0" fontId="0" fillId="0" borderId="0" xfId="0" applyAlignment="1">
      <alignment horizontal="left" vertical="center"/>
    </xf>
    <xf numFmtId="0" fontId="0" fillId="0" borderId="0" xfId="0" applyAlignment="1">
      <alignment horizontal="left"/>
    </xf>
    <xf numFmtId="0" fontId="7" fillId="0" borderId="0" xfId="0" applyFont="1" applyAlignment="1">
      <alignment horizontal="left" wrapText="1"/>
    </xf>
    <xf numFmtId="0" fontId="0" fillId="0" borderId="0" xfId="0" applyAlignment="1">
      <alignment horizontal="left" wrapText="1"/>
    </xf>
    <xf numFmtId="0" fontId="3" fillId="2" borderId="39" xfId="0" applyFont="1" applyFill="1" applyBorder="1" applyAlignment="1">
      <alignment horizontal="left" vertical="center"/>
    </xf>
    <xf numFmtId="0" fontId="3" fillId="2" borderId="40" xfId="0" applyFont="1" applyFill="1" applyBorder="1" applyAlignment="1">
      <alignment horizontal="left" vertical="center"/>
    </xf>
    <xf numFmtId="0" fontId="3" fillId="2" borderId="41" xfId="0" applyFont="1" applyFill="1" applyBorder="1" applyAlignment="1">
      <alignment horizontal="left" vertical="center"/>
    </xf>
    <xf numFmtId="0" fontId="17" fillId="0" borderId="0" xfId="0" applyFont="1" applyAlignment="1">
      <alignment horizontal="left" wrapText="1"/>
    </xf>
    <xf numFmtId="0" fontId="6" fillId="3" borderId="35" xfId="0" applyFont="1" applyFill="1" applyBorder="1" applyAlignment="1">
      <alignment horizontal="center" vertical="center"/>
    </xf>
    <xf numFmtId="0" fontId="6" fillId="3" borderId="36" xfId="0" applyFont="1" applyFill="1" applyBorder="1" applyAlignment="1">
      <alignment horizontal="center" vertical="center"/>
    </xf>
    <xf numFmtId="0" fontId="6" fillId="3" borderId="37" xfId="0" applyFont="1" applyFill="1" applyBorder="1" applyAlignment="1">
      <alignment horizontal="center" vertical="center"/>
    </xf>
  </cellXfs>
  <cellStyles count="14">
    <cellStyle name="Lien hypertexte" xfId="2" builtinId="8" hidden="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visité" xfId="3" builtinId="9"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Normal" xfId="0" builtinId="0"/>
    <cellStyle name="Pourcentage" xfId="1" builtinId="5"/>
  </cellStyles>
  <dxfs count="0"/>
  <tableStyles count="0" defaultTableStyle="TableStyleMedium9" defaultPivotStyle="PivotStyleMedium7"/>
  <colors>
    <mruColors>
      <color rgb="FFBDD7EE"/>
      <color rgb="FF99C2FF"/>
      <color rgb="FFD9EDFF"/>
      <color rgb="FFDAEDFF"/>
      <color rgb="FF1664E6"/>
      <color rgb="FF1556C1"/>
      <color rgb="FF7897C5"/>
      <color rgb="FF6B96E8"/>
      <color rgb="FF0432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8"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dr:twoCellAnchor editAs="absolute">
    <xdr:from>
      <xdr:col>1</xdr:col>
      <xdr:colOff>379672</xdr:colOff>
      <xdr:row>0</xdr:row>
      <xdr:rowOff>90174</xdr:rowOff>
    </xdr:from>
    <xdr:to>
      <xdr:col>2</xdr:col>
      <xdr:colOff>197079</xdr:colOff>
      <xdr:row>1</xdr:row>
      <xdr:rowOff>304391</xdr:rowOff>
    </xdr:to>
    <xdr:grpSp>
      <xdr:nvGrpSpPr>
        <xdr:cNvPr id="7" name="Grouper 6"/>
        <xdr:cNvGrpSpPr/>
      </xdr:nvGrpSpPr>
      <xdr:grpSpPr>
        <a:xfrm>
          <a:off x="887672" y="90174"/>
          <a:ext cx="2188074" cy="569817"/>
          <a:chOff x="642650" y="91807"/>
          <a:chExt cx="1759639" cy="489639"/>
        </a:xfrm>
      </xdr:grpSpPr>
      <xdr:sp macro="[0]!insersionligneidentique" textlink="">
        <xdr:nvSpPr>
          <xdr:cNvPr id="5" name="Rectangle 4"/>
          <xdr:cNvSpPr/>
        </xdr:nvSpPr>
        <xdr:spPr>
          <a:xfrm>
            <a:off x="642650" y="91807"/>
            <a:ext cx="1759639" cy="489639"/>
          </a:xfrm>
          <a:prstGeom prst="rect">
            <a:avLst/>
          </a:prstGeom>
          <a:solidFill>
            <a:schemeClr val="accent1">
              <a:lumMod val="40000"/>
              <a:lumOff val="60000"/>
            </a:schemeClr>
          </a:solidFill>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endParaRPr lang="fr-FR" sz="1100"/>
          </a:p>
        </xdr:txBody>
      </xdr:sp>
      <xdr:sp macro="[0]!insersionligneidentique" textlink="">
        <xdr:nvSpPr>
          <xdr:cNvPr id="6" name="ZoneTexte 5"/>
          <xdr:cNvSpPr txBox="1">
            <a:spLocks/>
          </xdr:cNvSpPr>
        </xdr:nvSpPr>
        <xdr:spPr>
          <a:xfrm>
            <a:off x="737453" y="212150"/>
            <a:ext cx="1517173" cy="223728"/>
          </a:xfrm>
          <a:prstGeom prst="rect">
            <a:avLst/>
          </a:prstGeom>
          <a:solidFill>
            <a:schemeClr val="accent1">
              <a:lumMod val="40000"/>
              <a:lumOff val="60000"/>
              <a:alpha val="0"/>
            </a:schemeClr>
          </a:solidFill>
          <a:ln w="9525" cmpd="sng">
            <a:solidFill>
              <a:schemeClr val="lt1">
                <a:shade val="50000"/>
                <a:alpha val="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400" b="1"/>
              <a:t>Insérer ligne </a:t>
            </a:r>
            <a:r>
              <a:rPr lang="fr-FR" sz="1400" b="1">
                <a:solidFill>
                  <a:sysClr val="windowText" lastClr="000000"/>
                </a:solidFill>
              </a:rPr>
              <a:t>identique</a:t>
            </a:r>
          </a:p>
        </xdr:txBody>
      </xdr:sp>
    </xdr:grpSp>
    <xdr:clientData fPrintsWithSheet="0"/>
  </xdr:twoCellAnchor>
  <xdr:twoCellAnchor editAs="absolute">
    <xdr:from>
      <xdr:col>1</xdr:col>
      <xdr:colOff>379060</xdr:colOff>
      <xdr:row>2</xdr:row>
      <xdr:rowOff>60593</xdr:rowOff>
    </xdr:from>
    <xdr:to>
      <xdr:col>2</xdr:col>
      <xdr:colOff>196467</xdr:colOff>
      <xdr:row>3</xdr:row>
      <xdr:rowOff>274810</xdr:rowOff>
    </xdr:to>
    <xdr:grpSp>
      <xdr:nvGrpSpPr>
        <xdr:cNvPr id="9" name="Grouper 8"/>
        <xdr:cNvGrpSpPr/>
      </xdr:nvGrpSpPr>
      <xdr:grpSpPr>
        <a:xfrm>
          <a:off x="887060" y="771793"/>
          <a:ext cx="2188074" cy="569817"/>
          <a:chOff x="642650" y="91807"/>
          <a:chExt cx="1759639" cy="489639"/>
        </a:xfrm>
      </xdr:grpSpPr>
      <xdr:sp macro="[0]!insererlignevierge.insererlignevierge" textlink="">
        <xdr:nvSpPr>
          <xdr:cNvPr id="10" name="Rectangle 9"/>
          <xdr:cNvSpPr/>
        </xdr:nvSpPr>
        <xdr:spPr>
          <a:xfrm>
            <a:off x="642650" y="91807"/>
            <a:ext cx="1759639" cy="489639"/>
          </a:xfrm>
          <a:prstGeom prst="rect">
            <a:avLst/>
          </a:prstGeom>
          <a:solidFill>
            <a:schemeClr val="accent1">
              <a:lumMod val="40000"/>
              <a:lumOff val="60000"/>
            </a:schemeClr>
          </a:solidFill>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endParaRPr lang="fr-FR" sz="1100"/>
          </a:p>
        </xdr:txBody>
      </xdr:sp>
      <xdr:sp macro="[0]!insererlignevierge.insererlignevierge" textlink="">
        <xdr:nvSpPr>
          <xdr:cNvPr id="11" name="ZoneTexte 10"/>
          <xdr:cNvSpPr txBox="1">
            <a:spLocks/>
          </xdr:cNvSpPr>
        </xdr:nvSpPr>
        <xdr:spPr>
          <a:xfrm>
            <a:off x="737453" y="212150"/>
            <a:ext cx="1517173" cy="223728"/>
          </a:xfrm>
          <a:prstGeom prst="rect">
            <a:avLst/>
          </a:prstGeom>
          <a:solidFill>
            <a:schemeClr val="accent1">
              <a:lumMod val="40000"/>
              <a:lumOff val="60000"/>
            </a:schemeClr>
          </a:solidFill>
          <a:ln w="9525" cmpd="sng">
            <a:solidFill>
              <a:schemeClr val="lt1">
                <a:shade val="50000"/>
                <a:alpha val="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400" b="1"/>
              <a:t>Insérer ligne</a:t>
            </a:r>
            <a:r>
              <a:rPr lang="fr-FR" sz="1400" b="1" baseline="0"/>
              <a:t> vierge</a:t>
            </a:r>
            <a:endParaRPr lang="fr-FR" sz="1400" b="1">
              <a:solidFill>
                <a:sysClr val="windowText" lastClr="000000"/>
              </a:solidFill>
            </a:endParaRPr>
          </a:p>
        </xdr:txBody>
      </xdr:sp>
    </xdr:grpSp>
    <xdr:clientData fPrintsWithSheet="0"/>
  </xdr:twoCellAnchor>
  <xdr:twoCellAnchor editAs="absolute">
    <xdr:from>
      <xdr:col>2</xdr:col>
      <xdr:colOff>603685</xdr:colOff>
      <xdr:row>2</xdr:row>
      <xdr:rowOff>53452</xdr:rowOff>
    </xdr:from>
    <xdr:to>
      <xdr:col>3</xdr:col>
      <xdr:colOff>542479</xdr:colOff>
      <xdr:row>3</xdr:row>
      <xdr:rowOff>267669</xdr:rowOff>
    </xdr:to>
    <xdr:grpSp>
      <xdr:nvGrpSpPr>
        <xdr:cNvPr id="12" name="Grouper 11"/>
        <xdr:cNvGrpSpPr/>
      </xdr:nvGrpSpPr>
      <xdr:grpSpPr>
        <a:xfrm>
          <a:off x="3482352" y="764652"/>
          <a:ext cx="2224794" cy="569817"/>
          <a:chOff x="619026" y="91807"/>
          <a:chExt cx="1784247" cy="489639"/>
        </a:xfrm>
      </xdr:grpSpPr>
      <xdr:sp macro="[0]!affichertouteslignes" textlink="">
        <xdr:nvSpPr>
          <xdr:cNvPr id="13" name="Rectangle 12"/>
          <xdr:cNvSpPr/>
        </xdr:nvSpPr>
        <xdr:spPr>
          <a:xfrm>
            <a:off x="642650" y="91807"/>
            <a:ext cx="1759639" cy="489639"/>
          </a:xfrm>
          <a:prstGeom prst="rect">
            <a:avLst/>
          </a:prstGeom>
          <a:solidFill>
            <a:schemeClr val="accent1">
              <a:lumMod val="40000"/>
              <a:lumOff val="60000"/>
            </a:schemeClr>
          </a:solidFill>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endParaRPr lang="fr-FR" sz="1100"/>
          </a:p>
        </xdr:txBody>
      </xdr:sp>
      <xdr:sp macro="[0]!affichertouteslignes" textlink="">
        <xdr:nvSpPr>
          <xdr:cNvPr id="14" name="ZoneTexte 13"/>
          <xdr:cNvSpPr txBox="1">
            <a:spLocks/>
          </xdr:cNvSpPr>
        </xdr:nvSpPr>
        <xdr:spPr>
          <a:xfrm>
            <a:off x="619026" y="212150"/>
            <a:ext cx="1784247" cy="290952"/>
          </a:xfrm>
          <a:prstGeom prst="rect">
            <a:avLst/>
          </a:prstGeom>
          <a:solidFill>
            <a:schemeClr val="accent1">
              <a:lumMod val="40000"/>
              <a:lumOff val="60000"/>
            </a:schemeClr>
          </a:solidFill>
          <a:ln w="9525" cmpd="sng">
            <a:solidFill>
              <a:schemeClr val="lt1">
                <a:shade val="50000"/>
                <a:alpha val="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400" b="1"/>
              <a:t>Afficher toutes les</a:t>
            </a:r>
            <a:r>
              <a:rPr lang="fr-FR" sz="1400" b="1" baseline="0"/>
              <a:t> lignes</a:t>
            </a:r>
            <a:endParaRPr lang="fr-FR" sz="1400" b="1">
              <a:solidFill>
                <a:sysClr val="windowText" lastClr="000000"/>
              </a:solidFill>
            </a:endParaRPr>
          </a:p>
        </xdr:txBody>
      </xdr:sp>
    </xdr:grpSp>
    <xdr:clientData fPrintsWithSheet="0"/>
  </xdr:twoCellAnchor>
  <xdr:twoCellAnchor editAs="absolute">
    <xdr:from>
      <xdr:col>3</xdr:col>
      <xdr:colOff>937249</xdr:colOff>
      <xdr:row>0</xdr:row>
      <xdr:rowOff>91603</xdr:rowOff>
    </xdr:from>
    <xdr:to>
      <xdr:col>5</xdr:col>
      <xdr:colOff>151177</xdr:colOff>
      <xdr:row>1</xdr:row>
      <xdr:rowOff>305820</xdr:rowOff>
    </xdr:to>
    <xdr:grpSp>
      <xdr:nvGrpSpPr>
        <xdr:cNvPr id="15" name="Grouper 14"/>
        <xdr:cNvGrpSpPr/>
      </xdr:nvGrpSpPr>
      <xdr:grpSpPr>
        <a:xfrm>
          <a:off x="6101916" y="91603"/>
          <a:ext cx="2194194" cy="569817"/>
          <a:chOff x="642650" y="91807"/>
          <a:chExt cx="1759639" cy="489639"/>
        </a:xfrm>
      </xdr:grpSpPr>
      <xdr:sp macro="[0]!suppressionligne" textlink="">
        <xdr:nvSpPr>
          <xdr:cNvPr id="16" name="Rectangle 15"/>
          <xdr:cNvSpPr/>
        </xdr:nvSpPr>
        <xdr:spPr>
          <a:xfrm>
            <a:off x="642650" y="91807"/>
            <a:ext cx="1759639" cy="489639"/>
          </a:xfrm>
          <a:prstGeom prst="rect">
            <a:avLst/>
          </a:prstGeom>
          <a:solidFill>
            <a:schemeClr val="accent1">
              <a:lumMod val="40000"/>
              <a:lumOff val="60000"/>
            </a:schemeClr>
          </a:solidFill>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endParaRPr lang="fr-FR" sz="1100"/>
          </a:p>
        </xdr:txBody>
      </xdr:sp>
      <xdr:sp macro="[0]!suppressionligne" textlink="">
        <xdr:nvSpPr>
          <xdr:cNvPr id="17" name="ZoneTexte 16"/>
          <xdr:cNvSpPr txBox="1">
            <a:spLocks/>
          </xdr:cNvSpPr>
        </xdr:nvSpPr>
        <xdr:spPr>
          <a:xfrm>
            <a:off x="737453" y="212150"/>
            <a:ext cx="1517173" cy="223728"/>
          </a:xfrm>
          <a:prstGeom prst="rect">
            <a:avLst/>
          </a:prstGeom>
          <a:solidFill>
            <a:srgbClr val="BDD7EE">
              <a:alpha val="0"/>
            </a:srgbClr>
          </a:solidFill>
          <a:ln w="9525" cmpd="sng">
            <a:solidFill>
              <a:schemeClr val="lt1">
                <a:shade val="50000"/>
                <a:alpha val="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400" b="1"/>
              <a:t>Supprimer ligne</a:t>
            </a:r>
            <a:endParaRPr lang="fr-FR" sz="1400" b="1">
              <a:solidFill>
                <a:sysClr val="windowText" lastClr="000000"/>
              </a:solidFill>
            </a:endParaRPr>
          </a:p>
        </xdr:txBody>
      </xdr:sp>
    </xdr:grpSp>
    <xdr:clientData fPrintsWithSheet="0"/>
  </xdr:twoCellAnchor>
  <xdr:twoCellAnchor editAs="absolute">
    <xdr:from>
      <xdr:col>5</xdr:col>
      <xdr:colOff>554923</xdr:colOff>
      <xdr:row>0</xdr:row>
      <xdr:rowOff>103028</xdr:rowOff>
    </xdr:from>
    <xdr:to>
      <xdr:col>6</xdr:col>
      <xdr:colOff>1157587</xdr:colOff>
      <xdr:row>1</xdr:row>
      <xdr:rowOff>317245</xdr:rowOff>
    </xdr:to>
    <xdr:grpSp>
      <xdr:nvGrpSpPr>
        <xdr:cNvPr id="18" name="Grouper 17"/>
        <xdr:cNvGrpSpPr/>
      </xdr:nvGrpSpPr>
      <xdr:grpSpPr>
        <a:xfrm>
          <a:off x="8699856" y="103028"/>
          <a:ext cx="2194398" cy="569817"/>
          <a:chOff x="642650" y="91807"/>
          <a:chExt cx="1759639" cy="489639"/>
        </a:xfrm>
      </xdr:grpSpPr>
      <xdr:sp macro="[0]!impressionclient.impressionclient" textlink="">
        <xdr:nvSpPr>
          <xdr:cNvPr id="19" name="Rectangle 18"/>
          <xdr:cNvSpPr/>
        </xdr:nvSpPr>
        <xdr:spPr>
          <a:xfrm>
            <a:off x="642650" y="91807"/>
            <a:ext cx="1759639" cy="489639"/>
          </a:xfrm>
          <a:prstGeom prst="rect">
            <a:avLst/>
          </a:prstGeom>
          <a:solidFill>
            <a:schemeClr val="accent1">
              <a:lumMod val="40000"/>
              <a:lumOff val="60000"/>
            </a:schemeClr>
          </a:solidFill>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endParaRPr lang="fr-FR" sz="1100"/>
          </a:p>
        </xdr:txBody>
      </xdr:sp>
      <xdr:sp macro="[0]!impressionclient.impressionclient" textlink="">
        <xdr:nvSpPr>
          <xdr:cNvPr id="20" name="ZoneTexte 19"/>
          <xdr:cNvSpPr txBox="1">
            <a:spLocks/>
          </xdr:cNvSpPr>
        </xdr:nvSpPr>
        <xdr:spPr>
          <a:xfrm>
            <a:off x="737453" y="212150"/>
            <a:ext cx="1517173" cy="223728"/>
          </a:xfrm>
          <a:prstGeom prst="rect">
            <a:avLst/>
          </a:prstGeom>
          <a:solidFill>
            <a:schemeClr val="accent1">
              <a:lumMod val="40000"/>
              <a:lumOff val="60000"/>
            </a:schemeClr>
          </a:solidFill>
          <a:ln w="9525" cmpd="sng">
            <a:solidFill>
              <a:schemeClr val="lt1">
                <a:shade val="50000"/>
                <a:alpha val="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400" b="1"/>
              <a:t>Impression client</a:t>
            </a:r>
            <a:endParaRPr lang="fr-FR" sz="1400" b="1">
              <a:solidFill>
                <a:sysClr val="windowText" lastClr="000000"/>
              </a:solidFill>
            </a:endParaRPr>
          </a:p>
        </xdr:txBody>
      </xdr:sp>
    </xdr:grpSp>
    <xdr:clientData fPrintsWithSheet="0"/>
  </xdr:twoCellAnchor>
  <xdr:twoCellAnchor editAs="absolute">
    <xdr:from>
      <xdr:col>5</xdr:col>
      <xdr:colOff>557372</xdr:colOff>
      <xdr:row>2</xdr:row>
      <xdr:rowOff>76507</xdr:rowOff>
    </xdr:from>
    <xdr:to>
      <xdr:col>6</xdr:col>
      <xdr:colOff>1160036</xdr:colOff>
      <xdr:row>3</xdr:row>
      <xdr:rowOff>290724</xdr:rowOff>
    </xdr:to>
    <xdr:grpSp>
      <xdr:nvGrpSpPr>
        <xdr:cNvPr id="21" name="Grouper 20"/>
        <xdr:cNvGrpSpPr/>
      </xdr:nvGrpSpPr>
      <xdr:grpSpPr>
        <a:xfrm>
          <a:off x="8702305" y="787707"/>
          <a:ext cx="2194398" cy="569817"/>
          <a:chOff x="642650" y="91807"/>
          <a:chExt cx="1759639" cy="489639"/>
        </a:xfrm>
      </xdr:grpSpPr>
      <xdr:sp macro="[0]!impressionducoin.impressionducoin" textlink="">
        <xdr:nvSpPr>
          <xdr:cNvPr id="22" name="Rectangle 21"/>
          <xdr:cNvSpPr/>
        </xdr:nvSpPr>
        <xdr:spPr>
          <a:xfrm>
            <a:off x="642650" y="91807"/>
            <a:ext cx="1759639" cy="489639"/>
          </a:xfrm>
          <a:prstGeom prst="rect">
            <a:avLst/>
          </a:prstGeom>
          <a:solidFill>
            <a:schemeClr val="accent1">
              <a:lumMod val="40000"/>
              <a:lumOff val="60000"/>
            </a:schemeClr>
          </a:solidFill>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endParaRPr lang="fr-FR" sz="1100"/>
          </a:p>
        </xdr:txBody>
      </xdr:sp>
      <xdr:sp macro="[0]!impressionducoin.impressionducoin" textlink="">
        <xdr:nvSpPr>
          <xdr:cNvPr id="23" name="ZoneTexte 22"/>
          <xdr:cNvSpPr txBox="1">
            <a:spLocks/>
          </xdr:cNvSpPr>
        </xdr:nvSpPr>
        <xdr:spPr>
          <a:xfrm>
            <a:off x="737453" y="212150"/>
            <a:ext cx="1517173" cy="223728"/>
          </a:xfrm>
          <a:prstGeom prst="rect">
            <a:avLst/>
          </a:prstGeom>
          <a:solidFill>
            <a:schemeClr val="accent1">
              <a:lumMod val="40000"/>
              <a:lumOff val="60000"/>
            </a:schemeClr>
          </a:solidFill>
          <a:ln w="9525" cmpd="sng">
            <a:solidFill>
              <a:schemeClr val="lt1">
                <a:shade val="50000"/>
                <a:alpha val="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400" b="1"/>
              <a:t>Impression Ducoin</a:t>
            </a:r>
            <a:endParaRPr lang="fr-FR" sz="1400" b="1">
              <a:solidFill>
                <a:sysClr val="windowText" lastClr="000000"/>
              </a:solidFill>
            </a:endParaRPr>
          </a:p>
        </xdr:txBody>
      </xdr:sp>
    </xdr:grpSp>
    <xdr:clientData fPrintsWithSheet="0"/>
  </xdr:twoCellAnchor>
  <xdr:twoCellAnchor editAs="absolute">
    <xdr:from>
      <xdr:col>2</xdr:col>
      <xdr:colOff>622656</xdr:colOff>
      <xdr:row>0</xdr:row>
      <xdr:rowOff>86095</xdr:rowOff>
    </xdr:from>
    <xdr:to>
      <xdr:col>3</xdr:col>
      <xdr:colOff>531054</xdr:colOff>
      <xdr:row>1</xdr:row>
      <xdr:rowOff>300312</xdr:rowOff>
    </xdr:to>
    <xdr:grpSp>
      <xdr:nvGrpSpPr>
        <xdr:cNvPr id="24" name="Grouper 23"/>
        <xdr:cNvGrpSpPr/>
      </xdr:nvGrpSpPr>
      <xdr:grpSpPr>
        <a:xfrm>
          <a:off x="3501323" y="86095"/>
          <a:ext cx="2194398" cy="569817"/>
          <a:chOff x="642650" y="91807"/>
          <a:chExt cx="1759639" cy="489639"/>
        </a:xfrm>
      </xdr:grpSpPr>
      <xdr:sp macro="[0]!insersionzone" textlink="">
        <xdr:nvSpPr>
          <xdr:cNvPr id="25" name="Rectangle 24"/>
          <xdr:cNvSpPr/>
        </xdr:nvSpPr>
        <xdr:spPr>
          <a:xfrm>
            <a:off x="642650" y="91807"/>
            <a:ext cx="1759639" cy="489639"/>
          </a:xfrm>
          <a:prstGeom prst="rect">
            <a:avLst/>
          </a:prstGeom>
          <a:solidFill>
            <a:schemeClr val="accent1">
              <a:lumMod val="40000"/>
              <a:lumOff val="60000"/>
            </a:schemeClr>
          </a:solidFill>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endParaRPr lang="fr-FR" sz="1100"/>
          </a:p>
        </xdr:txBody>
      </xdr:sp>
      <xdr:sp macro="[0]!insersionzone" textlink="">
        <xdr:nvSpPr>
          <xdr:cNvPr id="26" name="ZoneTexte 25"/>
          <xdr:cNvSpPr txBox="1">
            <a:spLocks/>
          </xdr:cNvSpPr>
        </xdr:nvSpPr>
        <xdr:spPr>
          <a:xfrm>
            <a:off x="737453" y="212150"/>
            <a:ext cx="1517173" cy="223728"/>
          </a:xfrm>
          <a:prstGeom prst="rect">
            <a:avLst/>
          </a:prstGeom>
          <a:solidFill>
            <a:schemeClr val="accent1">
              <a:lumMod val="40000"/>
              <a:lumOff val="60000"/>
            </a:schemeClr>
          </a:solidFill>
          <a:ln w="9525" cmpd="sng">
            <a:solidFill>
              <a:schemeClr val="lt1">
                <a:shade val="50000"/>
                <a:alpha val="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400" b="1"/>
              <a:t>Insérer</a:t>
            </a:r>
            <a:r>
              <a:rPr lang="fr-FR" sz="1400" b="1" baseline="0"/>
              <a:t> nouvelle zone</a:t>
            </a:r>
            <a:endParaRPr lang="fr-FR" sz="1400" b="1">
              <a:solidFill>
                <a:sysClr val="windowText" lastClr="000000"/>
              </a:solidFill>
            </a:endParaRPr>
          </a:p>
        </xdr:txBody>
      </xdr:sp>
    </xdr:grpSp>
    <xdr:clientData fPrintsWithSheet="0"/>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enableFormatConditionsCalculation="0">
    <pageSetUpPr fitToPage="1"/>
  </sheetPr>
  <dimension ref="A1:Y195"/>
  <sheetViews>
    <sheetView zoomScale="75" workbookViewId="0">
      <pane ySplit="4" topLeftCell="A5" activePane="bottomLeft" state="frozen"/>
      <selection pane="bottomLeft" activeCell="O1" sqref="O1:O4"/>
    </sheetView>
  </sheetViews>
  <sheetFormatPr baseColWidth="10" defaultRowHeight="16" outlineLevelRow="1" x14ac:dyDescent="0.2"/>
  <cols>
    <col min="1" max="1" width="6.6640625" style="36" customWidth="1"/>
    <col min="2" max="2" width="31" bestFit="1" customWidth="1"/>
    <col min="3" max="3" width="30" customWidth="1"/>
    <col min="4" max="4" width="23.6640625" style="8" bestFit="1" customWidth="1"/>
    <col min="5" max="5" width="15.33203125" style="8" customWidth="1"/>
    <col min="6" max="6" width="20.83203125" style="11" customWidth="1"/>
    <col min="7" max="7" width="19.6640625" customWidth="1"/>
    <col min="8" max="9" width="13.5" customWidth="1"/>
    <col min="10" max="10" width="30.6640625" customWidth="1"/>
    <col min="11" max="14" width="17.83203125" customWidth="1"/>
    <col min="15" max="15" width="20.1640625" customWidth="1"/>
    <col min="16" max="16" width="18.33203125" customWidth="1"/>
    <col min="19" max="19" width="18.83203125" customWidth="1"/>
    <col min="20" max="26" width="29.6640625" customWidth="1"/>
  </cols>
  <sheetData>
    <row r="1" spans="1:25" ht="28" customHeight="1" x14ac:dyDescent="0.2">
      <c r="B1" s="138"/>
      <c r="C1" s="138"/>
      <c r="D1" s="138"/>
      <c r="E1" s="138"/>
      <c r="F1" s="138"/>
      <c r="G1" s="139"/>
      <c r="H1" s="142" t="s">
        <v>92</v>
      </c>
      <c r="I1" s="144"/>
      <c r="J1" s="138"/>
      <c r="K1" s="140" t="s">
        <v>286</v>
      </c>
      <c r="L1" s="141"/>
      <c r="M1" s="141"/>
      <c r="N1" s="141"/>
      <c r="O1" s="146" t="s">
        <v>75</v>
      </c>
    </row>
    <row r="2" spans="1:25" ht="28" customHeight="1" thickBot="1" x14ac:dyDescent="0.25">
      <c r="B2" s="138"/>
      <c r="C2" s="138"/>
      <c r="D2" s="138"/>
      <c r="E2" s="138"/>
      <c r="F2" s="138"/>
      <c r="G2" s="139"/>
      <c r="H2" s="143"/>
      <c r="I2" s="145"/>
      <c r="J2" s="138"/>
      <c r="K2" s="141"/>
      <c r="L2" s="141"/>
      <c r="M2" s="141"/>
      <c r="N2" s="141"/>
      <c r="O2" s="146"/>
    </row>
    <row r="3" spans="1:25" ht="28" customHeight="1" x14ac:dyDescent="0.2">
      <c r="B3" s="138"/>
      <c r="C3" s="138"/>
      <c r="D3" s="138"/>
      <c r="E3" s="138"/>
      <c r="F3" s="138"/>
      <c r="G3" s="139"/>
      <c r="H3" s="142" t="s">
        <v>93</v>
      </c>
      <c r="I3" s="147"/>
      <c r="J3" s="138"/>
      <c r="K3" s="141"/>
      <c r="L3" s="141"/>
      <c r="M3" s="141"/>
      <c r="N3" s="141"/>
      <c r="O3" s="146"/>
    </row>
    <row r="4" spans="1:25" ht="28" customHeight="1" thickBot="1" x14ac:dyDescent="0.25">
      <c r="B4" s="138"/>
      <c r="C4" s="138"/>
      <c r="D4" s="138"/>
      <c r="E4" s="138"/>
      <c r="F4" s="138"/>
      <c r="G4" s="139"/>
      <c r="H4" s="143"/>
      <c r="I4" s="148"/>
      <c r="J4" s="138"/>
      <c r="K4" s="141"/>
      <c r="L4" s="141"/>
      <c r="M4" s="141"/>
      <c r="N4" s="141"/>
      <c r="O4" s="146"/>
    </row>
    <row r="5" spans="1:25" ht="26" customHeight="1" thickBot="1" x14ac:dyDescent="0.25">
      <c r="A5" s="40"/>
      <c r="B5" s="158"/>
      <c r="C5" s="158"/>
      <c r="D5" s="158"/>
      <c r="E5" s="158"/>
      <c r="F5" s="158"/>
      <c r="G5" s="158"/>
      <c r="J5" s="138"/>
      <c r="K5" s="138"/>
      <c r="L5" s="138"/>
      <c r="M5" s="138"/>
      <c r="N5" s="138"/>
      <c r="O5" s="138"/>
    </row>
    <row r="6" spans="1:25" s="45" customFormat="1" ht="21" x14ac:dyDescent="0.2">
      <c r="A6" s="41"/>
      <c r="B6" s="123" t="s">
        <v>51</v>
      </c>
      <c r="C6" s="126" t="s">
        <v>79</v>
      </c>
      <c r="D6" s="42" t="s">
        <v>65</v>
      </c>
      <c r="E6" s="43"/>
      <c r="F6" s="42" t="s">
        <v>66</v>
      </c>
      <c r="G6" s="44"/>
      <c r="J6" s="149" t="s">
        <v>287</v>
      </c>
      <c r="K6" s="150"/>
      <c r="L6" s="150"/>
      <c r="M6" s="150"/>
      <c r="N6" s="150"/>
      <c r="O6" s="151"/>
    </row>
    <row r="7" spans="1:25" s="45" customFormat="1" ht="21" x14ac:dyDescent="0.2">
      <c r="A7" s="41"/>
      <c r="B7" s="124"/>
      <c r="C7" s="127"/>
      <c r="D7" s="46" t="s">
        <v>291</v>
      </c>
      <c r="E7" s="47"/>
      <c r="F7" s="46" t="s">
        <v>291</v>
      </c>
      <c r="G7" s="48"/>
      <c r="J7" s="152"/>
      <c r="K7" s="153"/>
      <c r="L7" s="153"/>
      <c r="M7" s="153"/>
      <c r="N7" s="153"/>
      <c r="O7" s="154"/>
    </row>
    <row r="8" spans="1:25" s="45" customFormat="1" ht="22" thickBot="1" x14ac:dyDescent="0.25">
      <c r="A8" s="41"/>
      <c r="B8" s="125"/>
      <c r="C8" s="128"/>
      <c r="D8" s="49" t="s">
        <v>292</v>
      </c>
      <c r="E8" s="50"/>
      <c r="F8" s="49" t="s">
        <v>293</v>
      </c>
      <c r="G8" s="51"/>
      <c r="J8" s="155"/>
      <c r="K8" s="156"/>
      <c r="L8" s="156"/>
      <c r="M8" s="156"/>
      <c r="N8" s="156"/>
      <c r="O8" s="157"/>
    </row>
    <row r="9" spans="1:25" s="45" customFormat="1" ht="20" thickBot="1" x14ac:dyDescent="0.25">
      <c r="A9" s="41"/>
      <c r="B9" s="52" t="s">
        <v>68</v>
      </c>
      <c r="C9" s="53" t="s">
        <v>52</v>
      </c>
      <c r="D9" s="53" t="s">
        <v>64</v>
      </c>
      <c r="E9" s="53" t="s">
        <v>53</v>
      </c>
      <c r="F9" s="53" t="s">
        <v>73</v>
      </c>
      <c r="G9" s="54" t="s">
        <v>74</v>
      </c>
      <c r="J9" s="133" t="s">
        <v>201</v>
      </c>
      <c r="K9" s="134"/>
      <c r="L9" s="134"/>
      <c r="M9" s="134"/>
      <c r="N9" s="135"/>
      <c r="O9" s="55" t="s">
        <v>95</v>
      </c>
    </row>
    <row r="10" spans="1:25" s="45" customFormat="1" ht="19" x14ac:dyDescent="0.2">
      <c r="A10" s="41"/>
      <c r="B10" s="129" t="s">
        <v>80</v>
      </c>
      <c r="C10" s="130"/>
      <c r="D10" s="130"/>
      <c r="E10" s="130"/>
      <c r="F10" s="130"/>
      <c r="G10" s="56" t="str">
        <f>IF(SUM(G11:G15)=0,"",SUM(G11:G15))</f>
        <v/>
      </c>
      <c r="J10" s="131" t="s">
        <v>79</v>
      </c>
      <c r="K10" s="132"/>
      <c r="L10" s="132"/>
      <c r="M10" s="132"/>
      <c r="N10" s="132"/>
      <c r="O10" s="57" t="str">
        <f>IF(SUM(G11:G15,G17:G26)=0,"",SUM(G11:G15,G17:G26))</f>
        <v/>
      </c>
    </row>
    <row r="11" spans="1:25" s="38" customFormat="1" ht="17" customHeight="1" outlineLevel="1" x14ac:dyDescent="0.2">
      <c r="A11" s="37" t="s">
        <v>300</v>
      </c>
      <c r="B11" s="58" t="s">
        <v>81</v>
      </c>
      <c r="C11" s="59"/>
      <c r="D11" s="60"/>
      <c r="E11" s="61" t="str">
        <f>IF($A11=0,"",IF(IFERROR(IFERROR(IF(MATCH($B11,#REF!,0),INDEX(#REF!,MATCH($C11,#REF!,0),2),INDEX(#REF!,MATCH($B11,#REF!,0),2)),INDEX(#REF!,MATCH($B11,#REF!,0),2)),"")=0,"",IFERROR(IFERROR(IF(MATCH($B11,#REF!,0),INDEX(#REF!,MATCH($C11,#REF!,0),2),INDEX(#REF!,MATCH($B11,#REF!,0),2)),INDEX(#REF!,MATCH($B11,#REF!,0),2)),"")))</f>
        <v/>
      </c>
      <c r="F11" s="62" t="str">
        <f>IF($A11=0,"",IF(IFERROR(IFERROR(IF(MATCH($B11,#REF!,0),INDEX(#REF!,MATCH($C11,#REF!,0),3),INDEX(#REF!,MATCH($B11,#REF!,0),3)),INDEX(#REF!,MATCH($B11,#REF!,0),3)),"")=0,"",IFERROR(IFERROR(IF(MATCH($B11,#REF!,0),INDEX(#REF!,MATCH($C11,#REF!,0),3),INDEX(#REF!,MATCH($B11,#REF!,0),3)),INDEX(#REF!,MATCH($B11,#REF!,0),3)),"")))</f>
        <v/>
      </c>
      <c r="G11" s="63" t="str">
        <f>IFERROR((D11*F11)*(1+$I$1+$I$3),"")</f>
        <v/>
      </c>
      <c r="J11" s="115" t="str">
        <f>IF($A11=0,"",IF(IFERROR(IFERROR(IF(MATCH($B11,#REF!,0),INDEX(#REF!,MATCH($C11,#REF!,0),6),INDEX(#REF!,MATCH($B11,#REF!,0),6)),INDEX(#REF!,MATCH($B11,#REF!,0),6)),"")=0,"",IFERROR(IFERROR(IF(MATCH($B11,#REF!,0),INDEX(#REF!,MATCH($C11,#REF!,0),6),INDEX(#REF!,MATCH($B11,#REF!,0),6)),INDEX(#REF!,MATCH($B11,#REF!,0),6)),"")))</f>
        <v/>
      </c>
      <c r="K11" s="116"/>
      <c r="L11" s="116"/>
      <c r="M11" s="116"/>
      <c r="N11" s="116"/>
      <c r="O11" s="64"/>
      <c r="T11" s="110" t="str">
        <f>IF($A11=0,"",IF(IFERROR(IFERROR(IF(MATCH($B11,Bibliothèque!$A$1:$A$423,0),INDEX(Bibliothèque!$A$1:$N$423,MATCH($C11,Bibliothèque!$A$1:$A$423,0),14),INDEX(Bibliothèque!$A$1:$N$423,MATCH($B11,Bibliothèque!$A$1:$A$423,0),14)),INDEX(Bibliothèque!$A$1:$N$423,MATCH($B11,Bibliothèque!$A$1:$A$423,0),14)),"")=0,"",IFERROR(IFERROR(IF(MATCH($B11,Bibliothèque!$A$1:$A$423,0),INDEX(Bibliothèque!$A$1:$N$423,MATCH($C11,Bibliothèque!$A$1:$A$423,0),14),INDEX(Bibliothèque!$A$1:$N$423,MATCH($B11,Bibliothèque!$A$1:$A$423,0),14)),INDEX(Bibliothèque!$A$1:$N$423,MATCH($B11,Bibliothèque!$A$1:$A$423,0),14)),"")))</f>
        <v/>
      </c>
      <c r="U11" s="111"/>
      <c r="V11" s="111"/>
      <c r="W11" s="111"/>
      <c r="X11" s="111"/>
      <c r="Y11" s="112"/>
    </row>
    <row r="12" spans="1:25" s="38" customFormat="1" outlineLevel="1" x14ac:dyDescent="0.2">
      <c r="A12" s="37" t="s">
        <v>300</v>
      </c>
      <c r="B12" s="65" t="s">
        <v>82</v>
      </c>
      <c r="C12" s="66"/>
      <c r="D12" s="67"/>
      <c r="E12" s="68" t="str">
        <f>IF($A12=0,"",IF(IFERROR(IFERROR(IF(MATCH($B12,#REF!,0),INDEX(#REF!,MATCH($C12,#REF!,0),2),INDEX(#REF!,MATCH($B12,#REF!,0),2)),INDEX(#REF!,MATCH($B12,#REF!,0),2)),"")=0,"",IFERROR(IFERROR(IF(MATCH($B12,#REF!,0),INDEX(#REF!,MATCH($C12,#REF!,0),2),INDEX(#REF!,MATCH($B12,#REF!,0),2)),INDEX(#REF!,MATCH($B12,#REF!,0),2)),"")))</f>
        <v/>
      </c>
      <c r="F12" s="69" t="str">
        <f>IF($A12=0,"",IF(IFERROR(IFERROR(IF(MATCH($B12,#REF!,0),INDEX(#REF!,MATCH($C12,#REF!,0),3),INDEX(#REF!,MATCH($B12,#REF!,0),3)),INDEX(#REF!,MATCH($B12,#REF!,0),3)),"")=0,"",IFERROR(IFERROR(IF(MATCH($B12,#REF!,0),INDEX(#REF!,MATCH($C12,#REF!,0),3),INDEX(#REF!,MATCH($B12,#REF!,0),3)),INDEX(#REF!,MATCH($B12,#REF!,0),3)),"")))</f>
        <v/>
      </c>
      <c r="G12" s="70" t="str">
        <f t="shared" ref="G12:G15" si="0">IFERROR((D12*F12)*(1+$I$1+$I$3),"")</f>
        <v/>
      </c>
      <c r="J12" s="115" t="str">
        <f>IF($A12=0,"",IF(IFERROR(IFERROR(IF(MATCH($B12,#REF!,0),INDEX(#REF!,MATCH($C12,#REF!,0),6),INDEX(#REF!,MATCH($B12,#REF!,0),6)),INDEX(#REF!,MATCH($B12,#REF!,0),6)),"")=0,"",IFERROR(IFERROR(IF(MATCH($B12,#REF!,0),INDEX(#REF!,MATCH($C12,#REF!,0),6),INDEX(#REF!,MATCH($B12,#REF!,0),6)),INDEX(#REF!,MATCH($B12,#REF!,0),6)),"")))</f>
        <v/>
      </c>
      <c r="K12" s="116"/>
      <c r="L12" s="116"/>
      <c r="M12" s="116"/>
      <c r="N12" s="116"/>
      <c r="O12" s="64"/>
      <c r="T12" s="110" t="str">
        <f>IF($A12=0,"",IF(IFERROR(IFERROR(IF(MATCH($B12,Bibliothèque!$A$1:$A$423,0),INDEX(Bibliothèque!$A$1:$N$423,MATCH($C12,Bibliothèque!$A$1:$A$423,0),14),INDEX(Bibliothèque!$A$1:$N$423,MATCH($B12,Bibliothèque!$A$1:$A$423,0),14)),INDEX(Bibliothèque!$A$1:$N$423,MATCH($B12,Bibliothèque!$A$1:$A$423,0),14)),"")=0,"",IFERROR(IFERROR(IF(MATCH($B12,Bibliothèque!$A$1:$A$423,0),INDEX(Bibliothèque!$A$1:$N$423,MATCH($C12,Bibliothèque!$A$1:$A$423,0),14),INDEX(Bibliothèque!$A$1:$N$423,MATCH($B12,Bibliothèque!$A$1:$A$423,0),14)),INDEX(Bibliothèque!$A$1:$N$423,MATCH($B12,Bibliothèque!$A$1:$A$423,0),14)),"")))</f>
        <v/>
      </c>
      <c r="U12" s="111"/>
      <c r="V12" s="111"/>
      <c r="W12" s="111"/>
      <c r="X12" s="111"/>
      <c r="Y12" s="112"/>
    </row>
    <row r="13" spans="1:25" s="38" customFormat="1" outlineLevel="1" x14ac:dyDescent="0.2">
      <c r="A13" s="37"/>
      <c r="B13" s="65" t="s">
        <v>83</v>
      </c>
      <c r="C13" s="66"/>
      <c r="D13" s="67"/>
      <c r="E13" s="68" t="str">
        <f>IF($A13=0,"",IF(IFERROR(IFERROR(IF(MATCH($B13,#REF!,0),INDEX(#REF!,MATCH($C13,#REF!,0),2),INDEX(#REF!,MATCH($B13,#REF!,0),2)),INDEX(#REF!,MATCH($B13,#REF!,0),2)),"")=0,"",IFERROR(IFERROR(IF(MATCH($B13,#REF!,0),INDEX(#REF!,MATCH($C13,#REF!,0),2),INDEX(#REF!,MATCH($B13,#REF!,0),2)),INDEX(#REF!,MATCH($B13,#REF!,0),2)),"")))</f>
        <v/>
      </c>
      <c r="F13" s="69" t="str">
        <f>IF($A13=0,"",IF(IFERROR(IFERROR(IF(MATCH($B13,#REF!,0),INDEX(#REF!,MATCH($C13,#REF!,0),3),INDEX(#REF!,MATCH($B13,#REF!,0),3)),INDEX(#REF!,MATCH($B13,#REF!,0),3)),"")=0,"",IFERROR(IFERROR(IF(MATCH($B13,#REF!,0),INDEX(#REF!,MATCH($C13,#REF!,0),3),INDEX(#REF!,MATCH($B13,#REF!,0),3)),INDEX(#REF!,MATCH($B13,#REF!,0),3)),"")))</f>
        <v/>
      </c>
      <c r="G13" s="70" t="str">
        <f t="shared" si="0"/>
        <v/>
      </c>
      <c r="J13" s="115" t="str">
        <f>IF($A13=0,"",IF(IFERROR(IFERROR(IF(MATCH($B13,#REF!,0),INDEX(#REF!,MATCH($C13,#REF!,0),6),INDEX(#REF!,MATCH($B13,#REF!,0),6)),INDEX(#REF!,MATCH($B13,#REF!,0),6)),"")=0,"",IFERROR(IFERROR(IF(MATCH($B13,#REF!,0),INDEX(#REF!,MATCH($C13,#REF!,0),6),INDEX(#REF!,MATCH($B13,#REF!,0),6)),INDEX(#REF!,MATCH($B13,#REF!,0),6)),"")))</f>
        <v/>
      </c>
      <c r="K13" s="116"/>
      <c r="L13" s="116"/>
      <c r="M13" s="116"/>
      <c r="N13" s="116"/>
      <c r="O13" s="64"/>
      <c r="T13" s="110" t="str">
        <f>IF($A13=0,"",IF(IFERROR(IFERROR(IF(MATCH($B13,Bibliothèque!$A$1:$A$423,0),INDEX(Bibliothèque!$A$1:$N$423,MATCH($C13,Bibliothèque!$A$1:$A$423,0),14),INDEX(Bibliothèque!$A$1:$N$423,MATCH($B13,Bibliothèque!$A$1:$A$423,0),14)),INDEX(Bibliothèque!$A$1:$N$423,MATCH($B13,Bibliothèque!$A$1:$A$423,0),14)),"")=0,"",IFERROR(IFERROR(IF(MATCH($B13,Bibliothèque!$A$1:$A$423,0),INDEX(Bibliothèque!$A$1:$N$423,MATCH($C13,Bibliothèque!$A$1:$A$423,0),14),INDEX(Bibliothèque!$A$1:$N$423,MATCH($B13,Bibliothèque!$A$1:$A$423,0),14)),INDEX(Bibliothèque!$A$1:$N$423,MATCH($B13,Bibliothèque!$A$1:$A$423,0),14)),"")))</f>
        <v/>
      </c>
      <c r="U13" s="111"/>
      <c r="V13" s="111"/>
      <c r="W13" s="111"/>
      <c r="X13" s="111"/>
      <c r="Y13" s="112"/>
    </row>
    <row r="14" spans="1:25" s="38" customFormat="1" outlineLevel="1" x14ac:dyDescent="0.2">
      <c r="A14" s="37" t="s">
        <v>300</v>
      </c>
      <c r="B14" s="65" t="s">
        <v>84</v>
      </c>
      <c r="C14" s="66"/>
      <c r="D14" s="67"/>
      <c r="E14" s="68" t="str">
        <f>IF($A14=0,"",IF(IFERROR(IFERROR(IF(MATCH($B14,#REF!,0),INDEX(#REF!,MATCH($C14,#REF!,0),2),INDEX(#REF!,MATCH($B14,#REF!,0),2)),INDEX(#REF!,MATCH($B14,#REF!,0),2)),"")=0,"",IFERROR(IFERROR(IF(MATCH($B14,#REF!,0),INDEX(#REF!,MATCH($C14,#REF!,0),2),INDEX(#REF!,MATCH($B14,#REF!,0),2)),INDEX(#REF!,MATCH($B14,#REF!,0),2)),"")))</f>
        <v/>
      </c>
      <c r="F14" s="69" t="str">
        <f>IF($A14=0,"",IF(IFERROR(IFERROR(IF(MATCH($B14,#REF!,0),INDEX(#REF!,MATCH($C14,#REF!,0),3),INDEX(#REF!,MATCH($B14,#REF!,0),3)),INDEX(#REF!,MATCH($B14,#REF!,0),3)),"")=0,"",IFERROR(IFERROR(IF(MATCH($B14,#REF!,0),INDEX(#REF!,MATCH($C14,#REF!,0),3),INDEX(#REF!,MATCH($B14,#REF!,0),3)),INDEX(#REF!,MATCH($B14,#REF!,0),3)),"")))</f>
        <v/>
      </c>
      <c r="G14" s="70" t="str">
        <f t="shared" si="0"/>
        <v/>
      </c>
      <c r="J14" s="115" t="str">
        <f>IF($A14=0,"",IF(IFERROR(IFERROR(IF(MATCH($B14,#REF!,0),INDEX(#REF!,MATCH($C14,#REF!,0),6),INDEX(#REF!,MATCH($B14,#REF!,0),6)),INDEX(#REF!,MATCH($B14,#REF!,0),6)),"")=0,"",IFERROR(IFERROR(IF(MATCH($B14,#REF!,0),INDEX(#REF!,MATCH($C14,#REF!,0),6),INDEX(#REF!,MATCH($B14,#REF!,0),6)),INDEX(#REF!,MATCH($B14,#REF!,0),6)),"")))</f>
        <v/>
      </c>
      <c r="K14" s="116"/>
      <c r="L14" s="116"/>
      <c r="M14" s="116"/>
      <c r="N14" s="116"/>
      <c r="O14" s="64"/>
      <c r="T14" s="110" t="str">
        <f>IF($A14=0,"",IF(IFERROR(IFERROR(IF(MATCH($B14,Bibliothèque!$A$1:$A$423,0),INDEX(Bibliothèque!$A$1:$N$423,MATCH($C14,Bibliothèque!$A$1:$A$423,0),14),INDEX(Bibliothèque!$A$1:$N$423,MATCH($B14,Bibliothèque!$A$1:$A$423,0),14)),INDEX(Bibliothèque!$A$1:$N$423,MATCH($B14,Bibliothèque!$A$1:$A$423,0),14)),"")=0,"",IFERROR(IFERROR(IF(MATCH($B14,Bibliothèque!$A$1:$A$423,0),INDEX(Bibliothèque!$A$1:$N$423,MATCH($C14,Bibliothèque!$A$1:$A$423,0),14),INDEX(Bibliothèque!$A$1:$N$423,MATCH($B14,Bibliothèque!$A$1:$A$423,0),14)),INDEX(Bibliothèque!$A$1:$N$423,MATCH($B14,Bibliothèque!$A$1:$A$423,0),14)),"")))</f>
        <v/>
      </c>
      <c r="U14" s="111"/>
      <c r="V14" s="111"/>
      <c r="W14" s="111"/>
      <c r="X14" s="111"/>
      <c r="Y14" s="112"/>
    </row>
    <row r="15" spans="1:25" s="38" customFormat="1" outlineLevel="1" x14ac:dyDescent="0.2">
      <c r="A15" s="37"/>
      <c r="B15" s="71"/>
      <c r="C15" s="72"/>
      <c r="D15" s="68"/>
      <c r="E15" s="68" t="str">
        <f>IF($A15=0,"",IF(IFERROR(IFERROR(IF(MATCH($B15,#REF!,0),INDEX(#REF!,MATCH($C15,#REF!,0),2),INDEX(#REF!,MATCH($B15,#REF!,0),2)),INDEX(#REF!,MATCH($B15,#REF!,0),2)),"")=0,"",IFERROR(IFERROR(IF(MATCH($B15,#REF!,0),INDEX(#REF!,MATCH($C15,#REF!,0),2),INDEX(#REF!,MATCH($B15,#REF!,0),2)),INDEX(#REF!,MATCH($B15,#REF!,0),2)),"")))</f>
        <v/>
      </c>
      <c r="F15" s="69" t="str">
        <f>IF($A15=0,"",IF(IFERROR(IFERROR(IF(MATCH($B15,#REF!,0),INDEX(#REF!,MATCH($C15,#REF!,0),3),INDEX(#REF!,MATCH($B15,#REF!,0),3)),INDEX(#REF!,MATCH($B15,#REF!,0),3)),"")=0,"",IFERROR(IFERROR(IF(MATCH($B15,#REF!,0),INDEX(#REF!,MATCH($C15,#REF!,0),3),INDEX(#REF!,MATCH($B15,#REF!,0),3)),INDEX(#REF!,MATCH($B15,#REF!,0),3)),"")))</f>
        <v/>
      </c>
      <c r="G15" s="70" t="str">
        <f t="shared" si="0"/>
        <v/>
      </c>
      <c r="J15" s="115" t="str">
        <f>IF($A15=0,"",IF(IFERROR(IFERROR(IF(MATCH($B15,#REF!,0),INDEX(#REF!,MATCH($C15,#REF!,0),6),INDEX(#REF!,MATCH($B15,#REF!,0),6)),INDEX(#REF!,MATCH($B15,#REF!,0),6)),"")=0,"",IFERROR(IFERROR(IF(MATCH($B15,#REF!,0),INDEX(#REF!,MATCH($C15,#REF!,0),6),INDEX(#REF!,MATCH($B15,#REF!,0),6)),INDEX(#REF!,MATCH($B15,#REF!,0),6)),"")))</f>
        <v/>
      </c>
      <c r="K15" s="116"/>
      <c r="L15" s="116"/>
      <c r="M15" s="116"/>
      <c r="N15" s="116"/>
      <c r="O15" s="64"/>
      <c r="T15" s="110" t="str">
        <f>IF($A15=0,"",IF(IFERROR(IFERROR(IF(MATCH($B15,Bibliothèque!$A$1:$A$423,0),INDEX(Bibliothèque!$A$1:$N$423,MATCH($C15,Bibliothèque!$A$1:$A$423,0),14),INDEX(Bibliothèque!$A$1:$N$423,MATCH($B15,Bibliothèque!$A$1:$A$423,0),14)),INDEX(Bibliothèque!$A$1:$N$423,MATCH($B15,Bibliothèque!$A$1:$A$423,0),14)),"")=0,"",IFERROR(IFERROR(IF(MATCH($B15,Bibliothèque!$A$1:$A$423,0),INDEX(Bibliothèque!$A$1:$N$423,MATCH($C15,Bibliothèque!$A$1:$A$423,0),14),INDEX(Bibliothèque!$A$1:$N$423,MATCH($B15,Bibliothèque!$A$1:$A$423,0),14)),INDEX(Bibliothèque!$A$1:$N$423,MATCH($B15,Bibliothèque!$A$1:$A$423,0),14)),"")))</f>
        <v/>
      </c>
      <c r="U15" s="111"/>
      <c r="V15" s="111"/>
      <c r="W15" s="111"/>
      <c r="X15" s="111"/>
      <c r="Y15" s="112"/>
    </row>
    <row r="16" spans="1:25" s="45" customFormat="1" ht="19" x14ac:dyDescent="0.2">
      <c r="A16" s="37" t="s">
        <v>300</v>
      </c>
      <c r="B16" s="117" t="s">
        <v>85</v>
      </c>
      <c r="C16" s="118"/>
      <c r="D16" s="118"/>
      <c r="E16" s="118"/>
      <c r="F16" s="119"/>
      <c r="G16" s="56" t="str">
        <f>IF(SUM(G17:G26)=0,"",SUM(G17:G26))</f>
        <v/>
      </c>
      <c r="J16" s="115" t="str">
        <f>IF($A16=0,"",IF(IFERROR(IFERROR(IF(MATCH($B16,#REF!,0),INDEX(#REF!,MATCH($C16,#REF!,0),6),INDEX(#REF!,MATCH($B16,#REF!,0),6)),INDEX(#REF!,MATCH($B16,#REF!,0),6)),"")=0,"",IFERROR(IFERROR(IF(MATCH($B16,#REF!,0),INDEX(#REF!,MATCH($C16,#REF!,0),6),INDEX(#REF!,MATCH($B16,#REF!,0),6)),INDEX(#REF!,MATCH($B16,#REF!,0),6)),"")))</f>
        <v/>
      </c>
      <c r="K16" s="116"/>
      <c r="L16" s="116"/>
      <c r="M16" s="116"/>
      <c r="N16" s="116"/>
      <c r="O16" s="73"/>
      <c r="T16" s="110" t="str">
        <f>IF(AND(A17=T160,A18=0,A19=0,A20=0,A21=0,A22=0,A23=0,A24=0,A25=0),"",Bibliothèque!N9)</f>
        <v>2.1 GENERALITES_x000D__x000D__x000D_2.1.1 ETENDUE DES TRAVAUX_x000D__x000D__x000D_Les travaux à réaliser par l'entreprise dans le cadre de son marché sont essentiellement les suivants :_x000D_• Ensemble des terrassements nécessaires pour la réalisation des bâtiments selon le descriptif joint_x000D_• Ensemble des terrassements et VRD pour aménagement du terrain selon le descriptif joint_x000D__x000D__x000D_2.1.2 DOCUMENTS DE REFERENCE_x000D__x000D__x000D_Les ouvrages du présent Lot devront répondre aux conditions et prescriptions des documents techniques qui lui sont applicables dont notamment les suivants :_x000D_• DTU 11.1 : Sondage des sols de fondation;_x000D_• DTU 12 : Terrassement pour le bâtiment;_x000D_• Norme NF P 98-331 : Techniques et contraintes liées aux terrassements._x000D__x000D_Au sujet des DTU et normes le cas échéant visés ci-dessus, il est ici bien précisé qu'en cas de discordance entre les spécifications, prescriptions et descriptions ci-après du présent document, et celles des DTU et normes, la préséance sera donnée aux DTU et normes._x000D__x000D__x000D_2.1.3 SECURITE DES OUVRIERS_x000D__x000D__x000D_L'entrepreneur devra prendre toutes dispositions pour respecter la réglementation à ce sujet._x000D_Décret n° 65-48 du 8 Janvier 1965 - Titre 4 et plus particulièrement les points suivants :_x000D__x000D_Article 64_x000D_"Avant tout travaux de terrassement à ciel ouvert, s'assurer auprès des services de voirie et des propriétaires de terrains de la présence de canalisations, vieilles fondations, terres rapportées, etc. Dans le cas de présence de canalisations, l'article 178 du décret du 8 janvier 1965 obligent la signalisation de ceux-ci et la présence d'un surveillant afin que la pelle mécanique ne s'approche pas à moins de 1,50 m de ceux-ci." _x000D_Article 66_x000D_"Les fouilles de plus de 1,30 m. de profondeur de largeur inférieure aux 2 / 3 de la hauteur doivent être blindées. Ces blindages doivent suivre l'avancement des travaux." _x000D_Article 73_x000D_"Il faut aménager une berme de 40 cm, dégagée en permanence de tout dépôt" _x000D_Article 75_x000D_"Les fouilles en tranchées ou en excavation doivent comporter les moyens nécessaires à une évacuation rapide des personnes, par exemple une échelle à proximité de la zone de travaux." _x000D_Article 76_x000D_"Lorsque les travailleurs sont appelés à franchir une tranchée de plus de 40 cm de largeur, des moyens de passage doivent être mis à leur disposition"._x000D__x000D__x000D_2.1 GENERALITES_x000D__x000D__x000D_2.1.1 ETENDUE DES TRAVAUX_x000D__x000D__x000D_Les travaux à réaliser par l'entreprise dans le cadre de son marché sont essentiellement les suivants :_x000D_• Ensemble des terrassements nécessaires pour la réalisation des bâtiments selon le descriptif joint_x000D_• Ensemble des terrassements et VRD pour aménagement du terrain selon le descriptif joint_x000D__x000D__x000D_2.1.2 DOCUMENTS DE REFERENCE_x000D__x000D__x000D_Les ouvrages du présent Lot devront répondre aux conditions et prescriptions des documents techniques qui lui sont applicables dont notamment les suivants :_x000D_• DTU 11.1 : Sondage des sols de fondation;_x000D_• DTU 12 : Terrassement pour le bâtiment;_x000D_• Norme NF P 98-331 : Techniques et contraintes liées aux terrassements._x000D__x000D_Au sujet des DTU et normes le cas échéant visés ci-dessus, il est ici bien précisé qu'en cas de discordance entre les spécifications, prescriptions et descriptions ci-après du présent document, et celles des DTU et normes, la préséance sera donnée aux DTU et normes._x000D__x000D__x000D_2.1.3 SECURITE DES OUVRIERS_x000D__x000D__x000D_L'entrepreneur devra prendre toutes dispositions pour respecter la réglementation à ce sujet._x000D_Décret n° 65-48 du 8 Janvier 1965 - Titre 4 et plus particulièrement les points suivants :_x000D__x000D_Article 64_x000D_"Avant tout travaux de terrassement à ciel ouvert, s'assurer auprès des services de voirie et des propriétaires de terrains de la présence de canalisations, vieilles fondations, terres rapportées, etc. Dans le cas de présence de canalisations, l'article 178 du décret du 8 janvier 1965 obligent la signalisation de ceux-ci et la présence d'un surveillant afin que la pelle mécanique ne s'approche pas à moins de 1,50 m de ceux-ci." _x000D_Article 66_x000D_"Les fouilles de plus de 1,30 m. de profondeur de largeur inférieure aux 2 / 3 de la hauteur doivent être blindées. Ces blindages doivent suivre l'avancement des travaux." _x000D_Article 73_x000D_"Il faut aménager une berme de 40 cm, dégagée en permanence de tout dépôt" _x000D_Article 75_x000D_"Les fouilles en tranchées ou en excavation doivent comporter les moyens nécessaires à une évacuation rapide des personnes, par exemple une échelle à proximité de la zone de travaux." _x000D_Article 76_x000D_"Lorsque les travailleurs sont appelés à franchir une tranchée de plus de 40 cm de largeur, des moyens de passage doivent être mis à leur disposition"._x000D__x000D__x000D_2.1.4 VISITE PREALABLE_x000D__x000D__x000D_Avant remise de son offre, l'entreprise devra se rendre sur place pour apprécier l'ampleur des travaux à réaliser._x000D_L'entrepreneur ne pourra donc pas justifier des suppléments de prix ou des augmentations de délais sous prétexte d'éléments non appréhendés._x000D__x000D_Contact DUCOIN : M. PANNUNZIO  06 37 32 27 24  _x000D__x000D__x000D_2.1.5 DESCRITPIF_x000D__x000D__x000D_Le présent CCTP a pour objet de faire connaître le mode général de construction. Il n'est pas limitatif._x000D__x000D_Le CCTP fait partie d'un ensemble de pièces qui forment le DCE. Ces pièces écrites et graphiques forment un tout. En cas de désaccord entre deux pièces du DCE, l'entreprise devra en informer le maître d'œuvre avant la remise de son offre et c'est le maître d'œuvre qui fera le choix de la bonne solution._x000D__x000D_Si le désaccord entre deux pièces n'a pas été vu avant remise de son offre, c'est le maître d'œuvre qui fera le choix de la bonne solution et l'entreprise devra s'y conformer sans supplément de coût._x000D__x000D_D'une manière générale, aucun supplément ne pourra être demandé en cas de désaccord en diverses pièces du DCE._x000D__x000D__x000D_2.1.6 ACCESSIBILITE_x000D__x000D__x000D_L'ensemble des prestations du présent lot devront respecter l'ensemble des normes relatives à l'accessibilité aux PMR ainsi que la circulaire interministérielle n° DGUHC 2007-53 du 30 Novembre 2007._x000D__x000D_L'entreprise devra donc prévoir toutes les prestations complémentaires non explicitement décrites dans le présent CCTP afin que ses installations soient conformes à l'ensemble des règles d'accessibilité PMR._x000D__x000D__x000D_2.1.7 COMPTE PRORATA_x000D__x000D__x000D_L’entreprise de gros œuvre sera gestionnaire du compte prorata et il constituera un comité de gestion incluant les représentants d’autres corps d’états. Une convention de compte prorata sera établie dès le début du chantier ainsi qu’un appel de fonds._x000D__x000D_Le compte prorata prendra à sa charge :_x000D__x000D_ - les consommations d’eau et d’électricité_x000D_ - l’entretien de l’accès au chantier et des zones de vie et de stockage_x000D_ - le nettoyage à minima une fois par semaine des bungalows bureau, vestiaires et sanitaires. A tout moment, il pourra être demandé un nettoyage complémentaire si nécessaire soit par l’architecte soit par le coordonnateur SPS_x000D_ - la mise en place de bennes à gravois à l’appréciation du comité de gestion_x000D_ - ainsi que toutes les dispositions non mentionnées ici mais indiquées au CCAP et PGC._x000D__x000D__x000D_2.2 PRESCRIPTIONS TECHNIQUES GENERALES_x000D__x000D__x000D_2.2.1 TRAVAUX PREALABLES AUX TERRASSEMENTS_x000D__x000D__x000D_Les travaux préalables aux terrassements qui seraient, le cas échéant, à réaliser sur le site, tels que :_x000D_• arrachage de taillis, broussailles, arbustes, etc. ;_x000D_• abattage d'arbres de toute nature;_x000D_• démolitions de petits ouvrages au sol tels que dallages, pavages, voiries, chemins, ainsi que bordures, murettes ne font pas partie des travaux du marché, sauf spécifications contraires ci-après._x000D__x000D__x000D_ _x000D_2.2.2 DECAPAGE DE TERRE VEGETALE_x000D__x000D__x000D_Avant travaux de terrassement, la terre végétale sera soigneusement décapée. L'épaisseur de ce décapage sera fonction de l'épaisseur de la couche de terre végétale existante, étant bien précisé que sur toutes les emprises devant recevoir directement des ouvrages tels que dallages, voiries, etc., la totalité de l'épaisseur de terre végétale existante devra être enlevée._x000D__x000D_Cette terre végétale sera purgée des grosses racines, branches et autres matières impropres, et mise en dépôt dans l'enceinte du chantier aux emplacements qui seront définis en temps utile, en une ou plusieurs buttes de forme géométriquement facilement cubable, dont le dessus sera penté._x000D__x000D_En fonction des besoins en terre végétale pour les espaces verts envisagés, les excédents éventuels de terre végétale seront à évacuer hors du chantier par le présent lot._x000D__x000D__x000D_2.2.3 TERRASSEMENT EN DEBLAI ET EN EXCAVATION_x000D__x000D_2.2.3.1 CONSISTANCE DES TRAVAUX_x000D__x000D__x000D_Sauf spécifications contraires explicites ci-après, toutes les fouilles à exécuter dans le cadre des travaux à la charge du présent lot s'entendent en terrain de toute nature, et quelles que soient les difficultés d'extraction._x000D__x000D_Les travaux comprendront toutes sujétions d'exécution quelles qu'elles soient, nécessaires en fonction de la nature des terrains rencontrés, y compris la démolition par tous moyens de bancs de pierres, ou de roches, ou d'ouvrages de toute nature en maçonnerie, ou autres éventuellement rencontrés._x000D__x000D_Dans le cas de fouilles au droit de constructions existantes, il pourra s'avérer nécessaire de réserver des talus de sécurité contre existants._x000D__x000D__x000D_2.2.3.2 EXECUTION DES FOUILLES_x000D__x000D__x000D_Au sujet de l'exécution des fouilles par engins mécaniques, il est rappelé les limites d'emploi fixées par l'article 1.214 du DTU 12 prescrivant la finition de la fouille à la main._x000D_L'exécution comprendra implicitement toutes sujétions nécessaires, emploi de pic, de la masse et pointerolle, du marteau-piqueur, etc._x000D__x000D_Les prestations du présent lot comprendront tous mouvements de terre et manutentions, notamment tous jets de pelle, montages, roulages, façon de banquettes ou rampes, etc., nécessaires dans le cadre de l'exécution des travaux du présent lot et suivant le cas : _x000D_• pour mise en dépôt des terres devant être réutilisées_x000D_• pour chargement des terres devant être enlevées._x000D__x000D_L'emploi d'explosifs pour l'exécution des fouilles est interdit._x000D__x000D__x000D_2.2.3.3 PAROIS ET FONDS DE FOUILLES_x000D__x000D__x000D_Les fonds de fouilles seront dressés horizontalement suivant un plan, ou des plans successifs aux cotes du projet._x000D_Pour assurer la stabilité des parois, celles-ci seront taillées avec fruit, degré d'inclinaison à définir en fonction de la nature du, ou des différents terrains rencontrés. Dans le cas où l'entrepreneur ne prendrait pas toutes les dispositions voulues à ce sujet, tous les frais entraînés par des éboulements éventuels lui seraient imputés._x000D__x000D__x000D_ _x000D_2.2.3.4 EVACUATION DES EAUX_x000D__x000D__x000D_Pendant l'exécution des déblais, l'entrepreneur devra préserver la bonne tenue de ses ouvrages en assurant l'évacuation le plus vite possible des eaux de ruissellement. Pour ce faire, l'entrepreneur prévoira en temps utile tous petits ouvrages provisoires, tels que saignées, rigoles, fossés, nécessaires pour permettre l'écoulement gravitaire des eaux._x000D__x000D_En cas d'impossibilité d'écoulement gravitaire, il sera tenu d'assurer le pompage de ces eaux._x000D__x000D__x000D_2.2.3.5 EAUX DANS LES FOUILLES_x000D__x000D__x000D_Sauf spécifications contraires explicites ci-après, et par dérogation aux dispositions de l'article 6 du DTU 12, il est spécifié que dans le cas de présence d'eau, soit eaux de ruissellements extérieures ou eaux survenant par les parois ou par le fond, l'entrepreneur devra en assurer l'épuisement et l'évacuation et prendre toutes dispositions utiles dans les conditions prévues aux articles 3.1 à 3.5 inclus du DTU 12 sans que ces prestations puissent donner lieu à un supplément de prix._x000D__x000D_Ces dispositions seront à la charge de l'entrepreneur pendant toute la durée nécessaire._x000D__x000D__x000D_2.2.3.6 BLINDAGES ET ETAIEMENTS_x000D__x000D__x000D_L'entrepreneur aura à sa charge sans supplément de prix, tous les blindages et étaiements qui s'avéreraient éventuellement nécessaires, ceci par dérogation aux clauses de l'article 5 du DTU 12._x000D__x000D__x000D_L'étaiement des constructions existantes sera réalisé en particulier dans les deux cas ci-après :_x000D_ - Les parties en élévation paraîtront ne pas présenter la solidité normale_x000D_ - Le niveau prévu pour le fond des fouilles sera inférieur à celui des fondations des constructions existantes_x000D__x000D__x000D_2.2.4 REMBLAIEMENTS_x000D__x000D__x000D_Tous les remblais à réaliser seront, sauf spécifications contraires expresses ci-après, à exécuter avec des terres en provenance des fouilles. Dans le cas où la nature des terres provenant des fouilles ne permettrait pas l'exécution des remblais dans les conditions fixées par le DTU, il appartiendra à l'entrepreneur d'amener des matériaux de remblais conformes._x000D__x000D_Ces remblais ne devront contenir ni mottes, ni gazon, ni débris végétaux._x000D_Ils seront exécutés par couches successives de 0,20 ou 0,30 m maximum, selon le cas. La densité sèche après compactage sera au moins égale à 95 % de la densité sèche pour chaque couche._x000D__x000D_Préalablement à l'exécution de tous remblais, l'emprise devant être remblayée devra être soigneusement nettoyée et débarrassée de tous gravois, déchets, matières végétales, etc._x000D__x000D_Le maître d'œuvre pourra demander à l'entrepreneur des essais de compactage qui seront entièrement à la charge de ce dernier._x000D__x000D_Les prix des remblais comprendront implicitement tous mouvements et manutentions nécessaires, notamment le piochage pour reprise, tous jets de pelle, roulages, tous transports, etc., nécessaires en fonction des conditions de chantier._x000D__x000D__x000D_ _x000D_2.2.5 ENLEVEMENT DES TERRES_x000D__x000D__x000D_Les transports des déblais pourront se faire par tous moyens, sous réserve du respect des dispositions de l'article 4 du DTU 12._x000D__x000D_Les déblais devant être évacués hors du chantier seront transportés par l'entrepreneur à la décharge à toute distance, et il fera son affaire des autorisations, droits éventuels, etc. _x000D__x000D_Les déblais devant être utilisés ultérieurement en remblais seront mis en dépôt dans l'enceinte du chantier._x000D__x000D_Avant la mise en dépôt, ces déblais devront être purgés de tous débris végétaux et autres matériaux inaptes au remblai. En cas d'éléments rocheux, ils devront être concassés afin que la dimension maximale des plus gros éléments soit inférieure à 0,15 m dans leur plus grande dimension._x000D__x000D__x000D_2.2.6 CLASSIFICATION DES TERRAINS_x000D__x000D__x000D_La classification des terrains est celle définie à l'article 0 du DTU 12._x000D__x000D__x000D_2.2.7 PROTECTION DES CANALISATIONS RENCONTREES_x000D__x000D__x000D_L'entrepreneur devra prendre toutes les précautions lors de l'exécution des travaux, afin de ne pas endommager ou détruire les canalisations ou câbles éventuellement rencontrés._x000D__x000D_Il devra, le cas échéant, dès la localisation d'un de ces ouvrages, avertir immédiatement le Maître d'Oeuvre et les services techniques compétents._x000D__x000D_L'entrepreneur devra assurer la sauvegarde et la protection de la canalisation ou câble rencontré._x000D__x000D__x000D_2.3 DESCRIPTION DES TRAVAUX_x000D__x000D__x000D_2.3.1 TRAVAUX PREALABLES_x000D__x000D_2.3.1.1 ACCES DE CHANTIER_x000D__x000D__x000D_L'accès au chantier se fera depuis la Rue Pierre PERRIER_x000D__x000D_Le site sera en activité lors des travaux. L'entrepreneur devra donc mettre en place toutes les signalisations nécessaires pour assurer la sécurité au droit des accès tant pour le chantier que pour le maître d'ouvrage et ses salariés._x000D__x000D__x000D_2.3.1.2 PREPARATION DU TERRAIN_x000D__x000D__x000D_Avant l'exécution du terrassement, l'entrepreneur devra le nettoyage et le débroussaillage du terrain sur la totalité de sa surface, l'abattage d'arbre s'il y a lieux._x000D_Le tout devant être transporté à la décharge publique la plus proche._x000D__x000D__x000D__x000D__x000D__x000D_Avant remise de son offre, l'entreprise devra se rendre sur place pour apprécier l'ampleur des travaux à réaliser._x000D_L'entrepreneur ne pourra donc pas justifier des suppléments de prix ou des augmentations de délais sous prétexte d'éléments non appréhendés._x000D__x000D_Adresse du site : 40 Avenue Jules NADI 26600 Tain l'Hermitage_x000D__x000D_Contact DUCOIN : M. PANNUNZIO  06 37 32 27 24  _x000D_2.1.5 DESCRITPIF_x000D__x000D__x000D_Le présent CCTP a pour objet de faire connaître le mode général de construction. Il n'est pas limitatif._x000D__x000D_Le CCTP fait partie d'un ensemble de pièces qui forment le DCE. Ces pièces écrites et graphiques forment un tout. En cas de désaccord entre deux pièces du DCE, l'entreprise devra en informer le maître d'œuvre avant la remise de son offre et c'est le maître d'œuvre qui fera le choix de la bonne solution._x000D__x000D_Si le désaccord entre deux pièces n'a pas été vu avant remise de son offre, c'est le maître d'œuvre qui fera le choix de la bonne solution et l'entreprise devra s'y conformer sans supplément de coût._x000D__x000D_D'une manière générale, aucun supplément ne pourra être demandé en cas de désaccord en diverses pièces du DCE._x000D__x000D__x000D_2.1.6 ACCESSIBILITE_x000D__x000D__x000D_L'ensemble des prestations du présent lot devront respecter l'ensemble des normes relatives à l'accessibilité aux PMR ainsi que la circulaire interministérielle n° DGUHC 2007-53 du 30 Novembre 2007._x000D__x000D_L'entreprise devra donc prévoir toutes les prestations complémentaires non explicitement décrites dans le présent CCTP afin que ses installations soient conformes à l'ensemble des règles d'accessibilité PMR._x000D__x000D__x000D_2.1.7 COMPTE PRORATA_x000D__x000D__x000D_L’entreprise de gros œuvre sera gestionnaire du compte prorata et il constituera un comité de gestion incluant les représentants d’autres corps d’états. Une convention de compte prorata sera établie dès le début du chantier ainsi qu’un appel de fonds._x000D__x000D_Le compte prorata prendra à sa charge :_x000D__x000D_ - les consommations d’eau et d’électricité_x000D_ - l’entretien de l’accès au chantier et des zones de vie et de stockage_x000D_ - le nettoyage à minima une fois par semaine des bungalows bureau, vestiaires et sanitaires. A tout moment, il pourra être demandé un nettoyage complémentaire si nécessaire soit par l’architecte soit par le coordonnateur SPS_x000D_ - la mise en place de bennes à gravois à l’appréciation du comité de gestion_x000D_ - ainsi que toutes les dispositions non mentionnées ici mais indiquées au CCAP et PGC._x000D__x000D__x000D_2.2 PRESCRIPTIONS TECHNIQUES GENERALES_x000D__x000D__x000D_2.2.1 TRAVAUX PREALABLES AUX TERRASSEMENTS_x000D__x000D__x000D_Les travaux préalables aux terrassements qui seraient, le cas échéant, à réaliser sur le site, tels que :_x000D_• arrachage de taillis, broussailles, arbustes, etc. ;_x000D_• abattage d'arbres de toute nature;_x000D_• démolitions de petits ouvrages au sol tels que dallages, pavages, voiries, chemins, ainsi que bordures, murettes ne font pas partie des travaux du marché, sauf spécifications contraires ci-après._x000D__x000D__x000D_ _x000D_2.2.2 DECAPAGE DE TERRE VEGETALE_x000D__x000D__x000D_Avant travaux de terrassement, la terre végétale sera soigneusement décapée. L'épaisseur de ce décapage sera fonction de l'épaisseur de la couche de terre végétale existante, étant bien précisé que sur toutes les emprises devant recevoir directement des ouvrages tels que dallages, voiries, etc., la totalité de l'épaisseur de terre végétale existante devra être enlevée._x000D__x000D_Cette terre végétale sera purgée des grosses racines, branches et autres matières impropres, et mise en dépôt dans l'enceinte du chantier aux emplacements qui seront définis en temps utile, en une ou plusieurs buttes de forme géométriquement facilement cubable, dont le dessus sera penté._x000D__x000D_En fonction des besoins en terre végétale pour les espaces verts envisagés, les excédents éventuels de terre végétale seront à évacuer hors du chantier par le présent lot._x000D__x000D__x000D_2.2.3 TERRASSEMENT EN DEBLAI ET EN EXCAVATION_x000D__x000D_2.2.3.1 CONSISTANCE DES TRAVAUX_x000D__x000D__x000D_Sauf spécifications contraires explicites ci-après, toutes les fouilles à exécuter dans le cadre des travaux à la charge du présent lot s'entendent en terrain de toute nature, et quelles que soient les difficultés d'extraction._x000D__x000D_Les travaux comprendront toutes sujétions d'exécution quelles qu'elles soient, nécessaires en fonction de la nature des terrains rencontrés, y compris la démolition par tous moyens de bancs de pierres, ou de roches, ou d'ouvrages de toute nature en maçonnerie, ou autres éventuellement rencontrés._x000D__x000D_Dans le cas de fouilles au droit de constructions existantes, il pourra s'avérer nécessaire de réserver des talus de sécurité contre existants._x000D__x000D__x000D_2.2.3.2 EXECUTION DES FOUILLES_x000D__x000D__x000D_Au sujet de l'exécution des fouilles par engins mécaniques, il est rappelé les limites d'emploi fixées par l'article 1.214 du DTU 12 prescrivant la finition de la fouille à la main._x000D_L'exécution comprendra implicitement toutes sujétions nécessaires, emploi de pic, de la masse et pointerolle, du marteau-piqueur, etc._x000D__x000D_Les prestations du présent lot comprendront tous mouvements de terre et manutentions, notamment tous jets de pelle, montages, roulages, façon de banquettes ou rampes, etc., nécessaires dans le cadre de l'exécution des travaux du présent lot et suivant le cas : _x000D_• pour mise en dépôt des terres devant être réutilisées_x000D_• pour chargement des terres devant être enlevées._x000D__x000D_L'emploi d'explosifs pour l'exécution des fouilles est interdit._x000D__x000D__x000D_2.2.3.3 PAROIS ET FONDS DE FOUILLES_x000D__x000D__x000D_Les fonds de fouilles seront dressés horizontalement suivant un plan, ou des plans successifs aux cotes du projet._x000D_Pour assurer la stabilité des parois, celles-ci seront taillées avec fruit, degré d'inclinaison à définir en fonction de la nature du, ou des différents terrains rencontrés. Dans le cas où l'entrepreneur ne prendrait pas toutes les dispositions voulues à ce sujet, tous les frais entraînés par des éboulements éventuels lui seraient imputés._x000D__x000D__x000D_ _x000D_2.2.3.4 EVACUATION DES EAUX_x000D__x000D__x000D_Pendant l'exécution des déblais, l'entrepreneur devra préserver la bonne tenue de ses ouvrages en assurant l'évacuation le plus vite possible des eaux de ruissellement. Pour ce faire, l'entrepreneur prévoira en temps utile tous petits ouvrages provisoires, tels que saignées, rigoles, fossés, nécessaires pour permettre l'écoulement gravitaire des eaux._x000D__x000D_En cas d'impossibilité d'écoulement gravitaire, il sera tenu d'assurer le pompage de ces eaux._x000D__x000D__x000D_2.2.3.5 EAUX DANS LES FOUILLES_x000D__x000D__x000D_Sauf spécifications contraires explicites ci-après, et par dérogation aux dispositions de l'article 6 du DTU 12, il est spécifié que dans le cas de présence d'eau, soit eaux de ruissellements extérieures ou eaux survenant par les parois ou par le fond, l'entrepreneur devra en assurer l'épuisement et l'évacuation et prendre toutes dispositions utiles dans les conditions prévues aux articles 3.1 à 3.5 inclus du DTU 12 sans que ces prestations puissent donner lieu à un supplément de prix._x000D__x000D_Ces dispositions seront à la charge de l'entrepreneur pendant toute la durée nécessaire._x000D__x000D__x000D_2.2.3.6 BLINDAGES ET ETAIEMENTS_x000D__x000D__x000D_L'entrepreneur aura à sa charge sans supplément de prix, tous les blindages et étaiements qui s'avéreraient éventuellement nécessaires, ceci par dérogation aux clauses de l'article 5 du DTU 12._x000D__x000D__x000D_L'étaiement des constructions existantes sera réalisé en particulier dans les deux cas ci-après :_x000D_ - Les parties en élévation paraîtront ne pas présenter la solidité normale_x000D_ - Le niveau prévu pour le fond des fouilles sera inférieur à celui des fondations des constructions existantes_x000D__x000D__x000D_2.2.4 REMBLAIEMENTS_x000D__x000D__x000D_Tous les remblais à réaliser seront, sauf spécifications contraires expresses ci-après, à exécuter avec des terres en provenance des fouilles. Dans le cas où la nature des terres provenant des fouilles ne permettrait pas l'exécution des remblais dans les conditions fixées par le DTU, il appartiendra à l'entrepreneur d'amener des matériaux de remblais conformes._x000D__x000D_Ces remblais ne devront contenir ni mottes, ni gazon, ni débris végétaux._x000D_Ils seront exécutés par couches successives de 0,20 ou 0,30 m maximum, selon le cas. La densité sèche après compactage sera au moins égale à 95 % de la densité sèche pour chaque couche._x000D__x000D_Préalablement à l'exécution de tous remblais, l'emprise devant être remblayée devra être soigneusement nettoyée et débarrassée de tous gravois, déchets, matières végétales, etc._x000D__x000D_Le maître d'œuvre pourra demander à l'entrepreneur des essais de compactage qui seront entièrement à la charge de ce dernier._x000D__x000D_Les prix des remblais comprendront implicitement tous mouvements et manutentions nécessaires, notamment le piochage pour reprise, tous jets de pelle, roulages, tous transports, etc., nécessaires en fonction des conditions de chantier._x000D__x000D__x000D_ _x000D_2.2.5 ENLEVEMENT DES TERRES_x000D__x000D__x000D_Les transports des déblais pourront se faire par tous moyens, sous réserve du respect des dispositions de l'article 4 du DTU 12._x000D__x000D_Les déblais devant être évacués hors du chantier seront transportés par l'entrepreneur à la décharge à toute distance, et il fera son affaire des autorisations, droits éventuels, etc. _x000D__x000D_Les déblais devant être utilisés ultérieurement en remblais seront mis en dépôt dans l'enceinte du chantier._x000D__x000D_Avant la mise en dépôt, ces déblais devront être purgés de tous débris végétaux et autres matériaux inaptes au remblai. En cas d'éléments rocheux, ils devront être concassés afin que la dimension maximale des plus gros éléments soit inférieure à 0,15 m dans leur plus grande dimension._x000D__x000D__x000D_2.2.6 CLASSIFICATION DES TERRAINS_x000D__x000D__x000D_La classification des terrains est celle définie à l'article 0 du DTU 12._x000D__x000D__x000D_2.2.7 PROTECTION DES CANALISATIONS RENCONTREES_x000D__x000D__x000D_L'entrepreneur devra prendre toutes les précautions lors de l'exécution des travaux, afin de ne pas endommager ou détruire les canalisations ou câbles éventuellement rencontrés._x000D__x000D_Il devra, le cas échéant, dès la localisation d'un de ces ouvrages, avertir immédiatement le Maître d'Oeuvre et les services techniques compétents._x000D__x000D_L'entrepreneur devra assurer la sauvegarde et la protection de la canalisation ou câble rencontré._x000D__x000D__x000D_2.3 DESCRIPTION DES TRAVAUX_x000D__x000D__x000D_2.3.1 TRAVAUX PREALABLES_x000D__x000D_2.3.1.1 ACCES DE CHANTIER_x000D__x000D__x000D_L'accès au chantier se fera depuis la Rue Pierre PERRIER_x000D__x000D_Le site sera en activité lors des travaux. L'entrepreneur devra donc mettre en place toutes les signalisations nécessaires pour assurer la sécurité au droit des accès tant pour le chantier que pour le maître d'ouvrage et ses salariés._x000D__x000D__x000D_2.3.1.2 PREPARATION DU TERRAIN_x000D__x000D__x000D_Avant l'exécution du terrassement, l'entrepreneur devra le nettoyage et le débroussaillage du terrain sur la totalité de sa surface, l'abattage d'arbre s'il y a lieux._x000D_Le tout devant être transporté à la décharge publique la plus proche._x000D__x000D__x000D_</v>
      </c>
      <c r="U16" s="111"/>
      <c r="V16" s="111"/>
      <c r="W16" s="111"/>
      <c r="X16" s="111"/>
      <c r="Y16" s="112"/>
    </row>
    <row r="17" spans="1:25" s="38" customFormat="1" outlineLevel="1" x14ac:dyDescent="0.2">
      <c r="A17" s="37" t="s">
        <v>300</v>
      </c>
      <c r="B17" s="74" t="s">
        <v>12</v>
      </c>
      <c r="C17" s="59"/>
      <c r="D17" s="75">
        <f>IF(A17=0,"",(E6+E7)*(G6+G7)*E8)</f>
        <v>0</v>
      </c>
      <c r="E17" s="61" t="str">
        <f>IF($A17=0,"",IF(IFERROR(IFERROR(IF(MATCH($B17,#REF!,0),INDEX(#REF!,MATCH($C17,#REF!,0),2),INDEX(#REF!,MATCH($B17,#REF!,0),2)),INDEX(#REF!,MATCH($B17,#REF!,0),2)),"")=0,"",IFERROR(IFERROR(IF(MATCH($B17,#REF!,0),INDEX(#REF!,MATCH($C17,#REF!,0),2),INDEX(#REF!,MATCH($B17,#REF!,0),2)),INDEX(#REF!,MATCH($B17,#REF!,0),2)),"")))</f>
        <v/>
      </c>
      <c r="F17" s="62" t="str">
        <f>IF($A17=0,"",IF(IFERROR(IFERROR(IF(MATCH($B17,#REF!,0),INDEX(#REF!,MATCH($C17,#REF!,0),3),INDEX(#REF!,MATCH($B17,#REF!,0),3)),INDEX(#REF!,MATCH($B17,#REF!,0),3)),"")=0,"",IFERROR(IFERROR(IF(MATCH($B17,#REF!,0),INDEX(#REF!,MATCH($C17,#REF!,0),3),INDEX(#REF!,MATCH($B17,#REF!,0),3)),INDEX(#REF!,MATCH($B17,#REF!,0),3)),"")))</f>
        <v/>
      </c>
      <c r="G17" s="63" t="str">
        <f t="shared" ref="G17:G26" si="1">IFERROR((D17*F17)*(1+$I$1+$I$3),"")</f>
        <v/>
      </c>
      <c r="J17" s="115" t="str">
        <f>IF($A17=0,"",IF(IFERROR(IFERROR(IF(MATCH($B17,#REF!,0),INDEX(#REF!,MATCH($C17,#REF!,0),6),INDEX(#REF!,MATCH($B17,#REF!,0),6)),INDEX(#REF!,MATCH($B17,#REF!,0),6)),"")=0,"",IFERROR(IFERROR(IF(MATCH($B17,#REF!,0),INDEX(#REF!,MATCH($C17,#REF!,0),6),INDEX(#REF!,MATCH($B17,#REF!,0),6)),INDEX(#REF!,MATCH($B17,#REF!,0),6)),"")))</f>
        <v/>
      </c>
      <c r="K17" s="116"/>
      <c r="L17" s="116"/>
      <c r="M17" s="116"/>
      <c r="N17" s="116"/>
      <c r="O17" s="64"/>
      <c r="T17" s="110" t="str">
        <f>IF($A17=0,"",IF(IFERROR(IFERROR(IF(MATCH($B17,Bibliothèque!$A$1:$A$423,0),INDEX(Bibliothèque!$A$1:$N$423,MATCH($C17,Bibliothèque!$A$1:$A$423,0),14),INDEX(Bibliothèque!$A$1:$N$423,MATCH($B17,Bibliothèque!$A$1:$A$423,0),14)),INDEX(Bibliothèque!$A$1:$N$423,MATCH($B17,Bibliothèque!$A$1:$A$423,0),14)),"")=0,"",IFERROR(IFERROR(IF(MATCH($B17,Bibliothèque!$A$1:$A$423,0),INDEX(Bibliothèque!$A$1:$N$423,MATCH($C17,Bibliothèque!$A$1:$A$423,0),14),INDEX(Bibliothèque!$A$1:$N$423,MATCH($B17,Bibliothèque!$A$1:$A$423,0),14)),INDEX(Bibliothèque!$A$1:$N$423,MATCH($B17,Bibliothèque!$A$1:$A$423,0),14)),"")))</f>
        <v>2.3.2.1 FOUILLES EN EXCAVATION_x000D__x000D_Avant l'exécution du terrassement, l'entrepreneur devra le nettoyage et le débroussaillage du terrain sur la totalité de sa surface, l'abattage d'arbre s'il y a lieux._x000D_Le tout devant être transporté à la décharge publique la plus proche._x000D__x000D_Fouilles en excavation exécutées par des moyens mécaniques ou manuels sur terrain de toute nature, comprenant :_x000D_• le décapage des terres végétales,_x000D_• le dressement des parois et du fond de fouilles,_x000D_• les dispositifs à prendre pour éviter les éboulements,_x000D_• le nivellement du fond de forme, y compris le profil de la rampe du déambulatoire,_x000D_• la purge de toutes poches de sol médiocre et son remplacement par du tout-venant compacté,_x000D_• épuisements éventuels des eaux de pluie ou de ruissellement,_x000D_• stockage des terres sur berges pour remblai ultérieur,_x000D_• toutes sujétions pour une exécution dans les règles de l'Art._x000D__x000D_IMPORTANT : les fouilles seront réalisées selon un programme établi en commun avec le lot Gros Oeuvre dans la confection des confortements des murs mitoyens en sous œuvre._x000D__x000D_Les fouilles seront réalisées avec une surlargeur de travail de 2,00 m en pied de fouille._x000D_Les talus seront dressés avec une pente conforme aux exigences du rapport de sol et à défaut à 1/1._x000D__x000D_La prestation de l'entreprise comprendra tous les terrassements nécessaires à la réalisation d'une rampe d'accès pour les engins et le personnel des entreprises._x000D__x000D_</v>
      </c>
      <c r="U17" s="111"/>
      <c r="V17" s="111"/>
      <c r="W17" s="111"/>
      <c r="X17" s="111"/>
      <c r="Y17" s="112"/>
    </row>
    <row r="18" spans="1:25" s="38" customFormat="1" outlineLevel="1" x14ac:dyDescent="0.2">
      <c r="A18" s="37" t="s">
        <v>300</v>
      </c>
      <c r="B18" s="74" t="s">
        <v>14</v>
      </c>
      <c r="C18" s="66"/>
      <c r="D18" s="76">
        <f>IF(A18=0,"",(E6+E7)*(G6+G7)*G8)</f>
        <v>0</v>
      </c>
      <c r="E18" s="68" t="str">
        <f>IF($A18=0,"",IF(IFERROR(IFERROR(IF(MATCH($B18,#REF!,0),INDEX(#REF!,MATCH($C18,#REF!,0),2),INDEX(#REF!,MATCH($B18,#REF!,0),2)),INDEX(#REF!,MATCH($B18,#REF!,0),2)),"")=0,"",IFERROR(IFERROR(IF(MATCH($B18,#REF!,0),INDEX(#REF!,MATCH($C18,#REF!,0),2),INDEX(#REF!,MATCH($B18,#REF!,0),2)),INDEX(#REF!,MATCH($B18,#REF!,0),2)),"")))</f>
        <v/>
      </c>
      <c r="F18" s="69" t="str">
        <f>IF($A18=0,"",IF(IFERROR(IFERROR(IF(MATCH($B18,#REF!,0),INDEX(#REF!,MATCH($C18,#REF!,0),3),INDEX(#REF!,MATCH($B18,#REF!,0),3)),INDEX(#REF!,MATCH($B18,#REF!,0),3)),"")=0,"",IFERROR(IFERROR(IF(MATCH($B18,#REF!,0),INDEX(#REF!,MATCH($C18,#REF!,0),3),INDEX(#REF!,MATCH($B18,#REF!,0),3)),INDEX(#REF!,MATCH($B18,#REF!,0),3)),"")))</f>
        <v/>
      </c>
      <c r="G18" s="70" t="str">
        <f t="shared" si="1"/>
        <v/>
      </c>
      <c r="J18" s="115" t="str">
        <f>IF($A18=0,"",IF(IFERROR(IFERROR(IF(MATCH($B18,#REF!,0),INDEX(#REF!,MATCH($C18,#REF!,0),6),INDEX(#REF!,MATCH($B18,#REF!,0),6)),INDEX(#REF!,MATCH($B18,#REF!,0),6)),"")=0,"",IFERROR(IFERROR(IF(MATCH($B18,#REF!,0),INDEX(#REF!,MATCH($C18,#REF!,0),6),INDEX(#REF!,MATCH($B18,#REF!,0),6)),INDEX(#REF!,MATCH($B18,#REF!,0),6)),"")))</f>
        <v/>
      </c>
      <c r="K18" s="116"/>
      <c r="L18" s="116"/>
      <c r="M18" s="116"/>
      <c r="N18" s="116"/>
      <c r="O18" s="64"/>
      <c r="T18" s="110" t="str">
        <f>IF($A18=0,"",IF(IFERROR(IFERROR(IF(MATCH($B18,Bibliothèque!$A$1:$A$423,0),INDEX(Bibliothèque!$A$1:$N$423,MATCH($C18,Bibliothèque!$A$1:$A$423,0),14),INDEX(Bibliothèque!$A$1:$N$423,MATCH($B18,Bibliothèque!$A$1:$A$423,0),14)),INDEX(Bibliothèque!$A$1:$N$423,MATCH($B18,Bibliothèque!$A$1:$A$423,0),14)),"")=0,"",IFERROR(IFERROR(IF(MATCH($B18,Bibliothèque!$A$1:$A$423,0),INDEX(Bibliothèque!$A$1:$N$423,MATCH($C18,Bibliothèque!$A$1:$A$423,0),14),INDEX(Bibliothèque!$A$1:$N$423,MATCH($B18,Bibliothèque!$A$1:$A$423,0),14)),INDEX(Bibliothèque!$A$1:$N$423,MATCH($B18,Bibliothèque!$A$1:$A$423,0),14)),"")))</f>
        <v>2.3.2.2 PLATEFORME SOUS DALLAGE_x000D__x000D__x000D_Au droit des dallages, réalisation d'une plateforme portante comprenant :_x000D__x000D_ - Purges des remblais_x000D_ - curage soigneux du fond de forme_x000D_ - pose d'un géotextile de séparation_x000D_ - substitution des remblais pour création d’une couche de forme sous dallage constituée d'un matelas gravelo-sableux de 40 cm d'épaisseur minimum compacté par couche_x000D_ - contrôle et compactage de la couche de forme pour obtenir un coefficient de Westergaard de 50 MPa/m avec EV2 / EV1 &lt; 2,2 et EV2 &gt;50 MPa_x000D_ - essais à la plaque._x000D__x000D_</v>
      </c>
      <c r="U18" s="111"/>
      <c r="V18" s="111"/>
      <c r="W18" s="111"/>
      <c r="X18" s="111"/>
      <c r="Y18" s="112"/>
    </row>
    <row r="19" spans="1:25" s="38" customFormat="1" outlineLevel="1" x14ac:dyDescent="0.2">
      <c r="A19" s="37" t="s">
        <v>300</v>
      </c>
      <c r="B19" s="74" t="s">
        <v>13</v>
      </c>
      <c r="C19" s="66"/>
      <c r="D19" s="67"/>
      <c r="E19" s="68" t="str">
        <f>IF($A19=0,"",IF(IFERROR(IFERROR(IF(MATCH($B19,#REF!,0),INDEX(#REF!,MATCH($C19,#REF!,0),2),INDEX(#REF!,MATCH($B19,#REF!,0),2)),INDEX(#REF!,MATCH($B19,#REF!,0),2)),"")=0,"",IFERROR(IFERROR(IF(MATCH($B19,#REF!,0),INDEX(#REF!,MATCH($C19,#REF!,0),2),INDEX(#REF!,MATCH($B19,#REF!,0),2)),INDEX(#REF!,MATCH($B19,#REF!,0),2)),"")))</f>
        <v/>
      </c>
      <c r="F19" s="69" t="str">
        <f>IF($A19=0,"",IF(IFERROR(IFERROR(IF(MATCH($B19,#REF!,0),INDEX(#REF!,MATCH($C19,#REF!,0),3),INDEX(#REF!,MATCH($B19,#REF!,0),3)),INDEX(#REF!,MATCH($B19,#REF!,0),3)),"")=0,"",IFERROR(IFERROR(IF(MATCH($B19,#REF!,0),INDEX(#REF!,MATCH($C19,#REF!,0),3),INDEX(#REF!,MATCH($B19,#REF!,0),3)),INDEX(#REF!,MATCH($B19,#REF!,0),3)),"")))</f>
        <v/>
      </c>
      <c r="G19" s="70" t="str">
        <f t="shared" si="1"/>
        <v/>
      </c>
      <c r="J19" s="115" t="str">
        <f>IF($A19=0,"",IF(IFERROR(IFERROR(IF(MATCH($B19,#REF!,0),INDEX(#REF!,MATCH($C19,#REF!,0),6),INDEX(#REF!,MATCH($B19,#REF!,0),6)),INDEX(#REF!,MATCH($B19,#REF!,0),6)),"")=0,"",IFERROR(IFERROR(IF(MATCH($B19,#REF!,0),INDEX(#REF!,MATCH($C19,#REF!,0),6),INDEX(#REF!,MATCH($B19,#REF!,0),6)),INDEX(#REF!,MATCH($B19,#REF!,0),6)),"")))</f>
        <v/>
      </c>
      <c r="K19" s="116"/>
      <c r="L19" s="116"/>
      <c r="M19" s="116"/>
      <c r="N19" s="116"/>
      <c r="O19" s="64"/>
      <c r="T19" s="110" t="str">
        <f>IF($A19=0,"",IF(IFERROR(IFERROR(IF(MATCH($B19,Bibliothèque!$A$1:$A$423,0),INDEX(Bibliothèque!$A$1:$N$423,MATCH($C19,Bibliothèque!$A$1:$A$423,0),14),INDEX(Bibliothèque!$A$1:$N$423,MATCH($B19,Bibliothèque!$A$1:$A$423,0),14)),INDEX(Bibliothèque!$A$1:$N$423,MATCH($B19,Bibliothèque!$A$1:$A$423,0),14)),"")=0,"",IFERROR(IFERROR(IF(MATCH($B19,Bibliothèque!$A$1:$A$423,0),INDEX(Bibliothèque!$A$1:$N$423,MATCH($C19,Bibliothèque!$A$1:$A$423,0),14),INDEX(Bibliothèque!$A$1:$N$423,MATCH($B19,Bibliothèque!$A$1:$A$423,0),14)),INDEX(Bibliothèque!$A$1:$N$423,MATCH($B19,Bibliothèque!$A$1:$A$423,0),14)),"")))</f>
        <v>2.3.2.3 REMBLAIEMENT DES FOUILLES_x000D__x000D__x000D_Remblaiement au pourtour de la construction comprenant :_x000D_• exécution par tous les moyens mécaniques ou manuels,_x000D_• tous foisonnements et régalage,_x000D_• utilisation des terres issues des terrassements si celles ci sont de bonne qualité. Dans le cas contraire, le remblaiement se fera avec des matériaux d'apports,_x000D_• toutes sujétions pour une exécution dans les règles de l'Art._x000D__x000D_Le remblaiement se fera par couches de 20 cm d'épaisseur sérieusement compactées._x000D__x000D_</v>
      </c>
      <c r="U19" s="111"/>
      <c r="V19" s="111"/>
      <c r="W19" s="111"/>
      <c r="X19" s="111"/>
      <c r="Y19" s="112"/>
    </row>
    <row r="20" spans="1:25" s="38" customFormat="1" outlineLevel="1" x14ac:dyDescent="0.2">
      <c r="A20" s="37" t="s">
        <v>300</v>
      </c>
      <c r="B20" s="74" t="s">
        <v>15</v>
      </c>
      <c r="C20" s="77"/>
      <c r="D20" s="67"/>
      <c r="E20" s="68" t="str">
        <f>IF($A20=0,"",IF(IFERROR(IFERROR(IF(MATCH($B20,#REF!,0),INDEX(#REF!,MATCH($C20,#REF!,0),2),INDEX(#REF!,MATCH($B20,#REF!,0),2)),INDEX(#REF!,MATCH($B20,#REF!,0),2)),"")=0,"",IFERROR(IFERROR(IF(MATCH($B20,#REF!,0),INDEX(#REF!,MATCH($C20,#REF!,0),2),INDEX(#REF!,MATCH($B20,#REF!,0),2)),INDEX(#REF!,MATCH($B20,#REF!,0),2)),"")))</f>
        <v/>
      </c>
      <c r="F20" s="69" t="str">
        <f>IF($A20=0,"",IF(IFERROR(IFERROR(IF(MATCH($B20,#REF!,0),INDEX(#REF!,MATCH($C20,#REF!,0),3),INDEX(#REF!,MATCH($B20,#REF!,0),3)),INDEX(#REF!,MATCH($B20,#REF!,0),3)),"")=0,"",IFERROR(IFERROR(IF(MATCH($B20,#REF!,0),INDEX(#REF!,MATCH($C20,#REF!,0),3),INDEX(#REF!,MATCH($B20,#REF!,0),3)),INDEX(#REF!,MATCH($B20,#REF!,0),3)),"")))</f>
        <v/>
      </c>
      <c r="G20" s="70" t="str">
        <f t="shared" si="1"/>
        <v/>
      </c>
      <c r="J20" s="115" t="str">
        <f>IF($A20=0,"",IF(IFERROR(IFERROR(IF(MATCH($B20,#REF!,0),INDEX(#REF!,MATCH($C20,#REF!,0),6),INDEX(#REF!,MATCH($B20,#REF!,0),6)),INDEX(#REF!,MATCH($B20,#REF!,0),6)),"")=0,"",IFERROR(IFERROR(IF(MATCH($B20,#REF!,0),INDEX(#REF!,MATCH($C20,#REF!,0),6),INDEX(#REF!,MATCH($B20,#REF!,0),6)),INDEX(#REF!,MATCH($B20,#REF!,0),6)),"")))</f>
        <v/>
      </c>
      <c r="K20" s="116"/>
      <c r="L20" s="116"/>
      <c r="M20" s="116"/>
      <c r="N20" s="116"/>
      <c r="O20" s="64"/>
      <c r="T20" s="110" t="str">
        <f>IF($A20=0,"",IF(IFERROR(IFERROR(IF(MATCH($B20,Bibliothèque!$A$1:$A$423,0),INDEX(Bibliothèque!$A$1:$N$423,MATCH($C20,Bibliothèque!$A$1:$A$423,0),14),INDEX(Bibliothèque!$A$1:$N$423,MATCH($B20,Bibliothèque!$A$1:$A$423,0),14)),INDEX(Bibliothèque!$A$1:$N$423,MATCH($B20,Bibliothèque!$A$1:$A$423,0),14)),"")=0,"",IFERROR(IFERROR(IF(MATCH($B20,Bibliothèque!$A$1:$A$423,0),INDEX(Bibliothèque!$A$1:$N$423,MATCH($C20,Bibliothèque!$A$1:$A$423,0),14),INDEX(Bibliothèque!$A$1:$N$423,MATCH($B20,Bibliothèque!$A$1:$A$423,0),14)),INDEX(Bibliothèque!$A$1:$N$423,MATCH($B20,Bibliothèque!$A$1:$A$423,0),14)),"")))</f>
        <v>2.3.3 VOIRIES</v>
      </c>
      <c r="U20" s="111"/>
      <c r="V20" s="111"/>
      <c r="W20" s="111"/>
      <c r="X20" s="111"/>
      <c r="Y20" s="112"/>
    </row>
    <row r="21" spans="1:25" s="38" customFormat="1" outlineLevel="1" x14ac:dyDescent="0.2">
      <c r="A21" s="37" t="s">
        <v>300</v>
      </c>
      <c r="B21" s="74" t="s">
        <v>89</v>
      </c>
      <c r="C21" s="77"/>
      <c r="D21" s="67"/>
      <c r="E21" s="68" t="str">
        <f>IF($A21=0,"",IF(IFERROR(IFERROR(IF(MATCH($B21,#REF!,0),INDEX(#REF!,MATCH($C21,#REF!,0),2),INDEX(#REF!,MATCH($B21,#REF!,0),2)),INDEX(#REF!,MATCH($B21,#REF!,0),2)),"")=0,"",IFERROR(IFERROR(IF(MATCH($B21,#REF!,0),INDEX(#REF!,MATCH($C21,#REF!,0),2),INDEX(#REF!,MATCH($B21,#REF!,0),2)),INDEX(#REF!,MATCH($B21,#REF!,0),2)),"")))</f>
        <v/>
      </c>
      <c r="F21" s="69" t="str">
        <f>IF($A21=0,"",IF(IFERROR(IFERROR(IF(MATCH($B21,#REF!,0),INDEX(#REF!,MATCH($C21,#REF!,0),3),INDEX(#REF!,MATCH($B21,#REF!,0),3)),INDEX(#REF!,MATCH($B21,#REF!,0),3)),"")=0,"",IFERROR(IFERROR(IF(MATCH($B21,#REF!,0),INDEX(#REF!,MATCH($C21,#REF!,0),3),INDEX(#REF!,MATCH($B21,#REF!,0),3)),INDEX(#REF!,MATCH($B21,#REF!,0),3)),"")))</f>
        <v/>
      </c>
      <c r="G21" s="70" t="str">
        <f t="shared" si="1"/>
        <v/>
      </c>
      <c r="J21" s="115" t="str">
        <f>IF($A21=0,"",IF(IFERROR(IFERROR(IF(MATCH($B21,#REF!,0),INDEX(#REF!,MATCH($C21,#REF!,0),6),INDEX(#REF!,MATCH($B21,#REF!,0),6)),INDEX(#REF!,MATCH($B21,#REF!,0),6)),"")=0,"",IFERROR(IFERROR(IF(MATCH($B21,#REF!,0),INDEX(#REF!,MATCH($C21,#REF!,0),6),INDEX(#REF!,MATCH($B21,#REF!,0),6)),INDEX(#REF!,MATCH($B21,#REF!,0),6)),"")))</f>
        <v/>
      </c>
      <c r="K21" s="116"/>
      <c r="L21" s="116"/>
      <c r="M21" s="116"/>
      <c r="N21" s="116"/>
      <c r="O21" s="64"/>
      <c r="T21" s="110" t="str">
        <f>IF($A21=0,"",IF(IFERROR(IFERROR(IF(MATCH($B21,Bibliothèque!$A$1:$A$423,0),INDEX(Bibliothèque!$A$1:$N$423,MATCH($C21,Bibliothèque!$A$1:$A$423,0),14),INDEX(Bibliothèque!$A$1:$N$423,MATCH($B21,Bibliothèque!$A$1:$A$423,0),14)),INDEX(Bibliothèque!$A$1:$N$423,MATCH($B21,Bibliothèque!$A$1:$A$423,0),14)),"")=0,"",IFERROR(IFERROR(IF(MATCH($B21,Bibliothèque!$A$1:$A$423,0),INDEX(Bibliothèque!$A$1:$N$423,MATCH($C21,Bibliothèque!$A$1:$A$423,0),14),INDEX(Bibliothèque!$A$1:$N$423,MATCH($B21,Bibliothèque!$A$1:$A$423,0),14)),INDEX(Bibliothèque!$A$1:$N$423,MATCH($B21,Bibliothèque!$A$1:$A$423,0),14)),"")))</f>
        <v>2.3.4 RESEAUX</v>
      </c>
      <c r="U21" s="111"/>
      <c r="V21" s="111"/>
      <c r="W21" s="111"/>
      <c r="X21" s="111"/>
      <c r="Y21" s="112"/>
    </row>
    <row r="22" spans="1:25" s="38" customFormat="1" outlineLevel="1" x14ac:dyDescent="0.2">
      <c r="A22" s="37" t="s">
        <v>300</v>
      </c>
      <c r="B22" s="74" t="s">
        <v>90</v>
      </c>
      <c r="C22" s="77"/>
      <c r="D22" s="67"/>
      <c r="E22" s="68" t="str">
        <f>IF($A22=0,"",IF(IFERROR(IFERROR(IF(MATCH($B22,#REF!,0),INDEX(#REF!,MATCH($C22,#REF!,0),2),INDEX(#REF!,MATCH($B22,#REF!,0),2)),INDEX(#REF!,MATCH($B22,#REF!,0),2)),"")=0,"",IFERROR(IFERROR(IF(MATCH($B22,#REF!,0),INDEX(#REF!,MATCH($C22,#REF!,0),2),INDEX(#REF!,MATCH($B22,#REF!,0),2)),INDEX(#REF!,MATCH($B22,#REF!,0),2)),"")))</f>
        <v/>
      </c>
      <c r="F22" s="69" t="str">
        <f>IF($A22=0,"",IF(IFERROR(IFERROR(IF(MATCH($B22,#REF!,0),INDEX(#REF!,MATCH($C22,#REF!,0),3),INDEX(#REF!,MATCH($B22,#REF!,0),3)),INDEX(#REF!,MATCH($B22,#REF!,0),3)),"")=0,"",IFERROR(IFERROR(IF(MATCH($B22,#REF!,0),INDEX(#REF!,MATCH($C22,#REF!,0),3),INDEX(#REF!,MATCH($B22,#REF!,0),3)),INDEX(#REF!,MATCH($B22,#REF!,0),3)),"")))</f>
        <v/>
      </c>
      <c r="G22" s="70" t="str">
        <f t="shared" si="1"/>
        <v/>
      </c>
      <c r="J22" s="115" t="str">
        <f>IF($A22=0,"",IF(IFERROR(IFERROR(IF(MATCH($B22,#REF!,0),INDEX(#REF!,MATCH($C22,#REF!,0),6),INDEX(#REF!,MATCH($B22,#REF!,0),6)),INDEX(#REF!,MATCH($B22,#REF!,0),6)),"")=0,"",IFERROR(IFERROR(IF(MATCH($B22,#REF!,0),INDEX(#REF!,MATCH($C22,#REF!,0),6),INDEX(#REF!,MATCH($B22,#REF!,0),6)),INDEX(#REF!,MATCH($B22,#REF!,0),6)),"")))</f>
        <v/>
      </c>
      <c r="K22" s="116"/>
      <c r="L22" s="116"/>
      <c r="M22" s="116"/>
      <c r="N22" s="116"/>
      <c r="O22" s="64"/>
      <c r="T22" s="110" t="str">
        <f>IF($A22=0,"",IF(IFERROR(IFERROR(IF(MATCH($B22,Bibliothèque!$A$1:$A$423,0),INDEX(Bibliothèque!$A$1:$N$423,MATCH($C22,Bibliothèque!$A$1:$A$423,0),14),INDEX(Bibliothèque!$A$1:$N$423,MATCH($B22,Bibliothèque!$A$1:$A$423,0),14)),INDEX(Bibliothèque!$A$1:$N$423,MATCH($B22,Bibliothèque!$A$1:$A$423,0),14)),"")=0,"",IFERROR(IFERROR(IF(MATCH($B22,Bibliothèque!$A$1:$A$423,0),INDEX(Bibliothèque!$A$1:$N$423,MATCH($C22,Bibliothèque!$A$1:$A$423,0),14),INDEX(Bibliothèque!$A$1:$N$423,MATCH($B22,Bibliothèque!$A$1:$A$423,0),14)),INDEX(Bibliothèque!$A$1:$N$423,MATCH($B22,Bibliothèque!$A$1:$A$423,0),14)),"")))</f>
        <v/>
      </c>
      <c r="U22" s="111"/>
      <c r="V22" s="111"/>
      <c r="W22" s="111"/>
      <c r="X22" s="111"/>
      <c r="Y22" s="112"/>
    </row>
    <row r="23" spans="1:25" s="38" customFormat="1" outlineLevel="1" x14ac:dyDescent="0.2">
      <c r="A23" s="37" t="s">
        <v>300</v>
      </c>
      <c r="B23" s="74" t="s">
        <v>91</v>
      </c>
      <c r="C23" s="77"/>
      <c r="D23" s="67"/>
      <c r="E23" s="68" t="str">
        <f>IF($A23=0,"",IF(IFERROR(IFERROR(IF(MATCH($B23,#REF!,0),INDEX(#REF!,MATCH($C23,#REF!,0),2),INDEX(#REF!,MATCH($B23,#REF!,0),2)),INDEX(#REF!,MATCH($B23,#REF!,0),2)),"")=0,"",IFERROR(IFERROR(IF(MATCH($B23,#REF!,0),INDEX(#REF!,MATCH($C23,#REF!,0),2),INDEX(#REF!,MATCH($B23,#REF!,0),2)),INDEX(#REF!,MATCH($B23,#REF!,0),2)),"")))</f>
        <v/>
      </c>
      <c r="F23" s="69" t="str">
        <f>IF($A23=0,"",IF(IFERROR(IFERROR(IF(MATCH($B23,#REF!,0),INDEX(#REF!,MATCH($C23,#REF!,0),3),INDEX(#REF!,MATCH($B23,#REF!,0),3)),INDEX(#REF!,MATCH($B23,#REF!,0),3)),"")=0,"",IFERROR(IFERROR(IF(MATCH($B23,#REF!,0),INDEX(#REF!,MATCH($C23,#REF!,0),3),INDEX(#REF!,MATCH($B23,#REF!,0),3)),INDEX(#REF!,MATCH($B23,#REF!,0),3)),"")))</f>
        <v/>
      </c>
      <c r="G23" s="70" t="str">
        <f t="shared" si="1"/>
        <v/>
      </c>
      <c r="J23" s="115" t="str">
        <f>IF($A23=0,"",IF(IFERROR(IFERROR(IF(MATCH($B23,#REF!,0),INDEX(#REF!,MATCH($C23,#REF!,0),6),INDEX(#REF!,MATCH($B23,#REF!,0),6)),INDEX(#REF!,MATCH($B23,#REF!,0),6)),"")=0,"",IFERROR(IFERROR(IF(MATCH($B23,#REF!,0),INDEX(#REF!,MATCH($C23,#REF!,0),6),INDEX(#REF!,MATCH($B23,#REF!,0),6)),INDEX(#REF!,MATCH($B23,#REF!,0),6)),"")))</f>
        <v/>
      </c>
      <c r="K23" s="116"/>
      <c r="L23" s="116"/>
      <c r="M23" s="116"/>
      <c r="N23" s="116"/>
      <c r="O23" s="64"/>
      <c r="T23" s="110" t="str">
        <f>IF($A23=0,"",IF(IFERROR(IFERROR(IF(MATCH($B23,Bibliothèque!$A$1:$A$423,0),INDEX(Bibliothèque!$A$1:$N$423,MATCH($C23,Bibliothèque!$A$1:$A$423,0),14),INDEX(Bibliothèque!$A$1:$N$423,MATCH($B23,Bibliothèque!$A$1:$A$423,0),14)),INDEX(Bibliothèque!$A$1:$N$423,MATCH($B23,Bibliothèque!$A$1:$A$423,0),14)),"")=0,"",IFERROR(IFERROR(IF(MATCH($B23,Bibliothèque!$A$1:$A$423,0),INDEX(Bibliothèque!$A$1:$N$423,MATCH($C23,Bibliothèque!$A$1:$A$423,0),14),INDEX(Bibliothèque!$A$1:$N$423,MATCH($B23,Bibliothèque!$A$1:$A$423,0),14)),INDEX(Bibliothèque!$A$1:$N$423,MATCH($B23,Bibliothèque!$A$1:$A$423,0),14)),"")))</f>
        <v/>
      </c>
      <c r="U23" s="111"/>
      <c r="V23" s="111"/>
      <c r="W23" s="111"/>
      <c r="X23" s="111"/>
      <c r="Y23" s="112"/>
    </row>
    <row r="24" spans="1:25" s="38" customFormat="1" outlineLevel="1" x14ac:dyDescent="0.2">
      <c r="A24" s="37" t="s">
        <v>300</v>
      </c>
      <c r="B24" s="74" t="s">
        <v>219</v>
      </c>
      <c r="C24" s="77"/>
      <c r="D24" s="67"/>
      <c r="E24" s="68" t="str">
        <f>IF($A24=0,"",IF(IFERROR(IFERROR(IF(MATCH($B24,#REF!,0),INDEX(#REF!,MATCH($C24,#REF!,0),2),INDEX(#REF!,MATCH($B24,#REF!,0),2)),INDEX(#REF!,MATCH($B24,#REF!,0),2)),"")=0,"",IFERROR(IFERROR(IF(MATCH($B24,#REF!,0),INDEX(#REF!,MATCH($C24,#REF!,0),2),INDEX(#REF!,MATCH($B24,#REF!,0),2)),INDEX(#REF!,MATCH($B24,#REF!,0),2)),"")))</f>
        <v/>
      </c>
      <c r="F24" s="69" t="str">
        <f>IF($A24=0,"",IF(IFERROR(IFERROR(IF(MATCH($B24,#REF!,0),INDEX(#REF!,MATCH($C24,#REF!,0),3),INDEX(#REF!,MATCH($B24,#REF!,0),3)),INDEX(#REF!,MATCH($B24,#REF!,0),3)),"")=0,"",IFERROR(IFERROR(IF(MATCH($B24,#REF!,0),INDEX(#REF!,MATCH($C24,#REF!,0),3),INDEX(#REF!,MATCH($B24,#REF!,0),3)),INDEX(#REF!,MATCH($B24,#REF!,0),3)),"")))</f>
        <v/>
      </c>
      <c r="G24" s="70" t="str">
        <f t="shared" si="1"/>
        <v/>
      </c>
      <c r="J24" s="115" t="str">
        <f>IF($A24=0,"",IF(IFERROR(IFERROR(IF(MATCH($B24,#REF!,0),INDEX(#REF!,MATCH($C24,#REF!,0),6),INDEX(#REF!,MATCH($B24,#REF!,0),6)),INDEX(#REF!,MATCH($B24,#REF!,0),6)),"")=0,"",IFERROR(IFERROR(IF(MATCH($B24,#REF!,0),INDEX(#REF!,MATCH($C24,#REF!,0),6),INDEX(#REF!,MATCH($B24,#REF!,0),6)),INDEX(#REF!,MATCH($B24,#REF!,0),6)),"")))</f>
        <v/>
      </c>
      <c r="K24" s="116"/>
      <c r="L24" s="116"/>
      <c r="M24" s="116"/>
      <c r="N24" s="116"/>
      <c r="O24" s="64"/>
      <c r="T24" s="110" t="str">
        <f>IF($A24=0,"",IF(IFERROR(IFERROR(IF(MATCH($B24,Bibliothèque!$A$1:$A$423,0),INDEX(Bibliothèque!$A$1:$N$423,MATCH($C24,Bibliothèque!$A$1:$A$423,0),14),INDEX(Bibliothèque!$A$1:$N$423,MATCH($B24,Bibliothèque!$A$1:$A$423,0),14)),INDEX(Bibliothèque!$A$1:$N$423,MATCH($B24,Bibliothèque!$A$1:$A$423,0),14)),"")=0,"",IFERROR(IFERROR(IF(MATCH($B24,Bibliothèque!$A$1:$A$423,0),INDEX(Bibliothèque!$A$1:$N$423,MATCH($C24,Bibliothèque!$A$1:$A$423,0),14),INDEX(Bibliothèque!$A$1:$N$423,MATCH($B24,Bibliothèque!$A$1:$A$423,0),14)),INDEX(Bibliothèque!$A$1:$N$423,MATCH($B24,Bibliothèque!$A$1:$A$423,0),14)),"")))</f>
        <v/>
      </c>
      <c r="U24" s="111"/>
      <c r="V24" s="111"/>
      <c r="W24" s="111"/>
      <c r="X24" s="111"/>
      <c r="Y24" s="112"/>
    </row>
    <row r="25" spans="1:25" s="38" customFormat="1" outlineLevel="1" x14ac:dyDescent="0.2">
      <c r="A25" s="37" t="s">
        <v>300</v>
      </c>
      <c r="B25" s="74" t="s">
        <v>101</v>
      </c>
      <c r="C25" s="77"/>
      <c r="D25" s="67"/>
      <c r="E25" s="68" t="str">
        <f>IF($A25=0,"",IF(IFERROR(IFERROR(IF(MATCH($B25,#REF!,0),INDEX(#REF!,MATCH($C25,#REF!,0),2),INDEX(#REF!,MATCH($B25,#REF!,0),2)),INDEX(#REF!,MATCH($B25,#REF!,0),2)),"")=0,"",IFERROR(IFERROR(IF(MATCH($B25,#REF!,0),INDEX(#REF!,MATCH($C25,#REF!,0),2),INDEX(#REF!,MATCH($B25,#REF!,0),2)),INDEX(#REF!,MATCH($B25,#REF!,0),2)),"")))</f>
        <v/>
      </c>
      <c r="F25" s="69" t="str">
        <f>IF($A25=0,"",IF(IFERROR(IFERROR(IF(MATCH($B25,#REF!,0),INDEX(#REF!,MATCH($C25,#REF!,0),3),INDEX(#REF!,MATCH($B25,#REF!,0),3)),INDEX(#REF!,MATCH($B25,#REF!,0),3)),"")=0,"",IFERROR(IFERROR(IF(MATCH($B25,#REF!,0),INDEX(#REF!,MATCH($C25,#REF!,0),3),INDEX(#REF!,MATCH($B25,#REF!,0),3)),INDEX(#REF!,MATCH($B25,#REF!,0),3)),"")))</f>
        <v/>
      </c>
      <c r="G25" s="70" t="str">
        <f t="shared" si="1"/>
        <v/>
      </c>
      <c r="J25" s="115" t="str">
        <f>IF($A25=0,"",IF(IFERROR(IFERROR(IF(MATCH($B25,#REF!,0),INDEX(#REF!,MATCH($C25,#REF!,0),6),INDEX(#REF!,MATCH($B25,#REF!,0),6)),INDEX(#REF!,MATCH($B25,#REF!,0),6)),"")=0,"",IFERROR(IFERROR(IF(MATCH($B25,#REF!,0),INDEX(#REF!,MATCH($C25,#REF!,0),6),INDEX(#REF!,MATCH($B25,#REF!,0),6)),INDEX(#REF!,MATCH($B25,#REF!,0),6)),"")))</f>
        <v/>
      </c>
      <c r="K25" s="116"/>
      <c r="L25" s="116"/>
      <c r="M25" s="116"/>
      <c r="N25" s="116"/>
      <c r="O25" s="64"/>
      <c r="T25" s="110" t="str">
        <f>IF($A25=0,"",IF(IFERROR(IFERROR(IF(MATCH($B25,Bibliothèque!$A$1:$A$423,0),INDEX(Bibliothèque!$A$1:$N$423,MATCH($C25,Bibliothèque!$A$1:$A$423,0),14),INDEX(Bibliothèque!$A$1:$N$423,MATCH($B25,Bibliothèque!$A$1:$A$423,0),14)),INDEX(Bibliothèque!$A$1:$N$423,MATCH($B25,Bibliothèque!$A$1:$A$423,0),14)),"")=0,"",IFERROR(IFERROR(IF(MATCH($B25,Bibliothèque!$A$1:$A$423,0),INDEX(Bibliothèque!$A$1:$N$423,MATCH($C25,Bibliothèque!$A$1:$A$423,0),14),INDEX(Bibliothèque!$A$1:$N$423,MATCH($B25,Bibliothèque!$A$1:$A$423,0),14)),INDEX(Bibliothèque!$A$1:$N$423,MATCH($B25,Bibliothèque!$A$1:$A$423,0),14)),"")))</f>
        <v/>
      </c>
      <c r="U25" s="111"/>
      <c r="V25" s="111"/>
      <c r="W25" s="111"/>
      <c r="X25" s="111"/>
      <c r="Y25" s="112"/>
    </row>
    <row r="26" spans="1:25" s="38" customFormat="1" ht="17" outlineLevel="1" thickBot="1" x14ac:dyDescent="0.25">
      <c r="A26" s="37"/>
      <c r="B26" s="78"/>
      <c r="C26" s="79"/>
      <c r="D26" s="80"/>
      <c r="E26" s="68" t="str">
        <f>IF($A26=0,"",IF(IFERROR(IFERROR(IF(MATCH($B26,#REF!,0),INDEX(#REF!,MATCH($C26,#REF!,0),2),INDEX(#REF!,MATCH($B26,#REF!,0),2)),INDEX(#REF!,MATCH($B26,#REF!,0),2)),"")=0,"",IFERROR(IFERROR(IF(MATCH($B26,#REF!,0),INDEX(#REF!,MATCH($C26,#REF!,0),2),INDEX(#REF!,MATCH($B26,#REF!,0),2)),INDEX(#REF!,MATCH($B26,#REF!,0),2)),"")))</f>
        <v/>
      </c>
      <c r="F26" s="69" t="str">
        <f>IF($A26=0,"",IF(IFERROR(IFERROR(IF(MATCH($B26,#REF!,0),INDEX(#REF!,MATCH($C26,#REF!,0),3),INDEX(#REF!,MATCH($B26,#REF!,0),3)),INDEX(#REF!,MATCH($B26,#REF!,0),3)),"")=0,"",IFERROR(IFERROR(IF(MATCH($B26,#REF!,0),INDEX(#REF!,MATCH($C26,#REF!,0),3),INDEX(#REF!,MATCH($B26,#REF!,0),3)),INDEX(#REF!,MATCH($B26,#REF!,0),3)),"")))</f>
        <v/>
      </c>
      <c r="G26" s="70" t="str">
        <f t="shared" si="1"/>
        <v/>
      </c>
      <c r="J26" s="115" t="str">
        <f>IF($A26=0,"",IF(IFERROR(IFERROR(IF(MATCH($B26,#REF!,0),INDEX(#REF!,MATCH($C26,#REF!,0),6),INDEX(#REF!,MATCH($B26,#REF!,0),6)),INDEX(#REF!,MATCH($B26,#REF!,0),6)),"")=0,"",IFERROR(IFERROR(IF(MATCH($B26,#REF!,0),INDEX(#REF!,MATCH($C26,#REF!,0),6),INDEX(#REF!,MATCH($B26,#REF!,0),6)),INDEX(#REF!,MATCH($B26,#REF!,0),6)),"")))</f>
        <v/>
      </c>
      <c r="K26" s="116"/>
      <c r="L26" s="116"/>
      <c r="M26" s="116"/>
      <c r="N26" s="116"/>
      <c r="O26" s="64"/>
      <c r="T26" s="110" t="str">
        <f>IF($A26=0,"",IF(IFERROR(IFERROR(IF(MATCH($B26,Bibliothèque!$A$1:$A$423,0),INDEX(Bibliothèque!$A$1:$N$423,MATCH($C26,Bibliothèque!$A$1:$A$423,0),14),INDEX(Bibliothèque!$A$1:$N$423,MATCH($B26,Bibliothèque!$A$1:$A$423,0),14)),INDEX(Bibliothèque!$A$1:$N$423,MATCH($B26,Bibliothèque!$A$1:$A$423,0),14)),"")=0,"",IFERROR(IFERROR(IF(MATCH($B26,Bibliothèque!$A$1:$A$423,0),INDEX(Bibliothèque!$A$1:$N$423,MATCH($C26,Bibliothèque!$A$1:$A$423,0),14),INDEX(Bibliothèque!$A$1:$N$423,MATCH($B26,Bibliothèque!$A$1:$A$423,0),14)),INDEX(Bibliothèque!$A$1:$N$423,MATCH($B26,Bibliothèque!$A$1:$A$423,0),14)),"")))</f>
        <v/>
      </c>
      <c r="U26" s="111"/>
      <c r="V26" s="111"/>
      <c r="W26" s="111"/>
      <c r="X26" s="111"/>
      <c r="Y26" s="112"/>
    </row>
    <row r="27" spans="1:25" s="38" customFormat="1" ht="26" customHeight="1" thickBot="1" x14ac:dyDescent="0.25">
      <c r="A27" s="37"/>
      <c r="B27" s="120"/>
      <c r="C27" s="121"/>
      <c r="D27" s="121"/>
      <c r="E27" s="121"/>
      <c r="F27" s="121"/>
      <c r="G27" s="122"/>
      <c r="J27" s="115" t="str">
        <f>IF($A27=0,"",IF(IFERROR(IFERROR(IF(MATCH($B27,#REF!,0),INDEX(#REF!,MATCH($C27,#REF!,0),6),INDEX(#REF!,MATCH($B27,#REF!,0),6)),INDEX(#REF!,MATCH($B27,#REF!,0),6)),"")=0,"",IFERROR(IFERROR(IF(MATCH($B27,#REF!,0),INDEX(#REF!,MATCH($C27,#REF!,0),6),INDEX(#REF!,MATCH($B27,#REF!,0),6)),INDEX(#REF!,MATCH($B27,#REF!,0),6)),"")))</f>
        <v/>
      </c>
      <c r="K27" s="116"/>
      <c r="L27" s="116"/>
      <c r="M27" s="116"/>
      <c r="N27" s="116"/>
      <c r="O27" s="64"/>
      <c r="T27" s="110" t="str">
        <f>IF($A27=0,"",IF(IFERROR(IFERROR(IF(MATCH($B27,Bibliothèque!$A$1:$A$423,0),INDEX(Bibliothèque!$A$1:$N$423,MATCH($C27,Bibliothèque!$A$1:$A$423,0),14),INDEX(Bibliothèque!$A$1:$N$423,MATCH($B27,Bibliothèque!$A$1:$A$423,0),14)),INDEX(Bibliothèque!$A$1:$N$423,MATCH($B27,Bibliothèque!$A$1:$A$423,0),14)),"")=0,"",IFERROR(IFERROR(IF(MATCH($B27,Bibliothèque!$A$1:$A$423,0),INDEX(Bibliothèque!$A$1:$N$423,MATCH($C27,Bibliothèque!$A$1:$A$423,0),14),INDEX(Bibliothèque!$A$1:$N$423,MATCH($B27,Bibliothèque!$A$1:$A$423,0),14)),INDEX(Bibliothèque!$A$1:$N$423,MATCH($B27,Bibliothèque!$A$1:$A$423,0),14)),"")))</f>
        <v/>
      </c>
      <c r="U27" s="111"/>
      <c r="V27" s="111"/>
      <c r="W27" s="111"/>
      <c r="X27" s="111"/>
      <c r="Y27" s="112"/>
    </row>
    <row r="28" spans="1:25" s="45" customFormat="1" ht="21" x14ac:dyDescent="0.2">
      <c r="A28" s="37"/>
      <c r="B28" s="123" t="s">
        <v>51</v>
      </c>
      <c r="C28" s="126" t="s">
        <v>0</v>
      </c>
      <c r="D28" s="42" t="s">
        <v>65</v>
      </c>
      <c r="E28" s="43"/>
      <c r="F28" s="42" t="s">
        <v>66</v>
      </c>
      <c r="G28" s="44"/>
      <c r="J28" s="115" t="str">
        <f>IF($A28=0,"",IF(IFERROR(IFERROR(IF(MATCH($B28,#REF!,0),INDEX(#REF!,MATCH($C28,#REF!,0),6),INDEX(#REF!,MATCH($B28,#REF!,0),6)),INDEX(#REF!,MATCH($B28,#REF!,0),6)),"")=0,"",IFERROR(IFERROR(IF(MATCH($B28,#REF!,0),INDEX(#REF!,MATCH($C28,#REF!,0),6),INDEX(#REF!,MATCH($B28,#REF!,0),6)),INDEX(#REF!,MATCH($B28,#REF!,0),6)),"")))</f>
        <v/>
      </c>
      <c r="K28" s="116"/>
      <c r="L28" s="116"/>
      <c r="M28" s="116"/>
      <c r="N28" s="116"/>
      <c r="O28" s="73"/>
      <c r="T28" s="110" t="str">
        <f>IF($A28=0,"",IF(IFERROR(IFERROR(IF(MATCH($B28,Bibliothèque!$A$1:$A$423,0),INDEX(Bibliothèque!$A$1:$N$423,MATCH($C28,Bibliothèque!$A$1:$A$423,0),14),INDEX(Bibliothèque!$A$1:$N$423,MATCH($B28,Bibliothèque!$A$1:$A$423,0),14)),INDEX(Bibliothèque!$A$1:$N$423,MATCH($B28,Bibliothèque!$A$1:$A$423,0),14)),"")=0,"",IFERROR(IFERROR(IF(MATCH($B28,Bibliothèque!$A$1:$A$423,0),INDEX(Bibliothèque!$A$1:$N$423,MATCH($C28,Bibliothèque!$A$1:$A$423,0),14),INDEX(Bibliothèque!$A$1:$N$423,MATCH($B28,Bibliothèque!$A$1:$A$423,0),14)),INDEX(Bibliothèque!$A$1:$N$423,MATCH($B28,Bibliothèque!$A$1:$A$423,0),14)),"")))</f>
        <v/>
      </c>
      <c r="U28" s="111"/>
      <c r="V28" s="111"/>
      <c r="W28" s="111"/>
      <c r="X28" s="111"/>
      <c r="Y28" s="112"/>
    </row>
    <row r="29" spans="1:25" s="45" customFormat="1" ht="21" x14ac:dyDescent="0.2">
      <c r="A29" s="37"/>
      <c r="B29" s="124"/>
      <c r="C29" s="127"/>
      <c r="D29" s="46" t="s">
        <v>288</v>
      </c>
      <c r="E29" s="47"/>
      <c r="F29" s="46" t="s">
        <v>288</v>
      </c>
      <c r="G29" s="48"/>
      <c r="J29" s="115" t="str">
        <f>IF($A29=0,"",IF(IFERROR(IFERROR(IF(MATCH($B29,#REF!,0),INDEX(#REF!,MATCH($C29,#REF!,0),6),INDEX(#REF!,MATCH($B29,#REF!,0),6)),INDEX(#REF!,MATCH($B29,#REF!,0),6)),"")=0,"",IFERROR(IFERROR(IF(MATCH($B29,#REF!,0),INDEX(#REF!,MATCH($C29,#REF!,0),6),INDEX(#REF!,MATCH($B29,#REF!,0),6)),INDEX(#REF!,MATCH($B29,#REF!,0),6)),"")))</f>
        <v/>
      </c>
      <c r="K29" s="116"/>
      <c r="L29" s="116"/>
      <c r="M29" s="116"/>
      <c r="N29" s="116"/>
      <c r="O29" s="83"/>
      <c r="T29" s="110" t="str">
        <f>IF($A29=0,"",IF(IFERROR(IFERROR(IF(MATCH($B29,Bibliothèque!$A$1:$A$423,0),INDEX(Bibliothèque!$A$1:$N$423,MATCH($C29,Bibliothèque!$A$1:$A$423,0),14),INDEX(Bibliothèque!$A$1:$N$423,MATCH($B29,Bibliothèque!$A$1:$A$423,0),14)),INDEX(Bibliothèque!$A$1:$N$423,MATCH($B29,Bibliothèque!$A$1:$A$423,0),14)),"")=0,"",IFERROR(IFERROR(IF(MATCH($B29,Bibliothèque!$A$1:$A$423,0),INDEX(Bibliothèque!$A$1:$N$423,MATCH($C29,Bibliothèque!$A$1:$A$423,0),14),INDEX(Bibliothèque!$A$1:$N$423,MATCH($B29,Bibliothèque!$A$1:$A$423,0),14)),INDEX(Bibliothèque!$A$1:$N$423,MATCH($B29,Bibliothèque!$A$1:$A$423,0),14)),"")))</f>
        <v/>
      </c>
      <c r="U29" s="111"/>
      <c r="V29" s="111"/>
      <c r="W29" s="111"/>
      <c r="X29" s="111"/>
      <c r="Y29" s="112"/>
    </row>
    <row r="30" spans="1:25" s="45" customFormat="1" ht="21" x14ac:dyDescent="0.2">
      <c r="A30" s="37"/>
      <c r="B30" s="124"/>
      <c r="C30" s="127"/>
      <c r="D30" s="46" t="s">
        <v>289</v>
      </c>
      <c r="E30" s="47"/>
      <c r="F30" s="46" t="s">
        <v>289</v>
      </c>
      <c r="G30" s="48"/>
      <c r="J30" s="115" t="str">
        <f>IF($A30=0,"",IF(IFERROR(IFERROR(IF(MATCH($B30,#REF!,0),INDEX(#REF!,MATCH($C30,#REF!,0),6),INDEX(#REF!,MATCH($B30,#REF!,0),6)),INDEX(#REF!,MATCH($B30,#REF!,0),6)),"")=0,"",IFERROR(IFERROR(IF(MATCH($B30,#REF!,0),INDEX(#REF!,MATCH($C30,#REF!,0),6),INDEX(#REF!,MATCH($B30,#REF!,0),6)),INDEX(#REF!,MATCH($B30,#REF!,0),6)),"")))</f>
        <v/>
      </c>
      <c r="K30" s="116"/>
      <c r="L30" s="116"/>
      <c r="M30" s="116"/>
      <c r="N30" s="116"/>
      <c r="O30" s="83"/>
      <c r="T30" s="110" t="str">
        <f>IF($A30=0,"",IF(IFERROR(IFERROR(IF(MATCH($B30,Bibliothèque!$A$1:$A$423,0),INDEX(Bibliothèque!$A$1:$N$423,MATCH($C30,Bibliothèque!$A$1:$A$423,0),14),INDEX(Bibliothèque!$A$1:$N$423,MATCH($B30,Bibliothèque!$A$1:$A$423,0),14)),INDEX(Bibliothèque!$A$1:$N$423,MATCH($B30,Bibliothèque!$A$1:$A$423,0),14)),"")=0,"",IFERROR(IFERROR(IF(MATCH($B30,Bibliothèque!$A$1:$A$423,0),INDEX(Bibliothèque!$A$1:$N$423,MATCH($C30,Bibliothèque!$A$1:$A$423,0),14),INDEX(Bibliothèque!$A$1:$N$423,MATCH($B30,Bibliothèque!$A$1:$A$423,0),14)),INDEX(Bibliothèque!$A$1:$N$423,MATCH($B30,Bibliothèque!$A$1:$A$423,0),14)),"")))</f>
        <v/>
      </c>
      <c r="U30" s="111"/>
      <c r="V30" s="111"/>
      <c r="W30" s="111"/>
      <c r="X30" s="111"/>
      <c r="Y30" s="112"/>
    </row>
    <row r="31" spans="1:25" s="45" customFormat="1" ht="22" thickBot="1" x14ac:dyDescent="0.25">
      <c r="A31" s="37"/>
      <c r="B31" s="125"/>
      <c r="C31" s="128"/>
      <c r="D31" s="49" t="s">
        <v>290</v>
      </c>
      <c r="E31" s="50"/>
      <c r="F31" s="49"/>
      <c r="G31" s="51"/>
      <c r="J31" s="115" t="str">
        <f>IF($A31=0,"",IF(IFERROR(IFERROR(IF(MATCH($B31,#REF!,0),INDEX(#REF!,MATCH($C31,#REF!,0),6),INDEX(#REF!,MATCH($B31,#REF!,0),6)),INDEX(#REF!,MATCH($B31,#REF!,0),6)),"")=0,"",IFERROR(IFERROR(IF(MATCH($B31,#REF!,0),INDEX(#REF!,MATCH($C31,#REF!,0),6),INDEX(#REF!,MATCH($B31,#REF!,0),6)),INDEX(#REF!,MATCH($B31,#REF!,0),6)),"")))</f>
        <v/>
      </c>
      <c r="K31" s="116"/>
      <c r="L31" s="116"/>
      <c r="M31" s="116"/>
      <c r="N31" s="116"/>
      <c r="O31" s="83"/>
      <c r="T31" s="110" t="str">
        <f>IF($A31=0,"",IF(IFERROR(IFERROR(IF(MATCH($B31,Bibliothèque!$A$1:$A$423,0),INDEX(Bibliothèque!$A$1:$N$423,MATCH($C31,Bibliothèque!$A$1:$A$423,0),14),INDEX(Bibliothèque!$A$1:$N$423,MATCH($B31,Bibliothèque!$A$1:$A$423,0),14)),INDEX(Bibliothèque!$A$1:$N$423,MATCH($B31,Bibliothèque!$A$1:$A$423,0),14)),"")=0,"",IFERROR(IFERROR(IF(MATCH($B31,Bibliothèque!$A$1:$A$423,0),INDEX(Bibliothèque!$A$1:$N$423,MATCH($C31,Bibliothèque!$A$1:$A$423,0),14),INDEX(Bibliothèque!$A$1:$N$423,MATCH($B31,Bibliothèque!$A$1:$A$423,0),14)),INDEX(Bibliothèque!$A$1:$N$423,MATCH($B31,Bibliothèque!$A$1:$A$423,0),14)),"")))</f>
        <v/>
      </c>
      <c r="U31" s="111"/>
      <c r="V31" s="111"/>
      <c r="W31" s="111"/>
      <c r="X31" s="111"/>
      <c r="Y31" s="112"/>
    </row>
    <row r="32" spans="1:25" s="45" customFormat="1" ht="20" thickBot="1" x14ac:dyDescent="0.25">
      <c r="A32" s="37"/>
      <c r="B32" s="52" t="s">
        <v>68</v>
      </c>
      <c r="C32" s="53" t="s">
        <v>52</v>
      </c>
      <c r="D32" s="53" t="s">
        <v>64</v>
      </c>
      <c r="E32" s="53" t="s">
        <v>53</v>
      </c>
      <c r="F32" s="53" t="s">
        <v>73</v>
      </c>
      <c r="G32" s="54" t="s">
        <v>74</v>
      </c>
      <c r="J32" s="136" t="s">
        <v>250</v>
      </c>
      <c r="K32" s="137"/>
      <c r="L32" s="137"/>
      <c r="M32" s="137"/>
      <c r="N32" s="137"/>
      <c r="O32" s="84"/>
      <c r="T32" s="110" t="str">
        <f>IF($A32=0,"",IF(IFERROR(IFERROR(IF(MATCH($B32,Bibliothèque!$A$1:$A$423,0),INDEX(Bibliothèque!$A$1:$N$423,MATCH($C32,Bibliothèque!$A$1:$A$423,0),14),INDEX(Bibliothèque!$A$1:$N$423,MATCH($B32,Bibliothèque!$A$1:$A$423,0),14)),INDEX(Bibliothèque!$A$1:$N$423,MATCH($B32,Bibliothèque!$A$1:$A$423,0),14)),"")=0,"",IFERROR(IFERROR(IF(MATCH($B32,Bibliothèque!$A$1:$A$423,0),INDEX(Bibliothèque!$A$1:$N$423,MATCH($C32,Bibliothèque!$A$1:$A$423,0),14),INDEX(Bibliothèque!$A$1:$N$423,MATCH($B32,Bibliothèque!$A$1:$A$423,0),14)),INDEX(Bibliothèque!$A$1:$N$423,MATCH($B32,Bibliothèque!$A$1:$A$423,0),14)),"")))</f>
        <v/>
      </c>
      <c r="U32" s="111"/>
      <c r="V32" s="111"/>
      <c r="W32" s="111"/>
      <c r="X32" s="111"/>
      <c r="Y32" s="112"/>
    </row>
    <row r="33" spans="1:25" s="45" customFormat="1" ht="19" x14ac:dyDescent="0.2">
      <c r="A33" s="37"/>
      <c r="B33" s="129" t="s">
        <v>58</v>
      </c>
      <c r="C33" s="130"/>
      <c r="D33" s="130"/>
      <c r="E33" s="130"/>
      <c r="F33" s="130"/>
      <c r="G33" s="56" t="str">
        <f>IF(SUM(G34:G44)=0,"",SUM(G34:G44))</f>
        <v/>
      </c>
      <c r="J33" s="131" t="str">
        <f>C28</f>
        <v>STOCKAGE</v>
      </c>
      <c r="K33" s="132"/>
      <c r="L33" s="132"/>
      <c r="M33" s="132"/>
      <c r="N33" s="132"/>
      <c r="O33" s="57" t="str">
        <f>IF(SUM(G34:G44,G46:G51,G53:G57,G59:G66,G68:G77,G79:G85,G87:G90)=0,"",SUM(G34:G44,G46:G51,G53:G57,G59:G66,G68:G77,G79:G85,G87:G90))</f>
        <v/>
      </c>
      <c r="P33" s="45">
        <f>E28*G28</f>
        <v>0</v>
      </c>
      <c r="Q33" s="85" t="e">
        <f>O33/P33</f>
        <v>#VALUE!</v>
      </c>
      <c r="T33" s="110">
        <f>IF(AND(A34=0,A35=0,A36=0,A37=0,A38=0,A39=0,A40=0,A41=0,A42=0,A43=0),"",Bibliothèque!N26)</f>
        <v>0</v>
      </c>
      <c r="U33" s="111"/>
      <c r="V33" s="111"/>
      <c r="W33" s="111"/>
      <c r="X33" s="111"/>
      <c r="Y33" s="112"/>
    </row>
    <row r="34" spans="1:25" s="38" customFormat="1" outlineLevel="1" x14ac:dyDescent="0.2">
      <c r="A34" s="37" t="s">
        <v>300</v>
      </c>
      <c r="B34" s="58" t="s">
        <v>205</v>
      </c>
      <c r="C34" s="86" t="s">
        <v>206</v>
      </c>
      <c r="D34" s="87">
        <v>48</v>
      </c>
      <c r="E34" s="61" t="str">
        <f>IF($A34=0,"",IF(IFERROR(IFERROR(IF(MATCH($B34,#REF!,0),INDEX(#REF!,MATCH($C34,#REF!,0),2),INDEX(#REF!,MATCH($B34,#REF!,0),2)),INDEX(#REF!,MATCH($B34,#REF!,0),2)),"")=0,"",IFERROR(IFERROR(IF(MATCH($B34,#REF!,0),INDEX(#REF!,MATCH($C34,#REF!,0),2),INDEX(#REF!,MATCH($B34,#REF!,0),2)),INDEX(#REF!,MATCH($B34,#REF!,0),2)),"")))</f>
        <v/>
      </c>
      <c r="F34" s="62" t="str">
        <f>IF($A34=0,"",IF(IFERROR(IFERROR(IF(MATCH($B34,#REF!,0),INDEX(#REF!,MATCH($C34,#REF!,0),3),INDEX(#REF!,MATCH($B34,#REF!,0),3)),INDEX(#REF!,MATCH($B34,#REF!,0),3)),"")=0,"",IFERROR(IFERROR(IF(MATCH($B34,#REF!,0),INDEX(#REF!,MATCH($C34,#REF!,0),3),INDEX(#REF!,MATCH($B34,#REF!,0),3)),INDEX(#REF!,MATCH($B34,#REF!,0),3)),"")))</f>
        <v/>
      </c>
      <c r="G34" s="63" t="str">
        <f t="shared" ref="G34:G44" si="2">IFERROR((D34*F34)*(1+$I$1+$I$3),"")</f>
        <v/>
      </c>
      <c r="J34" s="115" t="str">
        <f>IF($A34=0,"",IF(IFERROR(IFERROR(IF(MATCH($B34,#REF!,0),INDEX(#REF!,MATCH($C34,#REF!,0),6),INDEX(#REF!,MATCH($B34,#REF!,0),6)),INDEX(#REF!,MATCH($B34,#REF!,0),6)),"")=0,"",IFERROR(IFERROR(IF(MATCH($B34,#REF!,0),INDEX(#REF!,MATCH($C34,#REF!,0),6),INDEX(#REF!,MATCH($B34,#REF!,0),6)),INDEX(#REF!,MATCH($B34,#REF!,0),6)),"")))</f>
        <v/>
      </c>
      <c r="K34" s="116"/>
      <c r="L34" s="116"/>
      <c r="M34" s="116"/>
      <c r="N34" s="116"/>
      <c r="O34" s="64"/>
      <c r="T34" s="110" t="str">
        <f>IF($A34=0,"",IF(IFERROR(IFERROR(IF(MATCH($B34,Bibliothèque!$A$1:$A$423,0),INDEX(Bibliothèque!$A$1:$N$423,MATCH($C34,Bibliothèque!$A$1:$A$423,0),14),INDEX(Bibliothèque!$A$1:$N$423,MATCH($B34,Bibliothèque!$A$1:$A$423,0),14)),INDEX(Bibliothèque!$A$1:$N$423,MATCH($B34,Bibliothèque!$A$1:$A$423,0),14)),"")=0,"",IFERROR(IFERROR(IF(MATCH($B34,Bibliothèque!$A$1:$A$423,0),INDEX(Bibliothèque!$A$1:$N$423,MATCH($C34,Bibliothèque!$A$1:$A$423,0),14),INDEX(Bibliothèque!$A$1:$N$423,MATCH($B34,Bibliothèque!$A$1:$A$423,0),14)),INDEX(Bibliothèque!$A$1:$N$423,MATCH($B34,Bibliothèque!$A$1:$A$423,0),14)),"")))</f>
        <v/>
      </c>
      <c r="U34" s="111"/>
      <c r="V34" s="111"/>
      <c r="W34" s="111"/>
      <c r="X34" s="111"/>
      <c r="Y34" s="112"/>
    </row>
    <row r="35" spans="1:25" s="38" customFormat="1" outlineLevel="1" x14ac:dyDescent="0.2">
      <c r="A35" s="37" t="s">
        <v>301</v>
      </c>
      <c r="B35" s="65" t="s">
        <v>16</v>
      </c>
      <c r="C35" s="77"/>
      <c r="D35" s="76">
        <f>IF(A35=0,"",E28*E29+G28*G29)</f>
        <v>0</v>
      </c>
      <c r="E35" s="68" t="str">
        <f>IF($A35=0,"",IF(IFERROR(IFERROR(IF(MATCH($B35,#REF!,0),INDEX(#REF!,MATCH($C35,#REF!,0),2),INDEX(#REF!,MATCH($B35,#REF!,0),2)),INDEX(#REF!,MATCH($B35,#REF!,0),2)),"")=0,"",IFERROR(IFERROR(IF(MATCH($B35,#REF!,0),INDEX(#REF!,MATCH($C35,#REF!,0),2),INDEX(#REF!,MATCH($B35,#REF!,0),2)),INDEX(#REF!,MATCH($B35,#REF!,0),2)),"")))</f>
        <v/>
      </c>
      <c r="F35" s="69" t="str">
        <f>IF($A35=0,"",IF(IFERROR(IFERROR(IF(MATCH($B35,#REF!,0),INDEX(#REF!,MATCH($C35,#REF!,0),3),INDEX(#REF!,MATCH($B35,#REF!,0),3)),INDEX(#REF!,MATCH($B35,#REF!,0),3)),"")=0,"",IFERROR(IFERROR(IF(MATCH($B35,#REF!,0),INDEX(#REF!,MATCH($C35,#REF!,0),3),INDEX(#REF!,MATCH($B35,#REF!,0),3)),INDEX(#REF!,MATCH($B35,#REF!,0),3)),"")))</f>
        <v/>
      </c>
      <c r="G35" s="70" t="str">
        <f t="shared" si="2"/>
        <v/>
      </c>
      <c r="J35" s="115" t="str">
        <f>IF($A35=0,"",IF(IFERROR(IFERROR(IF(MATCH($B35,#REF!,0),INDEX(#REF!,MATCH($C35,#REF!,0),6),INDEX(#REF!,MATCH($B35,#REF!,0),6)),INDEX(#REF!,MATCH($B35,#REF!,0),6)),"")=0,"",IFERROR(IFERROR(IF(MATCH($B35,#REF!,0),INDEX(#REF!,MATCH($C35,#REF!,0),6),INDEX(#REF!,MATCH($B35,#REF!,0),6)),INDEX(#REF!,MATCH($B35,#REF!,0),6)),"")))</f>
        <v/>
      </c>
      <c r="K35" s="116"/>
      <c r="L35" s="116"/>
      <c r="M35" s="116"/>
      <c r="N35" s="116"/>
      <c r="O35" s="64"/>
      <c r="T35" s="110" t="str">
        <f>IF($A35=0,"",IF(IFERROR(IFERROR(IF(MATCH($B35,Bibliothèque!$A$1:$A$423,0),INDEX(Bibliothèque!$A$1:$N$423,MATCH($C35,Bibliothèque!$A$1:$A$423,0),14),INDEX(Bibliothèque!$A$1:$N$423,MATCH($B35,Bibliothèque!$A$1:$A$423,0),14)),INDEX(Bibliothèque!$A$1:$N$423,MATCH($B35,Bibliothèque!$A$1:$A$423,0),14)),"")=0,"",IFERROR(IFERROR(IF(MATCH($B35,Bibliothèque!$A$1:$A$423,0),INDEX(Bibliothèque!$A$1:$N$423,MATCH($C35,Bibliothèque!$A$1:$A$423,0),14),INDEX(Bibliothèque!$A$1:$N$423,MATCH($B35,Bibliothèque!$A$1:$A$423,0),14)),INDEX(Bibliothèque!$A$1:$N$423,MATCH($B35,Bibliothèque!$A$1:$A$423,0),14)),"")))</f>
        <v/>
      </c>
      <c r="U35" s="111"/>
      <c r="V35" s="111"/>
      <c r="W35" s="111"/>
      <c r="X35" s="111"/>
      <c r="Y35" s="112"/>
    </row>
    <row r="36" spans="1:25" s="38" customFormat="1" outlineLevel="1" x14ac:dyDescent="0.2">
      <c r="A36" s="37"/>
      <c r="B36" s="65" t="s">
        <v>294</v>
      </c>
      <c r="C36" s="77"/>
      <c r="D36" s="76" t="str">
        <f>IF(A36=0,"",(E28*E29+G28*G29)*E31)</f>
        <v/>
      </c>
      <c r="E36" s="68" t="str">
        <f>IF($A36=0,"",IF(IFERROR(IFERROR(IF(MATCH($B36,#REF!,0),INDEX(#REF!,MATCH($C36,#REF!,0),2),INDEX(#REF!,MATCH($B36,#REF!,0),2)),INDEX(#REF!,MATCH($B36,#REF!,0),2)),"")=0,"",IFERROR(IFERROR(IF(MATCH($B36,#REF!,0),INDEX(#REF!,MATCH($C36,#REF!,0),2),INDEX(#REF!,MATCH($B36,#REF!,0),2)),INDEX(#REF!,MATCH($B36,#REF!,0),2)),"")))</f>
        <v/>
      </c>
      <c r="F36" s="69" t="str">
        <f>IF($A36=0,"",IF(IFERROR(IFERROR(IF(MATCH($B36,#REF!,0),INDEX(#REF!,MATCH($C36,#REF!,0),3),INDEX(#REF!,MATCH($B36,#REF!,0),3)),INDEX(#REF!,MATCH($B36,#REF!,0),3)),"")=0,"",IFERROR(IFERROR(IF(MATCH($B36,#REF!,0),INDEX(#REF!,MATCH($C36,#REF!,0),3),INDEX(#REF!,MATCH($B36,#REF!,0),3)),INDEX(#REF!,MATCH($B36,#REF!,0),3)),"")))</f>
        <v/>
      </c>
      <c r="G36" s="70" t="str">
        <f t="shared" si="2"/>
        <v/>
      </c>
      <c r="J36" s="115" t="str">
        <f>IF($A36=0,"",IF(IFERROR(IFERROR(IF(MATCH($B36,#REF!,0),INDEX(#REF!,MATCH($C36,#REF!,0),6),INDEX(#REF!,MATCH($B36,#REF!,0),6)),INDEX(#REF!,MATCH($B36,#REF!,0),6)),"")=0,"",IFERROR(IFERROR(IF(MATCH($B36,#REF!,0),INDEX(#REF!,MATCH($C36,#REF!,0),6),INDEX(#REF!,MATCH($B36,#REF!,0),6)),INDEX(#REF!,MATCH($B36,#REF!,0),6)),"")))</f>
        <v/>
      </c>
      <c r="K36" s="116"/>
      <c r="L36" s="116"/>
      <c r="M36" s="116"/>
      <c r="N36" s="116"/>
      <c r="O36" s="64"/>
      <c r="T36" s="110" t="str">
        <f>IF($A36=0,"",IF(IFERROR(IFERROR(IF(MATCH($B36,Bibliothèque!$A$1:$A$423,0),INDEX(Bibliothèque!$A$1:$N$423,MATCH($C36,Bibliothèque!$A$1:$A$423,0),14),INDEX(Bibliothèque!$A$1:$N$423,MATCH($B36,Bibliothèque!$A$1:$A$423,0),14)),INDEX(Bibliothèque!$A$1:$N$423,MATCH($B36,Bibliothèque!$A$1:$A$423,0),14)),"")=0,"",IFERROR(IFERROR(IF(MATCH($B36,Bibliothèque!$A$1:$A$423,0),INDEX(Bibliothèque!$A$1:$N$423,MATCH($C36,Bibliothèque!$A$1:$A$423,0),14),INDEX(Bibliothèque!$A$1:$N$423,MATCH($B36,Bibliothèque!$A$1:$A$423,0),14)),INDEX(Bibliothèque!$A$1:$N$423,MATCH($B36,Bibliothèque!$A$1:$A$423,0),14)),"")))</f>
        <v/>
      </c>
      <c r="U36" s="111"/>
      <c r="V36" s="111"/>
      <c r="W36" s="111"/>
      <c r="X36" s="111"/>
      <c r="Y36" s="112"/>
    </row>
    <row r="37" spans="1:25" s="38" customFormat="1" outlineLevel="1" x14ac:dyDescent="0.2">
      <c r="A37" s="37"/>
      <c r="B37" s="65" t="s">
        <v>295</v>
      </c>
      <c r="C37" s="77"/>
      <c r="D37" s="76" t="str">
        <f>IF(A37=0,"",(E28*E30+G28*G30)*E31)</f>
        <v/>
      </c>
      <c r="E37" s="68" t="str">
        <f>IF($A37=0,"",IF(IFERROR(IFERROR(IF(MATCH($B37,#REF!,0),INDEX(#REF!,MATCH($C37,#REF!,0),2),INDEX(#REF!,MATCH($B37,#REF!,0),2)),INDEX(#REF!,MATCH($B37,#REF!,0),2)),"")=0,"",IFERROR(IFERROR(IF(MATCH($B37,#REF!,0),INDEX(#REF!,MATCH($C37,#REF!,0),2),INDEX(#REF!,MATCH($B37,#REF!,0),2)),INDEX(#REF!,MATCH($B37,#REF!,0),2)),"")))</f>
        <v/>
      </c>
      <c r="F37" s="69" t="str">
        <f>IF($A37=0,"",IF(IFERROR(IFERROR(IF(MATCH($B37,#REF!,0),INDEX(#REF!,MATCH($C37,#REF!,0),3),INDEX(#REF!,MATCH($B37,#REF!,0),3)),INDEX(#REF!,MATCH($B37,#REF!,0),3)),"")=0,"",IFERROR(IFERROR(IF(MATCH($B37,#REF!,0),INDEX(#REF!,MATCH($C37,#REF!,0),3),INDEX(#REF!,MATCH($B37,#REF!,0),3)),INDEX(#REF!,MATCH($B37,#REF!,0),3)),"")))</f>
        <v/>
      </c>
      <c r="G37" s="70" t="str">
        <f t="shared" si="2"/>
        <v/>
      </c>
      <c r="J37" s="115" t="str">
        <f>IF($A37=0,"",IF(IFERROR(IFERROR(IF(MATCH($B37,#REF!,0),INDEX(#REF!,MATCH($C37,#REF!,0),6),INDEX(#REF!,MATCH($B37,#REF!,0),6)),INDEX(#REF!,MATCH($B37,#REF!,0),6)),"")=0,"",IFERROR(IFERROR(IF(MATCH($B37,#REF!,0),INDEX(#REF!,MATCH($C37,#REF!,0),6),INDEX(#REF!,MATCH($B37,#REF!,0),6)),INDEX(#REF!,MATCH($B37,#REF!,0),6)),"")))</f>
        <v/>
      </c>
      <c r="K37" s="116"/>
      <c r="L37" s="116"/>
      <c r="M37" s="116"/>
      <c r="N37" s="116"/>
      <c r="O37" s="64"/>
      <c r="T37" s="110" t="str">
        <f>IF($A37=0,"",IF(IFERROR(IFERROR(IF(MATCH($B37,Bibliothèque!$A$1:$A$423,0),INDEX(Bibliothèque!$A$1:$N$423,MATCH($C37,Bibliothèque!$A$1:$A$423,0),14),INDEX(Bibliothèque!$A$1:$N$423,MATCH($B37,Bibliothèque!$A$1:$A$423,0),14)),INDEX(Bibliothèque!$A$1:$N$423,MATCH($B37,Bibliothèque!$A$1:$A$423,0),14)),"")=0,"",IFERROR(IFERROR(IF(MATCH($B37,Bibliothèque!$A$1:$A$423,0),INDEX(Bibliothèque!$A$1:$N$423,MATCH($C37,Bibliothèque!$A$1:$A$423,0),14),INDEX(Bibliothèque!$A$1:$N$423,MATCH($B37,Bibliothèque!$A$1:$A$423,0),14)),INDEX(Bibliothèque!$A$1:$N$423,MATCH($B37,Bibliothèque!$A$1:$A$423,0),14)),"")))</f>
        <v/>
      </c>
      <c r="U37" s="111"/>
      <c r="V37" s="111"/>
      <c r="W37" s="111"/>
      <c r="X37" s="111"/>
      <c r="Y37" s="112"/>
    </row>
    <row r="38" spans="1:25" s="38" customFormat="1" outlineLevel="1" x14ac:dyDescent="0.2">
      <c r="A38" s="37"/>
      <c r="B38" s="65" t="s">
        <v>296</v>
      </c>
      <c r="C38" s="77"/>
      <c r="D38" s="76" t="str">
        <f>IF(A38=0,"",(E28*E29+G28*G29)*E31)</f>
        <v/>
      </c>
      <c r="E38" s="68" t="str">
        <f>IF($A38=0,"",IF(IFERROR(IFERROR(IF(MATCH($B38,#REF!,0),INDEX(#REF!,MATCH($C38,#REF!,0),2),INDEX(#REF!,MATCH($B38,#REF!,0),2)),INDEX(#REF!,MATCH($B38,#REF!,0),2)),"")=0,"",IFERROR(IFERROR(IF(MATCH($B38,#REF!,0),INDEX(#REF!,MATCH($C38,#REF!,0),2),INDEX(#REF!,MATCH($B38,#REF!,0),2)),INDEX(#REF!,MATCH($B38,#REF!,0),2)),"")))</f>
        <v/>
      </c>
      <c r="F38" s="69" t="str">
        <f>IF($A38=0,"",IF(IFERROR(IFERROR(IF(MATCH($B38,#REF!,0),INDEX(#REF!,MATCH($C38,#REF!,0),3),INDEX(#REF!,MATCH($B38,#REF!,0),3)),INDEX(#REF!,MATCH($B38,#REF!,0),3)),"")=0,"",IFERROR(IFERROR(IF(MATCH($B38,#REF!,0),INDEX(#REF!,MATCH($C38,#REF!,0),3),INDEX(#REF!,MATCH($B38,#REF!,0),3)),INDEX(#REF!,MATCH($B38,#REF!,0),3)),"")))</f>
        <v/>
      </c>
      <c r="G38" s="70" t="str">
        <f t="shared" si="2"/>
        <v/>
      </c>
      <c r="J38" s="115" t="str">
        <f>IF($A38=0,"",IF(IFERROR(IFERROR(IF(MATCH($B38,#REF!,0),INDEX(#REF!,MATCH($C38,#REF!,0),6),INDEX(#REF!,MATCH($B38,#REF!,0),6)),INDEX(#REF!,MATCH($B38,#REF!,0),6)),"")=0,"",IFERROR(IFERROR(IF(MATCH($B38,#REF!,0),INDEX(#REF!,MATCH($C38,#REF!,0),6),INDEX(#REF!,MATCH($B38,#REF!,0),6)),INDEX(#REF!,MATCH($B38,#REF!,0),6)),"")))</f>
        <v/>
      </c>
      <c r="K38" s="116"/>
      <c r="L38" s="116"/>
      <c r="M38" s="116"/>
      <c r="N38" s="116"/>
      <c r="O38" s="64"/>
      <c r="T38" s="110" t="str">
        <f>IF($A38=0,"",IF(IFERROR(IFERROR(IF(MATCH($B38,Bibliothèque!$A$1:$A$423,0),INDEX(Bibliothèque!$A$1:$N$423,MATCH($C38,Bibliothèque!$A$1:$A$423,0),14),INDEX(Bibliothèque!$A$1:$N$423,MATCH($B38,Bibliothèque!$A$1:$A$423,0),14)),INDEX(Bibliothèque!$A$1:$N$423,MATCH($B38,Bibliothèque!$A$1:$A$423,0),14)),"")=0,"",IFERROR(IFERROR(IF(MATCH($B38,Bibliothèque!$A$1:$A$423,0),INDEX(Bibliothèque!$A$1:$N$423,MATCH($C38,Bibliothèque!$A$1:$A$423,0),14),INDEX(Bibliothèque!$A$1:$N$423,MATCH($B38,Bibliothèque!$A$1:$A$423,0),14)),INDEX(Bibliothèque!$A$1:$N$423,MATCH($B38,Bibliothèque!$A$1:$A$423,0),14)),"")))</f>
        <v/>
      </c>
      <c r="U38" s="111"/>
      <c r="V38" s="111"/>
      <c r="W38" s="111"/>
      <c r="X38" s="111"/>
      <c r="Y38" s="112"/>
    </row>
    <row r="39" spans="1:25" s="38" customFormat="1" outlineLevel="1" x14ac:dyDescent="0.2">
      <c r="A39" s="37"/>
      <c r="B39" s="65" t="s">
        <v>297</v>
      </c>
      <c r="C39" s="77"/>
      <c r="D39" s="88"/>
      <c r="E39" s="68" t="str">
        <f>IF($A39=0,"",IF(IFERROR(IFERROR(IF(MATCH($B39,#REF!,0),INDEX(#REF!,MATCH($C39,#REF!,0),2),INDEX(#REF!,MATCH($B39,#REF!,0),2)),INDEX(#REF!,MATCH($B39,#REF!,0),2)),"")=0,"",IFERROR(IFERROR(IF(MATCH($B39,#REF!,0),INDEX(#REF!,MATCH($C39,#REF!,0),2),INDEX(#REF!,MATCH($B39,#REF!,0),2)),INDEX(#REF!,MATCH($B39,#REF!,0),2)),"")))</f>
        <v/>
      </c>
      <c r="F39" s="69" t="str">
        <f>IF($A39=0,"",IF(IFERROR(IFERROR(IF(MATCH($B39,#REF!,0),INDEX(#REF!,MATCH($C39,#REF!,0),3),INDEX(#REF!,MATCH($B39,#REF!,0),3)),INDEX(#REF!,MATCH($B39,#REF!,0),3)),"")=0,"",IFERROR(IFERROR(IF(MATCH($B39,#REF!,0),INDEX(#REF!,MATCH($C39,#REF!,0),3),INDEX(#REF!,MATCH($B39,#REF!,0),3)),INDEX(#REF!,MATCH($B39,#REF!,0),3)),"")))</f>
        <v/>
      </c>
      <c r="G39" s="70" t="str">
        <f t="shared" si="2"/>
        <v/>
      </c>
      <c r="J39" s="115" t="str">
        <f>IF($A39=0,"",IF(IFERROR(IFERROR(IF(MATCH($B39,#REF!,0),INDEX(#REF!,MATCH($C39,#REF!,0),6),INDEX(#REF!,MATCH($B39,#REF!,0),6)),INDEX(#REF!,MATCH($B39,#REF!,0),6)),"")=0,"",IFERROR(IFERROR(IF(MATCH($B39,#REF!,0),INDEX(#REF!,MATCH($C39,#REF!,0),6),INDEX(#REF!,MATCH($B39,#REF!,0),6)),INDEX(#REF!,MATCH($B39,#REF!,0),6)),"")))</f>
        <v/>
      </c>
      <c r="K39" s="116"/>
      <c r="L39" s="116"/>
      <c r="M39" s="116"/>
      <c r="N39" s="116"/>
      <c r="O39" s="64"/>
      <c r="T39" s="110" t="str">
        <f>IF($A39=0,"",IF(IFERROR(IFERROR(IF(MATCH($B39,Bibliothèque!$A$1:$A$423,0),INDEX(Bibliothèque!$A$1:$N$423,MATCH($C39,Bibliothèque!$A$1:$A$423,0),14),INDEX(Bibliothèque!$A$1:$N$423,MATCH($B39,Bibliothèque!$A$1:$A$423,0),14)),INDEX(Bibliothèque!$A$1:$N$423,MATCH($B39,Bibliothèque!$A$1:$A$423,0),14)),"")=0,"",IFERROR(IFERROR(IF(MATCH($B39,Bibliothèque!$A$1:$A$423,0),INDEX(Bibliothèque!$A$1:$N$423,MATCH($C39,Bibliothèque!$A$1:$A$423,0),14),INDEX(Bibliothèque!$A$1:$N$423,MATCH($B39,Bibliothèque!$A$1:$A$423,0),14)),INDEX(Bibliothèque!$A$1:$N$423,MATCH($B39,Bibliothèque!$A$1:$A$423,0),14)),"")))</f>
        <v/>
      </c>
      <c r="U39" s="111"/>
      <c r="V39" s="111"/>
      <c r="W39" s="111"/>
      <c r="X39" s="111"/>
      <c r="Y39" s="112"/>
    </row>
    <row r="40" spans="1:25" s="38" customFormat="1" outlineLevel="1" x14ac:dyDescent="0.2">
      <c r="A40" s="37"/>
      <c r="B40" s="65" t="s">
        <v>17</v>
      </c>
      <c r="C40" s="77"/>
      <c r="D40" s="76" t="str">
        <f>IF(A40=0,"",E28*G28)</f>
        <v/>
      </c>
      <c r="E40" s="68" t="str">
        <f>IF($A40=0,"",IF(IFERROR(IFERROR(IF(MATCH($B40,#REF!,0),INDEX(#REF!,MATCH($C40,#REF!,0),2),INDEX(#REF!,MATCH($B40,#REF!,0),2)),INDEX(#REF!,MATCH($B40,#REF!,0),2)),"")=0,"",IFERROR(IFERROR(IF(MATCH($B40,#REF!,0),INDEX(#REF!,MATCH($C40,#REF!,0),2),INDEX(#REF!,MATCH($B40,#REF!,0),2)),INDEX(#REF!,MATCH($B40,#REF!,0),2)),"")))</f>
        <v/>
      </c>
      <c r="F40" s="69" t="str">
        <f>IF($A40=0,"",IF(IFERROR(IFERROR(IF(MATCH($B40,#REF!,0),INDEX(#REF!,MATCH($C40,#REF!,0),3),INDEX(#REF!,MATCH($B40,#REF!,0),3)),INDEX(#REF!,MATCH($B40,#REF!,0),3)),"")=0,"",IFERROR(IFERROR(IF(MATCH($B40,#REF!,0),INDEX(#REF!,MATCH($C40,#REF!,0),3),INDEX(#REF!,MATCH($B40,#REF!,0),3)),INDEX(#REF!,MATCH($B40,#REF!,0),3)),"")))</f>
        <v/>
      </c>
      <c r="G40" s="70" t="str">
        <f t="shared" si="2"/>
        <v/>
      </c>
      <c r="J40" s="115" t="str">
        <f>IF($A40=0,"",IF(IFERROR(IFERROR(IF(MATCH($B40,#REF!,0),INDEX(#REF!,MATCH($C40,#REF!,0),6),INDEX(#REF!,MATCH($B40,#REF!,0),6)),INDEX(#REF!,MATCH($B40,#REF!,0),6)),"")=0,"",IFERROR(IFERROR(IF(MATCH($B40,#REF!,0),INDEX(#REF!,MATCH($C40,#REF!,0),6),INDEX(#REF!,MATCH($B40,#REF!,0),6)),INDEX(#REF!,MATCH($B40,#REF!,0),6)),"")))</f>
        <v/>
      </c>
      <c r="K40" s="116"/>
      <c r="L40" s="116"/>
      <c r="M40" s="116"/>
      <c r="N40" s="116"/>
      <c r="O40" s="64"/>
      <c r="T40" s="110" t="str">
        <f>IF($A40=0,"",IF(IFERROR(IFERROR(IF(MATCH($B40,Bibliothèque!$A$1:$A$423,0),INDEX(Bibliothèque!$A$1:$N$423,MATCH($C40,Bibliothèque!$A$1:$A$423,0),14),INDEX(Bibliothèque!$A$1:$N$423,MATCH($B40,Bibliothèque!$A$1:$A$423,0),14)),INDEX(Bibliothèque!$A$1:$N$423,MATCH($B40,Bibliothèque!$A$1:$A$423,0),14)),"")=0,"",IFERROR(IFERROR(IF(MATCH($B40,Bibliothèque!$A$1:$A$423,0),INDEX(Bibliothèque!$A$1:$N$423,MATCH($C40,Bibliothèque!$A$1:$A$423,0),14),INDEX(Bibliothèque!$A$1:$N$423,MATCH($B40,Bibliothèque!$A$1:$A$423,0),14)),INDEX(Bibliothèque!$A$1:$N$423,MATCH($B40,Bibliothèque!$A$1:$A$423,0),14)),"")))</f>
        <v/>
      </c>
      <c r="U40" s="111"/>
      <c r="V40" s="111"/>
      <c r="W40" s="111"/>
      <c r="X40" s="111"/>
      <c r="Y40" s="112"/>
    </row>
    <row r="41" spans="1:25" s="38" customFormat="1" outlineLevel="1" x14ac:dyDescent="0.2">
      <c r="A41" s="37"/>
      <c r="B41" s="65" t="s">
        <v>256</v>
      </c>
      <c r="C41" s="77"/>
      <c r="D41" s="76" t="str">
        <f>IF(A41=0,"",E28*G28)</f>
        <v/>
      </c>
      <c r="E41" s="68" t="str">
        <f>IF($A41=0,"",IF(IFERROR(IFERROR(IF(MATCH($B41,#REF!,0),INDEX(#REF!,MATCH($C41,#REF!,0),2),INDEX(#REF!,MATCH($B41,#REF!,0),2)),INDEX(#REF!,MATCH($B41,#REF!,0),2)),"")=0,"",IFERROR(IFERROR(IF(MATCH($B41,#REF!,0),INDEX(#REF!,MATCH($C41,#REF!,0),2),INDEX(#REF!,MATCH($B41,#REF!,0),2)),INDEX(#REF!,MATCH($B41,#REF!,0),2)),"")))</f>
        <v/>
      </c>
      <c r="F41" s="69" t="str">
        <f>IF($A41=0,"",IF(IFERROR(IFERROR(IF(MATCH($B41,#REF!,0),INDEX(#REF!,MATCH($C41,#REF!,0),3),INDEX(#REF!,MATCH($B41,#REF!,0),3)),INDEX(#REF!,MATCH($B41,#REF!,0),3)),"")=0,"",IFERROR(IFERROR(IF(MATCH($B41,#REF!,0),INDEX(#REF!,MATCH($C41,#REF!,0),3),INDEX(#REF!,MATCH($B41,#REF!,0),3)),INDEX(#REF!,MATCH($B41,#REF!,0),3)),"")))</f>
        <v/>
      </c>
      <c r="G41" s="70" t="str">
        <f t="shared" si="2"/>
        <v/>
      </c>
      <c r="J41" s="115" t="str">
        <f>IF($A41=0,"",IF(IFERROR(IFERROR(IF(MATCH($B41,#REF!,0),INDEX(#REF!,MATCH($C41,#REF!,0),6),INDEX(#REF!,MATCH($B41,#REF!,0),6)),INDEX(#REF!,MATCH($B41,#REF!,0),6)),"")=0,"",IFERROR(IFERROR(IF(MATCH($B41,#REF!,0),INDEX(#REF!,MATCH($C41,#REF!,0),6),INDEX(#REF!,MATCH($B41,#REF!,0),6)),INDEX(#REF!,MATCH($B41,#REF!,0),6)),"")))</f>
        <v/>
      </c>
      <c r="K41" s="116"/>
      <c r="L41" s="116"/>
      <c r="M41" s="116"/>
      <c r="N41" s="116"/>
      <c r="O41" s="64"/>
      <c r="T41" s="110" t="str">
        <f>IF($A41=0,"",IF(IFERROR(IFERROR(IF(MATCH($B41,Bibliothèque!$A$1:$A$423,0),INDEX(Bibliothèque!$A$1:$N$423,MATCH($C41,Bibliothèque!$A$1:$A$423,0),14),INDEX(Bibliothèque!$A$1:$N$423,MATCH($B41,Bibliothèque!$A$1:$A$423,0),14)),INDEX(Bibliothèque!$A$1:$N$423,MATCH($B41,Bibliothèque!$A$1:$A$423,0),14)),"")=0,"",IFERROR(IFERROR(IF(MATCH($B41,Bibliothèque!$A$1:$A$423,0),INDEX(Bibliothèque!$A$1:$N$423,MATCH($C41,Bibliothèque!$A$1:$A$423,0),14),INDEX(Bibliothèque!$A$1:$N$423,MATCH($B41,Bibliothèque!$A$1:$A$423,0),14)),INDEX(Bibliothèque!$A$1:$N$423,MATCH($B41,Bibliothèque!$A$1:$A$423,0),14)),"")))</f>
        <v/>
      </c>
      <c r="U41" s="111"/>
      <c r="V41" s="111"/>
      <c r="W41" s="111"/>
      <c r="X41" s="111"/>
      <c r="Y41" s="112"/>
    </row>
    <row r="42" spans="1:25" s="38" customFormat="1" outlineLevel="1" x14ac:dyDescent="0.2">
      <c r="A42" s="37"/>
      <c r="B42" s="89" t="s">
        <v>220</v>
      </c>
      <c r="C42" s="77"/>
      <c r="D42" s="88"/>
      <c r="E42" s="68" t="str">
        <f>IF($A42=0,"",IF(IFERROR(IFERROR(IF(MATCH($B42,#REF!,0),INDEX(#REF!,MATCH($C42,#REF!,0),2),INDEX(#REF!,MATCH($B42,#REF!,0),2)),INDEX(#REF!,MATCH($B42,#REF!,0),2)),"")=0,"",IFERROR(IFERROR(IF(MATCH($B42,#REF!,0),INDEX(#REF!,MATCH($C42,#REF!,0),2),INDEX(#REF!,MATCH($B42,#REF!,0),2)),INDEX(#REF!,MATCH($B42,#REF!,0),2)),"")))</f>
        <v/>
      </c>
      <c r="F42" s="69" t="str">
        <f>IF($A42=0,"",IF(IFERROR(IFERROR(IF(MATCH($B42,#REF!,0),INDEX(#REF!,MATCH($C42,#REF!,0),3),INDEX(#REF!,MATCH($B42,#REF!,0),3)),INDEX(#REF!,MATCH($B42,#REF!,0),3)),"")=0,"",IFERROR(IFERROR(IF(MATCH($B42,#REF!,0),INDEX(#REF!,MATCH($C42,#REF!,0),3),INDEX(#REF!,MATCH($B42,#REF!,0),3)),INDEX(#REF!,MATCH($B42,#REF!,0),3)),"")))</f>
        <v/>
      </c>
      <c r="G42" s="70" t="str">
        <f t="shared" si="2"/>
        <v/>
      </c>
      <c r="J42" s="115" t="str">
        <f>IF($A42=0,"",IF(IFERROR(IFERROR(IF(MATCH($B42,#REF!,0),INDEX(#REF!,MATCH($C42,#REF!,0),6),INDEX(#REF!,MATCH($B42,#REF!,0),6)),INDEX(#REF!,MATCH($B42,#REF!,0),6)),"")=0,"",IFERROR(IFERROR(IF(MATCH($B42,#REF!,0),INDEX(#REF!,MATCH($C42,#REF!,0),6),INDEX(#REF!,MATCH($B42,#REF!,0),6)),INDEX(#REF!,MATCH($B42,#REF!,0),6)),"")))</f>
        <v/>
      </c>
      <c r="K42" s="116"/>
      <c r="L42" s="116"/>
      <c r="M42" s="116"/>
      <c r="N42" s="116"/>
      <c r="O42" s="64"/>
      <c r="T42" s="110" t="str">
        <f>IF($A42=0,"",IF(IFERROR(IFERROR(IF(MATCH($B42,Bibliothèque!$A$1:$A$423,0),INDEX(Bibliothèque!$A$1:$N$423,MATCH($C42,Bibliothèque!$A$1:$A$423,0),14),INDEX(Bibliothèque!$A$1:$N$423,MATCH($B42,Bibliothèque!$A$1:$A$423,0),14)),INDEX(Bibliothèque!$A$1:$N$423,MATCH($B42,Bibliothèque!$A$1:$A$423,0),14)),"")=0,"",IFERROR(IFERROR(IF(MATCH($B42,Bibliothèque!$A$1:$A$423,0),INDEX(Bibliothèque!$A$1:$N$423,MATCH($C42,Bibliothèque!$A$1:$A$423,0),14),INDEX(Bibliothèque!$A$1:$N$423,MATCH($B42,Bibliothèque!$A$1:$A$423,0),14)),INDEX(Bibliothèque!$A$1:$N$423,MATCH($B42,Bibliothèque!$A$1:$A$423,0),14)),"")))</f>
        <v/>
      </c>
      <c r="U42" s="111"/>
      <c r="V42" s="111"/>
      <c r="W42" s="111"/>
      <c r="X42" s="111"/>
      <c r="Y42" s="112"/>
    </row>
    <row r="43" spans="1:25" s="38" customFormat="1" outlineLevel="1" x14ac:dyDescent="0.2">
      <c r="A43" s="37"/>
      <c r="B43" s="89" t="s">
        <v>229</v>
      </c>
      <c r="C43" s="77"/>
      <c r="D43" s="88"/>
      <c r="E43" s="68" t="str">
        <f>IF($A43=0,"",IF(IFERROR(IFERROR(IF(MATCH($B43,#REF!,0),INDEX(#REF!,MATCH($C43,#REF!,0),2),INDEX(#REF!,MATCH($B43,#REF!,0),2)),INDEX(#REF!,MATCH($B43,#REF!,0),2)),"")=0,"",IFERROR(IFERROR(IF(MATCH($B43,#REF!,0),INDEX(#REF!,MATCH($C43,#REF!,0),2),INDEX(#REF!,MATCH($B43,#REF!,0),2)),INDEX(#REF!,MATCH($B43,#REF!,0),2)),"")))</f>
        <v/>
      </c>
      <c r="F43" s="69" t="str">
        <f>IF($A43=0,"",IF(IFERROR(IFERROR(IF(MATCH($B43,#REF!,0),INDEX(#REF!,MATCH($C43,#REF!,0),3),INDEX(#REF!,MATCH($B43,#REF!,0),3)),INDEX(#REF!,MATCH($B43,#REF!,0),3)),"")=0,"",IFERROR(IFERROR(IF(MATCH($B43,#REF!,0),INDEX(#REF!,MATCH($C43,#REF!,0),3),INDEX(#REF!,MATCH($B43,#REF!,0),3)),INDEX(#REF!,MATCH($B43,#REF!,0),3)),"")))</f>
        <v/>
      </c>
      <c r="G43" s="70" t="str">
        <f t="shared" si="2"/>
        <v/>
      </c>
      <c r="J43" s="115" t="str">
        <f>IF($A43=0,"",IF(IFERROR(IFERROR(IF(MATCH($B43,#REF!,0),INDEX(#REF!,MATCH($C43,#REF!,0),6),INDEX(#REF!,MATCH($B43,#REF!,0),6)),INDEX(#REF!,MATCH($B43,#REF!,0),6)),"")=0,"",IFERROR(IFERROR(IF(MATCH($B43,#REF!,0),INDEX(#REF!,MATCH($C43,#REF!,0),6),INDEX(#REF!,MATCH($B43,#REF!,0),6)),INDEX(#REF!,MATCH($B43,#REF!,0),6)),"")))</f>
        <v/>
      </c>
      <c r="K43" s="116"/>
      <c r="L43" s="116"/>
      <c r="M43" s="116"/>
      <c r="N43" s="116"/>
      <c r="O43" s="64"/>
      <c r="T43" s="110" t="str">
        <f>IF($A43=0,"",IF(IFERROR(IFERROR(IF(MATCH($B43,Bibliothèque!$A$1:$A$423,0),INDEX(Bibliothèque!$A$1:$N$423,MATCH($C43,Bibliothèque!$A$1:$A$423,0),14),INDEX(Bibliothèque!$A$1:$N$423,MATCH($B43,Bibliothèque!$A$1:$A$423,0),14)),INDEX(Bibliothèque!$A$1:$N$423,MATCH($B43,Bibliothèque!$A$1:$A$423,0),14)),"")=0,"",IFERROR(IFERROR(IF(MATCH($B43,Bibliothèque!$A$1:$A$423,0),INDEX(Bibliothèque!$A$1:$N$423,MATCH($C43,Bibliothèque!$A$1:$A$423,0),14),INDEX(Bibliothèque!$A$1:$N$423,MATCH($B43,Bibliothèque!$A$1:$A$423,0),14)),INDEX(Bibliothèque!$A$1:$N$423,MATCH($B43,Bibliothèque!$A$1:$A$423,0),14)),"")))</f>
        <v/>
      </c>
      <c r="U43" s="111"/>
      <c r="V43" s="111"/>
      <c r="W43" s="111"/>
      <c r="X43" s="111"/>
      <c r="Y43" s="112"/>
    </row>
    <row r="44" spans="1:25" s="38" customFormat="1" outlineLevel="1" x14ac:dyDescent="0.2">
      <c r="A44" s="37"/>
      <c r="B44" s="71"/>
      <c r="C44" s="90"/>
      <c r="D44" s="76"/>
      <c r="E44" s="68" t="str">
        <f>IF($A44=0,"",IF(IFERROR(IFERROR(IF(MATCH($B44,#REF!,0),INDEX(#REF!,MATCH($C44,#REF!,0),2),INDEX(#REF!,MATCH($B44,#REF!,0),2)),INDEX(#REF!,MATCH($B44,#REF!,0),2)),"")=0,"",IFERROR(IFERROR(IF(MATCH($B44,#REF!,0),INDEX(#REF!,MATCH($C44,#REF!,0),2),INDEX(#REF!,MATCH($B44,#REF!,0),2)),INDEX(#REF!,MATCH($B44,#REF!,0),2)),"")))</f>
        <v/>
      </c>
      <c r="F44" s="69" t="str">
        <f>IF($A44=0,"",IF(IFERROR(IFERROR(IF(MATCH($B44,#REF!,0),INDEX(#REF!,MATCH($C44,#REF!,0),3),INDEX(#REF!,MATCH($B44,#REF!,0),3)),INDEX(#REF!,MATCH($B44,#REF!,0),3)),"")=0,"",IFERROR(IFERROR(IF(MATCH($B44,#REF!,0),INDEX(#REF!,MATCH($C44,#REF!,0),3),INDEX(#REF!,MATCH($B44,#REF!,0),3)),INDEX(#REF!,MATCH($B44,#REF!,0),3)),"")))</f>
        <v/>
      </c>
      <c r="G44" s="70" t="str">
        <f t="shared" si="2"/>
        <v/>
      </c>
      <c r="J44" s="115" t="str">
        <f>IF($A44=0,"",IF(IFERROR(IFERROR(IF(MATCH($B44,#REF!,0),INDEX(#REF!,MATCH($C44,#REF!,0),6),INDEX(#REF!,MATCH($B44,#REF!,0),6)),INDEX(#REF!,MATCH($B44,#REF!,0),6)),"")=0,"",IFERROR(IFERROR(IF(MATCH($B44,#REF!,0),INDEX(#REF!,MATCH($C44,#REF!,0),6),INDEX(#REF!,MATCH($B44,#REF!,0),6)),INDEX(#REF!,MATCH($B44,#REF!,0),6)),"")))</f>
        <v/>
      </c>
      <c r="K44" s="116"/>
      <c r="L44" s="116"/>
      <c r="M44" s="116"/>
      <c r="N44" s="116"/>
      <c r="O44" s="64"/>
      <c r="T44" s="110" t="str">
        <f>IF($A44=0,"",IF(IFERROR(IFERROR(IF(MATCH($B44,Bibliothèque!$A$1:$A$423,0),INDEX(Bibliothèque!$A$1:$N$423,MATCH($C44,Bibliothèque!$A$1:$A$423,0),14),INDEX(Bibliothèque!$A$1:$N$423,MATCH($B44,Bibliothèque!$A$1:$A$423,0),14)),INDEX(Bibliothèque!$A$1:$N$423,MATCH($B44,Bibliothèque!$A$1:$A$423,0),14)),"")=0,"",IFERROR(IFERROR(IF(MATCH($B44,Bibliothèque!$A$1:$A$423,0),INDEX(Bibliothèque!$A$1:$N$423,MATCH($C44,Bibliothèque!$A$1:$A$423,0),14),INDEX(Bibliothèque!$A$1:$N$423,MATCH($B44,Bibliothèque!$A$1:$A$423,0),14)),INDEX(Bibliothèque!$A$1:$N$423,MATCH($B44,Bibliothèque!$A$1:$A$423,0),14)),"")))</f>
        <v/>
      </c>
      <c r="U44" s="111"/>
      <c r="V44" s="111"/>
      <c r="W44" s="111"/>
      <c r="X44" s="111"/>
      <c r="Y44" s="112"/>
    </row>
    <row r="45" spans="1:25" s="45" customFormat="1" ht="19" x14ac:dyDescent="0.2">
      <c r="A45" s="37"/>
      <c r="B45" s="117" t="s">
        <v>76</v>
      </c>
      <c r="C45" s="118"/>
      <c r="D45" s="118"/>
      <c r="E45" s="118"/>
      <c r="F45" s="119"/>
      <c r="G45" s="56" t="str">
        <f>IF(SUM(G46:G51)=0,"",SUM(G46:G51))</f>
        <v/>
      </c>
      <c r="J45" s="115" t="str">
        <f>IF($A45=0,"",IF(IFERROR(IFERROR(IF(MATCH($B45,#REF!,0),INDEX(#REF!,MATCH($C45,#REF!,0),6),INDEX(#REF!,MATCH($B45,#REF!,0),6)),INDEX(#REF!,MATCH($B45,#REF!,0),6)),"")=0,"",IFERROR(IFERROR(IF(MATCH($B45,#REF!,0),INDEX(#REF!,MATCH($C45,#REF!,0),6),INDEX(#REF!,MATCH($B45,#REF!,0),6)),INDEX(#REF!,MATCH($B45,#REF!,0),6)),"")))</f>
        <v/>
      </c>
      <c r="K45" s="116"/>
      <c r="L45" s="116"/>
      <c r="M45" s="116"/>
      <c r="N45" s="116"/>
      <c r="O45" s="73"/>
      <c r="T45" s="110" t="str">
        <f>IF($A45=0,"",IF(IFERROR(IFERROR(IF(MATCH($B45,Bibliothèque!$A$1:$A$423,0),INDEX(Bibliothèque!$A$1:$N$423,MATCH($C45,Bibliothèque!$A$1:$A$423,0),14),INDEX(Bibliothèque!$A$1:$N$423,MATCH($B45,Bibliothèque!$A$1:$A$423,0),14)),INDEX(Bibliothèque!$A$1:$N$423,MATCH($B45,Bibliothèque!$A$1:$A$423,0),14)),"")=0,"",IFERROR(IFERROR(IF(MATCH($B45,Bibliothèque!$A$1:$A$423,0),INDEX(Bibliothèque!$A$1:$N$423,MATCH($C45,Bibliothèque!$A$1:$A$423,0),14),INDEX(Bibliothèque!$A$1:$N$423,MATCH($B45,Bibliothèque!$A$1:$A$423,0),14)),INDEX(Bibliothèque!$A$1:$N$423,MATCH($B45,Bibliothèque!$A$1:$A$423,0),14)),"")))</f>
        <v/>
      </c>
      <c r="U45" s="111"/>
      <c r="V45" s="111"/>
      <c r="W45" s="111"/>
      <c r="X45" s="111"/>
      <c r="Y45" s="112"/>
    </row>
    <row r="46" spans="1:25" s="38" customFormat="1" outlineLevel="1" x14ac:dyDescent="0.2">
      <c r="A46" s="37"/>
      <c r="B46" s="65" t="s">
        <v>77</v>
      </c>
      <c r="C46" s="77"/>
      <c r="D46" s="75" t="str">
        <f>IF(A46=0,"",E28*G28)</f>
        <v/>
      </c>
      <c r="E46" s="61" t="str">
        <f>IF($A46=0,"",IF(IFERROR(IFERROR(IF(MATCH($B46,#REF!,0),INDEX(#REF!,MATCH($C46,#REF!,0),2),INDEX(#REF!,MATCH($B46,#REF!,0),2)),INDEX(#REF!,MATCH($B46,#REF!,0),2)),"")=0,"",IFERROR(IFERROR(IF(MATCH($B46,#REF!,0),INDEX(#REF!,MATCH($C46,#REF!,0),2),INDEX(#REF!,MATCH($B46,#REF!,0),2)),INDEX(#REF!,MATCH($B46,#REF!,0),2)),"")))</f>
        <v/>
      </c>
      <c r="F46" s="62" t="str">
        <f>IF($A46=0,"",IF(IFERROR(IFERROR(IF(MATCH($B46,#REF!,0),INDEX(#REF!,MATCH($C46,#REF!,0),3),INDEX(#REF!,MATCH($B46,#REF!,0),3)),INDEX(#REF!,MATCH($B46,#REF!,0),3)),"")=0,"",IFERROR(IFERROR(IF(MATCH($B46,#REF!,0),INDEX(#REF!,MATCH($C46,#REF!,0),3),INDEX(#REF!,MATCH($B46,#REF!,0),3)),INDEX(#REF!,MATCH($B46,#REF!,0),3)),"")))</f>
        <v/>
      </c>
      <c r="G46" s="63" t="str">
        <f t="shared" ref="G46:G51" si="3">IFERROR((D46*F46)*(1+$I$1+$I$3),"")</f>
        <v/>
      </c>
      <c r="J46" s="115" t="str">
        <f>IF($A46=0,"",IF(IFERROR(IFERROR(IF(MATCH($B46,#REF!,0),INDEX(#REF!,MATCH($C46,#REF!,0),6),INDEX(#REF!,MATCH($B46,#REF!,0),6)),INDEX(#REF!,MATCH($B46,#REF!,0),6)),"")=0,"",IFERROR(IFERROR(IF(MATCH($B46,#REF!,0),INDEX(#REF!,MATCH($C46,#REF!,0),6),INDEX(#REF!,MATCH($B46,#REF!,0),6)),INDEX(#REF!,MATCH($B46,#REF!,0),6)),"")))</f>
        <v/>
      </c>
      <c r="K46" s="116"/>
      <c r="L46" s="116"/>
      <c r="M46" s="116"/>
      <c r="N46" s="116"/>
      <c r="O46" s="64"/>
      <c r="T46" s="110" t="str">
        <f>IF($A46=0,"",IF(IFERROR(IFERROR(IF(MATCH($B46,Bibliothèque!$A$1:$A$423,0),INDEX(Bibliothèque!$A$1:$N$423,MATCH($C46,Bibliothèque!$A$1:$A$423,0),14),INDEX(Bibliothèque!$A$1:$N$423,MATCH($B46,Bibliothèque!$A$1:$A$423,0),14)),INDEX(Bibliothèque!$A$1:$N$423,MATCH($B46,Bibliothèque!$A$1:$A$423,0),14)),"")=0,"",IFERROR(IFERROR(IF(MATCH($B46,Bibliothèque!$A$1:$A$423,0),INDEX(Bibliothèque!$A$1:$N$423,MATCH($C46,Bibliothèque!$A$1:$A$423,0),14),INDEX(Bibliothèque!$A$1:$N$423,MATCH($B46,Bibliothèque!$A$1:$A$423,0),14)),INDEX(Bibliothèque!$A$1:$N$423,MATCH($B46,Bibliothèque!$A$1:$A$423,0),14)),"")))</f>
        <v/>
      </c>
      <c r="U46" s="111"/>
      <c r="V46" s="111"/>
      <c r="W46" s="111"/>
      <c r="X46" s="111"/>
      <c r="Y46" s="112"/>
    </row>
    <row r="47" spans="1:25" s="38" customFormat="1" outlineLevel="1" x14ac:dyDescent="0.2">
      <c r="A47" s="37"/>
      <c r="B47" s="65" t="s">
        <v>78</v>
      </c>
      <c r="C47" s="77"/>
      <c r="D47" s="76" t="str">
        <f>IF(A47=0,"",E28*G28*1.2)</f>
        <v/>
      </c>
      <c r="E47" s="68" t="str">
        <f>IF($A47=0,"",IF(IFERROR(IFERROR(IF(MATCH($B47,#REF!,0),INDEX(#REF!,MATCH($C47,#REF!,0),2),INDEX(#REF!,MATCH($B47,#REF!,0),2)),INDEX(#REF!,MATCH($B47,#REF!,0),2)),"")=0,"",IFERROR(IFERROR(IF(MATCH($B47,#REF!,0),INDEX(#REF!,MATCH($C47,#REF!,0),2),INDEX(#REF!,MATCH($B47,#REF!,0),2)),INDEX(#REF!,MATCH($B47,#REF!,0),2)),"")))</f>
        <v/>
      </c>
      <c r="F47" s="69" t="str">
        <f>IF($A47=0,"",IF(IFERROR(IFERROR(IF(MATCH($B47,#REF!,0),INDEX(#REF!,MATCH($C47,#REF!,0),3),INDEX(#REF!,MATCH($B47,#REF!,0),3)),INDEX(#REF!,MATCH($B47,#REF!,0),3)),"")=0,"",IFERROR(IFERROR(IF(MATCH($B47,#REF!,0),INDEX(#REF!,MATCH($C47,#REF!,0),3),INDEX(#REF!,MATCH($B47,#REF!,0),3)),INDEX(#REF!,MATCH($B47,#REF!,0),3)),"")))</f>
        <v/>
      </c>
      <c r="G47" s="70" t="str">
        <f t="shared" si="3"/>
        <v/>
      </c>
      <c r="J47" s="115" t="str">
        <f>IF($A47=0,"",IF(IFERROR(IFERROR(IF(MATCH($B47,#REF!,0),INDEX(#REF!,MATCH($C47,#REF!,0),6),INDEX(#REF!,MATCH($B47,#REF!,0),6)),INDEX(#REF!,MATCH($B47,#REF!,0),6)),"")=0,"",IFERROR(IFERROR(IF(MATCH($B47,#REF!,0),INDEX(#REF!,MATCH($C47,#REF!,0),6),INDEX(#REF!,MATCH($B47,#REF!,0),6)),INDEX(#REF!,MATCH($B47,#REF!,0),6)),"")))</f>
        <v/>
      </c>
      <c r="K47" s="116"/>
      <c r="L47" s="116"/>
      <c r="M47" s="116"/>
      <c r="N47" s="116"/>
      <c r="O47" s="64"/>
      <c r="T47" s="110" t="str">
        <f>IF($A47=0,"",IF(IFERROR(IFERROR(IF(MATCH($B47,Bibliothèque!$A$1:$A$423,0),INDEX(Bibliothèque!$A$1:$N$423,MATCH($C47,Bibliothèque!$A$1:$A$423,0),14),INDEX(Bibliothèque!$A$1:$N$423,MATCH($B47,Bibliothèque!$A$1:$A$423,0),14)),INDEX(Bibliothèque!$A$1:$N$423,MATCH($B47,Bibliothèque!$A$1:$A$423,0),14)),"")=0,"",IFERROR(IFERROR(IF(MATCH($B47,Bibliothèque!$A$1:$A$423,0),INDEX(Bibliothèque!$A$1:$N$423,MATCH($C47,Bibliothèque!$A$1:$A$423,0),14),INDEX(Bibliothèque!$A$1:$N$423,MATCH($B47,Bibliothèque!$A$1:$A$423,0),14)),INDEX(Bibliothèque!$A$1:$N$423,MATCH($B47,Bibliothèque!$A$1:$A$423,0),14)),"")))</f>
        <v/>
      </c>
      <c r="U47" s="111"/>
      <c r="V47" s="111"/>
      <c r="W47" s="111"/>
      <c r="X47" s="111"/>
      <c r="Y47" s="112"/>
    </row>
    <row r="48" spans="1:25" s="38" customFormat="1" outlineLevel="1" x14ac:dyDescent="0.2">
      <c r="A48" s="37"/>
      <c r="B48" s="65" t="s">
        <v>21</v>
      </c>
      <c r="C48" s="91"/>
      <c r="D48" s="76" t="str">
        <f>IF(A48=0,"",E28*G28*1.2)</f>
        <v/>
      </c>
      <c r="E48" s="68" t="str">
        <f>IF($A48=0,"",IF(IFERROR(IFERROR(IF(MATCH($B48,#REF!,0),INDEX(#REF!,MATCH($C48,#REF!,0),2),INDEX(#REF!,MATCH($B48,#REF!,0),2)),INDEX(#REF!,MATCH($B48,#REF!,0),2)),"")=0,"",IFERROR(IFERROR(IF(MATCH($B48,#REF!,0),INDEX(#REF!,MATCH($C48,#REF!,0),2),INDEX(#REF!,MATCH($B48,#REF!,0),2)),INDEX(#REF!,MATCH($B48,#REF!,0),2)),"")))</f>
        <v/>
      </c>
      <c r="F48" s="69" t="str">
        <f>IF($A48=0,"",IF(IFERROR(IFERROR(IF(MATCH($B48,#REF!,0),INDEX(#REF!,MATCH($C48,#REF!,0),3),INDEX(#REF!,MATCH($B48,#REF!,0),3)),INDEX(#REF!,MATCH($B48,#REF!,0),3)),"")=0,"",IFERROR(IFERROR(IF(MATCH($B48,#REF!,0),INDEX(#REF!,MATCH($C48,#REF!,0),3),INDEX(#REF!,MATCH($B48,#REF!,0),3)),INDEX(#REF!,MATCH($B48,#REF!,0),3)),"")))</f>
        <v/>
      </c>
      <c r="G48" s="70" t="str">
        <f t="shared" si="3"/>
        <v/>
      </c>
      <c r="J48" s="115" t="str">
        <f>IF($A48=0,"",IF(IFERROR(IFERROR(IF(MATCH($B48,#REF!,0),INDEX(#REF!,MATCH($C48,#REF!,0),6),INDEX(#REF!,MATCH($B48,#REF!,0),6)),INDEX(#REF!,MATCH($B48,#REF!,0),6)),"")=0,"",IFERROR(IFERROR(IF(MATCH($B48,#REF!,0),INDEX(#REF!,MATCH($C48,#REF!,0),6),INDEX(#REF!,MATCH($B48,#REF!,0),6)),INDEX(#REF!,MATCH($B48,#REF!,0),6)),"")))</f>
        <v/>
      </c>
      <c r="K48" s="116"/>
      <c r="L48" s="116"/>
      <c r="M48" s="116"/>
      <c r="N48" s="116"/>
      <c r="O48" s="64"/>
      <c r="T48" s="110" t="str">
        <f>IF($A48=0,"",IF(IFERROR(IFERROR(IF(MATCH($B48,Bibliothèque!$A$1:$A$423,0),INDEX(Bibliothèque!$A$1:$N$423,MATCH($C48,Bibliothèque!$A$1:$A$423,0),14),INDEX(Bibliothèque!$A$1:$N$423,MATCH($B48,Bibliothèque!$A$1:$A$423,0),14)),INDEX(Bibliothèque!$A$1:$N$423,MATCH($B48,Bibliothèque!$A$1:$A$423,0),14)),"")=0,"",IFERROR(IFERROR(IF(MATCH($B48,Bibliothèque!$A$1:$A$423,0),INDEX(Bibliothèque!$A$1:$N$423,MATCH($C48,Bibliothèque!$A$1:$A$423,0),14),INDEX(Bibliothèque!$A$1:$N$423,MATCH($B48,Bibliothèque!$A$1:$A$423,0),14)),INDEX(Bibliothèque!$A$1:$N$423,MATCH($B48,Bibliothèque!$A$1:$A$423,0),14)),"")))</f>
        <v/>
      </c>
      <c r="U48" s="111"/>
      <c r="V48" s="111"/>
      <c r="W48" s="111"/>
      <c r="X48" s="111"/>
      <c r="Y48" s="112"/>
    </row>
    <row r="49" spans="1:25" s="38" customFormat="1" outlineLevel="1" x14ac:dyDescent="0.2">
      <c r="A49" s="37"/>
      <c r="B49" s="65" t="s">
        <v>32</v>
      </c>
      <c r="C49" s="91"/>
      <c r="D49" s="76" t="str">
        <f>IF(A49=0,"",E28*G28)</f>
        <v/>
      </c>
      <c r="E49" s="68" t="str">
        <f>IF($A49=0,"",IF(IFERROR(IFERROR(IF(MATCH($B49,#REF!,0),INDEX(#REF!,MATCH($C49,#REF!,0),2),INDEX(#REF!,MATCH($B49,#REF!,0),2)),INDEX(#REF!,MATCH($B49,#REF!,0),2)),"")=0,"",IFERROR(IFERROR(IF(MATCH($B49,#REF!,0),INDEX(#REF!,MATCH($C49,#REF!,0),2),INDEX(#REF!,MATCH($B49,#REF!,0),2)),INDEX(#REF!,MATCH($B49,#REF!,0),2)),"")))</f>
        <v/>
      </c>
      <c r="F49" s="69" t="str">
        <f>IF($A49=0,"",IF(IFERROR(IFERROR(IF(MATCH($B49,#REF!,0),INDEX(#REF!,MATCH($C49,#REF!,0),3),INDEX(#REF!,MATCH($B49,#REF!,0),3)),INDEX(#REF!,MATCH($B49,#REF!,0),3)),"")=0,"",IFERROR(IFERROR(IF(MATCH($B49,#REF!,0),INDEX(#REF!,MATCH($C49,#REF!,0),3),INDEX(#REF!,MATCH($B49,#REF!,0),3)),INDEX(#REF!,MATCH($B49,#REF!,0),3)),"")))</f>
        <v/>
      </c>
      <c r="G49" s="70" t="str">
        <f t="shared" si="3"/>
        <v/>
      </c>
      <c r="J49" s="115" t="str">
        <f>IF($A49=0,"",IF(IFERROR(IFERROR(IF(MATCH($B49,#REF!,0),INDEX(#REF!,MATCH($C49,#REF!,0),6),INDEX(#REF!,MATCH($B49,#REF!,0),6)),INDEX(#REF!,MATCH($B49,#REF!,0),6)),"")=0,"",IFERROR(IFERROR(IF(MATCH($B49,#REF!,0),INDEX(#REF!,MATCH($C49,#REF!,0),6),INDEX(#REF!,MATCH($B49,#REF!,0),6)),INDEX(#REF!,MATCH($B49,#REF!,0),6)),"")))</f>
        <v/>
      </c>
      <c r="K49" s="116"/>
      <c r="L49" s="116"/>
      <c r="M49" s="116"/>
      <c r="N49" s="116"/>
      <c r="O49" s="64"/>
      <c r="T49" s="110" t="str">
        <f>IF($A49=0,"",IF(IFERROR(IFERROR(IF(MATCH($B49,Bibliothèque!$A$1:$A$423,0),INDEX(Bibliothèque!$A$1:$N$423,MATCH($C49,Bibliothèque!$A$1:$A$423,0),14),INDEX(Bibliothèque!$A$1:$N$423,MATCH($B49,Bibliothèque!$A$1:$A$423,0),14)),INDEX(Bibliothèque!$A$1:$N$423,MATCH($B49,Bibliothèque!$A$1:$A$423,0),14)),"")=0,"",IFERROR(IFERROR(IF(MATCH($B49,Bibliothèque!$A$1:$A$423,0),INDEX(Bibliothèque!$A$1:$N$423,MATCH($C49,Bibliothèque!$A$1:$A$423,0),14),INDEX(Bibliothèque!$A$1:$N$423,MATCH($B49,Bibliothèque!$A$1:$A$423,0),14)),INDEX(Bibliothèque!$A$1:$N$423,MATCH($B49,Bibliothèque!$A$1:$A$423,0),14)),"")))</f>
        <v/>
      </c>
      <c r="U49" s="111"/>
      <c r="V49" s="111"/>
      <c r="W49" s="111"/>
      <c r="X49" s="111"/>
      <c r="Y49" s="112"/>
    </row>
    <row r="50" spans="1:25" s="38" customFormat="1" outlineLevel="1" x14ac:dyDescent="0.2">
      <c r="A50" s="37"/>
      <c r="B50" s="65" t="s">
        <v>203</v>
      </c>
      <c r="C50" s="77"/>
      <c r="D50" s="92"/>
      <c r="E50" s="68" t="str">
        <f>IF($A50=0,"",IF(IFERROR(IFERROR(IF(MATCH($B50,#REF!,0),INDEX(#REF!,MATCH($C50,#REF!,0),2),INDEX(#REF!,MATCH($B50,#REF!,0),2)),INDEX(#REF!,MATCH($B50,#REF!,0),2)),"")=0,"",IFERROR(IFERROR(IF(MATCH($B50,#REF!,0),INDEX(#REF!,MATCH($C50,#REF!,0),2),INDEX(#REF!,MATCH($B50,#REF!,0),2)),INDEX(#REF!,MATCH($B50,#REF!,0),2)),"")))</f>
        <v/>
      </c>
      <c r="F50" s="69" t="str">
        <f>IF($A50=0,"",IF(IFERROR(IFERROR(IF(MATCH($B50,#REF!,0),INDEX(#REF!,MATCH($C50,#REF!,0),3),INDEX(#REF!,MATCH($B50,#REF!,0),3)),INDEX(#REF!,MATCH($B50,#REF!,0),3)),"")=0,"",IFERROR(IFERROR(IF(MATCH($B50,#REF!,0),INDEX(#REF!,MATCH($C50,#REF!,0),3),INDEX(#REF!,MATCH($B50,#REF!,0),3)),INDEX(#REF!,MATCH($B50,#REF!,0),3)),"")))</f>
        <v/>
      </c>
      <c r="G50" s="70" t="str">
        <f t="shared" si="3"/>
        <v/>
      </c>
      <c r="J50" s="115" t="str">
        <f>IF($A50=0,"",IF(IFERROR(IFERROR(IF(MATCH($B50,#REF!,0),INDEX(#REF!,MATCH($C50,#REF!,0),6),INDEX(#REF!,MATCH($B50,#REF!,0),6)),INDEX(#REF!,MATCH($B50,#REF!,0),6)),"")=0,"",IFERROR(IFERROR(IF(MATCH($B50,#REF!,0),INDEX(#REF!,MATCH($C50,#REF!,0),6),INDEX(#REF!,MATCH($B50,#REF!,0),6)),INDEX(#REF!,MATCH($B50,#REF!,0),6)),"")))</f>
        <v/>
      </c>
      <c r="K50" s="116"/>
      <c r="L50" s="116"/>
      <c r="M50" s="116"/>
      <c r="N50" s="116"/>
      <c r="O50" s="64"/>
      <c r="T50" s="110" t="str">
        <f>IF($A50=0,"",IF(IFERROR(IFERROR(IF(MATCH($B50,Bibliothèque!$A$1:$A$423,0),INDEX(Bibliothèque!$A$1:$N$423,MATCH($C50,Bibliothèque!$A$1:$A$423,0),14),INDEX(Bibliothèque!$A$1:$N$423,MATCH($B50,Bibliothèque!$A$1:$A$423,0),14)),INDEX(Bibliothèque!$A$1:$N$423,MATCH($B50,Bibliothèque!$A$1:$A$423,0),14)),"")=0,"",IFERROR(IFERROR(IF(MATCH($B50,Bibliothèque!$A$1:$A$423,0),INDEX(Bibliothèque!$A$1:$N$423,MATCH($C50,Bibliothèque!$A$1:$A$423,0),14),INDEX(Bibliothèque!$A$1:$N$423,MATCH($B50,Bibliothèque!$A$1:$A$423,0),14)),INDEX(Bibliothèque!$A$1:$N$423,MATCH($B50,Bibliothèque!$A$1:$A$423,0),14)),"")))</f>
        <v/>
      </c>
      <c r="U50" s="111"/>
      <c r="V50" s="111"/>
      <c r="W50" s="111"/>
      <c r="X50" s="111"/>
      <c r="Y50" s="112"/>
    </row>
    <row r="51" spans="1:25" s="38" customFormat="1" outlineLevel="1" x14ac:dyDescent="0.2">
      <c r="A51" s="37"/>
      <c r="B51" s="71"/>
      <c r="C51" s="93"/>
      <c r="D51" s="76"/>
      <c r="E51" s="68" t="str">
        <f>IF($A51=0,"",IF(IFERROR(IFERROR(IF(MATCH($B51,#REF!,0),INDEX(#REF!,MATCH($C51,#REF!,0),2),INDEX(#REF!,MATCH($B51,#REF!,0),2)),INDEX(#REF!,MATCH($B51,#REF!,0),2)),"")=0,"",IFERROR(IFERROR(IF(MATCH($B51,#REF!,0),INDEX(#REF!,MATCH($C51,#REF!,0),2),INDEX(#REF!,MATCH($B51,#REF!,0),2)),INDEX(#REF!,MATCH($B51,#REF!,0),2)),"")))</f>
        <v/>
      </c>
      <c r="F51" s="69" t="str">
        <f>IF($A51=0,"",IF(IFERROR(IFERROR(IF(MATCH($B51,#REF!,0),INDEX(#REF!,MATCH($C51,#REF!,0),3),INDEX(#REF!,MATCH($B51,#REF!,0),3)),INDEX(#REF!,MATCH($B51,#REF!,0),3)),"")=0,"",IFERROR(IFERROR(IF(MATCH($B51,#REF!,0),INDEX(#REF!,MATCH($C51,#REF!,0),3),INDEX(#REF!,MATCH($B51,#REF!,0),3)),INDEX(#REF!,MATCH($B51,#REF!,0),3)),"")))</f>
        <v/>
      </c>
      <c r="G51" s="70" t="str">
        <f t="shared" si="3"/>
        <v/>
      </c>
      <c r="J51" s="115" t="str">
        <f>IF($A51=0,"",IF(IFERROR(IFERROR(IF(MATCH($B51,#REF!,0),INDEX(#REF!,MATCH($C51,#REF!,0),6),INDEX(#REF!,MATCH($B51,#REF!,0),6)),INDEX(#REF!,MATCH($B51,#REF!,0),6)),"")=0,"",IFERROR(IFERROR(IF(MATCH($B51,#REF!,0),INDEX(#REF!,MATCH($C51,#REF!,0),6),INDEX(#REF!,MATCH($B51,#REF!,0),6)),INDEX(#REF!,MATCH($B51,#REF!,0),6)),"")))</f>
        <v/>
      </c>
      <c r="K51" s="116"/>
      <c r="L51" s="116"/>
      <c r="M51" s="116"/>
      <c r="N51" s="116"/>
      <c r="O51" s="64"/>
      <c r="T51" s="110" t="str">
        <f>IF($A51=0,"",IF(IFERROR(IFERROR(IF(MATCH($B51,Bibliothèque!$A$1:$A$423,0),INDEX(Bibliothèque!$A$1:$N$423,MATCH($C51,Bibliothèque!$A$1:$A$423,0),14),INDEX(Bibliothèque!$A$1:$N$423,MATCH($B51,Bibliothèque!$A$1:$A$423,0),14)),INDEX(Bibliothèque!$A$1:$N$423,MATCH($B51,Bibliothèque!$A$1:$A$423,0),14)),"")=0,"",IFERROR(IFERROR(IF(MATCH($B51,Bibliothèque!$A$1:$A$423,0),INDEX(Bibliothèque!$A$1:$N$423,MATCH($C51,Bibliothèque!$A$1:$A$423,0),14),INDEX(Bibliothèque!$A$1:$N$423,MATCH($B51,Bibliothèque!$A$1:$A$423,0),14)),INDEX(Bibliothèque!$A$1:$N$423,MATCH($B51,Bibliothèque!$A$1:$A$423,0),14)),"")))</f>
        <v/>
      </c>
      <c r="U51" s="111"/>
      <c r="V51" s="111"/>
      <c r="W51" s="111"/>
      <c r="X51" s="111"/>
      <c r="Y51" s="112"/>
    </row>
    <row r="52" spans="1:25" s="45" customFormat="1" ht="19" x14ac:dyDescent="0.2">
      <c r="A52" s="37"/>
      <c r="B52" s="117" t="s">
        <v>7</v>
      </c>
      <c r="C52" s="118"/>
      <c r="D52" s="118"/>
      <c r="E52" s="118"/>
      <c r="F52" s="119"/>
      <c r="G52" s="56" t="str">
        <f>IF(SUM(G53:G57)=0,"",SUM(G53:G57))</f>
        <v/>
      </c>
      <c r="J52" s="115" t="str">
        <f>IF($A52=0,"",IF(IFERROR(IFERROR(IF(MATCH($B52,#REF!,0),INDEX(#REF!,MATCH($C52,#REF!,0),6),INDEX(#REF!,MATCH($B52,#REF!,0),6)),INDEX(#REF!,MATCH($B52,#REF!,0),6)),"")=0,"",IFERROR(IFERROR(IF(MATCH($B52,#REF!,0),INDEX(#REF!,MATCH($C52,#REF!,0),6),INDEX(#REF!,MATCH($B52,#REF!,0),6)),INDEX(#REF!,MATCH($B52,#REF!,0),6)),"")))</f>
        <v/>
      </c>
      <c r="K52" s="116"/>
      <c r="L52" s="116"/>
      <c r="M52" s="116"/>
      <c r="N52" s="116"/>
      <c r="O52" s="73"/>
      <c r="T52" s="110" t="str">
        <f>IF($A52=0,"",IF(IFERROR(IFERROR(IF(MATCH($B52,Bibliothèque!$A$1:$A$423,0),INDEX(Bibliothèque!$A$1:$N$423,MATCH($C52,Bibliothèque!$A$1:$A$423,0),14),INDEX(Bibliothèque!$A$1:$N$423,MATCH($B52,Bibliothèque!$A$1:$A$423,0),14)),INDEX(Bibliothèque!$A$1:$N$423,MATCH($B52,Bibliothèque!$A$1:$A$423,0),14)),"")=0,"",IFERROR(IFERROR(IF(MATCH($B52,Bibliothèque!$A$1:$A$423,0),INDEX(Bibliothèque!$A$1:$N$423,MATCH($C52,Bibliothèque!$A$1:$A$423,0),14),INDEX(Bibliothèque!$A$1:$N$423,MATCH($B52,Bibliothèque!$A$1:$A$423,0),14)),INDEX(Bibliothèque!$A$1:$N$423,MATCH($B52,Bibliothèque!$A$1:$A$423,0),14)),"")))</f>
        <v/>
      </c>
      <c r="U52" s="111"/>
      <c r="V52" s="111"/>
      <c r="W52" s="111"/>
      <c r="X52" s="111"/>
      <c r="Y52" s="112"/>
    </row>
    <row r="53" spans="1:25" s="38" customFormat="1" outlineLevel="1" x14ac:dyDescent="0.2">
      <c r="A53" s="37"/>
      <c r="B53" s="58" t="s">
        <v>27</v>
      </c>
      <c r="C53" s="94"/>
      <c r="D53" s="87"/>
      <c r="E53" s="61" t="str">
        <f>IF($A53=0,"",IF(IFERROR(IFERROR(IF(MATCH($B53,#REF!,0),INDEX(#REF!,MATCH($C53,#REF!,0),2),INDEX(#REF!,MATCH($B53,#REF!,0),2)),INDEX(#REF!,MATCH($B53,#REF!,0),2)),"")=0,"",IFERROR(IFERROR(IF(MATCH($B53,#REF!,0),INDEX(#REF!,MATCH($C53,#REF!,0),2),INDEX(#REF!,MATCH($B53,#REF!,0),2)),INDEX(#REF!,MATCH($B53,#REF!,0),2)),"")))</f>
        <v/>
      </c>
      <c r="F53" s="62" t="str">
        <f>IF($A53=0,"",IF(IFERROR(IFERROR(IF(MATCH($B53,#REF!,0),INDEX(#REF!,MATCH($C53,#REF!,0),3),INDEX(#REF!,MATCH($B53,#REF!,0),3)),INDEX(#REF!,MATCH($B53,#REF!,0),3)),"")=0,"",IFERROR(IFERROR(IF(MATCH($B53,#REF!,0),INDEX(#REF!,MATCH($C53,#REF!,0),3),INDEX(#REF!,MATCH($B53,#REF!,0),3)),INDEX(#REF!,MATCH($B53,#REF!,0),3)),"")))</f>
        <v/>
      </c>
      <c r="G53" s="63" t="str">
        <f>IFERROR((D53*F53)*(1+$I$1+$I$3),"")</f>
        <v/>
      </c>
      <c r="J53" s="115" t="str">
        <f>IF($A53=0,"",IF(IFERROR(IFERROR(IF(MATCH($B53,#REF!,0),INDEX(#REF!,MATCH($C53,#REF!,0),6),INDEX(#REF!,MATCH($B53,#REF!,0),6)),INDEX(#REF!,MATCH($B53,#REF!,0),6)),"")=0,"",IFERROR(IFERROR(IF(MATCH($B53,#REF!,0),INDEX(#REF!,MATCH($C53,#REF!,0),6),INDEX(#REF!,MATCH($B53,#REF!,0),6)),INDEX(#REF!,MATCH($B53,#REF!,0),6)),"")))</f>
        <v/>
      </c>
      <c r="K53" s="116"/>
      <c r="L53" s="116"/>
      <c r="M53" s="116"/>
      <c r="N53" s="116"/>
      <c r="O53" s="64"/>
      <c r="T53" s="110" t="str">
        <f>IF($A53=0,"",IF(IFERROR(IFERROR(IF(MATCH($B53,Bibliothèque!$A$1:$A$423,0),INDEX(Bibliothèque!$A$1:$N$423,MATCH($C53,Bibliothèque!$A$1:$A$423,0),14),INDEX(Bibliothèque!$A$1:$N$423,MATCH($B53,Bibliothèque!$A$1:$A$423,0),14)),INDEX(Bibliothèque!$A$1:$N$423,MATCH($B53,Bibliothèque!$A$1:$A$423,0),14)),"")=0,"",IFERROR(IFERROR(IF(MATCH($B53,Bibliothèque!$A$1:$A$423,0),INDEX(Bibliothèque!$A$1:$N$423,MATCH($C53,Bibliothèque!$A$1:$A$423,0),14),INDEX(Bibliothèque!$A$1:$N$423,MATCH($B53,Bibliothèque!$A$1:$A$423,0),14)),INDEX(Bibliothèque!$A$1:$N$423,MATCH($B53,Bibliothèque!$A$1:$A$423,0),14)),"")))</f>
        <v/>
      </c>
      <c r="U53" s="111"/>
      <c r="V53" s="111"/>
      <c r="W53" s="111"/>
      <c r="X53" s="111"/>
      <c r="Y53" s="112"/>
    </row>
    <row r="54" spans="1:25" s="38" customFormat="1" outlineLevel="1" x14ac:dyDescent="0.2">
      <c r="A54" s="37"/>
      <c r="B54" s="65" t="s">
        <v>26</v>
      </c>
      <c r="C54" s="77"/>
      <c r="D54" s="88"/>
      <c r="E54" s="68" t="str">
        <f>IF($A54=0,"",IF(IFERROR(IFERROR(IF(MATCH($B54,#REF!,0),INDEX(#REF!,MATCH($C54,#REF!,0),2),INDEX(#REF!,MATCH($B54,#REF!,0),2)),INDEX(#REF!,MATCH($B54,#REF!,0),2)),"")=0,"",IFERROR(IFERROR(IF(MATCH($B54,#REF!,0),INDEX(#REF!,MATCH($C54,#REF!,0),2),INDEX(#REF!,MATCH($B54,#REF!,0),2)),INDEX(#REF!,MATCH($B54,#REF!,0),2)),"")))</f>
        <v/>
      </c>
      <c r="F54" s="69" t="str">
        <f>IF($A54=0,"",IF(IFERROR(IFERROR(IF(MATCH($B54,#REF!,0),INDEX(#REF!,MATCH($C54,#REF!,0),3),INDEX(#REF!,MATCH($B54,#REF!,0),3)),INDEX(#REF!,MATCH($B54,#REF!,0),3)),"")=0,"",IFERROR(IFERROR(IF(MATCH($B54,#REF!,0),INDEX(#REF!,MATCH($C54,#REF!,0),3),INDEX(#REF!,MATCH($B54,#REF!,0),3)),INDEX(#REF!,MATCH($B54,#REF!,0),3)),"")))</f>
        <v/>
      </c>
      <c r="G54" s="70" t="str">
        <f>IFERROR((D54*F54)*(1+$I$1+$I$3),"")</f>
        <v/>
      </c>
      <c r="J54" s="115" t="str">
        <f>IF($A54=0,"",IF(IFERROR(IFERROR(IF(MATCH($B54,#REF!,0),INDEX(#REF!,MATCH($C54,#REF!,0),6),INDEX(#REF!,MATCH($B54,#REF!,0),6)),INDEX(#REF!,MATCH($B54,#REF!,0),6)),"")=0,"",IFERROR(IFERROR(IF(MATCH($B54,#REF!,0),INDEX(#REF!,MATCH($C54,#REF!,0),6),INDEX(#REF!,MATCH($B54,#REF!,0),6)),INDEX(#REF!,MATCH($B54,#REF!,0),6)),"")))</f>
        <v/>
      </c>
      <c r="K54" s="116"/>
      <c r="L54" s="116"/>
      <c r="M54" s="116"/>
      <c r="N54" s="116"/>
      <c r="O54" s="64"/>
      <c r="T54" s="110" t="str">
        <f>IF($A54=0,"",IF(IFERROR(IFERROR(IF(MATCH($B54,Bibliothèque!$A$1:$A$423,0),INDEX(Bibliothèque!$A$1:$N$423,MATCH($C54,Bibliothèque!$A$1:$A$423,0),14),INDEX(Bibliothèque!$A$1:$N$423,MATCH($B54,Bibliothèque!$A$1:$A$423,0),14)),INDEX(Bibliothèque!$A$1:$N$423,MATCH($B54,Bibliothèque!$A$1:$A$423,0),14)),"")=0,"",IFERROR(IFERROR(IF(MATCH($B54,Bibliothèque!$A$1:$A$423,0),INDEX(Bibliothèque!$A$1:$N$423,MATCH($C54,Bibliothèque!$A$1:$A$423,0),14),INDEX(Bibliothèque!$A$1:$N$423,MATCH($B54,Bibliothèque!$A$1:$A$423,0),14)),INDEX(Bibliothèque!$A$1:$N$423,MATCH($B54,Bibliothèque!$A$1:$A$423,0),14)),"")))</f>
        <v/>
      </c>
      <c r="U54" s="111"/>
      <c r="V54" s="111"/>
      <c r="W54" s="111"/>
      <c r="X54" s="111"/>
      <c r="Y54" s="112"/>
    </row>
    <row r="55" spans="1:25" s="38" customFormat="1" outlineLevel="1" x14ac:dyDescent="0.2">
      <c r="A55" s="37"/>
      <c r="B55" s="65" t="s">
        <v>161</v>
      </c>
      <c r="C55" s="77"/>
      <c r="D55" s="88"/>
      <c r="E55" s="68" t="str">
        <f>IF($A55=0,"",IF(IFERROR(IFERROR(IF(MATCH($B55,#REF!,0),INDEX(#REF!,MATCH($C55,#REF!,0),2),INDEX(#REF!,MATCH($B55,#REF!,0),2)),INDEX(#REF!,MATCH($B55,#REF!,0),2)),"")=0,"",IFERROR(IFERROR(IF(MATCH($B55,#REF!,0),INDEX(#REF!,MATCH($C55,#REF!,0),2),INDEX(#REF!,MATCH($B55,#REF!,0),2)),INDEX(#REF!,MATCH($B55,#REF!,0),2)),"")))</f>
        <v/>
      </c>
      <c r="F55" s="69" t="str">
        <f>IF($A55=0,"",IF(IFERROR(IFERROR(IF(MATCH($B55,#REF!,0),INDEX(#REF!,MATCH($C55,#REF!,0),3),INDEX(#REF!,MATCH($B55,#REF!,0),3)),INDEX(#REF!,MATCH($B55,#REF!,0),3)),"")=0,"",IFERROR(IFERROR(IF(MATCH($B55,#REF!,0),INDEX(#REF!,MATCH($C55,#REF!,0),3),INDEX(#REF!,MATCH($B55,#REF!,0),3)),INDEX(#REF!,MATCH($B55,#REF!,0),3)),"")))</f>
        <v/>
      </c>
      <c r="G55" s="70" t="str">
        <f>IFERROR((D55*F55)*(1+$I$1+$I$3),"")</f>
        <v/>
      </c>
      <c r="J55" s="115" t="str">
        <f>IF($A55=0,"",IF(IFERROR(IFERROR(IF(MATCH($B55,#REF!,0),INDEX(#REF!,MATCH($C55,#REF!,0),6),INDEX(#REF!,MATCH($B55,#REF!,0),6)),INDEX(#REF!,MATCH($B55,#REF!,0),6)),"")=0,"",IFERROR(IFERROR(IF(MATCH($B55,#REF!,0),INDEX(#REF!,MATCH($C55,#REF!,0),6),INDEX(#REF!,MATCH($B55,#REF!,0),6)),INDEX(#REF!,MATCH($B55,#REF!,0),6)),"")))</f>
        <v/>
      </c>
      <c r="K55" s="116"/>
      <c r="L55" s="116"/>
      <c r="M55" s="116"/>
      <c r="N55" s="116"/>
      <c r="O55" s="64"/>
      <c r="T55" s="110" t="str">
        <f>IF($A55=0,"",IF(IFERROR(IFERROR(IF(MATCH($B55,Bibliothèque!$A$1:$A$423,0),INDEX(Bibliothèque!$A$1:$N$423,MATCH($C55,Bibliothèque!$A$1:$A$423,0),14),INDEX(Bibliothèque!$A$1:$N$423,MATCH($B55,Bibliothèque!$A$1:$A$423,0),14)),INDEX(Bibliothèque!$A$1:$N$423,MATCH($B55,Bibliothèque!$A$1:$A$423,0),14)),"")=0,"",IFERROR(IFERROR(IF(MATCH($B55,Bibliothèque!$A$1:$A$423,0),INDEX(Bibliothèque!$A$1:$N$423,MATCH($C55,Bibliothèque!$A$1:$A$423,0),14),INDEX(Bibliothèque!$A$1:$N$423,MATCH($B55,Bibliothèque!$A$1:$A$423,0),14)),INDEX(Bibliothèque!$A$1:$N$423,MATCH($B55,Bibliothèque!$A$1:$A$423,0),14)),"")))</f>
        <v/>
      </c>
      <c r="U55" s="111"/>
      <c r="V55" s="111"/>
      <c r="W55" s="111"/>
      <c r="X55" s="111"/>
      <c r="Y55" s="112"/>
    </row>
    <row r="56" spans="1:25" s="38" customFormat="1" outlineLevel="1" x14ac:dyDescent="0.2">
      <c r="A56" s="37"/>
      <c r="B56" s="65" t="s">
        <v>202</v>
      </c>
      <c r="C56" s="91"/>
      <c r="D56" s="88"/>
      <c r="E56" s="68" t="str">
        <f>IF($A56=0,"",IF(IFERROR(IFERROR(IF(MATCH($B56,#REF!,0),INDEX(#REF!,MATCH($C56,#REF!,0),2),INDEX(#REF!,MATCH($B56,#REF!,0),2)),INDEX(#REF!,MATCH($B56,#REF!,0),2)),"")=0,"",IFERROR(IFERROR(IF(MATCH($B56,#REF!,0),INDEX(#REF!,MATCH($C56,#REF!,0),2),INDEX(#REF!,MATCH($B56,#REF!,0),2)),INDEX(#REF!,MATCH($B56,#REF!,0),2)),"")))</f>
        <v/>
      </c>
      <c r="F56" s="69" t="str">
        <f>IF($A56=0,"",IF(IFERROR(IFERROR(IF(MATCH($B56,#REF!,0),INDEX(#REF!,MATCH($C56,#REF!,0),3),INDEX(#REF!,MATCH($B56,#REF!,0),3)),INDEX(#REF!,MATCH($B56,#REF!,0),3)),"")=0,"",IFERROR(IFERROR(IF(MATCH($B56,#REF!,0),INDEX(#REF!,MATCH($C56,#REF!,0),3),INDEX(#REF!,MATCH($B56,#REF!,0),3)),INDEX(#REF!,MATCH($B56,#REF!,0),3)),"")))</f>
        <v/>
      </c>
      <c r="G56" s="70" t="str">
        <f>IFERROR((D56*F56)*(1+$I$1+$I$3),"")</f>
        <v/>
      </c>
      <c r="J56" s="115" t="str">
        <f>IF($A56=0,"",IF(IFERROR(IFERROR(IF(MATCH($B56,#REF!,0),INDEX(#REF!,MATCH($C56,#REF!,0),6),INDEX(#REF!,MATCH($B56,#REF!,0),6)),INDEX(#REF!,MATCH($B56,#REF!,0),6)),"")=0,"",IFERROR(IFERROR(IF(MATCH($B56,#REF!,0),INDEX(#REF!,MATCH($C56,#REF!,0),6),INDEX(#REF!,MATCH($B56,#REF!,0),6)),INDEX(#REF!,MATCH($B56,#REF!,0),6)),"")))</f>
        <v/>
      </c>
      <c r="K56" s="116"/>
      <c r="L56" s="116"/>
      <c r="M56" s="116"/>
      <c r="N56" s="116"/>
      <c r="O56" s="64"/>
      <c r="T56" s="110" t="str">
        <f>IF($A56=0,"",IF(IFERROR(IFERROR(IF(MATCH($B56,Bibliothèque!$A$1:$A$423,0),INDEX(Bibliothèque!$A$1:$N$423,MATCH($C56,Bibliothèque!$A$1:$A$423,0),14),INDEX(Bibliothèque!$A$1:$N$423,MATCH($B56,Bibliothèque!$A$1:$A$423,0),14)),INDEX(Bibliothèque!$A$1:$N$423,MATCH($B56,Bibliothèque!$A$1:$A$423,0),14)),"")=0,"",IFERROR(IFERROR(IF(MATCH($B56,Bibliothèque!$A$1:$A$423,0),INDEX(Bibliothèque!$A$1:$N$423,MATCH($C56,Bibliothèque!$A$1:$A$423,0),14),INDEX(Bibliothèque!$A$1:$N$423,MATCH($B56,Bibliothèque!$A$1:$A$423,0),14)),INDEX(Bibliothèque!$A$1:$N$423,MATCH($B56,Bibliothèque!$A$1:$A$423,0),14)),"")))</f>
        <v/>
      </c>
      <c r="U56" s="111"/>
      <c r="V56" s="111"/>
      <c r="W56" s="111"/>
      <c r="X56" s="111"/>
      <c r="Y56" s="112"/>
    </row>
    <row r="57" spans="1:25" s="38" customFormat="1" outlineLevel="1" x14ac:dyDescent="0.2">
      <c r="A57" s="37"/>
      <c r="B57" s="71"/>
      <c r="C57" s="93"/>
      <c r="D57" s="76"/>
      <c r="E57" s="68" t="str">
        <f>IF($A57=0,"",IF(IFERROR(IFERROR(IF(MATCH($B57,#REF!,0),INDEX(#REF!,MATCH($C57,#REF!,0),2),INDEX(#REF!,MATCH($B57,#REF!,0),2)),INDEX(#REF!,MATCH($B57,#REF!,0),2)),"")=0,"",IFERROR(IFERROR(IF(MATCH($B57,#REF!,0),INDEX(#REF!,MATCH($C57,#REF!,0),2),INDEX(#REF!,MATCH($B57,#REF!,0),2)),INDEX(#REF!,MATCH($B57,#REF!,0),2)),"")))</f>
        <v/>
      </c>
      <c r="F57" s="69" t="str">
        <f>IF($A57=0,"",IF(IFERROR(IFERROR(IF(MATCH($B57,#REF!,0),INDEX(#REF!,MATCH($C57,#REF!,0),3),INDEX(#REF!,MATCH($B57,#REF!,0),3)),INDEX(#REF!,MATCH($B57,#REF!,0),3)),"")=0,"",IFERROR(IFERROR(IF(MATCH($B57,#REF!,0),INDEX(#REF!,MATCH($C57,#REF!,0),3),INDEX(#REF!,MATCH($B57,#REF!,0),3)),INDEX(#REF!,MATCH($B57,#REF!,0),3)),"")))</f>
        <v/>
      </c>
      <c r="G57" s="70" t="str">
        <f>IFERROR((D57*F57)*(1+$I$1+$I$3),"")</f>
        <v/>
      </c>
      <c r="J57" s="115" t="str">
        <f>IF($A57=0,"",IF(IFERROR(IFERROR(IF(MATCH($B57,#REF!,0),INDEX(#REF!,MATCH($C57,#REF!,0),6),INDEX(#REF!,MATCH($B57,#REF!,0),6)),INDEX(#REF!,MATCH($B57,#REF!,0),6)),"")=0,"",IFERROR(IFERROR(IF(MATCH($B57,#REF!,0),INDEX(#REF!,MATCH($C57,#REF!,0),6),INDEX(#REF!,MATCH($B57,#REF!,0),6)),INDEX(#REF!,MATCH($B57,#REF!,0),6)),"")))</f>
        <v/>
      </c>
      <c r="K57" s="116"/>
      <c r="L57" s="116"/>
      <c r="M57" s="116"/>
      <c r="N57" s="116"/>
      <c r="O57" s="64"/>
      <c r="T57" s="110" t="str">
        <f>IF($A57=0,"",IF(IFERROR(IFERROR(IF(MATCH($B57,Bibliothèque!$A$1:$A$423,0),INDEX(Bibliothèque!$A$1:$N$423,MATCH($C57,Bibliothèque!$A$1:$A$423,0),14),INDEX(Bibliothèque!$A$1:$N$423,MATCH($B57,Bibliothèque!$A$1:$A$423,0),14)),INDEX(Bibliothèque!$A$1:$N$423,MATCH($B57,Bibliothèque!$A$1:$A$423,0),14)),"")=0,"",IFERROR(IFERROR(IF(MATCH($B57,Bibliothèque!$A$1:$A$423,0),INDEX(Bibliothèque!$A$1:$N$423,MATCH($C57,Bibliothèque!$A$1:$A$423,0),14),INDEX(Bibliothèque!$A$1:$N$423,MATCH($B57,Bibliothèque!$A$1:$A$423,0),14)),INDEX(Bibliothèque!$A$1:$N$423,MATCH($B57,Bibliothèque!$A$1:$A$423,0),14)),"")))</f>
        <v/>
      </c>
      <c r="U57" s="111"/>
      <c r="V57" s="111"/>
      <c r="W57" s="111"/>
      <c r="X57" s="111"/>
      <c r="Y57" s="112"/>
    </row>
    <row r="58" spans="1:25" s="45" customFormat="1" ht="19" x14ac:dyDescent="0.2">
      <c r="A58" s="37"/>
      <c r="B58" s="117" t="s">
        <v>8</v>
      </c>
      <c r="C58" s="118"/>
      <c r="D58" s="118"/>
      <c r="E58" s="118"/>
      <c r="F58" s="119"/>
      <c r="G58" s="56" t="str">
        <f>IF(SUM(G59:G66)=0,"",SUM(G59:G66))</f>
        <v/>
      </c>
      <c r="J58" s="115" t="str">
        <f>IF($A58=0,"",IF(IFERROR(IFERROR(IF(MATCH($B58,#REF!,0),INDEX(#REF!,MATCH($C58,#REF!,0),6),INDEX(#REF!,MATCH($B58,#REF!,0),6)),INDEX(#REF!,MATCH($B58,#REF!,0),6)),"")=0,"",IFERROR(IFERROR(IF(MATCH($B58,#REF!,0),INDEX(#REF!,MATCH($C58,#REF!,0),6),INDEX(#REF!,MATCH($B58,#REF!,0),6)),INDEX(#REF!,MATCH($B58,#REF!,0),6)),"")))</f>
        <v/>
      </c>
      <c r="K58" s="116"/>
      <c r="L58" s="116"/>
      <c r="M58" s="116"/>
      <c r="N58" s="116"/>
      <c r="O58" s="73"/>
      <c r="T58" s="110" t="str">
        <f>IF($A58=0,"",IF(IFERROR(IFERROR(IF(MATCH($B58,Bibliothèque!$A$1:$A$423,0),INDEX(Bibliothèque!$A$1:$N$423,MATCH($C58,Bibliothèque!$A$1:$A$423,0),14),INDEX(Bibliothèque!$A$1:$N$423,MATCH($B58,Bibliothèque!$A$1:$A$423,0),14)),INDEX(Bibliothèque!$A$1:$N$423,MATCH($B58,Bibliothèque!$A$1:$A$423,0),14)),"")=0,"",IFERROR(IFERROR(IF(MATCH($B58,Bibliothèque!$A$1:$A$423,0),INDEX(Bibliothèque!$A$1:$N$423,MATCH($C58,Bibliothèque!$A$1:$A$423,0),14),INDEX(Bibliothèque!$A$1:$N$423,MATCH($B58,Bibliothèque!$A$1:$A$423,0),14)),INDEX(Bibliothèque!$A$1:$N$423,MATCH($B58,Bibliothèque!$A$1:$A$423,0),14)),"")))</f>
        <v/>
      </c>
      <c r="U58" s="111"/>
      <c r="V58" s="111"/>
      <c r="W58" s="111"/>
      <c r="X58" s="111"/>
      <c r="Y58" s="112"/>
    </row>
    <row r="59" spans="1:25" s="38" customFormat="1" outlineLevel="1" x14ac:dyDescent="0.2">
      <c r="A59" s="37"/>
      <c r="B59" s="58" t="s">
        <v>29</v>
      </c>
      <c r="C59" s="86"/>
      <c r="D59" s="87"/>
      <c r="E59" s="61" t="str">
        <f>IF($A59=0,"",IF(IFERROR(IFERROR(IF(MATCH($B59,#REF!,0),INDEX(#REF!,MATCH($C59,#REF!,0),2),INDEX(#REF!,MATCH($B59,#REF!,0),2)),INDEX(#REF!,MATCH($B59,#REF!,0),2)),"")=0,"",IFERROR(IFERROR(IF(MATCH($B59,#REF!,0),INDEX(#REF!,MATCH($C59,#REF!,0),2),INDEX(#REF!,MATCH($B59,#REF!,0),2)),INDEX(#REF!,MATCH($B59,#REF!,0),2)),"")))</f>
        <v/>
      </c>
      <c r="F59" s="62" t="str">
        <f>IF($A59=0,"",IF(IFERROR(IFERROR(IF(MATCH($B59,#REF!,0),INDEX(#REF!,MATCH($C59,#REF!,0),3),INDEX(#REF!,MATCH($B59,#REF!,0),3)),INDEX(#REF!,MATCH($B59,#REF!,0),3)),"")=0,"",IFERROR(IFERROR(IF(MATCH($B59,#REF!,0),INDEX(#REF!,MATCH($C59,#REF!,0),3),INDEX(#REF!,MATCH($B59,#REF!,0),3)),INDEX(#REF!,MATCH($B59,#REF!,0),3)),"")))</f>
        <v/>
      </c>
      <c r="G59" s="63" t="str">
        <f t="shared" ref="G59:G66" si="4">IFERROR((D59*F59)*(1+$I$1+$I$3),"")</f>
        <v/>
      </c>
      <c r="J59" s="115" t="str">
        <f>IF($A59=0,"",IF(IFERROR(IFERROR(IF(MATCH($B59,#REF!,0),INDEX(#REF!,MATCH($C59,#REF!,0),6),INDEX(#REF!,MATCH($B59,#REF!,0),6)),INDEX(#REF!,MATCH($B59,#REF!,0),6)),"")=0,"",IFERROR(IFERROR(IF(MATCH($B59,#REF!,0),INDEX(#REF!,MATCH($C59,#REF!,0),6),INDEX(#REF!,MATCH($B59,#REF!,0),6)),INDEX(#REF!,MATCH($B59,#REF!,0),6)),"")))</f>
        <v/>
      </c>
      <c r="K59" s="116"/>
      <c r="L59" s="116"/>
      <c r="M59" s="116"/>
      <c r="N59" s="116"/>
      <c r="O59" s="64"/>
      <c r="T59" s="110" t="str">
        <f>IF($A59=0,"",IF(IFERROR(IFERROR(IF(MATCH($B59,Bibliothèque!$A$1:$A$423,0),INDEX(Bibliothèque!$A$1:$N$423,MATCH($C59,Bibliothèque!$A$1:$A$423,0),14),INDEX(Bibliothèque!$A$1:$N$423,MATCH($B59,Bibliothèque!$A$1:$A$423,0),14)),INDEX(Bibliothèque!$A$1:$N$423,MATCH($B59,Bibliothèque!$A$1:$A$423,0),14)),"")=0,"",IFERROR(IFERROR(IF(MATCH($B59,Bibliothèque!$A$1:$A$423,0),INDEX(Bibliothèque!$A$1:$N$423,MATCH($C59,Bibliothèque!$A$1:$A$423,0),14),INDEX(Bibliothèque!$A$1:$N$423,MATCH($B59,Bibliothèque!$A$1:$A$423,0),14)),INDEX(Bibliothèque!$A$1:$N$423,MATCH($B59,Bibliothèque!$A$1:$A$423,0),14)),"")))</f>
        <v/>
      </c>
      <c r="U59" s="111"/>
      <c r="V59" s="111"/>
      <c r="W59" s="111"/>
      <c r="X59" s="111"/>
      <c r="Y59" s="112"/>
    </row>
    <row r="60" spans="1:25" s="38" customFormat="1" outlineLevel="1" x14ac:dyDescent="0.2">
      <c r="A60" s="37"/>
      <c r="B60" s="65" t="s">
        <v>28</v>
      </c>
      <c r="C60" s="77"/>
      <c r="D60" s="88"/>
      <c r="E60" s="68" t="str">
        <f>IF($A60=0,"",IF(IFERROR(IFERROR(IF(MATCH($B60,#REF!,0),INDEX(#REF!,MATCH($C60,#REF!,0),2),INDEX(#REF!,MATCH($B60,#REF!,0),2)),INDEX(#REF!,MATCH($B60,#REF!,0),2)),"")=0,"",IFERROR(IFERROR(IF(MATCH($B60,#REF!,0),INDEX(#REF!,MATCH($C60,#REF!,0),2),INDEX(#REF!,MATCH($B60,#REF!,0),2)),INDEX(#REF!,MATCH($B60,#REF!,0),2)),"")))</f>
        <v/>
      </c>
      <c r="F60" s="69" t="str">
        <f>IF($A60=0,"",IF(IFERROR(IFERROR(IF(MATCH($B60,#REF!,0),INDEX(#REF!,MATCH($C60,#REF!,0),3),INDEX(#REF!,MATCH($B60,#REF!,0),3)),INDEX(#REF!,MATCH($B60,#REF!,0),3)),"")=0,"",IFERROR(IFERROR(IF(MATCH($B60,#REF!,0),INDEX(#REF!,MATCH($C60,#REF!,0),3),INDEX(#REF!,MATCH($B60,#REF!,0),3)),INDEX(#REF!,MATCH($B60,#REF!,0),3)),"")))</f>
        <v/>
      </c>
      <c r="G60" s="70" t="str">
        <f t="shared" si="4"/>
        <v/>
      </c>
      <c r="J60" s="115" t="str">
        <f>IF($A60=0,"",IF(IFERROR(IFERROR(IF(MATCH($B60,#REF!,0),INDEX(#REF!,MATCH($C60,#REF!,0),6),INDEX(#REF!,MATCH($B60,#REF!,0),6)),INDEX(#REF!,MATCH($B60,#REF!,0),6)),"")=0,"",IFERROR(IFERROR(IF(MATCH($B60,#REF!,0),INDEX(#REF!,MATCH($C60,#REF!,0),6),INDEX(#REF!,MATCH($B60,#REF!,0),6)),INDEX(#REF!,MATCH($B60,#REF!,0),6)),"")))</f>
        <v/>
      </c>
      <c r="K60" s="116"/>
      <c r="L60" s="116"/>
      <c r="M60" s="116"/>
      <c r="N60" s="116"/>
      <c r="O60" s="64"/>
      <c r="T60" s="110" t="str">
        <f>IF($A60=0,"",IF(IFERROR(IFERROR(IF(MATCH($B60,Bibliothèque!$A$1:$A$423,0),INDEX(Bibliothèque!$A$1:$N$423,MATCH($C60,Bibliothèque!$A$1:$A$423,0),14),INDEX(Bibliothèque!$A$1:$N$423,MATCH($B60,Bibliothèque!$A$1:$A$423,0),14)),INDEX(Bibliothèque!$A$1:$N$423,MATCH($B60,Bibliothèque!$A$1:$A$423,0),14)),"")=0,"",IFERROR(IFERROR(IF(MATCH($B60,Bibliothèque!$A$1:$A$423,0),INDEX(Bibliothèque!$A$1:$N$423,MATCH($C60,Bibliothèque!$A$1:$A$423,0),14),INDEX(Bibliothèque!$A$1:$N$423,MATCH($B60,Bibliothèque!$A$1:$A$423,0),14)),INDEX(Bibliothèque!$A$1:$N$423,MATCH($B60,Bibliothèque!$A$1:$A$423,0),14)),"")))</f>
        <v/>
      </c>
      <c r="U60" s="111"/>
      <c r="V60" s="111"/>
      <c r="W60" s="111"/>
      <c r="X60" s="111"/>
      <c r="Y60" s="112"/>
    </row>
    <row r="61" spans="1:25" s="38" customFormat="1" outlineLevel="1" x14ac:dyDescent="0.2">
      <c r="A61" s="37"/>
      <c r="B61" s="65" t="s">
        <v>169</v>
      </c>
      <c r="C61" s="77"/>
      <c r="D61" s="88"/>
      <c r="E61" s="68" t="str">
        <f>IF($A61=0,"",IF(IFERROR(IFERROR(IF(MATCH($B61,#REF!,0),INDEX(#REF!,MATCH($C61,#REF!,0),2),INDEX(#REF!,MATCH($B61,#REF!,0),2)),INDEX(#REF!,MATCH($B61,#REF!,0),2)),"")=0,"",IFERROR(IFERROR(IF(MATCH($B61,#REF!,0),INDEX(#REF!,MATCH($C61,#REF!,0),2),INDEX(#REF!,MATCH($B61,#REF!,0),2)),INDEX(#REF!,MATCH($B61,#REF!,0),2)),"")))</f>
        <v/>
      </c>
      <c r="F61" s="69" t="str">
        <f>IF($A61=0,"",IF(IFERROR(IFERROR(IF(MATCH($B61,#REF!,0),INDEX(#REF!,MATCH($C61,#REF!,0),3),INDEX(#REF!,MATCH($B61,#REF!,0),3)),INDEX(#REF!,MATCH($B61,#REF!,0),3)),"")=0,"",IFERROR(IFERROR(IF(MATCH($B61,#REF!,0),INDEX(#REF!,MATCH($C61,#REF!,0),3),INDEX(#REF!,MATCH($B61,#REF!,0),3)),INDEX(#REF!,MATCH($B61,#REF!,0),3)),"")))</f>
        <v/>
      </c>
      <c r="G61" s="70" t="str">
        <f t="shared" si="4"/>
        <v/>
      </c>
      <c r="J61" s="115" t="str">
        <f>IF($A61=0,"",IF(IFERROR(IFERROR(IF(MATCH($B61,#REF!,0),INDEX(#REF!,MATCH($C61,#REF!,0),6),INDEX(#REF!,MATCH($B61,#REF!,0),6)),INDEX(#REF!,MATCH($B61,#REF!,0),6)),"")=0,"",IFERROR(IFERROR(IF(MATCH($B61,#REF!,0),INDEX(#REF!,MATCH($C61,#REF!,0),6),INDEX(#REF!,MATCH($B61,#REF!,0),6)),INDEX(#REF!,MATCH($B61,#REF!,0),6)),"")))</f>
        <v/>
      </c>
      <c r="K61" s="116"/>
      <c r="L61" s="116"/>
      <c r="M61" s="116"/>
      <c r="N61" s="116"/>
      <c r="O61" s="64"/>
      <c r="T61" s="110" t="str">
        <f>IF($A61=0,"",IF(IFERROR(IFERROR(IF(MATCH($B61,Bibliothèque!$A$1:$A$423,0),INDEX(Bibliothèque!$A$1:$N$423,MATCH($C61,Bibliothèque!$A$1:$A$423,0),14),INDEX(Bibliothèque!$A$1:$N$423,MATCH($B61,Bibliothèque!$A$1:$A$423,0),14)),INDEX(Bibliothèque!$A$1:$N$423,MATCH($B61,Bibliothèque!$A$1:$A$423,0),14)),"")=0,"",IFERROR(IFERROR(IF(MATCH($B61,Bibliothèque!$A$1:$A$423,0),INDEX(Bibliothèque!$A$1:$N$423,MATCH($C61,Bibliothèque!$A$1:$A$423,0),14),INDEX(Bibliothèque!$A$1:$N$423,MATCH($B61,Bibliothèque!$A$1:$A$423,0),14)),INDEX(Bibliothèque!$A$1:$N$423,MATCH($B61,Bibliothèque!$A$1:$A$423,0),14)),"")))</f>
        <v/>
      </c>
      <c r="U61" s="111"/>
      <c r="V61" s="111"/>
      <c r="W61" s="111"/>
      <c r="X61" s="111"/>
      <c r="Y61" s="112"/>
    </row>
    <row r="62" spans="1:25" s="38" customFormat="1" outlineLevel="1" x14ac:dyDescent="0.2">
      <c r="A62" s="37"/>
      <c r="B62" s="65" t="s">
        <v>30</v>
      </c>
      <c r="C62" s="91"/>
      <c r="D62" s="88"/>
      <c r="E62" s="68" t="str">
        <f>IF($A62=0,"",IF(IFERROR(IFERROR(IF(MATCH($B62,#REF!,0),INDEX(#REF!,MATCH($C62,#REF!,0),2),INDEX(#REF!,MATCH($B62,#REF!,0),2)),INDEX(#REF!,MATCH($B62,#REF!,0),2)),"")=0,"",IFERROR(IFERROR(IF(MATCH($B62,#REF!,0),INDEX(#REF!,MATCH($C62,#REF!,0),2),INDEX(#REF!,MATCH($B62,#REF!,0),2)),INDEX(#REF!,MATCH($B62,#REF!,0),2)),"")))</f>
        <v/>
      </c>
      <c r="F62" s="69" t="str">
        <f>IF($A62=0,"",IF(IFERROR(IFERROR(IF(MATCH($B62,#REF!,0),INDEX(#REF!,MATCH($C62,#REF!,0),3),INDEX(#REF!,MATCH($B62,#REF!,0),3)),INDEX(#REF!,MATCH($B62,#REF!,0),3)),"")=0,"",IFERROR(IFERROR(IF(MATCH($B62,#REF!,0),INDEX(#REF!,MATCH($C62,#REF!,0),3),INDEX(#REF!,MATCH($B62,#REF!,0),3)),INDEX(#REF!,MATCH($B62,#REF!,0),3)),"")))</f>
        <v/>
      </c>
      <c r="G62" s="70" t="str">
        <f t="shared" si="4"/>
        <v/>
      </c>
      <c r="J62" s="115" t="str">
        <f>IF($A62=0,"",IF(IFERROR(IFERROR(IF(MATCH($B62,#REF!,0),INDEX(#REF!,MATCH($C62,#REF!,0),6),INDEX(#REF!,MATCH($B62,#REF!,0),6)),INDEX(#REF!,MATCH($B62,#REF!,0),6)),"")=0,"",IFERROR(IFERROR(IF(MATCH($B62,#REF!,0),INDEX(#REF!,MATCH($C62,#REF!,0),6),INDEX(#REF!,MATCH($B62,#REF!,0),6)),INDEX(#REF!,MATCH($B62,#REF!,0),6)),"")))</f>
        <v/>
      </c>
      <c r="K62" s="116"/>
      <c r="L62" s="116"/>
      <c r="M62" s="116"/>
      <c r="N62" s="116"/>
      <c r="O62" s="64"/>
      <c r="T62" s="110" t="str">
        <f>IF($A62=0,"",IF(IFERROR(IFERROR(IF(MATCH($B62,Bibliothèque!$A$1:$A$423,0),INDEX(Bibliothèque!$A$1:$N$423,MATCH($C62,Bibliothèque!$A$1:$A$423,0),14),INDEX(Bibliothèque!$A$1:$N$423,MATCH($B62,Bibliothèque!$A$1:$A$423,0),14)),INDEX(Bibliothèque!$A$1:$N$423,MATCH($B62,Bibliothèque!$A$1:$A$423,0),14)),"")=0,"",IFERROR(IFERROR(IF(MATCH($B62,Bibliothèque!$A$1:$A$423,0),INDEX(Bibliothèque!$A$1:$N$423,MATCH($C62,Bibliothèque!$A$1:$A$423,0),14),INDEX(Bibliothèque!$A$1:$N$423,MATCH($B62,Bibliothèque!$A$1:$A$423,0),14)),INDEX(Bibliothèque!$A$1:$N$423,MATCH($B62,Bibliothèque!$A$1:$A$423,0),14)),"")))</f>
        <v/>
      </c>
      <c r="U62" s="111"/>
      <c r="V62" s="111"/>
      <c r="W62" s="111"/>
      <c r="X62" s="111"/>
      <c r="Y62" s="112"/>
    </row>
    <row r="63" spans="1:25" s="38" customFormat="1" outlineLevel="1" x14ac:dyDescent="0.2">
      <c r="A63" s="37"/>
      <c r="B63" s="65" t="s">
        <v>31</v>
      </c>
      <c r="C63" s="91"/>
      <c r="D63" s="88"/>
      <c r="E63" s="68" t="str">
        <f>IF($A63=0,"",IF(IFERROR(IFERROR(IF(MATCH($B63,#REF!,0),INDEX(#REF!,MATCH($C63,#REF!,0),2),INDEX(#REF!,MATCH($B63,#REF!,0),2)),INDEX(#REF!,MATCH($B63,#REF!,0),2)),"")=0,"",IFERROR(IFERROR(IF(MATCH($B63,#REF!,0),INDEX(#REF!,MATCH($C63,#REF!,0),2),INDEX(#REF!,MATCH($B63,#REF!,0),2)),INDEX(#REF!,MATCH($B63,#REF!,0),2)),"")))</f>
        <v/>
      </c>
      <c r="F63" s="69" t="str">
        <f>IF($A63=0,"",IF(IFERROR(IFERROR(IF(MATCH($B63,#REF!,0),INDEX(#REF!,MATCH($C63,#REF!,0),3),INDEX(#REF!,MATCH($B63,#REF!,0),3)),INDEX(#REF!,MATCH($B63,#REF!,0),3)),"")=0,"",IFERROR(IFERROR(IF(MATCH($B63,#REF!,0),INDEX(#REF!,MATCH($C63,#REF!,0),3),INDEX(#REF!,MATCH($B63,#REF!,0),3)),INDEX(#REF!,MATCH($B63,#REF!,0),3)),"")))</f>
        <v/>
      </c>
      <c r="G63" s="70" t="str">
        <f t="shared" si="4"/>
        <v/>
      </c>
      <c r="J63" s="115" t="str">
        <f>IF($A63=0,"",IF(IFERROR(IFERROR(IF(MATCH($B63,#REF!,0),INDEX(#REF!,MATCH($C63,#REF!,0),6),INDEX(#REF!,MATCH($B63,#REF!,0),6)),INDEX(#REF!,MATCH($B63,#REF!,0),6)),"")=0,"",IFERROR(IFERROR(IF(MATCH($B63,#REF!,0),INDEX(#REF!,MATCH($C63,#REF!,0),6),INDEX(#REF!,MATCH($B63,#REF!,0),6)),INDEX(#REF!,MATCH($B63,#REF!,0),6)),"")))</f>
        <v/>
      </c>
      <c r="K63" s="116"/>
      <c r="L63" s="116"/>
      <c r="M63" s="116"/>
      <c r="N63" s="116"/>
      <c r="O63" s="64"/>
      <c r="T63" s="110" t="str">
        <f>IF($A63=0,"",IF(IFERROR(IFERROR(IF(MATCH($B63,Bibliothèque!$A$1:$A$423,0),INDEX(Bibliothèque!$A$1:$N$423,MATCH($C63,Bibliothèque!$A$1:$A$423,0),14),INDEX(Bibliothèque!$A$1:$N$423,MATCH($B63,Bibliothèque!$A$1:$A$423,0),14)),INDEX(Bibliothèque!$A$1:$N$423,MATCH($B63,Bibliothèque!$A$1:$A$423,0),14)),"")=0,"",IFERROR(IFERROR(IF(MATCH($B63,Bibliothèque!$A$1:$A$423,0),INDEX(Bibliothèque!$A$1:$N$423,MATCH($C63,Bibliothèque!$A$1:$A$423,0),14),INDEX(Bibliothèque!$A$1:$N$423,MATCH($B63,Bibliothèque!$A$1:$A$423,0),14)),INDEX(Bibliothèque!$A$1:$N$423,MATCH($B63,Bibliothèque!$A$1:$A$423,0),14)),"")))</f>
        <v/>
      </c>
      <c r="U63" s="111"/>
      <c r="V63" s="111"/>
      <c r="W63" s="111"/>
      <c r="X63" s="111"/>
      <c r="Y63" s="112"/>
    </row>
    <row r="64" spans="1:25" s="38" customFormat="1" outlineLevel="1" x14ac:dyDescent="0.2">
      <c r="A64" s="37"/>
      <c r="B64" s="65" t="s">
        <v>33</v>
      </c>
      <c r="C64" s="91"/>
      <c r="D64" s="88"/>
      <c r="E64" s="68" t="str">
        <f>IF($A64=0,"",IF(IFERROR(IFERROR(IF(MATCH($B64,#REF!,0),INDEX(#REF!,MATCH($C64,#REF!,0),2),INDEX(#REF!,MATCH($B64,#REF!,0),2)),INDEX(#REF!,MATCH($B64,#REF!,0),2)),"")=0,"",IFERROR(IFERROR(IF(MATCH($B64,#REF!,0),INDEX(#REF!,MATCH($C64,#REF!,0),2),INDEX(#REF!,MATCH($B64,#REF!,0),2)),INDEX(#REF!,MATCH($B64,#REF!,0),2)),"")))</f>
        <v/>
      </c>
      <c r="F64" s="69" t="str">
        <f>IF($A64=0,"",IF(IFERROR(IFERROR(IF(MATCH($B64,#REF!,0),INDEX(#REF!,MATCH($C64,#REF!,0),3),INDEX(#REF!,MATCH($B64,#REF!,0),3)),INDEX(#REF!,MATCH($B64,#REF!,0),3)),"")=0,"",IFERROR(IFERROR(IF(MATCH($B64,#REF!,0),INDEX(#REF!,MATCH($C64,#REF!,0),3),INDEX(#REF!,MATCH($B64,#REF!,0),3)),INDEX(#REF!,MATCH($B64,#REF!,0),3)),"")))</f>
        <v/>
      </c>
      <c r="G64" s="70" t="str">
        <f t="shared" si="4"/>
        <v/>
      </c>
      <c r="J64" s="115" t="str">
        <f>IF($A64=0,"",IF(IFERROR(IFERROR(IF(MATCH($B64,#REF!,0),INDEX(#REF!,MATCH($C64,#REF!,0),6),INDEX(#REF!,MATCH($B64,#REF!,0),6)),INDEX(#REF!,MATCH($B64,#REF!,0),6)),"")=0,"",IFERROR(IFERROR(IF(MATCH($B64,#REF!,0),INDEX(#REF!,MATCH($C64,#REF!,0),6),INDEX(#REF!,MATCH($B64,#REF!,0),6)),INDEX(#REF!,MATCH($B64,#REF!,0),6)),"")))</f>
        <v/>
      </c>
      <c r="K64" s="116"/>
      <c r="L64" s="116"/>
      <c r="M64" s="116"/>
      <c r="N64" s="116"/>
      <c r="O64" s="64"/>
      <c r="T64" s="110" t="str">
        <f>IF($A64=0,"",IF(IFERROR(IFERROR(IF(MATCH($B64,Bibliothèque!$A$1:$A$423,0),INDEX(Bibliothèque!$A$1:$N$423,MATCH($C64,Bibliothèque!$A$1:$A$423,0),14),INDEX(Bibliothèque!$A$1:$N$423,MATCH($B64,Bibliothèque!$A$1:$A$423,0),14)),INDEX(Bibliothèque!$A$1:$N$423,MATCH($B64,Bibliothèque!$A$1:$A$423,0),14)),"")=0,"",IFERROR(IFERROR(IF(MATCH($B64,Bibliothèque!$A$1:$A$423,0),INDEX(Bibliothèque!$A$1:$N$423,MATCH($C64,Bibliothèque!$A$1:$A$423,0),14),INDEX(Bibliothèque!$A$1:$N$423,MATCH($B64,Bibliothèque!$A$1:$A$423,0),14)),INDEX(Bibliothèque!$A$1:$N$423,MATCH($B64,Bibliothèque!$A$1:$A$423,0),14)),"")))</f>
        <v/>
      </c>
      <c r="U64" s="111"/>
      <c r="V64" s="111"/>
      <c r="W64" s="111"/>
      <c r="X64" s="111"/>
      <c r="Y64" s="112"/>
    </row>
    <row r="65" spans="1:25" s="38" customFormat="1" outlineLevel="1" x14ac:dyDescent="0.2">
      <c r="A65" s="37"/>
      <c r="B65" s="65" t="s">
        <v>168</v>
      </c>
      <c r="C65" s="77"/>
      <c r="D65" s="88"/>
      <c r="E65" s="68" t="str">
        <f>IF($A65=0,"",IF(IFERROR(IFERROR(IF(MATCH($B65,#REF!,0),INDEX(#REF!,MATCH($C65,#REF!,0),2),INDEX(#REF!,MATCH($B65,#REF!,0),2)),INDEX(#REF!,MATCH($B65,#REF!,0),2)),"")=0,"",IFERROR(IFERROR(IF(MATCH($B65,#REF!,0),INDEX(#REF!,MATCH($C65,#REF!,0),2),INDEX(#REF!,MATCH($B65,#REF!,0),2)),INDEX(#REF!,MATCH($B65,#REF!,0),2)),"")))</f>
        <v/>
      </c>
      <c r="F65" s="69" t="str">
        <f>IF($A65=0,"",IF(IFERROR(IFERROR(IF(MATCH($B65,#REF!,0),INDEX(#REF!,MATCH($C65,#REF!,0),3),INDEX(#REF!,MATCH($B65,#REF!,0),3)),INDEX(#REF!,MATCH($B65,#REF!,0),3)),"")=0,"",IFERROR(IFERROR(IF(MATCH($B65,#REF!,0),INDEX(#REF!,MATCH($C65,#REF!,0),3),INDEX(#REF!,MATCH($B65,#REF!,0),3)),INDEX(#REF!,MATCH($B65,#REF!,0),3)),"")))</f>
        <v/>
      </c>
      <c r="G65" s="70" t="str">
        <f t="shared" si="4"/>
        <v/>
      </c>
      <c r="J65" s="115" t="str">
        <f>IF($A65=0,"",IF(IFERROR(IFERROR(IF(MATCH($B65,#REF!,0),INDEX(#REF!,MATCH($C65,#REF!,0),6),INDEX(#REF!,MATCH($B65,#REF!,0),6)),INDEX(#REF!,MATCH($B65,#REF!,0),6)),"")=0,"",IFERROR(IFERROR(IF(MATCH($B65,#REF!,0),INDEX(#REF!,MATCH($C65,#REF!,0),6),INDEX(#REF!,MATCH($B65,#REF!,0),6)),INDEX(#REF!,MATCH($B65,#REF!,0),6)),"")))</f>
        <v/>
      </c>
      <c r="K65" s="116"/>
      <c r="L65" s="116"/>
      <c r="M65" s="116"/>
      <c r="N65" s="116"/>
      <c r="O65" s="64"/>
      <c r="T65" s="110" t="str">
        <f>IF($A65=0,"",IF(IFERROR(IFERROR(IF(MATCH($B65,Bibliothèque!$A$1:$A$423,0),INDEX(Bibliothèque!$A$1:$N$423,MATCH($C65,Bibliothèque!$A$1:$A$423,0),14),INDEX(Bibliothèque!$A$1:$N$423,MATCH($B65,Bibliothèque!$A$1:$A$423,0),14)),INDEX(Bibliothèque!$A$1:$N$423,MATCH($B65,Bibliothèque!$A$1:$A$423,0),14)),"")=0,"",IFERROR(IFERROR(IF(MATCH($B65,Bibliothèque!$A$1:$A$423,0),INDEX(Bibliothèque!$A$1:$N$423,MATCH($C65,Bibliothèque!$A$1:$A$423,0),14),INDEX(Bibliothèque!$A$1:$N$423,MATCH($B65,Bibliothèque!$A$1:$A$423,0),14)),INDEX(Bibliothèque!$A$1:$N$423,MATCH($B65,Bibliothèque!$A$1:$A$423,0),14)),"")))</f>
        <v/>
      </c>
      <c r="U65" s="111"/>
      <c r="V65" s="111"/>
      <c r="W65" s="111"/>
      <c r="X65" s="111"/>
      <c r="Y65" s="112"/>
    </row>
    <row r="66" spans="1:25" s="38" customFormat="1" outlineLevel="1" x14ac:dyDescent="0.2">
      <c r="A66" s="37"/>
      <c r="B66" s="71"/>
      <c r="C66" s="93"/>
      <c r="D66" s="76"/>
      <c r="E66" s="68" t="str">
        <f>IF($A66=0,"",IF(IFERROR(IFERROR(IF(MATCH($B66,#REF!,0),INDEX(#REF!,MATCH($C66,#REF!,0),2),INDEX(#REF!,MATCH($B66,#REF!,0),2)),INDEX(#REF!,MATCH($B66,#REF!,0),2)),"")=0,"",IFERROR(IFERROR(IF(MATCH($B66,#REF!,0),INDEX(#REF!,MATCH($C66,#REF!,0),2),INDEX(#REF!,MATCH($B66,#REF!,0),2)),INDEX(#REF!,MATCH($B66,#REF!,0),2)),"")))</f>
        <v/>
      </c>
      <c r="F66" s="69" t="str">
        <f>IF($A66=0,"",IF(IFERROR(IFERROR(IF(MATCH($B66,#REF!,0),INDEX(#REF!,MATCH($C66,#REF!,0),3),INDEX(#REF!,MATCH($B66,#REF!,0),3)),INDEX(#REF!,MATCH($B66,#REF!,0),3)),"")=0,"",IFERROR(IFERROR(IF(MATCH($B66,#REF!,0),INDEX(#REF!,MATCH($C66,#REF!,0),3),INDEX(#REF!,MATCH($B66,#REF!,0),3)),INDEX(#REF!,MATCH($B66,#REF!,0),3)),"")))</f>
        <v/>
      </c>
      <c r="G66" s="70" t="str">
        <f t="shared" si="4"/>
        <v/>
      </c>
      <c r="J66" s="115" t="str">
        <f>IF($A66=0,"",IF(IFERROR(IFERROR(IF(MATCH($B66,#REF!,0),INDEX(#REF!,MATCH($C66,#REF!,0),6),INDEX(#REF!,MATCH($B66,#REF!,0),6)),INDEX(#REF!,MATCH($B66,#REF!,0),6)),"")=0,"",IFERROR(IFERROR(IF(MATCH($B66,#REF!,0),INDEX(#REF!,MATCH($C66,#REF!,0),6),INDEX(#REF!,MATCH($B66,#REF!,0),6)),INDEX(#REF!,MATCH($B66,#REF!,0),6)),"")))</f>
        <v/>
      </c>
      <c r="K66" s="116"/>
      <c r="L66" s="116"/>
      <c r="M66" s="116"/>
      <c r="N66" s="116"/>
      <c r="O66" s="64"/>
      <c r="T66" s="110" t="str">
        <f>IF($A66=0,"",IF(IFERROR(IFERROR(IF(MATCH($B66,Bibliothèque!$A$1:$A$423,0),INDEX(Bibliothèque!$A$1:$N$423,MATCH($C66,Bibliothèque!$A$1:$A$423,0),14),INDEX(Bibliothèque!$A$1:$N$423,MATCH($B66,Bibliothèque!$A$1:$A$423,0),14)),INDEX(Bibliothèque!$A$1:$N$423,MATCH($B66,Bibliothèque!$A$1:$A$423,0),14)),"")=0,"",IFERROR(IFERROR(IF(MATCH($B66,Bibliothèque!$A$1:$A$423,0),INDEX(Bibliothèque!$A$1:$N$423,MATCH($C66,Bibliothèque!$A$1:$A$423,0),14),INDEX(Bibliothèque!$A$1:$N$423,MATCH($B66,Bibliothèque!$A$1:$A$423,0),14)),INDEX(Bibliothèque!$A$1:$N$423,MATCH($B66,Bibliothèque!$A$1:$A$423,0),14)),"")))</f>
        <v/>
      </c>
      <c r="U66" s="111"/>
      <c r="V66" s="111"/>
      <c r="W66" s="111"/>
      <c r="X66" s="111"/>
      <c r="Y66" s="112"/>
    </row>
    <row r="67" spans="1:25" s="45" customFormat="1" ht="19" x14ac:dyDescent="0.2">
      <c r="A67" s="37"/>
      <c r="B67" s="117" t="s">
        <v>9</v>
      </c>
      <c r="C67" s="118"/>
      <c r="D67" s="118"/>
      <c r="E67" s="118"/>
      <c r="F67" s="119"/>
      <c r="G67" s="56" t="str">
        <f>IF(SUM(G68:G77)=0,"",SUM(G68:G77))</f>
        <v/>
      </c>
      <c r="J67" s="115" t="str">
        <f>IF($A67=0,"",IF(IFERROR(IFERROR(IF(MATCH($B67,#REF!,0),INDEX(#REF!,MATCH($C67,#REF!,0),6),INDEX(#REF!,MATCH($B67,#REF!,0),6)),INDEX(#REF!,MATCH($B67,#REF!,0),6)),"")=0,"",IFERROR(IFERROR(IF(MATCH($B67,#REF!,0),INDEX(#REF!,MATCH($C67,#REF!,0),6),INDEX(#REF!,MATCH($B67,#REF!,0),6)),INDEX(#REF!,MATCH($B67,#REF!,0),6)),"")))</f>
        <v/>
      </c>
      <c r="K67" s="116"/>
      <c r="L67" s="116"/>
      <c r="M67" s="116"/>
      <c r="N67" s="116"/>
      <c r="O67" s="73"/>
      <c r="T67" s="110" t="str">
        <f>IF($A67=0,"",IF(IFERROR(IFERROR(IF(MATCH($B67,Bibliothèque!$A$1:$A$423,0),INDEX(Bibliothèque!$A$1:$N$423,MATCH($C67,Bibliothèque!$A$1:$A$423,0),14),INDEX(Bibliothèque!$A$1:$N$423,MATCH($B67,Bibliothèque!$A$1:$A$423,0),14)),INDEX(Bibliothèque!$A$1:$N$423,MATCH($B67,Bibliothèque!$A$1:$A$423,0),14)),"")=0,"",IFERROR(IFERROR(IF(MATCH($B67,Bibliothèque!$A$1:$A$423,0),INDEX(Bibliothèque!$A$1:$N$423,MATCH($C67,Bibliothèque!$A$1:$A$423,0),14),INDEX(Bibliothèque!$A$1:$N$423,MATCH($B67,Bibliothèque!$A$1:$A$423,0),14)),INDEX(Bibliothèque!$A$1:$N$423,MATCH($B67,Bibliothèque!$A$1:$A$423,0),14)),"")))</f>
        <v/>
      </c>
      <c r="U67" s="111"/>
      <c r="V67" s="111"/>
      <c r="W67" s="111"/>
      <c r="X67" s="111"/>
      <c r="Y67" s="112"/>
    </row>
    <row r="68" spans="1:25" s="38" customFormat="1" outlineLevel="1" x14ac:dyDescent="0.2">
      <c r="A68" s="37"/>
      <c r="B68" s="95" t="s">
        <v>186</v>
      </c>
      <c r="C68" s="96"/>
      <c r="D68" s="87"/>
      <c r="E68" s="61" t="str">
        <f>IF($A68=0,"",IF(IFERROR(IFERROR(IF(MATCH($B68,#REF!,0),INDEX(#REF!,MATCH($C68,#REF!,0),2),INDEX(#REF!,MATCH($B68,#REF!,0),2)),INDEX(#REF!,MATCH($B68,#REF!,0),2)),"")=0,"",IFERROR(IFERROR(IF(MATCH($B68,#REF!,0),INDEX(#REF!,MATCH($C68,#REF!,0),2),INDEX(#REF!,MATCH($B68,#REF!,0),2)),INDEX(#REF!,MATCH($B68,#REF!,0),2)),"")))</f>
        <v/>
      </c>
      <c r="F68" s="62" t="str">
        <f>IF($A68=0,"",IF(IFERROR(IFERROR(IF(MATCH($B68,#REF!,0),INDEX(#REF!,MATCH($C68,#REF!,0),3),INDEX(#REF!,MATCH($B68,#REF!,0),3)),INDEX(#REF!,MATCH($B68,#REF!,0),3)),"")=0,"",IFERROR(IFERROR(IF(MATCH($B68,#REF!,0),INDEX(#REF!,MATCH($C68,#REF!,0),3),INDEX(#REF!,MATCH($B68,#REF!,0),3)),INDEX(#REF!,MATCH($B68,#REF!,0),3)),"")))</f>
        <v/>
      </c>
      <c r="G68" s="63" t="str">
        <f t="shared" ref="G68:G77" si="5">IFERROR((D68*F68)*(1+$I$1+$I$3),"")</f>
        <v/>
      </c>
      <c r="J68" s="115" t="str">
        <f>IF($A68=0,"",IF(IFERROR(IFERROR(IF(MATCH($B68,#REF!,0),INDEX(#REF!,MATCH($C68,#REF!,0),6),INDEX(#REF!,MATCH($B68,#REF!,0),6)),INDEX(#REF!,MATCH($B68,#REF!,0),6)),"")=0,"",IFERROR(IFERROR(IF(MATCH($B68,#REF!,0),INDEX(#REF!,MATCH($C68,#REF!,0),6),INDEX(#REF!,MATCH($B68,#REF!,0),6)),INDEX(#REF!,MATCH($B68,#REF!,0),6)),"")))</f>
        <v/>
      </c>
      <c r="K68" s="116"/>
      <c r="L68" s="116"/>
      <c r="M68" s="116"/>
      <c r="N68" s="116"/>
      <c r="O68" s="64"/>
      <c r="T68" s="110" t="str">
        <f>IF($A68=0,"",IF(IFERROR(IFERROR(IF(MATCH($B68,Bibliothèque!$A$1:$A$423,0),INDEX(Bibliothèque!$A$1:$N$423,MATCH($C68,Bibliothèque!$A$1:$A$423,0),14),INDEX(Bibliothèque!$A$1:$N$423,MATCH($B68,Bibliothèque!$A$1:$A$423,0),14)),INDEX(Bibliothèque!$A$1:$N$423,MATCH($B68,Bibliothèque!$A$1:$A$423,0),14)),"")=0,"",IFERROR(IFERROR(IF(MATCH($B68,Bibliothèque!$A$1:$A$423,0),INDEX(Bibliothèque!$A$1:$N$423,MATCH($C68,Bibliothèque!$A$1:$A$423,0),14),INDEX(Bibliothèque!$A$1:$N$423,MATCH($B68,Bibliothèque!$A$1:$A$423,0),14)),INDEX(Bibliothèque!$A$1:$N$423,MATCH($B68,Bibliothèque!$A$1:$A$423,0),14)),"")))</f>
        <v/>
      </c>
      <c r="U68" s="111"/>
      <c r="V68" s="111"/>
      <c r="W68" s="111"/>
      <c r="X68" s="111"/>
      <c r="Y68" s="112"/>
    </row>
    <row r="69" spans="1:25" s="38" customFormat="1" outlineLevel="1" x14ac:dyDescent="0.2">
      <c r="A69" s="37"/>
      <c r="B69" s="97" t="s">
        <v>280</v>
      </c>
      <c r="C69" s="98"/>
      <c r="D69" s="88"/>
      <c r="E69" s="68" t="str">
        <f>IF($A69=0,"",IF(IFERROR(IFERROR(IF(MATCH($B69,#REF!,0),INDEX(#REF!,MATCH($C69,#REF!,0),2),INDEX(#REF!,MATCH($B69,#REF!,0),2)),INDEX(#REF!,MATCH($B69,#REF!,0),2)),"")=0,"",IFERROR(IFERROR(IF(MATCH($B69,#REF!,0),INDEX(#REF!,MATCH($C69,#REF!,0),2),INDEX(#REF!,MATCH($B69,#REF!,0),2)),INDEX(#REF!,MATCH($B69,#REF!,0),2)),"")))</f>
        <v/>
      </c>
      <c r="F69" s="69" t="str">
        <f>IF($A69=0,"",IF(IFERROR(IFERROR(IF(MATCH($B69,#REF!,0),INDEX(#REF!,MATCH($C69,#REF!,0),3),INDEX(#REF!,MATCH($B69,#REF!,0),3)),INDEX(#REF!,MATCH($B69,#REF!,0),3)),"")=0,"",IFERROR(IFERROR(IF(MATCH($B69,#REF!,0),INDEX(#REF!,MATCH($C69,#REF!,0),3),INDEX(#REF!,MATCH($B69,#REF!,0),3)),INDEX(#REF!,MATCH($B69,#REF!,0),3)),"")))</f>
        <v/>
      </c>
      <c r="G69" s="70" t="str">
        <f t="shared" si="5"/>
        <v/>
      </c>
      <c r="J69" s="115" t="str">
        <f>IF($A69=0,"",IF(IFERROR(IFERROR(IF(MATCH($B69,#REF!,0),INDEX(#REF!,MATCH($C69,#REF!,0),6),INDEX(#REF!,MATCH($B69,#REF!,0),6)),INDEX(#REF!,MATCH($B69,#REF!,0),6)),"")=0,"",IFERROR(IFERROR(IF(MATCH($B69,#REF!,0),INDEX(#REF!,MATCH($C69,#REF!,0),6),INDEX(#REF!,MATCH($B69,#REF!,0),6)),INDEX(#REF!,MATCH($B69,#REF!,0),6)),"")))</f>
        <v/>
      </c>
      <c r="K69" s="116"/>
      <c r="L69" s="116"/>
      <c r="M69" s="116"/>
      <c r="N69" s="116"/>
      <c r="O69" s="64"/>
      <c r="T69" s="110" t="str">
        <f>IF($A69=0,"",IF(IFERROR(IFERROR(IF(MATCH($B69,Bibliothèque!$A$1:$A$423,0),INDEX(Bibliothèque!$A$1:$N$423,MATCH($C69,Bibliothèque!$A$1:$A$423,0),14),INDEX(Bibliothèque!$A$1:$N$423,MATCH($B69,Bibliothèque!$A$1:$A$423,0),14)),INDEX(Bibliothèque!$A$1:$N$423,MATCH($B69,Bibliothèque!$A$1:$A$423,0),14)),"")=0,"",IFERROR(IFERROR(IF(MATCH($B69,Bibliothèque!$A$1:$A$423,0),INDEX(Bibliothèque!$A$1:$N$423,MATCH($C69,Bibliothèque!$A$1:$A$423,0),14),INDEX(Bibliothèque!$A$1:$N$423,MATCH($B69,Bibliothèque!$A$1:$A$423,0),14)),INDEX(Bibliothèque!$A$1:$N$423,MATCH($B69,Bibliothèque!$A$1:$A$423,0),14)),"")))</f>
        <v/>
      </c>
      <c r="U69" s="111"/>
      <c r="V69" s="111"/>
      <c r="W69" s="111"/>
      <c r="X69" s="111"/>
      <c r="Y69" s="112"/>
    </row>
    <row r="70" spans="1:25" s="38" customFormat="1" outlineLevel="1" x14ac:dyDescent="0.2">
      <c r="A70" s="37"/>
      <c r="B70" s="65" t="s">
        <v>34</v>
      </c>
      <c r="C70" s="77"/>
      <c r="D70" s="88"/>
      <c r="E70" s="68" t="str">
        <f>IF($A70=0,"",IF(IFERROR(IFERROR(IF(MATCH($B70,#REF!,0),INDEX(#REF!,MATCH($C70,#REF!,0),2),INDEX(#REF!,MATCH($B70,#REF!,0),2)),INDEX(#REF!,MATCH($B70,#REF!,0),2)),"")=0,"",IFERROR(IFERROR(IF(MATCH($B70,#REF!,0),INDEX(#REF!,MATCH($C70,#REF!,0),2),INDEX(#REF!,MATCH($B70,#REF!,0),2)),INDEX(#REF!,MATCH($B70,#REF!,0),2)),"")))</f>
        <v/>
      </c>
      <c r="F70" s="69" t="str">
        <f>IF($A70=0,"",IF(IFERROR(IFERROR(IF(MATCH($B70,#REF!,0),INDEX(#REF!,MATCH($C70,#REF!,0),3),INDEX(#REF!,MATCH($B70,#REF!,0),3)),INDEX(#REF!,MATCH($B70,#REF!,0),3)),"")=0,"",IFERROR(IFERROR(IF(MATCH($B70,#REF!,0),INDEX(#REF!,MATCH($C70,#REF!,0),3),INDEX(#REF!,MATCH($B70,#REF!,0),3)),INDEX(#REF!,MATCH($B70,#REF!,0),3)),"")))</f>
        <v/>
      </c>
      <c r="G70" s="70" t="str">
        <f t="shared" si="5"/>
        <v/>
      </c>
      <c r="J70" s="115" t="str">
        <f>IF($A70=0,"",IF(IFERROR(IFERROR(IF(MATCH($B70,#REF!,0),INDEX(#REF!,MATCH($C70,#REF!,0),6),INDEX(#REF!,MATCH($B70,#REF!,0),6)),INDEX(#REF!,MATCH($B70,#REF!,0),6)),"")=0,"",IFERROR(IFERROR(IF(MATCH($B70,#REF!,0),INDEX(#REF!,MATCH($C70,#REF!,0),6),INDEX(#REF!,MATCH($B70,#REF!,0),6)),INDEX(#REF!,MATCH($B70,#REF!,0),6)),"")))</f>
        <v/>
      </c>
      <c r="K70" s="116"/>
      <c r="L70" s="116"/>
      <c r="M70" s="116"/>
      <c r="N70" s="116"/>
      <c r="O70" s="64"/>
      <c r="T70" s="110" t="str">
        <f>IF($A70=0,"",IF(IFERROR(IFERROR(IF(MATCH($B70,Bibliothèque!$A$1:$A$423,0),INDEX(Bibliothèque!$A$1:$N$423,MATCH($C70,Bibliothèque!$A$1:$A$423,0),14),INDEX(Bibliothèque!$A$1:$N$423,MATCH($B70,Bibliothèque!$A$1:$A$423,0),14)),INDEX(Bibliothèque!$A$1:$N$423,MATCH($B70,Bibliothèque!$A$1:$A$423,0),14)),"")=0,"",IFERROR(IFERROR(IF(MATCH($B70,Bibliothèque!$A$1:$A$423,0),INDEX(Bibliothèque!$A$1:$N$423,MATCH($C70,Bibliothèque!$A$1:$A$423,0),14),INDEX(Bibliothèque!$A$1:$N$423,MATCH($B70,Bibliothèque!$A$1:$A$423,0),14)),INDEX(Bibliothèque!$A$1:$N$423,MATCH($B70,Bibliothèque!$A$1:$A$423,0),14)),"")))</f>
        <v/>
      </c>
      <c r="U70" s="111"/>
      <c r="V70" s="111"/>
      <c r="W70" s="111"/>
      <c r="X70" s="111"/>
      <c r="Y70" s="112"/>
    </row>
    <row r="71" spans="1:25" s="38" customFormat="1" outlineLevel="1" x14ac:dyDescent="0.2">
      <c r="A71" s="37"/>
      <c r="B71" s="65" t="s">
        <v>35</v>
      </c>
      <c r="C71" s="77"/>
      <c r="D71" s="88"/>
      <c r="E71" s="68" t="str">
        <f>IF($A71=0,"",IF(IFERROR(IFERROR(IF(MATCH($B71,#REF!,0),INDEX(#REF!,MATCH($C71,#REF!,0),2),INDEX(#REF!,MATCH($B71,#REF!,0),2)),INDEX(#REF!,MATCH($B71,#REF!,0),2)),"")=0,"",IFERROR(IFERROR(IF(MATCH($B71,#REF!,0),INDEX(#REF!,MATCH($C71,#REF!,0),2),INDEX(#REF!,MATCH($B71,#REF!,0),2)),INDEX(#REF!,MATCH($B71,#REF!,0),2)),"")))</f>
        <v/>
      </c>
      <c r="F71" s="69" t="str">
        <f>IF($A71=0,"",IF(IFERROR(IFERROR(IF(MATCH($B71,#REF!,0),INDEX(#REF!,MATCH($C71,#REF!,0),3),INDEX(#REF!,MATCH($B71,#REF!,0),3)),INDEX(#REF!,MATCH($B71,#REF!,0),3)),"")=0,"",IFERROR(IFERROR(IF(MATCH($B71,#REF!,0),INDEX(#REF!,MATCH($C71,#REF!,0),3),INDEX(#REF!,MATCH($B71,#REF!,0),3)),INDEX(#REF!,MATCH($B71,#REF!,0),3)),"")))</f>
        <v/>
      </c>
      <c r="G71" s="70" t="str">
        <f t="shared" si="5"/>
        <v/>
      </c>
      <c r="J71" s="115" t="str">
        <f>IF($A71=0,"",IF(IFERROR(IFERROR(IF(MATCH($B71,#REF!,0),INDEX(#REF!,MATCH($C71,#REF!,0),6),INDEX(#REF!,MATCH($B71,#REF!,0),6)),INDEX(#REF!,MATCH($B71,#REF!,0),6)),"")=0,"",IFERROR(IFERROR(IF(MATCH($B71,#REF!,0),INDEX(#REF!,MATCH($C71,#REF!,0),6),INDEX(#REF!,MATCH($B71,#REF!,0),6)),INDEX(#REF!,MATCH($B71,#REF!,0),6)),"")))</f>
        <v/>
      </c>
      <c r="K71" s="116"/>
      <c r="L71" s="116"/>
      <c r="M71" s="116"/>
      <c r="N71" s="116"/>
      <c r="O71" s="64"/>
      <c r="T71" s="110" t="str">
        <f>IF($A71=0,"",IF(IFERROR(IFERROR(IF(MATCH($B71,Bibliothèque!$A$1:$A$423,0),INDEX(Bibliothèque!$A$1:$N$423,MATCH($C71,Bibliothèque!$A$1:$A$423,0),14),INDEX(Bibliothèque!$A$1:$N$423,MATCH($B71,Bibliothèque!$A$1:$A$423,0),14)),INDEX(Bibliothèque!$A$1:$N$423,MATCH($B71,Bibliothèque!$A$1:$A$423,0),14)),"")=0,"",IFERROR(IFERROR(IF(MATCH($B71,Bibliothèque!$A$1:$A$423,0),INDEX(Bibliothèque!$A$1:$N$423,MATCH($C71,Bibliothèque!$A$1:$A$423,0),14),INDEX(Bibliothèque!$A$1:$N$423,MATCH($B71,Bibliothèque!$A$1:$A$423,0),14)),INDEX(Bibliothèque!$A$1:$N$423,MATCH($B71,Bibliothèque!$A$1:$A$423,0),14)),"")))</f>
        <v/>
      </c>
      <c r="U71" s="111"/>
      <c r="V71" s="111"/>
      <c r="W71" s="111"/>
      <c r="X71" s="111"/>
      <c r="Y71" s="112"/>
    </row>
    <row r="72" spans="1:25" s="38" customFormat="1" outlineLevel="1" x14ac:dyDescent="0.2">
      <c r="A72" s="37"/>
      <c r="B72" s="65" t="s">
        <v>36</v>
      </c>
      <c r="C72" s="77"/>
      <c r="D72" s="88"/>
      <c r="E72" s="68" t="str">
        <f>IF($A72=0,"",IF(IFERROR(IFERROR(IF(MATCH($B72,#REF!,0),INDEX(#REF!,MATCH($C72,#REF!,0),2),INDEX(#REF!,MATCH($B72,#REF!,0),2)),INDEX(#REF!,MATCH($B72,#REF!,0),2)),"")=0,"",IFERROR(IFERROR(IF(MATCH($B72,#REF!,0),INDEX(#REF!,MATCH($C72,#REF!,0),2),INDEX(#REF!,MATCH($B72,#REF!,0),2)),INDEX(#REF!,MATCH($B72,#REF!,0),2)),"")))</f>
        <v/>
      </c>
      <c r="F72" s="69" t="str">
        <f>IF($A72=0,"",IF(IFERROR(IFERROR(IF(MATCH($B72,#REF!,0),INDEX(#REF!,MATCH($C72,#REF!,0),3),INDEX(#REF!,MATCH($B72,#REF!,0),3)),INDEX(#REF!,MATCH($B72,#REF!,0),3)),"")=0,"",IFERROR(IFERROR(IF(MATCH($B72,#REF!,0),INDEX(#REF!,MATCH($C72,#REF!,0),3),INDEX(#REF!,MATCH($B72,#REF!,0),3)),INDEX(#REF!,MATCH($B72,#REF!,0),3)),"")))</f>
        <v/>
      </c>
      <c r="G72" s="70" t="str">
        <f t="shared" si="5"/>
        <v/>
      </c>
      <c r="J72" s="115" t="str">
        <f>IF($A72=0,"",IF(IFERROR(IFERROR(IF(MATCH($B72,#REF!,0),INDEX(#REF!,MATCH($C72,#REF!,0),6),INDEX(#REF!,MATCH($B72,#REF!,0),6)),INDEX(#REF!,MATCH($B72,#REF!,0),6)),"")=0,"",IFERROR(IFERROR(IF(MATCH($B72,#REF!,0),INDEX(#REF!,MATCH($C72,#REF!,0),6),INDEX(#REF!,MATCH($B72,#REF!,0),6)),INDEX(#REF!,MATCH($B72,#REF!,0),6)),"")))</f>
        <v/>
      </c>
      <c r="K72" s="116"/>
      <c r="L72" s="116"/>
      <c r="M72" s="116"/>
      <c r="N72" s="116"/>
      <c r="O72" s="64"/>
      <c r="T72" s="110" t="str">
        <f>IF($A72=0,"",IF(IFERROR(IFERROR(IF(MATCH($B72,Bibliothèque!$A$1:$A$423,0),INDEX(Bibliothèque!$A$1:$N$423,MATCH($C72,Bibliothèque!$A$1:$A$423,0),14),INDEX(Bibliothèque!$A$1:$N$423,MATCH($B72,Bibliothèque!$A$1:$A$423,0),14)),INDEX(Bibliothèque!$A$1:$N$423,MATCH($B72,Bibliothèque!$A$1:$A$423,0),14)),"")=0,"",IFERROR(IFERROR(IF(MATCH($B72,Bibliothèque!$A$1:$A$423,0),INDEX(Bibliothèque!$A$1:$N$423,MATCH($C72,Bibliothèque!$A$1:$A$423,0),14),INDEX(Bibliothèque!$A$1:$N$423,MATCH($B72,Bibliothèque!$A$1:$A$423,0),14)),INDEX(Bibliothèque!$A$1:$N$423,MATCH($B72,Bibliothèque!$A$1:$A$423,0),14)),"")))</f>
        <v/>
      </c>
      <c r="U72" s="111"/>
      <c r="V72" s="111"/>
      <c r="W72" s="111"/>
      <c r="X72" s="111"/>
      <c r="Y72" s="112"/>
    </row>
    <row r="73" spans="1:25" s="38" customFormat="1" outlineLevel="1" x14ac:dyDescent="0.2">
      <c r="A73" s="37"/>
      <c r="B73" s="65" t="s">
        <v>37</v>
      </c>
      <c r="C73" s="77"/>
      <c r="D73" s="88"/>
      <c r="E73" s="68" t="str">
        <f>IF($A73=0,"",IF(IFERROR(IFERROR(IF(MATCH($B73,#REF!,0),INDEX(#REF!,MATCH($C73,#REF!,0),2),INDEX(#REF!,MATCH($B73,#REF!,0),2)),INDEX(#REF!,MATCH($B73,#REF!,0),2)),"")=0,"",IFERROR(IFERROR(IF(MATCH($B73,#REF!,0),INDEX(#REF!,MATCH($C73,#REF!,0),2),INDEX(#REF!,MATCH($B73,#REF!,0),2)),INDEX(#REF!,MATCH($B73,#REF!,0),2)),"")))</f>
        <v/>
      </c>
      <c r="F73" s="69" t="str">
        <f>IF($A73=0,"",IF(IFERROR(IFERROR(IF(MATCH($B73,#REF!,0),INDEX(#REF!,MATCH($C73,#REF!,0),3),INDEX(#REF!,MATCH($B73,#REF!,0),3)),INDEX(#REF!,MATCH($B73,#REF!,0),3)),"")=0,"",IFERROR(IFERROR(IF(MATCH($B73,#REF!,0),INDEX(#REF!,MATCH($C73,#REF!,0),3),INDEX(#REF!,MATCH($B73,#REF!,0),3)),INDEX(#REF!,MATCH($B73,#REF!,0),3)),"")))</f>
        <v/>
      </c>
      <c r="G73" s="70" t="str">
        <f t="shared" si="5"/>
        <v/>
      </c>
      <c r="J73" s="115" t="str">
        <f>IF($A73=0,"",IF(IFERROR(IFERROR(IF(MATCH($B73,#REF!,0),INDEX(#REF!,MATCH($C73,#REF!,0),6),INDEX(#REF!,MATCH($B73,#REF!,0),6)),INDEX(#REF!,MATCH($B73,#REF!,0),6)),"")=0,"",IFERROR(IFERROR(IF(MATCH($B73,#REF!,0),INDEX(#REF!,MATCH($C73,#REF!,0),6),INDEX(#REF!,MATCH($B73,#REF!,0),6)),INDEX(#REF!,MATCH($B73,#REF!,0),6)),"")))</f>
        <v/>
      </c>
      <c r="K73" s="116"/>
      <c r="L73" s="116"/>
      <c r="M73" s="116"/>
      <c r="N73" s="116"/>
      <c r="O73" s="64"/>
      <c r="T73" s="110" t="str">
        <f>IF($A73=0,"",IF(IFERROR(IFERROR(IF(MATCH($B73,Bibliothèque!$A$1:$A$423,0),INDEX(Bibliothèque!$A$1:$N$423,MATCH($C73,Bibliothèque!$A$1:$A$423,0),14),INDEX(Bibliothèque!$A$1:$N$423,MATCH($B73,Bibliothèque!$A$1:$A$423,0),14)),INDEX(Bibliothèque!$A$1:$N$423,MATCH($B73,Bibliothèque!$A$1:$A$423,0),14)),"")=0,"",IFERROR(IFERROR(IF(MATCH($B73,Bibliothèque!$A$1:$A$423,0),INDEX(Bibliothèque!$A$1:$N$423,MATCH($C73,Bibliothèque!$A$1:$A$423,0),14),INDEX(Bibliothèque!$A$1:$N$423,MATCH($B73,Bibliothèque!$A$1:$A$423,0),14)),INDEX(Bibliothèque!$A$1:$N$423,MATCH($B73,Bibliothèque!$A$1:$A$423,0),14)),"")))</f>
        <v/>
      </c>
      <c r="U73" s="111"/>
      <c r="V73" s="111"/>
      <c r="W73" s="111"/>
      <c r="X73" s="111"/>
      <c r="Y73" s="112"/>
    </row>
    <row r="74" spans="1:25" s="38" customFormat="1" outlineLevel="1" x14ac:dyDescent="0.2">
      <c r="A74" s="37"/>
      <c r="B74" s="65" t="s">
        <v>39</v>
      </c>
      <c r="C74" s="77"/>
      <c r="D74" s="88"/>
      <c r="E74" s="68" t="str">
        <f>IF($A74=0,"",IF(IFERROR(IFERROR(IF(MATCH($B74,#REF!,0),INDEX(#REF!,MATCH($C74,#REF!,0),2),INDEX(#REF!,MATCH($B74,#REF!,0),2)),INDEX(#REF!,MATCH($B74,#REF!,0),2)),"")=0,"",IFERROR(IFERROR(IF(MATCH($B74,#REF!,0),INDEX(#REF!,MATCH($C74,#REF!,0),2),INDEX(#REF!,MATCH($B74,#REF!,0),2)),INDEX(#REF!,MATCH($B74,#REF!,0),2)),"")))</f>
        <v/>
      </c>
      <c r="F74" s="69" t="str">
        <f>IF($A74=0,"",IF(IFERROR(IFERROR(IF(MATCH($B74,#REF!,0),INDEX(#REF!,MATCH($C74,#REF!,0),3),INDEX(#REF!,MATCH($B74,#REF!,0),3)),INDEX(#REF!,MATCH($B74,#REF!,0),3)),"")=0,"",IFERROR(IFERROR(IF(MATCH($B74,#REF!,0),INDEX(#REF!,MATCH($C74,#REF!,0),3),INDEX(#REF!,MATCH($B74,#REF!,0),3)),INDEX(#REF!,MATCH($B74,#REF!,0),3)),"")))</f>
        <v/>
      </c>
      <c r="G74" s="70" t="str">
        <f t="shared" si="5"/>
        <v/>
      </c>
      <c r="J74" s="115" t="str">
        <f>IF($A74=0,"",IF(IFERROR(IFERROR(IF(MATCH($B74,#REF!,0),INDEX(#REF!,MATCH($C74,#REF!,0),6),INDEX(#REF!,MATCH($B74,#REF!,0),6)),INDEX(#REF!,MATCH($B74,#REF!,0),6)),"")=0,"",IFERROR(IFERROR(IF(MATCH($B74,#REF!,0),INDEX(#REF!,MATCH($C74,#REF!,0),6),INDEX(#REF!,MATCH($B74,#REF!,0),6)),INDEX(#REF!,MATCH($B74,#REF!,0),6)),"")))</f>
        <v/>
      </c>
      <c r="K74" s="116"/>
      <c r="L74" s="116"/>
      <c r="M74" s="116"/>
      <c r="N74" s="116"/>
      <c r="O74" s="64"/>
      <c r="T74" s="110" t="str">
        <f>IF($A74=0,"",IF(IFERROR(IFERROR(IF(MATCH($B74,Bibliothèque!$A$1:$A$423,0),INDEX(Bibliothèque!$A$1:$N$423,MATCH($C74,Bibliothèque!$A$1:$A$423,0),14),INDEX(Bibliothèque!$A$1:$N$423,MATCH($B74,Bibliothèque!$A$1:$A$423,0),14)),INDEX(Bibliothèque!$A$1:$N$423,MATCH($B74,Bibliothèque!$A$1:$A$423,0),14)),"")=0,"",IFERROR(IFERROR(IF(MATCH($B74,Bibliothèque!$A$1:$A$423,0),INDEX(Bibliothèque!$A$1:$N$423,MATCH($C74,Bibliothèque!$A$1:$A$423,0),14),INDEX(Bibliothèque!$A$1:$N$423,MATCH($B74,Bibliothèque!$A$1:$A$423,0),14)),INDEX(Bibliothèque!$A$1:$N$423,MATCH($B74,Bibliothèque!$A$1:$A$423,0),14)),"")))</f>
        <v/>
      </c>
      <c r="U74" s="111"/>
      <c r="V74" s="111"/>
      <c r="W74" s="111"/>
      <c r="X74" s="111"/>
      <c r="Y74" s="112"/>
    </row>
    <row r="75" spans="1:25" s="38" customFormat="1" outlineLevel="1" x14ac:dyDescent="0.2">
      <c r="A75" s="37"/>
      <c r="B75" s="65" t="s">
        <v>38</v>
      </c>
      <c r="C75" s="77"/>
      <c r="D75" s="88"/>
      <c r="E75" s="68" t="str">
        <f>IF($A75=0,"",IF(IFERROR(IFERROR(IF(MATCH($B75,#REF!,0),INDEX(#REF!,MATCH($C75,#REF!,0),2),INDEX(#REF!,MATCH($B75,#REF!,0),2)),INDEX(#REF!,MATCH($B75,#REF!,0),2)),"")=0,"",IFERROR(IFERROR(IF(MATCH($B75,#REF!,0),INDEX(#REF!,MATCH($C75,#REF!,0),2),INDEX(#REF!,MATCH($B75,#REF!,0),2)),INDEX(#REF!,MATCH($B75,#REF!,0),2)),"")))</f>
        <v/>
      </c>
      <c r="F75" s="69" t="str">
        <f>IF($A75=0,"",IF(IFERROR(IFERROR(IF(MATCH($B75,#REF!,0),INDEX(#REF!,MATCH($C75,#REF!,0),3),INDEX(#REF!,MATCH($B75,#REF!,0),3)),INDEX(#REF!,MATCH($B75,#REF!,0),3)),"")=0,"",IFERROR(IFERROR(IF(MATCH($B75,#REF!,0),INDEX(#REF!,MATCH($C75,#REF!,0),3),INDEX(#REF!,MATCH($B75,#REF!,0),3)),INDEX(#REF!,MATCH($B75,#REF!,0),3)),"")))</f>
        <v/>
      </c>
      <c r="G75" s="70" t="str">
        <f t="shared" si="5"/>
        <v/>
      </c>
      <c r="J75" s="115" t="str">
        <f>IF($A75=0,"",IF(IFERROR(IFERROR(IF(MATCH($B75,#REF!,0),INDEX(#REF!,MATCH($C75,#REF!,0),6),INDEX(#REF!,MATCH($B75,#REF!,0),6)),INDEX(#REF!,MATCH($B75,#REF!,0),6)),"")=0,"",IFERROR(IFERROR(IF(MATCH($B75,#REF!,0),INDEX(#REF!,MATCH($C75,#REF!,0),6),INDEX(#REF!,MATCH($B75,#REF!,0),6)),INDEX(#REF!,MATCH($B75,#REF!,0),6)),"")))</f>
        <v/>
      </c>
      <c r="K75" s="116"/>
      <c r="L75" s="116"/>
      <c r="M75" s="116"/>
      <c r="N75" s="116"/>
      <c r="O75" s="64"/>
      <c r="T75" s="110" t="str">
        <f>IF($A75=0,"",IF(IFERROR(IFERROR(IF(MATCH($B75,Bibliothèque!$A$1:$A$423,0),INDEX(Bibliothèque!$A$1:$N$423,MATCH($C75,Bibliothèque!$A$1:$A$423,0),14),INDEX(Bibliothèque!$A$1:$N$423,MATCH($B75,Bibliothèque!$A$1:$A$423,0),14)),INDEX(Bibliothèque!$A$1:$N$423,MATCH($B75,Bibliothèque!$A$1:$A$423,0),14)),"")=0,"",IFERROR(IFERROR(IF(MATCH($B75,Bibliothèque!$A$1:$A$423,0),INDEX(Bibliothèque!$A$1:$N$423,MATCH($C75,Bibliothèque!$A$1:$A$423,0),14),INDEX(Bibliothèque!$A$1:$N$423,MATCH($B75,Bibliothèque!$A$1:$A$423,0),14)),INDEX(Bibliothèque!$A$1:$N$423,MATCH($B75,Bibliothèque!$A$1:$A$423,0),14)),"")))</f>
        <v/>
      </c>
      <c r="U75" s="111"/>
      <c r="V75" s="111"/>
      <c r="W75" s="111"/>
      <c r="X75" s="111"/>
      <c r="Y75" s="112"/>
    </row>
    <row r="76" spans="1:25" s="38" customFormat="1" outlineLevel="1" x14ac:dyDescent="0.2">
      <c r="A76" s="37"/>
      <c r="B76" s="65" t="s">
        <v>204</v>
      </c>
      <c r="C76" s="77"/>
      <c r="D76" s="88"/>
      <c r="E76" s="68" t="str">
        <f>IF($A76=0,"",IF(IFERROR(IFERROR(IF(MATCH($B76,#REF!,0),INDEX(#REF!,MATCH($C76,#REF!,0),2),INDEX(#REF!,MATCH($B76,#REF!,0),2)),INDEX(#REF!,MATCH($B76,#REF!,0),2)),"")=0,"",IFERROR(IFERROR(IF(MATCH($B76,#REF!,0),INDEX(#REF!,MATCH($C76,#REF!,0),2),INDEX(#REF!,MATCH($B76,#REF!,0),2)),INDEX(#REF!,MATCH($B76,#REF!,0),2)),"")))</f>
        <v/>
      </c>
      <c r="F76" s="69" t="str">
        <f>IF($A76=0,"",IF(IFERROR(IFERROR(IF(MATCH($B76,#REF!,0),INDEX(#REF!,MATCH($C76,#REF!,0),3),INDEX(#REF!,MATCH($B76,#REF!,0),3)),INDEX(#REF!,MATCH($B76,#REF!,0),3)),"")=0,"",IFERROR(IFERROR(IF(MATCH($B76,#REF!,0),INDEX(#REF!,MATCH($C76,#REF!,0),3),INDEX(#REF!,MATCH($B76,#REF!,0),3)),INDEX(#REF!,MATCH($B76,#REF!,0),3)),"")))</f>
        <v/>
      </c>
      <c r="G76" s="70" t="str">
        <f t="shared" si="5"/>
        <v/>
      </c>
      <c r="J76" s="115" t="str">
        <f>IF($A76=0,"",IF(IFERROR(IFERROR(IF(MATCH($B76,#REF!,0),INDEX(#REF!,MATCH($C76,#REF!,0),6),INDEX(#REF!,MATCH($B76,#REF!,0),6)),INDEX(#REF!,MATCH($B76,#REF!,0),6)),"")=0,"",IFERROR(IFERROR(IF(MATCH($B76,#REF!,0),INDEX(#REF!,MATCH($C76,#REF!,0),6),INDEX(#REF!,MATCH($B76,#REF!,0),6)),INDEX(#REF!,MATCH($B76,#REF!,0),6)),"")))</f>
        <v/>
      </c>
      <c r="K76" s="116"/>
      <c r="L76" s="116"/>
      <c r="M76" s="116"/>
      <c r="N76" s="116"/>
      <c r="O76" s="64"/>
      <c r="T76" s="110" t="str">
        <f>IF($A76=0,"",IF(IFERROR(IFERROR(IF(MATCH($B76,Bibliothèque!$A$1:$A$423,0),INDEX(Bibliothèque!$A$1:$N$423,MATCH($C76,Bibliothèque!$A$1:$A$423,0),14),INDEX(Bibliothèque!$A$1:$N$423,MATCH($B76,Bibliothèque!$A$1:$A$423,0),14)),INDEX(Bibliothèque!$A$1:$N$423,MATCH($B76,Bibliothèque!$A$1:$A$423,0),14)),"")=0,"",IFERROR(IFERROR(IF(MATCH($B76,Bibliothèque!$A$1:$A$423,0),INDEX(Bibliothèque!$A$1:$N$423,MATCH($C76,Bibliothèque!$A$1:$A$423,0),14),INDEX(Bibliothèque!$A$1:$N$423,MATCH($B76,Bibliothèque!$A$1:$A$423,0),14)),INDEX(Bibliothèque!$A$1:$N$423,MATCH($B76,Bibliothèque!$A$1:$A$423,0),14)),"")))</f>
        <v/>
      </c>
      <c r="U76" s="111"/>
      <c r="V76" s="111"/>
      <c r="W76" s="111"/>
      <c r="X76" s="111"/>
      <c r="Y76" s="112"/>
    </row>
    <row r="77" spans="1:25" s="38" customFormat="1" outlineLevel="1" x14ac:dyDescent="0.2">
      <c r="A77" s="37"/>
      <c r="B77" s="71"/>
      <c r="C77" s="93"/>
      <c r="D77" s="76"/>
      <c r="E77" s="68" t="str">
        <f>IF($A77=0,"",IF(IFERROR(IFERROR(IF(MATCH($B77,#REF!,0),INDEX(#REF!,MATCH($C77,#REF!,0),2),INDEX(#REF!,MATCH($B77,#REF!,0),2)),INDEX(#REF!,MATCH($B77,#REF!,0),2)),"")=0,"",IFERROR(IFERROR(IF(MATCH($B77,#REF!,0),INDEX(#REF!,MATCH($C77,#REF!,0),2),INDEX(#REF!,MATCH($B77,#REF!,0),2)),INDEX(#REF!,MATCH($B77,#REF!,0),2)),"")))</f>
        <v/>
      </c>
      <c r="F77" s="69" t="str">
        <f>IF($A77=0,"",IF(IFERROR(IFERROR(IF(MATCH($B77,#REF!,0),INDEX(#REF!,MATCH($C77,#REF!,0),3),INDEX(#REF!,MATCH($B77,#REF!,0),3)),INDEX(#REF!,MATCH($B77,#REF!,0),3)),"")=0,"",IFERROR(IFERROR(IF(MATCH($B77,#REF!,0),INDEX(#REF!,MATCH($C77,#REF!,0),3),INDEX(#REF!,MATCH($B77,#REF!,0),3)),INDEX(#REF!,MATCH($B77,#REF!,0),3)),"")))</f>
        <v/>
      </c>
      <c r="G77" s="70" t="str">
        <f t="shared" si="5"/>
        <v/>
      </c>
      <c r="J77" s="115" t="str">
        <f>IF($A77=0,"",IF(IFERROR(IFERROR(IF(MATCH($B77,#REF!,0),INDEX(#REF!,MATCH($C77,#REF!,0),6),INDEX(#REF!,MATCH($B77,#REF!,0),6)),INDEX(#REF!,MATCH($B77,#REF!,0),6)),"")=0,"",IFERROR(IFERROR(IF(MATCH($B77,#REF!,0),INDEX(#REF!,MATCH($C77,#REF!,0),6),INDEX(#REF!,MATCH($B77,#REF!,0),6)),INDEX(#REF!,MATCH($B77,#REF!,0),6)),"")))</f>
        <v/>
      </c>
      <c r="K77" s="116"/>
      <c r="L77" s="116"/>
      <c r="M77" s="116"/>
      <c r="N77" s="116"/>
      <c r="O77" s="64"/>
      <c r="T77" s="110" t="str">
        <f>IF($A77=0,"",IF(IFERROR(IFERROR(IF(MATCH($B77,Bibliothèque!$A$1:$A$423,0),INDEX(Bibliothèque!$A$1:$N$423,MATCH($C77,Bibliothèque!$A$1:$A$423,0),14),INDEX(Bibliothèque!$A$1:$N$423,MATCH($B77,Bibliothèque!$A$1:$A$423,0),14)),INDEX(Bibliothèque!$A$1:$N$423,MATCH($B77,Bibliothèque!$A$1:$A$423,0),14)),"")=0,"",IFERROR(IFERROR(IF(MATCH($B77,Bibliothèque!$A$1:$A$423,0),INDEX(Bibliothèque!$A$1:$N$423,MATCH($C77,Bibliothèque!$A$1:$A$423,0),14),INDEX(Bibliothèque!$A$1:$N$423,MATCH($B77,Bibliothèque!$A$1:$A$423,0),14)),INDEX(Bibliothèque!$A$1:$N$423,MATCH($B77,Bibliothèque!$A$1:$A$423,0),14)),"")))</f>
        <v/>
      </c>
      <c r="U77" s="111"/>
      <c r="V77" s="111"/>
      <c r="W77" s="111"/>
      <c r="X77" s="111"/>
      <c r="Y77" s="112"/>
    </row>
    <row r="78" spans="1:25" s="45" customFormat="1" ht="19" x14ac:dyDescent="0.2">
      <c r="A78" s="37"/>
      <c r="B78" s="117" t="s">
        <v>10</v>
      </c>
      <c r="C78" s="118"/>
      <c r="D78" s="118"/>
      <c r="E78" s="118"/>
      <c r="F78" s="119"/>
      <c r="G78" s="56" t="str">
        <f>IF(SUM(G79:G85)=0,"",SUM(G79:G85))</f>
        <v/>
      </c>
      <c r="J78" s="115" t="str">
        <f>IF($A78=0,"",IF(IFERROR(IFERROR(IF(MATCH($B78,#REF!,0),INDEX(#REF!,MATCH($C78,#REF!,0),6),INDEX(#REF!,MATCH($B78,#REF!,0),6)),INDEX(#REF!,MATCH($B78,#REF!,0),6)),"")=0,"",IFERROR(IFERROR(IF(MATCH($B78,#REF!,0),INDEX(#REF!,MATCH($C78,#REF!,0),6),INDEX(#REF!,MATCH($B78,#REF!,0),6)),INDEX(#REF!,MATCH($B78,#REF!,0),6)),"")))</f>
        <v/>
      </c>
      <c r="K78" s="116"/>
      <c r="L78" s="116"/>
      <c r="M78" s="116"/>
      <c r="N78" s="116"/>
      <c r="O78" s="73"/>
      <c r="T78" s="110" t="str">
        <f>IF($A78=0,"",IF(IFERROR(IFERROR(IF(MATCH($B78,Bibliothèque!$A$1:$A$423,0),INDEX(Bibliothèque!$A$1:$N$423,MATCH($C78,Bibliothèque!$A$1:$A$423,0),14),INDEX(Bibliothèque!$A$1:$N$423,MATCH($B78,Bibliothèque!$A$1:$A$423,0),14)),INDEX(Bibliothèque!$A$1:$N$423,MATCH($B78,Bibliothèque!$A$1:$A$423,0),14)),"")=0,"",IFERROR(IFERROR(IF(MATCH($B78,Bibliothèque!$A$1:$A$423,0),INDEX(Bibliothèque!$A$1:$N$423,MATCH($C78,Bibliothèque!$A$1:$A$423,0),14),INDEX(Bibliothèque!$A$1:$N$423,MATCH($B78,Bibliothèque!$A$1:$A$423,0),14)),INDEX(Bibliothèque!$A$1:$N$423,MATCH($B78,Bibliothèque!$A$1:$A$423,0),14)),"")))</f>
        <v/>
      </c>
      <c r="U78" s="111"/>
      <c r="V78" s="111"/>
      <c r="W78" s="111"/>
      <c r="X78" s="111"/>
      <c r="Y78" s="112"/>
    </row>
    <row r="79" spans="1:25" s="38" customFormat="1" outlineLevel="1" x14ac:dyDescent="0.2">
      <c r="A79" s="37"/>
      <c r="B79" s="58" t="s">
        <v>40</v>
      </c>
      <c r="C79" s="94"/>
      <c r="D79" s="87"/>
      <c r="E79" s="61" t="str">
        <f>IF($A79=0,"",IF(IFERROR(IFERROR(IF(MATCH($B79,#REF!,0),INDEX(#REF!,MATCH($C79,#REF!,0),2),INDEX(#REF!,MATCH($B79,#REF!,0),2)),INDEX(#REF!,MATCH($B79,#REF!,0),2)),"")=0,"",IFERROR(IFERROR(IF(MATCH($B79,#REF!,0),INDEX(#REF!,MATCH($C79,#REF!,0),2),INDEX(#REF!,MATCH($B79,#REF!,0),2)),INDEX(#REF!,MATCH($B79,#REF!,0),2)),"")))</f>
        <v/>
      </c>
      <c r="F79" s="62" t="str">
        <f>IF($A79=0,"",IF(IFERROR(IFERROR(IF(MATCH($B79,#REF!,0),INDEX(#REF!,MATCH($C79,#REF!,0),3),INDEX(#REF!,MATCH($B79,#REF!,0),3)),INDEX(#REF!,MATCH($B79,#REF!,0),3)),"")=0,"",IFERROR(IFERROR(IF(MATCH($B79,#REF!,0),INDEX(#REF!,MATCH($C79,#REF!,0),3),INDEX(#REF!,MATCH($B79,#REF!,0),3)),INDEX(#REF!,MATCH($B79,#REF!,0),3)),"")))</f>
        <v/>
      </c>
      <c r="G79" s="63" t="str">
        <f>IFERROR((D79*F79)*(1+$I$1+$I$3),"")</f>
        <v/>
      </c>
      <c r="J79" s="115" t="str">
        <f>IF($A79=0,"",IF(IFERROR(IFERROR(IF(MATCH($B79,#REF!,0),INDEX(#REF!,MATCH($C79,#REF!,0),6),INDEX(#REF!,MATCH($B79,#REF!,0),6)),INDEX(#REF!,MATCH($B79,#REF!,0),6)),"")=0,"",IFERROR(IFERROR(IF(MATCH($B79,#REF!,0),INDEX(#REF!,MATCH($C79,#REF!,0),6),INDEX(#REF!,MATCH($B79,#REF!,0),6)),INDEX(#REF!,MATCH($B79,#REF!,0),6)),"")))</f>
        <v/>
      </c>
      <c r="K79" s="116"/>
      <c r="L79" s="116"/>
      <c r="M79" s="116"/>
      <c r="N79" s="116"/>
      <c r="O79" s="64"/>
      <c r="T79" s="110" t="str">
        <f>IF($A79=0,"",IF(IFERROR(IFERROR(IF(MATCH($B79,Bibliothèque!$A$1:$A$423,0),INDEX(Bibliothèque!$A$1:$N$423,MATCH($C79,Bibliothèque!$A$1:$A$423,0),14),INDEX(Bibliothèque!$A$1:$N$423,MATCH($B79,Bibliothèque!$A$1:$A$423,0),14)),INDEX(Bibliothèque!$A$1:$N$423,MATCH($B79,Bibliothèque!$A$1:$A$423,0),14)),"")=0,"",IFERROR(IFERROR(IF(MATCH($B79,Bibliothèque!$A$1:$A$423,0),INDEX(Bibliothèque!$A$1:$N$423,MATCH($C79,Bibliothèque!$A$1:$A$423,0),14),INDEX(Bibliothèque!$A$1:$N$423,MATCH($B79,Bibliothèque!$A$1:$A$423,0),14)),INDEX(Bibliothèque!$A$1:$N$423,MATCH($B79,Bibliothèque!$A$1:$A$423,0),14)),"")))</f>
        <v/>
      </c>
      <c r="U79" s="111"/>
      <c r="V79" s="111"/>
      <c r="W79" s="111"/>
      <c r="X79" s="111"/>
      <c r="Y79" s="112"/>
    </row>
    <row r="80" spans="1:25" s="38" customFormat="1" outlineLevel="1" x14ac:dyDescent="0.2">
      <c r="A80" s="37"/>
      <c r="B80" s="65" t="s">
        <v>41</v>
      </c>
      <c r="C80" s="91"/>
      <c r="D80" s="88"/>
      <c r="E80" s="68" t="str">
        <f>IF($A80=0,"",IF(IFERROR(IFERROR(IF(MATCH($B80,#REF!,0),INDEX(#REF!,MATCH($C80,#REF!,0),2),INDEX(#REF!,MATCH($B80,#REF!,0),2)),INDEX(#REF!,MATCH($B80,#REF!,0),2)),"")=0,"",IFERROR(IFERROR(IF(MATCH($B80,#REF!,0),INDEX(#REF!,MATCH($C80,#REF!,0),2),INDEX(#REF!,MATCH($B80,#REF!,0),2)),INDEX(#REF!,MATCH($B80,#REF!,0),2)),"")))</f>
        <v/>
      </c>
      <c r="F80" s="69" t="str">
        <f>IF($A80=0,"",IF(IFERROR(IFERROR(IF(MATCH($B80,#REF!,0),INDEX(#REF!,MATCH($C80,#REF!,0),3),INDEX(#REF!,MATCH($B80,#REF!,0),3)),INDEX(#REF!,MATCH($B80,#REF!,0),3)),"")=0,"",IFERROR(IFERROR(IF(MATCH($B80,#REF!,0),INDEX(#REF!,MATCH($C80,#REF!,0),3),INDEX(#REF!,MATCH($B80,#REF!,0),3)),INDEX(#REF!,MATCH($B80,#REF!,0),3)),"")))</f>
        <v/>
      </c>
      <c r="G80" s="70" t="str">
        <f t="shared" ref="G80:G85" si="6">IFERROR((D80*F80)*(1+$I$1+$I$3),"")</f>
        <v/>
      </c>
      <c r="J80" s="115" t="str">
        <f>IF($A80=0,"",IF(IFERROR(IFERROR(IF(MATCH($B80,#REF!,0),INDEX(#REF!,MATCH($C80,#REF!,0),6),INDEX(#REF!,MATCH($B80,#REF!,0),6)),INDEX(#REF!,MATCH($B80,#REF!,0),6)),"")=0,"",IFERROR(IFERROR(IF(MATCH($B80,#REF!,0),INDEX(#REF!,MATCH($C80,#REF!,0),6),INDEX(#REF!,MATCH($B80,#REF!,0),6)),INDEX(#REF!,MATCH($B80,#REF!,0),6)),"")))</f>
        <v/>
      </c>
      <c r="K80" s="116"/>
      <c r="L80" s="116"/>
      <c r="M80" s="116"/>
      <c r="N80" s="116"/>
      <c r="O80" s="64"/>
      <c r="T80" s="110" t="str">
        <f>IF($A80=0,"",IF(IFERROR(IFERROR(IF(MATCH($B80,Bibliothèque!$A$1:$A$423,0),INDEX(Bibliothèque!$A$1:$N$423,MATCH($C80,Bibliothèque!$A$1:$A$423,0),14),INDEX(Bibliothèque!$A$1:$N$423,MATCH($B80,Bibliothèque!$A$1:$A$423,0),14)),INDEX(Bibliothèque!$A$1:$N$423,MATCH($B80,Bibliothèque!$A$1:$A$423,0),14)),"")=0,"",IFERROR(IFERROR(IF(MATCH($B80,Bibliothèque!$A$1:$A$423,0),INDEX(Bibliothèque!$A$1:$N$423,MATCH($C80,Bibliothèque!$A$1:$A$423,0),14),INDEX(Bibliothèque!$A$1:$N$423,MATCH($B80,Bibliothèque!$A$1:$A$423,0),14)),INDEX(Bibliothèque!$A$1:$N$423,MATCH($B80,Bibliothèque!$A$1:$A$423,0),14)),"")))</f>
        <v/>
      </c>
      <c r="U80" s="111"/>
      <c r="V80" s="111"/>
      <c r="W80" s="111"/>
      <c r="X80" s="111"/>
      <c r="Y80" s="112"/>
    </row>
    <row r="81" spans="1:25" s="38" customFormat="1" outlineLevel="1" x14ac:dyDescent="0.2">
      <c r="A81" s="37"/>
      <c r="B81" s="65" t="s">
        <v>235</v>
      </c>
      <c r="C81" s="91"/>
      <c r="D81" s="88"/>
      <c r="E81" s="68" t="str">
        <f>IF($A81=0,"",IF(IFERROR(IFERROR(IF(MATCH($B81,#REF!,0),INDEX(#REF!,MATCH($C81,#REF!,0),2),INDEX(#REF!,MATCH($B81,#REF!,0),2)),INDEX(#REF!,MATCH($B81,#REF!,0),2)),"")=0,"",IFERROR(IFERROR(IF(MATCH($B81,#REF!,0),INDEX(#REF!,MATCH($C81,#REF!,0),2),INDEX(#REF!,MATCH($B81,#REF!,0),2)),INDEX(#REF!,MATCH($B81,#REF!,0),2)),"")))</f>
        <v/>
      </c>
      <c r="F81" s="69" t="str">
        <f>IF($A81=0,"",IF(IFERROR(IFERROR(IF(MATCH($B81,#REF!,0),INDEX(#REF!,MATCH($C81,#REF!,0),3),INDEX(#REF!,MATCH($B81,#REF!,0),3)),INDEX(#REF!,MATCH($B81,#REF!,0),3)),"")=0,"",IFERROR(IFERROR(IF(MATCH($B81,#REF!,0),INDEX(#REF!,MATCH($C81,#REF!,0),3),INDEX(#REF!,MATCH($B81,#REF!,0),3)),INDEX(#REF!,MATCH($B81,#REF!,0),3)),"")))</f>
        <v/>
      </c>
      <c r="G81" s="70" t="str">
        <f t="shared" si="6"/>
        <v/>
      </c>
      <c r="J81" s="115" t="str">
        <f>IF($A81=0,"",IF(IFERROR(IFERROR(IF(MATCH($B81,#REF!,0),INDEX(#REF!,MATCH($C81,#REF!,0),6),INDEX(#REF!,MATCH($B81,#REF!,0),6)),INDEX(#REF!,MATCH($B81,#REF!,0),6)),"")=0,"",IFERROR(IFERROR(IF(MATCH($B81,#REF!,0),INDEX(#REF!,MATCH($C81,#REF!,0),6),INDEX(#REF!,MATCH($B81,#REF!,0),6)),INDEX(#REF!,MATCH($B81,#REF!,0),6)),"")))</f>
        <v/>
      </c>
      <c r="K81" s="116"/>
      <c r="L81" s="116"/>
      <c r="M81" s="116"/>
      <c r="N81" s="116"/>
      <c r="O81" s="64"/>
      <c r="T81" s="110" t="str">
        <f>IF($A81=0,"",IF(IFERROR(IFERROR(IF(MATCH($B81,Bibliothèque!$A$1:$A$423,0),INDEX(Bibliothèque!$A$1:$N$423,MATCH($C81,Bibliothèque!$A$1:$A$423,0),14),INDEX(Bibliothèque!$A$1:$N$423,MATCH($B81,Bibliothèque!$A$1:$A$423,0),14)),INDEX(Bibliothèque!$A$1:$N$423,MATCH($B81,Bibliothèque!$A$1:$A$423,0),14)),"")=0,"",IFERROR(IFERROR(IF(MATCH($B81,Bibliothèque!$A$1:$A$423,0),INDEX(Bibliothèque!$A$1:$N$423,MATCH($C81,Bibliothèque!$A$1:$A$423,0),14),INDEX(Bibliothèque!$A$1:$N$423,MATCH($B81,Bibliothèque!$A$1:$A$423,0),14)),INDEX(Bibliothèque!$A$1:$N$423,MATCH($B81,Bibliothèque!$A$1:$A$423,0),14)),"")))</f>
        <v/>
      </c>
      <c r="U81" s="111"/>
      <c r="V81" s="111"/>
      <c r="W81" s="111"/>
      <c r="X81" s="111"/>
      <c r="Y81" s="112"/>
    </row>
    <row r="82" spans="1:25" s="38" customFormat="1" outlineLevel="1" x14ac:dyDescent="0.2">
      <c r="A82" s="37"/>
      <c r="B82" s="65" t="s">
        <v>284</v>
      </c>
      <c r="C82" s="91"/>
      <c r="D82" s="88"/>
      <c r="E82" s="68" t="str">
        <f>IF($A82=0,"",IF(IFERROR(IFERROR(IF(MATCH($B82,#REF!,0),INDEX(#REF!,MATCH($C82,#REF!,0),2),INDEX(#REF!,MATCH($B82,#REF!,0),2)),INDEX(#REF!,MATCH($B82,#REF!,0),2)),"")=0,"",IFERROR(IFERROR(IF(MATCH($B82,#REF!,0),INDEX(#REF!,MATCH($C82,#REF!,0),2),INDEX(#REF!,MATCH($B82,#REF!,0),2)),INDEX(#REF!,MATCH($B82,#REF!,0),2)),"")))</f>
        <v/>
      </c>
      <c r="F82" s="69" t="str">
        <f>IF($A82=0,"",IF(IFERROR(IFERROR(IF(MATCH($B82,#REF!,0),INDEX(#REF!,MATCH($C82,#REF!,0),3),INDEX(#REF!,MATCH($B82,#REF!,0),3)),INDEX(#REF!,MATCH($B82,#REF!,0),3)),"")=0,"",IFERROR(IFERROR(IF(MATCH($B82,#REF!,0),INDEX(#REF!,MATCH($C82,#REF!,0),3),INDEX(#REF!,MATCH($B82,#REF!,0),3)),INDEX(#REF!,MATCH($B82,#REF!,0),3)),"")))</f>
        <v/>
      </c>
      <c r="G82" s="70" t="str">
        <f t="shared" si="6"/>
        <v/>
      </c>
      <c r="J82" s="115" t="str">
        <f>IF($A82=0,"",IF(IFERROR(IFERROR(IF(MATCH($B82,#REF!,0),INDEX(#REF!,MATCH($C82,#REF!,0),6),INDEX(#REF!,MATCH($B82,#REF!,0),6)),INDEX(#REF!,MATCH($B82,#REF!,0),6)),"")=0,"",IFERROR(IFERROR(IF(MATCH($B82,#REF!,0),INDEX(#REF!,MATCH($C82,#REF!,0),6),INDEX(#REF!,MATCH($B82,#REF!,0),6)),INDEX(#REF!,MATCH($B82,#REF!,0),6)),"")))</f>
        <v/>
      </c>
      <c r="K82" s="116"/>
      <c r="L82" s="116"/>
      <c r="M82" s="116"/>
      <c r="N82" s="116"/>
      <c r="O82" s="64"/>
      <c r="T82" s="110" t="str">
        <f>IF($A82=0,"",IF(IFERROR(IFERROR(IF(MATCH($B82,Bibliothèque!$A$1:$A$423,0),INDEX(Bibliothèque!$A$1:$N$423,MATCH($C82,Bibliothèque!$A$1:$A$423,0),14),INDEX(Bibliothèque!$A$1:$N$423,MATCH($B82,Bibliothèque!$A$1:$A$423,0),14)),INDEX(Bibliothèque!$A$1:$N$423,MATCH($B82,Bibliothèque!$A$1:$A$423,0),14)),"")=0,"",IFERROR(IFERROR(IF(MATCH($B82,Bibliothèque!$A$1:$A$423,0),INDEX(Bibliothèque!$A$1:$N$423,MATCH($C82,Bibliothèque!$A$1:$A$423,0),14),INDEX(Bibliothèque!$A$1:$N$423,MATCH($B82,Bibliothèque!$A$1:$A$423,0),14)),INDEX(Bibliothèque!$A$1:$N$423,MATCH($B82,Bibliothèque!$A$1:$A$423,0),14)),"")))</f>
        <v/>
      </c>
      <c r="U82" s="111"/>
      <c r="V82" s="111"/>
      <c r="W82" s="111"/>
      <c r="X82" s="111"/>
      <c r="Y82" s="112"/>
    </row>
    <row r="83" spans="1:25" s="38" customFormat="1" outlineLevel="1" x14ac:dyDescent="0.2">
      <c r="A83" s="37"/>
      <c r="B83" s="65" t="s">
        <v>42</v>
      </c>
      <c r="C83" s="91"/>
      <c r="D83" s="88"/>
      <c r="E83" s="68" t="str">
        <f>IF($A83=0,"",IF(IFERROR(IFERROR(IF(MATCH($B83,#REF!,0),INDEX(#REF!,MATCH($C83,#REF!,0),2),INDEX(#REF!,MATCH($B83,#REF!,0),2)),INDEX(#REF!,MATCH($B83,#REF!,0),2)),"")=0,"",IFERROR(IFERROR(IF(MATCH($B83,#REF!,0),INDEX(#REF!,MATCH($C83,#REF!,0),2),INDEX(#REF!,MATCH($B83,#REF!,0),2)),INDEX(#REF!,MATCH($B83,#REF!,0),2)),"")))</f>
        <v/>
      </c>
      <c r="F83" s="69" t="str">
        <f>IF($A83=0,"",IF(IFERROR(IFERROR(IF(MATCH($B83,#REF!,0),INDEX(#REF!,MATCH($C83,#REF!,0),3),INDEX(#REF!,MATCH($B83,#REF!,0),3)),INDEX(#REF!,MATCH($B83,#REF!,0),3)),"")=0,"",IFERROR(IFERROR(IF(MATCH($B83,#REF!,0),INDEX(#REF!,MATCH($C83,#REF!,0),3),INDEX(#REF!,MATCH($B83,#REF!,0),3)),INDEX(#REF!,MATCH($B83,#REF!,0),3)),"")))</f>
        <v/>
      </c>
      <c r="G83" s="70" t="str">
        <f t="shared" si="6"/>
        <v/>
      </c>
      <c r="J83" s="115" t="str">
        <f>IF($A83=0,"",IF(IFERROR(IFERROR(IF(MATCH($B83,#REF!,0),INDEX(#REF!,MATCH($C83,#REF!,0),6),INDEX(#REF!,MATCH($B83,#REF!,0),6)),INDEX(#REF!,MATCH($B83,#REF!,0),6)),"")=0,"",IFERROR(IFERROR(IF(MATCH($B83,#REF!,0),INDEX(#REF!,MATCH($C83,#REF!,0),6),INDEX(#REF!,MATCH($B83,#REF!,0),6)),INDEX(#REF!,MATCH($B83,#REF!,0),6)),"")))</f>
        <v/>
      </c>
      <c r="K83" s="116"/>
      <c r="L83" s="116"/>
      <c r="M83" s="116"/>
      <c r="N83" s="116"/>
      <c r="O83" s="64"/>
      <c r="T83" s="110" t="str">
        <f>IF($A83=0,"",IF(IFERROR(IFERROR(IF(MATCH($B83,Bibliothèque!$A$1:$A$423,0),INDEX(Bibliothèque!$A$1:$N$423,MATCH($C83,Bibliothèque!$A$1:$A$423,0),14),INDEX(Bibliothèque!$A$1:$N$423,MATCH($B83,Bibliothèque!$A$1:$A$423,0),14)),INDEX(Bibliothèque!$A$1:$N$423,MATCH($B83,Bibliothèque!$A$1:$A$423,0),14)),"")=0,"",IFERROR(IFERROR(IF(MATCH($B83,Bibliothèque!$A$1:$A$423,0),INDEX(Bibliothèque!$A$1:$N$423,MATCH($C83,Bibliothèque!$A$1:$A$423,0),14),INDEX(Bibliothèque!$A$1:$N$423,MATCH($B83,Bibliothèque!$A$1:$A$423,0),14)),INDEX(Bibliothèque!$A$1:$N$423,MATCH($B83,Bibliothèque!$A$1:$A$423,0),14)),"")))</f>
        <v/>
      </c>
      <c r="U83" s="111"/>
      <c r="V83" s="111"/>
      <c r="W83" s="111"/>
      <c r="X83" s="111"/>
      <c r="Y83" s="112"/>
    </row>
    <row r="84" spans="1:25" s="38" customFormat="1" outlineLevel="1" x14ac:dyDescent="0.2">
      <c r="A84" s="37"/>
      <c r="B84" s="65" t="s">
        <v>199</v>
      </c>
      <c r="C84" s="91"/>
      <c r="D84" s="88"/>
      <c r="E84" s="68" t="str">
        <f>IF($A84=0,"",IF(IFERROR(IFERROR(IF(MATCH($B84,#REF!,0),INDEX(#REF!,MATCH($C84,#REF!,0),2),INDEX(#REF!,MATCH($B84,#REF!,0),2)),INDEX(#REF!,MATCH($B84,#REF!,0),2)),"")=0,"",IFERROR(IFERROR(IF(MATCH($B84,#REF!,0),INDEX(#REF!,MATCH($C84,#REF!,0),2),INDEX(#REF!,MATCH($B84,#REF!,0),2)),INDEX(#REF!,MATCH($B84,#REF!,0),2)),"")))</f>
        <v/>
      </c>
      <c r="F84" s="69" t="str">
        <f>IF($A84=0,"",IF(IFERROR(IFERROR(IF(MATCH($B84,#REF!,0),INDEX(#REF!,MATCH($C84,#REF!,0),3),INDEX(#REF!,MATCH($B84,#REF!,0),3)),INDEX(#REF!,MATCH($B84,#REF!,0),3)),"")=0,"",IFERROR(IFERROR(IF(MATCH($B84,#REF!,0),INDEX(#REF!,MATCH($C84,#REF!,0),3),INDEX(#REF!,MATCH($B84,#REF!,0),3)),INDEX(#REF!,MATCH($B84,#REF!,0),3)),"")))</f>
        <v/>
      </c>
      <c r="G84" s="70" t="str">
        <f t="shared" si="6"/>
        <v/>
      </c>
      <c r="J84" s="115" t="str">
        <f>IF($A84=0,"",IF(IFERROR(IFERROR(IF(MATCH($B84,#REF!,0),INDEX(#REF!,MATCH($C84,#REF!,0),6),INDEX(#REF!,MATCH($B84,#REF!,0),6)),INDEX(#REF!,MATCH($B84,#REF!,0),6)),"")=0,"",IFERROR(IFERROR(IF(MATCH($B84,#REF!,0),INDEX(#REF!,MATCH($C84,#REF!,0),6),INDEX(#REF!,MATCH($B84,#REF!,0),6)),INDEX(#REF!,MATCH($B84,#REF!,0),6)),"")))</f>
        <v/>
      </c>
      <c r="K84" s="116"/>
      <c r="L84" s="116"/>
      <c r="M84" s="116"/>
      <c r="N84" s="116"/>
      <c r="O84" s="64"/>
      <c r="T84" s="110" t="str">
        <f>IF($A84=0,"",IF(IFERROR(IFERROR(IF(MATCH($B84,Bibliothèque!$A$1:$A$423,0),INDEX(Bibliothèque!$A$1:$N$423,MATCH($C84,Bibliothèque!$A$1:$A$423,0),14),INDEX(Bibliothèque!$A$1:$N$423,MATCH($B84,Bibliothèque!$A$1:$A$423,0),14)),INDEX(Bibliothèque!$A$1:$N$423,MATCH($B84,Bibliothèque!$A$1:$A$423,0),14)),"")=0,"",IFERROR(IFERROR(IF(MATCH($B84,Bibliothèque!$A$1:$A$423,0),INDEX(Bibliothèque!$A$1:$N$423,MATCH($C84,Bibliothèque!$A$1:$A$423,0),14),INDEX(Bibliothèque!$A$1:$N$423,MATCH($B84,Bibliothèque!$A$1:$A$423,0),14)),INDEX(Bibliothèque!$A$1:$N$423,MATCH($B84,Bibliothèque!$A$1:$A$423,0),14)),"")))</f>
        <v/>
      </c>
      <c r="U84" s="111"/>
      <c r="V84" s="111"/>
      <c r="W84" s="111"/>
      <c r="X84" s="111"/>
      <c r="Y84" s="112"/>
    </row>
    <row r="85" spans="1:25" s="38" customFormat="1" outlineLevel="1" x14ac:dyDescent="0.2">
      <c r="A85" s="37"/>
      <c r="B85" s="71"/>
      <c r="C85" s="93"/>
      <c r="D85" s="76"/>
      <c r="E85" s="68" t="str">
        <f>IF($A85=0,"",IF(IFERROR(IFERROR(IF(MATCH($B85,#REF!,0),INDEX(#REF!,MATCH($C85,#REF!,0),2),INDEX(#REF!,MATCH($B85,#REF!,0),2)),INDEX(#REF!,MATCH($B85,#REF!,0),2)),"")=0,"",IFERROR(IFERROR(IF(MATCH($B85,#REF!,0),INDEX(#REF!,MATCH($C85,#REF!,0),2),INDEX(#REF!,MATCH($B85,#REF!,0),2)),INDEX(#REF!,MATCH($B85,#REF!,0),2)),"")))</f>
        <v/>
      </c>
      <c r="F85" s="69" t="str">
        <f>IF($A85=0,"",IF(IFERROR(IFERROR(IF(MATCH($B85,#REF!,0),INDEX(#REF!,MATCH($C85,#REF!,0),3),INDEX(#REF!,MATCH($B85,#REF!,0),3)),INDEX(#REF!,MATCH($B85,#REF!,0),3)),"")=0,"",IFERROR(IFERROR(IF(MATCH($B85,#REF!,0),INDEX(#REF!,MATCH($C85,#REF!,0),3),INDEX(#REF!,MATCH($B85,#REF!,0),3)),INDEX(#REF!,MATCH($B85,#REF!,0),3)),"")))</f>
        <v/>
      </c>
      <c r="G85" s="70" t="str">
        <f t="shared" si="6"/>
        <v/>
      </c>
      <c r="J85" s="115" t="str">
        <f>IF($A85=0,"",IF(IFERROR(IFERROR(IF(MATCH($B85,#REF!,0),INDEX(#REF!,MATCH($C85,#REF!,0),6),INDEX(#REF!,MATCH($B85,#REF!,0),6)),INDEX(#REF!,MATCH($B85,#REF!,0),6)),"")=0,"",IFERROR(IFERROR(IF(MATCH($B85,#REF!,0),INDEX(#REF!,MATCH($C85,#REF!,0),6),INDEX(#REF!,MATCH($B85,#REF!,0),6)),INDEX(#REF!,MATCH($B85,#REF!,0),6)),"")))</f>
        <v/>
      </c>
      <c r="K85" s="116"/>
      <c r="L85" s="116"/>
      <c r="M85" s="116"/>
      <c r="N85" s="116"/>
      <c r="O85" s="64"/>
      <c r="T85" s="110" t="str">
        <f>IF($A85=0,"",IF(IFERROR(IFERROR(IF(MATCH($B85,Bibliothèque!$A$1:$A$423,0),INDEX(Bibliothèque!$A$1:$N$423,MATCH($C85,Bibliothèque!$A$1:$A$423,0),14),INDEX(Bibliothèque!$A$1:$N$423,MATCH($B85,Bibliothèque!$A$1:$A$423,0),14)),INDEX(Bibliothèque!$A$1:$N$423,MATCH($B85,Bibliothèque!$A$1:$A$423,0),14)),"")=0,"",IFERROR(IFERROR(IF(MATCH($B85,Bibliothèque!$A$1:$A$423,0),INDEX(Bibliothèque!$A$1:$N$423,MATCH($C85,Bibliothèque!$A$1:$A$423,0),14),INDEX(Bibliothèque!$A$1:$N$423,MATCH($B85,Bibliothèque!$A$1:$A$423,0),14)),INDEX(Bibliothèque!$A$1:$N$423,MATCH($B85,Bibliothèque!$A$1:$A$423,0),14)),"")))</f>
        <v/>
      </c>
      <c r="U85" s="111"/>
      <c r="V85" s="111"/>
      <c r="W85" s="111"/>
      <c r="X85" s="111"/>
      <c r="Y85" s="112"/>
    </row>
    <row r="86" spans="1:25" s="45" customFormat="1" ht="19" x14ac:dyDescent="0.2">
      <c r="A86" s="37"/>
      <c r="B86" s="117" t="s">
        <v>43</v>
      </c>
      <c r="C86" s="118"/>
      <c r="D86" s="118"/>
      <c r="E86" s="118"/>
      <c r="F86" s="119"/>
      <c r="G86" s="56" t="str">
        <f>IF(SUM(G87:G90)=0,"",SUM(G87:G90))</f>
        <v/>
      </c>
      <c r="J86" s="115" t="str">
        <f>IF($A86=0,"",IF(IFERROR(IFERROR(IF(MATCH($B86,#REF!,0),INDEX(#REF!,MATCH($C86,#REF!,0),6),INDEX(#REF!,MATCH($B86,#REF!,0),6)),INDEX(#REF!,MATCH($B86,#REF!,0),6)),"")=0,"",IFERROR(IFERROR(IF(MATCH($B86,#REF!,0),INDEX(#REF!,MATCH($C86,#REF!,0),6),INDEX(#REF!,MATCH($B86,#REF!,0),6)),INDEX(#REF!,MATCH($B86,#REF!,0),6)),"")))</f>
        <v/>
      </c>
      <c r="K86" s="116"/>
      <c r="L86" s="116"/>
      <c r="M86" s="116"/>
      <c r="N86" s="116"/>
      <c r="O86" s="73"/>
      <c r="T86" s="110" t="str">
        <f>IF($A86=0,"",IF(IFERROR(IFERROR(IF(MATCH($B86,Bibliothèque!$A$1:$A$423,0),INDEX(Bibliothèque!$A$1:$N$423,MATCH($C86,Bibliothèque!$A$1:$A$423,0),14),INDEX(Bibliothèque!$A$1:$N$423,MATCH($B86,Bibliothèque!$A$1:$A$423,0),14)),INDEX(Bibliothèque!$A$1:$N$423,MATCH($B86,Bibliothèque!$A$1:$A$423,0),14)),"")=0,"",IFERROR(IFERROR(IF(MATCH($B86,Bibliothèque!$A$1:$A$423,0),INDEX(Bibliothèque!$A$1:$N$423,MATCH($C86,Bibliothèque!$A$1:$A$423,0),14),INDEX(Bibliothèque!$A$1:$N$423,MATCH($B86,Bibliothèque!$A$1:$A$423,0),14)),INDEX(Bibliothèque!$A$1:$N$423,MATCH($B86,Bibliothèque!$A$1:$A$423,0),14)),"")))</f>
        <v/>
      </c>
      <c r="U86" s="111"/>
      <c r="V86" s="111"/>
      <c r="W86" s="111"/>
      <c r="X86" s="111"/>
      <c r="Y86" s="112"/>
    </row>
    <row r="87" spans="1:25" s="38" customFormat="1" outlineLevel="1" x14ac:dyDescent="0.2">
      <c r="A87" s="37"/>
      <c r="B87" s="99"/>
      <c r="C87" s="86"/>
      <c r="D87" s="87"/>
      <c r="E87" s="61" t="str">
        <f>IF($A87=0,"",IF(IFERROR(IFERROR(IF(MATCH($B87,#REF!,0),INDEX(#REF!,MATCH($C87,#REF!,0),2),INDEX(#REF!,MATCH($B87,#REF!,0),2)),INDEX(#REF!,MATCH($B87,#REF!,0),2)),"")=0,"",IFERROR(IFERROR(IF(MATCH($B87,#REF!,0),INDEX(#REF!,MATCH($C87,#REF!,0),2),INDEX(#REF!,MATCH($B87,#REF!,0),2)),INDEX(#REF!,MATCH($B87,#REF!,0),2)),"")))</f>
        <v/>
      </c>
      <c r="F87" s="62" t="str">
        <f>IF($A87=0,"",IF(IFERROR(IFERROR(IF(MATCH($B87,#REF!,0),INDEX(#REF!,MATCH($C87,#REF!,0),3),INDEX(#REF!,MATCH($B87,#REF!,0),3)),INDEX(#REF!,MATCH($B87,#REF!,0),3)),"")=0,"",IFERROR(IFERROR(IF(MATCH($B87,#REF!,0),INDEX(#REF!,MATCH($C87,#REF!,0),3),INDEX(#REF!,MATCH($B87,#REF!,0),3)),INDEX(#REF!,MATCH($B87,#REF!,0),3)),"")))</f>
        <v/>
      </c>
      <c r="G87" s="63" t="str">
        <f>IFERROR((D87*F87)*(1+$I$1+$I$3),"")</f>
        <v/>
      </c>
      <c r="J87" s="115" t="str">
        <f>IF($A87=0,"",IF(IFERROR(IFERROR(IF(MATCH($B87,#REF!,0),INDEX(#REF!,MATCH($C87,#REF!,0),6),INDEX(#REF!,MATCH($B87,#REF!,0),6)),INDEX(#REF!,MATCH($B87,#REF!,0),6)),"")=0,"",IFERROR(IFERROR(IF(MATCH($B87,#REF!,0),INDEX(#REF!,MATCH($C87,#REF!,0),6),INDEX(#REF!,MATCH($B87,#REF!,0),6)),INDEX(#REF!,MATCH($B87,#REF!,0),6)),"")))</f>
        <v/>
      </c>
      <c r="K87" s="116"/>
      <c r="L87" s="116"/>
      <c r="M87" s="116"/>
      <c r="N87" s="116"/>
      <c r="O87" s="64"/>
      <c r="T87" s="110" t="str">
        <f>IF($A87=0,"",IF(IFERROR(IFERROR(IF(MATCH($B87,Bibliothèque!$A$1:$A$423,0),INDEX(Bibliothèque!$A$1:$N$423,MATCH($C87,Bibliothèque!$A$1:$A$423,0),14),INDEX(Bibliothèque!$A$1:$N$423,MATCH($B87,Bibliothèque!$A$1:$A$423,0),14)),INDEX(Bibliothèque!$A$1:$N$423,MATCH($B87,Bibliothèque!$A$1:$A$423,0),14)),"")=0,"",IFERROR(IFERROR(IF(MATCH($B87,Bibliothèque!$A$1:$A$423,0),INDEX(Bibliothèque!$A$1:$N$423,MATCH($C87,Bibliothèque!$A$1:$A$423,0),14),INDEX(Bibliothèque!$A$1:$N$423,MATCH($B87,Bibliothèque!$A$1:$A$423,0),14)),INDEX(Bibliothèque!$A$1:$N$423,MATCH($B87,Bibliothèque!$A$1:$A$423,0),14)),"")))</f>
        <v/>
      </c>
      <c r="U87" s="111"/>
      <c r="V87" s="111"/>
      <c r="W87" s="111"/>
      <c r="X87" s="111"/>
      <c r="Y87" s="112"/>
    </row>
    <row r="88" spans="1:25" s="38" customFormat="1" outlineLevel="1" x14ac:dyDescent="0.2">
      <c r="A88" s="37"/>
      <c r="B88" s="100"/>
      <c r="C88" s="77"/>
      <c r="D88" s="88"/>
      <c r="E88" s="68" t="str">
        <f>IF($A88=0,"",IF(IFERROR(IFERROR(IF(MATCH($B88,#REF!,0),INDEX(#REF!,MATCH($C88,#REF!,0),2),INDEX(#REF!,MATCH($B88,#REF!,0),2)),INDEX(#REF!,MATCH($B88,#REF!,0),2)),"")=0,"",IFERROR(IFERROR(IF(MATCH($B88,#REF!,0),INDEX(#REF!,MATCH($C88,#REF!,0),2),INDEX(#REF!,MATCH($B88,#REF!,0),2)),INDEX(#REF!,MATCH($B88,#REF!,0),2)),"")))</f>
        <v/>
      </c>
      <c r="F88" s="69" t="str">
        <f>IF($A88=0,"",IF(IFERROR(IFERROR(IF(MATCH($B88,#REF!,0),INDEX(#REF!,MATCH($C88,#REF!,0),3),INDEX(#REF!,MATCH($B88,#REF!,0),3)),INDEX(#REF!,MATCH($B88,#REF!,0),3)),"")=0,"",IFERROR(IFERROR(IF(MATCH($B88,#REF!,0),INDEX(#REF!,MATCH($C88,#REF!,0),3),INDEX(#REF!,MATCH($B88,#REF!,0),3)),INDEX(#REF!,MATCH($B88,#REF!,0),3)),"")))</f>
        <v/>
      </c>
      <c r="G88" s="70" t="str">
        <f>IFERROR((D88*F88)*(1+$I$1+$I$3),"")</f>
        <v/>
      </c>
      <c r="J88" s="115" t="str">
        <f>IF($A88=0,"",IF(IFERROR(IFERROR(IF(MATCH($B88,#REF!,0),INDEX(#REF!,MATCH($C88,#REF!,0),6),INDEX(#REF!,MATCH($B88,#REF!,0),6)),INDEX(#REF!,MATCH($B88,#REF!,0),6)),"")=0,"",IFERROR(IFERROR(IF(MATCH($B88,#REF!,0),INDEX(#REF!,MATCH($C88,#REF!,0),6),INDEX(#REF!,MATCH($B88,#REF!,0),6)),INDEX(#REF!,MATCH($B88,#REF!,0),6)),"")))</f>
        <v/>
      </c>
      <c r="K88" s="116"/>
      <c r="L88" s="116"/>
      <c r="M88" s="116"/>
      <c r="N88" s="116"/>
      <c r="O88" s="64"/>
      <c r="T88" s="110" t="str">
        <f>IF($A88=0,"",IF(IFERROR(IFERROR(IF(MATCH($B88,Bibliothèque!$A$1:$A$423,0),INDEX(Bibliothèque!$A$1:$N$423,MATCH($C88,Bibliothèque!$A$1:$A$423,0),14),INDEX(Bibliothèque!$A$1:$N$423,MATCH($B88,Bibliothèque!$A$1:$A$423,0),14)),INDEX(Bibliothèque!$A$1:$N$423,MATCH($B88,Bibliothèque!$A$1:$A$423,0),14)),"")=0,"",IFERROR(IFERROR(IF(MATCH($B88,Bibliothèque!$A$1:$A$423,0),INDEX(Bibliothèque!$A$1:$N$423,MATCH($C88,Bibliothèque!$A$1:$A$423,0),14),INDEX(Bibliothèque!$A$1:$N$423,MATCH($B88,Bibliothèque!$A$1:$A$423,0),14)),INDEX(Bibliothèque!$A$1:$N$423,MATCH($B88,Bibliothèque!$A$1:$A$423,0),14)),"")))</f>
        <v/>
      </c>
      <c r="U88" s="111"/>
      <c r="V88" s="111"/>
      <c r="W88" s="111"/>
      <c r="X88" s="111"/>
      <c r="Y88" s="112"/>
    </row>
    <row r="89" spans="1:25" s="38" customFormat="1" outlineLevel="1" x14ac:dyDescent="0.2">
      <c r="A89" s="37"/>
      <c r="B89" s="100"/>
      <c r="C89" s="77"/>
      <c r="D89" s="88"/>
      <c r="E89" s="68" t="str">
        <f>IF($A89=0,"",IF(IFERROR(IFERROR(IF(MATCH($B89,#REF!,0),INDEX(#REF!,MATCH($C89,#REF!,0),2),INDEX(#REF!,MATCH($B89,#REF!,0),2)),INDEX(#REF!,MATCH($B89,#REF!,0),2)),"")=0,"",IFERROR(IFERROR(IF(MATCH($B89,#REF!,0),INDEX(#REF!,MATCH($C89,#REF!,0),2),INDEX(#REF!,MATCH($B89,#REF!,0),2)),INDEX(#REF!,MATCH($B89,#REF!,0),2)),"")))</f>
        <v/>
      </c>
      <c r="F89" s="69" t="str">
        <f>IF($A89=0,"",IF(IFERROR(IFERROR(IF(MATCH($B89,#REF!,0),INDEX(#REF!,MATCH($C89,#REF!,0),3),INDEX(#REF!,MATCH($B89,#REF!,0),3)),INDEX(#REF!,MATCH($B89,#REF!,0),3)),"")=0,"",IFERROR(IFERROR(IF(MATCH($B89,#REF!,0),INDEX(#REF!,MATCH($C89,#REF!,0),3),INDEX(#REF!,MATCH($B89,#REF!,0),3)),INDEX(#REF!,MATCH($B89,#REF!,0),3)),"")))</f>
        <v/>
      </c>
      <c r="G89" s="70" t="str">
        <f>IFERROR((D89*F89)*(1+$I$1+$I$3),"")</f>
        <v/>
      </c>
      <c r="J89" s="115" t="str">
        <f>IF($A89=0,"",IF(IFERROR(IFERROR(IF(MATCH($B89,#REF!,0),INDEX(#REF!,MATCH($C89,#REF!,0),6),INDEX(#REF!,MATCH($B89,#REF!,0),6)),INDEX(#REF!,MATCH($B89,#REF!,0),6)),"")=0,"",IFERROR(IFERROR(IF(MATCH($B89,#REF!,0),INDEX(#REF!,MATCH($C89,#REF!,0),6),INDEX(#REF!,MATCH($B89,#REF!,0),6)),INDEX(#REF!,MATCH($B89,#REF!,0),6)),"")))</f>
        <v/>
      </c>
      <c r="K89" s="116"/>
      <c r="L89" s="116"/>
      <c r="M89" s="116"/>
      <c r="N89" s="116"/>
      <c r="O89" s="64"/>
      <c r="T89" s="110" t="str">
        <f>IF($A89=0,"",IF(IFERROR(IFERROR(IF(MATCH($B89,Bibliothèque!$A$1:$A$423,0),INDEX(Bibliothèque!$A$1:$N$423,MATCH($C89,Bibliothèque!$A$1:$A$423,0),14),INDEX(Bibliothèque!$A$1:$N$423,MATCH($B89,Bibliothèque!$A$1:$A$423,0),14)),INDEX(Bibliothèque!$A$1:$N$423,MATCH($B89,Bibliothèque!$A$1:$A$423,0),14)),"")=0,"",IFERROR(IFERROR(IF(MATCH($B89,Bibliothèque!$A$1:$A$423,0),INDEX(Bibliothèque!$A$1:$N$423,MATCH($C89,Bibliothèque!$A$1:$A$423,0),14),INDEX(Bibliothèque!$A$1:$N$423,MATCH($B89,Bibliothèque!$A$1:$A$423,0),14)),INDEX(Bibliothèque!$A$1:$N$423,MATCH($B89,Bibliothèque!$A$1:$A$423,0),14)),"")))</f>
        <v/>
      </c>
      <c r="U89" s="111"/>
      <c r="V89" s="111"/>
      <c r="W89" s="111"/>
      <c r="X89" s="111"/>
      <c r="Y89" s="112"/>
    </row>
    <row r="90" spans="1:25" s="38" customFormat="1" ht="17" outlineLevel="1" thickBot="1" x14ac:dyDescent="0.25">
      <c r="A90" s="37"/>
      <c r="B90" s="78"/>
      <c r="C90" s="101"/>
      <c r="D90" s="102"/>
      <c r="E90" s="80" t="str">
        <f>IF($A90=0,"",IF(IFERROR(IFERROR(IF(MATCH($B90,#REF!,0),INDEX(#REF!,MATCH($C90,#REF!,0),2),INDEX(#REF!,MATCH($B90,#REF!,0),2)),INDEX(#REF!,MATCH($B90,#REF!,0),2)),"")=0,"",IFERROR(IFERROR(IF(MATCH($B90,#REF!,0),INDEX(#REF!,MATCH($C90,#REF!,0),2),INDEX(#REF!,MATCH($B90,#REF!,0),2)),INDEX(#REF!,MATCH($B90,#REF!,0),2)),"")))</f>
        <v/>
      </c>
      <c r="F90" s="81" t="str">
        <f>IF($A90=0,"",IF(IFERROR(IFERROR(IF(MATCH($B90,#REF!,0),INDEX(#REF!,MATCH($C90,#REF!,0),3),INDEX(#REF!,MATCH($B90,#REF!,0),3)),INDEX(#REF!,MATCH($B90,#REF!,0),3)),"")=0,"",IFERROR(IFERROR(IF(MATCH($B90,#REF!,0),INDEX(#REF!,MATCH($C90,#REF!,0),3),INDEX(#REF!,MATCH($B90,#REF!,0),3)),INDEX(#REF!,MATCH($B90,#REF!,0),3)),"")))</f>
        <v/>
      </c>
      <c r="G90" s="82" t="str">
        <f>IFERROR((D90*F90)*(1+$I$1+$I$3),"")</f>
        <v/>
      </c>
      <c r="J90" s="136" t="s">
        <v>250</v>
      </c>
      <c r="K90" s="137"/>
      <c r="L90" s="137"/>
      <c r="M90" s="137"/>
      <c r="N90" s="137"/>
      <c r="O90" s="64"/>
      <c r="T90" s="110" t="str">
        <f>IF($A90=0,"",IF(IFERROR(IFERROR(IF(MATCH($B90,Bibliothèque!$A$1:$A$423,0),INDEX(Bibliothèque!$A$1:$N$423,MATCH($C90,Bibliothèque!$A$1:$A$423,0),14),INDEX(Bibliothèque!$A$1:$N$423,MATCH($B90,Bibliothèque!$A$1:$A$423,0),14)),INDEX(Bibliothèque!$A$1:$N$423,MATCH($B90,Bibliothèque!$A$1:$A$423,0),14)),"")=0,"",IFERROR(IFERROR(IF(MATCH($B90,Bibliothèque!$A$1:$A$423,0),INDEX(Bibliothèque!$A$1:$N$423,MATCH($C90,Bibliothèque!$A$1:$A$423,0),14),INDEX(Bibliothèque!$A$1:$N$423,MATCH($B90,Bibliothèque!$A$1:$A$423,0),14)),INDEX(Bibliothèque!$A$1:$N$423,MATCH($B90,Bibliothèque!$A$1:$A$423,0),14)),"")))</f>
        <v/>
      </c>
      <c r="U90" s="111"/>
      <c r="V90" s="111"/>
      <c r="W90" s="111"/>
      <c r="X90" s="111"/>
      <c r="Y90" s="112"/>
    </row>
    <row r="91" spans="1:25" s="38" customFormat="1" ht="25" thickBot="1" x14ac:dyDescent="0.25">
      <c r="A91" s="37"/>
      <c r="B91" s="103" t="s">
        <v>250</v>
      </c>
      <c r="D91" s="37"/>
      <c r="E91" s="37"/>
      <c r="F91" s="39"/>
      <c r="J91" s="113" t="s">
        <v>246</v>
      </c>
      <c r="K91" s="114"/>
      <c r="L91" s="114"/>
      <c r="M91" s="114"/>
      <c r="N91" s="114"/>
      <c r="O91" s="104">
        <f>SUM(O73:O90)</f>
        <v>0</v>
      </c>
      <c r="P91" s="106"/>
      <c r="Q91" s="107" t="e">
        <v>#DIV/0!</v>
      </c>
    </row>
    <row r="92" spans="1:25" s="38" customFormat="1" x14ac:dyDescent="0.2">
      <c r="A92" s="105"/>
      <c r="B92"/>
      <c r="C92"/>
      <c r="D92" s="105"/>
      <c r="E92" s="105"/>
      <c r="F92" s="11"/>
      <c r="G92"/>
      <c r="H92"/>
      <c r="I92"/>
      <c r="J92"/>
      <c r="K92"/>
      <c r="L92"/>
      <c r="M92"/>
      <c r="N92"/>
      <c r="O92"/>
      <c r="P92"/>
      <c r="Q92" s="32"/>
    </row>
    <row r="93" spans="1:25" s="38" customFormat="1" x14ac:dyDescent="0.2">
      <c r="A93" s="37"/>
      <c r="D93" s="37"/>
      <c r="E93" s="37"/>
      <c r="F93" s="39"/>
    </row>
    <row r="94" spans="1:25" s="38" customFormat="1" x14ac:dyDescent="0.2">
      <c r="A94" s="37"/>
      <c r="D94" s="37"/>
      <c r="E94" s="37"/>
      <c r="F94" s="39"/>
    </row>
    <row r="95" spans="1:25" s="38" customFormat="1" x14ac:dyDescent="0.2">
      <c r="A95" s="37"/>
      <c r="D95" s="37"/>
      <c r="E95" s="37"/>
      <c r="F95" s="39"/>
    </row>
    <row r="96" spans="1:25" s="38" customFormat="1" x14ac:dyDescent="0.2">
      <c r="A96" s="37"/>
      <c r="D96" s="37"/>
      <c r="E96" s="37"/>
      <c r="F96" s="39"/>
    </row>
    <row r="97" spans="1:6" s="38" customFormat="1" x14ac:dyDescent="0.2">
      <c r="A97" s="37"/>
      <c r="D97" s="37"/>
      <c r="E97" s="37"/>
      <c r="F97" s="39"/>
    </row>
    <row r="98" spans="1:6" s="38" customFormat="1" x14ac:dyDescent="0.2">
      <c r="A98" s="37"/>
      <c r="D98" s="37"/>
      <c r="E98" s="37"/>
      <c r="F98" s="39"/>
    </row>
    <row r="99" spans="1:6" s="38" customFormat="1" x14ac:dyDescent="0.2">
      <c r="A99" s="37"/>
      <c r="D99" s="37"/>
      <c r="E99" s="37"/>
      <c r="F99" s="39"/>
    </row>
    <row r="100" spans="1:6" s="38" customFormat="1" x14ac:dyDescent="0.2">
      <c r="A100" s="37"/>
      <c r="D100" s="37"/>
      <c r="E100" s="37"/>
      <c r="F100" s="39"/>
    </row>
    <row r="101" spans="1:6" s="38" customFormat="1" x14ac:dyDescent="0.2">
      <c r="A101" s="37"/>
      <c r="D101" s="37"/>
      <c r="E101" s="37"/>
      <c r="F101" s="39"/>
    </row>
    <row r="102" spans="1:6" s="38" customFormat="1" x14ac:dyDescent="0.2">
      <c r="A102" s="37"/>
      <c r="D102" s="37"/>
      <c r="E102" s="37"/>
      <c r="F102" s="39"/>
    </row>
    <row r="103" spans="1:6" s="38" customFormat="1" x14ac:dyDescent="0.2">
      <c r="A103" s="37"/>
      <c r="D103" s="37"/>
      <c r="E103" s="37"/>
      <c r="F103" s="39"/>
    </row>
    <row r="104" spans="1:6" s="38" customFormat="1" x14ac:dyDescent="0.2">
      <c r="A104" s="37"/>
      <c r="D104" s="37"/>
      <c r="E104" s="37"/>
      <c r="F104" s="39"/>
    </row>
    <row r="105" spans="1:6" s="38" customFormat="1" x14ac:dyDescent="0.2">
      <c r="A105" s="37"/>
      <c r="D105" s="37"/>
      <c r="E105" s="37"/>
      <c r="F105" s="39"/>
    </row>
    <row r="106" spans="1:6" s="38" customFormat="1" x14ac:dyDescent="0.2">
      <c r="A106" s="37"/>
      <c r="D106" s="37"/>
      <c r="E106" s="37"/>
      <c r="F106" s="39"/>
    </row>
    <row r="107" spans="1:6" s="38" customFormat="1" x14ac:dyDescent="0.2">
      <c r="A107" s="37"/>
      <c r="D107" s="37"/>
      <c r="E107" s="37"/>
      <c r="F107" s="39"/>
    </row>
    <row r="108" spans="1:6" s="38" customFormat="1" x14ac:dyDescent="0.2">
      <c r="A108" s="37"/>
      <c r="D108" s="37"/>
      <c r="E108" s="37"/>
      <c r="F108" s="39"/>
    </row>
    <row r="109" spans="1:6" s="38" customFormat="1" x14ac:dyDescent="0.2">
      <c r="A109" s="37"/>
      <c r="D109" s="37"/>
      <c r="E109" s="37"/>
      <c r="F109" s="39"/>
    </row>
    <row r="110" spans="1:6" s="38" customFormat="1" x14ac:dyDescent="0.2">
      <c r="A110" s="37"/>
      <c r="D110" s="37"/>
      <c r="E110" s="37"/>
      <c r="F110" s="39"/>
    </row>
    <row r="111" spans="1:6" s="38" customFormat="1" x14ac:dyDescent="0.2">
      <c r="A111" s="37"/>
      <c r="D111" s="37"/>
      <c r="E111" s="37"/>
      <c r="F111" s="39"/>
    </row>
    <row r="112" spans="1:6" s="38" customFormat="1" x14ac:dyDescent="0.2">
      <c r="A112" s="37"/>
      <c r="D112" s="37"/>
      <c r="E112" s="37"/>
      <c r="F112" s="39"/>
    </row>
    <row r="113" spans="1:6" s="38" customFormat="1" x14ac:dyDescent="0.2">
      <c r="A113" s="37"/>
      <c r="D113" s="37"/>
      <c r="E113" s="37"/>
      <c r="F113" s="39"/>
    </row>
    <row r="114" spans="1:6" s="38" customFormat="1" x14ac:dyDescent="0.2">
      <c r="A114" s="37"/>
      <c r="D114" s="37"/>
      <c r="E114" s="37"/>
      <c r="F114" s="39"/>
    </row>
    <row r="115" spans="1:6" s="38" customFormat="1" x14ac:dyDescent="0.2">
      <c r="A115" s="37"/>
      <c r="D115" s="37"/>
      <c r="E115" s="37"/>
      <c r="F115" s="39"/>
    </row>
    <row r="116" spans="1:6" s="38" customFormat="1" x14ac:dyDescent="0.2">
      <c r="A116" s="37"/>
      <c r="D116" s="37"/>
      <c r="E116" s="37"/>
      <c r="F116" s="39"/>
    </row>
    <row r="117" spans="1:6" s="38" customFormat="1" x14ac:dyDescent="0.2">
      <c r="A117" s="37"/>
      <c r="D117" s="37"/>
      <c r="E117" s="37"/>
      <c r="F117" s="39"/>
    </row>
    <row r="118" spans="1:6" s="38" customFormat="1" x14ac:dyDescent="0.2">
      <c r="A118" s="37"/>
      <c r="D118" s="37"/>
      <c r="E118" s="37"/>
      <c r="F118" s="39"/>
    </row>
    <row r="119" spans="1:6" s="38" customFormat="1" x14ac:dyDescent="0.2">
      <c r="A119" s="37"/>
      <c r="D119" s="37"/>
      <c r="E119" s="37"/>
      <c r="F119" s="39"/>
    </row>
    <row r="120" spans="1:6" s="38" customFormat="1" x14ac:dyDescent="0.2">
      <c r="A120" s="37"/>
      <c r="D120" s="37"/>
      <c r="E120" s="37"/>
      <c r="F120" s="39"/>
    </row>
    <row r="121" spans="1:6" s="38" customFormat="1" x14ac:dyDescent="0.2">
      <c r="A121" s="37"/>
      <c r="D121" s="37"/>
      <c r="E121" s="37"/>
      <c r="F121" s="39"/>
    </row>
    <row r="122" spans="1:6" s="38" customFormat="1" x14ac:dyDescent="0.2">
      <c r="A122" s="37"/>
      <c r="D122" s="37"/>
      <c r="E122" s="37"/>
      <c r="F122" s="39"/>
    </row>
    <row r="123" spans="1:6" s="38" customFormat="1" x14ac:dyDescent="0.2">
      <c r="A123" s="37"/>
      <c r="D123" s="37"/>
      <c r="E123" s="37"/>
      <c r="F123" s="39"/>
    </row>
    <row r="124" spans="1:6" s="38" customFormat="1" x14ac:dyDescent="0.2">
      <c r="A124" s="37"/>
      <c r="D124" s="37"/>
      <c r="E124" s="37"/>
      <c r="F124" s="39"/>
    </row>
    <row r="125" spans="1:6" s="38" customFormat="1" x14ac:dyDescent="0.2">
      <c r="A125" s="37"/>
      <c r="D125" s="37"/>
      <c r="E125" s="37"/>
      <c r="F125" s="39"/>
    </row>
    <row r="126" spans="1:6" s="38" customFormat="1" x14ac:dyDescent="0.2">
      <c r="A126" s="37"/>
      <c r="D126" s="37"/>
      <c r="E126" s="37"/>
      <c r="F126" s="39"/>
    </row>
    <row r="127" spans="1:6" s="38" customFormat="1" x14ac:dyDescent="0.2">
      <c r="A127" s="37"/>
      <c r="D127" s="37"/>
      <c r="E127" s="37"/>
      <c r="F127" s="39"/>
    </row>
    <row r="128" spans="1:6" s="38" customFormat="1" x14ac:dyDescent="0.2">
      <c r="A128" s="37"/>
      <c r="D128" s="37"/>
      <c r="E128" s="37"/>
      <c r="F128" s="39"/>
    </row>
    <row r="129" spans="1:6" s="38" customFormat="1" x14ac:dyDescent="0.2">
      <c r="A129" s="37"/>
      <c r="D129" s="37"/>
      <c r="E129" s="37"/>
      <c r="F129" s="39"/>
    </row>
    <row r="130" spans="1:6" s="38" customFormat="1" x14ac:dyDescent="0.2">
      <c r="A130" s="37"/>
      <c r="D130" s="37"/>
      <c r="E130" s="37"/>
      <c r="F130" s="39"/>
    </row>
    <row r="131" spans="1:6" s="38" customFormat="1" x14ac:dyDescent="0.2">
      <c r="A131" s="37"/>
      <c r="D131" s="37"/>
      <c r="E131" s="37"/>
      <c r="F131" s="39"/>
    </row>
    <row r="132" spans="1:6" s="38" customFormat="1" x14ac:dyDescent="0.2">
      <c r="A132" s="37"/>
      <c r="D132" s="37"/>
      <c r="E132" s="37"/>
      <c r="F132" s="39"/>
    </row>
    <row r="133" spans="1:6" s="38" customFormat="1" x14ac:dyDescent="0.2">
      <c r="A133" s="37"/>
      <c r="D133" s="37"/>
      <c r="E133" s="37"/>
      <c r="F133" s="39"/>
    </row>
    <row r="134" spans="1:6" s="38" customFormat="1" x14ac:dyDescent="0.2">
      <c r="A134" s="37"/>
      <c r="D134" s="37"/>
      <c r="E134" s="37"/>
      <c r="F134" s="39"/>
    </row>
    <row r="135" spans="1:6" s="38" customFormat="1" x14ac:dyDescent="0.2">
      <c r="A135" s="37"/>
      <c r="D135" s="37"/>
      <c r="E135" s="37"/>
      <c r="F135" s="39"/>
    </row>
    <row r="136" spans="1:6" s="38" customFormat="1" x14ac:dyDescent="0.2">
      <c r="A136" s="37"/>
      <c r="D136" s="37"/>
      <c r="E136" s="37"/>
      <c r="F136" s="39"/>
    </row>
    <row r="137" spans="1:6" s="38" customFormat="1" x14ac:dyDescent="0.2">
      <c r="A137" s="37"/>
      <c r="D137" s="37"/>
      <c r="E137" s="37"/>
      <c r="F137" s="39"/>
    </row>
    <row r="138" spans="1:6" s="38" customFormat="1" x14ac:dyDescent="0.2">
      <c r="A138" s="37"/>
      <c r="D138" s="37"/>
      <c r="E138" s="37"/>
      <c r="F138" s="39"/>
    </row>
    <row r="139" spans="1:6" s="38" customFormat="1" x14ac:dyDescent="0.2">
      <c r="A139" s="37"/>
      <c r="D139" s="37"/>
      <c r="E139" s="37"/>
      <c r="F139" s="39"/>
    </row>
    <row r="140" spans="1:6" s="38" customFormat="1" x14ac:dyDescent="0.2">
      <c r="A140" s="37"/>
      <c r="D140" s="37"/>
      <c r="E140" s="37"/>
      <c r="F140" s="39"/>
    </row>
    <row r="141" spans="1:6" s="38" customFormat="1" x14ac:dyDescent="0.2">
      <c r="A141" s="37"/>
      <c r="D141" s="37"/>
      <c r="E141" s="37"/>
      <c r="F141" s="39"/>
    </row>
    <row r="142" spans="1:6" s="38" customFormat="1" x14ac:dyDescent="0.2">
      <c r="A142" s="37"/>
      <c r="D142" s="37"/>
      <c r="E142" s="37"/>
      <c r="F142" s="39"/>
    </row>
    <row r="143" spans="1:6" s="38" customFormat="1" x14ac:dyDescent="0.2">
      <c r="A143" s="37"/>
      <c r="D143" s="37"/>
      <c r="E143" s="37"/>
      <c r="F143" s="39"/>
    </row>
    <row r="144" spans="1:6" s="38" customFormat="1" x14ac:dyDescent="0.2">
      <c r="A144" s="37"/>
      <c r="D144" s="37"/>
      <c r="E144" s="37"/>
      <c r="F144" s="39"/>
    </row>
    <row r="145" spans="1:6" s="38" customFormat="1" x14ac:dyDescent="0.2">
      <c r="A145" s="37"/>
      <c r="D145" s="37"/>
      <c r="E145" s="37"/>
      <c r="F145" s="39"/>
    </row>
    <row r="146" spans="1:6" s="38" customFormat="1" x14ac:dyDescent="0.2">
      <c r="A146" s="37"/>
      <c r="D146" s="37"/>
      <c r="E146" s="37"/>
      <c r="F146" s="39"/>
    </row>
    <row r="147" spans="1:6" s="38" customFormat="1" x14ac:dyDescent="0.2">
      <c r="A147" s="37"/>
      <c r="D147" s="37"/>
      <c r="E147" s="37"/>
      <c r="F147" s="39"/>
    </row>
    <row r="148" spans="1:6" s="38" customFormat="1" x14ac:dyDescent="0.2">
      <c r="A148" s="37"/>
      <c r="D148" s="37"/>
      <c r="E148" s="37"/>
      <c r="F148" s="39"/>
    </row>
    <row r="149" spans="1:6" s="38" customFormat="1" x14ac:dyDescent="0.2">
      <c r="A149" s="37"/>
      <c r="D149" s="37"/>
      <c r="E149" s="37"/>
      <c r="F149" s="39"/>
    </row>
    <row r="150" spans="1:6" s="38" customFormat="1" x14ac:dyDescent="0.2">
      <c r="A150" s="37"/>
      <c r="D150" s="37"/>
      <c r="E150" s="37"/>
      <c r="F150" s="39"/>
    </row>
    <row r="151" spans="1:6" s="38" customFormat="1" x14ac:dyDescent="0.2">
      <c r="A151" s="37"/>
      <c r="D151" s="37"/>
      <c r="E151" s="37"/>
      <c r="F151" s="39"/>
    </row>
    <row r="152" spans="1:6" s="38" customFormat="1" x14ac:dyDescent="0.2">
      <c r="A152" s="37"/>
      <c r="D152" s="37"/>
      <c r="E152" s="37"/>
      <c r="F152" s="39"/>
    </row>
    <row r="153" spans="1:6" s="38" customFormat="1" x14ac:dyDescent="0.2">
      <c r="A153" s="37"/>
      <c r="D153" s="37"/>
      <c r="E153" s="37"/>
      <c r="F153" s="39"/>
    </row>
    <row r="154" spans="1:6" s="38" customFormat="1" x14ac:dyDescent="0.2">
      <c r="A154" s="37"/>
      <c r="D154" s="37"/>
      <c r="E154" s="37"/>
      <c r="F154" s="39"/>
    </row>
    <row r="155" spans="1:6" s="38" customFormat="1" x14ac:dyDescent="0.2">
      <c r="A155" s="37"/>
      <c r="D155" s="37"/>
      <c r="E155" s="37"/>
      <c r="F155" s="39"/>
    </row>
    <row r="156" spans="1:6" s="38" customFormat="1" x14ac:dyDescent="0.2">
      <c r="A156" s="37"/>
      <c r="D156" s="37"/>
      <c r="E156" s="37"/>
      <c r="F156" s="39"/>
    </row>
    <row r="157" spans="1:6" s="38" customFormat="1" x14ac:dyDescent="0.2">
      <c r="A157" s="37"/>
      <c r="D157" s="37"/>
      <c r="E157" s="37"/>
      <c r="F157" s="39"/>
    </row>
    <row r="158" spans="1:6" s="38" customFormat="1" x14ac:dyDescent="0.2">
      <c r="A158" s="37"/>
      <c r="D158" s="37"/>
      <c r="E158" s="37"/>
      <c r="F158" s="39"/>
    </row>
    <row r="159" spans="1:6" s="38" customFormat="1" x14ac:dyDescent="0.2">
      <c r="A159" s="37"/>
      <c r="D159" s="37"/>
      <c r="E159" s="37"/>
      <c r="F159" s="39"/>
    </row>
    <row r="160" spans="1:6" s="38" customFormat="1" x14ac:dyDescent="0.2">
      <c r="A160" s="37"/>
      <c r="D160" s="37"/>
      <c r="E160" s="37"/>
      <c r="F160" s="39"/>
    </row>
    <row r="161" spans="1:6" s="38" customFormat="1" x14ac:dyDescent="0.2">
      <c r="A161" s="37"/>
      <c r="D161" s="37"/>
      <c r="E161" s="37"/>
      <c r="F161" s="39"/>
    </row>
    <row r="162" spans="1:6" s="38" customFormat="1" x14ac:dyDescent="0.2">
      <c r="A162" s="37"/>
      <c r="D162" s="37"/>
      <c r="E162" s="37"/>
      <c r="F162" s="39"/>
    </row>
    <row r="163" spans="1:6" s="38" customFormat="1" x14ac:dyDescent="0.2">
      <c r="A163" s="37"/>
      <c r="D163" s="37"/>
      <c r="E163" s="37"/>
      <c r="F163" s="39"/>
    </row>
    <row r="164" spans="1:6" s="38" customFormat="1" x14ac:dyDescent="0.2">
      <c r="A164" s="37"/>
      <c r="D164" s="37"/>
      <c r="E164" s="37"/>
      <c r="F164" s="39"/>
    </row>
    <row r="165" spans="1:6" s="38" customFormat="1" x14ac:dyDescent="0.2">
      <c r="A165" s="37"/>
      <c r="D165" s="37"/>
      <c r="E165" s="37"/>
      <c r="F165" s="39"/>
    </row>
    <row r="166" spans="1:6" s="38" customFormat="1" x14ac:dyDescent="0.2">
      <c r="A166" s="37"/>
      <c r="D166" s="37"/>
      <c r="E166" s="37"/>
      <c r="F166" s="39"/>
    </row>
    <row r="167" spans="1:6" s="38" customFormat="1" x14ac:dyDescent="0.2">
      <c r="A167" s="37"/>
      <c r="D167" s="37"/>
      <c r="E167" s="37"/>
      <c r="F167" s="39"/>
    </row>
    <row r="168" spans="1:6" s="38" customFormat="1" x14ac:dyDescent="0.2">
      <c r="A168" s="37"/>
      <c r="D168" s="37"/>
      <c r="E168" s="37"/>
      <c r="F168" s="39"/>
    </row>
    <row r="169" spans="1:6" s="38" customFormat="1" x14ac:dyDescent="0.2">
      <c r="A169" s="37"/>
      <c r="D169" s="37"/>
      <c r="E169" s="37"/>
      <c r="F169" s="39"/>
    </row>
    <row r="170" spans="1:6" s="38" customFormat="1" x14ac:dyDescent="0.2">
      <c r="A170" s="37"/>
      <c r="D170" s="37"/>
      <c r="E170" s="37"/>
      <c r="F170" s="39"/>
    </row>
    <row r="171" spans="1:6" s="38" customFormat="1" x14ac:dyDescent="0.2">
      <c r="A171" s="37"/>
      <c r="D171" s="37"/>
      <c r="E171" s="37"/>
      <c r="F171" s="39"/>
    </row>
    <row r="172" spans="1:6" s="38" customFormat="1" x14ac:dyDescent="0.2">
      <c r="A172" s="37"/>
      <c r="D172" s="37"/>
      <c r="E172" s="37"/>
      <c r="F172" s="39"/>
    </row>
    <row r="173" spans="1:6" s="38" customFormat="1" x14ac:dyDescent="0.2">
      <c r="A173" s="37"/>
      <c r="D173" s="37"/>
      <c r="E173" s="37"/>
      <c r="F173" s="39"/>
    </row>
    <row r="174" spans="1:6" s="38" customFormat="1" x14ac:dyDescent="0.2">
      <c r="A174" s="37"/>
      <c r="D174" s="37"/>
      <c r="E174" s="37"/>
      <c r="F174" s="39"/>
    </row>
    <row r="175" spans="1:6" s="38" customFormat="1" x14ac:dyDescent="0.2">
      <c r="A175" s="37"/>
      <c r="D175" s="37"/>
      <c r="E175" s="37"/>
      <c r="F175" s="39"/>
    </row>
    <row r="176" spans="1:6" s="38" customFormat="1" x14ac:dyDescent="0.2">
      <c r="A176" s="37"/>
      <c r="D176" s="37"/>
      <c r="E176" s="37"/>
      <c r="F176" s="39"/>
    </row>
    <row r="177" spans="1:6" s="38" customFormat="1" x14ac:dyDescent="0.2">
      <c r="A177" s="37"/>
      <c r="D177" s="37"/>
      <c r="E177" s="37"/>
      <c r="F177" s="39"/>
    </row>
    <row r="178" spans="1:6" s="38" customFormat="1" x14ac:dyDescent="0.2">
      <c r="A178" s="37"/>
      <c r="D178" s="37"/>
      <c r="E178" s="37"/>
      <c r="F178" s="39"/>
    </row>
    <row r="179" spans="1:6" s="38" customFormat="1" x14ac:dyDescent="0.2">
      <c r="A179" s="37"/>
      <c r="D179" s="37"/>
      <c r="E179" s="37"/>
      <c r="F179" s="39"/>
    </row>
    <row r="180" spans="1:6" s="38" customFormat="1" x14ac:dyDescent="0.2">
      <c r="A180" s="37"/>
      <c r="D180" s="37"/>
      <c r="E180" s="37"/>
      <c r="F180" s="39"/>
    </row>
    <row r="181" spans="1:6" s="38" customFormat="1" x14ac:dyDescent="0.2">
      <c r="A181" s="37"/>
      <c r="D181" s="37"/>
      <c r="E181" s="37"/>
      <c r="F181" s="39"/>
    </row>
    <row r="182" spans="1:6" s="38" customFormat="1" x14ac:dyDescent="0.2">
      <c r="A182" s="37"/>
      <c r="D182" s="37"/>
      <c r="E182" s="37"/>
      <c r="F182" s="39"/>
    </row>
    <row r="183" spans="1:6" s="38" customFormat="1" x14ac:dyDescent="0.2">
      <c r="A183" s="37"/>
      <c r="D183" s="37"/>
      <c r="E183" s="37"/>
      <c r="F183" s="39"/>
    </row>
    <row r="184" spans="1:6" s="38" customFormat="1" x14ac:dyDescent="0.2">
      <c r="A184" s="37"/>
      <c r="D184" s="37"/>
      <c r="E184" s="37"/>
      <c r="F184" s="39"/>
    </row>
    <row r="185" spans="1:6" s="38" customFormat="1" x14ac:dyDescent="0.2">
      <c r="A185" s="37"/>
      <c r="D185" s="37"/>
      <c r="E185" s="37"/>
      <c r="F185" s="39"/>
    </row>
    <row r="186" spans="1:6" s="38" customFormat="1" x14ac:dyDescent="0.2">
      <c r="A186" s="37"/>
      <c r="D186" s="37"/>
      <c r="E186" s="37"/>
      <c r="F186" s="39"/>
    </row>
    <row r="187" spans="1:6" s="38" customFormat="1" x14ac:dyDescent="0.2">
      <c r="A187" s="37"/>
      <c r="D187" s="37"/>
      <c r="E187" s="37"/>
      <c r="F187" s="39"/>
    </row>
    <row r="188" spans="1:6" s="38" customFormat="1" x14ac:dyDescent="0.2">
      <c r="A188" s="37"/>
      <c r="D188" s="37"/>
      <c r="E188" s="37"/>
      <c r="F188" s="39"/>
    </row>
    <row r="189" spans="1:6" s="38" customFormat="1" x14ac:dyDescent="0.2">
      <c r="A189" s="37"/>
      <c r="D189" s="37"/>
      <c r="E189" s="37"/>
      <c r="F189" s="39"/>
    </row>
    <row r="190" spans="1:6" s="38" customFormat="1" x14ac:dyDescent="0.2">
      <c r="A190" s="37"/>
      <c r="D190" s="37"/>
      <c r="E190" s="37"/>
      <c r="F190" s="39"/>
    </row>
    <row r="191" spans="1:6" s="38" customFormat="1" x14ac:dyDescent="0.2">
      <c r="A191" s="37"/>
      <c r="D191" s="37"/>
      <c r="E191" s="37"/>
      <c r="F191" s="39"/>
    </row>
    <row r="192" spans="1:6" s="38" customFormat="1" x14ac:dyDescent="0.2">
      <c r="A192" s="37"/>
      <c r="D192" s="37"/>
      <c r="E192" s="37"/>
      <c r="F192" s="39"/>
    </row>
    <row r="193" spans="1:6" s="38" customFormat="1" x14ac:dyDescent="0.2">
      <c r="A193" s="37"/>
      <c r="D193" s="37"/>
      <c r="E193" s="37"/>
      <c r="F193" s="39"/>
    </row>
    <row r="194" spans="1:6" s="38" customFormat="1" x14ac:dyDescent="0.2">
      <c r="A194" s="37"/>
      <c r="D194" s="37"/>
      <c r="E194" s="37"/>
      <c r="F194" s="39"/>
    </row>
    <row r="195" spans="1:6" s="38" customFormat="1" x14ac:dyDescent="0.2">
      <c r="A195" s="37"/>
      <c r="D195" s="37"/>
      <c r="E195" s="37"/>
      <c r="F195" s="39"/>
    </row>
  </sheetData>
  <sheetProtection formatCells="0" formatRows="0" deleteRows="0" sort="0" autoFilter="0"/>
  <autoFilter ref="B5:O91">
    <filterColumn colId="0" showButton="0"/>
    <filterColumn colId="1" showButton="0"/>
    <filterColumn colId="2" showButton="0"/>
    <filterColumn colId="3" showButton="0"/>
    <filterColumn colId="4" showButton="0"/>
    <filterColumn colId="8" showButton="0"/>
    <filterColumn colId="9" showButton="0"/>
    <filterColumn colId="10" showButton="0"/>
    <filterColumn colId="11" showButton="0"/>
    <filterColumn colId="12" showButton="0"/>
  </autoFilter>
  <mergeCells count="188">
    <mergeCell ref="J68:N68"/>
    <mergeCell ref="J69:N69"/>
    <mergeCell ref="J71:N71"/>
    <mergeCell ref="J72:N72"/>
    <mergeCell ref="J73:N73"/>
    <mergeCell ref="J70:N70"/>
    <mergeCell ref="J89:N89"/>
    <mergeCell ref="J90:N90"/>
    <mergeCell ref="J74:N74"/>
    <mergeCell ref="J75:N75"/>
    <mergeCell ref="J76:N76"/>
    <mergeCell ref="J77:N77"/>
    <mergeCell ref="J78:N78"/>
    <mergeCell ref="J79:N79"/>
    <mergeCell ref="J80:N80"/>
    <mergeCell ref="J81:N81"/>
    <mergeCell ref="J82:N82"/>
    <mergeCell ref="J83:N83"/>
    <mergeCell ref="J84:N84"/>
    <mergeCell ref="J85:N85"/>
    <mergeCell ref="J87:N87"/>
    <mergeCell ref="J88:N88"/>
    <mergeCell ref="B1:G4"/>
    <mergeCell ref="K1:N4"/>
    <mergeCell ref="H1:H2"/>
    <mergeCell ref="H3:H4"/>
    <mergeCell ref="I1:I2"/>
    <mergeCell ref="O1:O4"/>
    <mergeCell ref="I3:I4"/>
    <mergeCell ref="J1:J4"/>
    <mergeCell ref="B6:B8"/>
    <mergeCell ref="C6:C8"/>
    <mergeCell ref="J6:O8"/>
    <mergeCell ref="B5:G5"/>
    <mergeCell ref="J5:O5"/>
    <mergeCell ref="J10:N10"/>
    <mergeCell ref="J11:N11"/>
    <mergeCell ref="J12:N12"/>
    <mergeCell ref="B10:F10"/>
    <mergeCell ref="J86:N86"/>
    <mergeCell ref="J9:N9"/>
    <mergeCell ref="J22:N22"/>
    <mergeCell ref="J23:N23"/>
    <mergeCell ref="J24:N24"/>
    <mergeCell ref="J15:N15"/>
    <mergeCell ref="J16:N16"/>
    <mergeCell ref="J17:N17"/>
    <mergeCell ref="J18:N18"/>
    <mergeCell ref="J19:N19"/>
    <mergeCell ref="J20:N20"/>
    <mergeCell ref="J21:N21"/>
    <mergeCell ref="J25:N25"/>
    <mergeCell ref="J26:N26"/>
    <mergeCell ref="J27:N27"/>
    <mergeCell ref="J28:N28"/>
    <mergeCell ref="J29:N29"/>
    <mergeCell ref="J30:N30"/>
    <mergeCell ref="J31:N31"/>
    <mergeCell ref="J32:N32"/>
    <mergeCell ref="B78:F78"/>
    <mergeCell ref="B86:F86"/>
    <mergeCell ref="J33:N33"/>
    <mergeCell ref="J34:N34"/>
    <mergeCell ref="J35:N35"/>
    <mergeCell ref="J36:N36"/>
    <mergeCell ref="J37:N37"/>
    <mergeCell ref="J38:N38"/>
    <mergeCell ref="J39:N39"/>
    <mergeCell ref="J40:N40"/>
    <mergeCell ref="J41:N41"/>
    <mergeCell ref="J42:N42"/>
    <mergeCell ref="J43:N43"/>
    <mergeCell ref="J44:N44"/>
    <mergeCell ref="J45:N45"/>
    <mergeCell ref="J46:N46"/>
    <mergeCell ref="J47:N47"/>
    <mergeCell ref="J48:N48"/>
    <mergeCell ref="J49:N49"/>
    <mergeCell ref="J50:N50"/>
    <mergeCell ref="J51:N51"/>
    <mergeCell ref="J52:N52"/>
    <mergeCell ref="J53:N53"/>
    <mergeCell ref="J54:N54"/>
    <mergeCell ref="B52:F52"/>
    <mergeCell ref="B16:F16"/>
    <mergeCell ref="B27:G27"/>
    <mergeCell ref="B28:B31"/>
    <mergeCell ref="C28:C31"/>
    <mergeCell ref="B33:F33"/>
    <mergeCell ref="B45:F45"/>
    <mergeCell ref="B58:F58"/>
    <mergeCell ref="B67:F67"/>
    <mergeCell ref="T11:Y11"/>
    <mergeCell ref="T12:Y12"/>
    <mergeCell ref="T13:Y13"/>
    <mergeCell ref="T14:Y14"/>
    <mergeCell ref="T15:Y15"/>
    <mergeCell ref="T16:Y16"/>
    <mergeCell ref="T17:Y17"/>
    <mergeCell ref="T18:Y18"/>
    <mergeCell ref="J91:N91"/>
    <mergeCell ref="J14:N14"/>
    <mergeCell ref="J13:N13"/>
    <mergeCell ref="J55:N55"/>
    <mergeCell ref="J56:N56"/>
    <mergeCell ref="J57:N57"/>
    <mergeCell ref="J58:N58"/>
    <mergeCell ref="J59:N59"/>
    <mergeCell ref="J60:N60"/>
    <mergeCell ref="J61:N61"/>
    <mergeCell ref="J62:N62"/>
    <mergeCell ref="J63:N63"/>
    <mergeCell ref="J64:N64"/>
    <mergeCell ref="J65:N65"/>
    <mergeCell ref="J66:N66"/>
    <mergeCell ref="J67:N67"/>
    <mergeCell ref="T19:Y19"/>
    <mergeCell ref="T20:Y20"/>
    <mergeCell ref="T21:Y21"/>
    <mergeCell ref="T22:Y22"/>
    <mergeCell ref="T23:Y23"/>
    <mergeCell ref="T24:Y24"/>
    <mergeCell ref="T25:Y25"/>
    <mergeCell ref="T26:Y26"/>
    <mergeCell ref="T27:Y27"/>
    <mergeCell ref="T28:Y28"/>
    <mergeCell ref="T29:Y29"/>
    <mergeCell ref="T30:Y30"/>
    <mergeCell ref="T31:Y31"/>
    <mergeCell ref="T32:Y32"/>
    <mergeCell ref="T33:Y33"/>
    <mergeCell ref="T34:Y34"/>
    <mergeCell ref="T35:Y35"/>
    <mergeCell ref="T36:Y36"/>
    <mergeCell ref="T37:Y37"/>
    <mergeCell ref="T38:Y38"/>
    <mergeCell ref="T39:Y39"/>
    <mergeCell ref="T40:Y40"/>
    <mergeCell ref="T41:Y41"/>
    <mergeCell ref="T42:Y42"/>
    <mergeCell ref="T43:Y43"/>
    <mergeCell ref="T44:Y44"/>
    <mergeCell ref="T45:Y45"/>
    <mergeCell ref="T46:Y46"/>
    <mergeCell ref="T47:Y47"/>
    <mergeCell ref="T48:Y48"/>
    <mergeCell ref="T49:Y49"/>
    <mergeCell ref="T50:Y50"/>
    <mergeCell ref="T51:Y51"/>
    <mergeCell ref="T52:Y52"/>
    <mergeCell ref="T53:Y53"/>
    <mergeCell ref="T54:Y54"/>
    <mergeCell ref="T55:Y55"/>
    <mergeCell ref="T56:Y56"/>
    <mergeCell ref="T57:Y57"/>
    <mergeCell ref="T58:Y58"/>
    <mergeCell ref="T59:Y59"/>
    <mergeCell ref="T60:Y60"/>
    <mergeCell ref="T61:Y61"/>
    <mergeCell ref="T62:Y62"/>
    <mergeCell ref="T63:Y63"/>
    <mergeCell ref="T64:Y64"/>
    <mergeCell ref="T65:Y65"/>
    <mergeCell ref="T66:Y66"/>
    <mergeCell ref="T67:Y67"/>
    <mergeCell ref="T68:Y68"/>
    <mergeCell ref="T69:Y69"/>
    <mergeCell ref="T70:Y70"/>
    <mergeCell ref="T71:Y71"/>
    <mergeCell ref="T72:Y72"/>
    <mergeCell ref="T73:Y73"/>
    <mergeCell ref="T74:Y74"/>
    <mergeCell ref="T75:Y75"/>
    <mergeCell ref="T76:Y76"/>
    <mergeCell ref="T77:Y77"/>
    <mergeCell ref="T78:Y78"/>
    <mergeCell ref="T79:Y79"/>
    <mergeCell ref="T80:Y80"/>
    <mergeCell ref="T81:Y81"/>
    <mergeCell ref="T82:Y82"/>
    <mergeCell ref="T83:Y83"/>
    <mergeCell ref="T84:Y84"/>
    <mergeCell ref="T85:Y85"/>
    <mergeCell ref="T86:Y86"/>
    <mergeCell ref="T87:Y87"/>
    <mergeCell ref="T88:Y88"/>
    <mergeCell ref="T89:Y89"/>
    <mergeCell ref="T90:Y90"/>
  </mergeCells>
  <phoneticPr fontId="12" type="noConversion"/>
  <dataValidations count="2">
    <dataValidation type="list" allowBlank="1" showInputMessage="1" showErrorMessage="1" sqref="C64:C70 C44:C51 C53:C62 C31:C42 C72:C75 C20:C28">
      <formula1>INDIRECT(B20)</formula1>
    </dataValidation>
    <dataValidation type="list" allowBlank="1" showInputMessage="1" showErrorMessage="1" sqref="C14">
      <formula1>Local</formula1>
    </dataValidation>
  </dataValidations>
  <pageMargins left="0.7" right="0.7" top="0.75" bottom="0.75" header="0.3" footer="0.3"/>
  <pageSetup paperSize="9" scale="67" fitToHeight="0" orientation="portrait" horizontalDpi="0" verticalDpi="0"/>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5" enableFormatConditionsCalculation="0"/>
  <dimension ref="A1:Y196"/>
  <sheetViews>
    <sheetView topLeftCell="A146" workbookViewId="0">
      <selection activeCell="F167" sqref="F167:K167"/>
    </sheetView>
  </sheetViews>
  <sheetFormatPr baseColWidth="10" defaultRowHeight="16" x14ac:dyDescent="0.2"/>
  <cols>
    <col min="1" max="1" width="40.83203125" customWidth="1"/>
    <col min="2" max="2" width="8.1640625" style="109" bestFit="1" customWidth="1"/>
    <col min="3" max="3" width="16" style="10" customWidth="1"/>
    <col min="4" max="5" width="3.5" customWidth="1"/>
    <col min="6" max="11" width="19.33203125" style="108" customWidth="1"/>
  </cols>
  <sheetData>
    <row r="1" spans="1:25" ht="38" customHeight="1" thickBot="1" x14ac:dyDescent="0.25">
      <c r="A1" s="169" t="s">
        <v>59</v>
      </c>
      <c r="B1" s="170"/>
      <c r="C1" s="171"/>
      <c r="F1" s="159" t="s">
        <v>328</v>
      </c>
      <c r="G1" s="159"/>
      <c r="H1" s="159"/>
      <c r="I1" s="159"/>
      <c r="J1" s="159"/>
      <c r="K1" s="159"/>
      <c r="N1" s="159" t="s">
        <v>329</v>
      </c>
      <c r="O1" s="159"/>
      <c r="P1" s="159"/>
      <c r="Q1" s="159"/>
      <c r="R1" s="159"/>
      <c r="S1" s="159"/>
      <c r="T1" s="159"/>
      <c r="U1" s="159"/>
      <c r="V1" s="159"/>
      <c r="W1" s="159"/>
      <c r="X1" s="159"/>
      <c r="Y1" s="159"/>
    </row>
    <row r="2" spans="1:25" ht="38" customHeight="1" thickBot="1" x14ac:dyDescent="0.25">
      <c r="A2" s="28" t="s">
        <v>54</v>
      </c>
      <c r="B2" s="29" t="s">
        <v>53</v>
      </c>
      <c r="C2" s="30" t="s">
        <v>60</v>
      </c>
      <c r="F2" s="159"/>
      <c r="G2" s="159"/>
      <c r="H2" s="159"/>
      <c r="I2" s="159"/>
      <c r="J2" s="159"/>
      <c r="K2" s="159"/>
      <c r="N2" s="159"/>
      <c r="O2" s="159"/>
      <c r="P2" s="159"/>
      <c r="Q2" s="159"/>
      <c r="R2" s="159"/>
      <c r="S2" s="159"/>
      <c r="T2" s="159"/>
      <c r="U2" s="159"/>
      <c r="V2" s="159"/>
      <c r="W2" s="159"/>
      <c r="X2" s="159"/>
      <c r="Y2" s="159"/>
    </row>
    <row r="3" spans="1:25" s="6" customFormat="1" ht="29" customHeight="1" x14ac:dyDescent="0.2">
      <c r="A3" s="165" t="s">
        <v>80</v>
      </c>
      <c r="B3" s="166"/>
      <c r="C3" s="167"/>
      <c r="F3" s="9"/>
      <c r="G3" s="9"/>
      <c r="H3" s="9"/>
      <c r="I3" s="9"/>
      <c r="J3" s="9"/>
      <c r="K3" s="9"/>
    </row>
    <row r="4" spans="1:25" ht="16" customHeight="1" x14ac:dyDescent="0.2">
      <c r="A4" s="12" t="s">
        <v>81</v>
      </c>
      <c r="B4" s="7" t="s">
        <v>94</v>
      </c>
      <c r="C4" s="13"/>
      <c r="F4" s="162" t="s">
        <v>102</v>
      </c>
      <c r="G4" s="162"/>
      <c r="H4" s="162"/>
      <c r="I4" s="162"/>
      <c r="J4" s="162"/>
      <c r="K4" s="162"/>
    </row>
    <row r="5" spans="1:25" ht="16" customHeight="1" x14ac:dyDescent="0.2">
      <c r="A5" s="12" t="s">
        <v>82</v>
      </c>
      <c r="B5" s="7" t="s">
        <v>94</v>
      </c>
      <c r="C5" s="13"/>
      <c r="F5" s="162" t="s">
        <v>103</v>
      </c>
      <c r="G5" s="162"/>
      <c r="H5" s="162"/>
      <c r="I5" s="162"/>
      <c r="J5" s="162"/>
      <c r="K5" s="162"/>
    </row>
    <row r="6" spans="1:25" ht="16" customHeight="1" x14ac:dyDescent="0.2">
      <c r="A6" s="12" t="s">
        <v>83</v>
      </c>
      <c r="B6" s="7" t="s">
        <v>96</v>
      </c>
      <c r="C6" s="14"/>
      <c r="F6" s="162" t="s">
        <v>104</v>
      </c>
      <c r="G6" s="162"/>
      <c r="H6" s="162"/>
      <c r="I6" s="162"/>
      <c r="J6" s="162"/>
      <c r="K6" s="162"/>
    </row>
    <row r="7" spans="1:25" ht="16" customHeight="1" x14ac:dyDescent="0.2">
      <c r="A7" s="12" t="s">
        <v>84</v>
      </c>
      <c r="B7" s="7" t="s">
        <v>63</v>
      </c>
      <c r="C7" s="13"/>
      <c r="F7" s="162" t="s">
        <v>105</v>
      </c>
      <c r="G7" s="162"/>
      <c r="H7" s="162"/>
      <c r="I7" s="162"/>
      <c r="J7" s="162"/>
      <c r="K7" s="162"/>
    </row>
    <row r="8" spans="1:25" ht="16" customHeight="1" thickBot="1" x14ac:dyDescent="0.35">
      <c r="A8" s="22"/>
      <c r="B8" s="23"/>
      <c r="C8" s="24"/>
      <c r="F8" s="162"/>
      <c r="G8" s="162"/>
      <c r="H8" s="162"/>
      <c r="I8" s="162"/>
      <c r="J8" s="162"/>
      <c r="K8" s="162"/>
    </row>
    <row r="9" spans="1:25" s="6" customFormat="1" ht="29" customHeight="1" x14ac:dyDescent="0.2">
      <c r="A9" s="165" t="s">
        <v>85</v>
      </c>
      <c r="B9" s="166"/>
      <c r="C9" s="167"/>
      <c r="F9" s="161"/>
      <c r="G9" s="161"/>
      <c r="H9" s="161"/>
      <c r="I9" s="161"/>
      <c r="J9" s="161"/>
      <c r="K9" s="161"/>
      <c r="N9" s="160" t="s">
        <v>306</v>
      </c>
      <c r="O9" s="161"/>
      <c r="P9" s="161"/>
      <c r="Q9" s="161"/>
      <c r="R9" s="161"/>
      <c r="S9" s="161"/>
      <c r="T9" s="161"/>
      <c r="U9" s="161"/>
      <c r="V9" s="161"/>
      <c r="W9" s="161"/>
      <c r="X9" s="161"/>
      <c r="Y9" s="161"/>
    </row>
    <row r="10" spans="1:25" x14ac:dyDescent="0.2">
      <c r="A10" s="34" t="s">
        <v>310</v>
      </c>
      <c r="B10" s="7"/>
      <c r="C10" s="13"/>
      <c r="F10" s="162" t="s">
        <v>106</v>
      </c>
      <c r="G10" s="162"/>
      <c r="H10" s="162"/>
      <c r="I10" s="162"/>
      <c r="J10" s="162"/>
      <c r="K10" s="162"/>
      <c r="N10" s="163" t="s">
        <v>311</v>
      </c>
      <c r="O10" s="164"/>
      <c r="P10" s="164"/>
      <c r="Q10" s="164"/>
      <c r="R10" s="164"/>
      <c r="S10" s="164"/>
      <c r="T10" s="164"/>
      <c r="U10" s="164"/>
      <c r="V10" s="164"/>
      <c r="W10" s="164"/>
      <c r="X10" s="164"/>
      <c r="Y10" s="164"/>
    </row>
    <row r="11" spans="1:25" x14ac:dyDescent="0.2">
      <c r="A11" s="15" t="s">
        <v>12</v>
      </c>
      <c r="B11" s="7" t="s">
        <v>56</v>
      </c>
      <c r="C11" s="13"/>
      <c r="F11" s="162" t="s">
        <v>106</v>
      </c>
      <c r="G11" s="162"/>
      <c r="H11" s="162"/>
      <c r="I11" s="162"/>
      <c r="J11" s="162"/>
      <c r="K11" s="162"/>
      <c r="N11" s="164" t="s">
        <v>302</v>
      </c>
      <c r="O11" s="164"/>
      <c r="P11" s="164"/>
      <c r="Q11" s="164"/>
      <c r="R11" s="164"/>
      <c r="S11" s="164"/>
      <c r="T11" s="164"/>
      <c r="U11" s="164"/>
      <c r="V11" s="164"/>
      <c r="W11" s="164"/>
      <c r="X11" s="164"/>
      <c r="Y11" s="164"/>
    </row>
    <row r="12" spans="1:25" x14ac:dyDescent="0.2">
      <c r="A12" s="15" t="s">
        <v>14</v>
      </c>
      <c r="B12" s="7" t="s">
        <v>55</v>
      </c>
      <c r="C12" s="13"/>
      <c r="F12" s="162" t="s">
        <v>107</v>
      </c>
      <c r="G12" s="162"/>
      <c r="H12" s="162"/>
      <c r="I12" s="162"/>
      <c r="J12" s="162"/>
      <c r="K12" s="162"/>
      <c r="N12" s="164" t="s">
        <v>307</v>
      </c>
      <c r="O12" s="164"/>
      <c r="P12" s="164"/>
      <c r="Q12" s="164"/>
      <c r="R12" s="164"/>
      <c r="S12" s="164"/>
      <c r="T12" s="164"/>
      <c r="U12" s="164"/>
      <c r="V12" s="164"/>
      <c r="W12" s="164"/>
      <c r="X12" s="164"/>
      <c r="Y12" s="164"/>
    </row>
    <row r="13" spans="1:25" x14ac:dyDescent="0.2">
      <c r="A13" s="15" t="s">
        <v>13</v>
      </c>
      <c r="B13" s="7" t="s">
        <v>56</v>
      </c>
      <c r="C13" s="13"/>
      <c r="F13" s="162" t="s">
        <v>108</v>
      </c>
      <c r="G13" s="162"/>
      <c r="H13" s="162"/>
      <c r="I13" s="162"/>
      <c r="J13" s="162"/>
      <c r="K13" s="162"/>
      <c r="N13" s="164" t="s">
        <v>308</v>
      </c>
      <c r="O13" s="164"/>
      <c r="P13" s="164"/>
      <c r="Q13" s="164"/>
      <c r="R13" s="164"/>
      <c r="S13" s="164"/>
      <c r="T13" s="164"/>
      <c r="U13" s="164"/>
      <c r="V13" s="164"/>
      <c r="W13" s="164"/>
      <c r="X13" s="164"/>
      <c r="Y13" s="164"/>
    </row>
    <row r="14" spans="1:25" x14ac:dyDescent="0.2">
      <c r="A14" s="34" t="s">
        <v>15</v>
      </c>
      <c r="B14" s="7"/>
      <c r="C14" s="13"/>
      <c r="F14" s="162"/>
      <c r="G14" s="162"/>
      <c r="H14" s="162"/>
      <c r="I14" s="162"/>
      <c r="J14" s="162"/>
      <c r="K14" s="162"/>
      <c r="N14" s="163" t="s">
        <v>312</v>
      </c>
      <c r="O14" s="164"/>
      <c r="P14" s="164"/>
      <c r="Q14" s="164"/>
      <c r="R14" s="164"/>
      <c r="S14" s="164"/>
      <c r="T14" s="164"/>
      <c r="U14" s="164"/>
      <c r="V14" s="164"/>
      <c r="W14" s="164"/>
      <c r="X14" s="164"/>
      <c r="Y14" s="164"/>
    </row>
    <row r="15" spans="1:25" x14ac:dyDescent="0.2">
      <c r="A15" s="16" t="s">
        <v>44</v>
      </c>
      <c r="B15" s="7" t="s">
        <v>55</v>
      </c>
      <c r="C15" s="13"/>
      <c r="F15" s="162" t="s">
        <v>109</v>
      </c>
      <c r="G15" s="162"/>
      <c r="H15" s="162"/>
      <c r="I15" s="162"/>
      <c r="J15" s="162"/>
      <c r="K15" s="162"/>
      <c r="N15" s="164" t="s">
        <v>304</v>
      </c>
      <c r="O15" s="164"/>
      <c r="P15" s="164"/>
      <c r="Q15" s="164"/>
      <c r="R15" s="164"/>
      <c r="S15" s="164"/>
      <c r="T15" s="164"/>
      <c r="U15" s="164"/>
      <c r="V15" s="164"/>
      <c r="W15" s="164"/>
      <c r="X15" s="164"/>
      <c r="Y15" s="164"/>
    </row>
    <row r="16" spans="1:25" x14ac:dyDescent="0.2">
      <c r="A16" s="16" t="s">
        <v>210</v>
      </c>
      <c r="B16" s="7" t="s">
        <v>55</v>
      </c>
      <c r="C16" s="13"/>
      <c r="F16" s="162" t="s">
        <v>211</v>
      </c>
      <c r="G16" s="162"/>
      <c r="H16" s="162"/>
      <c r="I16" s="162"/>
      <c r="J16" s="162"/>
      <c r="K16" s="162"/>
      <c r="N16" s="164" t="s">
        <v>303</v>
      </c>
      <c r="O16" s="164"/>
      <c r="P16" s="164"/>
      <c r="Q16" s="164"/>
      <c r="R16" s="164"/>
      <c r="S16" s="164"/>
      <c r="T16" s="164"/>
      <c r="U16" s="164"/>
      <c r="V16" s="164"/>
      <c r="W16" s="164"/>
      <c r="X16" s="164"/>
      <c r="Y16" s="164"/>
    </row>
    <row r="17" spans="1:25" x14ac:dyDescent="0.2">
      <c r="A17" s="16" t="s">
        <v>45</v>
      </c>
      <c r="B17" s="7" t="s">
        <v>55</v>
      </c>
      <c r="C17" s="13"/>
      <c r="F17" s="162" t="s">
        <v>110</v>
      </c>
      <c r="G17" s="162"/>
      <c r="H17" s="162"/>
      <c r="I17" s="162"/>
      <c r="J17" s="162"/>
      <c r="K17" s="162"/>
      <c r="N17" s="164" t="s">
        <v>305</v>
      </c>
      <c r="O17" s="164"/>
      <c r="P17" s="164"/>
      <c r="Q17" s="164"/>
      <c r="R17" s="164"/>
      <c r="S17" s="164"/>
      <c r="T17" s="164"/>
      <c r="U17" s="164"/>
      <c r="V17" s="164"/>
      <c r="W17" s="164"/>
      <c r="X17" s="164"/>
      <c r="Y17" s="164"/>
    </row>
    <row r="18" spans="1:25" ht="16" customHeight="1" x14ac:dyDescent="0.2">
      <c r="A18" s="33" t="s">
        <v>89</v>
      </c>
      <c r="B18" s="7"/>
      <c r="C18" s="13"/>
      <c r="F18" s="162"/>
      <c r="G18" s="162"/>
      <c r="H18" s="162"/>
      <c r="I18" s="162"/>
      <c r="J18" s="162"/>
      <c r="K18" s="162"/>
      <c r="N18" s="168" t="s">
        <v>313</v>
      </c>
      <c r="O18" s="168"/>
      <c r="P18" s="168"/>
      <c r="Q18" s="168"/>
      <c r="R18" s="168"/>
      <c r="S18" s="168"/>
      <c r="T18" s="168"/>
      <c r="U18" s="168"/>
      <c r="V18" s="168"/>
      <c r="W18" s="168"/>
      <c r="X18" s="168"/>
      <c r="Y18" s="168"/>
    </row>
    <row r="19" spans="1:25" x14ac:dyDescent="0.2">
      <c r="A19" s="16" t="s">
        <v>212</v>
      </c>
      <c r="B19" s="7" t="s">
        <v>62</v>
      </c>
      <c r="C19" s="13"/>
      <c r="F19" s="162" t="s">
        <v>111</v>
      </c>
      <c r="G19" s="162"/>
      <c r="H19" s="162"/>
      <c r="I19" s="162"/>
      <c r="J19" s="162"/>
      <c r="K19" s="162"/>
      <c r="N19" s="164" t="s">
        <v>314</v>
      </c>
      <c r="O19" s="164"/>
      <c r="P19" s="164"/>
      <c r="Q19" s="164"/>
      <c r="R19" s="164"/>
      <c r="S19" s="164"/>
      <c r="T19" s="164"/>
      <c r="U19" s="164"/>
      <c r="V19" s="164"/>
      <c r="W19" s="164"/>
      <c r="X19" s="164"/>
      <c r="Y19" s="164"/>
    </row>
    <row r="20" spans="1:25" x14ac:dyDescent="0.2">
      <c r="A20" s="16" t="s">
        <v>215</v>
      </c>
      <c r="B20" s="7" t="s">
        <v>61</v>
      </c>
      <c r="C20" s="13"/>
      <c r="F20" s="162" t="s">
        <v>112</v>
      </c>
      <c r="G20" s="162"/>
      <c r="H20" s="162"/>
      <c r="I20" s="162"/>
      <c r="J20" s="162"/>
      <c r="K20" s="162"/>
      <c r="N20" s="164" t="s">
        <v>309</v>
      </c>
      <c r="O20" s="164"/>
      <c r="P20" s="164"/>
      <c r="Q20" s="164"/>
      <c r="R20" s="164"/>
      <c r="S20" s="164"/>
      <c r="T20" s="164"/>
      <c r="U20" s="164"/>
      <c r="V20" s="164"/>
      <c r="W20" s="164"/>
      <c r="X20" s="164"/>
      <c r="Y20" s="164"/>
    </row>
    <row r="21" spans="1:25" x14ac:dyDescent="0.2">
      <c r="A21" s="33" t="s">
        <v>90</v>
      </c>
      <c r="B21" s="7"/>
      <c r="C21" s="13"/>
      <c r="F21" s="162"/>
      <c r="G21" s="162"/>
      <c r="H21" s="162"/>
      <c r="I21" s="162"/>
      <c r="J21" s="162"/>
      <c r="K21" s="162"/>
      <c r="N21" s="164"/>
      <c r="O21" s="164"/>
      <c r="P21" s="164"/>
      <c r="Q21" s="164"/>
      <c r="R21" s="164"/>
      <c r="S21" s="164"/>
      <c r="T21" s="164"/>
      <c r="U21" s="164"/>
      <c r="V21" s="164"/>
      <c r="W21" s="164"/>
      <c r="X21" s="164"/>
      <c r="Y21" s="164"/>
    </row>
    <row r="22" spans="1:25" x14ac:dyDescent="0.2">
      <c r="A22" s="16" t="s">
        <v>86</v>
      </c>
      <c r="B22" s="7" t="s">
        <v>62</v>
      </c>
      <c r="C22" s="13"/>
      <c r="F22" s="162" t="s">
        <v>113</v>
      </c>
      <c r="G22" s="162"/>
      <c r="H22" s="162"/>
      <c r="I22" s="162"/>
      <c r="J22" s="162"/>
      <c r="K22" s="162"/>
      <c r="N22" s="163" t="s">
        <v>320</v>
      </c>
      <c r="O22" s="164"/>
      <c r="P22" s="164"/>
      <c r="Q22" s="164"/>
      <c r="R22" s="164"/>
      <c r="S22" s="164"/>
      <c r="T22" s="164"/>
      <c r="U22" s="164"/>
      <c r="V22" s="164"/>
      <c r="W22" s="164"/>
      <c r="X22" s="164"/>
      <c r="Y22" s="164"/>
    </row>
    <row r="23" spans="1:25" x14ac:dyDescent="0.2">
      <c r="A23" s="16" t="s">
        <v>87</v>
      </c>
      <c r="B23" s="7" t="s">
        <v>55</v>
      </c>
      <c r="C23" s="13"/>
      <c r="F23" s="162" t="s">
        <v>114</v>
      </c>
      <c r="G23" s="162"/>
      <c r="H23" s="162"/>
      <c r="I23" s="162"/>
      <c r="J23" s="162"/>
      <c r="K23" s="162"/>
      <c r="N23" s="164" t="s">
        <v>317</v>
      </c>
      <c r="O23" s="164"/>
      <c r="P23" s="164"/>
      <c r="Q23" s="164"/>
      <c r="R23" s="164"/>
      <c r="S23" s="164"/>
      <c r="T23" s="164"/>
      <c r="U23" s="164"/>
      <c r="V23" s="164"/>
      <c r="W23" s="164"/>
      <c r="X23" s="164"/>
      <c r="Y23" s="164"/>
    </row>
    <row r="24" spans="1:25" x14ac:dyDescent="0.2">
      <c r="A24" s="16" t="s">
        <v>97</v>
      </c>
      <c r="B24" s="7" t="s">
        <v>62</v>
      </c>
      <c r="C24" s="13"/>
      <c r="F24" s="162" t="s">
        <v>115</v>
      </c>
      <c r="G24" s="162"/>
      <c r="H24" s="162"/>
      <c r="I24" s="162"/>
      <c r="J24" s="162"/>
      <c r="K24" s="162"/>
      <c r="N24" s="164" t="s">
        <v>315</v>
      </c>
      <c r="O24" s="164"/>
      <c r="P24" s="164"/>
      <c r="Q24" s="164"/>
      <c r="R24" s="164"/>
      <c r="S24" s="164"/>
      <c r="T24" s="164"/>
      <c r="U24" s="164"/>
      <c r="V24" s="164"/>
      <c r="W24" s="164"/>
      <c r="X24" s="164"/>
      <c r="Y24" s="164"/>
    </row>
    <row r="25" spans="1:25" x14ac:dyDescent="0.2">
      <c r="A25" s="16" t="s">
        <v>216</v>
      </c>
      <c r="B25" s="7" t="s">
        <v>61</v>
      </c>
      <c r="C25" s="13"/>
      <c r="F25" s="162" t="s">
        <v>116</v>
      </c>
      <c r="G25" s="162"/>
      <c r="H25" s="162"/>
      <c r="I25" s="162"/>
      <c r="J25" s="162"/>
      <c r="K25" s="162"/>
      <c r="N25" s="164" t="s">
        <v>316</v>
      </c>
      <c r="O25" s="164"/>
      <c r="P25" s="164"/>
      <c r="Q25" s="164"/>
      <c r="R25" s="164"/>
      <c r="S25" s="164"/>
      <c r="T25" s="164"/>
      <c r="U25" s="164"/>
      <c r="V25" s="164"/>
      <c r="W25" s="164"/>
      <c r="X25" s="164"/>
      <c r="Y25" s="164"/>
    </row>
    <row r="26" spans="1:25" x14ac:dyDescent="0.2">
      <c r="A26" s="33" t="s">
        <v>91</v>
      </c>
      <c r="B26" s="7"/>
      <c r="C26" s="13"/>
      <c r="F26" s="162"/>
      <c r="G26" s="162"/>
      <c r="H26" s="162"/>
      <c r="I26" s="162"/>
      <c r="J26" s="162"/>
      <c r="K26" s="162"/>
      <c r="N26" s="164"/>
      <c r="O26" s="164"/>
      <c r="P26" s="164"/>
      <c r="Q26" s="164"/>
      <c r="R26" s="164"/>
      <c r="S26" s="164"/>
      <c r="T26" s="164"/>
      <c r="U26" s="164"/>
      <c r="V26" s="164"/>
      <c r="W26" s="164"/>
      <c r="X26" s="164"/>
      <c r="Y26" s="164"/>
    </row>
    <row r="27" spans="1:25" x14ac:dyDescent="0.2">
      <c r="A27" s="16" t="s">
        <v>213</v>
      </c>
      <c r="B27" s="7" t="s">
        <v>62</v>
      </c>
      <c r="C27" s="13"/>
      <c r="F27" s="162" t="s">
        <v>117</v>
      </c>
      <c r="G27" s="162"/>
      <c r="H27" s="162"/>
      <c r="I27" s="162"/>
      <c r="J27" s="162"/>
      <c r="K27" s="162"/>
      <c r="N27" s="164" t="s">
        <v>324</v>
      </c>
      <c r="O27" s="164"/>
      <c r="P27" s="164"/>
      <c r="Q27" s="164"/>
      <c r="R27" s="164"/>
      <c r="S27" s="164"/>
      <c r="T27" s="164"/>
      <c r="U27" s="164"/>
      <c r="V27" s="164"/>
      <c r="W27" s="164"/>
      <c r="X27" s="164"/>
      <c r="Y27" s="164"/>
    </row>
    <row r="28" spans="1:25" x14ac:dyDescent="0.2">
      <c r="A28" s="16" t="s">
        <v>98</v>
      </c>
      <c r="B28" s="7" t="s">
        <v>61</v>
      </c>
      <c r="C28" s="13"/>
      <c r="F28" s="162" t="s">
        <v>118</v>
      </c>
      <c r="G28" s="162"/>
      <c r="H28" s="162"/>
      <c r="I28" s="162"/>
      <c r="J28" s="162"/>
      <c r="K28" s="162"/>
      <c r="N28" s="164" t="s">
        <v>318</v>
      </c>
      <c r="O28" s="164"/>
      <c r="P28" s="164"/>
      <c r="Q28" s="164"/>
      <c r="R28" s="164"/>
      <c r="S28" s="164"/>
      <c r="T28" s="164"/>
      <c r="U28" s="164"/>
      <c r="V28" s="164"/>
      <c r="W28" s="164"/>
      <c r="X28" s="164"/>
      <c r="Y28" s="164"/>
    </row>
    <row r="29" spans="1:25" x14ac:dyDescent="0.2">
      <c r="A29" s="16" t="s">
        <v>126</v>
      </c>
      <c r="B29" s="7" t="s">
        <v>61</v>
      </c>
      <c r="C29" s="13"/>
      <c r="F29" s="162"/>
      <c r="G29" s="162"/>
      <c r="H29" s="162"/>
      <c r="I29" s="162"/>
      <c r="J29" s="162"/>
      <c r="K29" s="162"/>
      <c r="N29" s="164" t="s">
        <v>319</v>
      </c>
      <c r="O29" s="164"/>
      <c r="P29" s="164"/>
      <c r="Q29" s="164"/>
      <c r="R29" s="164"/>
      <c r="S29" s="164"/>
      <c r="T29" s="164"/>
      <c r="U29" s="164"/>
      <c r="V29" s="164"/>
      <c r="W29" s="164"/>
      <c r="X29" s="164"/>
      <c r="Y29" s="164"/>
    </row>
    <row r="30" spans="1:25" x14ac:dyDescent="0.2">
      <c r="A30" s="16" t="s">
        <v>217</v>
      </c>
      <c r="B30" s="7" t="s">
        <v>61</v>
      </c>
      <c r="C30" s="13"/>
      <c r="F30" s="162" t="s">
        <v>119</v>
      </c>
      <c r="G30" s="162"/>
      <c r="H30" s="162"/>
      <c r="I30" s="162"/>
      <c r="J30" s="162"/>
      <c r="K30" s="162"/>
      <c r="N30" s="164" t="s">
        <v>322</v>
      </c>
      <c r="O30" s="164"/>
      <c r="P30" s="164"/>
      <c r="Q30" s="164"/>
      <c r="R30" s="164"/>
      <c r="S30" s="164"/>
      <c r="T30" s="164"/>
      <c r="U30" s="164"/>
      <c r="V30" s="164"/>
      <c r="W30" s="164"/>
      <c r="X30" s="164"/>
      <c r="Y30" s="164"/>
    </row>
    <row r="31" spans="1:25" x14ac:dyDescent="0.2">
      <c r="A31" s="16" t="s">
        <v>88</v>
      </c>
      <c r="B31" s="7" t="s">
        <v>63</v>
      </c>
      <c r="C31" s="13"/>
      <c r="F31" s="162" t="s">
        <v>120</v>
      </c>
      <c r="G31" s="162"/>
      <c r="H31" s="162"/>
      <c r="I31" s="162"/>
      <c r="J31" s="162"/>
      <c r="K31" s="162"/>
      <c r="N31" s="163" t="s">
        <v>321</v>
      </c>
      <c r="O31" s="164"/>
      <c r="P31" s="164"/>
      <c r="Q31" s="164"/>
      <c r="R31" s="164"/>
      <c r="S31" s="164"/>
      <c r="T31" s="164"/>
      <c r="U31" s="164"/>
      <c r="V31" s="164"/>
      <c r="W31" s="164"/>
      <c r="X31" s="164"/>
      <c r="Y31" s="164"/>
    </row>
    <row r="32" spans="1:25" x14ac:dyDescent="0.2">
      <c r="A32" s="33" t="s">
        <v>219</v>
      </c>
      <c r="B32" s="7"/>
      <c r="C32" s="13"/>
      <c r="F32" s="162"/>
      <c r="G32" s="162"/>
      <c r="H32" s="162"/>
      <c r="I32" s="162"/>
      <c r="J32" s="162"/>
      <c r="K32" s="162"/>
      <c r="N32" s="164"/>
      <c r="O32" s="164"/>
      <c r="P32" s="164"/>
      <c r="Q32" s="164"/>
      <c r="R32" s="164"/>
      <c r="S32" s="164"/>
      <c r="T32" s="164"/>
      <c r="U32" s="164"/>
      <c r="V32" s="164"/>
      <c r="W32" s="164"/>
      <c r="X32" s="164"/>
      <c r="Y32" s="164"/>
    </row>
    <row r="33" spans="1:25" x14ac:dyDescent="0.2">
      <c r="A33" s="16" t="s">
        <v>214</v>
      </c>
      <c r="B33" s="7" t="s">
        <v>62</v>
      </c>
      <c r="C33" s="13"/>
      <c r="F33" s="162" t="s">
        <v>121</v>
      </c>
      <c r="G33" s="162"/>
      <c r="H33" s="162"/>
      <c r="I33" s="162"/>
      <c r="J33" s="162"/>
      <c r="K33" s="162"/>
      <c r="N33" s="164" t="s">
        <v>323</v>
      </c>
      <c r="O33" s="164"/>
      <c r="P33" s="164"/>
      <c r="Q33" s="164"/>
      <c r="R33" s="164"/>
      <c r="S33" s="164"/>
      <c r="T33" s="164"/>
      <c r="U33" s="164"/>
      <c r="V33" s="164"/>
      <c r="W33" s="164"/>
      <c r="X33" s="164"/>
      <c r="Y33" s="164"/>
    </row>
    <row r="34" spans="1:25" x14ac:dyDescent="0.2">
      <c r="A34" s="16" t="s">
        <v>218</v>
      </c>
      <c r="B34" s="7" t="s">
        <v>61</v>
      </c>
      <c r="C34" s="13"/>
      <c r="F34" s="162" t="s">
        <v>122</v>
      </c>
      <c r="G34" s="162"/>
      <c r="H34" s="162"/>
      <c r="I34" s="162"/>
      <c r="J34" s="162"/>
      <c r="K34" s="162"/>
      <c r="N34" s="164" t="s">
        <v>325</v>
      </c>
      <c r="O34" s="164"/>
      <c r="P34" s="164"/>
      <c r="Q34" s="164"/>
      <c r="R34" s="164"/>
      <c r="S34" s="164"/>
      <c r="T34" s="164"/>
      <c r="U34" s="164"/>
      <c r="V34" s="164"/>
      <c r="W34" s="164"/>
      <c r="X34" s="164"/>
      <c r="Y34" s="164"/>
    </row>
    <row r="35" spans="1:25" ht="16" customHeight="1" x14ac:dyDescent="0.2">
      <c r="A35" s="33" t="s">
        <v>101</v>
      </c>
      <c r="B35" s="7"/>
      <c r="C35" s="13"/>
      <c r="F35" s="162"/>
      <c r="G35" s="162"/>
      <c r="H35" s="162"/>
      <c r="I35" s="162"/>
      <c r="J35" s="162"/>
      <c r="K35" s="162"/>
      <c r="N35" s="164"/>
      <c r="O35" s="164"/>
      <c r="P35" s="164"/>
      <c r="Q35" s="164"/>
      <c r="R35" s="164"/>
      <c r="S35" s="164"/>
      <c r="T35" s="164"/>
      <c r="U35" s="164"/>
      <c r="V35" s="164"/>
      <c r="W35" s="164"/>
      <c r="X35" s="164"/>
      <c r="Y35" s="164"/>
    </row>
    <row r="36" spans="1:25" ht="16" customHeight="1" x14ac:dyDescent="0.2">
      <c r="A36" s="16" t="s">
        <v>99</v>
      </c>
      <c r="B36" s="7" t="s">
        <v>61</v>
      </c>
      <c r="C36" s="13"/>
      <c r="F36" s="162" t="s">
        <v>123</v>
      </c>
      <c r="G36" s="162"/>
      <c r="H36" s="162"/>
      <c r="I36" s="162"/>
      <c r="J36" s="162"/>
      <c r="K36" s="162"/>
      <c r="N36" s="164" t="s">
        <v>326</v>
      </c>
      <c r="O36" s="164"/>
      <c r="P36" s="164"/>
      <c r="Q36" s="164"/>
      <c r="R36" s="164"/>
      <c r="S36" s="164"/>
      <c r="T36" s="164"/>
      <c r="U36" s="164"/>
      <c r="V36" s="164"/>
      <c r="W36" s="164"/>
      <c r="X36" s="164"/>
      <c r="Y36" s="164"/>
    </row>
    <row r="37" spans="1:25" x14ac:dyDescent="0.2">
      <c r="A37" s="16" t="s">
        <v>100</v>
      </c>
      <c r="B37" s="7" t="s">
        <v>61</v>
      </c>
      <c r="C37" s="13"/>
      <c r="F37" s="162" t="s">
        <v>124</v>
      </c>
      <c r="G37" s="162"/>
      <c r="H37" s="162"/>
      <c r="I37" s="162"/>
      <c r="J37" s="162"/>
      <c r="K37" s="162"/>
      <c r="N37" s="164" t="s">
        <v>327</v>
      </c>
      <c r="O37" s="164"/>
      <c r="P37" s="164"/>
      <c r="Q37" s="164"/>
      <c r="R37" s="164"/>
      <c r="S37" s="164"/>
      <c r="T37" s="164"/>
      <c r="U37" s="164"/>
      <c r="V37" s="164"/>
      <c r="W37" s="164"/>
      <c r="X37" s="164"/>
      <c r="Y37" s="164"/>
    </row>
    <row r="38" spans="1:25" ht="17" thickBot="1" x14ac:dyDescent="0.25">
      <c r="A38" s="19"/>
      <c r="B38" s="20"/>
      <c r="C38" s="21"/>
      <c r="F38" s="162"/>
      <c r="G38" s="162"/>
      <c r="H38" s="162"/>
      <c r="I38" s="162"/>
      <c r="J38" s="162"/>
      <c r="K38" s="162"/>
      <c r="N38" s="164"/>
      <c r="O38" s="164"/>
      <c r="P38" s="164"/>
      <c r="Q38" s="164"/>
      <c r="R38" s="164"/>
      <c r="S38" s="164"/>
      <c r="T38" s="164"/>
      <c r="U38" s="164"/>
      <c r="V38" s="164"/>
      <c r="W38" s="164"/>
      <c r="X38" s="164"/>
      <c r="Y38" s="164"/>
    </row>
    <row r="39" spans="1:25" s="6" customFormat="1" ht="29" customHeight="1" x14ac:dyDescent="0.2">
      <c r="A39" s="165" t="s">
        <v>58</v>
      </c>
      <c r="B39" s="166"/>
      <c r="C39" s="167"/>
      <c r="F39" s="161"/>
      <c r="G39" s="161"/>
      <c r="H39" s="161"/>
      <c r="I39" s="161"/>
      <c r="J39" s="161"/>
      <c r="K39" s="161"/>
      <c r="N39" s="164"/>
      <c r="O39" s="164"/>
      <c r="P39" s="164"/>
      <c r="Q39" s="164"/>
      <c r="R39" s="164"/>
      <c r="S39" s="164"/>
      <c r="T39" s="164"/>
      <c r="U39" s="164"/>
      <c r="V39" s="164"/>
      <c r="W39" s="164"/>
      <c r="X39" s="164"/>
      <c r="Y39" s="164"/>
    </row>
    <row r="40" spans="1:25" x14ac:dyDescent="0.2">
      <c r="A40" s="34" t="s">
        <v>205</v>
      </c>
      <c r="B40" s="7"/>
      <c r="C40" s="13"/>
      <c r="F40" s="162"/>
      <c r="G40" s="162"/>
      <c r="H40" s="162"/>
      <c r="I40" s="162"/>
      <c r="J40" s="162"/>
      <c r="K40" s="162"/>
      <c r="N40" s="164"/>
      <c r="O40" s="164"/>
      <c r="P40" s="164"/>
      <c r="Q40" s="164"/>
      <c r="R40" s="164"/>
      <c r="S40" s="164"/>
      <c r="T40" s="164"/>
      <c r="U40" s="164"/>
      <c r="V40" s="164"/>
      <c r="W40" s="164"/>
      <c r="X40" s="164"/>
      <c r="Y40" s="164"/>
    </row>
    <row r="41" spans="1:25" x14ac:dyDescent="0.2">
      <c r="A41" s="17" t="s">
        <v>206</v>
      </c>
      <c r="B41" s="7" t="s">
        <v>55</v>
      </c>
      <c r="C41" s="13"/>
      <c r="F41" s="162" t="s">
        <v>248</v>
      </c>
      <c r="G41" s="162"/>
      <c r="H41" s="162"/>
      <c r="I41" s="162"/>
      <c r="J41" s="162"/>
      <c r="K41" s="162"/>
      <c r="N41" s="164"/>
      <c r="O41" s="164"/>
      <c r="P41" s="164"/>
      <c r="Q41" s="164"/>
      <c r="R41" s="164"/>
      <c r="S41" s="164"/>
      <c r="T41" s="164"/>
      <c r="U41" s="164"/>
      <c r="V41" s="164"/>
      <c r="W41" s="164"/>
      <c r="X41" s="164"/>
      <c r="Y41" s="164"/>
    </row>
    <row r="42" spans="1:25" x14ac:dyDescent="0.2">
      <c r="A42" s="17" t="s">
        <v>247</v>
      </c>
      <c r="B42" s="7" t="s">
        <v>61</v>
      </c>
      <c r="C42" s="13"/>
      <c r="F42" s="162" t="s">
        <v>249</v>
      </c>
      <c r="G42" s="162"/>
      <c r="H42" s="162"/>
      <c r="I42" s="162"/>
      <c r="J42" s="162"/>
      <c r="K42" s="162"/>
      <c r="N42" s="164"/>
      <c r="O42" s="164"/>
      <c r="P42" s="164"/>
      <c r="Q42" s="164"/>
      <c r="R42" s="164"/>
      <c r="S42" s="164"/>
      <c r="T42" s="164"/>
      <c r="U42" s="164"/>
      <c r="V42" s="164"/>
      <c r="W42" s="164"/>
      <c r="X42" s="164"/>
      <c r="Y42" s="164"/>
    </row>
    <row r="43" spans="1:25" x14ac:dyDescent="0.2">
      <c r="A43" s="17" t="s">
        <v>209</v>
      </c>
      <c r="B43" s="7" t="s">
        <v>55</v>
      </c>
      <c r="C43" s="13"/>
      <c r="F43" s="162" t="s">
        <v>221</v>
      </c>
      <c r="G43" s="162"/>
      <c r="H43" s="162"/>
      <c r="I43" s="162"/>
      <c r="J43" s="162"/>
      <c r="K43" s="162"/>
      <c r="N43" s="164"/>
      <c r="O43" s="164"/>
      <c r="P43" s="164"/>
      <c r="Q43" s="164"/>
      <c r="R43" s="164"/>
      <c r="S43" s="164"/>
      <c r="T43" s="164"/>
      <c r="U43" s="164"/>
      <c r="V43" s="164"/>
      <c r="W43" s="164"/>
      <c r="X43" s="164"/>
      <c r="Y43" s="164"/>
    </row>
    <row r="44" spans="1:25" x14ac:dyDescent="0.2">
      <c r="A44" s="17" t="s">
        <v>230</v>
      </c>
      <c r="B44" s="7" t="s">
        <v>55</v>
      </c>
      <c r="C44" s="13"/>
      <c r="F44" s="162" t="s">
        <v>231</v>
      </c>
      <c r="G44" s="162"/>
      <c r="H44" s="162"/>
      <c r="I44" s="162"/>
      <c r="J44" s="162"/>
      <c r="K44" s="162"/>
      <c r="N44" s="164"/>
      <c r="O44" s="164"/>
      <c r="P44" s="164"/>
      <c r="Q44" s="164"/>
      <c r="R44" s="164"/>
      <c r="S44" s="164"/>
      <c r="T44" s="164"/>
      <c r="U44" s="164"/>
      <c r="V44" s="164"/>
      <c r="W44" s="164"/>
      <c r="X44" s="164"/>
      <c r="Y44" s="164"/>
    </row>
    <row r="45" spans="1:25" x14ac:dyDescent="0.2">
      <c r="A45" s="17" t="s">
        <v>207</v>
      </c>
      <c r="B45" s="7" t="s">
        <v>62</v>
      </c>
      <c r="C45" s="13"/>
      <c r="F45" s="162" t="s">
        <v>222</v>
      </c>
      <c r="G45" s="162"/>
      <c r="H45" s="162"/>
      <c r="I45" s="162"/>
      <c r="J45" s="162"/>
      <c r="K45" s="162"/>
      <c r="N45" s="164"/>
      <c r="O45" s="164"/>
      <c r="P45" s="164"/>
      <c r="Q45" s="164"/>
      <c r="R45" s="164"/>
      <c r="S45" s="164"/>
      <c r="T45" s="164"/>
      <c r="U45" s="164"/>
      <c r="V45" s="164"/>
      <c r="W45" s="164"/>
      <c r="X45" s="164"/>
      <c r="Y45" s="164"/>
    </row>
    <row r="46" spans="1:25" x14ac:dyDescent="0.2">
      <c r="A46" s="17" t="s">
        <v>266</v>
      </c>
      <c r="B46" s="7" t="s">
        <v>55</v>
      </c>
      <c r="C46" s="13"/>
      <c r="F46" s="162" t="s">
        <v>223</v>
      </c>
      <c r="G46" s="162"/>
      <c r="H46" s="162"/>
      <c r="I46" s="162"/>
      <c r="J46" s="162"/>
      <c r="K46" s="162"/>
      <c r="N46" s="164"/>
      <c r="O46" s="164"/>
      <c r="P46" s="164"/>
      <c r="Q46" s="164"/>
      <c r="R46" s="164"/>
      <c r="S46" s="164"/>
      <c r="T46" s="164"/>
      <c r="U46" s="164"/>
      <c r="V46" s="164"/>
      <c r="W46" s="164"/>
      <c r="X46" s="164"/>
      <c r="Y46" s="164"/>
    </row>
    <row r="47" spans="1:25" x14ac:dyDescent="0.2">
      <c r="A47" s="17" t="s">
        <v>238</v>
      </c>
      <c r="B47" s="7" t="s">
        <v>239</v>
      </c>
      <c r="C47" s="13"/>
      <c r="F47" s="108" t="s">
        <v>240</v>
      </c>
      <c r="N47" s="164"/>
      <c r="O47" s="164"/>
      <c r="P47" s="164"/>
      <c r="Q47" s="164"/>
      <c r="R47" s="164"/>
      <c r="S47" s="164"/>
      <c r="T47" s="164"/>
      <c r="U47" s="164"/>
      <c r="V47" s="164"/>
      <c r="W47" s="164"/>
      <c r="X47" s="164"/>
      <c r="Y47" s="164"/>
    </row>
    <row r="48" spans="1:25" x14ac:dyDescent="0.2">
      <c r="A48" s="17" t="s">
        <v>208</v>
      </c>
      <c r="B48" s="7" t="s">
        <v>62</v>
      </c>
      <c r="C48" s="13"/>
      <c r="F48" s="162" t="s">
        <v>224</v>
      </c>
      <c r="G48" s="162"/>
      <c r="H48" s="162"/>
      <c r="I48" s="162"/>
      <c r="J48" s="162"/>
      <c r="K48" s="162"/>
      <c r="N48" s="164"/>
      <c r="O48" s="164"/>
      <c r="P48" s="164"/>
      <c r="Q48" s="164"/>
      <c r="R48" s="164"/>
      <c r="S48" s="164"/>
      <c r="T48" s="164"/>
      <c r="U48" s="164"/>
      <c r="V48" s="164"/>
      <c r="W48" s="164"/>
      <c r="X48" s="164"/>
      <c r="Y48" s="164"/>
    </row>
    <row r="49" spans="1:25" x14ac:dyDescent="0.2">
      <c r="A49" s="34" t="s">
        <v>16</v>
      </c>
      <c r="B49" s="7"/>
      <c r="C49" s="13"/>
      <c r="F49" s="162"/>
      <c r="G49" s="162"/>
      <c r="H49" s="162"/>
      <c r="I49" s="162"/>
      <c r="J49" s="162"/>
      <c r="K49" s="162"/>
      <c r="N49" s="164"/>
      <c r="O49" s="164"/>
      <c r="P49" s="164"/>
      <c r="Q49" s="164"/>
      <c r="R49" s="164"/>
      <c r="S49" s="164"/>
      <c r="T49" s="164"/>
      <c r="U49" s="164"/>
      <c r="V49" s="164"/>
      <c r="W49" s="164"/>
      <c r="X49" s="164"/>
      <c r="Y49" s="164"/>
    </row>
    <row r="50" spans="1:25" x14ac:dyDescent="0.2">
      <c r="A50" s="17" t="s">
        <v>67</v>
      </c>
      <c r="B50" s="7" t="s">
        <v>61</v>
      </c>
      <c r="C50" s="13"/>
      <c r="F50" s="162"/>
      <c r="G50" s="162"/>
      <c r="H50" s="162"/>
      <c r="I50" s="162"/>
      <c r="J50" s="162"/>
      <c r="K50" s="162"/>
      <c r="N50" s="164"/>
      <c r="O50" s="164"/>
      <c r="P50" s="164"/>
      <c r="Q50" s="164"/>
      <c r="R50" s="164"/>
      <c r="S50" s="164"/>
      <c r="T50" s="164"/>
      <c r="U50" s="164"/>
      <c r="V50" s="164"/>
      <c r="W50" s="164"/>
      <c r="X50" s="164"/>
      <c r="Y50" s="164"/>
    </row>
    <row r="51" spans="1:25" x14ac:dyDescent="0.2">
      <c r="A51" s="17" t="s">
        <v>125</v>
      </c>
      <c r="B51" s="7" t="s">
        <v>61</v>
      </c>
      <c r="C51" s="13"/>
      <c r="F51" s="162"/>
      <c r="G51" s="162"/>
      <c r="H51" s="162"/>
      <c r="I51" s="162"/>
      <c r="J51" s="162"/>
      <c r="K51" s="162"/>
      <c r="N51" s="164"/>
      <c r="O51" s="164"/>
      <c r="P51" s="164"/>
      <c r="Q51" s="164"/>
      <c r="R51" s="164"/>
      <c r="S51" s="164"/>
      <c r="T51" s="164"/>
      <c r="U51" s="164"/>
      <c r="V51" s="164"/>
      <c r="W51" s="164"/>
      <c r="X51" s="164"/>
      <c r="Y51" s="164"/>
    </row>
    <row r="52" spans="1:25" x14ac:dyDescent="0.2">
      <c r="A52" s="34" t="s">
        <v>294</v>
      </c>
      <c r="B52" s="7"/>
      <c r="C52" s="13"/>
      <c r="N52" s="164"/>
      <c r="O52" s="164"/>
      <c r="P52" s="164"/>
      <c r="Q52" s="164"/>
      <c r="R52" s="164"/>
      <c r="S52" s="164"/>
      <c r="T52" s="164"/>
      <c r="U52" s="164"/>
      <c r="V52" s="164"/>
      <c r="W52" s="164"/>
      <c r="X52" s="164"/>
      <c r="Y52" s="164"/>
    </row>
    <row r="53" spans="1:25" x14ac:dyDescent="0.2">
      <c r="A53" s="17" t="s">
        <v>46</v>
      </c>
      <c r="B53" s="7" t="s">
        <v>55</v>
      </c>
      <c r="C53" s="13"/>
      <c r="F53" s="108" t="s">
        <v>128</v>
      </c>
      <c r="N53" s="164"/>
      <c r="O53" s="164"/>
      <c r="P53" s="164"/>
      <c r="Q53" s="164"/>
      <c r="R53" s="164"/>
      <c r="S53" s="164"/>
      <c r="T53" s="164"/>
      <c r="U53" s="164"/>
      <c r="V53" s="164"/>
      <c r="W53" s="164"/>
      <c r="X53" s="164"/>
      <c r="Y53" s="164"/>
    </row>
    <row r="54" spans="1:25" x14ac:dyDescent="0.2">
      <c r="A54" s="17" t="s">
        <v>267</v>
      </c>
      <c r="B54" s="7" t="s">
        <v>55</v>
      </c>
      <c r="C54" s="13"/>
      <c r="F54" s="108" t="s">
        <v>268</v>
      </c>
      <c r="N54" s="164"/>
      <c r="O54" s="164"/>
      <c r="P54" s="164"/>
      <c r="Q54" s="164"/>
      <c r="R54" s="164"/>
      <c r="S54" s="164"/>
      <c r="T54" s="164"/>
      <c r="U54" s="164"/>
      <c r="V54" s="164"/>
      <c r="W54" s="164"/>
      <c r="X54" s="164"/>
      <c r="Y54" s="164"/>
    </row>
    <row r="55" spans="1:25" x14ac:dyDescent="0.2">
      <c r="A55" s="17" t="s">
        <v>252</v>
      </c>
      <c r="B55" s="7" t="s">
        <v>55</v>
      </c>
      <c r="C55" s="13"/>
      <c r="F55" s="108" t="s">
        <v>261</v>
      </c>
      <c r="N55" s="164"/>
      <c r="O55" s="164"/>
      <c r="P55" s="164"/>
      <c r="Q55" s="164"/>
      <c r="R55" s="164"/>
      <c r="S55" s="164"/>
      <c r="T55" s="164"/>
      <c r="U55" s="164"/>
      <c r="V55" s="164"/>
      <c r="W55" s="164"/>
      <c r="X55" s="164"/>
      <c r="Y55" s="164"/>
    </row>
    <row r="56" spans="1:25" x14ac:dyDescent="0.2">
      <c r="A56" s="17" t="s">
        <v>47</v>
      </c>
      <c r="B56" s="7" t="s">
        <v>55</v>
      </c>
      <c r="C56" s="13"/>
      <c r="F56" s="108" t="s">
        <v>263</v>
      </c>
      <c r="N56" s="164"/>
      <c r="O56" s="164"/>
      <c r="P56" s="164"/>
      <c r="Q56" s="164"/>
      <c r="R56" s="164"/>
      <c r="S56" s="164"/>
      <c r="T56" s="164"/>
      <c r="U56" s="164"/>
      <c r="V56" s="164"/>
      <c r="W56" s="164"/>
      <c r="X56" s="164"/>
      <c r="Y56" s="164"/>
    </row>
    <row r="57" spans="1:25" x14ac:dyDescent="0.2">
      <c r="A57" s="17" t="s">
        <v>48</v>
      </c>
      <c r="B57" s="7" t="s">
        <v>55</v>
      </c>
      <c r="C57" s="13"/>
      <c r="F57" s="108" t="s">
        <v>264</v>
      </c>
      <c r="N57" s="164"/>
      <c r="O57" s="164"/>
      <c r="P57" s="164"/>
      <c r="Q57" s="164"/>
      <c r="R57" s="164"/>
      <c r="S57" s="164"/>
      <c r="T57" s="164"/>
      <c r="U57" s="164"/>
      <c r="V57" s="164"/>
      <c r="W57" s="164"/>
      <c r="X57" s="164"/>
      <c r="Y57" s="164"/>
    </row>
    <row r="58" spans="1:25" x14ac:dyDescent="0.2">
      <c r="A58" s="34" t="s">
        <v>295</v>
      </c>
      <c r="B58" s="7"/>
      <c r="C58" s="13"/>
      <c r="N58" s="164"/>
      <c r="O58" s="164"/>
      <c r="P58" s="164"/>
      <c r="Q58" s="164"/>
      <c r="R58" s="164"/>
      <c r="S58" s="164"/>
      <c r="T58" s="164"/>
      <c r="U58" s="164"/>
      <c r="V58" s="164"/>
      <c r="W58" s="164"/>
      <c r="X58" s="164"/>
      <c r="Y58" s="164"/>
    </row>
    <row r="59" spans="1:25" x14ac:dyDescent="0.2">
      <c r="A59" s="17" t="s">
        <v>46</v>
      </c>
      <c r="B59" s="7" t="s">
        <v>55</v>
      </c>
      <c r="C59" s="13"/>
      <c r="F59" s="108" t="s">
        <v>128</v>
      </c>
      <c r="N59" s="164"/>
      <c r="O59" s="164"/>
      <c r="P59" s="164"/>
      <c r="Q59" s="164"/>
      <c r="R59" s="164"/>
      <c r="S59" s="164"/>
      <c r="T59" s="164"/>
      <c r="U59" s="164"/>
      <c r="V59" s="164"/>
      <c r="W59" s="164"/>
      <c r="X59" s="164"/>
      <c r="Y59" s="164"/>
    </row>
    <row r="60" spans="1:25" x14ac:dyDescent="0.2">
      <c r="A60" s="17" t="s">
        <v>267</v>
      </c>
      <c r="B60" s="7" t="s">
        <v>55</v>
      </c>
      <c r="C60" s="13"/>
      <c r="F60" s="108" t="s">
        <v>268</v>
      </c>
      <c r="N60" s="164"/>
      <c r="O60" s="164"/>
      <c r="P60" s="164"/>
      <c r="Q60" s="164"/>
      <c r="R60" s="164"/>
      <c r="S60" s="164"/>
      <c r="T60" s="164"/>
      <c r="U60" s="164"/>
      <c r="V60" s="164"/>
      <c r="W60" s="164"/>
      <c r="X60" s="164"/>
      <c r="Y60" s="164"/>
    </row>
    <row r="61" spans="1:25" x14ac:dyDescent="0.2">
      <c r="A61" s="17" t="s">
        <v>252</v>
      </c>
      <c r="B61" s="7" t="s">
        <v>55</v>
      </c>
      <c r="C61" s="13"/>
      <c r="F61" s="108" t="s">
        <v>261</v>
      </c>
      <c r="N61" s="164"/>
      <c r="O61" s="164"/>
      <c r="P61" s="164"/>
      <c r="Q61" s="164"/>
      <c r="R61" s="164"/>
      <c r="S61" s="164"/>
      <c r="T61" s="164"/>
      <c r="U61" s="164"/>
      <c r="V61" s="164"/>
      <c r="W61" s="164"/>
      <c r="X61" s="164"/>
      <c r="Y61" s="164"/>
    </row>
    <row r="62" spans="1:25" x14ac:dyDescent="0.2">
      <c r="A62" s="17" t="s">
        <v>47</v>
      </c>
      <c r="B62" s="7" t="s">
        <v>55</v>
      </c>
      <c r="C62" s="13"/>
      <c r="F62" s="108" t="s">
        <v>263</v>
      </c>
      <c r="N62" s="164"/>
      <c r="O62" s="164"/>
      <c r="P62" s="164"/>
      <c r="Q62" s="164"/>
      <c r="R62" s="164"/>
      <c r="S62" s="164"/>
      <c r="T62" s="164"/>
      <c r="U62" s="164"/>
      <c r="V62" s="164"/>
      <c r="W62" s="164"/>
      <c r="X62" s="164"/>
      <c r="Y62" s="164"/>
    </row>
    <row r="63" spans="1:25" x14ac:dyDescent="0.2">
      <c r="A63" s="17" t="s">
        <v>48</v>
      </c>
      <c r="B63" s="7" t="s">
        <v>55</v>
      </c>
      <c r="C63" s="13"/>
      <c r="F63" s="108" t="s">
        <v>264</v>
      </c>
      <c r="N63" s="164"/>
      <c r="O63" s="164"/>
      <c r="P63" s="164"/>
      <c r="Q63" s="164"/>
      <c r="R63" s="164"/>
      <c r="S63" s="164"/>
      <c r="T63" s="164"/>
      <c r="U63" s="164"/>
      <c r="V63" s="164"/>
      <c r="W63" s="164"/>
      <c r="X63" s="164"/>
      <c r="Y63" s="164"/>
    </row>
    <row r="64" spans="1:25" x14ac:dyDescent="0.2">
      <c r="A64" s="34" t="s">
        <v>296</v>
      </c>
      <c r="B64" s="7"/>
      <c r="C64" s="13"/>
      <c r="F64" s="162"/>
      <c r="G64" s="162"/>
      <c r="H64" s="162"/>
      <c r="I64" s="162"/>
      <c r="J64" s="162"/>
      <c r="K64" s="162"/>
      <c r="N64" s="164"/>
      <c r="O64" s="164"/>
      <c r="P64" s="164"/>
      <c r="Q64" s="164"/>
      <c r="R64" s="164"/>
      <c r="S64" s="164"/>
      <c r="T64" s="164"/>
      <c r="U64" s="164"/>
      <c r="V64" s="164"/>
      <c r="W64" s="164"/>
      <c r="X64" s="164"/>
      <c r="Y64" s="164"/>
    </row>
    <row r="65" spans="1:25" x14ac:dyDescent="0.2">
      <c r="A65" s="17" t="s">
        <v>69</v>
      </c>
      <c r="B65" s="7" t="s">
        <v>55</v>
      </c>
      <c r="C65" s="13"/>
      <c r="F65" s="162" t="s">
        <v>129</v>
      </c>
      <c r="G65" s="162"/>
      <c r="H65" s="162"/>
      <c r="I65" s="162"/>
      <c r="J65" s="162"/>
      <c r="K65" s="162"/>
      <c r="N65" s="164"/>
      <c r="O65" s="164"/>
      <c r="P65" s="164"/>
      <c r="Q65" s="164"/>
      <c r="R65" s="164"/>
      <c r="S65" s="164"/>
      <c r="T65" s="164"/>
      <c r="U65" s="164"/>
      <c r="V65" s="164"/>
      <c r="W65" s="164"/>
      <c r="X65" s="164"/>
      <c r="Y65" s="164"/>
    </row>
    <row r="66" spans="1:25" x14ac:dyDescent="0.2">
      <c r="A66" s="17" t="s">
        <v>70</v>
      </c>
      <c r="B66" s="7" t="s">
        <v>55</v>
      </c>
      <c r="C66" s="13"/>
      <c r="F66" s="162" t="s">
        <v>130</v>
      </c>
      <c r="G66" s="162"/>
      <c r="H66" s="162"/>
      <c r="I66" s="162"/>
      <c r="J66" s="162"/>
      <c r="K66" s="162"/>
      <c r="N66" s="164"/>
      <c r="O66" s="164"/>
      <c r="P66" s="164"/>
      <c r="Q66" s="164"/>
      <c r="R66" s="164"/>
      <c r="S66" s="164"/>
      <c r="T66" s="164"/>
      <c r="U66" s="164"/>
      <c r="V66" s="164"/>
      <c r="W66" s="164"/>
      <c r="X66" s="164"/>
      <c r="Y66" s="164"/>
    </row>
    <row r="67" spans="1:25" x14ac:dyDescent="0.2">
      <c r="A67" s="17" t="s">
        <v>298</v>
      </c>
      <c r="B67" s="7" t="s">
        <v>55</v>
      </c>
      <c r="C67" s="13"/>
      <c r="F67" s="162" t="s">
        <v>299</v>
      </c>
      <c r="G67" s="162"/>
      <c r="H67" s="162"/>
      <c r="I67" s="162"/>
      <c r="J67" s="162"/>
      <c r="K67" s="162"/>
      <c r="N67" s="164"/>
      <c r="O67" s="164"/>
      <c r="P67" s="164"/>
      <c r="Q67" s="164"/>
      <c r="R67" s="164"/>
      <c r="S67" s="164"/>
      <c r="T67" s="164"/>
      <c r="U67" s="164"/>
      <c r="V67" s="164"/>
      <c r="W67" s="164"/>
      <c r="X67" s="164"/>
      <c r="Y67" s="164"/>
    </row>
    <row r="68" spans="1:25" x14ac:dyDescent="0.2">
      <c r="A68" s="34" t="s">
        <v>297</v>
      </c>
      <c r="B68" s="7"/>
      <c r="C68" s="13"/>
      <c r="F68" s="162"/>
      <c r="G68" s="162"/>
      <c r="H68" s="162"/>
      <c r="I68" s="162"/>
      <c r="J68" s="162"/>
      <c r="K68" s="162"/>
      <c r="N68" s="164"/>
      <c r="O68" s="164"/>
      <c r="P68" s="164"/>
      <c r="Q68" s="164"/>
      <c r="R68" s="164"/>
      <c r="S68" s="164"/>
      <c r="T68" s="164"/>
      <c r="U68" s="164"/>
      <c r="V68" s="164"/>
      <c r="W68" s="164"/>
      <c r="X68" s="164"/>
      <c r="Y68" s="164"/>
    </row>
    <row r="69" spans="1:25" x14ac:dyDescent="0.2">
      <c r="A69" s="17" t="s">
        <v>23</v>
      </c>
      <c r="B69" s="7" t="s">
        <v>55</v>
      </c>
      <c r="C69" s="13"/>
      <c r="F69" s="108" t="s">
        <v>283</v>
      </c>
      <c r="N69" s="164"/>
      <c r="O69" s="164"/>
      <c r="P69" s="164"/>
      <c r="Q69" s="164"/>
      <c r="R69" s="164"/>
      <c r="S69" s="164"/>
      <c r="T69" s="164"/>
      <c r="U69" s="164"/>
      <c r="V69" s="164"/>
      <c r="W69" s="164"/>
      <c r="X69" s="164"/>
      <c r="Y69" s="164"/>
    </row>
    <row r="70" spans="1:25" x14ac:dyDescent="0.2">
      <c r="A70" s="17" t="s">
        <v>71</v>
      </c>
      <c r="B70" s="7" t="s">
        <v>55</v>
      </c>
      <c r="C70" s="13"/>
      <c r="F70" s="162" t="s">
        <v>131</v>
      </c>
      <c r="G70" s="162"/>
      <c r="H70" s="162"/>
      <c r="I70" s="162"/>
      <c r="J70" s="162"/>
      <c r="K70" s="162"/>
      <c r="N70" s="164"/>
      <c r="O70" s="164"/>
      <c r="P70" s="164"/>
      <c r="Q70" s="164"/>
      <c r="R70" s="164"/>
      <c r="S70" s="164"/>
      <c r="T70" s="164"/>
      <c r="U70" s="164"/>
      <c r="V70" s="164"/>
      <c r="W70" s="164"/>
      <c r="X70" s="164"/>
      <c r="Y70" s="164"/>
    </row>
    <row r="71" spans="1:25" x14ac:dyDescent="0.2">
      <c r="A71" s="34" t="s">
        <v>17</v>
      </c>
      <c r="B71" s="7"/>
      <c r="C71" s="13"/>
      <c r="F71" s="162"/>
      <c r="G71" s="162"/>
      <c r="H71" s="162"/>
      <c r="I71" s="162"/>
      <c r="J71" s="162"/>
      <c r="K71" s="162"/>
      <c r="N71" s="164"/>
      <c r="O71" s="164"/>
      <c r="P71" s="164"/>
      <c r="Q71" s="164"/>
      <c r="R71" s="164"/>
      <c r="S71" s="164"/>
      <c r="T71" s="164"/>
      <c r="U71" s="164"/>
      <c r="V71" s="164"/>
      <c r="W71" s="164"/>
      <c r="X71" s="164"/>
      <c r="Y71" s="164"/>
    </row>
    <row r="72" spans="1:25" x14ac:dyDescent="0.2">
      <c r="A72" s="17" t="s">
        <v>20</v>
      </c>
      <c r="B72" s="7" t="s">
        <v>55</v>
      </c>
      <c r="C72" s="13"/>
      <c r="F72" s="162" t="s">
        <v>132</v>
      </c>
      <c r="G72" s="162"/>
      <c r="H72" s="162"/>
      <c r="I72" s="162"/>
      <c r="J72" s="162"/>
      <c r="K72" s="162"/>
      <c r="N72" s="164"/>
      <c r="O72" s="164"/>
      <c r="P72" s="164"/>
      <c r="Q72" s="164"/>
      <c r="R72" s="164"/>
      <c r="S72" s="164"/>
      <c r="T72" s="164"/>
      <c r="U72" s="164"/>
      <c r="V72" s="164"/>
      <c r="W72" s="164"/>
      <c r="X72" s="164"/>
      <c r="Y72" s="164"/>
    </row>
    <row r="73" spans="1:25" x14ac:dyDescent="0.2">
      <c r="A73" s="17" t="s">
        <v>269</v>
      </c>
      <c r="B73" s="7" t="s">
        <v>55</v>
      </c>
      <c r="C73" s="13"/>
      <c r="N73" s="164"/>
      <c r="O73" s="164"/>
      <c r="P73" s="164"/>
      <c r="Q73" s="164"/>
      <c r="R73" s="164"/>
      <c r="S73" s="164"/>
      <c r="T73" s="164"/>
      <c r="U73" s="164"/>
      <c r="V73" s="164"/>
      <c r="W73" s="164"/>
      <c r="X73" s="164"/>
      <c r="Y73" s="164"/>
    </row>
    <row r="74" spans="1:25" x14ac:dyDescent="0.2">
      <c r="A74" s="17" t="s">
        <v>244</v>
      </c>
      <c r="B74" s="7" t="s">
        <v>55</v>
      </c>
      <c r="C74" s="13"/>
      <c r="F74" s="108" t="s">
        <v>245</v>
      </c>
      <c r="N74" s="164"/>
      <c r="O74" s="164"/>
      <c r="P74" s="164"/>
      <c r="Q74" s="164"/>
      <c r="R74" s="164"/>
      <c r="S74" s="164"/>
      <c r="T74" s="164"/>
      <c r="U74" s="164"/>
      <c r="V74" s="164"/>
      <c r="W74" s="164"/>
      <c r="X74" s="164"/>
      <c r="Y74" s="164"/>
    </row>
    <row r="75" spans="1:25" x14ac:dyDescent="0.2">
      <c r="A75" s="17" t="s">
        <v>243</v>
      </c>
      <c r="B75" s="7" t="s">
        <v>55</v>
      </c>
      <c r="C75" s="13"/>
      <c r="F75" s="162" t="s">
        <v>133</v>
      </c>
      <c r="G75" s="162"/>
      <c r="H75" s="162"/>
      <c r="I75" s="162"/>
      <c r="J75" s="162"/>
      <c r="K75" s="162"/>
      <c r="N75" s="164"/>
      <c r="O75" s="164"/>
      <c r="P75" s="164"/>
      <c r="Q75" s="164"/>
      <c r="R75" s="164"/>
      <c r="S75" s="164"/>
      <c r="T75" s="164"/>
      <c r="U75" s="164"/>
      <c r="V75" s="164"/>
      <c r="W75" s="164"/>
      <c r="X75" s="164"/>
      <c r="Y75" s="164"/>
    </row>
    <row r="76" spans="1:25" x14ac:dyDescent="0.2">
      <c r="A76" s="17" t="s">
        <v>285</v>
      </c>
      <c r="B76" s="7" t="s">
        <v>55</v>
      </c>
      <c r="C76" s="13"/>
      <c r="F76" s="162" t="s">
        <v>134</v>
      </c>
      <c r="G76" s="162"/>
      <c r="H76" s="162"/>
      <c r="I76" s="162"/>
      <c r="J76" s="162"/>
      <c r="K76" s="162"/>
      <c r="N76" s="164"/>
      <c r="O76" s="164"/>
      <c r="P76" s="164"/>
      <c r="Q76" s="164"/>
      <c r="R76" s="164"/>
      <c r="S76" s="164"/>
      <c r="T76" s="164"/>
      <c r="U76" s="164"/>
      <c r="V76" s="164"/>
      <c r="W76" s="164"/>
      <c r="X76" s="164"/>
      <c r="Y76" s="164"/>
    </row>
    <row r="77" spans="1:25" x14ac:dyDescent="0.2">
      <c r="A77" s="34" t="s">
        <v>256</v>
      </c>
      <c r="B77" s="7"/>
      <c r="C77" s="13"/>
      <c r="F77" s="162"/>
      <c r="G77" s="162"/>
      <c r="H77" s="162"/>
      <c r="I77" s="162"/>
      <c r="J77" s="162"/>
      <c r="K77" s="162"/>
      <c r="N77" s="164"/>
      <c r="O77" s="164"/>
      <c r="P77" s="164"/>
      <c r="Q77" s="164"/>
      <c r="R77" s="164"/>
      <c r="S77" s="164"/>
      <c r="T77" s="164"/>
      <c r="U77" s="164"/>
      <c r="V77" s="164"/>
      <c r="W77" s="164"/>
      <c r="X77" s="164"/>
      <c r="Y77" s="164"/>
    </row>
    <row r="78" spans="1:25" x14ac:dyDescent="0.2">
      <c r="A78" s="17" t="s">
        <v>258</v>
      </c>
      <c r="B78" s="7" t="s">
        <v>55</v>
      </c>
      <c r="C78" s="13"/>
      <c r="F78" s="162" t="s">
        <v>255</v>
      </c>
      <c r="G78" s="162"/>
      <c r="H78" s="162"/>
      <c r="I78" s="162"/>
      <c r="J78" s="162"/>
      <c r="K78" s="162"/>
      <c r="N78" s="164"/>
      <c r="O78" s="164"/>
      <c r="P78" s="164"/>
      <c r="Q78" s="164"/>
      <c r="R78" s="164"/>
      <c r="S78" s="164"/>
      <c r="T78" s="164"/>
      <c r="U78" s="164"/>
      <c r="V78" s="164"/>
      <c r="W78" s="164"/>
      <c r="X78" s="164"/>
      <c r="Y78" s="164"/>
    </row>
    <row r="79" spans="1:25" x14ac:dyDescent="0.2">
      <c r="A79" s="17" t="s">
        <v>254</v>
      </c>
      <c r="B79" s="7" t="s">
        <v>61</v>
      </c>
      <c r="C79" s="13"/>
      <c r="N79" s="164"/>
      <c r="O79" s="164"/>
      <c r="P79" s="164"/>
      <c r="Q79" s="164"/>
      <c r="R79" s="164"/>
      <c r="S79" s="164"/>
      <c r="T79" s="164"/>
      <c r="U79" s="164"/>
      <c r="V79" s="164"/>
      <c r="W79" s="164"/>
      <c r="X79" s="164"/>
      <c r="Y79" s="164"/>
    </row>
    <row r="80" spans="1:25" x14ac:dyDescent="0.2">
      <c r="A80" s="34" t="s">
        <v>220</v>
      </c>
      <c r="B80" s="7"/>
      <c r="C80" s="13"/>
      <c r="F80" s="162"/>
      <c r="G80" s="162"/>
      <c r="H80" s="162"/>
      <c r="I80" s="162"/>
      <c r="J80" s="162"/>
      <c r="K80" s="162"/>
      <c r="N80" s="164"/>
      <c r="O80" s="164"/>
      <c r="P80" s="164"/>
      <c r="Q80" s="164"/>
      <c r="R80" s="164"/>
      <c r="S80" s="164"/>
      <c r="T80" s="164"/>
      <c r="U80" s="164"/>
      <c r="V80" s="164"/>
      <c r="W80" s="164"/>
      <c r="X80" s="164"/>
      <c r="Y80" s="164"/>
    </row>
    <row r="81" spans="1:25" x14ac:dyDescent="0.2">
      <c r="A81" s="17" t="s">
        <v>49</v>
      </c>
      <c r="B81" s="7" t="s">
        <v>61</v>
      </c>
      <c r="C81" s="13"/>
      <c r="F81" s="162" t="s">
        <v>135</v>
      </c>
      <c r="G81" s="162"/>
      <c r="H81" s="162"/>
      <c r="I81" s="162"/>
      <c r="J81" s="162"/>
      <c r="K81" s="162"/>
      <c r="N81" s="164"/>
      <c r="O81" s="164"/>
      <c r="P81" s="164"/>
      <c r="Q81" s="164"/>
      <c r="R81" s="164"/>
      <c r="S81" s="164"/>
      <c r="T81" s="164"/>
      <c r="U81" s="164"/>
      <c r="V81" s="164"/>
      <c r="W81" s="164"/>
      <c r="X81" s="164"/>
      <c r="Y81" s="164"/>
    </row>
    <row r="82" spans="1:25" x14ac:dyDescent="0.2">
      <c r="A82" s="17" t="s">
        <v>50</v>
      </c>
      <c r="B82" s="7" t="s">
        <v>62</v>
      </c>
      <c r="C82" s="13"/>
      <c r="F82" s="162" t="s">
        <v>136</v>
      </c>
      <c r="G82" s="162"/>
      <c r="H82" s="162"/>
      <c r="I82" s="162"/>
      <c r="J82" s="162"/>
      <c r="K82" s="162"/>
      <c r="N82" s="164"/>
      <c r="O82" s="164"/>
      <c r="P82" s="164"/>
      <c r="Q82" s="164"/>
      <c r="R82" s="164"/>
      <c r="S82" s="164"/>
      <c r="T82" s="164"/>
      <c r="U82" s="164"/>
      <c r="V82" s="164"/>
      <c r="W82" s="164"/>
      <c r="X82" s="164"/>
      <c r="Y82" s="164"/>
    </row>
    <row r="83" spans="1:25" x14ac:dyDescent="0.2">
      <c r="A83" s="17" t="s">
        <v>270</v>
      </c>
      <c r="B83" s="7" t="s">
        <v>61</v>
      </c>
      <c r="C83" s="13"/>
      <c r="N83" s="164"/>
      <c r="O83" s="164"/>
      <c r="P83" s="164"/>
      <c r="Q83" s="164"/>
      <c r="R83" s="164"/>
      <c r="S83" s="164"/>
      <c r="T83" s="164"/>
      <c r="U83" s="164"/>
      <c r="V83" s="164"/>
      <c r="W83" s="164"/>
      <c r="X83" s="164"/>
      <c r="Y83" s="164"/>
    </row>
    <row r="84" spans="1:25" x14ac:dyDescent="0.2">
      <c r="A84" s="17" t="s">
        <v>127</v>
      </c>
      <c r="B84" s="7" t="s">
        <v>61</v>
      </c>
      <c r="C84" s="13"/>
      <c r="F84" s="162"/>
      <c r="G84" s="162"/>
      <c r="H84" s="162"/>
      <c r="I84" s="162"/>
      <c r="J84" s="162"/>
      <c r="K84" s="162"/>
      <c r="N84" s="164"/>
      <c r="O84" s="164"/>
      <c r="P84" s="164"/>
      <c r="Q84" s="164"/>
      <c r="R84" s="164"/>
      <c r="S84" s="164"/>
      <c r="T84" s="164"/>
      <c r="U84" s="164"/>
      <c r="V84" s="164"/>
      <c r="W84" s="164"/>
      <c r="X84" s="164"/>
      <c r="Y84" s="164"/>
    </row>
    <row r="85" spans="1:25" x14ac:dyDescent="0.2">
      <c r="A85" s="34" t="s">
        <v>229</v>
      </c>
      <c r="B85" s="7"/>
      <c r="C85" s="13"/>
      <c r="F85" s="162"/>
      <c r="G85" s="162"/>
      <c r="H85" s="162"/>
      <c r="I85" s="162"/>
      <c r="J85" s="162"/>
      <c r="K85" s="162"/>
      <c r="N85" s="164"/>
      <c r="O85" s="164"/>
      <c r="P85" s="164"/>
      <c r="Q85" s="164"/>
      <c r="R85" s="164"/>
      <c r="S85" s="164"/>
      <c r="T85" s="164"/>
      <c r="U85" s="164"/>
      <c r="V85" s="164"/>
      <c r="W85" s="164"/>
      <c r="X85" s="164"/>
      <c r="Y85" s="164"/>
    </row>
    <row r="86" spans="1:25" x14ac:dyDescent="0.2">
      <c r="A86" s="17" t="s">
        <v>72</v>
      </c>
      <c r="B86" s="7" t="s">
        <v>55</v>
      </c>
      <c r="C86" s="13"/>
      <c r="F86" s="162"/>
      <c r="G86" s="162"/>
      <c r="H86" s="162"/>
      <c r="I86" s="162"/>
      <c r="J86" s="162"/>
      <c r="K86" s="162"/>
      <c r="N86" s="164"/>
      <c r="O86" s="164"/>
      <c r="P86" s="164"/>
      <c r="Q86" s="164"/>
      <c r="R86" s="164"/>
      <c r="S86" s="164"/>
      <c r="T86" s="164"/>
      <c r="U86" s="164"/>
      <c r="V86" s="164"/>
      <c r="W86" s="164"/>
      <c r="X86" s="164"/>
      <c r="Y86" s="164"/>
    </row>
    <row r="87" spans="1:25" x14ac:dyDescent="0.2">
      <c r="A87" s="17" t="s">
        <v>225</v>
      </c>
      <c r="B87" s="7" t="s">
        <v>55</v>
      </c>
      <c r="C87" s="13"/>
      <c r="F87" s="162" t="s">
        <v>226</v>
      </c>
      <c r="G87" s="162"/>
      <c r="H87" s="162"/>
      <c r="I87" s="162"/>
      <c r="J87" s="162"/>
      <c r="K87" s="162"/>
      <c r="N87" s="164"/>
      <c r="O87" s="164"/>
      <c r="P87" s="164"/>
      <c r="Q87" s="164"/>
      <c r="R87" s="164"/>
      <c r="S87" s="164"/>
      <c r="T87" s="164"/>
      <c r="U87" s="164"/>
      <c r="V87" s="164"/>
      <c r="W87" s="164"/>
      <c r="X87" s="164"/>
      <c r="Y87" s="164"/>
    </row>
    <row r="88" spans="1:25" x14ac:dyDescent="0.2">
      <c r="A88" s="17" t="s">
        <v>271</v>
      </c>
      <c r="B88" s="7" t="s">
        <v>62</v>
      </c>
      <c r="C88" s="13"/>
      <c r="F88" s="108" t="s">
        <v>272</v>
      </c>
      <c r="N88" s="164"/>
      <c r="O88" s="164"/>
      <c r="P88" s="164"/>
      <c r="Q88" s="164"/>
      <c r="R88" s="164"/>
      <c r="S88" s="164"/>
      <c r="T88" s="164"/>
      <c r="U88" s="164"/>
      <c r="V88" s="164"/>
      <c r="W88" s="164"/>
      <c r="X88" s="164"/>
      <c r="Y88" s="164"/>
    </row>
    <row r="89" spans="1:25" x14ac:dyDescent="0.2">
      <c r="A89" s="17" t="s">
        <v>227</v>
      </c>
      <c r="B89" s="7" t="s">
        <v>55</v>
      </c>
      <c r="C89" s="13"/>
      <c r="F89" s="162" t="s">
        <v>228</v>
      </c>
      <c r="G89" s="162"/>
      <c r="H89" s="162"/>
      <c r="I89" s="162"/>
      <c r="J89" s="162"/>
      <c r="K89" s="162"/>
      <c r="N89" s="164"/>
      <c r="O89" s="164"/>
      <c r="P89" s="164"/>
      <c r="Q89" s="164"/>
      <c r="R89" s="164"/>
      <c r="S89" s="164"/>
      <c r="T89" s="164"/>
      <c r="U89" s="164"/>
      <c r="V89" s="164"/>
      <c r="W89" s="164"/>
      <c r="X89" s="164"/>
      <c r="Y89" s="164"/>
    </row>
    <row r="90" spans="1:25" ht="17" thickBot="1" x14ac:dyDescent="0.25">
      <c r="A90" s="25"/>
      <c r="B90" s="26"/>
      <c r="C90" s="27"/>
      <c r="F90" s="162"/>
      <c r="G90" s="162"/>
      <c r="H90" s="162"/>
      <c r="I90" s="162"/>
      <c r="J90" s="162"/>
      <c r="K90" s="162"/>
      <c r="N90" s="164"/>
      <c r="O90" s="164"/>
      <c r="P90" s="164"/>
      <c r="Q90" s="164"/>
      <c r="R90" s="164"/>
      <c r="S90" s="164"/>
      <c r="T90" s="164"/>
      <c r="U90" s="164"/>
      <c r="V90" s="164"/>
      <c r="W90" s="164"/>
      <c r="X90" s="164"/>
      <c r="Y90" s="164"/>
    </row>
    <row r="91" spans="1:25" s="6" customFormat="1" ht="29" customHeight="1" x14ac:dyDescent="0.2">
      <c r="A91" s="165" t="s">
        <v>76</v>
      </c>
      <c r="B91" s="166"/>
      <c r="C91" s="167"/>
      <c r="F91" s="161"/>
      <c r="G91" s="161"/>
      <c r="H91" s="161"/>
      <c r="I91" s="161"/>
      <c r="J91" s="161"/>
      <c r="K91" s="161"/>
      <c r="N91" s="164"/>
      <c r="O91" s="164"/>
      <c r="P91" s="164"/>
      <c r="Q91" s="164"/>
      <c r="R91" s="164"/>
      <c r="S91" s="164"/>
      <c r="T91" s="164"/>
      <c r="U91" s="164"/>
      <c r="V91" s="164"/>
      <c r="W91" s="164"/>
      <c r="X91" s="164"/>
      <c r="Y91" s="164"/>
    </row>
    <row r="92" spans="1:25" x14ac:dyDescent="0.2">
      <c r="A92" s="34" t="s">
        <v>77</v>
      </c>
      <c r="B92" s="7"/>
      <c r="C92" s="13"/>
      <c r="F92" s="162"/>
      <c r="G92" s="162"/>
      <c r="H92" s="162"/>
      <c r="I92" s="162"/>
      <c r="J92" s="162"/>
      <c r="K92" s="162"/>
      <c r="N92" s="164"/>
      <c r="O92" s="164"/>
      <c r="P92" s="164"/>
      <c r="Q92" s="164"/>
      <c r="R92" s="164"/>
      <c r="S92" s="164"/>
      <c r="T92" s="164"/>
      <c r="U92" s="164"/>
      <c r="V92" s="164"/>
      <c r="W92" s="164"/>
      <c r="X92" s="164"/>
      <c r="Y92" s="164"/>
    </row>
    <row r="93" spans="1:25" x14ac:dyDescent="0.2">
      <c r="A93" s="17" t="s">
        <v>18</v>
      </c>
      <c r="B93" s="7" t="s">
        <v>55</v>
      </c>
      <c r="C93" s="13"/>
      <c r="F93" s="162" t="s">
        <v>137</v>
      </c>
      <c r="G93" s="162"/>
      <c r="H93" s="162"/>
      <c r="I93" s="162"/>
      <c r="J93" s="162"/>
      <c r="K93" s="162"/>
      <c r="N93" s="164"/>
      <c r="O93" s="164"/>
      <c r="P93" s="164"/>
      <c r="Q93" s="164"/>
      <c r="R93" s="164"/>
      <c r="S93" s="164"/>
      <c r="T93" s="164"/>
      <c r="U93" s="164"/>
      <c r="V93" s="164"/>
      <c r="W93" s="164"/>
      <c r="X93" s="164"/>
      <c r="Y93" s="164"/>
    </row>
    <row r="94" spans="1:25" x14ac:dyDescent="0.2">
      <c r="A94" s="17" t="s">
        <v>19</v>
      </c>
      <c r="B94" s="7" t="s">
        <v>55</v>
      </c>
      <c r="C94" s="13"/>
      <c r="F94" s="162" t="s">
        <v>138</v>
      </c>
      <c r="G94" s="162"/>
      <c r="H94" s="162"/>
      <c r="I94" s="162"/>
      <c r="J94" s="162"/>
      <c r="K94" s="162"/>
      <c r="N94" s="164"/>
      <c r="O94" s="164"/>
      <c r="P94" s="164"/>
      <c r="Q94" s="164"/>
      <c r="R94" s="164"/>
      <c r="S94" s="164"/>
      <c r="T94" s="164"/>
      <c r="U94" s="164"/>
      <c r="V94" s="164"/>
      <c r="W94" s="164"/>
      <c r="X94" s="164"/>
      <c r="Y94" s="164"/>
    </row>
    <row r="95" spans="1:25" x14ac:dyDescent="0.2">
      <c r="A95" s="17" t="s">
        <v>20</v>
      </c>
      <c r="B95" s="7" t="s">
        <v>55</v>
      </c>
      <c r="C95" s="13"/>
      <c r="F95" s="162" t="s">
        <v>139</v>
      </c>
      <c r="G95" s="162"/>
      <c r="H95" s="162"/>
      <c r="I95" s="162"/>
      <c r="J95" s="162"/>
      <c r="K95" s="162"/>
      <c r="N95" s="164"/>
      <c r="O95" s="164"/>
      <c r="P95" s="164"/>
      <c r="Q95" s="164"/>
      <c r="R95" s="164"/>
      <c r="S95" s="164"/>
      <c r="T95" s="164"/>
      <c r="U95" s="164"/>
      <c r="V95" s="164"/>
      <c r="W95" s="164"/>
      <c r="X95" s="164"/>
      <c r="Y95" s="164"/>
    </row>
    <row r="96" spans="1:25" x14ac:dyDescent="0.2">
      <c r="A96" s="34" t="s">
        <v>78</v>
      </c>
      <c r="B96" s="7"/>
      <c r="C96" s="13"/>
      <c r="F96" s="162"/>
      <c r="G96" s="162"/>
      <c r="H96" s="162"/>
      <c r="I96" s="162"/>
      <c r="J96" s="162"/>
      <c r="K96" s="162"/>
      <c r="N96" s="164"/>
      <c r="O96" s="164"/>
      <c r="P96" s="164"/>
      <c r="Q96" s="164"/>
      <c r="R96" s="164"/>
      <c r="S96" s="164"/>
      <c r="T96" s="164"/>
      <c r="U96" s="164"/>
      <c r="V96" s="164"/>
      <c r="W96" s="164"/>
      <c r="X96" s="164"/>
      <c r="Y96" s="164"/>
    </row>
    <row r="97" spans="1:25" x14ac:dyDescent="0.2">
      <c r="A97" s="17" t="s">
        <v>22</v>
      </c>
      <c r="B97" s="7" t="s">
        <v>55</v>
      </c>
      <c r="C97" s="13"/>
      <c r="F97" s="162" t="s">
        <v>265</v>
      </c>
      <c r="G97" s="162"/>
      <c r="H97" s="162"/>
      <c r="I97" s="162"/>
      <c r="J97" s="162"/>
      <c r="K97" s="162"/>
      <c r="N97" s="164"/>
      <c r="O97" s="164"/>
      <c r="P97" s="164"/>
      <c r="Q97" s="164"/>
      <c r="R97" s="164"/>
      <c r="S97" s="164"/>
      <c r="T97" s="164"/>
      <c r="U97" s="164"/>
      <c r="V97" s="164"/>
      <c r="W97" s="164"/>
      <c r="X97" s="164"/>
      <c r="Y97" s="164"/>
    </row>
    <row r="98" spans="1:25" x14ac:dyDescent="0.2">
      <c r="A98" s="17" t="s">
        <v>23</v>
      </c>
      <c r="B98" s="7" t="s">
        <v>55</v>
      </c>
      <c r="C98" s="13"/>
      <c r="F98" s="162" t="s">
        <v>140</v>
      </c>
      <c r="G98" s="162"/>
      <c r="H98" s="162"/>
      <c r="I98" s="162"/>
      <c r="J98" s="162"/>
      <c r="K98" s="162"/>
      <c r="N98" s="164"/>
      <c r="O98" s="164"/>
      <c r="P98" s="164"/>
      <c r="Q98" s="164"/>
      <c r="R98" s="164"/>
      <c r="S98" s="164"/>
      <c r="T98" s="164"/>
      <c r="U98" s="164"/>
      <c r="V98" s="164"/>
      <c r="W98" s="164"/>
      <c r="X98" s="164"/>
      <c r="Y98" s="164"/>
    </row>
    <row r="99" spans="1:25" x14ac:dyDescent="0.2">
      <c r="A99" s="17" t="s">
        <v>24</v>
      </c>
      <c r="B99" s="7" t="s">
        <v>55</v>
      </c>
      <c r="C99" s="13"/>
      <c r="F99" s="162" t="s">
        <v>141</v>
      </c>
      <c r="G99" s="162"/>
      <c r="H99" s="162"/>
      <c r="I99" s="162"/>
      <c r="J99" s="162"/>
      <c r="K99" s="162"/>
      <c r="N99" s="164"/>
      <c r="O99" s="164"/>
      <c r="P99" s="164"/>
      <c r="Q99" s="164"/>
      <c r="R99" s="164"/>
      <c r="S99" s="164"/>
      <c r="T99" s="164"/>
      <c r="U99" s="164"/>
      <c r="V99" s="164"/>
      <c r="W99" s="164"/>
      <c r="X99" s="164"/>
      <c r="Y99" s="164"/>
    </row>
    <row r="100" spans="1:25" x14ac:dyDescent="0.2">
      <c r="A100" s="17" t="s">
        <v>25</v>
      </c>
      <c r="B100" s="7" t="s">
        <v>55</v>
      </c>
      <c r="C100" s="13"/>
      <c r="F100" s="162" t="s">
        <v>259</v>
      </c>
      <c r="G100" s="162"/>
      <c r="H100" s="162"/>
      <c r="I100" s="162"/>
      <c r="J100" s="162"/>
      <c r="K100" s="162"/>
      <c r="N100" s="164"/>
      <c r="O100" s="164"/>
      <c r="P100" s="164"/>
      <c r="Q100" s="164"/>
      <c r="R100" s="164"/>
      <c r="S100" s="164"/>
      <c r="T100" s="164"/>
      <c r="U100" s="164"/>
      <c r="V100" s="164"/>
      <c r="W100" s="164"/>
      <c r="X100" s="164"/>
      <c r="Y100" s="164"/>
    </row>
    <row r="101" spans="1:25" x14ac:dyDescent="0.2">
      <c r="A101" s="18" t="s">
        <v>32</v>
      </c>
      <c r="B101" s="7" t="s">
        <v>55</v>
      </c>
      <c r="C101" s="13"/>
      <c r="F101" s="162" t="s">
        <v>142</v>
      </c>
      <c r="G101" s="162"/>
      <c r="H101" s="162"/>
      <c r="I101" s="162"/>
      <c r="J101" s="162"/>
      <c r="K101" s="162"/>
      <c r="N101" s="164"/>
      <c r="O101" s="164"/>
      <c r="P101" s="164"/>
      <c r="Q101" s="164"/>
      <c r="R101" s="164"/>
      <c r="S101" s="164"/>
      <c r="T101" s="164"/>
      <c r="U101" s="164"/>
      <c r="V101" s="164"/>
      <c r="W101" s="164"/>
      <c r="X101" s="164"/>
      <c r="Y101" s="164"/>
    </row>
    <row r="102" spans="1:25" x14ac:dyDescent="0.2">
      <c r="A102" s="18" t="s">
        <v>21</v>
      </c>
      <c r="B102" s="7" t="s">
        <v>55</v>
      </c>
      <c r="C102" s="13"/>
      <c r="F102" s="162"/>
      <c r="G102" s="162"/>
      <c r="H102" s="162"/>
      <c r="I102" s="162"/>
      <c r="J102" s="162"/>
      <c r="K102" s="162"/>
      <c r="N102" s="164"/>
      <c r="O102" s="164"/>
      <c r="P102" s="164"/>
      <c r="Q102" s="164"/>
      <c r="R102" s="164"/>
      <c r="S102" s="164"/>
      <c r="T102" s="164"/>
      <c r="U102" s="164"/>
      <c r="V102" s="164"/>
      <c r="W102" s="164"/>
      <c r="X102" s="164"/>
      <c r="Y102" s="164"/>
    </row>
    <row r="103" spans="1:25" x14ac:dyDescent="0.2">
      <c r="A103" s="35" t="s">
        <v>203</v>
      </c>
      <c r="B103" s="26"/>
      <c r="C103" s="27"/>
      <c r="N103" s="164"/>
      <c r="O103" s="164"/>
      <c r="P103" s="164"/>
      <c r="Q103" s="164"/>
      <c r="R103" s="164"/>
      <c r="S103" s="164"/>
      <c r="T103" s="164"/>
      <c r="U103" s="164"/>
      <c r="V103" s="164"/>
      <c r="W103" s="164"/>
      <c r="X103" s="164"/>
      <c r="Y103" s="164"/>
    </row>
    <row r="104" spans="1:25" x14ac:dyDescent="0.2">
      <c r="A104" s="31" t="s">
        <v>253</v>
      </c>
      <c r="B104" s="26" t="s">
        <v>55</v>
      </c>
      <c r="C104" s="27"/>
      <c r="F104" s="108" t="s">
        <v>260</v>
      </c>
      <c r="N104" s="164"/>
      <c r="O104" s="164"/>
      <c r="P104" s="164"/>
      <c r="Q104" s="164"/>
      <c r="R104" s="164"/>
      <c r="S104" s="164"/>
      <c r="T104" s="164"/>
      <c r="U104" s="164"/>
      <c r="V104" s="164"/>
      <c r="W104" s="164"/>
      <c r="X104" s="164"/>
      <c r="Y104" s="164"/>
    </row>
    <row r="105" spans="1:25" ht="17" thickBot="1" x14ac:dyDescent="0.25">
      <c r="A105" s="19"/>
      <c r="B105" s="20"/>
      <c r="C105" s="21"/>
      <c r="F105" s="162"/>
      <c r="G105" s="162"/>
      <c r="H105" s="162"/>
      <c r="I105" s="162"/>
      <c r="J105" s="162"/>
      <c r="K105" s="162"/>
      <c r="N105" s="164"/>
      <c r="O105" s="164"/>
      <c r="P105" s="164"/>
      <c r="Q105" s="164"/>
      <c r="R105" s="164"/>
      <c r="S105" s="164"/>
      <c r="T105" s="164"/>
      <c r="U105" s="164"/>
      <c r="V105" s="164"/>
      <c r="W105" s="164"/>
      <c r="X105" s="164"/>
      <c r="Y105" s="164"/>
    </row>
    <row r="106" spans="1:25" s="6" customFormat="1" ht="29" customHeight="1" x14ac:dyDescent="0.2">
      <c r="A106" s="165" t="s">
        <v>7</v>
      </c>
      <c r="B106" s="166"/>
      <c r="C106" s="167"/>
      <c r="F106" s="161"/>
      <c r="G106" s="161"/>
      <c r="H106" s="161"/>
      <c r="I106" s="161"/>
      <c r="J106" s="161"/>
      <c r="K106" s="161"/>
      <c r="N106" s="164"/>
      <c r="O106" s="164"/>
      <c r="P106" s="164"/>
      <c r="Q106" s="164"/>
      <c r="R106" s="164"/>
      <c r="S106" s="164"/>
      <c r="T106" s="164"/>
      <c r="U106" s="164"/>
      <c r="V106" s="164"/>
      <c r="W106" s="164"/>
      <c r="X106" s="164"/>
      <c r="Y106" s="164"/>
    </row>
    <row r="107" spans="1:25" x14ac:dyDescent="0.2">
      <c r="A107" s="15" t="s">
        <v>27</v>
      </c>
      <c r="B107" s="7" t="s">
        <v>55</v>
      </c>
      <c r="C107" s="13"/>
      <c r="F107" s="162" t="s">
        <v>151</v>
      </c>
      <c r="G107" s="162"/>
      <c r="H107" s="162"/>
      <c r="I107" s="162"/>
      <c r="J107" s="162"/>
      <c r="K107" s="162"/>
      <c r="N107" s="164"/>
      <c r="O107" s="164"/>
      <c r="P107" s="164"/>
      <c r="Q107" s="164"/>
      <c r="R107" s="164"/>
      <c r="S107" s="164"/>
      <c r="T107" s="164"/>
      <c r="U107" s="164"/>
      <c r="V107" s="164"/>
      <c r="W107" s="164"/>
      <c r="X107" s="164"/>
      <c r="Y107" s="164"/>
    </row>
    <row r="108" spans="1:25" x14ac:dyDescent="0.2">
      <c r="A108" s="34" t="s">
        <v>26</v>
      </c>
      <c r="B108" s="7"/>
      <c r="C108" s="13"/>
      <c r="F108" s="162"/>
      <c r="G108" s="162"/>
      <c r="H108" s="162"/>
      <c r="I108" s="162"/>
      <c r="J108" s="162"/>
      <c r="K108" s="162"/>
      <c r="N108" s="164"/>
      <c r="O108" s="164"/>
      <c r="P108" s="164"/>
      <c r="Q108" s="164"/>
      <c r="R108" s="164"/>
      <c r="S108" s="164"/>
      <c r="T108" s="164"/>
      <c r="U108" s="164"/>
      <c r="V108" s="164"/>
      <c r="W108" s="164"/>
      <c r="X108" s="164"/>
      <c r="Y108" s="164"/>
    </row>
    <row r="109" spans="1:25" x14ac:dyDescent="0.2">
      <c r="A109" s="17" t="s">
        <v>147</v>
      </c>
      <c r="B109" s="7" t="s">
        <v>62</v>
      </c>
      <c r="C109" s="13"/>
      <c r="F109" s="162" t="s">
        <v>152</v>
      </c>
      <c r="G109" s="162"/>
      <c r="H109" s="162"/>
      <c r="I109" s="162"/>
      <c r="J109" s="162"/>
      <c r="K109" s="162"/>
      <c r="N109" s="164"/>
      <c r="O109" s="164"/>
      <c r="P109" s="164"/>
      <c r="Q109" s="164"/>
      <c r="R109" s="164"/>
      <c r="S109" s="164"/>
      <c r="T109" s="164"/>
      <c r="U109" s="164"/>
      <c r="V109" s="164"/>
      <c r="W109" s="164"/>
      <c r="X109" s="164"/>
      <c r="Y109" s="164"/>
    </row>
    <row r="110" spans="1:25" x14ac:dyDescent="0.2">
      <c r="A110" s="17" t="s">
        <v>148</v>
      </c>
      <c r="B110" s="7" t="s">
        <v>62</v>
      </c>
      <c r="C110" s="13"/>
      <c r="F110" s="162" t="s">
        <v>153</v>
      </c>
      <c r="G110" s="162"/>
      <c r="H110" s="162"/>
      <c r="I110" s="162"/>
      <c r="J110" s="162"/>
      <c r="K110" s="162"/>
      <c r="N110" s="164"/>
      <c r="O110" s="164"/>
      <c r="P110" s="164"/>
      <c r="Q110" s="164"/>
      <c r="R110" s="164"/>
      <c r="S110" s="164"/>
      <c r="T110" s="164"/>
      <c r="U110" s="164"/>
      <c r="V110" s="164"/>
      <c r="W110" s="164"/>
      <c r="X110" s="164"/>
      <c r="Y110" s="164"/>
    </row>
    <row r="111" spans="1:25" x14ac:dyDescent="0.2">
      <c r="A111" s="17" t="s">
        <v>149</v>
      </c>
      <c r="B111" s="7" t="s">
        <v>62</v>
      </c>
      <c r="C111" s="13"/>
      <c r="F111" s="162" t="s">
        <v>154</v>
      </c>
      <c r="G111" s="162"/>
      <c r="H111" s="162"/>
      <c r="I111" s="162"/>
      <c r="J111" s="162"/>
      <c r="K111" s="162"/>
      <c r="N111" s="164"/>
      <c r="O111" s="164"/>
      <c r="P111" s="164"/>
      <c r="Q111" s="164"/>
      <c r="R111" s="164"/>
      <c r="S111" s="164"/>
      <c r="T111" s="164"/>
      <c r="U111" s="164"/>
      <c r="V111" s="164"/>
      <c r="W111" s="164"/>
      <c r="X111" s="164"/>
      <c r="Y111" s="164"/>
    </row>
    <row r="112" spans="1:25" x14ac:dyDescent="0.2">
      <c r="A112" s="17" t="s">
        <v>150</v>
      </c>
      <c r="B112" s="7" t="s">
        <v>62</v>
      </c>
      <c r="C112" s="13"/>
      <c r="F112" s="162" t="s">
        <v>155</v>
      </c>
      <c r="G112" s="162"/>
      <c r="H112" s="162"/>
      <c r="I112" s="162"/>
      <c r="J112" s="162"/>
      <c r="K112" s="162"/>
      <c r="N112" s="164"/>
      <c r="O112" s="164"/>
      <c r="P112" s="164"/>
      <c r="Q112" s="164"/>
      <c r="R112" s="164"/>
      <c r="S112" s="164"/>
      <c r="T112" s="164"/>
      <c r="U112" s="164"/>
      <c r="V112" s="164"/>
      <c r="W112" s="164"/>
      <c r="X112" s="164"/>
      <c r="Y112" s="164"/>
    </row>
    <row r="113" spans="1:25" x14ac:dyDescent="0.2">
      <c r="A113" s="34" t="s">
        <v>161</v>
      </c>
      <c r="B113" s="7"/>
      <c r="C113" s="13"/>
      <c r="F113" s="162"/>
      <c r="G113" s="162"/>
      <c r="H113" s="162"/>
      <c r="I113" s="162"/>
      <c r="J113" s="162"/>
      <c r="K113" s="162"/>
      <c r="N113" s="164"/>
      <c r="O113" s="164"/>
      <c r="P113" s="164"/>
      <c r="Q113" s="164"/>
      <c r="R113" s="164"/>
      <c r="S113" s="164"/>
      <c r="T113" s="164"/>
      <c r="U113" s="164"/>
      <c r="V113" s="164"/>
      <c r="W113" s="164"/>
      <c r="X113" s="164"/>
      <c r="Y113" s="164"/>
    </row>
    <row r="114" spans="1:25" x14ac:dyDescent="0.2">
      <c r="A114" s="17" t="s">
        <v>143</v>
      </c>
      <c r="B114" s="7" t="s">
        <v>62</v>
      </c>
      <c r="C114" s="13"/>
      <c r="F114" s="162" t="s">
        <v>156</v>
      </c>
      <c r="G114" s="162"/>
      <c r="H114" s="162"/>
      <c r="I114" s="162"/>
      <c r="J114" s="162"/>
      <c r="K114" s="162"/>
      <c r="N114" s="164"/>
      <c r="O114" s="164"/>
      <c r="P114" s="164"/>
      <c r="Q114" s="164"/>
      <c r="R114" s="164"/>
      <c r="S114" s="164"/>
      <c r="T114" s="164"/>
      <c r="U114" s="164"/>
      <c r="V114" s="164"/>
      <c r="W114" s="164"/>
      <c r="X114" s="164"/>
      <c r="Y114" s="164"/>
    </row>
    <row r="115" spans="1:25" x14ac:dyDescent="0.2">
      <c r="A115" s="17" t="s">
        <v>144</v>
      </c>
      <c r="B115" s="7" t="s">
        <v>62</v>
      </c>
      <c r="C115" s="13"/>
      <c r="F115" s="162" t="s">
        <v>156</v>
      </c>
      <c r="G115" s="162"/>
      <c r="H115" s="162"/>
      <c r="I115" s="162"/>
      <c r="J115" s="162"/>
      <c r="K115" s="162"/>
      <c r="N115" s="164"/>
      <c r="O115" s="164"/>
      <c r="P115" s="164"/>
      <c r="Q115" s="164"/>
      <c r="R115" s="164"/>
      <c r="S115" s="164"/>
      <c r="T115" s="164"/>
      <c r="U115" s="164"/>
      <c r="V115" s="164"/>
      <c r="W115" s="164"/>
      <c r="X115" s="164"/>
      <c r="Y115" s="164"/>
    </row>
    <row r="116" spans="1:25" x14ac:dyDescent="0.2">
      <c r="A116" s="17" t="s">
        <v>145</v>
      </c>
      <c r="B116" s="7" t="s">
        <v>62</v>
      </c>
      <c r="C116" s="13"/>
      <c r="F116" s="162" t="s">
        <v>156</v>
      </c>
      <c r="G116" s="162"/>
      <c r="H116" s="162"/>
      <c r="I116" s="162"/>
      <c r="J116" s="162"/>
      <c r="K116" s="162"/>
      <c r="N116" s="164"/>
      <c r="O116" s="164"/>
      <c r="P116" s="164"/>
      <c r="Q116" s="164"/>
      <c r="R116" s="164"/>
      <c r="S116" s="164"/>
      <c r="T116" s="164"/>
      <c r="U116" s="164"/>
      <c r="V116" s="164"/>
      <c r="W116" s="164"/>
      <c r="X116" s="164"/>
      <c r="Y116" s="164"/>
    </row>
    <row r="117" spans="1:25" x14ac:dyDescent="0.2">
      <c r="A117" s="17" t="s">
        <v>146</v>
      </c>
      <c r="B117" s="7" t="s">
        <v>62</v>
      </c>
      <c r="C117" s="13"/>
      <c r="F117" s="162" t="s">
        <v>156</v>
      </c>
      <c r="G117" s="162"/>
      <c r="H117" s="162"/>
      <c r="I117" s="162"/>
      <c r="J117" s="162"/>
      <c r="K117" s="162"/>
      <c r="N117" s="164"/>
      <c r="O117" s="164"/>
      <c r="P117" s="164"/>
      <c r="Q117" s="164"/>
      <c r="R117" s="164"/>
      <c r="S117" s="164"/>
      <c r="T117" s="164"/>
      <c r="U117" s="164"/>
      <c r="V117" s="164"/>
      <c r="W117" s="164"/>
      <c r="X117" s="164"/>
      <c r="Y117" s="164"/>
    </row>
    <row r="118" spans="1:25" x14ac:dyDescent="0.2">
      <c r="A118" s="34" t="s">
        <v>202</v>
      </c>
      <c r="B118" s="7"/>
      <c r="C118" s="13"/>
      <c r="F118" s="162"/>
      <c r="G118" s="162"/>
      <c r="H118" s="162"/>
      <c r="I118" s="162"/>
      <c r="J118" s="162"/>
      <c r="K118" s="162"/>
      <c r="N118" s="164"/>
      <c r="O118" s="164"/>
      <c r="P118" s="164"/>
      <c r="Q118" s="164"/>
      <c r="R118" s="164"/>
      <c r="S118" s="164"/>
      <c r="T118" s="164"/>
      <c r="U118" s="164"/>
      <c r="V118" s="164"/>
      <c r="W118" s="164"/>
      <c r="X118" s="164"/>
      <c r="Y118" s="164"/>
    </row>
    <row r="119" spans="1:25" x14ac:dyDescent="0.2">
      <c r="A119" s="31" t="s">
        <v>257</v>
      </c>
      <c r="B119" s="26" t="s">
        <v>62</v>
      </c>
      <c r="C119" s="27"/>
      <c r="F119" s="108" t="s">
        <v>273</v>
      </c>
      <c r="N119" s="164"/>
      <c r="O119" s="164"/>
      <c r="P119" s="164"/>
      <c r="Q119" s="164"/>
      <c r="R119" s="164"/>
      <c r="S119" s="164"/>
      <c r="T119" s="164"/>
      <c r="U119" s="164"/>
      <c r="V119" s="164"/>
      <c r="W119" s="164"/>
      <c r="X119" s="164"/>
      <c r="Y119" s="164"/>
    </row>
    <row r="120" spans="1:25" ht="17" thickBot="1" x14ac:dyDescent="0.25">
      <c r="A120" s="19"/>
      <c r="B120" s="20"/>
      <c r="C120" s="21"/>
      <c r="F120" s="162"/>
      <c r="G120" s="162"/>
      <c r="H120" s="162"/>
      <c r="I120" s="162"/>
      <c r="J120" s="162"/>
      <c r="K120" s="162"/>
      <c r="N120" s="164"/>
      <c r="O120" s="164"/>
      <c r="P120" s="164"/>
      <c r="Q120" s="164"/>
      <c r="R120" s="164"/>
      <c r="S120" s="164"/>
      <c r="T120" s="164"/>
      <c r="U120" s="164"/>
      <c r="V120" s="164"/>
      <c r="W120" s="164"/>
      <c r="X120" s="164"/>
      <c r="Y120" s="164"/>
    </row>
    <row r="121" spans="1:25" s="6" customFormat="1" ht="29" customHeight="1" x14ac:dyDescent="0.2">
      <c r="A121" s="165" t="s">
        <v>8</v>
      </c>
      <c r="B121" s="166"/>
      <c r="C121" s="167"/>
      <c r="F121" s="161"/>
      <c r="G121" s="161"/>
      <c r="H121" s="161"/>
      <c r="I121" s="161"/>
      <c r="J121" s="161"/>
      <c r="K121" s="161"/>
      <c r="N121" s="164"/>
      <c r="O121" s="164"/>
      <c r="P121" s="164"/>
      <c r="Q121" s="164"/>
      <c r="R121" s="164"/>
      <c r="S121" s="164"/>
      <c r="T121" s="164"/>
      <c r="U121" s="164"/>
      <c r="V121" s="164"/>
      <c r="W121" s="164"/>
      <c r="X121" s="164"/>
      <c r="Y121" s="164"/>
    </row>
    <row r="122" spans="1:25" x14ac:dyDescent="0.2">
      <c r="A122" s="34" t="s">
        <v>29</v>
      </c>
      <c r="B122" s="7"/>
      <c r="C122" s="13"/>
      <c r="F122" s="162"/>
      <c r="G122" s="162"/>
      <c r="H122" s="162"/>
      <c r="I122" s="162"/>
      <c r="J122" s="162"/>
      <c r="K122" s="162"/>
      <c r="N122" s="164"/>
      <c r="O122" s="164"/>
      <c r="P122" s="164"/>
      <c r="Q122" s="164"/>
      <c r="R122" s="164"/>
      <c r="S122" s="164"/>
      <c r="T122" s="164"/>
      <c r="U122" s="164"/>
      <c r="V122" s="164"/>
      <c r="W122" s="164"/>
      <c r="X122" s="164"/>
      <c r="Y122" s="164"/>
    </row>
    <row r="123" spans="1:25" x14ac:dyDescent="0.2">
      <c r="A123" s="17" t="s">
        <v>171</v>
      </c>
      <c r="B123" s="7" t="s">
        <v>62</v>
      </c>
      <c r="C123" s="13"/>
      <c r="F123" s="162" t="s">
        <v>170</v>
      </c>
      <c r="G123" s="162"/>
      <c r="H123" s="162"/>
      <c r="I123" s="162"/>
      <c r="J123" s="162"/>
      <c r="K123" s="162"/>
      <c r="N123" s="164"/>
      <c r="O123" s="164"/>
      <c r="P123" s="164"/>
      <c r="Q123" s="164"/>
      <c r="R123" s="164"/>
      <c r="S123" s="164"/>
      <c r="T123" s="164"/>
      <c r="U123" s="164"/>
      <c r="V123" s="164"/>
      <c r="W123" s="164"/>
      <c r="X123" s="164"/>
      <c r="Y123" s="164"/>
    </row>
    <row r="124" spans="1:25" x14ac:dyDescent="0.2">
      <c r="A124" s="17" t="s">
        <v>172</v>
      </c>
      <c r="B124" s="7" t="s">
        <v>62</v>
      </c>
      <c r="C124" s="13"/>
      <c r="F124" s="162" t="s">
        <v>173</v>
      </c>
      <c r="G124" s="162"/>
      <c r="H124" s="162"/>
      <c r="I124" s="162"/>
      <c r="J124" s="162"/>
      <c r="K124" s="162"/>
      <c r="N124" s="164"/>
      <c r="O124" s="164"/>
      <c r="P124" s="164"/>
      <c r="Q124" s="164"/>
      <c r="R124" s="164"/>
      <c r="S124" s="164"/>
      <c r="T124" s="164"/>
      <c r="U124" s="164"/>
      <c r="V124" s="164"/>
      <c r="W124" s="164"/>
      <c r="X124" s="164"/>
      <c r="Y124" s="164"/>
    </row>
    <row r="125" spans="1:25" x14ac:dyDescent="0.2">
      <c r="A125" s="34" t="s">
        <v>28</v>
      </c>
      <c r="B125" s="7"/>
      <c r="C125" s="13"/>
      <c r="F125" s="162"/>
      <c r="G125" s="162"/>
      <c r="H125" s="162"/>
      <c r="I125" s="162"/>
      <c r="J125" s="162"/>
      <c r="K125" s="162"/>
      <c r="N125" s="164"/>
      <c r="O125" s="164"/>
      <c r="P125" s="164"/>
      <c r="Q125" s="164"/>
      <c r="R125" s="164"/>
      <c r="S125" s="164"/>
      <c r="T125" s="164"/>
      <c r="U125" s="164"/>
      <c r="V125" s="164"/>
      <c r="W125" s="164"/>
      <c r="X125" s="164"/>
      <c r="Y125" s="164"/>
    </row>
    <row r="126" spans="1:25" x14ac:dyDescent="0.2">
      <c r="A126" s="17" t="s">
        <v>157</v>
      </c>
      <c r="B126" s="7" t="s">
        <v>62</v>
      </c>
      <c r="C126" s="13"/>
      <c r="F126" s="162" t="s">
        <v>175</v>
      </c>
      <c r="G126" s="162"/>
      <c r="H126" s="162"/>
      <c r="I126" s="162"/>
      <c r="J126" s="162"/>
      <c r="K126" s="162"/>
      <c r="N126" s="164"/>
      <c r="O126" s="164"/>
      <c r="P126" s="164"/>
      <c r="Q126" s="164"/>
      <c r="R126" s="164"/>
      <c r="S126" s="164"/>
      <c r="T126" s="164"/>
      <c r="U126" s="164"/>
      <c r="V126" s="164"/>
      <c r="W126" s="164"/>
      <c r="X126" s="164"/>
      <c r="Y126" s="164"/>
    </row>
    <row r="127" spans="1:25" x14ac:dyDescent="0.2">
      <c r="A127" s="17" t="s">
        <v>158</v>
      </c>
      <c r="B127" s="7" t="s">
        <v>62</v>
      </c>
      <c r="C127" s="13"/>
      <c r="F127" s="162" t="s">
        <v>262</v>
      </c>
      <c r="G127" s="162"/>
      <c r="H127" s="162"/>
      <c r="I127" s="162"/>
      <c r="J127" s="162"/>
      <c r="K127" s="162"/>
      <c r="N127" s="164"/>
      <c r="O127" s="164"/>
      <c r="P127" s="164"/>
      <c r="Q127" s="164"/>
      <c r="R127" s="164"/>
      <c r="S127" s="164"/>
      <c r="T127" s="164"/>
      <c r="U127" s="164"/>
      <c r="V127" s="164"/>
      <c r="W127" s="164"/>
      <c r="X127" s="164"/>
      <c r="Y127" s="164"/>
    </row>
    <row r="128" spans="1:25" x14ac:dyDescent="0.2">
      <c r="A128" s="17" t="s">
        <v>159</v>
      </c>
      <c r="B128" s="7" t="s">
        <v>62</v>
      </c>
      <c r="C128" s="13"/>
      <c r="F128" s="162" t="s">
        <v>176</v>
      </c>
      <c r="G128" s="162"/>
      <c r="H128" s="162"/>
      <c r="I128" s="162"/>
      <c r="J128" s="162"/>
      <c r="K128" s="162"/>
      <c r="N128" s="164"/>
      <c r="O128" s="164"/>
      <c r="P128" s="164"/>
      <c r="Q128" s="164"/>
      <c r="R128" s="164"/>
      <c r="S128" s="164"/>
      <c r="T128" s="164"/>
      <c r="U128" s="164"/>
      <c r="V128" s="164"/>
      <c r="W128" s="164"/>
      <c r="X128" s="164"/>
      <c r="Y128" s="164"/>
    </row>
    <row r="129" spans="1:25" x14ac:dyDescent="0.2">
      <c r="A129" s="17" t="s">
        <v>164</v>
      </c>
      <c r="B129" s="7" t="s">
        <v>62</v>
      </c>
      <c r="C129" s="13"/>
      <c r="F129" s="162" t="s">
        <v>174</v>
      </c>
      <c r="G129" s="162"/>
      <c r="H129" s="162"/>
      <c r="I129" s="162"/>
      <c r="J129" s="162"/>
      <c r="K129" s="162"/>
      <c r="N129" s="164"/>
      <c r="O129" s="164"/>
      <c r="P129" s="164"/>
      <c r="Q129" s="164"/>
      <c r="R129" s="164"/>
      <c r="S129" s="164"/>
      <c r="T129" s="164"/>
      <c r="U129" s="164"/>
      <c r="V129" s="164"/>
      <c r="W129" s="164"/>
      <c r="X129" s="164"/>
      <c r="Y129" s="164"/>
    </row>
    <row r="130" spans="1:25" x14ac:dyDescent="0.2">
      <c r="A130" s="17" t="s">
        <v>166</v>
      </c>
      <c r="B130" s="7" t="s">
        <v>62</v>
      </c>
      <c r="C130" s="13"/>
      <c r="F130" s="162" t="s">
        <v>177</v>
      </c>
      <c r="G130" s="162"/>
      <c r="H130" s="162"/>
      <c r="I130" s="162"/>
      <c r="J130" s="162"/>
      <c r="K130" s="162"/>
      <c r="N130" s="164"/>
      <c r="O130" s="164"/>
      <c r="P130" s="164"/>
      <c r="Q130" s="164"/>
      <c r="R130" s="164"/>
      <c r="S130" s="164"/>
      <c r="T130" s="164"/>
      <c r="U130" s="164"/>
      <c r="V130" s="164"/>
      <c r="W130" s="164"/>
      <c r="X130" s="164"/>
      <c r="Y130" s="164"/>
    </row>
    <row r="131" spans="1:25" x14ac:dyDescent="0.2">
      <c r="A131" s="17" t="s">
        <v>160</v>
      </c>
      <c r="B131" s="7" t="s">
        <v>62</v>
      </c>
      <c r="C131" s="13"/>
      <c r="F131" s="162" t="s">
        <v>178</v>
      </c>
      <c r="G131" s="162"/>
      <c r="H131" s="162"/>
      <c r="I131" s="162"/>
      <c r="J131" s="162"/>
      <c r="K131" s="162"/>
      <c r="N131" s="164"/>
      <c r="O131" s="164"/>
      <c r="P131" s="164"/>
      <c r="Q131" s="164"/>
      <c r="R131" s="164"/>
      <c r="S131" s="164"/>
      <c r="T131" s="164"/>
      <c r="U131" s="164"/>
      <c r="V131" s="164"/>
      <c r="W131" s="164"/>
      <c r="X131" s="164"/>
      <c r="Y131" s="164"/>
    </row>
    <row r="132" spans="1:25" x14ac:dyDescent="0.2">
      <c r="A132" s="34" t="s">
        <v>169</v>
      </c>
      <c r="B132" s="7"/>
      <c r="C132" s="13"/>
      <c r="F132" s="162"/>
      <c r="G132" s="162"/>
      <c r="H132" s="162"/>
      <c r="I132" s="162"/>
      <c r="J132" s="162"/>
      <c r="K132" s="162"/>
      <c r="N132" s="164"/>
      <c r="O132" s="164"/>
      <c r="P132" s="164"/>
      <c r="Q132" s="164"/>
      <c r="R132" s="164"/>
      <c r="S132" s="164"/>
      <c r="T132" s="164"/>
      <c r="U132" s="164"/>
      <c r="V132" s="164"/>
      <c r="W132" s="164"/>
      <c r="X132" s="164"/>
      <c r="Y132" s="164"/>
    </row>
    <row r="133" spans="1:25" x14ac:dyDescent="0.2">
      <c r="A133" s="17" t="s">
        <v>162</v>
      </c>
      <c r="B133" s="7" t="s">
        <v>62</v>
      </c>
      <c r="C133" s="13"/>
      <c r="F133" s="162" t="s">
        <v>179</v>
      </c>
      <c r="G133" s="162"/>
      <c r="H133" s="162"/>
      <c r="I133" s="162"/>
      <c r="J133" s="162"/>
      <c r="K133" s="162"/>
      <c r="N133" s="164"/>
      <c r="O133" s="164"/>
      <c r="P133" s="164"/>
      <c r="Q133" s="164"/>
      <c r="R133" s="164"/>
      <c r="S133" s="164"/>
      <c r="T133" s="164"/>
      <c r="U133" s="164"/>
      <c r="V133" s="164"/>
      <c r="W133" s="164"/>
      <c r="X133" s="164"/>
      <c r="Y133" s="164"/>
    </row>
    <row r="134" spans="1:25" x14ac:dyDescent="0.2">
      <c r="A134" s="17" t="s">
        <v>234</v>
      </c>
      <c r="B134" s="7" t="s">
        <v>61</v>
      </c>
      <c r="C134" s="13"/>
      <c r="N134" s="164"/>
      <c r="O134" s="164"/>
      <c r="P134" s="164"/>
      <c r="Q134" s="164"/>
      <c r="R134" s="164"/>
      <c r="S134" s="164"/>
      <c r="T134" s="164"/>
      <c r="U134" s="164"/>
      <c r="V134" s="164"/>
      <c r="W134" s="164"/>
      <c r="X134" s="164"/>
      <c r="Y134" s="164"/>
    </row>
    <row r="135" spans="1:25" x14ac:dyDescent="0.2">
      <c r="A135" s="17" t="s">
        <v>163</v>
      </c>
      <c r="B135" s="7" t="s">
        <v>62</v>
      </c>
      <c r="C135" s="13"/>
      <c r="F135" s="162" t="s">
        <v>180</v>
      </c>
      <c r="G135" s="162"/>
      <c r="H135" s="162"/>
      <c r="I135" s="162"/>
      <c r="J135" s="162"/>
      <c r="K135" s="162"/>
      <c r="N135" s="164"/>
      <c r="O135" s="164"/>
      <c r="P135" s="164"/>
      <c r="Q135" s="164"/>
      <c r="R135" s="164"/>
      <c r="S135" s="164"/>
      <c r="T135" s="164"/>
      <c r="U135" s="164"/>
      <c r="V135" s="164"/>
      <c r="W135" s="164"/>
      <c r="X135" s="164"/>
      <c r="Y135" s="164"/>
    </row>
    <row r="136" spans="1:25" x14ac:dyDescent="0.2">
      <c r="A136" s="15" t="s">
        <v>30</v>
      </c>
      <c r="B136" s="7" t="s">
        <v>62</v>
      </c>
      <c r="C136" s="13"/>
      <c r="F136" s="162" t="s">
        <v>181</v>
      </c>
      <c r="G136" s="162"/>
      <c r="H136" s="162"/>
      <c r="I136" s="162"/>
      <c r="J136" s="162"/>
      <c r="K136" s="162"/>
      <c r="N136" s="164"/>
      <c r="O136" s="164"/>
      <c r="P136" s="164"/>
      <c r="Q136" s="164"/>
      <c r="R136" s="164"/>
      <c r="S136" s="164"/>
      <c r="T136" s="164"/>
      <c r="U136" s="164"/>
      <c r="V136" s="164"/>
      <c r="W136" s="164"/>
      <c r="X136" s="164"/>
      <c r="Y136" s="164"/>
    </row>
    <row r="137" spans="1:25" x14ac:dyDescent="0.2">
      <c r="A137" s="15" t="s">
        <v>31</v>
      </c>
      <c r="B137" s="7" t="s">
        <v>62</v>
      </c>
      <c r="C137" s="13"/>
      <c r="F137" s="162" t="s">
        <v>182</v>
      </c>
      <c r="G137" s="162"/>
      <c r="H137" s="162"/>
      <c r="I137" s="162"/>
      <c r="J137" s="162"/>
      <c r="K137" s="162"/>
      <c r="N137" s="164"/>
      <c r="O137" s="164"/>
      <c r="P137" s="164"/>
      <c r="Q137" s="164"/>
      <c r="R137" s="164"/>
      <c r="S137" s="164"/>
      <c r="T137" s="164"/>
      <c r="U137" s="164"/>
      <c r="V137" s="164"/>
      <c r="W137" s="164"/>
      <c r="X137" s="164"/>
      <c r="Y137" s="164"/>
    </row>
    <row r="138" spans="1:25" x14ac:dyDescent="0.2">
      <c r="A138" s="15" t="s">
        <v>33</v>
      </c>
      <c r="B138" s="7" t="s">
        <v>62</v>
      </c>
      <c r="C138" s="13"/>
      <c r="F138" s="162" t="s">
        <v>183</v>
      </c>
      <c r="G138" s="162"/>
      <c r="H138" s="162"/>
      <c r="I138" s="162"/>
      <c r="J138" s="162"/>
      <c r="K138" s="162"/>
      <c r="N138" s="164"/>
      <c r="O138" s="164"/>
      <c r="P138" s="164"/>
      <c r="Q138" s="164"/>
      <c r="R138" s="164"/>
      <c r="S138" s="164"/>
      <c r="T138" s="164"/>
      <c r="U138" s="164"/>
      <c r="V138" s="164"/>
      <c r="W138" s="164"/>
      <c r="X138" s="164"/>
      <c r="Y138" s="164"/>
    </row>
    <row r="139" spans="1:25" x14ac:dyDescent="0.2">
      <c r="A139" s="34" t="s">
        <v>168</v>
      </c>
      <c r="B139" s="7"/>
      <c r="C139" s="13"/>
      <c r="F139" s="162"/>
      <c r="G139" s="162"/>
      <c r="H139" s="162"/>
      <c r="I139" s="162"/>
      <c r="J139" s="162"/>
      <c r="K139" s="162"/>
      <c r="N139" s="164"/>
      <c r="O139" s="164"/>
      <c r="P139" s="164"/>
      <c r="Q139" s="164"/>
      <c r="R139" s="164"/>
      <c r="S139" s="164"/>
      <c r="T139" s="164"/>
      <c r="U139" s="164"/>
      <c r="V139" s="164"/>
      <c r="W139" s="164"/>
      <c r="X139" s="164"/>
      <c r="Y139" s="164"/>
    </row>
    <row r="140" spans="1:25" x14ac:dyDescent="0.2">
      <c r="A140" s="17" t="s">
        <v>165</v>
      </c>
      <c r="B140" s="7" t="s">
        <v>62</v>
      </c>
      <c r="C140" s="13"/>
      <c r="F140" s="162" t="s">
        <v>184</v>
      </c>
      <c r="G140" s="162"/>
      <c r="H140" s="162"/>
      <c r="I140" s="162"/>
      <c r="J140" s="162"/>
      <c r="K140" s="162"/>
      <c r="N140" s="164"/>
      <c r="O140" s="164"/>
      <c r="P140" s="164"/>
      <c r="Q140" s="164"/>
      <c r="R140" s="164"/>
      <c r="S140" s="164"/>
      <c r="T140" s="164"/>
      <c r="U140" s="164"/>
      <c r="V140" s="164"/>
      <c r="W140" s="164"/>
      <c r="X140" s="164"/>
      <c r="Y140" s="164"/>
    </row>
    <row r="141" spans="1:25" x14ac:dyDescent="0.2">
      <c r="A141" s="17" t="s">
        <v>281</v>
      </c>
      <c r="B141" s="7" t="s">
        <v>62</v>
      </c>
      <c r="C141" s="13"/>
      <c r="N141" s="164"/>
      <c r="O141" s="164"/>
      <c r="P141" s="164"/>
      <c r="Q141" s="164"/>
      <c r="R141" s="164"/>
      <c r="S141" s="164"/>
      <c r="T141" s="164"/>
      <c r="U141" s="164"/>
      <c r="V141" s="164"/>
      <c r="W141" s="164"/>
      <c r="X141" s="164"/>
      <c r="Y141" s="164"/>
    </row>
    <row r="142" spans="1:25" x14ac:dyDescent="0.2">
      <c r="A142" s="17" t="s">
        <v>274</v>
      </c>
      <c r="B142" s="7" t="s">
        <v>62</v>
      </c>
      <c r="C142" s="13"/>
      <c r="F142" s="108" t="s">
        <v>275</v>
      </c>
      <c r="N142" s="164"/>
      <c r="O142" s="164"/>
      <c r="P142" s="164"/>
      <c r="Q142" s="164"/>
      <c r="R142" s="164"/>
      <c r="S142" s="164"/>
      <c r="T142" s="164"/>
      <c r="U142" s="164"/>
      <c r="V142" s="164"/>
      <c r="W142" s="164"/>
      <c r="X142" s="164"/>
      <c r="Y142" s="164"/>
    </row>
    <row r="143" spans="1:25" x14ac:dyDescent="0.2">
      <c r="A143" s="17" t="s">
        <v>282</v>
      </c>
      <c r="B143" s="7" t="s">
        <v>62</v>
      </c>
      <c r="C143" s="13"/>
      <c r="N143" s="164"/>
      <c r="O143" s="164"/>
      <c r="P143" s="164"/>
      <c r="Q143" s="164"/>
      <c r="R143" s="164"/>
      <c r="S143" s="164"/>
      <c r="T143" s="164"/>
      <c r="U143" s="164"/>
      <c r="V143" s="164"/>
      <c r="W143" s="164"/>
      <c r="X143" s="164"/>
      <c r="Y143" s="164"/>
    </row>
    <row r="144" spans="1:25" x14ac:dyDescent="0.2">
      <c r="A144" s="17" t="s">
        <v>167</v>
      </c>
      <c r="B144" s="7" t="s">
        <v>62</v>
      </c>
      <c r="C144" s="13"/>
      <c r="F144" s="162" t="s">
        <v>185</v>
      </c>
      <c r="G144" s="162"/>
      <c r="H144" s="162"/>
      <c r="I144" s="162"/>
      <c r="J144" s="162"/>
      <c r="K144" s="162"/>
      <c r="N144" s="164"/>
      <c r="O144" s="164"/>
      <c r="P144" s="164"/>
      <c r="Q144" s="164"/>
      <c r="R144" s="164"/>
      <c r="S144" s="164"/>
      <c r="T144" s="164"/>
      <c r="U144" s="164"/>
      <c r="V144" s="164"/>
      <c r="W144" s="164"/>
      <c r="X144" s="164"/>
      <c r="Y144" s="164"/>
    </row>
    <row r="145" spans="1:25" ht="17" thickBot="1" x14ac:dyDescent="0.25">
      <c r="A145" s="19"/>
      <c r="B145" s="20"/>
      <c r="C145" s="21"/>
      <c r="F145" s="162"/>
      <c r="G145" s="162"/>
      <c r="H145" s="162"/>
      <c r="I145" s="162"/>
      <c r="J145" s="162"/>
      <c r="K145" s="162"/>
      <c r="N145" s="164"/>
      <c r="O145" s="164"/>
      <c r="P145" s="164"/>
      <c r="Q145" s="164"/>
      <c r="R145" s="164"/>
      <c r="S145" s="164"/>
      <c r="T145" s="164"/>
      <c r="U145" s="164"/>
      <c r="V145" s="164"/>
      <c r="W145" s="164"/>
      <c r="X145" s="164"/>
      <c r="Y145" s="164"/>
    </row>
    <row r="146" spans="1:25" s="6" customFormat="1" ht="29" customHeight="1" x14ac:dyDescent="0.2">
      <c r="A146" s="165" t="s">
        <v>9</v>
      </c>
      <c r="B146" s="166"/>
      <c r="C146" s="167"/>
      <c r="F146" s="161"/>
      <c r="G146" s="161"/>
      <c r="H146" s="161"/>
      <c r="I146" s="161"/>
      <c r="J146" s="161"/>
      <c r="K146" s="161"/>
      <c r="N146" s="164"/>
      <c r="O146" s="164"/>
      <c r="P146" s="164"/>
      <c r="Q146" s="164"/>
      <c r="R146" s="164"/>
      <c r="S146" s="164"/>
      <c r="T146" s="164"/>
      <c r="U146" s="164"/>
      <c r="V146" s="164"/>
      <c r="W146" s="164"/>
      <c r="X146" s="164"/>
      <c r="Y146" s="164"/>
    </row>
    <row r="147" spans="1:25" x14ac:dyDescent="0.2">
      <c r="A147" s="15" t="s">
        <v>186</v>
      </c>
      <c r="B147" s="7" t="s">
        <v>62</v>
      </c>
      <c r="C147" s="13"/>
      <c r="F147" s="162" t="s">
        <v>187</v>
      </c>
      <c r="G147" s="162"/>
      <c r="H147" s="162"/>
      <c r="I147" s="162"/>
      <c r="J147" s="162"/>
      <c r="K147" s="162"/>
      <c r="N147" s="164"/>
      <c r="O147" s="164"/>
      <c r="P147" s="164"/>
      <c r="Q147" s="164"/>
      <c r="R147" s="164"/>
      <c r="S147" s="164"/>
      <c r="T147" s="164"/>
      <c r="U147" s="164"/>
      <c r="V147" s="164"/>
      <c r="W147" s="164"/>
      <c r="X147" s="164"/>
      <c r="Y147" s="164"/>
    </row>
    <row r="148" spans="1:25" x14ac:dyDescent="0.2">
      <c r="A148" s="34" t="s">
        <v>279</v>
      </c>
      <c r="B148" s="7"/>
      <c r="C148" s="13"/>
      <c r="F148" s="162"/>
      <c r="G148" s="162"/>
      <c r="H148" s="162"/>
      <c r="I148" s="162"/>
      <c r="J148" s="162"/>
      <c r="K148" s="162"/>
      <c r="N148" s="164"/>
      <c r="O148" s="164"/>
      <c r="P148" s="164"/>
      <c r="Q148" s="164"/>
      <c r="R148" s="164"/>
      <c r="S148" s="164"/>
      <c r="T148" s="164"/>
      <c r="U148" s="164"/>
      <c r="V148" s="164"/>
      <c r="W148" s="164"/>
      <c r="X148" s="164"/>
      <c r="Y148" s="164"/>
    </row>
    <row r="149" spans="1:25" x14ac:dyDescent="0.2">
      <c r="A149" s="17" t="s">
        <v>276</v>
      </c>
      <c r="B149" s="7" t="s">
        <v>62</v>
      </c>
      <c r="C149" s="13"/>
      <c r="F149" s="162" t="s">
        <v>188</v>
      </c>
      <c r="G149" s="162"/>
      <c r="H149" s="162"/>
      <c r="I149" s="162"/>
      <c r="J149" s="162"/>
      <c r="K149" s="162"/>
      <c r="N149" s="164"/>
      <c r="O149" s="164"/>
      <c r="P149" s="164"/>
      <c r="Q149" s="164"/>
      <c r="R149" s="164"/>
      <c r="S149" s="164"/>
      <c r="T149" s="164"/>
      <c r="U149" s="164"/>
      <c r="V149" s="164"/>
      <c r="W149" s="164"/>
      <c r="X149" s="164"/>
      <c r="Y149" s="164"/>
    </row>
    <row r="150" spans="1:25" x14ac:dyDescent="0.2">
      <c r="A150" s="17" t="s">
        <v>277</v>
      </c>
      <c r="B150" s="7" t="s">
        <v>62</v>
      </c>
      <c r="C150" s="13"/>
      <c r="F150" s="162" t="s">
        <v>278</v>
      </c>
      <c r="G150" s="162"/>
      <c r="H150" s="162"/>
      <c r="I150" s="162"/>
      <c r="J150" s="162"/>
      <c r="K150" s="162"/>
      <c r="N150" s="164"/>
      <c r="O150" s="164"/>
      <c r="P150" s="164"/>
      <c r="Q150" s="164"/>
      <c r="R150" s="164"/>
      <c r="S150" s="164"/>
      <c r="T150" s="164"/>
      <c r="U150" s="164"/>
      <c r="V150" s="164"/>
      <c r="W150" s="164"/>
      <c r="X150" s="164"/>
      <c r="Y150" s="164"/>
    </row>
    <row r="151" spans="1:25" x14ac:dyDescent="0.2">
      <c r="A151" s="15" t="s">
        <v>34</v>
      </c>
      <c r="B151" s="7" t="s">
        <v>62</v>
      </c>
      <c r="C151" s="13"/>
      <c r="F151" s="162" t="s">
        <v>189</v>
      </c>
      <c r="G151" s="162"/>
      <c r="H151" s="162"/>
      <c r="I151" s="162"/>
      <c r="J151" s="162"/>
      <c r="K151" s="162"/>
      <c r="N151" s="164"/>
      <c r="O151" s="164"/>
      <c r="P151" s="164"/>
      <c r="Q151" s="164"/>
      <c r="R151" s="164"/>
      <c r="S151" s="164"/>
      <c r="T151" s="164"/>
      <c r="U151" s="164"/>
      <c r="V151" s="164"/>
      <c r="W151" s="164"/>
      <c r="X151" s="164"/>
      <c r="Y151" s="164"/>
    </row>
    <row r="152" spans="1:25" x14ac:dyDescent="0.2">
      <c r="A152" s="15" t="s">
        <v>35</v>
      </c>
      <c r="B152" s="7" t="s">
        <v>62</v>
      </c>
      <c r="C152" s="13"/>
      <c r="F152" s="162" t="s">
        <v>190</v>
      </c>
      <c r="G152" s="162"/>
      <c r="H152" s="162"/>
      <c r="I152" s="162"/>
      <c r="J152" s="162"/>
      <c r="K152" s="162"/>
      <c r="N152" s="164"/>
      <c r="O152" s="164"/>
      <c r="P152" s="164"/>
      <c r="Q152" s="164"/>
      <c r="R152" s="164"/>
      <c r="S152" s="164"/>
      <c r="T152" s="164"/>
      <c r="U152" s="164"/>
      <c r="V152" s="164"/>
      <c r="W152" s="164"/>
      <c r="X152" s="164"/>
      <c r="Y152" s="164"/>
    </row>
    <row r="153" spans="1:25" x14ac:dyDescent="0.2">
      <c r="A153" s="15" t="s">
        <v>36</v>
      </c>
      <c r="B153" s="7" t="s">
        <v>62</v>
      </c>
      <c r="C153" s="13"/>
      <c r="F153" s="162" t="s">
        <v>191</v>
      </c>
      <c r="G153" s="162"/>
      <c r="H153" s="162"/>
      <c r="I153" s="162"/>
      <c r="J153" s="162"/>
      <c r="K153" s="162"/>
      <c r="N153" s="164"/>
      <c r="O153" s="164"/>
      <c r="P153" s="164"/>
      <c r="Q153" s="164"/>
      <c r="R153" s="164"/>
      <c r="S153" s="164"/>
      <c r="T153" s="164"/>
      <c r="U153" s="164"/>
      <c r="V153" s="164"/>
      <c r="W153" s="164"/>
      <c r="X153" s="164"/>
      <c r="Y153" s="164"/>
    </row>
    <row r="154" spans="1:25" x14ac:dyDescent="0.2">
      <c r="A154" s="15" t="s">
        <v>37</v>
      </c>
      <c r="B154" s="7" t="s">
        <v>62</v>
      </c>
      <c r="C154" s="13"/>
      <c r="F154" s="162" t="s">
        <v>192</v>
      </c>
      <c r="G154" s="162"/>
      <c r="H154" s="162"/>
      <c r="I154" s="162"/>
      <c r="J154" s="162"/>
      <c r="K154" s="162"/>
      <c r="N154" s="164"/>
      <c r="O154" s="164"/>
      <c r="P154" s="164"/>
      <c r="Q154" s="164"/>
      <c r="R154" s="164"/>
      <c r="S154" s="164"/>
      <c r="T154" s="164"/>
      <c r="U154" s="164"/>
      <c r="V154" s="164"/>
      <c r="W154" s="164"/>
      <c r="X154" s="164"/>
      <c r="Y154" s="164"/>
    </row>
    <row r="155" spans="1:25" x14ac:dyDescent="0.2">
      <c r="A155" s="15" t="s">
        <v>39</v>
      </c>
      <c r="B155" s="7" t="s">
        <v>62</v>
      </c>
      <c r="C155" s="13"/>
      <c r="F155" s="162" t="s">
        <v>193</v>
      </c>
      <c r="G155" s="162"/>
      <c r="H155" s="162"/>
      <c r="I155" s="162"/>
      <c r="J155" s="162"/>
      <c r="K155" s="162"/>
      <c r="N155" s="164"/>
      <c r="O155" s="164"/>
      <c r="P155" s="164"/>
      <c r="Q155" s="164"/>
      <c r="R155" s="164"/>
      <c r="S155" s="164"/>
      <c r="T155" s="164"/>
      <c r="U155" s="164"/>
      <c r="V155" s="164"/>
      <c r="W155" s="164"/>
      <c r="X155" s="164"/>
      <c r="Y155" s="164"/>
    </row>
    <row r="156" spans="1:25" x14ac:dyDescent="0.2">
      <c r="A156" s="15" t="s">
        <v>38</v>
      </c>
      <c r="B156" s="7" t="s">
        <v>62</v>
      </c>
      <c r="C156" s="13"/>
      <c r="F156" s="162" t="s">
        <v>194</v>
      </c>
      <c r="G156" s="162"/>
      <c r="H156" s="162"/>
      <c r="I156" s="162"/>
      <c r="J156" s="162"/>
      <c r="K156" s="162"/>
      <c r="N156" s="164"/>
      <c r="O156" s="164"/>
      <c r="P156" s="164"/>
      <c r="Q156" s="164"/>
      <c r="R156" s="164"/>
      <c r="S156" s="164"/>
      <c r="T156" s="164"/>
      <c r="U156" s="164"/>
      <c r="V156" s="164"/>
      <c r="W156" s="164"/>
      <c r="X156" s="164"/>
      <c r="Y156" s="164"/>
    </row>
    <row r="157" spans="1:25" x14ac:dyDescent="0.2">
      <c r="A157" s="34" t="s">
        <v>204</v>
      </c>
      <c r="B157" s="7"/>
      <c r="C157" s="13"/>
      <c r="F157" s="162"/>
      <c r="G157" s="162"/>
      <c r="H157" s="162"/>
      <c r="I157" s="162"/>
      <c r="J157" s="162"/>
      <c r="K157" s="162"/>
      <c r="N157" s="164"/>
      <c r="O157" s="164"/>
      <c r="P157" s="164"/>
      <c r="Q157" s="164"/>
      <c r="R157" s="164"/>
      <c r="S157" s="164"/>
      <c r="T157" s="164"/>
      <c r="U157" s="164"/>
      <c r="V157" s="164"/>
      <c r="W157" s="164"/>
      <c r="X157" s="164"/>
      <c r="Y157" s="164"/>
    </row>
    <row r="158" spans="1:25" x14ac:dyDescent="0.2">
      <c r="A158" s="31" t="s">
        <v>236</v>
      </c>
      <c r="B158" s="26" t="s">
        <v>62</v>
      </c>
      <c r="C158" s="27"/>
      <c r="F158" s="108" t="s">
        <v>237</v>
      </c>
      <c r="N158" s="164"/>
      <c r="O158" s="164"/>
      <c r="P158" s="164"/>
      <c r="Q158" s="164"/>
      <c r="R158" s="164"/>
      <c r="S158" s="164"/>
      <c r="T158" s="164"/>
      <c r="U158" s="164"/>
      <c r="V158" s="164"/>
      <c r="W158" s="164"/>
      <c r="X158" s="164"/>
      <c r="Y158" s="164"/>
    </row>
    <row r="159" spans="1:25" ht="17" thickBot="1" x14ac:dyDescent="0.25">
      <c r="A159" s="19"/>
      <c r="B159" s="20"/>
      <c r="C159" s="21"/>
      <c r="F159" s="162"/>
      <c r="G159" s="162"/>
      <c r="H159" s="162"/>
      <c r="I159" s="162"/>
      <c r="J159" s="162"/>
      <c r="K159" s="162"/>
      <c r="N159" s="164"/>
      <c r="O159" s="164"/>
      <c r="P159" s="164"/>
      <c r="Q159" s="164"/>
      <c r="R159" s="164"/>
      <c r="S159" s="164"/>
      <c r="T159" s="164"/>
      <c r="U159" s="164"/>
      <c r="V159" s="164"/>
      <c r="W159" s="164"/>
      <c r="X159" s="164"/>
      <c r="Y159" s="164"/>
    </row>
    <row r="160" spans="1:25" s="6" customFormat="1" ht="29" customHeight="1" x14ac:dyDescent="0.2">
      <c r="A160" s="165" t="s">
        <v>10</v>
      </c>
      <c r="B160" s="166"/>
      <c r="C160" s="167"/>
      <c r="F160" s="161"/>
      <c r="G160" s="161"/>
      <c r="H160" s="161"/>
      <c r="I160" s="161"/>
      <c r="J160" s="161"/>
      <c r="K160" s="161"/>
      <c r="N160" s="164"/>
      <c r="O160" s="164"/>
      <c r="P160" s="164"/>
      <c r="Q160" s="164"/>
      <c r="R160" s="164"/>
      <c r="S160" s="164"/>
      <c r="T160" s="164"/>
      <c r="U160" s="164"/>
      <c r="V160" s="164"/>
      <c r="W160" s="164"/>
      <c r="X160" s="164"/>
      <c r="Y160" s="164"/>
    </row>
    <row r="161" spans="1:25" x14ac:dyDescent="0.2">
      <c r="A161" s="15" t="s">
        <v>40</v>
      </c>
      <c r="B161" s="7" t="s">
        <v>55</v>
      </c>
      <c r="C161" s="13"/>
      <c r="F161" s="162" t="s">
        <v>195</v>
      </c>
      <c r="G161" s="162"/>
      <c r="H161" s="162"/>
      <c r="I161" s="162"/>
      <c r="J161" s="162"/>
      <c r="K161" s="162"/>
      <c r="N161" s="164"/>
      <c r="O161" s="164"/>
      <c r="P161" s="164"/>
      <c r="Q161" s="164"/>
      <c r="R161" s="164"/>
      <c r="S161" s="164"/>
      <c r="T161" s="164"/>
      <c r="U161" s="164"/>
      <c r="V161" s="164"/>
      <c r="W161" s="164"/>
      <c r="X161" s="164"/>
      <c r="Y161" s="164"/>
    </row>
    <row r="162" spans="1:25" x14ac:dyDescent="0.2">
      <c r="A162" s="15" t="s">
        <v>41</v>
      </c>
      <c r="B162" s="7" t="s">
        <v>55</v>
      </c>
      <c r="C162" s="13"/>
      <c r="F162" s="162" t="s">
        <v>196</v>
      </c>
      <c r="G162" s="162"/>
      <c r="H162" s="162"/>
      <c r="I162" s="162"/>
      <c r="J162" s="162"/>
      <c r="K162" s="162"/>
      <c r="N162" s="164"/>
      <c r="O162" s="164"/>
      <c r="P162" s="164"/>
      <c r="Q162" s="164"/>
      <c r="R162" s="164"/>
      <c r="S162" s="164"/>
      <c r="T162" s="164"/>
      <c r="U162" s="164"/>
      <c r="V162" s="164"/>
      <c r="W162" s="164"/>
      <c r="X162" s="164"/>
      <c r="Y162" s="164"/>
    </row>
    <row r="163" spans="1:25" x14ac:dyDescent="0.2">
      <c r="A163" s="15" t="s">
        <v>235</v>
      </c>
      <c r="B163" s="7" t="s">
        <v>55</v>
      </c>
      <c r="C163" s="13"/>
      <c r="F163" s="162" t="s">
        <v>197</v>
      </c>
      <c r="G163" s="162"/>
      <c r="H163" s="162"/>
      <c r="I163" s="162"/>
      <c r="J163" s="162"/>
      <c r="K163" s="162"/>
      <c r="N163" s="164"/>
      <c r="O163" s="164"/>
      <c r="P163" s="164"/>
      <c r="Q163" s="164"/>
      <c r="R163" s="164"/>
      <c r="S163" s="164"/>
      <c r="T163" s="164"/>
      <c r="U163" s="164"/>
      <c r="V163" s="164"/>
      <c r="W163" s="164"/>
      <c r="X163" s="164"/>
      <c r="Y163" s="164"/>
    </row>
    <row r="164" spans="1:25" x14ac:dyDescent="0.2">
      <c r="A164" s="15" t="s">
        <v>284</v>
      </c>
      <c r="B164" s="7" t="s">
        <v>55</v>
      </c>
      <c r="C164" s="13"/>
      <c r="N164" s="164"/>
      <c r="O164" s="164"/>
      <c r="P164" s="164"/>
      <c r="Q164" s="164"/>
      <c r="R164" s="164"/>
      <c r="S164" s="164"/>
      <c r="T164" s="164"/>
      <c r="U164" s="164"/>
      <c r="V164" s="164"/>
      <c r="W164" s="164"/>
      <c r="X164" s="164"/>
      <c r="Y164" s="164"/>
    </row>
    <row r="165" spans="1:25" x14ac:dyDescent="0.2">
      <c r="A165" s="15" t="s">
        <v>42</v>
      </c>
      <c r="B165" s="7" t="s">
        <v>55</v>
      </c>
      <c r="C165" s="13"/>
      <c r="F165" s="162" t="s">
        <v>198</v>
      </c>
      <c r="G165" s="162"/>
      <c r="H165" s="162"/>
      <c r="I165" s="162"/>
      <c r="J165" s="162"/>
      <c r="K165" s="162"/>
      <c r="N165" s="164"/>
      <c r="O165" s="164"/>
      <c r="P165" s="164"/>
      <c r="Q165" s="164"/>
      <c r="R165" s="164"/>
      <c r="S165" s="164"/>
      <c r="T165" s="164"/>
      <c r="U165" s="164"/>
      <c r="V165" s="164"/>
      <c r="W165" s="164"/>
      <c r="X165" s="164"/>
      <c r="Y165" s="164"/>
    </row>
    <row r="166" spans="1:25" x14ac:dyDescent="0.2">
      <c r="A166" s="15" t="s">
        <v>199</v>
      </c>
      <c r="B166" s="7" t="s">
        <v>55</v>
      </c>
      <c r="C166" s="13"/>
      <c r="F166" s="162" t="s">
        <v>200</v>
      </c>
      <c r="G166" s="162"/>
      <c r="H166" s="162"/>
      <c r="I166" s="162"/>
      <c r="J166" s="162"/>
      <c r="K166" s="162"/>
      <c r="N166" s="164"/>
      <c r="O166" s="164"/>
      <c r="P166" s="164"/>
      <c r="Q166" s="164"/>
      <c r="R166" s="164"/>
      <c r="S166" s="164"/>
      <c r="T166" s="164"/>
      <c r="U166" s="164"/>
      <c r="V166" s="164"/>
      <c r="W166" s="164"/>
      <c r="X166" s="164"/>
      <c r="Y166" s="164"/>
    </row>
    <row r="167" spans="1:25" ht="17" thickBot="1" x14ac:dyDescent="0.25">
      <c r="A167" s="19"/>
      <c r="B167" s="20"/>
      <c r="C167" s="21"/>
      <c r="F167" s="162"/>
      <c r="G167" s="162"/>
      <c r="H167" s="162"/>
      <c r="I167" s="162"/>
      <c r="J167" s="162"/>
      <c r="K167" s="162"/>
      <c r="N167" s="164"/>
      <c r="O167" s="164"/>
      <c r="P167" s="164"/>
      <c r="Q167" s="164"/>
      <c r="R167" s="164"/>
      <c r="S167" s="164"/>
      <c r="T167" s="164"/>
      <c r="U167" s="164"/>
      <c r="V167" s="164"/>
      <c r="W167" s="164"/>
      <c r="X167" s="164"/>
      <c r="Y167" s="164"/>
    </row>
    <row r="168" spans="1:25" s="6" customFormat="1" ht="29" customHeight="1" x14ac:dyDescent="0.2">
      <c r="A168" s="165" t="s">
        <v>43</v>
      </c>
      <c r="B168" s="166"/>
      <c r="C168" s="167"/>
      <c r="F168" s="161"/>
      <c r="G168" s="161"/>
      <c r="H168" s="161"/>
      <c r="I168" s="161"/>
      <c r="J168" s="161"/>
      <c r="K168" s="161"/>
      <c r="N168" s="164"/>
      <c r="O168" s="164"/>
      <c r="P168" s="164"/>
      <c r="Q168" s="164"/>
      <c r="R168" s="164"/>
      <c r="S168" s="164"/>
      <c r="T168" s="164"/>
      <c r="U168" s="164"/>
      <c r="V168" s="164"/>
      <c r="W168" s="164"/>
      <c r="X168" s="164"/>
      <c r="Y168" s="164"/>
    </row>
    <row r="169" spans="1:25" x14ac:dyDescent="0.2">
      <c r="A169" s="15"/>
      <c r="B169" s="7"/>
      <c r="C169" s="13"/>
      <c r="N169" s="9"/>
      <c r="O169" s="9"/>
      <c r="P169" s="9"/>
      <c r="Q169" s="9"/>
      <c r="R169" s="9"/>
      <c r="S169" s="9"/>
    </row>
    <row r="170" spans="1:25" ht="17" thickBot="1" x14ac:dyDescent="0.25">
      <c r="A170" s="19"/>
      <c r="B170" s="20"/>
      <c r="C170" s="21"/>
      <c r="N170" s="9"/>
      <c r="O170" s="9"/>
      <c r="P170" s="9"/>
      <c r="Q170" s="9"/>
      <c r="R170" s="9"/>
      <c r="S170" s="9"/>
    </row>
    <row r="171" spans="1:25" x14ac:dyDescent="0.2">
      <c r="N171" s="9"/>
      <c r="O171" s="9"/>
      <c r="P171" s="9"/>
      <c r="Q171" s="9"/>
      <c r="R171" s="9"/>
      <c r="S171" s="9"/>
    </row>
    <row r="172" spans="1:25" x14ac:dyDescent="0.2">
      <c r="N172" s="9"/>
      <c r="O172" s="9"/>
      <c r="P172" s="9"/>
      <c r="Q172" s="9"/>
      <c r="R172" s="9"/>
      <c r="S172" s="9"/>
    </row>
    <row r="173" spans="1:25" x14ac:dyDescent="0.2">
      <c r="N173" s="9"/>
      <c r="O173" s="9"/>
      <c r="P173" s="9"/>
      <c r="Q173" s="9"/>
      <c r="R173" s="9"/>
      <c r="S173" s="9"/>
    </row>
    <row r="174" spans="1:25" x14ac:dyDescent="0.2">
      <c r="N174" s="9"/>
      <c r="O174" s="9"/>
      <c r="P174" s="9"/>
      <c r="Q174" s="9"/>
      <c r="R174" s="9"/>
      <c r="S174" s="9"/>
    </row>
    <row r="175" spans="1:25" x14ac:dyDescent="0.2">
      <c r="N175" s="9"/>
      <c r="O175" s="9"/>
      <c r="P175" s="9"/>
      <c r="Q175" s="9"/>
      <c r="R175" s="9"/>
      <c r="S175" s="9"/>
    </row>
    <row r="176" spans="1:25" x14ac:dyDescent="0.2">
      <c r="N176" s="9"/>
      <c r="O176" s="9"/>
      <c r="P176" s="9"/>
      <c r="Q176" s="9"/>
      <c r="R176" s="9"/>
      <c r="S176" s="9"/>
    </row>
    <row r="177" spans="14:19" x14ac:dyDescent="0.2">
      <c r="N177" s="9"/>
      <c r="O177" s="9"/>
      <c r="P177" s="9"/>
      <c r="Q177" s="9"/>
      <c r="R177" s="9"/>
      <c r="S177" s="9"/>
    </row>
    <row r="178" spans="14:19" x14ac:dyDescent="0.2">
      <c r="N178" s="9"/>
      <c r="O178" s="9"/>
      <c r="P178" s="9"/>
      <c r="Q178" s="9"/>
      <c r="R178" s="9"/>
      <c r="S178" s="9"/>
    </row>
    <row r="179" spans="14:19" x14ac:dyDescent="0.2">
      <c r="N179" s="9"/>
      <c r="O179" s="9"/>
      <c r="P179" s="9"/>
      <c r="Q179" s="9"/>
      <c r="R179" s="9"/>
      <c r="S179" s="9"/>
    </row>
    <row r="180" spans="14:19" x14ac:dyDescent="0.2">
      <c r="N180" s="9"/>
      <c r="O180" s="9"/>
      <c r="P180" s="9"/>
      <c r="Q180" s="9"/>
      <c r="R180" s="9"/>
      <c r="S180" s="9"/>
    </row>
    <row r="181" spans="14:19" x14ac:dyDescent="0.2">
      <c r="N181" s="9"/>
      <c r="O181" s="9"/>
      <c r="P181" s="9"/>
      <c r="Q181" s="9"/>
      <c r="R181" s="9"/>
      <c r="S181" s="9"/>
    </row>
    <row r="182" spans="14:19" x14ac:dyDescent="0.2">
      <c r="N182" s="9"/>
      <c r="O182" s="9"/>
      <c r="P182" s="9"/>
      <c r="Q182" s="9"/>
      <c r="R182" s="9"/>
      <c r="S182" s="9"/>
    </row>
    <row r="183" spans="14:19" x14ac:dyDescent="0.2">
      <c r="N183" s="9"/>
      <c r="O183" s="9"/>
      <c r="P183" s="9"/>
      <c r="Q183" s="9"/>
      <c r="R183" s="9"/>
      <c r="S183" s="9"/>
    </row>
    <row r="184" spans="14:19" x14ac:dyDescent="0.2">
      <c r="N184" s="9"/>
      <c r="O184" s="9"/>
      <c r="P184" s="9"/>
      <c r="Q184" s="9"/>
      <c r="R184" s="9"/>
      <c r="S184" s="9"/>
    </row>
    <row r="185" spans="14:19" x14ac:dyDescent="0.2">
      <c r="N185" s="9"/>
      <c r="O185" s="9"/>
      <c r="P185" s="9"/>
      <c r="Q185" s="9"/>
      <c r="R185" s="9"/>
      <c r="S185" s="9"/>
    </row>
    <row r="186" spans="14:19" x14ac:dyDescent="0.2">
      <c r="N186" s="9"/>
      <c r="O186" s="9"/>
      <c r="P186" s="9"/>
      <c r="Q186" s="9"/>
      <c r="R186" s="9"/>
      <c r="S186" s="9"/>
    </row>
    <row r="187" spans="14:19" x14ac:dyDescent="0.2">
      <c r="N187" s="9"/>
      <c r="O187" s="9"/>
      <c r="P187" s="9"/>
      <c r="Q187" s="9"/>
      <c r="R187" s="9"/>
      <c r="S187" s="9"/>
    </row>
    <row r="188" spans="14:19" x14ac:dyDescent="0.2">
      <c r="N188" s="9"/>
      <c r="O188" s="9"/>
      <c r="P188" s="9"/>
      <c r="Q188" s="9"/>
      <c r="R188" s="9"/>
      <c r="S188" s="9"/>
    </row>
    <row r="189" spans="14:19" x14ac:dyDescent="0.2">
      <c r="N189" s="9"/>
      <c r="O189" s="9"/>
      <c r="P189" s="9"/>
      <c r="Q189" s="9"/>
      <c r="R189" s="9"/>
      <c r="S189" s="9"/>
    </row>
    <row r="190" spans="14:19" x14ac:dyDescent="0.2">
      <c r="N190" s="9"/>
      <c r="O190" s="9"/>
      <c r="P190" s="9"/>
      <c r="Q190" s="9"/>
      <c r="R190" s="9"/>
      <c r="S190" s="9"/>
    </row>
    <row r="191" spans="14:19" x14ac:dyDescent="0.2">
      <c r="N191" s="9"/>
      <c r="O191" s="9"/>
      <c r="P191" s="9"/>
      <c r="Q191" s="9"/>
      <c r="R191" s="9"/>
      <c r="S191" s="9"/>
    </row>
    <row r="192" spans="14:19" x14ac:dyDescent="0.2">
      <c r="N192" s="9"/>
      <c r="O192" s="9"/>
      <c r="P192" s="9"/>
      <c r="Q192" s="9"/>
      <c r="R192" s="9"/>
      <c r="S192" s="9"/>
    </row>
    <row r="193" spans="14:19" x14ac:dyDescent="0.2">
      <c r="N193" s="9"/>
      <c r="O193" s="9"/>
      <c r="P193" s="9"/>
      <c r="Q193" s="9"/>
      <c r="R193" s="9"/>
      <c r="S193" s="9"/>
    </row>
    <row r="194" spans="14:19" x14ac:dyDescent="0.2">
      <c r="N194" s="9"/>
      <c r="O194" s="9"/>
      <c r="P194" s="9"/>
      <c r="Q194" s="9"/>
      <c r="R194" s="9"/>
      <c r="S194" s="9"/>
    </row>
    <row r="195" spans="14:19" x14ac:dyDescent="0.2">
      <c r="N195" s="9"/>
      <c r="O195" s="9"/>
      <c r="P195" s="9"/>
      <c r="Q195" s="9"/>
      <c r="R195" s="9"/>
      <c r="S195" s="9"/>
    </row>
    <row r="196" spans="14:19" x14ac:dyDescent="0.2">
      <c r="N196" s="9"/>
      <c r="O196" s="9"/>
      <c r="P196" s="9"/>
      <c r="Q196" s="9"/>
      <c r="R196" s="9"/>
      <c r="S196" s="9"/>
    </row>
  </sheetData>
  <sheetProtection selectLockedCells="1" selectUnlockedCells="1"/>
  <mergeCells count="309">
    <mergeCell ref="F7:K7"/>
    <mergeCell ref="F8:K8"/>
    <mergeCell ref="A9:C9"/>
    <mergeCell ref="F9:K9"/>
    <mergeCell ref="F11:K11"/>
    <mergeCell ref="F12:K12"/>
    <mergeCell ref="A1:C1"/>
    <mergeCell ref="F1:K2"/>
    <mergeCell ref="A3:C3"/>
    <mergeCell ref="F4:K4"/>
    <mergeCell ref="F5:K5"/>
    <mergeCell ref="F6:K6"/>
    <mergeCell ref="F19:K19"/>
    <mergeCell ref="F20:K20"/>
    <mergeCell ref="F21:K21"/>
    <mergeCell ref="F22:K22"/>
    <mergeCell ref="F23:K23"/>
    <mergeCell ref="F24:K24"/>
    <mergeCell ref="F13:K13"/>
    <mergeCell ref="F14:K14"/>
    <mergeCell ref="F15:K15"/>
    <mergeCell ref="F16:K16"/>
    <mergeCell ref="F17:K17"/>
    <mergeCell ref="F18:K18"/>
    <mergeCell ref="F31:K31"/>
    <mergeCell ref="F32:K32"/>
    <mergeCell ref="F33:K33"/>
    <mergeCell ref="F34:K34"/>
    <mergeCell ref="F35:K35"/>
    <mergeCell ref="F36:K36"/>
    <mergeCell ref="F25:K25"/>
    <mergeCell ref="F26:K26"/>
    <mergeCell ref="F27:K27"/>
    <mergeCell ref="F28:K28"/>
    <mergeCell ref="F29:K29"/>
    <mergeCell ref="F30:K30"/>
    <mergeCell ref="F42:K42"/>
    <mergeCell ref="F43:K43"/>
    <mergeCell ref="F44:K44"/>
    <mergeCell ref="F45:K45"/>
    <mergeCell ref="F46:K46"/>
    <mergeCell ref="F48:K48"/>
    <mergeCell ref="F37:K37"/>
    <mergeCell ref="F38:K38"/>
    <mergeCell ref="A39:C39"/>
    <mergeCell ref="F39:K39"/>
    <mergeCell ref="F40:K40"/>
    <mergeCell ref="F41:K41"/>
    <mergeCell ref="F67:K67"/>
    <mergeCell ref="F68:K68"/>
    <mergeCell ref="F70:K70"/>
    <mergeCell ref="F71:K71"/>
    <mergeCell ref="F72:K72"/>
    <mergeCell ref="F75:K75"/>
    <mergeCell ref="F49:K49"/>
    <mergeCell ref="F50:K50"/>
    <mergeCell ref="F51:K51"/>
    <mergeCell ref="F64:K64"/>
    <mergeCell ref="F65:K65"/>
    <mergeCell ref="F66:K66"/>
    <mergeCell ref="F84:K84"/>
    <mergeCell ref="F85:K85"/>
    <mergeCell ref="F86:K86"/>
    <mergeCell ref="F87:K87"/>
    <mergeCell ref="F89:K89"/>
    <mergeCell ref="F90:K90"/>
    <mergeCell ref="F76:K76"/>
    <mergeCell ref="F77:K77"/>
    <mergeCell ref="F78:K78"/>
    <mergeCell ref="F80:K80"/>
    <mergeCell ref="F81:K81"/>
    <mergeCell ref="F82:K82"/>
    <mergeCell ref="F96:K96"/>
    <mergeCell ref="F97:K97"/>
    <mergeCell ref="F98:K98"/>
    <mergeCell ref="F99:K99"/>
    <mergeCell ref="F100:K100"/>
    <mergeCell ref="F101:K101"/>
    <mergeCell ref="A91:C91"/>
    <mergeCell ref="F91:K91"/>
    <mergeCell ref="F92:K92"/>
    <mergeCell ref="F93:K93"/>
    <mergeCell ref="F94:K94"/>
    <mergeCell ref="F95:K95"/>
    <mergeCell ref="A121:C121"/>
    <mergeCell ref="F121:K121"/>
    <mergeCell ref="F109:K109"/>
    <mergeCell ref="F110:K110"/>
    <mergeCell ref="F111:K111"/>
    <mergeCell ref="F112:K112"/>
    <mergeCell ref="F113:K113"/>
    <mergeCell ref="F114:K114"/>
    <mergeCell ref="F102:K102"/>
    <mergeCell ref="F105:K105"/>
    <mergeCell ref="A106:C106"/>
    <mergeCell ref="F106:K106"/>
    <mergeCell ref="F107:K107"/>
    <mergeCell ref="F108:K108"/>
    <mergeCell ref="F122:K122"/>
    <mergeCell ref="F123:K123"/>
    <mergeCell ref="F124:K124"/>
    <mergeCell ref="F125:K125"/>
    <mergeCell ref="F126:K126"/>
    <mergeCell ref="F127:K127"/>
    <mergeCell ref="F115:K115"/>
    <mergeCell ref="F116:K116"/>
    <mergeCell ref="F117:K117"/>
    <mergeCell ref="F118:K118"/>
    <mergeCell ref="F120:K120"/>
    <mergeCell ref="F135:K135"/>
    <mergeCell ref="F136:K136"/>
    <mergeCell ref="F137:K137"/>
    <mergeCell ref="F138:K138"/>
    <mergeCell ref="F139:K139"/>
    <mergeCell ref="F140:K140"/>
    <mergeCell ref="F128:K128"/>
    <mergeCell ref="F129:K129"/>
    <mergeCell ref="F130:K130"/>
    <mergeCell ref="F131:K131"/>
    <mergeCell ref="F132:K132"/>
    <mergeCell ref="F133:K133"/>
    <mergeCell ref="F151:K151"/>
    <mergeCell ref="F152:K152"/>
    <mergeCell ref="F153:K153"/>
    <mergeCell ref="F154:K154"/>
    <mergeCell ref="F144:K144"/>
    <mergeCell ref="F145:K145"/>
    <mergeCell ref="A146:C146"/>
    <mergeCell ref="F146:K146"/>
    <mergeCell ref="F147:K147"/>
    <mergeCell ref="F148:K148"/>
    <mergeCell ref="A168:C168"/>
    <mergeCell ref="F168:K168"/>
    <mergeCell ref="N11:Y11"/>
    <mergeCell ref="N12:Y12"/>
    <mergeCell ref="N13:Y13"/>
    <mergeCell ref="N14:Y14"/>
    <mergeCell ref="N15:Y15"/>
    <mergeCell ref="N16:Y16"/>
    <mergeCell ref="N17:Y17"/>
    <mergeCell ref="N18:Y18"/>
    <mergeCell ref="F161:K161"/>
    <mergeCell ref="F162:K162"/>
    <mergeCell ref="F163:K163"/>
    <mergeCell ref="F165:K165"/>
    <mergeCell ref="F166:K166"/>
    <mergeCell ref="F167:K167"/>
    <mergeCell ref="F155:K155"/>
    <mergeCell ref="F156:K156"/>
    <mergeCell ref="F157:K157"/>
    <mergeCell ref="F159:K159"/>
    <mergeCell ref="A160:C160"/>
    <mergeCell ref="F160:K160"/>
    <mergeCell ref="F149:K149"/>
    <mergeCell ref="F150:K150"/>
    <mergeCell ref="N25:Y25"/>
    <mergeCell ref="N26:Y26"/>
    <mergeCell ref="N27:Y27"/>
    <mergeCell ref="N28:Y28"/>
    <mergeCell ref="N29:Y29"/>
    <mergeCell ref="N30:Y30"/>
    <mergeCell ref="N19:Y19"/>
    <mergeCell ref="N20:Y20"/>
    <mergeCell ref="N21:Y21"/>
    <mergeCell ref="N22:Y22"/>
    <mergeCell ref="N23:Y23"/>
    <mergeCell ref="N24:Y24"/>
    <mergeCell ref="N37:Y37"/>
    <mergeCell ref="N38:Y38"/>
    <mergeCell ref="N39:Y39"/>
    <mergeCell ref="N40:Y40"/>
    <mergeCell ref="N41:Y41"/>
    <mergeCell ref="N42:Y42"/>
    <mergeCell ref="N31:Y31"/>
    <mergeCell ref="N32:Y32"/>
    <mergeCell ref="N33:Y33"/>
    <mergeCell ref="N34:Y34"/>
    <mergeCell ref="N35:Y35"/>
    <mergeCell ref="N36:Y36"/>
    <mergeCell ref="N49:Y49"/>
    <mergeCell ref="N50:Y50"/>
    <mergeCell ref="N51:Y51"/>
    <mergeCell ref="N52:Y52"/>
    <mergeCell ref="N53:Y53"/>
    <mergeCell ref="N54:Y54"/>
    <mergeCell ref="N43:Y43"/>
    <mergeCell ref="N44:Y44"/>
    <mergeCell ref="N45:Y45"/>
    <mergeCell ref="N46:Y46"/>
    <mergeCell ref="N47:Y47"/>
    <mergeCell ref="N48:Y48"/>
    <mergeCell ref="N61:Y61"/>
    <mergeCell ref="N62:Y62"/>
    <mergeCell ref="N63:Y63"/>
    <mergeCell ref="N64:Y64"/>
    <mergeCell ref="N65:Y65"/>
    <mergeCell ref="N66:Y66"/>
    <mergeCell ref="N55:Y55"/>
    <mergeCell ref="N56:Y56"/>
    <mergeCell ref="N57:Y57"/>
    <mergeCell ref="N58:Y58"/>
    <mergeCell ref="N59:Y59"/>
    <mergeCell ref="N60:Y60"/>
    <mergeCell ref="N73:Y73"/>
    <mergeCell ref="N74:Y74"/>
    <mergeCell ref="N75:Y75"/>
    <mergeCell ref="N76:Y76"/>
    <mergeCell ref="N77:Y77"/>
    <mergeCell ref="N78:Y78"/>
    <mergeCell ref="N67:Y67"/>
    <mergeCell ref="N68:Y68"/>
    <mergeCell ref="N69:Y69"/>
    <mergeCell ref="N70:Y70"/>
    <mergeCell ref="N71:Y71"/>
    <mergeCell ref="N72:Y72"/>
    <mergeCell ref="N85:Y85"/>
    <mergeCell ref="N86:Y86"/>
    <mergeCell ref="N87:Y87"/>
    <mergeCell ref="N88:Y88"/>
    <mergeCell ref="N89:Y89"/>
    <mergeCell ref="N90:Y90"/>
    <mergeCell ref="N79:Y79"/>
    <mergeCell ref="N80:Y80"/>
    <mergeCell ref="N81:Y81"/>
    <mergeCell ref="N82:Y82"/>
    <mergeCell ref="N83:Y83"/>
    <mergeCell ref="N84:Y84"/>
    <mergeCell ref="N97:Y97"/>
    <mergeCell ref="N98:Y98"/>
    <mergeCell ref="N99:Y99"/>
    <mergeCell ref="N100:Y100"/>
    <mergeCell ref="N101:Y101"/>
    <mergeCell ref="N102:Y102"/>
    <mergeCell ref="N91:Y91"/>
    <mergeCell ref="N92:Y92"/>
    <mergeCell ref="N93:Y93"/>
    <mergeCell ref="N94:Y94"/>
    <mergeCell ref="N95:Y95"/>
    <mergeCell ref="N96:Y96"/>
    <mergeCell ref="N109:Y109"/>
    <mergeCell ref="N110:Y110"/>
    <mergeCell ref="N111:Y111"/>
    <mergeCell ref="N112:Y112"/>
    <mergeCell ref="N113:Y113"/>
    <mergeCell ref="N114:Y114"/>
    <mergeCell ref="N103:Y103"/>
    <mergeCell ref="N104:Y104"/>
    <mergeCell ref="N105:Y105"/>
    <mergeCell ref="N106:Y106"/>
    <mergeCell ref="N107:Y107"/>
    <mergeCell ref="N108:Y108"/>
    <mergeCell ref="N121:Y121"/>
    <mergeCell ref="N122:Y122"/>
    <mergeCell ref="N123:Y123"/>
    <mergeCell ref="N124:Y124"/>
    <mergeCell ref="N125:Y125"/>
    <mergeCell ref="N126:Y126"/>
    <mergeCell ref="N115:Y115"/>
    <mergeCell ref="N116:Y116"/>
    <mergeCell ref="N117:Y117"/>
    <mergeCell ref="N118:Y118"/>
    <mergeCell ref="N119:Y119"/>
    <mergeCell ref="N120:Y120"/>
    <mergeCell ref="N136:Y136"/>
    <mergeCell ref="N137:Y137"/>
    <mergeCell ref="N138:Y138"/>
    <mergeCell ref="N127:Y127"/>
    <mergeCell ref="N128:Y128"/>
    <mergeCell ref="N129:Y129"/>
    <mergeCell ref="N130:Y130"/>
    <mergeCell ref="N131:Y131"/>
    <mergeCell ref="N132:Y132"/>
    <mergeCell ref="N168:Y168"/>
    <mergeCell ref="N157:Y157"/>
    <mergeCell ref="N158:Y158"/>
    <mergeCell ref="N159:Y159"/>
    <mergeCell ref="N160:Y160"/>
    <mergeCell ref="N161:Y161"/>
    <mergeCell ref="N162:Y162"/>
    <mergeCell ref="N151:Y151"/>
    <mergeCell ref="N152:Y152"/>
    <mergeCell ref="N153:Y153"/>
    <mergeCell ref="N154:Y154"/>
    <mergeCell ref="N155:Y155"/>
    <mergeCell ref="N156:Y156"/>
    <mergeCell ref="N1:Y2"/>
    <mergeCell ref="N9:Y9"/>
    <mergeCell ref="F10:K10"/>
    <mergeCell ref="N10:Y10"/>
    <mergeCell ref="N163:Y163"/>
    <mergeCell ref="N164:Y164"/>
    <mergeCell ref="N165:Y165"/>
    <mergeCell ref="N166:Y166"/>
    <mergeCell ref="N167:Y167"/>
    <mergeCell ref="N145:Y145"/>
    <mergeCell ref="N146:Y146"/>
    <mergeCell ref="N147:Y147"/>
    <mergeCell ref="N148:Y148"/>
    <mergeCell ref="N149:Y149"/>
    <mergeCell ref="N150:Y150"/>
    <mergeCell ref="N139:Y139"/>
    <mergeCell ref="N140:Y140"/>
    <mergeCell ref="N141:Y141"/>
    <mergeCell ref="N142:Y142"/>
    <mergeCell ref="N143:Y143"/>
    <mergeCell ref="N144:Y144"/>
    <mergeCell ref="N133:Y133"/>
    <mergeCell ref="N134:Y134"/>
    <mergeCell ref="N135:Y135"/>
  </mergeCells>
  <phoneticPr fontId="12" type="noConversion"/>
  <pageMargins left="0.7" right="0.7" top="0.75" bottom="0.75" header="0.3" footer="0.3"/>
  <pageSetup paperSize="9"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3" enableFormatConditionsCalculation="0"/>
  <dimension ref="A1:C92"/>
  <sheetViews>
    <sheetView tabSelected="1" workbookViewId="0">
      <selection activeCell="B13" sqref="B13"/>
    </sheetView>
  </sheetViews>
  <sheetFormatPr baseColWidth="10" defaultRowHeight="16" x14ac:dyDescent="0.2"/>
  <cols>
    <col min="1" max="1" width="37.6640625" bestFit="1" customWidth="1"/>
    <col min="3" max="3" width="20.6640625" customWidth="1"/>
    <col min="4" max="4" width="11.83203125" customWidth="1"/>
    <col min="5" max="5" width="13.5" customWidth="1"/>
    <col min="6" max="6" width="14" customWidth="1"/>
  </cols>
  <sheetData>
    <row r="1" spans="1:3" ht="19" x14ac:dyDescent="0.25">
      <c r="A1" s="3" t="s">
        <v>57</v>
      </c>
      <c r="C1" s="3"/>
    </row>
    <row r="2" spans="1:3" ht="10" customHeight="1" x14ac:dyDescent="0.2"/>
    <row r="3" spans="1:3" x14ac:dyDescent="0.2">
      <c r="A3" t="s">
        <v>79</v>
      </c>
    </row>
    <row r="4" spans="1:3" x14ac:dyDescent="0.2">
      <c r="A4" t="s">
        <v>251</v>
      </c>
    </row>
    <row r="5" spans="1:3" x14ac:dyDescent="0.2">
      <c r="A5" t="s">
        <v>3</v>
      </c>
    </row>
    <row r="6" spans="1:3" x14ac:dyDescent="0.2">
      <c r="A6" t="s">
        <v>4</v>
      </c>
    </row>
    <row r="7" spans="1:3" x14ac:dyDescent="0.2">
      <c r="A7" t="s">
        <v>232</v>
      </c>
    </row>
    <row r="8" spans="1:3" x14ac:dyDescent="0.2">
      <c r="A8" t="s">
        <v>233</v>
      </c>
    </row>
    <row r="9" spans="1:3" x14ac:dyDescent="0.2">
      <c r="A9" t="s">
        <v>242</v>
      </c>
    </row>
    <row r="10" spans="1:3" x14ac:dyDescent="0.2">
      <c r="A10" t="s">
        <v>2</v>
      </c>
    </row>
    <row r="11" spans="1:3" x14ac:dyDescent="0.2">
      <c r="A11" t="s">
        <v>1</v>
      </c>
    </row>
    <row r="12" spans="1:3" x14ac:dyDescent="0.2">
      <c r="A12" t="s">
        <v>0</v>
      </c>
    </row>
    <row r="13" spans="1:3" x14ac:dyDescent="0.2">
      <c r="A13" t="s">
        <v>5</v>
      </c>
    </row>
    <row r="14" spans="1:3" x14ac:dyDescent="0.2">
      <c r="A14" t="s">
        <v>11</v>
      </c>
    </row>
    <row r="15" spans="1:3" x14ac:dyDescent="0.2">
      <c r="A15" t="s">
        <v>241</v>
      </c>
    </row>
    <row r="16" spans="1:3" x14ac:dyDescent="0.2">
      <c r="A16" t="s">
        <v>6</v>
      </c>
    </row>
    <row r="19" spans="1:3" ht="29" customHeight="1" x14ac:dyDescent="0.2">
      <c r="A19" s="159"/>
      <c r="B19" s="159"/>
      <c r="C19" s="159"/>
    </row>
    <row r="20" spans="1:3" ht="24" x14ac:dyDescent="0.3">
      <c r="A20" s="1"/>
      <c r="B20" s="1"/>
      <c r="C20" s="1"/>
    </row>
    <row r="21" spans="1:3" ht="21" x14ac:dyDescent="0.25">
      <c r="A21" s="2"/>
    </row>
    <row r="26" spans="1:3" x14ac:dyDescent="0.2">
      <c r="A26" s="4"/>
    </row>
    <row r="27" spans="1:3" x14ac:dyDescent="0.2">
      <c r="A27" s="4"/>
    </row>
    <row r="29" spans="1:3" ht="21" x14ac:dyDescent="0.25">
      <c r="A29" s="2"/>
    </row>
    <row r="32" spans="1:3" x14ac:dyDescent="0.2">
      <c r="A32" s="5"/>
    </row>
    <row r="33" spans="1:1" x14ac:dyDescent="0.2">
      <c r="A33" s="5"/>
    </row>
    <row r="34" spans="1:1" x14ac:dyDescent="0.2">
      <c r="A34" s="5"/>
    </row>
    <row r="36" spans="1:1" x14ac:dyDescent="0.2">
      <c r="A36" s="5"/>
    </row>
    <row r="37" spans="1:1" x14ac:dyDescent="0.2">
      <c r="A37" s="5"/>
    </row>
    <row r="38" spans="1:1" x14ac:dyDescent="0.2">
      <c r="A38" s="5"/>
    </row>
    <row r="40" spans="1:1" x14ac:dyDescent="0.2">
      <c r="A40" s="5"/>
    </row>
    <row r="41" spans="1:1" x14ac:dyDescent="0.2">
      <c r="A41" s="5"/>
    </row>
    <row r="42" spans="1:1" x14ac:dyDescent="0.2">
      <c r="A42" s="5"/>
    </row>
    <row r="45" spans="1:1" ht="21" x14ac:dyDescent="0.25">
      <c r="A45" s="2"/>
    </row>
    <row r="51" spans="1:1" ht="21" x14ac:dyDescent="0.25">
      <c r="A51" s="2"/>
    </row>
    <row r="60" spans="1:1" ht="21" x14ac:dyDescent="0.25">
      <c r="A60" s="2"/>
    </row>
    <row r="66" spans="1:1" ht="21" x14ac:dyDescent="0.25">
      <c r="A66" s="2"/>
    </row>
    <row r="75" spans="1:1" ht="21" x14ac:dyDescent="0.25">
      <c r="A75" s="2"/>
    </row>
    <row r="85" spans="1:1" ht="21" x14ac:dyDescent="0.25">
      <c r="A85" s="2"/>
    </row>
    <row r="92" spans="1:1" ht="21" x14ac:dyDescent="0.25">
      <c r="A92" s="2"/>
    </row>
  </sheetData>
  <mergeCells count="1">
    <mergeCell ref="A19:C19"/>
  </mergeCells>
  <dataValidations count="2">
    <dataValidation type="list" allowBlank="1" showInputMessage="1" showErrorMessage="1" sqref="B13">
      <formula1>Local</formula1>
    </dataValidation>
    <dataValidation type="list" allowBlank="1" showInputMessage="1" showErrorMessage="1" sqref="B16:B17">
      <formula1>INDIRECT($A$16)</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Devis</vt:lpstr>
      <vt:lpstr>Bibliothèque</vt:lpstr>
      <vt:lpstr>Local</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Maxime Pannunzio</cp:lastModifiedBy>
  <cp:lastPrinted>2017-06-02T12:04:35Z</cp:lastPrinted>
  <dcterms:created xsi:type="dcterms:W3CDTF">2017-02-04T11:19:00Z</dcterms:created>
  <dcterms:modified xsi:type="dcterms:W3CDTF">2017-06-21T09:26:33Z</dcterms:modified>
</cp:coreProperties>
</file>