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ENTRENOUE\DOCUMENTS COMPTA\"/>
    </mc:Choice>
  </mc:AlternateContent>
  <bookViews>
    <workbookView xWindow="0" yWindow="0" windowWidth="20400" windowHeight="7755" tabRatio="596" activeTab="5"/>
  </bookViews>
  <sheets>
    <sheet name="Coût fixe" sheetId="5" r:id="rId1"/>
    <sheet name="Bun" sheetId="1" r:id="rId2"/>
    <sheet name="Modulable" sheetId="2" r:id="rId3"/>
    <sheet name="Plissé" sheetId="4" r:id="rId4"/>
    <sheet name="Bandeau" sheetId="3" r:id="rId5"/>
    <sheet name="Bénéfice" sheetId="10" r:id="rId6"/>
    <sheet name="Total Bénéfice" sheetId="11" r:id="rId7"/>
  </sheets>
  <externalReferences>
    <externalReference r:id="rId8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9" i="10" l="1"/>
  <c r="B169" i="10"/>
  <c r="C164" i="10"/>
  <c r="B164" i="10"/>
  <c r="C159" i="10"/>
  <c r="B159" i="10"/>
  <c r="D159" i="10" l="1"/>
  <c r="C154" i="10"/>
  <c r="M154" i="10" s="1"/>
  <c r="B154" i="10"/>
  <c r="P238" i="10"/>
  <c r="L238" i="10"/>
  <c r="J238" i="10"/>
  <c r="H238" i="10"/>
  <c r="F238" i="10"/>
  <c r="P237" i="10"/>
  <c r="L237" i="10"/>
  <c r="J237" i="10"/>
  <c r="H237" i="10"/>
  <c r="F237" i="10"/>
  <c r="P236" i="10"/>
  <c r="L236" i="10"/>
  <c r="J236" i="10"/>
  <c r="H236" i="10"/>
  <c r="F236" i="10"/>
  <c r="P235" i="10"/>
  <c r="L235" i="10"/>
  <c r="J235" i="10"/>
  <c r="H235" i="10"/>
  <c r="F235" i="10"/>
  <c r="L234" i="10"/>
  <c r="J234" i="10"/>
  <c r="H234" i="10"/>
  <c r="F234" i="10"/>
  <c r="C234" i="10"/>
  <c r="P234" i="10" s="1"/>
  <c r="B234" i="10"/>
  <c r="P233" i="10"/>
  <c r="L233" i="10"/>
  <c r="J233" i="10"/>
  <c r="H233" i="10"/>
  <c r="F233" i="10"/>
  <c r="P232" i="10"/>
  <c r="L232" i="10"/>
  <c r="J232" i="10"/>
  <c r="H232" i="10"/>
  <c r="F232" i="10"/>
  <c r="P231" i="10"/>
  <c r="L231" i="10"/>
  <c r="J231" i="10"/>
  <c r="H231" i="10"/>
  <c r="F231" i="10"/>
  <c r="P230" i="10"/>
  <c r="L230" i="10"/>
  <c r="J230" i="10"/>
  <c r="H230" i="10"/>
  <c r="F230" i="10"/>
  <c r="L229" i="10"/>
  <c r="J229" i="10"/>
  <c r="H229" i="10"/>
  <c r="F229" i="10"/>
  <c r="C229" i="10"/>
  <c r="P229" i="10" s="1"/>
  <c r="B229" i="10"/>
  <c r="P228" i="10"/>
  <c r="L228" i="10"/>
  <c r="J228" i="10"/>
  <c r="H228" i="10"/>
  <c r="F228" i="10"/>
  <c r="P227" i="10"/>
  <c r="L227" i="10"/>
  <c r="J227" i="10"/>
  <c r="H227" i="10"/>
  <c r="F227" i="10"/>
  <c r="P226" i="10"/>
  <c r="L226" i="10"/>
  <c r="J226" i="10"/>
  <c r="H226" i="10"/>
  <c r="F226" i="10"/>
  <c r="P225" i="10"/>
  <c r="L225" i="10"/>
  <c r="J225" i="10"/>
  <c r="H225" i="10"/>
  <c r="F225" i="10"/>
  <c r="L224" i="10"/>
  <c r="J224" i="10"/>
  <c r="H224" i="10"/>
  <c r="F224" i="10"/>
  <c r="C224" i="10"/>
  <c r="P224" i="10" s="1"/>
  <c r="B224" i="10"/>
  <c r="P223" i="10"/>
  <c r="L223" i="10"/>
  <c r="J223" i="10"/>
  <c r="H223" i="10"/>
  <c r="F223" i="10"/>
  <c r="P222" i="10"/>
  <c r="L222" i="10"/>
  <c r="J222" i="10"/>
  <c r="H222" i="10"/>
  <c r="F222" i="10"/>
  <c r="P221" i="10"/>
  <c r="L221" i="10"/>
  <c r="J221" i="10"/>
  <c r="H221" i="10"/>
  <c r="F221" i="10"/>
  <c r="P220" i="10"/>
  <c r="L220" i="10"/>
  <c r="J220" i="10"/>
  <c r="H220" i="10"/>
  <c r="F220" i="10"/>
  <c r="L219" i="10"/>
  <c r="J219" i="10"/>
  <c r="H219" i="10"/>
  <c r="F219" i="10"/>
  <c r="C219" i="10"/>
  <c r="P219" i="10" s="1"/>
  <c r="B219" i="10"/>
  <c r="P218" i="10"/>
  <c r="L218" i="10"/>
  <c r="J218" i="10"/>
  <c r="H218" i="10"/>
  <c r="F218" i="10"/>
  <c r="P217" i="10"/>
  <c r="L217" i="10"/>
  <c r="J217" i="10"/>
  <c r="H217" i="10"/>
  <c r="F217" i="10"/>
  <c r="P216" i="10"/>
  <c r="L216" i="10"/>
  <c r="J216" i="10"/>
  <c r="H216" i="10"/>
  <c r="F216" i="10"/>
  <c r="P215" i="10"/>
  <c r="L215" i="10"/>
  <c r="J215" i="10"/>
  <c r="H215" i="10"/>
  <c r="F215" i="10"/>
  <c r="L214" i="10"/>
  <c r="J214" i="10"/>
  <c r="H214" i="10"/>
  <c r="F214" i="10"/>
  <c r="C214" i="10"/>
  <c r="P214" i="10" s="1"/>
  <c r="B214" i="10"/>
  <c r="P213" i="10"/>
  <c r="L213" i="10"/>
  <c r="J213" i="10"/>
  <c r="H213" i="10"/>
  <c r="F213" i="10"/>
  <c r="P212" i="10"/>
  <c r="L212" i="10"/>
  <c r="J212" i="10"/>
  <c r="H212" i="10"/>
  <c r="F212" i="10"/>
  <c r="P211" i="10"/>
  <c r="L211" i="10"/>
  <c r="J211" i="10"/>
  <c r="H211" i="10"/>
  <c r="F211" i="10"/>
  <c r="P210" i="10"/>
  <c r="L210" i="10"/>
  <c r="J210" i="10"/>
  <c r="H210" i="10"/>
  <c r="F210" i="10"/>
  <c r="L209" i="10"/>
  <c r="J209" i="10"/>
  <c r="H209" i="10"/>
  <c r="F209" i="10"/>
  <c r="C209" i="10"/>
  <c r="P209" i="10" s="1"/>
  <c r="B209" i="10"/>
  <c r="P208" i="10"/>
  <c r="L208" i="10"/>
  <c r="J208" i="10"/>
  <c r="H208" i="10"/>
  <c r="F208" i="10"/>
  <c r="P207" i="10"/>
  <c r="L207" i="10"/>
  <c r="J207" i="10"/>
  <c r="H207" i="10"/>
  <c r="F207" i="10"/>
  <c r="P206" i="10"/>
  <c r="L206" i="10"/>
  <c r="J206" i="10"/>
  <c r="H206" i="10"/>
  <c r="F206" i="10"/>
  <c r="P205" i="10"/>
  <c r="L205" i="10"/>
  <c r="J205" i="10"/>
  <c r="H205" i="10"/>
  <c r="F205" i="10"/>
  <c r="L204" i="10"/>
  <c r="J204" i="10"/>
  <c r="H204" i="10"/>
  <c r="F204" i="10"/>
  <c r="C204" i="10"/>
  <c r="P204" i="10" s="1"/>
  <c r="B204" i="10"/>
  <c r="P203" i="10"/>
  <c r="L203" i="10"/>
  <c r="J203" i="10"/>
  <c r="H203" i="10"/>
  <c r="F203" i="10"/>
  <c r="P202" i="10"/>
  <c r="L202" i="10"/>
  <c r="J202" i="10"/>
  <c r="H202" i="10"/>
  <c r="F202" i="10"/>
  <c r="P201" i="10"/>
  <c r="L201" i="10"/>
  <c r="J201" i="10"/>
  <c r="H201" i="10"/>
  <c r="F201" i="10"/>
  <c r="P200" i="10"/>
  <c r="L200" i="10"/>
  <c r="J200" i="10"/>
  <c r="H200" i="10"/>
  <c r="F200" i="10"/>
  <c r="L199" i="10"/>
  <c r="J199" i="10"/>
  <c r="H199" i="10"/>
  <c r="F199" i="10"/>
  <c r="C199" i="10"/>
  <c r="P199" i="10" s="1"/>
  <c r="B199" i="10"/>
  <c r="P198" i="10"/>
  <c r="L198" i="10"/>
  <c r="J198" i="10"/>
  <c r="H198" i="10"/>
  <c r="F198" i="10"/>
  <c r="P197" i="10"/>
  <c r="L197" i="10"/>
  <c r="J197" i="10"/>
  <c r="H197" i="10"/>
  <c r="F197" i="10"/>
  <c r="P196" i="10"/>
  <c r="L196" i="10"/>
  <c r="J196" i="10"/>
  <c r="H196" i="10"/>
  <c r="F196" i="10"/>
  <c r="P195" i="10"/>
  <c r="L195" i="10"/>
  <c r="J195" i="10"/>
  <c r="H195" i="10"/>
  <c r="F195" i="10"/>
  <c r="L194" i="10"/>
  <c r="J194" i="10"/>
  <c r="H194" i="10"/>
  <c r="F194" i="10"/>
  <c r="C194" i="10"/>
  <c r="P194" i="10" s="1"/>
  <c r="B194" i="10"/>
  <c r="P193" i="10"/>
  <c r="L193" i="10"/>
  <c r="J193" i="10"/>
  <c r="H193" i="10"/>
  <c r="F193" i="10"/>
  <c r="P192" i="10"/>
  <c r="L192" i="10"/>
  <c r="J192" i="10"/>
  <c r="H192" i="10"/>
  <c r="F192" i="10"/>
  <c r="P191" i="10"/>
  <c r="L191" i="10"/>
  <c r="J191" i="10"/>
  <c r="H191" i="10"/>
  <c r="F191" i="10"/>
  <c r="P190" i="10"/>
  <c r="L190" i="10"/>
  <c r="J190" i="10"/>
  <c r="H190" i="10"/>
  <c r="F190" i="10"/>
  <c r="L189" i="10"/>
  <c r="J189" i="10"/>
  <c r="H189" i="10"/>
  <c r="F189" i="10"/>
  <c r="C189" i="10"/>
  <c r="P189" i="10" s="1"/>
  <c r="B189" i="10"/>
  <c r="P188" i="10"/>
  <c r="L188" i="10"/>
  <c r="J188" i="10"/>
  <c r="H188" i="10"/>
  <c r="F188" i="10"/>
  <c r="P187" i="10"/>
  <c r="L187" i="10"/>
  <c r="J187" i="10"/>
  <c r="H187" i="10"/>
  <c r="F187" i="10"/>
  <c r="P186" i="10"/>
  <c r="L186" i="10"/>
  <c r="J186" i="10"/>
  <c r="H186" i="10"/>
  <c r="F186" i="10"/>
  <c r="P185" i="10"/>
  <c r="L185" i="10"/>
  <c r="J185" i="10"/>
  <c r="H185" i="10"/>
  <c r="F185" i="10"/>
  <c r="L184" i="10"/>
  <c r="J184" i="10"/>
  <c r="H184" i="10"/>
  <c r="F184" i="10"/>
  <c r="C184" i="10"/>
  <c r="P184" i="10" s="1"/>
  <c r="B184" i="10"/>
  <c r="P183" i="10"/>
  <c r="L183" i="10"/>
  <c r="J183" i="10"/>
  <c r="H183" i="10"/>
  <c r="F183" i="10"/>
  <c r="P182" i="10"/>
  <c r="L182" i="10"/>
  <c r="J182" i="10"/>
  <c r="H182" i="10"/>
  <c r="F182" i="10"/>
  <c r="P181" i="10"/>
  <c r="L181" i="10"/>
  <c r="J181" i="10"/>
  <c r="H181" i="10"/>
  <c r="F181" i="10"/>
  <c r="P180" i="10"/>
  <c r="L180" i="10"/>
  <c r="J180" i="10"/>
  <c r="H180" i="10"/>
  <c r="F180" i="10"/>
  <c r="L179" i="10"/>
  <c r="J179" i="10"/>
  <c r="H179" i="10"/>
  <c r="F179" i="10"/>
  <c r="C179" i="10"/>
  <c r="P179" i="10" s="1"/>
  <c r="B179" i="10"/>
  <c r="P178" i="10"/>
  <c r="L178" i="10"/>
  <c r="J178" i="10"/>
  <c r="H178" i="10"/>
  <c r="F178" i="10"/>
  <c r="P177" i="10"/>
  <c r="L177" i="10"/>
  <c r="J177" i="10"/>
  <c r="H177" i="10"/>
  <c r="F177" i="10"/>
  <c r="P176" i="10"/>
  <c r="L176" i="10"/>
  <c r="J176" i="10"/>
  <c r="H176" i="10"/>
  <c r="F176" i="10"/>
  <c r="P175" i="10"/>
  <c r="L175" i="10"/>
  <c r="J175" i="10"/>
  <c r="H175" i="10"/>
  <c r="F175" i="10"/>
  <c r="L174" i="10"/>
  <c r="J174" i="10"/>
  <c r="H174" i="10"/>
  <c r="F174" i="10"/>
  <c r="C174" i="10"/>
  <c r="P174" i="10" s="1"/>
  <c r="B174" i="10"/>
  <c r="P173" i="10"/>
  <c r="L173" i="10"/>
  <c r="J173" i="10"/>
  <c r="H173" i="10"/>
  <c r="F173" i="10"/>
  <c r="P172" i="10"/>
  <c r="L172" i="10"/>
  <c r="J172" i="10"/>
  <c r="H172" i="10"/>
  <c r="F172" i="10"/>
  <c r="P171" i="10"/>
  <c r="L171" i="10"/>
  <c r="J171" i="10"/>
  <c r="H171" i="10"/>
  <c r="F171" i="10"/>
  <c r="P170" i="10"/>
  <c r="L170" i="10"/>
  <c r="J170" i="10"/>
  <c r="H170" i="10"/>
  <c r="F170" i="10"/>
  <c r="L169" i="10"/>
  <c r="J169" i="10"/>
  <c r="H169" i="10"/>
  <c r="F169" i="10"/>
  <c r="P169" i="10"/>
  <c r="P168" i="10"/>
  <c r="L168" i="10"/>
  <c r="J168" i="10"/>
  <c r="H168" i="10"/>
  <c r="F168" i="10"/>
  <c r="P167" i="10"/>
  <c r="L167" i="10"/>
  <c r="J167" i="10"/>
  <c r="H167" i="10"/>
  <c r="F167" i="10"/>
  <c r="P166" i="10"/>
  <c r="L166" i="10"/>
  <c r="J166" i="10"/>
  <c r="H166" i="10"/>
  <c r="F166" i="10"/>
  <c r="P165" i="10"/>
  <c r="L165" i="10"/>
  <c r="J165" i="10"/>
  <c r="H165" i="10"/>
  <c r="F165" i="10"/>
  <c r="L164" i="10"/>
  <c r="J164" i="10"/>
  <c r="H164" i="10"/>
  <c r="F164" i="10"/>
  <c r="P164" i="10"/>
  <c r="P163" i="10"/>
  <c r="L163" i="10"/>
  <c r="J163" i="10"/>
  <c r="H163" i="10"/>
  <c r="F163" i="10"/>
  <c r="P162" i="10"/>
  <c r="L162" i="10"/>
  <c r="J162" i="10"/>
  <c r="H162" i="10"/>
  <c r="F162" i="10"/>
  <c r="P161" i="10"/>
  <c r="L161" i="10"/>
  <c r="J161" i="10"/>
  <c r="H161" i="10"/>
  <c r="F161" i="10"/>
  <c r="P160" i="10"/>
  <c r="L160" i="10"/>
  <c r="J160" i="10"/>
  <c r="H160" i="10"/>
  <c r="F160" i="10"/>
  <c r="N159" i="10"/>
  <c r="M159" i="10"/>
  <c r="L159" i="10"/>
  <c r="J159" i="10"/>
  <c r="H159" i="10"/>
  <c r="F159" i="10"/>
  <c r="P158" i="10"/>
  <c r="L158" i="10"/>
  <c r="J158" i="10"/>
  <c r="H158" i="10"/>
  <c r="F158" i="10"/>
  <c r="P157" i="10"/>
  <c r="L157" i="10"/>
  <c r="J157" i="10"/>
  <c r="H157" i="10"/>
  <c r="F157" i="10"/>
  <c r="P156" i="10"/>
  <c r="L156" i="10"/>
  <c r="J156" i="10"/>
  <c r="H156" i="10"/>
  <c r="F156" i="10"/>
  <c r="P155" i="10"/>
  <c r="L155" i="10"/>
  <c r="J155" i="10"/>
  <c r="H155" i="10"/>
  <c r="F155" i="10"/>
  <c r="L154" i="10"/>
  <c r="J154" i="10"/>
  <c r="H154" i="10"/>
  <c r="F154" i="10"/>
  <c r="O159" i="10" l="1"/>
  <c r="P159" i="10"/>
  <c r="M219" i="10"/>
  <c r="P154" i="10"/>
  <c r="D169" i="10"/>
  <c r="D204" i="10"/>
  <c r="N169" i="10"/>
  <c r="D214" i="10"/>
  <c r="N164" i="10"/>
  <c r="M169" i="10"/>
  <c r="D184" i="10"/>
  <c r="M184" i="10"/>
  <c r="M199" i="10"/>
  <c r="M204" i="10"/>
  <c r="M209" i="10"/>
  <c r="M214" i="10"/>
  <c r="M234" i="10"/>
  <c r="D164" i="10"/>
  <c r="N184" i="10"/>
  <c r="N204" i="10"/>
  <c r="M229" i="10"/>
  <c r="M164" i="10"/>
  <c r="M224" i="10"/>
  <c r="D154" i="10"/>
  <c r="N234" i="10"/>
  <c r="O234" i="10"/>
  <c r="D234" i="10"/>
  <c r="N229" i="10"/>
  <c r="O229" i="10"/>
  <c r="D229" i="10"/>
  <c r="N224" i="10"/>
  <c r="O224" i="10"/>
  <c r="D224" i="10"/>
  <c r="N219" i="10"/>
  <c r="O219" i="10"/>
  <c r="D219" i="10"/>
  <c r="N214" i="10"/>
  <c r="O214" i="10"/>
  <c r="N209" i="10"/>
  <c r="O209" i="10"/>
  <c r="D209" i="10"/>
  <c r="O204" i="10"/>
  <c r="N199" i="10"/>
  <c r="O199" i="10"/>
  <c r="D199" i="10"/>
  <c r="M194" i="10"/>
  <c r="N194" i="10"/>
  <c r="O194" i="10"/>
  <c r="D194" i="10"/>
  <c r="M189" i="10"/>
  <c r="N189" i="10"/>
  <c r="O189" i="10"/>
  <c r="D189" i="10"/>
  <c r="O184" i="10"/>
  <c r="M179" i="10"/>
  <c r="N179" i="10"/>
  <c r="O179" i="10"/>
  <c r="D179" i="10"/>
  <c r="M174" i="10"/>
  <c r="N174" i="10"/>
  <c r="O174" i="10"/>
  <c r="D174" i="10"/>
  <c r="O169" i="10"/>
  <c r="N154" i="10"/>
  <c r="C149" i="10"/>
  <c r="C144" i="10"/>
  <c r="C139" i="10"/>
  <c r="O164" i="10" l="1"/>
  <c r="O154" i="10"/>
  <c r="D149" i="10"/>
  <c r="D144" i="10"/>
  <c r="D139" i="10"/>
  <c r="C134" i="10"/>
  <c r="D134" i="10" s="1"/>
  <c r="C129" i="10"/>
  <c r="D129" i="10" s="1"/>
  <c r="C124" i="10"/>
  <c r="D124" i="10" s="1"/>
  <c r="C119" i="10"/>
  <c r="D119" i="10" s="1"/>
  <c r="C114" i="10"/>
  <c r="D114" i="10" s="1"/>
  <c r="C109" i="10"/>
  <c r="D109" i="10" s="1"/>
  <c r="C104" i="10"/>
  <c r="D104" i="10" s="1"/>
  <c r="C99" i="10"/>
  <c r="D99" i="10" s="1"/>
  <c r="C94" i="10"/>
  <c r="D94" i="10" s="1"/>
  <c r="C89" i="10"/>
  <c r="D89" i="10" s="1"/>
  <c r="C84" i="10"/>
  <c r="D84" i="10" s="1"/>
  <c r="C79" i="10"/>
  <c r="D79" i="10" s="1"/>
  <c r="B149" i="10"/>
  <c r="B144" i="10"/>
  <c r="B139" i="10"/>
  <c r="B134" i="10"/>
  <c r="B129" i="10"/>
  <c r="B124" i="10"/>
  <c r="B119" i="10"/>
  <c r="B114" i="10"/>
  <c r="B109" i="10"/>
  <c r="B104" i="10"/>
  <c r="B99" i="10"/>
  <c r="B94" i="10"/>
  <c r="B89" i="10"/>
  <c r="B84" i="10"/>
  <c r="P15" i="10" l="1"/>
  <c r="P16" i="10"/>
  <c r="P17" i="10"/>
  <c r="P18" i="10"/>
  <c r="P20" i="10"/>
  <c r="P21" i="10"/>
  <c r="P22" i="10"/>
  <c r="P23" i="10"/>
  <c r="P25" i="10"/>
  <c r="P26" i="10"/>
  <c r="P27" i="10"/>
  <c r="P28" i="10"/>
  <c r="P30" i="10"/>
  <c r="P31" i="10"/>
  <c r="P32" i="10"/>
  <c r="P33" i="10"/>
  <c r="P35" i="10"/>
  <c r="P36" i="10"/>
  <c r="P37" i="10"/>
  <c r="P38" i="10"/>
  <c r="P40" i="10"/>
  <c r="P41" i="10"/>
  <c r="P42" i="10"/>
  <c r="P43" i="10"/>
  <c r="P45" i="10"/>
  <c r="P46" i="10"/>
  <c r="P47" i="10"/>
  <c r="P48" i="10"/>
  <c r="P50" i="10"/>
  <c r="P51" i="10"/>
  <c r="P52" i="10"/>
  <c r="P53" i="10"/>
  <c r="P55" i="10"/>
  <c r="P56" i="10"/>
  <c r="P57" i="10"/>
  <c r="P58" i="10"/>
  <c r="P60" i="10"/>
  <c r="P61" i="10"/>
  <c r="P62" i="10"/>
  <c r="P63" i="10"/>
  <c r="P65" i="10"/>
  <c r="P66" i="10"/>
  <c r="P67" i="10"/>
  <c r="P68" i="10"/>
  <c r="P70" i="10"/>
  <c r="P71" i="10"/>
  <c r="P72" i="10"/>
  <c r="P73" i="10"/>
  <c r="P75" i="10"/>
  <c r="P76" i="10"/>
  <c r="P77" i="10"/>
  <c r="P78" i="10"/>
  <c r="P80" i="10"/>
  <c r="P81" i="10"/>
  <c r="P82" i="10"/>
  <c r="P83" i="10"/>
  <c r="P85" i="10"/>
  <c r="P86" i="10"/>
  <c r="P87" i="10"/>
  <c r="P88" i="10"/>
  <c r="P90" i="10"/>
  <c r="P91" i="10"/>
  <c r="P92" i="10"/>
  <c r="P93" i="10"/>
  <c r="P95" i="10"/>
  <c r="P96" i="10"/>
  <c r="P97" i="10"/>
  <c r="P98" i="10"/>
  <c r="P100" i="10"/>
  <c r="P101" i="10"/>
  <c r="P102" i="10"/>
  <c r="P103" i="10"/>
  <c r="P105" i="10"/>
  <c r="P106" i="10"/>
  <c r="P107" i="10"/>
  <c r="P108" i="10"/>
  <c r="P110" i="10"/>
  <c r="P111" i="10"/>
  <c r="P112" i="10"/>
  <c r="P113" i="10"/>
  <c r="P115" i="10"/>
  <c r="P116" i="10"/>
  <c r="P117" i="10"/>
  <c r="P118" i="10"/>
  <c r="P120" i="10"/>
  <c r="P121" i="10"/>
  <c r="P122" i="10"/>
  <c r="P123" i="10"/>
  <c r="P125" i="10"/>
  <c r="P126" i="10"/>
  <c r="P127" i="10"/>
  <c r="P128" i="10"/>
  <c r="P130" i="10"/>
  <c r="P131" i="10"/>
  <c r="P132" i="10"/>
  <c r="P133" i="10"/>
  <c r="P135" i="10"/>
  <c r="P136" i="10"/>
  <c r="P137" i="10"/>
  <c r="P138" i="10"/>
  <c r="P140" i="10"/>
  <c r="P141" i="10"/>
  <c r="P142" i="10"/>
  <c r="P143" i="10"/>
  <c r="P145" i="10"/>
  <c r="P146" i="10"/>
  <c r="P147" i="10"/>
  <c r="P148" i="10"/>
  <c r="P150" i="10"/>
  <c r="P151" i="10"/>
  <c r="P152" i="10"/>
  <c r="P153" i="10"/>
  <c r="P5" i="10"/>
  <c r="P6" i="10"/>
  <c r="P7" i="10"/>
  <c r="P8" i="10"/>
  <c r="P10" i="10"/>
  <c r="P11" i="10"/>
  <c r="P12" i="10"/>
  <c r="P13" i="10"/>
  <c r="I7" i="3"/>
  <c r="I7" i="4"/>
  <c r="I7" i="2"/>
  <c r="I7" i="1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38" i="10"/>
  <c r="H139" i="10"/>
  <c r="H140" i="10"/>
  <c r="H141" i="10"/>
  <c r="H142" i="10"/>
  <c r="H143" i="10"/>
  <c r="H144" i="10"/>
  <c r="H145" i="10"/>
  <c r="H146" i="10"/>
  <c r="H147" i="10"/>
  <c r="H148" i="10"/>
  <c r="H149" i="10"/>
  <c r="H150" i="10"/>
  <c r="H151" i="10"/>
  <c r="H152" i="10"/>
  <c r="H153" i="10"/>
  <c r="H5" i="10"/>
  <c r="H6" i="10"/>
  <c r="H7" i="10"/>
  <c r="H8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5" i="10"/>
  <c r="F56" i="10"/>
  <c r="F57" i="10"/>
  <c r="F58" i="10"/>
  <c r="F59" i="10"/>
  <c r="F60" i="10"/>
  <c r="F61" i="10"/>
  <c r="F62" i="10"/>
  <c r="F63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148" i="10"/>
  <c r="F149" i="10"/>
  <c r="F150" i="10"/>
  <c r="F151" i="10"/>
  <c r="F152" i="10"/>
  <c r="F153" i="10"/>
  <c r="F6" i="10"/>
  <c r="A149" i="10" l="1"/>
  <c r="A144" i="10"/>
  <c r="A139" i="10"/>
  <c r="A134" i="10"/>
  <c r="A129" i="10"/>
  <c r="A124" i="10"/>
  <c r="A119" i="10"/>
  <c r="A114" i="10"/>
  <c r="A109" i="10"/>
  <c r="A104" i="10"/>
  <c r="A99" i="10"/>
  <c r="A94" i="10"/>
  <c r="A89" i="10"/>
  <c r="A84" i="10"/>
  <c r="A79" i="10"/>
  <c r="L153" i="10"/>
  <c r="L152" i="10"/>
  <c r="L151" i="10"/>
  <c r="L150" i="10"/>
  <c r="L149" i="10"/>
  <c r="L148" i="10"/>
  <c r="L147" i="10"/>
  <c r="L146" i="10"/>
  <c r="L145" i="10"/>
  <c r="L144" i="10"/>
  <c r="L143" i="10"/>
  <c r="L142" i="10"/>
  <c r="L141" i="10"/>
  <c r="L140" i="10"/>
  <c r="L139" i="10"/>
  <c r="L138" i="10"/>
  <c r="L137" i="10"/>
  <c r="L136" i="10"/>
  <c r="L135" i="10"/>
  <c r="L134" i="10"/>
  <c r="L133" i="10"/>
  <c r="L132" i="10"/>
  <c r="L131" i="10"/>
  <c r="L130" i="10"/>
  <c r="L129" i="10"/>
  <c r="L128" i="10"/>
  <c r="L127" i="10"/>
  <c r="L126" i="10"/>
  <c r="L125" i="10"/>
  <c r="L124" i="10"/>
  <c r="L123" i="10"/>
  <c r="L122" i="10"/>
  <c r="L121" i="10"/>
  <c r="L120" i="10"/>
  <c r="L119" i="10"/>
  <c r="L118" i="10"/>
  <c r="L117" i="10"/>
  <c r="L116" i="10"/>
  <c r="L115" i="10"/>
  <c r="L114" i="10"/>
  <c r="L113" i="10"/>
  <c r="L112" i="10"/>
  <c r="L111" i="10"/>
  <c r="L110" i="10"/>
  <c r="L109" i="10"/>
  <c r="L108" i="10"/>
  <c r="L107" i="10"/>
  <c r="L106" i="10"/>
  <c r="L105" i="10"/>
  <c r="L104" i="10"/>
  <c r="L103" i="10"/>
  <c r="L102" i="10"/>
  <c r="L101" i="10"/>
  <c r="L100" i="10"/>
  <c r="L99" i="10"/>
  <c r="L98" i="10"/>
  <c r="L97" i="10"/>
  <c r="L96" i="10"/>
  <c r="L95" i="10"/>
  <c r="L94" i="10"/>
  <c r="L93" i="10"/>
  <c r="L92" i="10"/>
  <c r="L91" i="10"/>
  <c r="L90" i="10"/>
  <c r="L89" i="10"/>
  <c r="L46" i="10"/>
  <c r="L47" i="10"/>
  <c r="L48" i="10"/>
  <c r="L50" i="10"/>
  <c r="L51" i="10"/>
  <c r="L52" i="10"/>
  <c r="L53" i="10"/>
  <c r="L55" i="10"/>
  <c r="L56" i="10"/>
  <c r="L57" i="10"/>
  <c r="L58" i="10"/>
  <c r="L61" i="10"/>
  <c r="L62" i="10"/>
  <c r="L63" i="10"/>
  <c r="L64" i="10"/>
  <c r="L65" i="10"/>
  <c r="L66" i="10"/>
  <c r="L67" i="10"/>
  <c r="L68" i="10"/>
  <c r="L69" i="10"/>
  <c r="L70" i="10"/>
  <c r="L71" i="10"/>
  <c r="L72" i="10"/>
  <c r="L73" i="10"/>
  <c r="L75" i="10"/>
  <c r="L76" i="10"/>
  <c r="L77" i="10"/>
  <c r="L78" i="10"/>
  <c r="L80" i="10"/>
  <c r="L81" i="10"/>
  <c r="L82" i="10"/>
  <c r="L83" i="10"/>
  <c r="L84" i="10"/>
  <c r="L85" i="10"/>
  <c r="L86" i="10"/>
  <c r="L87" i="10"/>
  <c r="L88" i="10"/>
  <c r="L41" i="10"/>
  <c r="L42" i="10"/>
  <c r="L43" i="10"/>
  <c r="C4" i="10"/>
  <c r="M104" i="10" l="1"/>
  <c r="N104" i="10"/>
  <c r="O104" i="10" s="1"/>
  <c r="P104" i="10"/>
  <c r="P114" i="10"/>
  <c r="N114" i="10"/>
  <c r="O114" i="10" s="1"/>
  <c r="M114" i="10"/>
  <c r="N124" i="10"/>
  <c r="O124" i="10" s="1"/>
  <c r="M124" i="10"/>
  <c r="P124" i="10"/>
  <c r="P134" i="10"/>
  <c r="M134" i="10"/>
  <c r="N134" i="10"/>
  <c r="O134" i="10" s="1"/>
  <c r="N144" i="10"/>
  <c r="O144" i="10" s="1"/>
  <c r="P144" i="10"/>
  <c r="M144" i="10"/>
  <c r="P4" i="10"/>
  <c r="M4" i="10"/>
  <c r="P94" i="10"/>
  <c r="M94" i="10"/>
  <c r="N94" i="10"/>
  <c r="O94" i="10" s="1"/>
  <c r="M89" i="10"/>
  <c r="N89" i="10"/>
  <c r="O89" i="10" s="1"/>
  <c r="P89" i="10"/>
  <c r="N99" i="10"/>
  <c r="O99" i="10" s="1"/>
  <c r="P99" i="10"/>
  <c r="M99" i="10"/>
  <c r="M109" i="10"/>
  <c r="N109" i="10"/>
  <c r="O109" i="10" s="1"/>
  <c r="P109" i="10"/>
  <c r="N119" i="10"/>
  <c r="O119" i="10" s="1"/>
  <c r="P119" i="10"/>
  <c r="M119" i="10"/>
  <c r="M129" i="10"/>
  <c r="N129" i="10"/>
  <c r="O129" i="10" s="1"/>
  <c r="P129" i="10"/>
  <c r="N139" i="10"/>
  <c r="O139" i="10" s="1"/>
  <c r="P139" i="10"/>
  <c r="M139" i="10"/>
  <c r="M149" i="10"/>
  <c r="P149" i="10"/>
  <c r="N149" i="10"/>
  <c r="O149" i="10" s="1"/>
  <c r="C74" i="10"/>
  <c r="C69" i="10"/>
  <c r="C64" i="10"/>
  <c r="C59" i="10"/>
  <c r="A74" i="10"/>
  <c r="A69" i="10"/>
  <c r="A64" i="10"/>
  <c r="N79" i="10" l="1"/>
  <c r="P79" i="10"/>
  <c r="M79" i="10"/>
  <c r="D64" i="10"/>
  <c r="M64" i="10"/>
  <c r="P64" i="10"/>
  <c r="D69" i="10"/>
  <c r="M69" i="10"/>
  <c r="P69" i="10"/>
  <c r="D59" i="10"/>
  <c r="P59" i="10"/>
  <c r="M59" i="10"/>
  <c r="N84" i="10"/>
  <c r="O84" i="10" s="1"/>
  <c r="P84" i="10"/>
  <c r="M84" i="10"/>
  <c r="D74" i="10"/>
  <c r="P74" i="10"/>
  <c r="M74" i="10"/>
  <c r="B9" i="10"/>
  <c r="B4" i="10"/>
  <c r="D4" i="10"/>
  <c r="C9" i="10"/>
  <c r="D9" i="10" l="1"/>
  <c r="P9" i="10"/>
  <c r="M9" i="10"/>
  <c r="N4" i="10"/>
  <c r="C54" i="10" l="1"/>
  <c r="C49" i="10"/>
  <c r="C44" i="10"/>
  <c r="C39" i="10"/>
  <c r="C34" i="10"/>
  <c r="C29" i="10"/>
  <c r="C24" i="10"/>
  <c r="C19" i="10"/>
  <c r="C14" i="10"/>
  <c r="A59" i="10"/>
  <c r="A54" i="10"/>
  <c r="A49" i="10"/>
  <c r="A44" i="10"/>
  <c r="A39" i="10"/>
  <c r="A34" i="10"/>
  <c r="A29" i="10"/>
  <c r="A24" i="10"/>
  <c r="A19" i="10"/>
  <c r="A14" i="10"/>
  <c r="A9" i="10"/>
  <c r="A4" i="10"/>
  <c r="J43" i="10"/>
  <c r="H43" i="10"/>
  <c r="J42" i="10"/>
  <c r="H42" i="10"/>
  <c r="J41" i="10"/>
  <c r="H41" i="10"/>
  <c r="J40" i="10"/>
  <c r="H40" i="10"/>
  <c r="J39" i="10"/>
  <c r="H39" i="10"/>
  <c r="L38" i="10"/>
  <c r="J38" i="10"/>
  <c r="H38" i="10"/>
  <c r="L37" i="10"/>
  <c r="J37" i="10"/>
  <c r="H37" i="10"/>
  <c r="L36" i="10"/>
  <c r="J36" i="10"/>
  <c r="H36" i="10"/>
  <c r="L35" i="10"/>
  <c r="J35" i="10"/>
  <c r="H35" i="10"/>
  <c r="J34" i="10"/>
  <c r="H34" i="10"/>
  <c r="L33" i="10"/>
  <c r="J33" i="10"/>
  <c r="H33" i="10"/>
  <c r="L32" i="10"/>
  <c r="J32" i="10"/>
  <c r="H32" i="10"/>
  <c r="L31" i="10"/>
  <c r="J31" i="10"/>
  <c r="H31" i="10"/>
  <c r="L30" i="10"/>
  <c r="J30" i="10"/>
  <c r="H30" i="10"/>
  <c r="J29" i="10"/>
  <c r="H29" i="10"/>
  <c r="L28" i="10"/>
  <c r="J28" i="10"/>
  <c r="H28" i="10"/>
  <c r="L27" i="10"/>
  <c r="J27" i="10"/>
  <c r="H27" i="10"/>
  <c r="L26" i="10"/>
  <c r="J26" i="10"/>
  <c r="H26" i="10"/>
  <c r="L25" i="10"/>
  <c r="J25" i="10"/>
  <c r="H25" i="10"/>
  <c r="L24" i="10"/>
  <c r="H24" i="10"/>
  <c r="L23" i="10"/>
  <c r="J23" i="10"/>
  <c r="H23" i="10"/>
  <c r="L22" i="10"/>
  <c r="J22" i="10"/>
  <c r="H22" i="10"/>
  <c r="L21" i="10"/>
  <c r="J21" i="10"/>
  <c r="H21" i="10"/>
  <c r="L20" i="10"/>
  <c r="J20" i="10"/>
  <c r="H20" i="10"/>
  <c r="L19" i="10"/>
  <c r="J19" i="10"/>
  <c r="L18" i="10"/>
  <c r="J18" i="10"/>
  <c r="H18" i="10"/>
  <c r="L17" i="10"/>
  <c r="J17" i="10"/>
  <c r="H17" i="10"/>
  <c r="L16" i="10"/>
  <c r="J16" i="10"/>
  <c r="H16" i="10"/>
  <c r="L15" i="10"/>
  <c r="J15" i="10"/>
  <c r="H15" i="10"/>
  <c r="J14" i="10"/>
  <c r="H14" i="10"/>
  <c r="L13" i="10"/>
  <c r="J13" i="10"/>
  <c r="H13" i="10"/>
  <c r="L12" i="10"/>
  <c r="J12" i="10"/>
  <c r="H12" i="10"/>
  <c r="L11" i="10"/>
  <c r="J11" i="10"/>
  <c r="H11" i="10"/>
  <c r="L10" i="10"/>
  <c r="J10" i="10"/>
  <c r="H10" i="10"/>
  <c r="J9" i="10"/>
  <c r="H9" i="10"/>
  <c r="L5" i="10"/>
  <c r="L6" i="10"/>
  <c r="L7" i="10"/>
  <c r="L8" i="10"/>
  <c r="J5" i="10"/>
  <c r="J6" i="10"/>
  <c r="J7" i="10"/>
  <c r="J8" i="10"/>
  <c r="J4" i="10"/>
  <c r="H4" i="10"/>
  <c r="F5" i="10"/>
  <c r="F4" i="10"/>
  <c r="D14" i="10" l="1"/>
  <c r="P14" i="10"/>
  <c r="M14" i="10"/>
  <c r="D24" i="10"/>
  <c r="P24" i="10"/>
  <c r="M24" i="10"/>
  <c r="D34" i="10"/>
  <c r="P34" i="10"/>
  <c r="M34" i="10"/>
  <c r="D44" i="10"/>
  <c r="M44" i="10"/>
  <c r="P44" i="10"/>
  <c r="D54" i="10"/>
  <c r="P54" i="10"/>
  <c r="M54" i="10"/>
  <c r="D19" i="10"/>
  <c r="P19" i="10"/>
  <c r="M19" i="10"/>
  <c r="D29" i="10"/>
  <c r="M29" i="10"/>
  <c r="P29" i="10"/>
  <c r="D39" i="10"/>
  <c r="P39" i="10"/>
  <c r="M39" i="10"/>
  <c r="D49" i="10"/>
  <c r="M49" i="10"/>
  <c r="P49" i="10"/>
  <c r="N29" i="10"/>
  <c r="N39" i="10"/>
  <c r="N49" i="10"/>
  <c r="N59" i="10"/>
  <c r="N69" i="10"/>
  <c r="N19" i="10"/>
  <c r="N9" i="10"/>
  <c r="N14" i="10"/>
  <c r="N24" i="10"/>
  <c r="N34" i="10"/>
  <c r="N44" i="10"/>
  <c r="N54" i="10"/>
  <c r="N64" i="10"/>
  <c r="N74" i="10"/>
  <c r="B1" i="11" l="1"/>
  <c r="E4" i="3"/>
  <c r="E4" i="1"/>
  <c r="F4" i="1" s="1"/>
  <c r="E4" i="4"/>
  <c r="G4" i="4" s="1"/>
  <c r="E5" i="4"/>
  <c r="F5" i="4" s="1"/>
  <c r="E6" i="4"/>
  <c r="E8" i="4"/>
  <c r="G8" i="4" s="1"/>
  <c r="E7" i="4"/>
  <c r="G7" i="4" s="1"/>
  <c r="L5" i="5"/>
  <c r="L4" i="5"/>
  <c r="E11" i="3"/>
  <c r="E5" i="3"/>
  <c r="E6" i="3"/>
  <c r="E12" i="3"/>
  <c r="E10" i="3"/>
  <c r="F10" i="3" s="1"/>
  <c r="E7" i="3"/>
  <c r="E9" i="3"/>
  <c r="E8" i="3"/>
  <c r="G8" i="3" s="1"/>
  <c r="E5" i="2"/>
  <c r="H69" i="10" s="1"/>
  <c r="O69" i="10" s="1"/>
  <c r="E4" i="2"/>
  <c r="G4" i="2" s="1"/>
  <c r="E6" i="2"/>
  <c r="G6" i="2" s="1"/>
  <c r="E7" i="2"/>
  <c r="F7" i="2" s="1"/>
  <c r="E8" i="2"/>
  <c r="E5" i="1"/>
  <c r="F5" i="1" s="1"/>
  <c r="E6" i="1"/>
  <c r="E7" i="1"/>
  <c r="F7" i="1" s="1"/>
  <c r="E8" i="1"/>
  <c r="G8" i="1" s="1"/>
  <c r="G5" i="2"/>
  <c r="I7" i="5"/>
  <c r="F7" i="5"/>
  <c r="I5" i="5"/>
  <c r="F5" i="5"/>
  <c r="F6" i="3" l="1"/>
  <c r="L44" i="10"/>
  <c r="L14" i="10"/>
  <c r="L9" i="10"/>
  <c r="F7" i="3"/>
  <c r="L54" i="10"/>
  <c r="G5" i="3"/>
  <c r="L39" i="10"/>
  <c r="F9" i="3"/>
  <c r="L49" i="10"/>
  <c r="L60" i="10"/>
  <c r="G11" i="3"/>
  <c r="L79" i="10"/>
  <c r="L45" i="10"/>
  <c r="L29" i="10"/>
  <c r="L4" i="10"/>
  <c r="L34" i="10"/>
  <c r="F12" i="3"/>
  <c r="L59" i="10"/>
  <c r="L40" i="10"/>
  <c r="F4" i="3"/>
  <c r="L74" i="10"/>
  <c r="F6" i="4"/>
  <c r="J24" i="10"/>
  <c r="O24" i="10" s="1"/>
  <c r="G8" i="2"/>
  <c r="H19" i="10"/>
  <c r="O19" i="10" s="1"/>
  <c r="F6" i="1"/>
  <c r="F64" i="10"/>
  <c r="O64" i="10" s="1"/>
  <c r="F54" i="10"/>
  <c r="G6" i="4"/>
  <c r="G5" i="4"/>
  <c r="G12" i="3"/>
  <c r="F5" i="3"/>
  <c r="G9" i="3"/>
  <c r="G7" i="3"/>
  <c r="G10" i="3"/>
  <c r="G4" i="3"/>
  <c r="G6" i="3"/>
  <c r="F11" i="3"/>
  <c r="F8" i="3"/>
  <c r="F6" i="2"/>
  <c r="G7" i="2"/>
  <c r="F8" i="2"/>
  <c r="F4" i="4"/>
  <c r="F7" i="4"/>
  <c r="F8" i="4"/>
  <c r="F4" i="2"/>
  <c r="F5" i="2"/>
  <c r="G7" i="1"/>
  <c r="F8" i="1"/>
  <c r="G6" i="1"/>
  <c r="G4" i="1"/>
  <c r="G5" i="1"/>
  <c r="O4" i="10" l="1"/>
  <c r="O39" i="10"/>
  <c r="O9" i="10"/>
  <c r="O59" i="10"/>
  <c r="O29" i="10"/>
  <c r="O14" i="10"/>
  <c r="O74" i="10"/>
  <c r="O44" i="10"/>
  <c r="O49" i="10"/>
  <c r="O54" i="10"/>
  <c r="O34" i="10"/>
  <c r="O79" i="10"/>
  <c r="C1" i="11" l="1"/>
  <c r="C4" i="11" l="1"/>
  <c r="B14" i="10"/>
  <c r="B19" i="10" l="1"/>
  <c r="B24" i="10" l="1"/>
  <c r="B29" i="10" l="1"/>
  <c r="B34" i="10" l="1"/>
  <c r="B39" i="10" l="1"/>
  <c r="B44" i="10" l="1"/>
  <c r="B49" i="10" l="1"/>
  <c r="B54" i="10" l="1"/>
  <c r="B59" i="10" l="1"/>
  <c r="B64" i="10" l="1"/>
  <c r="B69" i="10" l="1"/>
  <c r="B74" i="10" l="1"/>
  <c r="B79" i="10"/>
</calcChain>
</file>

<file path=xl/sharedStrings.xml><?xml version="1.0" encoding="utf-8"?>
<sst xmlns="http://schemas.openxmlformats.org/spreadsheetml/2006/main" count="149" uniqueCount="63">
  <si>
    <t>Prix du tissu</t>
  </si>
  <si>
    <t>Nombre de coupes</t>
  </si>
  <si>
    <t>Prix</t>
  </si>
  <si>
    <t>Doublure</t>
  </si>
  <si>
    <t>Etiquettes papier</t>
  </si>
  <si>
    <t>Etiquettes tissu</t>
  </si>
  <si>
    <t>Fil</t>
  </si>
  <si>
    <t>Bouton</t>
  </si>
  <si>
    <t>Elastique</t>
  </si>
  <si>
    <t>Nom tissu</t>
  </si>
  <si>
    <t>Coût produit final</t>
  </si>
  <si>
    <t>Coût heure de travail</t>
  </si>
  <si>
    <t>Temps de travail en minutes</t>
  </si>
  <si>
    <t>Pix minimum marge à 30%</t>
  </si>
  <si>
    <t>Marge réelle</t>
  </si>
  <si>
    <t>Prix de vente</t>
  </si>
  <si>
    <t>Coût fixe Bun</t>
  </si>
  <si>
    <t>Coût fixe Modulable</t>
  </si>
  <si>
    <t>Fil de fer</t>
  </si>
  <si>
    <t>Coût fixe Bandeau</t>
  </si>
  <si>
    <t>Coût fixe plissé</t>
  </si>
  <si>
    <t>Bande élastique</t>
  </si>
  <si>
    <t>Scratch</t>
  </si>
  <si>
    <t>Modulable Marinière</t>
  </si>
  <si>
    <t>Modulable Lagos</t>
  </si>
  <si>
    <t>Modulable Nairobi</t>
  </si>
  <si>
    <t>Modulable Jakarta</t>
  </si>
  <si>
    <t>Modulable Archipel</t>
  </si>
  <si>
    <t>Bun Marinière</t>
  </si>
  <si>
    <t>Bun Lagos</t>
  </si>
  <si>
    <t>Bun Bamako</t>
  </si>
  <si>
    <t>Bun Jakarta</t>
  </si>
  <si>
    <t>Bun Cherry</t>
  </si>
  <si>
    <t>Plissé Lagos</t>
  </si>
  <si>
    <t>Plissé Bamako</t>
  </si>
  <si>
    <t>Plissé Nairobi</t>
  </si>
  <si>
    <t>Plissé Scottish</t>
  </si>
  <si>
    <t>Plissé Lagon</t>
  </si>
  <si>
    <t>Bandeau Marinière</t>
  </si>
  <si>
    <t>Bandeau Bamako</t>
  </si>
  <si>
    <t>Bandeau Nairobi</t>
  </si>
  <si>
    <t>Bandeau Lagos</t>
  </si>
  <si>
    <t>Bandeau Scottish</t>
  </si>
  <si>
    <t>Bandeau Lagon</t>
  </si>
  <si>
    <t>Bandeau Jakarta</t>
  </si>
  <si>
    <t>Bandeau Cherry</t>
  </si>
  <si>
    <t>Bandeau Archipel</t>
  </si>
  <si>
    <t>Montant facture</t>
  </si>
  <si>
    <t>Frais de livraison</t>
  </si>
  <si>
    <t>Coût de fabrication</t>
  </si>
  <si>
    <t>Modulables vendus</t>
  </si>
  <si>
    <t>Bénéfice commande</t>
  </si>
  <si>
    <t>Plissés vendus</t>
  </si>
  <si>
    <t>Buns vendus</t>
  </si>
  <si>
    <t>Bandeaux vendus</t>
  </si>
  <si>
    <t>Numéro de facture</t>
  </si>
  <si>
    <t>Date facture</t>
  </si>
  <si>
    <t>TOTAL :</t>
  </si>
  <si>
    <t>Coût horaire travail</t>
  </si>
  <si>
    <t>Enveloppe</t>
  </si>
  <si>
    <t>Commission CB</t>
  </si>
  <si>
    <t>Coût pochon</t>
  </si>
  <si>
    <t>Coût unitaire temps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</si>
</sst>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99CC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164" fontId="0" fillId="0" borderId="7" xfId="0" applyNumberFormat="1" applyBorder="1"/>
    <xf numFmtId="164" fontId="0" fillId="0" borderId="9" xfId="0" applyNumberFormat="1" applyBorder="1"/>
    <xf numFmtId="0" fontId="0" fillId="0" borderId="10" xfId="0" applyBorder="1"/>
    <xf numFmtId="0" fontId="0" fillId="0" borderId="11" xfId="0" applyBorder="1"/>
    <xf numFmtId="164" fontId="2" fillId="0" borderId="10" xfId="0" applyNumberFormat="1" applyFont="1" applyBorder="1" applyAlignment="1">
      <alignment horizontal="center"/>
    </xf>
    <xf numFmtId="164" fontId="0" fillId="0" borderId="10" xfId="0" applyNumberFormat="1" applyBorder="1"/>
    <xf numFmtId="164" fontId="0" fillId="0" borderId="2" xfId="0" applyNumberFormat="1" applyBorder="1"/>
    <xf numFmtId="164" fontId="0" fillId="0" borderId="11" xfId="0" applyNumberFormat="1" applyBorder="1"/>
    <xf numFmtId="164" fontId="1" fillId="0" borderId="5" xfId="0" applyNumberFormat="1" applyFont="1" applyBorder="1" applyAlignment="1">
      <alignment horizontal="center"/>
    </xf>
    <xf numFmtId="164" fontId="0" fillId="0" borderId="0" xfId="0" applyNumberFormat="1"/>
    <xf numFmtId="0" fontId="1" fillId="2" borderId="3" xfId="0" applyFont="1" applyFill="1" applyBorder="1"/>
    <xf numFmtId="0" fontId="1" fillId="2" borderId="1" xfId="0" applyFont="1" applyFill="1" applyBorder="1"/>
    <xf numFmtId="165" fontId="0" fillId="0" borderId="0" xfId="0" applyNumberFormat="1"/>
    <xf numFmtId="1" fontId="0" fillId="0" borderId="1" xfId="0" applyNumberFormat="1" applyBorder="1"/>
    <xf numFmtId="3" fontId="0" fillId="0" borderId="1" xfId="0" applyNumberFormat="1" applyBorder="1"/>
    <xf numFmtId="3" fontId="0" fillId="0" borderId="0" xfId="0" applyNumberFormat="1"/>
    <xf numFmtId="0" fontId="0" fillId="0" borderId="13" xfId="0" applyBorder="1"/>
    <xf numFmtId="0" fontId="0" fillId="0" borderId="14" xfId="0" applyBorder="1"/>
    <xf numFmtId="164" fontId="0" fillId="0" borderId="12" xfId="0" applyNumberFormat="1" applyBorder="1"/>
    <xf numFmtId="164" fontId="0" fillId="0" borderId="13" xfId="0" applyNumberFormat="1" applyBorder="1"/>
    <xf numFmtId="9" fontId="2" fillId="0" borderId="5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15" xfId="0" applyBorder="1"/>
    <xf numFmtId="164" fontId="0" fillId="0" borderId="16" xfId="0" applyNumberFormat="1" applyBorder="1"/>
    <xf numFmtId="0" fontId="0" fillId="3" borderId="4" xfId="0" applyFont="1" applyFill="1" applyBorder="1"/>
    <xf numFmtId="164" fontId="0" fillId="0" borderId="16" xfId="0" applyNumberFormat="1" applyFont="1" applyBorder="1"/>
    <xf numFmtId="164" fontId="0" fillId="3" borderId="5" xfId="0" applyNumberFormat="1" applyFont="1" applyFill="1" applyBorder="1"/>
    <xf numFmtId="165" fontId="0" fillId="0" borderId="12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4" fontId="0" fillId="3" borderId="16" xfId="0" applyNumberFormat="1" applyFont="1" applyFill="1" applyBorder="1"/>
    <xf numFmtId="0" fontId="0" fillId="3" borderId="15" xfId="0" applyFont="1" applyFill="1" applyBorder="1"/>
    <xf numFmtId="0" fontId="0" fillId="0" borderId="0" xfId="0" applyNumberFormat="1"/>
    <xf numFmtId="164" fontId="0" fillId="0" borderId="18" xfId="0" applyNumberFormat="1" applyBorder="1"/>
    <xf numFmtId="164" fontId="0" fillId="0" borderId="0" xfId="0" applyNumberFormat="1" applyBorder="1"/>
    <xf numFmtId="164" fontId="0" fillId="0" borderId="19" xfId="0" applyNumberFormat="1" applyBorder="1"/>
    <xf numFmtId="164" fontId="4" fillId="5" borderId="1" xfId="0" applyNumberFormat="1" applyFont="1" applyFill="1" applyBorder="1" applyAlignment="1">
      <alignment horizontal="center" vertical="center"/>
    </xf>
    <xf numFmtId="164" fontId="0" fillId="0" borderId="25" xfId="0" applyNumberFormat="1" applyBorder="1"/>
    <xf numFmtId="164" fontId="0" fillId="0" borderId="22" xfId="0" applyNumberFormat="1" applyBorder="1"/>
    <xf numFmtId="164" fontId="0" fillId="0" borderId="3" xfId="0" applyNumberFormat="1" applyBorder="1"/>
    <xf numFmtId="164" fontId="0" fillId="0" borderId="31" xfId="0" applyNumberFormat="1" applyBorder="1"/>
    <xf numFmtId="164" fontId="0" fillId="0" borderId="35" xfId="0" applyNumberFormat="1" applyBorder="1"/>
    <xf numFmtId="164" fontId="0" fillId="0" borderId="36" xfId="0" applyNumberFormat="1" applyBorder="1"/>
    <xf numFmtId="164" fontId="0" fillId="0" borderId="37" xfId="0" applyNumberFormat="1" applyBorder="1"/>
    <xf numFmtId="164" fontId="0" fillId="0" borderId="38" xfId="0" applyNumberFormat="1" applyBorder="1"/>
    <xf numFmtId="2" fontId="0" fillId="0" borderId="1" xfId="0" applyNumberFormat="1" applyBorder="1"/>
    <xf numFmtId="164" fontId="3" fillId="0" borderId="3" xfId="0" applyNumberFormat="1" applyFont="1" applyBorder="1" applyAlignment="1">
      <alignment vertical="center"/>
    </xf>
    <xf numFmtId="164" fontId="3" fillId="0" borderId="31" xfId="0" applyNumberFormat="1" applyFont="1" applyBorder="1" applyAlignment="1">
      <alignment vertical="center"/>
    </xf>
    <xf numFmtId="164" fontId="3" fillId="0" borderId="35" xfId="0" applyNumberFormat="1" applyFont="1" applyBorder="1" applyAlignment="1">
      <alignment vertical="center"/>
    </xf>
    <xf numFmtId="0" fontId="0" fillId="6" borderId="25" xfId="0" applyFill="1" applyBorder="1"/>
    <xf numFmtId="0" fontId="0" fillId="6" borderId="22" xfId="0" applyFill="1" applyBorder="1"/>
    <xf numFmtId="0" fontId="0" fillId="6" borderId="29" xfId="0" applyFill="1" applyBorder="1"/>
    <xf numFmtId="0" fontId="0" fillId="7" borderId="26" xfId="0" applyFill="1" applyBorder="1"/>
    <xf numFmtId="0" fontId="0" fillId="7" borderId="23" xfId="0" applyFill="1" applyBorder="1"/>
    <xf numFmtId="0" fontId="0" fillId="7" borderId="30" xfId="0" applyFill="1" applyBorder="1"/>
    <xf numFmtId="0" fontId="0" fillId="7" borderId="20" xfId="0" applyFill="1" applyBorder="1"/>
    <xf numFmtId="0" fontId="0" fillId="7" borderId="17" xfId="0" applyFill="1" applyBorder="1"/>
    <xf numFmtId="0" fontId="0" fillId="7" borderId="21" xfId="0" applyFill="1" applyBorder="1"/>
    <xf numFmtId="0" fontId="0" fillId="7" borderId="18" xfId="0" applyFill="1" applyBorder="1"/>
    <xf numFmtId="0" fontId="0" fillId="7" borderId="0" xfId="0" applyFill="1" applyBorder="1"/>
    <xf numFmtId="0" fontId="0" fillId="7" borderId="19" xfId="0" applyFill="1" applyBorder="1"/>
    <xf numFmtId="0" fontId="0" fillId="8" borderId="26" xfId="0" applyFill="1" applyBorder="1"/>
    <xf numFmtId="0" fontId="0" fillId="8" borderId="23" xfId="0" applyFill="1" applyBorder="1"/>
    <xf numFmtId="0" fontId="0" fillId="8" borderId="30" xfId="0" applyFill="1" applyBorder="1"/>
    <xf numFmtId="0" fontId="0" fillId="8" borderId="20" xfId="0" applyFill="1" applyBorder="1"/>
    <xf numFmtId="0" fontId="0" fillId="8" borderId="17" xfId="0" applyFill="1" applyBorder="1"/>
    <xf numFmtId="0" fontId="0" fillId="8" borderId="21" xfId="0" applyFill="1" applyBorder="1"/>
    <xf numFmtId="0" fontId="0" fillId="8" borderId="18" xfId="0" applyFill="1" applyBorder="1"/>
    <xf numFmtId="0" fontId="0" fillId="8" borderId="0" xfId="0" applyFill="1" applyBorder="1"/>
    <xf numFmtId="0" fontId="0" fillId="8" borderId="19" xfId="0" applyFill="1" applyBorder="1"/>
    <xf numFmtId="0" fontId="0" fillId="9" borderId="26" xfId="0" applyFill="1" applyBorder="1"/>
    <xf numFmtId="0" fontId="0" fillId="9" borderId="23" xfId="0" applyFill="1" applyBorder="1"/>
    <xf numFmtId="0" fontId="0" fillId="9" borderId="30" xfId="0" applyFill="1" applyBorder="1"/>
    <xf numFmtId="0" fontId="0" fillId="9" borderId="25" xfId="0" applyFill="1" applyBorder="1"/>
    <xf numFmtId="0" fontId="0" fillId="9" borderId="22" xfId="0" applyFill="1" applyBorder="1"/>
    <xf numFmtId="0" fontId="0" fillId="9" borderId="29" xfId="0" applyFill="1" applyBorder="1"/>
    <xf numFmtId="0" fontId="0" fillId="9" borderId="18" xfId="0" applyFill="1" applyBorder="1"/>
    <xf numFmtId="0" fontId="0" fillId="9" borderId="0" xfId="0" applyFill="1" applyBorder="1"/>
    <xf numFmtId="0" fontId="0" fillId="9" borderId="19" xfId="0" applyFill="1" applyBorder="1"/>
    <xf numFmtId="164" fontId="3" fillId="0" borderId="25" xfId="0" applyNumberFormat="1" applyFont="1" applyBorder="1" applyAlignment="1">
      <alignment horizontal="center" vertical="center"/>
    </xf>
    <xf numFmtId="164" fontId="3" fillId="0" borderId="22" xfId="0" applyNumberFormat="1" applyFont="1" applyBorder="1" applyAlignment="1">
      <alignment horizontal="center" vertical="center"/>
    </xf>
    <xf numFmtId="164" fontId="3" fillId="0" borderId="29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31" xfId="0" applyNumberFormat="1" applyFont="1" applyBorder="1" applyAlignment="1">
      <alignment horizontal="center" vertical="center"/>
    </xf>
    <xf numFmtId="164" fontId="3" fillId="0" borderId="35" xfId="0" applyNumberFormat="1" applyFon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31" xfId="0" applyNumberFormat="1" applyBorder="1" applyAlignment="1">
      <alignment horizontal="center" vertical="center"/>
    </xf>
    <xf numFmtId="165" fontId="0" fillId="0" borderId="35" xfId="0" applyNumberFormat="1" applyBorder="1" applyAlignment="1">
      <alignment horizontal="center" vertical="center"/>
    </xf>
    <xf numFmtId="164" fontId="3" fillId="0" borderId="32" xfId="0" applyNumberFormat="1" applyFont="1" applyBorder="1" applyAlignment="1">
      <alignment horizontal="center" vertical="center"/>
    </xf>
    <xf numFmtId="164" fontId="3" fillId="0" borderId="33" xfId="0" applyNumberFormat="1" applyFont="1" applyBorder="1" applyAlignment="1">
      <alignment horizontal="center" vertical="center"/>
    </xf>
    <xf numFmtId="164" fontId="3" fillId="0" borderId="34" xfId="0" applyNumberFormat="1" applyFont="1" applyBorder="1" applyAlignment="1">
      <alignment horizontal="center" vertical="center"/>
    </xf>
    <xf numFmtId="165" fontId="1" fillId="4" borderId="3" xfId="0" applyNumberFormat="1" applyFont="1" applyFill="1" applyBorder="1" applyAlignment="1">
      <alignment horizontal="center" vertical="center"/>
    </xf>
    <xf numFmtId="165" fontId="1" fillId="4" borderId="35" xfId="0" applyNumberFormat="1" applyFont="1" applyFill="1" applyBorder="1" applyAlignment="1">
      <alignment horizontal="center" vertical="center"/>
    </xf>
    <xf numFmtId="164" fontId="3" fillId="0" borderId="26" xfId="0" applyNumberFormat="1" applyFont="1" applyBorder="1" applyAlignment="1">
      <alignment horizontal="center" vertical="center"/>
    </xf>
    <xf numFmtId="164" fontId="3" fillId="0" borderId="23" xfId="0" applyNumberFormat="1" applyFont="1" applyBorder="1" applyAlignment="1">
      <alignment horizontal="center" vertical="center"/>
    </xf>
    <xf numFmtId="164" fontId="3" fillId="0" borderId="30" xfId="0" applyNumberFormat="1" applyFont="1" applyBorder="1" applyAlignment="1">
      <alignment horizontal="center" vertical="center"/>
    </xf>
    <xf numFmtId="164" fontId="3" fillId="0" borderId="24" xfId="0" applyNumberFormat="1" applyFont="1" applyBorder="1" applyAlignment="1">
      <alignment horizontal="center" vertical="center"/>
    </xf>
    <xf numFmtId="164" fontId="3" fillId="0" borderId="27" xfId="0" applyNumberFormat="1" applyFont="1" applyBorder="1" applyAlignment="1">
      <alignment horizontal="center" vertical="center"/>
    </xf>
    <xf numFmtId="164" fontId="3" fillId="0" borderId="28" xfId="0" applyNumberFormat="1" applyFont="1" applyBorder="1" applyAlignment="1">
      <alignment horizontal="center" vertical="center"/>
    </xf>
    <xf numFmtId="0" fontId="3" fillId="0" borderId="24" xfId="0" applyNumberFormat="1" applyFont="1" applyBorder="1" applyAlignment="1">
      <alignment horizontal="center" vertical="center"/>
    </xf>
    <xf numFmtId="0" fontId="3" fillId="0" borderId="27" xfId="0" applyNumberFormat="1" applyFont="1" applyBorder="1" applyAlignment="1">
      <alignment horizontal="center" vertical="center"/>
    </xf>
    <xf numFmtId="0" fontId="3" fillId="0" borderId="28" xfId="0" applyNumberFormat="1" applyFont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164" fontId="1" fillId="4" borderId="31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/>
    </xf>
    <xf numFmtId="0" fontId="1" fillId="4" borderId="31" xfId="0" applyNumberFormat="1" applyFont="1" applyFill="1" applyBorder="1" applyAlignment="1">
      <alignment horizontal="center" vertical="center"/>
    </xf>
    <xf numFmtId="14" fontId="3" fillId="0" borderId="24" xfId="0" applyNumberFormat="1" applyFont="1" applyBorder="1" applyAlignment="1">
      <alignment horizontal="center" vertical="center"/>
    </xf>
    <xf numFmtId="14" fontId="3" fillId="0" borderId="27" xfId="0" applyNumberFormat="1" applyFont="1" applyBorder="1" applyAlignment="1">
      <alignment horizontal="center" vertical="center"/>
    </xf>
    <xf numFmtId="14" fontId="3" fillId="0" borderId="28" xfId="0" applyNumberFormat="1" applyFont="1" applyBorder="1" applyAlignment="1">
      <alignment horizontal="center" vertical="center"/>
    </xf>
    <xf numFmtId="14" fontId="3" fillId="0" borderId="36" xfId="0" applyNumberFormat="1" applyFont="1" applyBorder="1" applyAlignment="1">
      <alignment horizontal="center" vertical="center"/>
    </xf>
    <xf numFmtId="14" fontId="3" fillId="0" borderId="37" xfId="0" applyNumberFormat="1" applyFont="1" applyBorder="1" applyAlignment="1">
      <alignment horizontal="center" vertical="center"/>
    </xf>
    <xf numFmtId="14" fontId="3" fillId="0" borderId="38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31" xfId="0" applyNumberFormat="1" applyFont="1" applyBorder="1" applyAlignment="1">
      <alignment horizontal="center" vertical="center"/>
    </xf>
    <xf numFmtId="0" fontId="3" fillId="0" borderId="3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GISTRES%20ACHATS%20VEN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stre des achats"/>
      <sheetName val="Registre des ventes"/>
    </sheetNames>
    <sheetDataSet>
      <sheetData sheetId="0"/>
      <sheetData sheetId="1">
        <row r="6">
          <cell r="B6">
            <v>42872</v>
          </cell>
          <cell r="C6" t="str">
            <v>10001</v>
          </cell>
          <cell r="D6">
            <v>30</v>
          </cell>
        </row>
        <row r="7">
          <cell r="B7">
            <v>42872</v>
          </cell>
          <cell r="C7">
            <v>10002</v>
          </cell>
          <cell r="D7">
            <v>25</v>
          </cell>
        </row>
        <row r="8">
          <cell r="B8">
            <v>42872</v>
          </cell>
          <cell r="C8">
            <v>10003</v>
          </cell>
          <cell r="D8">
            <v>25</v>
          </cell>
        </row>
        <row r="9">
          <cell r="B9">
            <v>42872</v>
          </cell>
          <cell r="C9">
            <v>10004</v>
          </cell>
          <cell r="D9">
            <v>50</v>
          </cell>
        </row>
        <row r="10">
          <cell r="B10">
            <v>42872</v>
          </cell>
          <cell r="C10">
            <v>10005</v>
          </cell>
          <cell r="D10">
            <v>45</v>
          </cell>
        </row>
        <row r="11">
          <cell r="B11" t="str">
            <v>17/05/217</v>
          </cell>
          <cell r="C11">
            <v>10006</v>
          </cell>
          <cell r="D11">
            <v>30</v>
          </cell>
        </row>
        <row r="12">
          <cell r="B12">
            <v>42872</v>
          </cell>
          <cell r="C12">
            <v>10007</v>
          </cell>
          <cell r="D12">
            <v>30</v>
          </cell>
        </row>
        <row r="13">
          <cell r="B13">
            <v>42873</v>
          </cell>
          <cell r="C13">
            <v>10008</v>
          </cell>
          <cell r="D13">
            <v>50</v>
          </cell>
        </row>
        <row r="14">
          <cell r="B14">
            <v>42873</v>
          </cell>
          <cell r="C14">
            <v>10009</v>
          </cell>
          <cell r="D14">
            <v>50</v>
          </cell>
        </row>
        <row r="15">
          <cell r="B15">
            <v>42873</v>
          </cell>
          <cell r="C15">
            <v>10010</v>
          </cell>
          <cell r="D15">
            <v>24</v>
          </cell>
        </row>
        <row r="16">
          <cell r="B16">
            <v>42873</v>
          </cell>
          <cell r="C16">
            <v>10011</v>
          </cell>
          <cell r="D16">
            <v>68</v>
          </cell>
        </row>
        <row r="17">
          <cell r="B17">
            <v>42874</v>
          </cell>
          <cell r="C17">
            <v>10012</v>
          </cell>
          <cell r="D17">
            <v>50</v>
          </cell>
        </row>
        <row r="18">
          <cell r="B18">
            <v>42877</v>
          </cell>
          <cell r="C18">
            <v>10013</v>
          </cell>
          <cell r="D18">
            <v>48</v>
          </cell>
        </row>
        <row r="19">
          <cell r="B19">
            <v>42878</v>
          </cell>
          <cell r="C19">
            <v>10014</v>
          </cell>
          <cell r="D19">
            <v>47</v>
          </cell>
        </row>
        <row r="20">
          <cell r="B20">
            <v>42881</v>
          </cell>
          <cell r="C20">
            <v>10015</v>
          </cell>
          <cell r="D20">
            <v>25</v>
          </cell>
        </row>
        <row r="21">
          <cell r="B21">
            <v>42885</v>
          </cell>
          <cell r="C21">
            <v>10016</v>
          </cell>
          <cell r="D21">
            <v>30</v>
          </cell>
        </row>
        <row r="22">
          <cell r="C22">
            <v>10017</v>
          </cell>
          <cell r="D22">
            <v>70</v>
          </cell>
        </row>
        <row r="23">
          <cell r="C23">
            <v>10018</v>
          </cell>
          <cell r="D23">
            <v>50</v>
          </cell>
        </row>
        <row r="24">
          <cell r="C24">
            <v>10019</v>
          </cell>
          <cell r="D24">
            <v>45</v>
          </cell>
        </row>
        <row r="25">
          <cell r="C25">
            <v>10020</v>
          </cell>
          <cell r="D25">
            <v>30</v>
          </cell>
        </row>
        <row r="26">
          <cell r="C26">
            <v>10021</v>
          </cell>
          <cell r="D26">
            <v>47</v>
          </cell>
        </row>
        <row r="27">
          <cell r="C27">
            <v>10022</v>
          </cell>
          <cell r="D27">
            <v>47</v>
          </cell>
        </row>
        <row r="28">
          <cell r="C28">
            <v>10023</v>
          </cell>
          <cell r="D28">
            <v>30</v>
          </cell>
        </row>
        <row r="29">
          <cell r="C29">
            <v>10024</v>
          </cell>
          <cell r="D29">
            <v>47</v>
          </cell>
        </row>
        <row r="30">
          <cell r="C30">
            <v>10025</v>
          </cell>
          <cell r="D30">
            <v>30</v>
          </cell>
        </row>
        <row r="31">
          <cell r="B31">
            <v>42896</v>
          </cell>
          <cell r="C31">
            <v>10026</v>
          </cell>
          <cell r="D31">
            <v>48</v>
          </cell>
        </row>
        <row r="32">
          <cell r="B32">
            <v>42896</v>
          </cell>
          <cell r="C32">
            <v>10027</v>
          </cell>
          <cell r="D32">
            <v>75</v>
          </cell>
        </row>
        <row r="33">
          <cell r="B33">
            <v>42898</v>
          </cell>
          <cell r="C33">
            <v>10028</v>
          </cell>
          <cell r="D33">
            <v>25</v>
          </cell>
        </row>
        <row r="34">
          <cell r="B34">
            <v>42898</v>
          </cell>
          <cell r="C34">
            <v>10029</v>
          </cell>
          <cell r="D34">
            <v>45</v>
          </cell>
        </row>
        <row r="35">
          <cell r="B35">
            <v>42899</v>
          </cell>
          <cell r="C35">
            <v>10030</v>
          </cell>
          <cell r="D35">
            <v>30</v>
          </cell>
        </row>
        <row r="36">
          <cell r="B36">
            <v>42900</v>
          </cell>
          <cell r="C36">
            <v>10031</v>
          </cell>
          <cell r="D36">
            <v>25</v>
          </cell>
        </row>
        <row r="37">
          <cell r="C37">
            <v>10032</v>
          </cell>
          <cell r="D37">
            <v>25</v>
          </cell>
        </row>
        <row r="38">
          <cell r="C38">
            <v>10033</v>
          </cell>
          <cell r="D38">
            <v>30</v>
          </cell>
        </row>
        <row r="39">
          <cell r="C39"/>
          <cell r="D39"/>
        </row>
        <row r="48">
          <cell r="B48"/>
        </row>
        <row r="49">
          <cell r="B49"/>
        </row>
        <row r="51">
          <cell r="B51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14"/>
  <sheetViews>
    <sheetView workbookViewId="0">
      <selection activeCell="C14" sqref="C14"/>
    </sheetView>
  </sheetViews>
  <sheetFormatPr baseColWidth="10" defaultRowHeight="15" x14ac:dyDescent="0.25"/>
  <cols>
    <col min="1" max="1" width="3.42578125" customWidth="1"/>
    <col min="2" max="3" width="20.7109375" customWidth="1"/>
    <col min="4" max="4" width="5.5703125" customWidth="1"/>
    <col min="5" max="6" width="20.7109375" customWidth="1"/>
    <col min="7" max="7" width="5.42578125" customWidth="1"/>
    <col min="8" max="9" width="20.7109375" customWidth="1"/>
    <col min="10" max="10" width="5.28515625" customWidth="1"/>
    <col min="11" max="12" width="20.7109375" customWidth="1"/>
  </cols>
  <sheetData>
    <row r="2" spans="2:12" ht="15.75" thickBot="1" x14ac:dyDescent="0.3"/>
    <row r="3" spans="2:12" ht="20.100000000000001" customHeight="1" thickBot="1" x14ac:dyDescent="0.3">
      <c r="B3" s="15" t="s">
        <v>16</v>
      </c>
      <c r="C3" s="15" t="s">
        <v>2</v>
      </c>
      <c r="E3" s="16" t="s">
        <v>17</v>
      </c>
      <c r="F3" s="16" t="s">
        <v>2</v>
      </c>
      <c r="H3" s="16" t="s">
        <v>19</v>
      </c>
      <c r="I3" s="16" t="s">
        <v>2</v>
      </c>
      <c r="K3" s="16" t="s">
        <v>20</v>
      </c>
      <c r="L3" s="16" t="s">
        <v>2</v>
      </c>
    </row>
    <row r="4" spans="2:12" ht="20.100000000000001" customHeight="1" x14ac:dyDescent="0.25">
      <c r="B4" s="31" t="s">
        <v>3</v>
      </c>
      <c r="C4" s="33">
        <v>1.63</v>
      </c>
      <c r="E4" s="38" t="s">
        <v>3</v>
      </c>
      <c r="F4" s="37">
        <v>1.4</v>
      </c>
      <c r="H4" s="38" t="s">
        <v>3</v>
      </c>
      <c r="I4" s="37">
        <v>1.49</v>
      </c>
      <c r="K4" s="29" t="s">
        <v>4</v>
      </c>
      <c r="L4" s="32">
        <f>C4</f>
        <v>1.63</v>
      </c>
    </row>
    <row r="5" spans="2:12" ht="20.100000000000001" customHeight="1" x14ac:dyDescent="0.25">
      <c r="B5" s="29" t="s">
        <v>4</v>
      </c>
      <c r="C5" s="30">
        <v>0.3</v>
      </c>
      <c r="E5" s="29" t="s">
        <v>4</v>
      </c>
      <c r="F5" s="30">
        <f>C5</f>
        <v>0.3</v>
      </c>
      <c r="H5" s="29" t="s">
        <v>4</v>
      </c>
      <c r="I5" s="30">
        <f>C5</f>
        <v>0.3</v>
      </c>
      <c r="K5" s="3" t="s">
        <v>5</v>
      </c>
      <c r="L5" s="5">
        <f>C5</f>
        <v>0.3</v>
      </c>
    </row>
    <row r="6" spans="2:12" ht="20.100000000000001" customHeight="1" x14ac:dyDescent="0.25">
      <c r="B6" s="3" t="s">
        <v>59</v>
      </c>
      <c r="C6" s="30">
        <v>0.17</v>
      </c>
      <c r="E6" s="3" t="s">
        <v>59</v>
      </c>
      <c r="F6" s="30">
        <v>0.17</v>
      </c>
      <c r="H6" s="3" t="s">
        <v>59</v>
      </c>
      <c r="I6" s="30">
        <v>0.17</v>
      </c>
      <c r="K6" s="3" t="s">
        <v>59</v>
      </c>
      <c r="L6" s="5">
        <v>0.17</v>
      </c>
    </row>
    <row r="7" spans="2:12" ht="20.100000000000001" customHeight="1" x14ac:dyDescent="0.25">
      <c r="B7" s="3" t="s">
        <v>5</v>
      </c>
      <c r="C7" s="5">
        <v>0.36</v>
      </c>
      <c r="E7" s="3" t="s">
        <v>5</v>
      </c>
      <c r="F7" s="5">
        <f>C7</f>
        <v>0.36</v>
      </c>
      <c r="H7" s="3" t="s">
        <v>5</v>
      </c>
      <c r="I7" s="5">
        <f>C7</f>
        <v>0.36</v>
      </c>
      <c r="K7" s="3" t="s">
        <v>6</v>
      </c>
      <c r="L7" s="5">
        <v>0.05</v>
      </c>
    </row>
    <row r="8" spans="2:12" ht="20.100000000000001" customHeight="1" thickBot="1" x14ac:dyDescent="0.3">
      <c r="B8" s="3" t="s">
        <v>6</v>
      </c>
      <c r="C8" s="5">
        <v>0.05</v>
      </c>
      <c r="E8" s="3" t="s">
        <v>6</v>
      </c>
      <c r="F8" s="5">
        <v>0.05</v>
      </c>
      <c r="H8" s="3" t="s">
        <v>6</v>
      </c>
      <c r="I8" s="5">
        <v>0.05</v>
      </c>
      <c r="K8" s="4" t="s">
        <v>22</v>
      </c>
      <c r="L8" s="6">
        <v>0.3</v>
      </c>
    </row>
    <row r="9" spans="2:12" ht="20.100000000000001" customHeight="1" thickBot="1" x14ac:dyDescent="0.3">
      <c r="B9" s="3" t="s">
        <v>7</v>
      </c>
      <c r="C9" s="5">
        <v>0.25</v>
      </c>
      <c r="E9" s="4" t="s">
        <v>18</v>
      </c>
      <c r="F9" s="6">
        <v>0.37</v>
      </c>
      <c r="H9" s="4" t="s">
        <v>21</v>
      </c>
      <c r="I9" s="6">
        <v>0.19</v>
      </c>
    </row>
    <row r="10" spans="2:12" ht="20.100000000000001" customHeight="1" thickBot="1" x14ac:dyDescent="0.3">
      <c r="B10" s="4" t="s">
        <v>8</v>
      </c>
      <c r="C10" s="6">
        <v>0.18</v>
      </c>
    </row>
    <row r="11" spans="2:12" x14ac:dyDescent="0.25">
      <c r="I11" s="14"/>
    </row>
    <row r="13" spans="2:12" ht="15.75" thickBot="1" x14ac:dyDescent="0.3"/>
    <row r="14" spans="2:12" ht="15.75" thickBot="1" x14ac:dyDescent="0.3">
      <c r="B14" s="16" t="s">
        <v>11</v>
      </c>
      <c r="C14" s="19">
        <v>18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17"/>
  <sheetViews>
    <sheetView workbookViewId="0">
      <selection activeCell="E4" sqref="E4"/>
    </sheetView>
  </sheetViews>
  <sheetFormatPr baseColWidth="10" defaultRowHeight="15" x14ac:dyDescent="0.25"/>
  <cols>
    <col min="1" max="5" width="20.7109375" customWidth="1"/>
    <col min="6" max="7" width="25.7109375" customWidth="1"/>
    <col min="8" max="8" width="4" customWidth="1"/>
    <col min="9" max="9" width="26.85546875" customWidth="1"/>
    <col min="10" max="10" width="20.7109375" customWidth="1"/>
    <col min="11" max="11" width="18" customWidth="1"/>
  </cols>
  <sheetData>
    <row r="2" spans="1:10" ht="15.75" thickBot="1" x14ac:dyDescent="0.3"/>
    <row r="3" spans="1:10" ht="20.100000000000001" customHeight="1" thickBot="1" x14ac:dyDescent="0.3">
      <c r="A3" s="15" t="s">
        <v>9</v>
      </c>
      <c r="B3" s="15" t="s">
        <v>15</v>
      </c>
      <c r="C3" s="15" t="s">
        <v>0</v>
      </c>
      <c r="D3" s="15" t="s">
        <v>1</v>
      </c>
      <c r="E3" s="15" t="s">
        <v>10</v>
      </c>
      <c r="F3" s="15" t="s">
        <v>13</v>
      </c>
      <c r="G3" s="15" t="s">
        <v>14</v>
      </c>
      <c r="I3" s="16" t="s">
        <v>12</v>
      </c>
      <c r="J3" s="27"/>
    </row>
    <row r="4" spans="1:10" ht="20.100000000000001" customHeight="1" thickBot="1" x14ac:dyDescent="0.3">
      <c r="A4" s="2" t="s">
        <v>28</v>
      </c>
      <c r="B4" s="23">
        <v>40</v>
      </c>
      <c r="C4" s="10">
        <v>6</v>
      </c>
      <c r="D4" s="7">
        <v>2</v>
      </c>
      <c r="E4" s="9">
        <f>SUM('Coût fixe'!$C$4:$C$10)+(C4/D4)+('Coût fixe'!$C$14*$I$4/60)</f>
        <v>23.939999999999998</v>
      </c>
      <c r="F4" s="13">
        <f>100*E4/70</f>
        <v>34.200000000000003</v>
      </c>
      <c r="G4" s="25">
        <f>(B4-E4)*1/B4</f>
        <v>0.40150000000000008</v>
      </c>
      <c r="I4" s="18">
        <v>60</v>
      </c>
    </row>
    <row r="5" spans="1:10" ht="20.100000000000001" customHeight="1" thickBot="1" x14ac:dyDescent="0.3">
      <c r="A5" s="3" t="s">
        <v>29</v>
      </c>
      <c r="B5" s="24">
        <v>43</v>
      </c>
      <c r="C5" s="11">
        <v>7.6</v>
      </c>
      <c r="D5" s="1">
        <v>2</v>
      </c>
      <c r="E5" s="9">
        <f>SUM('Coût fixe'!$C$4:$C$10)+(C5/D5)+('Coût fixe'!$C$14*$I$4/60)</f>
        <v>24.740000000000002</v>
      </c>
      <c r="F5" s="13">
        <f>100*E5/70</f>
        <v>35.342857142857142</v>
      </c>
      <c r="G5" s="25">
        <f>(B5-E5)*1/B5</f>
        <v>0.42465116279069764</v>
      </c>
    </row>
    <row r="6" spans="1:10" ht="20.100000000000001" customHeight="1" thickBot="1" x14ac:dyDescent="0.3">
      <c r="A6" s="3" t="s">
        <v>30</v>
      </c>
      <c r="B6" s="24">
        <v>43</v>
      </c>
      <c r="C6" s="11">
        <v>7.6</v>
      </c>
      <c r="D6" s="1">
        <v>2</v>
      </c>
      <c r="E6" s="9">
        <f>SUM('Coût fixe'!$C$4:$C$10)+(C6/D6)+('Coût fixe'!$C$14*$I$4/60)</f>
        <v>24.740000000000002</v>
      </c>
      <c r="F6" s="13">
        <f>100*E6/70</f>
        <v>35.342857142857142</v>
      </c>
      <c r="G6" s="25">
        <f>(B6-E6)*1/B6</f>
        <v>0.42465116279069764</v>
      </c>
      <c r="I6" s="16" t="s">
        <v>62</v>
      </c>
    </row>
    <row r="7" spans="1:10" ht="20.100000000000001" customHeight="1" thickBot="1" x14ac:dyDescent="0.3">
      <c r="A7" s="3" t="s">
        <v>31</v>
      </c>
      <c r="B7" s="24">
        <v>48</v>
      </c>
      <c r="C7" s="11">
        <v>15</v>
      </c>
      <c r="D7" s="1">
        <v>2</v>
      </c>
      <c r="E7" s="9">
        <f>SUM('Coût fixe'!$C$4:$C$10)+(C7/D7)+('Coût fixe'!$C$14*$I$4/60)</f>
        <v>28.439999999999998</v>
      </c>
      <c r="F7" s="13">
        <f>100*E7/70</f>
        <v>40.628571428571426</v>
      </c>
      <c r="G7" s="25">
        <f>(B7-E7)*1/B7</f>
        <v>0.40750000000000003</v>
      </c>
      <c r="I7" s="18">
        <f>I4*'Coût fixe'!C14/60</f>
        <v>18</v>
      </c>
      <c r="J7" s="28"/>
    </row>
    <row r="8" spans="1:10" ht="20.100000000000001" customHeight="1" thickBot="1" x14ac:dyDescent="0.3">
      <c r="A8" s="3" t="s">
        <v>32</v>
      </c>
      <c r="B8" s="24">
        <v>48</v>
      </c>
      <c r="C8" s="11">
        <v>17.899999999999999</v>
      </c>
      <c r="D8" s="1">
        <v>2</v>
      </c>
      <c r="E8" s="9">
        <f>SUM('Coût fixe'!$C$4:$C$10)+(C8/D8)+('Coût fixe'!$C$14*$I$4/60)</f>
        <v>29.89</v>
      </c>
      <c r="F8" s="13">
        <f>100*E8/70</f>
        <v>42.7</v>
      </c>
      <c r="G8" s="25">
        <f>(B8-E8)*1/B8</f>
        <v>0.37729166666666664</v>
      </c>
    </row>
    <row r="9" spans="1:10" ht="20.100000000000001" customHeight="1" thickBot="1" x14ac:dyDescent="0.3">
      <c r="A9" s="3"/>
      <c r="B9" s="21"/>
      <c r="C9" s="11"/>
      <c r="D9" s="1"/>
      <c r="E9" s="9"/>
      <c r="F9" s="13"/>
      <c r="G9" s="26"/>
      <c r="I9" s="20"/>
    </row>
    <row r="10" spans="1:10" ht="20.100000000000001" customHeight="1" thickBot="1" x14ac:dyDescent="0.3">
      <c r="A10" s="3"/>
      <c r="B10" s="21"/>
      <c r="C10" s="11"/>
      <c r="D10" s="1"/>
      <c r="E10" s="9"/>
      <c r="F10" s="13"/>
      <c r="G10" s="26"/>
      <c r="I10" s="20"/>
    </row>
    <row r="11" spans="1:10" ht="20.100000000000001" customHeight="1" thickBot="1" x14ac:dyDescent="0.3">
      <c r="A11" s="3"/>
      <c r="B11" s="21"/>
      <c r="C11" s="11"/>
      <c r="D11" s="1"/>
      <c r="E11" s="9"/>
      <c r="F11" s="13"/>
      <c r="G11" s="26"/>
      <c r="I11" s="20"/>
    </row>
    <row r="12" spans="1:10" ht="20.100000000000001" customHeight="1" thickBot="1" x14ac:dyDescent="0.3">
      <c r="A12" s="3"/>
      <c r="B12" s="21"/>
      <c r="C12" s="11"/>
      <c r="D12" s="1"/>
      <c r="E12" s="9"/>
      <c r="F12" s="13"/>
      <c r="G12" s="26"/>
      <c r="I12" s="14"/>
      <c r="J12" s="17"/>
    </row>
    <row r="13" spans="1:10" ht="20.100000000000001" customHeight="1" thickBot="1" x14ac:dyDescent="0.3">
      <c r="A13" s="3"/>
      <c r="B13" s="21"/>
      <c r="C13" s="11"/>
      <c r="D13" s="1"/>
      <c r="E13" s="9"/>
      <c r="F13" s="13"/>
      <c r="G13" s="26"/>
    </row>
    <row r="14" spans="1:10" ht="20.100000000000001" customHeight="1" thickBot="1" x14ac:dyDescent="0.3">
      <c r="A14" s="3"/>
      <c r="B14" s="21"/>
      <c r="C14" s="11"/>
      <c r="D14" s="1"/>
      <c r="E14" s="9"/>
      <c r="F14" s="13"/>
      <c r="G14" s="26"/>
    </row>
    <row r="15" spans="1:10" ht="20.100000000000001" customHeight="1" thickBot="1" x14ac:dyDescent="0.3">
      <c r="A15" s="3"/>
      <c r="B15" s="21"/>
      <c r="C15" s="11"/>
      <c r="D15" s="1"/>
      <c r="E15" s="9"/>
      <c r="F15" s="13"/>
      <c r="G15" s="26"/>
    </row>
    <row r="16" spans="1:10" ht="20.100000000000001" customHeight="1" thickBot="1" x14ac:dyDescent="0.3">
      <c r="A16" s="3"/>
      <c r="B16" s="21"/>
      <c r="C16" s="11"/>
      <c r="D16" s="1"/>
      <c r="E16" s="9"/>
      <c r="F16" s="13"/>
      <c r="G16" s="26"/>
    </row>
    <row r="17" spans="1:7" ht="20.100000000000001" customHeight="1" thickBot="1" x14ac:dyDescent="0.3">
      <c r="A17" s="4"/>
      <c r="B17" s="22"/>
      <c r="C17" s="12"/>
      <c r="D17" s="8"/>
      <c r="E17" s="9"/>
      <c r="F17" s="13"/>
      <c r="G17" s="26"/>
    </row>
  </sheetData>
  <sortState ref="A4:G8">
    <sortCondition ref="C3"/>
  </sortState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17"/>
  <sheetViews>
    <sheetView workbookViewId="0">
      <selection activeCell="I7" sqref="I7"/>
    </sheetView>
  </sheetViews>
  <sheetFormatPr baseColWidth="10" defaultRowHeight="15" x14ac:dyDescent="0.25"/>
  <cols>
    <col min="1" max="5" width="20.7109375" customWidth="1"/>
    <col min="6" max="7" width="25.7109375" customWidth="1"/>
    <col min="8" max="8" width="4" customWidth="1"/>
    <col min="9" max="9" width="28.42578125" customWidth="1"/>
    <col min="10" max="10" width="20.7109375" customWidth="1"/>
    <col min="11" max="11" width="18" customWidth="1"/>
  </cols>
  <sheetData>
    <row r="2" spans="1:10" ht="15.75" thickBot="1" x14ac:dyDescent="0.3"/>
    <row r="3" spans="1:10" ht="20.100000000000001" customHeight="1" thickBot="1" x14ac:dyDescent="0.3">
      <c r="A3" s="15" t="s">
        <v>9</v>
      </c>
      <c r="B3" s="15" t="s">
        <v>15</v>
      </c>
      <c r="C3" s="15" t="s">
        <v>0</v>
      </c>
      <c r="D3" s="15" t="s">
        <v>1</v>
      </c>
      <c r="E3" s="15" t="s">
        <v>10</v>
      </c>
      <c r="F3" s="15" t="s">
        <v>13</v>
      </c>
      <c r="G3" s="15" t="s">
        <v>14</v>
      </c>
      <c r="I3" s="16" t="s">
        <v>12</v>
      </c>
      <c r="J3" s="27"/>
    </row>
    <row r="4" spans="1:10" ht="20.100000000000001" customHeight="1" thickBot="1" x14ac:dyDescent="0.3">
      <c r="A4" s="2" t="s">
        <v>23</v>
      </c>
      <c r="B4" s="23">
        <v>42</v>
      </c>
      <c r="C4" s="10">
        <v>6</v>
      </c>
      <c r="D4" s="7">
        <v>2</v>
      </c>
      <c r="E4" s="9">
        <f>SUM('Coût fixe'!$F$4:$F$9)+(C4/D4)+('Coût fixe'!$C$14*$I$4/60)</f>
        <v>23.65</v>
      </c>
      <c r="F4" s="13">
        <f>100*E4/70</f>
        <v>33.785714285714285</v>
      </c>
      <c r="G4" s="25">
        <f>(B4-E4)*1/B4</f>
        <v>0.43690476190476196</v>
      </c>
      <c r="I4" s="18">
        <v>60</v>
      </c>
    </row>
    <row r="5" spans="1:10" ht="20.100000000000001" customHeight="1" thickBot="1" x14ac:dyDescent="0.3">
      <c r="A5" s="3" t="s">
        <v>24</v>
      </c>
      <c r="B5" s="24">
        <v>42</v>
      </c>
      <c r="C5" s="11">
        <v>7.6</v>
      </c>
      <c r="D5" s="1">
        <v>2</v>
      </c>
      <c r="E5" s="9">
        <f>SUM('Coût fixe'!$F$4:$F$9)+(C5/D5)+('Coût fixe'!$C$14*$I$4/60)</f>
        <v>24.45</v>
      </c>
      <c r="F5" s="13">
        <f>100*E5/70</f>
        <v>34.928571428571431</v>
      </c>
      <c r="G5" s="25">
        <f>(B5-E5)*1/B5</f>
        <v>0.41785714285714287</v>
      </c>
    </row>
    <row r="6" spans="1:10" ht="20.100000000000001" customHeight="1" thickBot="1" x14ac:dyDescent="0.3">
      <c r="A6" s="3" t="s">
        <v>25</v>
      </c>
      <c r="B6" s="24">
        <v>42</v>
      </c>
      <c r="C6" s="11">
        <v>7.6</v>
      </c>
      <c r="D6" s="1">
        <v>2</v>
      </c>
      <c r="E6" s="9">
        <f>SUM('Coût fixe'!$F$4:$F$9)+(C6/D6)+('Coût fixe'!$C$14*$I$4/60)</f>
        <v>24.45</v>
      </c>
      <c r="F6" s="13">
        <f>100*E6/70</f>
        <v>34.928571428571431</v>
      </c>
      <c r="G6" s="25">
        <f>(B6-E6)*1/B6</f>
        <v>0.41785714285714287</v>
      </c>
      <c r="I6" s="16" t="s">
        <v>62</v>
      </c>
    </row>
    <row r="7" spans="1:10" ht="20.100000000000001" customHeight="1" thickBot="1" x14ac:dyDescent="0.3">
      <c r="A7" s="3" t="s">
        <v>26</v>
      </c>
      <c r="B7" s="24">
        <v>45</v>
      </c>
      <c r="C7" s="11">
        <v>15</v>
      </c>
      <c r="D7" s="1">
        <v>2</v>
      </c>
      <c r="E7" s="9">
        <f>SUM('Coût fixe'!$F$4:$F$9)+(C7/D7)+('Coût fixe'!$C$14*$I$4/60)</f>
        <v>28.15</v>
      </c>
      <c r="F7" s="13">
        <f>100*E7/70</f>
        <v>40.214285714285715</v>
      </c>
      <c r="G7" s="25">
        <f>(B7-E7)*1/B7</f>
        <v>0.37444444444444447</v>
      </c>
      <c r="I7" s="18">
        <f>I4*'Coût fixe'!C14/60</f>
        <v>18</v>
      </c>
      <c r="J7" s="28"/>
    </row>
    <row r="8" spans="1:10" ht="20.100000000000001" customHeight="1" thickBot="1" x14ac:dyDescent="0.3">
      <c r="A8" s="3" t="s">
        <v>27</v>
      </c>
      <c r="B8" s="24">
        <v>45</v>
      </c>
      <c r="C8" s="11">
        <v>17.899999999999999</v>
      </c>
      <c r="D8" s="1">
        <v>2</v>
      </c>
      <c r="E8" s="9">
        <f>SUM('Coût fixe'!$F$4:$F$9)+(C8/D8)+('Coût fixe'!$C$14*$I$4/60)</f>
        <v>29.6</v>
      </c>
      <c r="F8" s="13">
        <f>100*E8/70</f>
        <v>42.285714285714285</v>
      </c>
      <c r="G8" s="25">
        <f>(B8-E8)*1/B8</f>
        <v>0.34222222222222221</v>
      </c>
    </row>
    <row r="9" spans="1:10" ht="20.100000000000001" customHeight="1" thickBot="1" x14ac:dyDescent="0.3">
      <c r="A9" s="3"/>
      <c r="B9" s="21"/>
      <c r="C9" s="11"/>
      <c r="D9" s="1"/>
      <c r="E9" s="9"/>
      <c r="F9" s="13"/>
      <c r="G9" s="26"/>
      <c r="I9" s="20"/>
    </row>
    <row r="10" spans="1:10" ht="20.100000000000001" customHeight="1" thickBot="1" x14ac:dyDescent="0.3">
      <c r="A10" s="3"/>
      <c r="B10" s="21"/>
      <c r="C10" s="11"/>
      <c r="D10" s="1"/>
      <c r="E10" s="9"/>
      <c r="F10" s="13"/>
      <c r="G10" s="26"/>
      <c r="I10" s="20"/>
    </row>
    <row r="11" spans="1:10" ht="20.100000000000001" customHeight="1" thickBot="1" x14ac:dyDescent="0.3">
      <c r="A11" s="3"/>
      <c r="B11" s="21"/>
      <c r="C11" s="11"/>
      <c r="D11" s="1"/>
      <c r="E11" s="9"/>
      <c r="F11" s="13"/>
      <c r="G11" s="26"/>
      <c r="I11" s="20"/>
    </row>
    <row r="12" spans="1:10" ht="20.100000000000001" customHeight="1" thickBot="1" x14ac:dyDescent="0.3">
      <c r="A12" s="3"/>
      <c r="B12" s="21"/>
      <c r="C12" s="11"/>
      <c r="D12" s="1"/>
      <c r="E12" s="9"/>
      <c r="F12" s="13"/>
      <c r="G12" s="26"/>
      <c r="I12" s="14"/>
      <c r="J12" s="17"/>
    </row>
    <row r="13" spans="1:10" ht="20.100000000000001" customHeight="1" thickBot="1" x14ac:dyDescent="0.3">
      <c r="A13" s="3"/>
      <c r="B13" s="21"/>
      <c r="C13" s="11"/>
      <c r="D13" s="1"/>
      <c r="E13" s="9"/>
      <c r="F13" s="13"/>
      <c r="G13" s="26"/>
    </row>
    <row r="14" spans="1:10" ht="20.100000000000001" customHeight="1" thickBot="1" x14ac:dyDescent="0.3">
      <c r="A14" s="3"/>
      <c r="B14" s="21"/>
      <c r="C14" s="11"/>
      <c r="D14" s="1"/>
      <c r="E14" s="9"/>
      <c r="F14" s="13"/>
      <c r="G14" s="26"/>
    </row>
    <row r="15" spans="1:10" ht="20.100000000000001" customHeight="1" thickBot="1" x14ac:dyDescent="0.3">
      <c r="A15" s="3"/>
      <c r="B15" s="21"/>
      <c r="C15" s="11"/>
      <c r="D15" s="1"/>
      <c r="E15" s="9"/>
      <c r="F15" s="13"/>
      <c r="G15" s="26"/>
    </row>
    <row r="16" spans="1:10" ht="20.100000000000001" customHeight="1" thickBot="1" x14ac:dyDescent="0.3">
      <c r="A16" s="3"/>
      <c r="B16" s="21"/>
      <c r="C16" s="11"/>
      <c r="D16" s="1"/>
      <c r="E16" s="9"/>
      <c r="F16" s="13"/>
      <c r="G16" s="26"/>
    </row>
    <row r="17" spans="1:7" ht="20.100000000000001" customHeight="1" thickBot="1" x14ac:dyDescent="0.3">
      <c r="A17" s="4"/>
      <c r="B17" s="22"/>
      <c r="C17" s="12"/>
      <c r="D17" s="8"/>
      <c r="E17" s="9"/>
      <c r="F17" s="13"/>
      <c r="G17" s="26"/>
    </row>
  </sheetData>
  <sortState ref="A4:G8">
    <sortCondition ref="C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J17"/>
  <sheetViews>
    <sheetView workbookViewId="0">
      <selection activeCell="E4" sqref="E4"/>
    </sheetView>
  </sheetViews>
  <sheetFormatPr baseColWidth="10" defaultRowHeight="15" x14ac:dyDescent="0.25"/>
  <cols>
    <col min="1" max="5" width="20.7109375" customWidth="1"/>
    <col min="6" max="7" width="25.7109375" customWidth="1"/>
    <col min="8" max="8" width="4" customWidth="1"/>
    <col min="9" max="9" width="27.140625" customWidth="1"/>
    <col min="10" max="10" width="20.7109375" customWidth="1"/>
    <col min="11" max="11" width="18" customWidth="1"/>
  </cols>
  <sheetData>
    <row r="2" spans="1:10" ht="15.75" thickBot="1" x14ac:dyDescent="0.3"/>
    <row r="3" spans="1:10" ht="20.100000000000001" customHeight="1" thickBot="1" x14ac:dyDescent="0.3">
      <c r="A3" s="15" t="s">
        <v>9</v>
      </c>
      <c r="B3" s="15" t="s">
        <v>15</v>
      </c>
      <c r="C3" s="15" t="s">
        <v>0</v>
      </c>
      <c r="D3" s="15" t="s">
        <v>1</v>
      </c>
      <c r="E3" s="15" t="s">
        <v>10</v>
      </c>
      <c r="F3" s="15" t="s">
        <v>13</v>
      </c>
      <c r="G3" s="15" t="s">
        <v>14</v>
      </c>
      <c r="I3" s="16" t="s">
        <v>12</v>
      </c>
      <c r="J3" s="27"/>
    </row>
    <row r="4" spans="1:10" ht="20.100000000000001" customHeight="1" thickBot="1" x14ac:dyDescent="0.3">
      <c r="A4" s="2" t="s">
        <v>33</v>
      </c>
      <c r="B4" s="23">
        <v>40</v>
      </c>
      <c r="C4" s="10">
        <v>7.6</v>
      </c>
      <c r="D4" s="7">
        <v>2</v>
      </c>
      <c r="E4" s="9">
        <f>SUM('Coût fixe'!$L$4:$L$8)+(C4/D4)+('Coût fixe'!$C$14*$I$4/60)</f>
        <v>24.25</v>
      </c>
      <c r="F4" s="13">
        <f>100*E4/70</f>
        <v>34.642857142857146</v>
      </c>
      <c r="G4" s="25">
        <f>(B4-E4)*1/B4</f>
        <v>0.39374999999999999</v>
      </c>
      <c r="I4" s="18">
        <v>60</v>
      </c>
    </row>
    <row r="5" spans="1:10" ht="20.100000000000001" customHeight="1" thickBot="1" x14ac:dyDescent="0.3">
      <c r="A5" s="3" t="s">
        <v>34</v>
      </c>
      <c r="B5" s="24">
        <v>40</v>
      </c>
      <c r="C5" s="11">
        <v>7.6</v>
      </c>
      <c r="D5" s="1">
        <v>2</v>
      </c>
      <c r="E5" s="9">
        <f>SUM('Coût fixe'!$L$4:$L$8)+(C5/D5)+('Coût fixe'!$C$14*$I$4/60)</f>
        <v>24.25</v>
      </c>
      <c r="F5" s="13">
        <f>100*E5/70</f>
        <v>34.642857142857146</v>
      </c>
      <c r="G5" s="25">
        <f>(B5-E5)*1/B5</f>
        <v>0.39374999999999999</v>
      </c>
    </row>
    <row r="6" spans="1:10" ht="20.100000000000001" customHeight="1" thickBot="1" x14ac:dyDescent="0.3">
      <c r="A6" s="3" t="s">
        <v>35</v>
      </c>
      <c r="B6" s="24">
        <v>40</v>
      </c>
      <c r="C6" s="11">
        <v>7.6</v>
      </c>
      <c r="D6" s="1">
        <v>2</v>
      </c>
      <c r="E6" s="9">
        <f>SUM('Coût fixe'!$L$4:$L$8)+(C6/D6)+('Coût fixe'!$C$14*$I$4/60)</f>
        <v>24.25</v>
      </c>
      <c r="F6" s="13">
        <f>100*E6/70</f>
        <v>34.642857142857146</v>
      </c>
      <c r="G6" s="25">
        <f>(B6-E6)*1/B6</f>
        <v>0.39374999999999999</v>
      </c>
      <c r="I6" s="16" t="s">
        <v>62</v>
      </c>
    </row>
    <row r="7" spans="1:10" ht="20.100000000000001" customHeight="1" thickBot="1" x14ac:dyDescent="0.3">
      <c r="A7" s="3" t="s">
        <v>36</v>
      </c>
      <c r="B7" s="24">
        <v>42</v>
      </c>
      <c r="C7" s="11">
        <v>9.7200000000000006</v>
      </c>
      <c r="D7" s="1">
        <v>3</v>
      </c>
      <c r="E7" s="9">
        <f>SUM('Coût fixe'!$L$4:$L$8)+(C7/D7)+('Coût fixe'!$C$14*$I$4/60)</f>
        <v>23.689999999999998</v>
      </c>
      <c r="F7" s="13">
        <f>100*E7/70</f>
        <v>33.842857142857142</v>
      </c>
      <c r="G7" s="25">
        <f>(B7-E7)*1/B7</f>
        <v>0.43595238095238098</v>
      </c>
      <c r="I7" s="18">
        <f>I4*'Coût fixe'!C14/60</f>
        <v>18</v>
      </c>
      <c r="J7" s="28"/>
    </row>
    <row r="8" spans="1:10" ht="20.100000000000001" customHeight="1" thickBot="1" x14ac:dyDescent="0.3">
      <c r="A8" s="3" t="s">
        <v>37</v>
      </c>
      <c r="B8" s="24">
        <v>42</v>
      </c>
      <c r="C8" s="11">
        <v>9.9</v>
      </c>
      <c r="D8" s="1">
        <v>3</v>
      </c>
      <c r="E8" s="9">
        <f>SUM('Coût fixe'!$L$4:$L$8)+(C8/D8)+('Coût fixe'!$C$14*$I$4/60)</f>
        <v>23.75</v>
      </c>
      <c r="F8" s="13">
        <f>100*E8/70</f>
        <v>33.928571428571431</v>
      </c>
      <c r="G8" s="25">
        <f>(B8-E8)*1/B8</f>
        <v>0.43452380952380953</v>
      </c>
    </row>
    <row r="9" spans="1:10" ht="20.100000000000001" customHeight="1" thickBot="1" x14ac:dyDescent="0.3">
      <c r="A9" s="3"/>
      <c r="B9" s="21"/>
      <c r="C9" s="11"/>
      <c r="D9" s="1"/>
      <c r="E9" s="9"/>
      <c r="F9" s="13"/>
      <c r="G9" s="26"/>
      <c r="I9" s="20"/>
    </row>
    <row r="10" spans="1:10" ht="20.100000000000001" customHeight="1" thickBot="1" x14ac:dyDescent="0.3">
      <c r="A10" s="3"/>
      <c r="B10" s="21"/>
      <c r="C10" s="11"/>
      <c r="D10" s="1"/>
      <c r="E10" s="9"/>
      <c r="F10" s="13"/>
      <c r="G10" s="26"/>
      <c r="I10" s="20"/>
    </row>
    <row r="11" spans="1:10" ht="20.100000000000001" customHeight="1" thickBot="1" x14ac:dyDescent="0.3">
      <c r="A11" s="3"/>
      <c r="B11" s="21"/>
      <c r="C11" s="11"/>
      <c r="D11" s="1"/>
      <c r="E11" s="9"/>
      <c r="F11" s="13"/>
      <c r="G11" s="26"/>
      <c r="I11" s="20"/>
    </row>
    <row r="12" spans="1:10" ht="20.100000000000001" customHeight="1" thickBot="1" x14ac:dyDescent="0.3">
      <c r="A12" s="3"/>
      <c r="B12" s="21"/>
      <c r="C12" s="11"/>
      <c r="D12" s="1"/>
      <c r="E12" s="9"/>
      <c r="F12" s="13"/>
      <c r="G12" s="26"/>
      <c r="I12" s="14"/>
      <c r="J12" s="17"/>
    </row>
    <row r="13" spans="1:10" ht="20.100000000000001" customHeight="1" thickBot="1" x14ac:dyDescent="0.3">
      <c r="A13" s="3"/>
      <c r="B13" s="21"/>
      <c r="C13" s="11"/>
      <c r="D13" s="1"/>
      <c r="E13" s="9"/>
      <c r="F13" s="13"/>
      <c r="G13" s="26"/>
    </row>
    <row r="14" spans="1:10" ht="20.100000000000001" customHeight="1" thickBot="1" x14ac:dyDescent="0.3">
      <c r="A14" s="3"/>
      <c r="B14" s="21"/>
      <c r="C14" s="11"/>
      <c r="D14" s="1"/>
      <c r="E14" s="9"/>
      <c r="F14" s="13"/>
      <c r="G14" s="26"/>
    </row>
    <row r="15" spans="1:10" ht="20.100000000000001" customHeight="1" thickBot="1" x14ac:dyDescent="0.3">
      <c r="A15" s="3"/>
      <c r="B15" s="21"/>
      <c r="C15" s="11"/>
      <c r="D15" s="1"/>
      <c r="E15" s="9"/>
      <c r="F15" s="13"/>
      <c r="G15" s="26"/>
    </row>
    <row r="16" spans="1:10" ht="20.100000000000001" customHeight="1" thickBot="1" x14ac:dyDescent="0.3">
      <c r="A16" s="3"/>
      <c r="B16" s="21"/>
      <c r="C16" s="11"/>
      <c r="D16" s="1"/>
      <c r="E16" s="9"/>
      <c r="F16" s="13"/>
      <c r="G16" s="26"/>
    </row>
    <row r="17" spans="1:7" ht="20.100000000000001" customHeight="1" thickBot="1" x14ac:dyDescent="0.3">
      <c r="A17" s="4"/>
      <c r="B17" s="22"/>
      <c r="C17" s="12"/>
      <c r="D17" s="8"/>
      <c r="E17" s="9"/>
      <c r="F17" s="13"/>
      <c r="G17" s="26"/>
    </row>
  </sheetData>
  <sortState ref="A4:G8">
    <sortCondition ref="C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17"/>
  <sheetViews>
    <sheetView workbookViewId="0">
      <selection activeCell="I9" sqref="I9"/>
    </sheetView>
  </sheetViews>
  <sheetFormatPr baseColWidth="10" defaultRowHeight="15" x14ac:dyDescent="0.25"/>
  <cols>
    <col min="1" max="5" width="20.7109375" customWidth="1"/>
    <col min="6" max="7" width="25.7109375" customWidth="1"/>
    <col min="8" max="8" width="4" customWidth="1"/>
    <col min="9" max="9" width="27.42578125" customWidth="1"/>
    <col min="10" max="10" width="20.7109375" customWidth="1"/>
    <col min="11" max="11" width="18" customWidth="1"/>
  </cols>
  <sheetData>
    <row r="2" spans="1:10" ht="15.75" thickBot="1" x14ac:dyDescent="0.3"/>
    <row r="3" spans="1:10" ht="20.100000000000001" customHeight="1" thickBot="1" x14ac:dyDescent="0.3">
      <c r="A3" s="15" t="s">
        <v>9</v>
      </c>
      <c r="B3" s="15" t="s">
        <v>15</v>
      </c>
      <c r="C3" s="15" t="s">
        <v>0</v>
      </c>
      <c r="D3" s="15" t="s">
        <v>1</v>
      </c>
      <c r="E3" s="15" t="s">
        <v>10</v>
      </c>
      <c r="F3" s="15" t="s">
        <v>13</v>
      </c>
      <c r="G3" s="15" t="s">
        <v>14</v>
      </c>
      <c r="I3" s="16" t="s">
        <v>12</v>
      </c>
      <c r="J3" s="27"/>
    </row>
    <row r="4" spans="1:10" ht="20.100000000000001" customHeight="1" thickBot="1" x14ac:dyDescent="0.3">
      <c r="A4" s="2" t="s">
        <v>38</v>
      </c>
      <c r="B4" s="34">
        <v>20</v>
      </c>
      <c r="C4" s="10">
        <v>6</v>
      </c>
      <c r="D4" s="7">
        <v>14</v>
      </c>
      <c r="E4" s="9">
        <f>SUM('Coût fixe'!$I$4:$I$9)+(C4/D4)+('Coût fixe'!$C$14*$I$4/60)</f>
        <v>16.488571428571429</v>
      </c>
      <c r="F4" s="13">
        <f t="shared" ref="F4:F12" si="0">100*E4/70</f>
        <v>23.555102040816326</v>
      </c>
      <c r="G4" s="25">
        <f t="shared" ref="G4:G12" si="1">(B4-E4)*1/B4</f>
        <v>0.17557142857142854</v>
      </c>
      <c r="I4" s="18">
        <v>45</v>
      </c>
    </row>
    <row r="5" spans="1:10" ht="20.100000000000001" customHeight="1" thickBot="1" x14ac:dyDescent="0.3">
      <c r="A5" s="3" t="s">
        <v>39</v>
      </c>
      <c r="B5" s="35">
        <v>20</v>
      </c>
      <c r="C5" s="11">
        <v>7.6</v>
      </c>
      <c r="D5" s="1">
        <v>11</v>
      </c>
      <c r="E5" s="9">
        <f>SUM('Coût fixe'!$I$4:$I$9)+(C5/D5)+('Coût fixe'!$C$14*$I$4/60)</f>
        <v>16.75090909090909</v>
      </c>
      <c r="F5" s="13">
        <f t="shared" si="0"/>
        <v>23.929870129870128</v>
      </c>
      <c r="G5" s="25">
        <f t="shared" si="1"/>
        <v>0.16245454545454549</v>
      </c>
    </row>
    <row r="6" spans="1:10" ht="20.100000000000001" customHeight="1" thickBot="1" x14ac:dyDescent="0.3">
      <c r="A6" s="3" t="s">
        <v>40</v>
      </c>
      <c r="B6" s="35">
        <v>20</v>
      </c>
      <c r="C6" s="11">
        <v>7.6</v>
      </c>
      <c r="D6" s="1">
        <v>11</v>
      </c>
      <c r="E6" s="9">
        <f>SUM('Coût fixe'!$I$4:$I$9)+(C6/D6)+('Coût fixe'!$C$14*$I$4/60)</f>
        <v>16.75090909090909</v>
      </c>
      <c r="F6" s="13">
        <f t="shared" si="0"/>
        <v>23.929870129870128</v>
      </c>
      <c r="G6" s="25">
        <f t="shared" si="1"/>
        <v>0.16245454545454549</v>
      </c>
      <c r="I6" s="16" t="s">
        <v>62</v>
      </c>
    </row>
    <row r="7" spans="1:10" ht="20.100000000000001" customHeight="1" thickBot="1" x14ac:dyDescent="0.3">
      <c r="A7" s="3" t="s">
        <v>41</v>
      </c>
      <c r="B7" s="35">
        <v>20</v>
      </c>
      <c r="C7" s="11">
        <v>7.6</v>
      </c>
      <c r="D7" s="1">
        <v>11</v>
      </c>
      <c r="E7" s="9">
        <f>SUM('Coût fixe'!$I$4:$I$9)+(C7/D7)+('Coût fixe'!$C$14*$I$4/60)</f>
        <v>16.75090909090909</v>
      </c>
      <c r="F7" s="13">
        <f t="shared" si="0"/>
        <v>23.929870129870128</v>
      </c>
      <c r="G7" s="25">
        <f t="shared" si="1"/>
        <v>0.16245454545454549</v>
      </c>
      <c r="I7" s="52">
        <f>I4*'Coût fixe'!C14/60</f>
        <v>13.5</v>
      </c>
      <c r="J7" s="28"/>
    </row>
    <row r="8" spans="1:10" ht="20.100000000000001" customHeight="1" thickBot="1" x14ac:dyDescent="0.3">
      <c r="A8" s="3" t="s">
        <v>42</v>
      </c>
      <c r="B8" s="35">
        <v>20</v>
      </c>
      <c r="C8" s="11">
        <v>9.7200000000000006</v>
      </c>
      <c r="D8" s="1">
        <v>14</v>
      </c>
      <c r="E8" s="9">
        <f>SUM('Coût fixe'!$I$4:$I$9)+(C8/D8)+('Coût fixe'!$C$14*$I$4/60)</f>
        <v>16.754285714285714</v>
      </c>
      <c r="F8" s="13">
        <f t="shared" si="0"/>
        <v>23.934693877551023</v>
      </c>
      <c r="G8" s="25">
        <f t="shared" si="1"/>
        <v>0.16228571428571428</v>
      </c>
    </row>
    <row r="9" spans="1:10" ht="20.100000000000001" customHeight="1" thickBot="1" x14ac:dyDescent="0.3">
      <c r="A9" s="3" t="s">
        <v>43</v>
      </c>
      <c r="B9" s="35">
        <v>20</v>
      </c>
      <c r="C9" s="11">
        <v>9.9</v>
      </c>
      <c r="D9" s="1">
        <v>16</v>
      </c>
      <c r="E9" s="9">
        <f>SUM('Coût fixe'!$I$4:$I$9)+(C9/D9)+('Coût fixe'!$C$14*$I$4/60)</f>
        <v>16.678750000000001</v>
      </c>
      <c r="F9" s="13">
        <f t="shared" si="0"/>
        <v>23.826785714285716</v>
      </c>
      <c r="G9" s="25">
        <f t="shared" si="1"/>
        <v>0.16606249999999995</v>
      </c>
      <c r="I9" s="20"/>
    </row>
    <row r="10" spans="1:10" ht="20.100000000000001" customHeight="1" thickBot="1" x14ac:dyDescent="0.3">
      <c r="A10" s="3" t="s">
        <v>44</v>
      </c>
      <c r="B10" s="35">
        <v>25</v>
      </c>
      <c r="C10" s="11">
        <v>15</v>
      </c>
      <c r="D10" s="1">
        <v>13</v>
      </c>
      <c r="E10" s="9">
        <f>SUM('Coût fixe'!$I$4:$I$9)+(C10/D10)+('Coût fixe'!$C$14*$I$4/60)</f>
        <v>17.213846153846152</v>
      </c>
      <c r="F10" s="13">
        <f t="shared" si="0"/>
        <v>24.591208791208789</v>
      </c>
      <c r="G10" s="25">
        <f t="shared" si="1"/>
        <v>0.31144615384615393</v>
      </c>
      <c r="I10" s="20"/>
    </row>
    <row r="11" spans="1:10" ht="20.100000000000001" customHeight="1" thickBot="1" x14ac:dyDescent="0.3">
      <c r="A11" s="3" t="s">
        <v>45</v>
      </c>
      <c r="B11" s="35">
        <v>25</v>
      </c>
      <c r="C11" s="11">
        <v>17.899999999999999</v>
      </c>
      <c r="D11" s="1">
        <v>11</v>
      </c>
      <c r="E11" s="9">
        <f>SUM('Coût fixe'!$I$4:$I$9)+(C11/D11)+('Coût fixe'!$C$14*$I$4/60)</f>
        <v>17.687272727272727</v>
      </c>
      <c r="F11" s="13">
        <f t="shared" si="0"/>
        <v>25.267532467532469</v>
      </c>
      <c r="G11" s="25">
        <f t="shared" si="1"/>
        <v>0.29250909090909089</v>
      </c>
      <c r="I11" s="20"/>
    </row>
    <row r="12" spans="1:10" ht="20.100000000000001" customHeight="1" thickBot="1" x14ac:dyDescent="0.3">
      <c r="A12" s="3" t="s">
        <v>46</v>
      </c>
      <c r="B12" s="35">
        <v>25</v>
      </c>
      <c r="C12" s="11">
        <v>17.899999999999999</v>
      </c>
      <c r="D12" s="1">
        <v>10</v>
      </c>
      <c r="E12" s="9">
        <f>SUM('Coût fixe'!$I$4:$I$9)+(C12/D12)+('Coût fixe'!$C$14*$I$4/60)</f>
        <v>17.850000000000001</v>
      </c>
      <c r="F12" s="13">
        <f t="shared" si="0"/>
        <v>25.500000000000004</v>
      </c>
      <c r="G12" s="25">
        <f t="shared" si="1"/>
        <v>0.28599999999999992</v>
      </c>
      <c r="I12" s="14"/>
      <c r="J12" s="17"/>
    </row>
    <row r="13" spans="1:10" ht="20.100000000000001" customHeight="1" thickBot="1" x14ac:dyDescent="0.3">
      <c r="A13" s="3"/>
      <c r="B13" s="35"/>
      <c r="C13" s="11"/>
      <c r="D13" s="1"/>
      <c r="E13" s="9"/>
      <c r="F13" s="13"/>
      <c r="G13" s="26"/>
    </row>
    <row r="14" spans="1:10" ht="20.100000000000001" customHeight="1" thickBot="1" x14ac:dyDescent="0.3">
      <c r="A14" s="3"/>
      <c r="B14" s="35"/>
      <c r="C14" s="11"/>
      <c r="D14" s="1"/>
      <c r="E14" s="9"/>
      <c r="F14" s="13"/>
      <c r="G14" s="26"/>
    </row>
    <row r="15" spans="1:10" ht="20.100000000000001" customHeight="1" thickBot="1" x14ac:dyDescent="0.3">
      <c r="A15" s="3"/>
      <c r="B15" s="35"/>
      <c r="C15" s="11"/>
      <c r="D15" s="1"/>
      <c r="E15" s="9"/>
      <c r="F15" s="13"/>
      <c r="G15" s="26"/>
    </row>
    <row r="16" spans="1:10" ht="20.100000000000001" customHeight="1" thickBot="1" x14ac:dyDescent="0.3">
      <c r="A16" s="3"/>
      <c r="B16" s="35"/>
      <c r="C16" s="11"/>
      <c r="D16" s="1"/>
      <c r="E16" s="9"/>
      <c r="F16" s="13"/>
      <c r="G16" s="26"/>
    </row>
    <row r="17" spans="1:7" ht="20.100000000000001" customHeight="1" thickBot="1" x14ac:dyDescent="0.3">
      <c r="A17" s="4"/>
      <c r="B17" s="36"/>
      <c r="C17" s="12"/>
      <c r="D17" s="8"/>
      <c r="E17" s="9"/>
      <c r="F17" s="13"/>
      <c r="G17" s="26"/>
    </row>
  </sheetData>
  <sortState ref="A4:G12">
    <sortCondition ref="C3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8"/>
  <sheetViews>
    <sheetView showGridLines="0" tabSelected="1" topLeftCell="B138" zoomScale="60" zoomScaleNormal="60" zoomScaleSheetLayoutView="50" workbookViewId="0">
      <selection activeCell="K164" sqref="K164"/>
    </sheetView>
  </sheetViews>
  <sheetFormatPr baseColWidth="10" defaultRowHeight="15" x14ac:dyDescent="0.25"/>
  <cols>
    <col min="1" max="1" width="20.7109375" customWidth="1"/>
    <col min="2" max="2" width="20.7109375" style="39" customWidth="1"/>
    <col min="3" max="4" width="20.7109375" style="14" customWidth="1"/>
    <col min="5" max="5" width="20.7109375" customWidth="1"/>
    <col min="6" max="6" width="20.7109375" style="14" customWidth="1"/>
    <col min="7" max="7" width="20.7109375" customWidth="1"/>
    <col min="8" max="8" width="20.7109375" style="14" customWidth="1"/>
    <col min="9" max="9" width="20.7109375" customWidth="1"/>
    <col min="10" max="10" width="20.7109375" style="14" customWidth="1"/>
    <col min="11" max="11" width="20.7109375" customWidth="1"/>
    <col min="12" max="12" width="20.7109375" style="14" customWidth="1"/>
    <col min="13" max="13" width="20.7109375" style="17" customWidth="1"/>
    <col min="14" max="16" width="20.7109375" style="14" customWidth="1"/>
    <col min="17" max="18" width="20.7109375" customWidth="1"/>
  </cols>
  <sheetData>
    <row r="1" spans="1:16" ht="15.75" thickBot="1" x14ac:dyDescent="0.3"/>
    <row r="2" spans="1:16" ht="20.100000000000001" customHeight="1" x14ac:dyDescent="0.25">
      <c r="A2" s="111" t="s">
        <v>56</v>
      </c>
      <c r="B2" s="113" t="s">
        <v>55</v>
      </c>
      <c r="C2" s="109" t="s">
        <v>47</v>
      </c>
      <c r="D2" s="109" t="s">
        <v>48</v>
      </c>
      <c r="E2" s="111" t="s">
        <v>53</v>
      </c>
      <c r="F2" s="109" t="s">
        <v>49</v>
      </c>
      <c r="G2" s="111" t="s">
        <v>50</v>
      </c>
      <c r="H2" s="109" t="s">
        <v>49</v>
      </c>
      <c r="I2" s="111" t="s">
        <v>52</v>
      </c>
      <c r="J2" s="109" t="s">
        <v>49</v>
      </c>
      <c r="K2" s="111" t="s">
        <v>54</v>
      </c>
      <c r="L2" s="109" t="s">
        <v>49</v>
      </c>
      <c r="M2" s="98" t="s">
        <v>61</v>
      </c>
      <c r="N2" s="109" t="s">
        <v>60</v>
      </c>
      <c r="O2" s="109" t="s">
        <v>51</v>
      </c>
      <c r="P2" s="109" t="s">
        <v>58</v>
      </c>
    </row>
    <row r="3" spans="1:16" ht="20.100000000000001" customHeight="1" thickBot="1" x14ac:dyDescent="0.3">
      <c r="A3" s="112"/>
      <c r="B3" s="114"/>
      <c r="C3" s="110"/>
      <c r="D3" s="110"/>
      <c r="E3" s="112"/>
      <c r="F3" s="110"/>
      <c r="G3" s="112"/>
      <c r="H3" s="110"/>
      <c r="I3" s="112"/>
      <c r="J3" s="110"/>
      <c r="K3" s="112"/>
      <c r="L3" s="110"/>
      <c r="M3" s="99"/>
      <c r="N3" s="110"/>
      <c r="O3" s="110"/>
      <c r="P3" s="110"/>
    </row>
    <row r="4" spans="1:16" ht="15" customHeight="1" x14ac:dyDescent="0.25">
      <c r="A4" s="115">
        <f>IF('[1]Registre des ventes'!B6="","",'[1]Registre des ventes'!B6)</f>
        <v>42872</v>
      </c>
      <c r="B4" s="106" t="str">
        <f>IF('[1]Registre des ventes'!C6="","",'[1]Registre des ventes'!C6)</f>
        <v>10001</v>
      </c>
      <c r="C4" s="103">
        <f>IF('[1]Registre des ventes'!D6="","",'[1]Registre des ventes'!D6)</f>
        <v>30</v>
      </c>
      <c r="D4" s="100" t="str">
        <f>IF(C4="","",IF(C4&lt;90,"Payé par le client",6))</f>
        <v>Payé par le client</v>
      </c>
      <c r="E4" s="56"/>
      <c r="F4" s="44" t="str">
        <f>IF(E4=Bun!$A$4,Bun!$E$4,IF(E4=Bun!$A$5,Bun!$E$5,IF(E4=Bun!$A$6,Bun!$E$6,IF(E4=Bun!$A$7,Bun!$E$7,IF(E4=Bun!$A$8,Bun!$E$8,"")))))</f>
        <v/>
      </c>
      <c r="G4" s="59"/>
      <c r="H4" s="40" t="str">
        <f>IF(G4=Modulable!$A$4,Modulable!$E$4,IF(G4=Modulable!$A$5,Modulable!$E$5,IF(G4=Modulable!$A$6,Modulable!$E$6,IF(G4=Modulable!$A$7,Modulable!$E$7,IF(G4=Modulable!$A$8,Modulable!$E$8,"")))))</f>
        <v/>
      </c>
      <c r="I4" s="68"/>
      <c r="J4" s="40" t="str">
        <f>IF(I4=Plissé!$A$4,Plissé!$E$4,IF(I4=Plissé!$A$5,Plissé!$E$5,IF(I4=Plissé!$A$6,Plissé!$E$6,IF(I4=Plissé!$A$7,Plissé!$E$7,IF(I4=Plissé!$A$8,Plissé!$E$8,"")))))</f>
        <v/>
      </c>
      <c r="K4" s="77" t="s">
        <v>45</v>
      </c>
      <c r="L4" s="40">
        <f>IF(K4=Bandeau!$A$4,Bandeau!$E$4,IF(K4=Bandeau!$A$5,Bandeau!$E$5,IF(K4=Bandeau!$A$6,Bandeau!$E$6,IF(K4=Bandeau!$A$7,Bandeau!$E$7,IF(K4=Bandeau!$A$8,Bandeau!$E$8,IF(K4=Bandeau!$A$9,Bandeau!$E$9,IF(K4=Bandeau!$A$10,Bandeau!$E$10,IF(K4=Bandeau!$A$11,Bandeau!$E$11,IF(K4=Bandeau!$A$12,Bandeau!$E$12,"")))))))))</f>
        <v>17.687272727272727</v>
      </c>
      <c r="M4" s="92">
        <f>IF(C4="","",(1.5))</f>
        <v>1.5</v>
      </c>
      <c r="N4" s="95">
        <f>IF(C4="","",0.25+((1.4*C4)/100))</f>
        <v>0.66999999999999993</v>
      </c>
      <c r="O4" s="86">
        <f>IF(C4="","",C4-SUM(D4,F4:F8,H4:H8,J4:J8,L4:L8,N4,M4))</f>
        <v>10.142727272727271</v>
      </c>
      <c r="P4" s="53">
        <f>IF(C4="","",SUM(IF(E4="",0,Bun!$I$7),IF(E5="",0,Bun!$I$7),IF(E6="",0,Bun!$I$7),IF(E7="",0,Bun!$I$7),IF(E8="",0,Bun!$I$7),IF(G5="",0,Modulable!$I$7),IF(G6="",0,Modulable!$I$7),IF(G7="",0,Modulable!$I$7),IF(G8="",0,Modulable!$I$7),IF(G4="",0,Modulable!$I$7),IF(I4="",0,Plissé!$I$7),IF(I5="",0,Plissé!$I$7),IF(I6="",0,Plissé!$I$7),IF(I7="",0,Plissé!$I$7),IF(I8="",0,Plissé!$I$7),IF(L4="",0,Bandeau!$I$7),IF(L5="",0,Bandeau!$I$7),IF(L6="",0,Bandeau!$I$7),IF(L7="",0,Bandeau!$I$7),IF(L8="",0,Bandeau!$I$7)))</f>
        <v>13.5</v>
      </c>
    </row>
    <row r="5" spans="1:16" ht="15" customHeight="1" x14ac:dyDescent="0.25">
      <c r="A5" s="116"/>
      <c r="B5" s="107"/>
      <c r="C5" s="104"/>
      <c r="D5" s="101"/>
      <c r="E5" s="57"/>
      <c r="F5" s="45" t="str">
        <f>IF(E5=Bun!$A$4,Bun!$E$4,IF(E5=Bun!$A$5,Bun!$E$5,IF(E5=Bun!$A$6,Bun!$E$6,IF(E5=Bun!$A$7,Bun!$E$7,IF(E5=Bun!$A$8,Bun!$E$8,"")))))</f>
        <v/>
      </c>
      <c r="G5" s="60"/>
      <c r="H5" s="41" t="str">
        <f>IF(G5=Modulable!$A$4,Modulable!$E$4,IF(G5=Modulable!$A$5,Modulable!$E$5,IF(G5=Modulable!$A$6,Modulable!$E$6,IF(G5=Modulable!$A$7,Modulable!$E$7,IF(G5=Modulable!$A$8,Modulable!$E$8,"")))))</f>
        <v/>
      </c>
      <c r="I5" s="69"/>
      <c r="J5" s="41" t="str">
        <f>IF(I5=Plissé!$A$4,Plissé!$E$4,IF(I5=Plissé!$A$5,Plissé!$E$5,IF(I5=Plissé!$A$6,Plissé!$E$6,IF(I5=Plissé!$A$7,Plissé!$E$7,IF(I5=Plissé!$A$8,Plissé!$E$8,"")))))</f>
        <v/>
      </c>
      <c r="K5" s="78"/>
      <c r="L5" s="41" t="str">
        <f>IF(K5=Bandeau!$A$4,Bandeau!$E$4,IF(K5=Bandeau!$A$5,Bandeau!$E$5,IF(K5=Bandeau!$A$6,Bandeau!$E$6,IF(K5=Bandeau!$A$7,Bandeau!$E$7,IF(K5=Bandeau!$A$8,Bandeau!$E$8,IF(K5=Bandeau!$A$9,Bandeau!$E$9,IF(K5=Bandeau!$A$10,Bandeau!$E$10,IF(K5=Bandeau!$A$11,Bandeau!$E$11,IF(K5=Bandeau!$A$12,Bandeau!$E$12,"")))))))))</f>
        <v/>
      </c>
      <c r="M5" s="93"/>
      <c r="N5" s="96"/>
      <c r="O5" s="87"/>
      <c r="P5" s="54" t="str">
        <f>IF(C5="","",SUM(IF(E5="",0,Bun!$I$7),IF(E6="",0,Bun!$I$7),IF(E7="",0,Bun!$I$7),IF(E8="",0,Bun!$I$7),IF(E9="",0,Bun!$I$7),IF(G6="",0,Modulable!$I$7),IF(G7="",0,Modulable!$I$7),IF(G8="",0,Modulable!$I$7),IF(G9="",0,Modulable!$I$7),IF(G5="",0,Modulable!$I$7),IF(I5="",0,Plissé!$I$7),IF(I6="",0,Plissé!$I$7),IF(I7="",0,Plissé!$I$7),IF(I8="",0,Plissé!$I$7),IF(I9="",0,Plissé!$I$7),IF(L5="",0,Bandeau!$I$7),IF(L6="",0,Bandeau!$I$7),IF(L7="",0,Bandeau!$I$7),IF(L8="",0,Bandeau!$I$7),IF(L9="",0,Bandeau!$I$7)))</f>
        <v/>
      </c>
    </row>
    <row r="6" spans="1:16" ht="15" customHeight="1" x14ac:dyDescent="0.25">
      <c r="A6" s="116"/>
      <c r="B6" s="107"/>
      <c r="C6" s="104"/>
      <c r="D6" s="101"/>
      <c r="E6" s="57"/>
      <c r="F6" s="45" t="str">
        <f>IF(E6=Bun!$A$4,Bun!$E$4,IF(E6=Bun!$A$5,Bun!$E$5,IF(E6=Bun!$A$6,Bun!$E$6,IF(E6=Bun!$A$7,Bun!$E$7,IF(E6=Bun!$A$8,Bun!$E$8,"")))))</f>
        <v/>
      </c>
      <c r="G6" s="60"/>
      <c r="H6" s="41" t="str">
        <f>IF(G6=Modulable!$A$4,Modulable!$E$4,IF(G6=Modulable!$A$5,Modulable!$E$5,IF(G6=Modulable!$A$6,Modulable!$E$6,IF(G6=Modulable!$A$7,Modulable!$E$7,IF(G6=Modulable!$A$8,Modulable!$E$8,"")))))</f>
        <v/>
      </c>
      <c r="I6" s="69"/>
      <c r="J6" s="41" t="str">
        <f>IF(I6=Plissé!$A$4,Plissé!$E$4,IF(I6=Plissé!$A$5,Plissé!$E$5,IF(I6=Plissé!$A$6,Plissé!$E$6,IF(I6=Plissé!$A$7,Plissé!$E$7,IF(I6=Plissé!$A$8,Plissé!$E$8,"")))))</f>
        <v/>
      </c>
      <c r="K6" s="78"/>
      <c r="L6" s="41" t="str">
        <f>IF(K6=Bandeau!$A$4,Bandeau!$E$4,IF(K6=Bandeau!$A$5,Bandeau!$E$5,IF(K6=Bandeau!$A$6,Bandeau!$E$6,IF(K6=Bandeau!$A$7,Bandeau!$E$7,IF(K6=Bandeau!$A$8,Bandeau!$E$8,IF(K6=Bandeau!$A$9,Bandeau!$E$9,IF(K6=Bandeau!$A$10,Bandeau!$E$10,IF(K6=Bandeau!$A$11,Bandeau!$E$11,IF(K6=Bandeau!$A$12,Bandeau!$E$12,"")))))))))</f>
        <v/>
      </c>
      <c r="M6" s="93"/>
      <c r="N6" s="96"/>
      <c r="O6" s="87"/>
      <c r="P6" s="54" t="str">
        <f>IF(C6="","",SUM(IF(E6="",0,Bun!$I$7),IF(E7="",0,Bun!$I$7),IF(E8="",0,Bun!$I$7),IF(E9="",0,Bun!$I$7),IF(E10="",0,Bun!$I$7),IF(G7="",0,Modulable!$I$7),IF(G8="",0,Modulable!$I$7),IF(G9="",0,Modulable!$I$7),IF(G10="",0,Modulable!$I$7),IF(G6="",0,Modulable!$I$7),IF(I6="",0,Plissé!$I$7),IF(I7="",0,Plissé!$I$7),IF(I8="",0,Plissé!$I$7),IF(I9="",0,Plissé!$I$7),IF(I10="",0,Plissé!$I$7),IF(L6="",0,Bandeau!$I$7),IF(L7="",0,Bandeau!$I$7),IF(L8="",0,Bandeau!$I$7),IF(L9="",0,Bandeau!$I$7),IF(L10="",0,Bandeau!$I$7)))</f>
        <v/>
      </c>
    </row>
    <row r="7" spans="1:16" ht="15" customHeight="1" x14ac:dyDescent="0.25">
      <c r="A7" s="116"/>
      <c r="B7" s="107"/>
      <c r="C7" s="104"/>
      <c r="D7" s="101"/>
      <c r="E7" s="57"/>
      <c r="F7" s="45" t="str">
        <f>IF(E7=Bun!$A$4,Bun!$E$4,IF(E7=Bun!$A$5,Bun!$E$5,IF(E7=Bun!$A$6,Bun!$E$6,IF(E7=Bun!$A$7,Bun!$E$7,IF(E7=Bun!$A$8,Bun!$E$8,"")))))</f>
        <v/>
      </c>
      <c r="G7" s="60"/>
      <c r="H7" s="41" t="str">
        <f>IF(G7=Modulable!$A$4,Modulable!$E$4,IF(G7=Modulable!$A$5,Modulable!$E$5,IF(G7=Modulable!$A$6,Modulable!$E$6,IF(G7=Modulable!$A$7,Modulable!$E$7,IF(G7=Modulable!$A$8,Modulable!$E$8,"")))))</f>
        <v/>
      </c>
      <c r="I7" s="69"/>
      <c r="J7" s="41" t="str">
        <f>IF(I7=Plissé!$A$4,Plissé!$E$4,IF(I7=Plissé!$A$5,Plissé!$E$5,IF(I7=Plissé!$A$6,Plissé!$E$6,IF(I7=Plissé!$A$7,Plissé!$E$7,IF(I7=Plissé!$A$8,Plissé!$E$8,"")))))</f>
        <v/>
      </c>
      <c r="K7" s="78"/>
      <c r="L7" s="41" t="str">
        <f>IF(K7=Bandeau!$A$4,Bandeau!$E$4,IF(K7=Bandeau!$A$5,Bandeau!$E$5,IF(K7=Bandeau!$A$6,Bandeau!$E$6,IF(K7=Bandeau!$A$7,Bandeau!$E$7,IF(K7=Bandeau!$A$8,Bandeau!$E$8,IF(K7=Bandeau!$A$9,Bandeau!$E$9,IF(K7=Bandeau!$A$10,Bandeau!$E$10,IF(K7=Bandeau!$A$11,Bandeau!$E$11,IF(K7=Bandeau!$A$12,Bandeau!$E$12,"")))))))))</f>
        <v/>
      </c>
      <c r="M7" s="93"/>
      <c r="N7" s="96"/>
      <c r="O7" s="87"/>
      <c r="P7" s="54" t="str">
        <f>IF(C7="","",SUM(IF(E7="",0,Bun!$I$7),IF(E8="",0,Bun!$I$7),IF(E9="",0,Bun!$I$7),IF(E10="",0,Bun!$I$7),IF(E11="",0,Bun!$I$7),IF(G8="",0,Modulable!$I$7),IF(G9="",0,Modulable!$I$7),IF(G10="",0,Modulable!$I$7),IF(G11="",0,Modulable!$I$7),IF(G7="",0,Modulable!$I$7),IF(I7="",0,Plissé!$I$7),IF(I8="",0,Plissé!$I$7),IF(I9="",0,Plissé!$I$7),IF(I10="",0,Plissé!$I$7),IF(I11="",0,Plissé!$I$7),IF(L7="",0,Bandeau!$I$7),IF(L8="",0,Bandeau!$I$7),IF(L9="",0,Bandeau!$I$7),IF(L10="",0,Bandeau!$I$7),IF(L11="",0,Bandeau!$I$7)))</f>
        <v/>
      </c>
    </row>
    <row r="8" spans="1:16" ht="15.75" customHeight="1" thickBot="1" x14ac:dyDescent="0.3">
      <c r="A8" s="117"/>
      <c r="B8" s="108"/>
      <c r="C8" s="105"/>
      <c r="D8" s="102"/>
      <c r="E8" s="58"/>
      <c r="F8" s="45" t="str">
        <f>IF(E8=Bun!$A$4,Bun!$E$4,IF(E8=Bun!$A$5,Bun!$E$5,IF(E8=Bun!$A$6,Bun!$E$6,IF(E8=Bun!$A$7,Bun!$E$7,IF(E8=Bun!$A$8,Bun!$E$8,"")))))</f>
        <v/>
      </c>
      <c r="G8" s="61"/>
      <c r="H8" s="42" t="str">
        <f>IF(G8=Modulable!$A$4,Modulable!$E$4,IF(G8=Modulable!$A$5,Modulable!$E$5,IF(G8=Modulable!$A$6,Modulable!$E$6,IF(G8=Modulable!$A$7,Modulable!$E$7,IF(G8=Modulable!$A$8,Modulable!$E$8,"")))))</f>
        <v/>
      </c>
      <c r="I8" s="70"/>
      <c r="J8" s="42" t="str">
        <f>IF(I8=Plissé!$A$4,Plissé!$E$4,IF(I8=Plissé!$A$5,Plissé!$E$5,IF(I8=Plissé!$A$6,Plissé!$E$6,IF(I8=Plissé!$A$7,Plissé!$E$7,IF(I8=Plissé!$A$8,Plissé!$E$8,"")))))</f>
        <v/>
      </c>
      <c r="K8" s="79"/>
      <c r="L8" s="42" t="str">
        <f>IF(K8=Bandeau!$A$4,Bandeau!$E$4,IF(K8=Bandeau!$A$5,Bandeau!$E$5,IF(K8=Bandeau!$A$6,Bandeau!$E$6,IF(K8=Bandeau!$A$7,Bandeau!$E$7,IF(K8=Bandeau!$A$8,Bandeau!$E$8,IF(K8=Bandeau!$A$9,Bandeau!$E$9,IF(K8=Bandeau!$A$10,Bandeau!$E$10,IF(K8=Bandeau!$A$11,Bandeau!$E$11,IF(K8=Bandeau!$A$12,Bandeau!$E$12,"")))))))))</f>
        <v/>
      </c>
      <c r="M8" s="94"/>
      <c r="N8" s="97"/>
      <c r="O8" s="88"/>
      <c r="P8" s="55" t="str">
        <f>IF(C8="","",SUM(IF(E8="",0,Bun!$I$7),IF(E9="",0,Bun!$I$7),IF(E10="",0,Bun!$I$7),IF(E11="",0,Bun!$I$7),IF(E12="",0,Bun!$I$7),IF(G9="",0,Modulable!$I$7),IF(G10="",0,Modulable!$I$7),IF(G11="",0,Modulable!$I$7),IF(G12="",0,Modulable!$I$7),IF(G8="",0,Modulable!$I$7),IF(I8="",0,Plissé!$I$7),IF(I9="",0,Plissé!$I$7),IF(I10="",0,Plissé!$I$7),IF(I11="",0,Plissé!$I$7),IF(I12="",0,Plissé!$I$7),IF(L8="",0,Bandeau!$I$7),IF(L9="",0,Bandeau!$I$7),IF(L10="",0,Bandeau!$I$7),IF(L11="",0,Bandeau!$I$7),IF(L12="",0,Bandeau!$I$7)))</f>
        <v/>
      </c>
    </row>
    <row r="9" spans="1:16" ht="15" customHeight="1" x14ac:dyDescent="0.25">
      <c r="A9" s="115">
        <f>IF('[1]Registre des ventes'!B7="","",'[1]Registre des ventes'!B7)</f>
        <v>42872</v>
      </c>
      <c r="B9" s="106">
        <f>IF('[1]Registre des ventes'!C7="","",'[1]Registre des ventes'!C7)</f>
        <v>10002</v>
      </c>
      <c r="C9" s="103">
        <f>IF('[1]Registre des ventes'!D7="","",'[1]Registre des ventes'!D7)</f>
        <v>25</v>
      </c>
      <c r="D9" s="100" t="str">
        <f>IF(C9="","",IF(C9&lt;90,"Payé par le client",6))</f>
        <v>Payé par le client</v>
      </c>
      <c r="E9" s="56"/>
      <c r="F9" s="46" t="str">
        <f>IF(E9=Bun!$A$4,Bun!$E$4,IF(E9=Bun!$A$5,Bun!$E$5,IF(E9=Bun!$A$6,Bun!$E$6,IF(E9=Bun!$A$7,Bun!$E$7,IF(E9=Bun!$A$8,Bun!$E$8,"")))))</f>
        <v/>
      </c>
      <c r="G9" s="62"/>
      <c r="H9" s="40" t="str">
        <f>IF(G9=Modulable!$A$4,Modulable!$E$4,IF(G9=Modulable!$A$5,Modulable!$E$5,IF(G9=Modulable!$A$6,Modulable!$E$6,IF(G9=Modulable!$A$7,Modulable!$E$7,IF(G9=Modulable!$A$8,Modulable!$E$8,"")))))</f>
        <v/>
      </c>
      <c r="I9" s="68"/>
      <c r="J9" s="40" t="str">
        <f>IF(I9=Plissé!$A$4,Plissé!$E$4,IF(I9=Plissé!$A$5,Plissé!$E$5,IF(I9=Plissé!$A$6,Plissé!$E$6,IF(I9=Plissé!$A$7,Plissé!$E$7,IF(I9=Plissé!$A$8,Plissé!$E$8,"")))))</f>
        <v/>
      </c>
      <c r="K9" s="77" t="s">
        <v>40</v>
      </c>
      <c r="L9" s="40">
        <f>IF(K9=Bandeau!$A$4,Bandeau!$E$4,IF(K9=Bandeau!$A$5,Bandeau!$E$5,IF(K9=Bandeau!$A$6,Bandeau!$E$6,IF(K9=Bandeau!$A$7,Bandeau!$E$7,IF(K9=Bandeau!$A$8,Bandeau!$E$8,IF(K9=Bandeau!$A$9,Bandeau!$E$9,IF(K9=Bandeau!$A$10,Bandeau!$E$10,IF(K9=Bandeau!$A$11,Bandeau!$E$11,IF(K9=Bandeau!$A$12,Bandeau!$E$12,"")))))))))</f>
        <v>16.75090909090909</v>
      </c>
      <c r="M9" s="92">
        <f t="shared" ref="M9" si="0">IF(C9="","",(1.5))</f>
        <v>1.5</v>
      </c>
      <c r="N9" s="95">
        <f>IF(C9="","",0.25+((1.4*C9)/100))</f>
        <v>0.6</v>
      </c>
      <c r="O9" s="86">
        <f>IF(C9="","",C9-SUM(D9,F9:F13,H9:H13,J9:J13,L9:L13,N9,M9))</f>
        <v>6.1490909090909085</v>
      </c>
      <c r="P9" s="53">
        <f>IF(C9="","",SUM(IF(E9="",0,Bun!$I$7),IF(E10="",0,Bun!$I$7),IF(E11="",0,Bun!$I$7),IF(E12="",0,Bun!$I$7),IF(E13="",0,Bun!$I$7),IF(G10="",0,Modulable!$I$7),IF(G11="",0,Modulable!$I$7),IF(G12="",0,Modulable!$I$7),IF(G13="",0,Modulable!$I$7),IF(G9="",0,Modulable!$I$7),IF(I9="",0,Plissé!$I$7),IF(I10="",0,Plissé!$I$7),IF(I11="",0,Plissé!$I$7),IF(I12="",0,Plissé!$I$7),IF(I13="",0,Plissé!$I$7),IF(L9="",0,Bandeau!$I$7),IF(L10="",0,Bandeau!$I$7),IF(L11="",0,Bandeau!$I$7),IF(L12="",0,Bandeau!$I$7),IF(L13="",0,Bandeau!$I$7)))</f>
        <v>13.5</v>
      </c>
    </row>
    <row r="10" spans="1:16" ht="15" customHeight="1" x14ac:dyDescent="0.25">
      <c r="A10" s="116"/>
      <c r="B10" s="107"/>
      <c r="C10" s="104"/>
      <c r="D10" s="101"/>
      <c r="E10" s="57"/>
      <c r="F10" s="47" t="str">
        <f>IF(E10=Bun!$A$4,Bun!$E$4,IF(E10=Bun!$A$5,Bun!$E$5,IF(E10=Bun!$A$6,Bun!$E$6,IF(E10=Bun!$A$7,Bun!$E$7,IF(E10=Bun!$A$8,Bun!$E$8,"")))))</f>
        <v/>
      </c>
      <c r="G10" s="63"/>
      <c r="H10" s="41" t="str">
        <f>IF(G10=Modulable!$A$4,Modulable!$E$4,IF(G10=Modulable!$A$5,Modulable!$E$5,IF(G10=Modulable!$A$6,Modulable!$E$6,IF(G10=Modulable!$A$7,Modulable!$E$7,IF(G10=Modulable!$A$8,Modulable!$E$8,"")))))</f>
        <v/>
      </c>
      <c r="I10" s="69"/>
      <c r="J10" s="41" t="str">
        <f>IF(I10=Plissé!$A$4,Plissé!$E$4,IF(I10=Plissé!$A$5,Plissé!$E$5,IF(I10=Plissé!$A$6,Plissé!$E$6,IF(I10=Plissé!$A$7,Plissé!$E$7,IF(I10=Plissé!$A$8,Plissé!$E$8,"")))))</f>
        <v/>
      </c>
      <c r="K10" s="78"/>
      <c r="L10" s="41" t="str">
        <f>IF(K10=Bandeau!$A$4,Bandeau!$E$4,IF(K10=Bandeau!$A$5,Bandeau!$E$5,IF(K10=Bandeau!$A$6,Bandeau!$E$6,IF(K10=Bandeau!$A$7,Bandeau!$E$7,IF(K10=Bandeau!$A$8,Bandeau!$E$8,IF(K10=Bandeau!$A$9,Bandeau!$E$9,IF(K10=Bandeau!$A$10,Bandeau!$E$10,IF(K10=Bandeau!$A$11,Bandeau!$E$11,IF(K10=Bandeau!$A$12,Bandeau!$E$12,"")))))))))</f>
        <v/>
      </c>
      <c r="M10" s="93"/>
      <c r="N10" s="96"/>
      <c r="O10" s="87"/>
      <c r="P10" s="54" t="str">
        <f>IF(C10="","",SUM(IF(E10="",0,Bun!$I$7),IF(E11="",0,Bun!$I$7),IF(E12="",0,Bun!$I$7),IF(E13="",0,Bun!$I$7),IF(E14="",0,Bun!$I$7),IF(G11="",0,Modulable!$I$7),IF(G12="",0,Modulable!$I$7),IF(G13="",0,Modulable!$I$7),IF(G14="",0,Modulable!$I$7),IF(G10="",0,Modulable!$I$7),IF(I10="",0,Plissé!$I$7),IF(I11="",0,Plissé!$I$7),IF(I12="",0,Plissé!$I$7),IF(I13="",0,Plissé!$I$7),IF(I14="",0,Plissé!$I$7),IF(L10="",0,Bandeau!$I$7),IF(L11="",0,Bandeau!$I$7),IF(L12="",0,Bandeau!$I$7),IF(L13="",0,Bandeau!$I$7),IF(L14="",0,Bandeau!$I$7)))</f>
        <v/>
      </c>
    </row>
    <row r="11" spans="1:16" ht="15" customHeight="1" x14ac:dyDescent="0.25">
      <c r="A11" s="116"/>
      <c r="B11" s="107"/>
      <c r="C11" s="104"/>
      <c r="D11" s="101"/>
      <c r="E11" s="57"/>
      <c r="F11" s="47" t="str">
        <f>IF(E11=Bun!$A$4,Bun!$E$4,IF(E11=Bun!$A$5,Bun!$E$5,IF(E11=Bun!$A$6,Bun!$E$6,IF(E11=Bun!$A$7,Bun!$E$7,IF(E11=Bun!$A$8,Bun!$E$8,"")))))</f>
        <v/>
      </c>
      <c r="G11" s="63"/>
      <c r="H11" s="41" t="str">
        <f>IF(G11=Modulable!$A$4,Modulable!$E$4,IF(G11=Modulable!$A$5,Modulable!$E$5,IF(G11=Modulable!$A$6,Modulable!$E$6,IF(G11=Modulable!$A$7,Modulable!$E$7,IF(G11=Modulable!$A$8,Modulable!$E$8,"")))))</f>
        <v/>
      </c>
      <c r="I11" s="69"/>
      <c r="J11" s="41" t="str">
        <f>IF(I11=Plissé!$A$4,Plissé!$E$4,IF(I11=Plissé!$A$5,Plissé!$E$5,IF(I11=Plissé!$A$6,Plissé!$E$6,IF(I11=Plissé!$A$7,Plissé!$E$7,IF(I11=Plissé!$A$8,Plissé!$E$8,"")))))</f>
        <v/>
      </c>
      <c r="K11" s="78"/>
      <c r="L11" s="41" t="str">
        <f>IF(K11=Bandeau!$A$4,Bandeau!$E$4,IF(K11=Bandeau!$A$5,Bandeau!$E$5,IF(K11=Bandeau!$A$6,Bandeau!$E$6,IF(K11=Bandeau!$A$7,Bandeau!$E$7,IF(K11=Bandeau!$A$8,Bandeau!$E$8,IF(K11=Bandeau!$A$9,Bandeau!$E$9,IF(K11=Bandeau!$A$10,Bandeau!$E$10,IF(K11=Bandeau!$A$11,Bandeau!$E$11,IF(K11=Bandeau!$A$12,Bandeau!$E$12,"")))))))))</f>
        <v/>
      </c>
      <c r="M11" s="93"/>
      <c r="N11" s="96"/>
      <c r="O11" s="87"/>
      <c r="P11" s="54" t="str">
        <f>IF(C11="","",SUM(IF(E11="",0,Bun!$I$7),IF(E12="",0,Bun!$I$7),IF(E13="",0,Bun!$I$7),IF(E14="",0,Bun!$I$7),IF(E15="",0,Bun!$I$7),IF(G12="",0,Modulable!$I$7),IF(G13="",0,Modulable!$I$7),IF(G14="",0,Modulable!$I$7),IF(G15="",0,Modulable!$I$7),IF(G11="",0,Modulable!$I$7),IF(I11="",0,Plissé!$I$7),IF(I12="",0,Plissé!$I$7),IF(I13="",0,Plissé!$I$7),IF(I14="",0,Plissé!$I$7),IF(I15="",0,Plissé!$I$7),IF(L11="",0,Bandeau!$I$7),IF(L12="",0,Bandeau!$I$7),IF(L13="",0,Bandeau!$I$7),IF(L14="",0,Bandeau!$I$7),IF(L15="",0,Bandeau!$I$7)))</f>
        <v/>
      </c>
    </row>
    <row r="12" spans="1:16" ht="15" customHeight="1" x14ac:dyDescent="0.25">
      <c r="A12" s="116"/>
      <c r="B12" s="107"/>
      <c r="C12" s="104"/>
      <c r="D12" s="101"/>
      <c r="E12" s="57"/>
      <c r="F12" s="47" t="str">
        <f>IF(E12=Bun!$A$4,Bun!$E$4,IF(E12=Bun!$A$5,Bun!$E$5,IF(E12=Bun!$A$6,Bun!$E$6,IF(E12=Bun!$A$7,Bun!$E$7,IF(E12=Bun!$A$8,Bun!$E$8,"")))))</f>
        <v/>
      </c>
      <c r="G12" s="63"/>
      <c r="H12" s="41" t="str">
        <f>IF(G12=Modulable!$A$4,Modulable!$E$4,IF(G12=Modulable!$A$5,Modulable!$E$5,IF(G12=Modulable!$A$6,Modulable!$E$6,IF(G12=Modulable!$A$7,Modulable!$E$7,IF(G12=Modulable!$A$8,Modulable!$E$8,"")))))</f>
        <v/>
      </c>
      <c r="I12" s="69"/>
      <c r="J12" s="41" t="str">
        <f>IF(I12=Plissé!$A$4,Plissé!$E$4,IF(I12=Plissé!$A$5,Plissé!$E$5,IF(I12=Plissé!$A$6,Plissé!$E$6,IF(I12=Plissé!$A$7,Plissé!$E$7,IF(I12=Plissé!$A$8,Plissé!$E$8,"")))))</f>
        <v/>
      </c>
      <c r="K12" s="78"/>
      <c r="L12" s="41" t="str">
        <f>IF(K12=Bandeau!$A$4,Bandeau!$E$4,IF(K12=Bandeau!$A$5,Bandeau!$E$5,IF(K12=Bandeau!$A$6,Bandeau!$E$6,IF(K12=Bandeau!$A$7,Bandeau!$E$7,IF(K12=Bandeau!$A$8,Bandeau!$E$8,IF(K12=Bandeau!$A$9,Bandeau!$E$9,IF(K12=Bandeau!$A$10,Bandeau!$E$10,IF(K12=Bandeau!$A$11,Bandeau!$E$11,IF(K12=Bandeau!$A$12,Bandeau!$E$12,"")))))))))</f>
        <v/>
      </c>
      <c r="M12" s="93"/>
      <c r="N12" s="96"/>
      <c r="O12" s="87"/>
      <c r="P12" s="54" t="str">
        <f>IF(C12="","",SUM(IF(E12="",0,Bun!$I$7),IF(E13="",0,Bun!$I$7),IF(E14="",0,Bun!$I$7),IF(E15="",0,Bun!$I$7),IF(E16="",0,Bun!$I$7),IF(G13="",0,Modulable!$I$7),IF(G14="",0,Modulable!$I$7),IF(G15="",0,Modulable!$I$7),IF(G16="",0,Modulable!$I$7),IF(G12="",0,Modulable!$I$7),IF(I12="",0,Plissé!$I$7),IF(I13="",0,Plissé!$I$7),IF(I14="",0,Plissé!$I$7),IF(I15="",0,Plissé!$I$7),IF(I16="",0,Plissé!$I$7),IF(L12="",0,Bandeau!$I$7),IF(L13="",0,Bandeau!$I$7),IF(L14="",0,Bandeau!$I$7),IF(L15="",0,Bandeau!$I$7),IF(L16="",0,Bandeau!$I$7)))</f>
        <v/>
      </c>
    </row>
    <row r="13" spans="1:16" ht="15.75" customHeight="1" thickBot="1" x14ac:dyDescent="0.3">
      <c r="A13" s="117"/>
      <c r="B13" s="108"/>
      <c r="C13" s="105"/>
      <c r="D13" s="102"/>
      <c r="E13" s="58"/>
      <c r="F13" s="48" t="str">
        <f>IF(E13=Bun!$A$4,Bun!$E$4,IF(E13=Bun!$A$5,Bun!$E$5,IF(E13=Bun!$A$6,Bun!$E$6,IF(E13=Bun!$A$7,Bun!$E$7,IF(E13=Bun!$A$8,Bun!$E$8,"")))))</f>
        <v/>
      </c>
      <c r="G13" s="64"/>
      <c r="H13" s="42" t="str">
        <f>IF(G13=Modulable!$A$4,Modulable!$E$4,IF(G13=Modulable!$A$5,Modulable!$E$5,IF(G13=Modulable!$A$6,Modulable!$E$6,IF(G13=Modulable!$A$7,Modulable!$E$7,IF(G13=Modulable!$A$8,Modulable!$E$8,"")))))</f>
        <v/>
      </c>
      <c r="I13" s="70"/>
      <c r="J13" s="42" t="str">
        <f>IF(I13=Plissé!$A$4,Plissé!$E$4,IF(I13=Plissé!$A$5,Plissé!$E$5,IF(I13=Plissé!$A$6,Plissé!$E$6,IF(I13=Plissé!$A$7,Plissé!$E$7,IF(I13=Plissé!$A$8,Plissé!$E$8,"")))))</f>
        <v/>
      </c>
      <c r="K13" s="79"/>
      <c r="L13" s="42" t="str">
        <f>IF(K13=Bandeau!$A$4,Bandeau!$E$4,IF(K13=Bandeau!$A$5,Bandeau!$E$5,IF(K13=Bandeau!$A$6,Bandeau!$E$6,IF(K13=Bandeau!$A$7,Bandeau!$E$7,IF(K13=Bandeau!$A$8,Bandeau!$E$8,IF(K13=Bandeau!$A$9,Bandeau!$E$9,IF(K13=Bandeau!$A$10,Bandeau!$E$10,IF(K13=Bandeau!$A$11,Bandeau!$E$11,IF(K13=Bandeau!$A$12,Bandeau!$E$12,"")))))))))</f>
        <v/>
      </c>
      <c r="M13" s="94"/>
      <c r="N13" s="97"/>
      <c r="O13" s="88"/>
      <c r="P13" s="55" t="str">
        <f>IF(C13="","",SUM(IF(E13="",0,Bun!$I$7),IF(E14="",0,Bun!$I$7),IF(E15="",0,Bun!$I$7),IF(E16="",0,Bun!$I$7),IF(E17="",0,Bun!$I$7),IF(G14="",0,Modulable!$I$7),IF(G15="",0,Modulable!$I$7),IF(G16="",0,Modulable!$I$7),IF(G17="",0,Modulable!$I$7),IF(G13="",0,Modulable!$I$7),IF(I13="",0,Plissé!$I$7),IF(I14="",0,Plissé!$I$7),IF(I15="",0,Plissé!$I$7),IF(I16="",0,Plissé!$I$7),IF(I17="",0,Plissé!$I$7),IF(L13="",0,Bandeau!$I$7),IF(L14="",0,Bandeau!$I$7),IF(L15="",0,Bandeau!$I$7),IF(L16="",0,Bandeau!$I$7),IF(L17="",0,Bandeau!$I$7)))</f>
        <v/>
      </c>
    </row>
    <row r="14" spans="1:16" ht="15" customHeight="1" x14ac:dyDescent="0.25">
      <c r="A14" s="115">
        <f>IF('[1]Registre des ventes'!B8="","",'[1]Registre des ventes'!B8)</f>
        <v>42872</v>
      </c>
      <c r="B14" s="106">
        <f>IF('[1]Registre des ventes'!C8="","",'[1]Registre des ventes'!C8)</f>
        <v>10003</v>
      </c>
      <c r="C14" s="103">
        <f>IF('[1]Registre des ventes'!D8="","",'[1]Registre des ventes'!D8)</f>
        <v>25</v>
      </c>
      <c r="D14" s="100" t="str">
        <f t="shared" ref="D14" si="1">IF(C14="","",IF(C14&lt;90,"Payé par le client",6))</f>
        <v>Payé par le client</v>
      </c>
      <c r="E14" s="56"/>
      <c r="F14" s="46" t="str">
        <f>IF(E14=Bun!$A$4,Bun!$E$4,IF(E14=Bun!$A$5,Bun!$E$5,IF(E14=Bun!$A$6,Bun!$E$6,IF(E14=Bun!$A$7,Bun!$E$7,IF(E14=Bun!$A$8,Bun!$E$8,"")))))</f>
        <v/>
      </c>
      <c r="G14" s="62"/>
      <c r="H14" s="40" t="str">
        <f>IF(G14=Modulable!$A$4,Modulable!$E$4,IF(G14=Modulable!$A$5,Modulable!$E$5,IF(G14=Modulable!$A$6,Modulable!$E$6,IF(G14=Modulable!$A$7,Modulable!$E$7,IF(G14=Modulable!$A$8,Modulable!$E$8,"")))))</f>
        <v/>
      </c>
      <c r="I14" s="68"/>
      <c r="J14" s="40" t="str">
        <f>IF(I14=Plissé!$A$4,Plissé!$E$4,IF(I14=Plissé!$A$5,Plissé!$E$5,IF(I14=Plissé!$A$6,Plissé!$E$6,IF(I14=Plissé!$A$7,Plissé!$E$7,IF(I14=Plissé!$A$8,Plissé!$E$8,"")))))</f>
        <v/>
      </c>
      <c r="K14" s="77" t="s">
        <v>40</v>
      </c>
      <c r="L14" s="40">
        <f>IF(K14=Bandeau!$A$4,Bandeau!$E$4,IF(K14=Bandeau!$A$5,Bandeau!$E$5,IF(K14=Bandeau!$A$6,Bandeau!$E$6,IF(K14=Bandeau!$A$7,Bandeau!$E$7,IF(K14=Bandeau!$A$8,Bandeau!$E$8,IF(K14=Bandeau!$A$9,Bandeau!$E$9,IF(K14=Bandeau!$A$10,Bandeau!$E$10,IF(K14=Bandeau!$A$11,Bandeau!$E$11,IF(K14=Bandeau!$A$12,Bandeau!$E$12,"")))))))))</f>
        <v>16.75090909090909</v>
      </c>
      <c r="M14" s="92">
        <f t="shared" ref="M14" si="2">IF(C14="","",(1.5))</f>
        <v>1.5</v>
      </c>
      <c r="N14" s="95">
        <f t="shared" ref="N14" si="3">IF(C14="","",0.25+((1.4*C14)/100))</f>
        <v>0.6</v>
      </c>
      <c r="O14" s="86">
        <f t="shared" ref="O14" si="4">IF(C14="","",C14-SUM(D14,F14:F18,H14:H18,J14:J18,L14:L18,N14))</f>
        <v>7.6490909090909085</v>
      </c>
      <c r="P14" s="53">
        <f>IF(C14="","",SUM(IF(E14="",0,Bun!$I$7),IF(E15="",0,Bun!$I$7),IF(E16="",0,Bun!$I$7),IF(E17="",0,Bun!$I$7),IF(E18="",0,Bun!$I$7),IF(G15="",0,Modulable!$I$7),IF(G16="",0,Modulable!$I$7),IF(G17="",0,Modulable!$I$7),IF(G18="",0,Modulable!$I$7),IF(G14="",0,Modulable!$I$7),IF(I14="",0,Plissé!$I$7),IF(I15="",0,Plissé!$I$7),IF(I16="",0,Plissé!$I$7),IF(I17="",0,Plissé!$I$7),IF(I18="",0,Plissé!$I$7),IF(L14="",0,Bandeau!$I$7),IF(L15="",0,Bandeau!$I$7),IF(L16="",0,Bandeau!$I$7),IF(L17="",0,Bandeau!$I$7),IF(L18="",0,Bandeau!$I$7)))</f>
        <v>13.5</v>
      </c>
    </row>
    <row r="15" spans="1:16" ht="15" customHeight="1" x14ac:dyDescent="0.25">
      <c r="A15" s="116"/>
      <c r="B15" s="107"/>
      <c r="C15" s="104"/>
      <c r="D15" s="101"/>
      <c r="E15" s="57"/>
      <c r="F15" s="47" t="str">
        <f>IF(E15=Bun!$A$4,Bun!$E$4,IF(E15=Bun!$A$5,Bun!$E$5,IF(E15=Bun!$A$6,Bun!$E$6,IF(E15=Bun!$A$7,Bun!$E$7,IF(E15=Bun!$A$8,Bun!$E$8,"")))))</f>
        <v/>
      </c>
      <c r="G15" s="63"/>
      <c r="H15" s="41" t="str">
        <f>IF(G15=Modulable!$A$4,Modulable!$E$4,IF(G15=Modulable!$A$5,Modulable!$E$5,IF(G15=Modulable!$A$6,Modulable!$E$6,IF(G15=Modulable!$A$7,Modulable!$E$7,IF(G15=Modulable!$A$8,Modulable!$E$8,"")))))</f>
        <v/>
      </c>
      <c r="I15" s="69"/>
      <c r="J15" s="41" t="str">
        <f>IF(I15=Plissé!$A$4,Plissé!$E$4,IF(I15=Plissé!$A$5,Plissé!$E$5,IF(I15=Plissé!$A$6,Plissé!$E$6,IF(I15=Plissé!$A$7,Plissé!$E$7,IF(I15=Plissé!$A$8,Plissé!$E$8,"")))))</f>
        <v/>
      </c>
      <c r="K15" s="78"/>
      <c r="L15" s="41" t="str">
        <f>IF(K15=Bandeau!$A$4,Bandeau!$E$4,IF(K15=Bandeau!$A$5,Bandeau!$E$5,IF(K15=Bandeau!$A$6,Bandeau!$E$6,IF(K15=Bandeau!$A$7,Bandeau!$E$7,IF(K15=Bandeau!$A$8,Bandeau!$E$8,IF(K15=Bandeau!$A$9,Bandeau!$E$9,IF(K15=Bandeau!$A$10,Bandeau!$E$10,IF(K15=Bandeau!$A$11,Bandeau!$E$11,IF(K15=Bandeau!$A$12,Bandeau!$E$12,"")))))))))</f>
        <v/>
      </c>
      <c r="M15" s="93"/>
      <c r="N15" s="96"/>
      <c r="O15" s="87"/>
      <c r="P15" s="54" t="str">
        <f>IF(C15="","",SUM(IF(E15="",0,Bun!$I$7),IF(E16="",0,Bun!$I$7),IF(E17="",0,Bun!$I$7),IF(E18="",0,Bun!$I$7),IF(E19="",0,Bun!$I$7),IF(G16="",0,Modulable!$I$7),IF(G17="",0,Modulable!$I$7),IF(G18="",0,Modulable!$I$7),IF(G19="",0,Modulable!$I$7),IF(G15="",0,Modulable!$I$7),IF(I15="",0,Plissé!$I$7),IF(I16="",0,Plissé!$I$7),IF(I17="",0,Plissé!$I$7),IF(I18="",0,Plissé!$I$7),IF(I19="",0,Plissé!$I$7),IF(L15="",0,Bandeau!$I$7),IF(L16="",0,Bandeau!$I$7),IF(L17="",0,Bandeau!$I$7),IF(L18="",0,Bandeau!$I$7),IF(L19="",0,Bandeau!$I$7)))</f>
        <v/>
      </c>
    </row>
    <row r="16" spans="1:16" ht="15" customHeight="1" x14ac:dyDescent="0.25">
      <c r="A16" s="116"/>
      <c r="B16" s="107"/>
      <c r="C16" s="104"/>
      <c r="D16" s="101"/>
      <c r="E16" s="57"/>
      <c r="F16" s="47" t="str">
        <f>IF(E16=Bun!$A$4,Bun!$E$4,IF(E16=Bun!$A$5,Bun!$E$5,IF(E16=Bun!$A$6,Bun!$E$6,IF(E16=Bun!$A$7,Bun!$E$7,IF(E16=Bun!$A$8,Bun!$E$8,"")))))</f>
        <v/>
      </c>
      <c r="G16" s="63"/>
      <c r="H16" s="41" t="str">
        <f>IF(G16=Modulable!$A$4,Modulable!$E$4,IF(G16=Modulable!$A$5,Modulable!$E$5,IF(G16=Modulable!$A$6,Modulable!$E$6,IF(G16=Modulable!$A$7,Modulable!$E$7,IF(G16=Modulable!$A$8,Modulable!$E$8,"")))))</f>
        <v/>
      </c>
      <c r="I16" s="69"/>
      <c r="J16" s="41" t="str">
        <f>IF(I16=Plissé!$A$4,Plissé!$E$4,IF(I16=Plissé!$A$5,Plissé!$E$5,IF(I16=Plissé!$A$6,Plissé!$E$6,IF(I16=Plissé!$A$7,Plissé!$E$7,IF(I16=Plissé!$A$8,Plissé!$E$8,"")))))</f>
        <v/>
      </c>
      <c r="K16" s="78"/>
      <c r="L16" s="41" t="str">
        <f>IF(K16=Bandeau!$A$4,Bandeau!$E$4,IF(K16=Bandeau!$A$5,Bandeau!$E$5,IF(K16=Bandeau!$A$6,Bandeau!$E$6,IF(K16=Bandeau!$A$7,Bandeau!$E$7,IF(K16=Bandeau!$A$8,Bandeau!$E$8,IF(K16=Bandeau!$A$9,Bandeau!$E$9,IF(K16=Bandeau!$A$10,Bandeau!$E$10,IF(K16=Bandeau!$A$11,Bandeau!$E$11,IF(K16=Bandeau!$A$12,Bandeau!$E$12,"")))))))))</f>
        <v/>
      </c>
      <c r="M16" s="93"/>
      <c r="N16" s="96"/>
      <c r="O16" s="87"/>
      <c r="P16" s="54" t="str">
        <f>IF(C16="","",SUM(IF(E16="",0,Bun!$I$7),IF(E17="",0,Bun!$I$7),IF(E18="",0,Bun!$I$7),IF(E19="",0,Bun!$I$7),IF(E20="",0,Bun!$I$7),IF(G17="",0,Modulable!$I$7),IF(G18="",0,Modulable!$I$7),IF(G19="",0,Modulable!$I$7),IF(G20="",0,Modulable!$I$7),IF(G16="",0,Modulable!$I$7),IF(I16="",0,Plissé!$I$7),IF(I17="",0,Plissé!$I$7),IF(I18="",0,Plissé!$I$7),IF(I19="",0,Plissé!$I$7),IF(I20="",0,Plissé!$I$7),IF(L16="",0,Bandeau!$I$7),IF(L17="",0,Bandeau!$I$7),IF(L18="",0,Bandeau!$I$7),IF(L19="",0,Bandeau!$I$7),IF(L20="",0,Bandeau!$I$7)))</f>
        <v/>
      </c>
    </row>
    <row r="17" spans="1:16" ht="15" customHeight="1" x14ac:dyDescent="0.25">
      <c r="A17" s="116"/>
      <c r="B17" s="107"/>
      <c r="C17" s="104"/>
      <c r="D17" s="101"/>
      <c r="E17" s="57"/>
      <c r="F17" s="47" t="str">
        <f>IF(E17=Bun!$A$4,Bun!$E$4,IF(E17=Bun!$A$5,Bun!$E$5,IF(E17=Bun!$A$6,Bun!$E$6,IF(E17=Bun!$A$7,Bun!$E$7,IF(E17=Bun!$A$8,Bun!$E$8,"")))))</f>
        <v/>
      </c>
      <c r="G17" s="63"/>
      <c r="H17" s="41" t="str">
        <f>IF(G17=Modulable!$A$4,Modulable!$E$4,IF(G17=Modulable!$A$5,Modulable!$E$5,IF(G17=Modulable!$A$6,Modulable!$E$6,IF(G17=Modulable!$A$7,Modulable!$E$7,IF(G17=Modulable!$A$8,Modulable!$E$8,"")))))</f>
        <v/>
      </c>
      <c r="I17" s="69"/>
      <c r="J17" s="41" t="str">
        <f>IF(I17=Plissé!$A$4,Plissé!$E$4,IF(I17=Plissé!$A$5,Plissé!$E$5,IF(I17=Plissé!$A$6,Plissé!$E$6,IF(I17=Plissé!$A$7,Plissé!$E$7,IF(I17=Plissé!$A$8,Plissé!$E$8,"")))))</f>
        <v/>
      </c>
      <c r="K17" s="78"/>
      <c r="L17" s="41" t="str">
        <f>IF(K17=Bandeau!$A$4,Bandeau!$E$4,IF(K17=Bandeau!$A$5,Bandeau!$E$5,IF(K17=Bandeau!$A$6,Bandeau!$E$6,IF(K17=Bandeau!$A$7,Bandeau!$E$7,IF(K17=Bandeau!$A$8,Bandeau!$E$8,IF(K17=Bandeau!$A$9,Bandeau!$E$9,IF(K17=Bandeau!$A$10,Bandeau!$E$10,IF(K17=Bandeau!$A$11,Bandeau!$E$11,IF(K17=Bandeau!$A$12,Bandeau!$E$12,"")))))))))</f>
        <v/>
      </c>
      <c r="M17" s="93"/>
      <c r="N17" s="96"/>
      <c r="O17" s="87"/>
      <c r="P17" s="54" t="str">
        <f>IF(C17="","",SUM(IF(E17="",0,Bun!$I$7),IF(E18="",0,Bun!$I$7),IF(E19="",0,Bun!$I$7),IF(E20="",0,Bun!$I$7),IF(E21="",0,Bun!$I$7),IF(G18="",0,Modulable!$I$7),IF(G19="",0,Modulable!$I$7),IF(G20="",0,Modulable!$I$7),IF(G21="",0,Modulable!$I$7),IF(G17="",0,Modulable!$I$7),IF(I17="",0,Plissé!$I$7),IF(I18="",0,Plissé!$I$7),IF(I19="",0,Plissé!$I$7),IF(I20="",0,Plissé!$I$7),IF(I21="",0,Plissé!$I$7),IF(L17="",0,Bandeau!$I$7),IF(L18="",0,Bandeau!$I$7),IF(L19="",0,Bandeau!$I$7),IF(L20="",0,Bandeau!$I$7),IF(L21="",0,Bandeau!$I$7)))</f>
        <v/>
      </c>
    </row>
    <row r="18" spans="1:16" ht="15.75" customHeight="1" thickBot="1" x14ac:dyDescent="0.3">
      <c r="A18" s="117"/>
      <c r="B18" s="108"/>
      <c r="C18" s="105"/>
      <c r="D18" s="102"/>
      <c r="E18" s="58"/>
      <c r="F18" s="48" t="str">
        <f>IF(E18=Bun!$A$4,Bun!$E$4,IF(E18=Bun!$A$5,Bun!$E$5,IF(E18=Bun!$A$6,Bun!$E$6,IF(E18=Bun!$A$7,Bun!$E$7,IF(E18=Bun!$A$8,Bun!$E$8,"")))))</f>
        <v/>
      </c>
      <c r="G18" s="64"/>
      <c r="H18" s="42" t="str">
        <f>IF(G18=Modulable!$A$4,Modulable!$E$4,IF(G18=Modulable!$A$5,Modulable!$E$5,IF(G18=Modulable!$A$6,Modulable!$E$6,IF(G18=Modulable!$A$7,Modulable!$E$7,IF(G18=Modulable!$A$8,Modulable!$E$8,"")))))</f>
        <v/>
      </c>
      <c r="I18" s="70"/>
      <c r="J18" s="42" t="str">
        <f>IF(I18=Plissé!$A$4,Plissé!$E$4,IF(I18=Plissé!$A$5,Plissé!$E$5,IF(I18=Plissé!$A$6,Plissé!$E$6,IF(I18=Plissé!$A$7,Plissé!$E$7,IF(I18=Plissé!$A$8,Plissé!$E$8,"")))))</f>
        <v/>
      </c>
      <c r="K18" s="79"/>
      <c r="L18" s="42" t="str">
        <f>IF(K18=Bandeau!$A$4,Bandeau!$E$4,IF(K18=Bandeau!$A$5,Bandeau!$E$5,IF(K18=Bandeau!$A$6,Bandeau!$E$6,IF(K18=Bandeau!$A$7,Bandeau!$E$7,IF(K18=Bandeau!$A$8,Bandeau!$E$8,IF(K18=Bandeau!$A$9,Bandeau!$E$9,IF(K18=Bandeau!$A$10,Bandeau!$E$10,IF(K18=Bandeau!$A$11,Bandeau!$E$11,IF(K18=Bandeau!$A$12,Bandeau!$E$12,"")))))))))</f>
        <v/>
      </c>
      <c r="M18" s="94"/>
      <c r="N18" s="97"/>
      <c r="O18" s="88"/>
      <c r="P18" s="55" t="str">
        <f>IF(C18="","",SUM(IF(E18="",0,Bun!$I$7),IF(E19="",0,Bun!$I$7),IF(E20="",0,Bun!$I$7),IF(E21="",0,Bun!$I$7),IF(E22="",0,Bun!$I$7),IF(G19="",0,Modulable!$I$7),IF(G20="",0,Modulable!$I$7),IF(G21="",0,Modulable!$I$7),IF(G22="",0,Modulable!$I$7),IF(G18="",0,Modulable!$I$7),IF(I18="",0,Plissé!$I$7),IF(I19="",0,Plissé!$I$7),IF(I20="",0,Plissé!$I$7),IF(I21="",0,Plissé!$I$7),IF(I22="",0,Plissé!$I$7),IF(L18="",0,Bandeau!$I$7),IF(L19="",0,Bandeau!$I$7),IF(L20="",0,Bandeau!$I$7),IF(L21="",0,Bandeau!$I$7),IF(L22="",0,Bandeau!$I$7)))</f>
        <v/>
      </c>
    </row>
    <row r="19" spans="1:16" ht="15" customHeight="1" x14ac:dyDescent="0.25">
      <c r="A19" s="115">
        <f>IF('[1]Registre des ventes'!B9="","",'[1]Registre des ventes'!B9)</f>
        <v>42872</v>
      </c>
      <c r="B19" s="106">
        <f>IF('[1]Registre des ventes'!C9="","",'[1]Registre des ventes'!C9)</f>
        <v>10004</v>
      </c>
      <c r="C19" s="103">
        <f>IF('[1]Registre des ventes'!D9="","",'[1]Registre des ventes'!D9)</f>
        <v>50</v>
      </c>
      <c r="D19" s="100" t="str">
        <f t="shared" ref="D19" si="5">IF(C19="","",IF(C19&lt;90,"Payé par le client",6))</f>
        <v>Payé par le client</v>
      </c>
      <c r="E19" s="56"/>
      <c r="F19" s="46" t="str">
        <f>IF(E19=Bun!$A$4,Bun!$E$4,IF(E19=Bun!$A$5,Bun!$E$5,IF(E19=Bun!$A$6,Bun!$E$6,IF(E19=Bun!$A$7,Bun!$E$7,IF(E19=Bun!$A$8,Bun!$E$8,"")))))</f>
        <v/>
      </c>
      <c r="G19" s="62" t="s">
        <v>27</v>
      </c>
      <c r="H19" s="40">
        <f>IF(G19=Modulable!$A$4,Modulable!$E$4,IF(G19=Modulable!$A$5,Modulable!$E$5,IF(G19=Modulable!$A$6,Modulable!$E$6,IF(G19=Modulable!$A$7,Modulable!$E$7,IF(G19=Modulable!$A$8,Modulable!$E$8,"")))))</f>
        <v>29.6</v>
      </c>
      <c r="I19" s="68"/>
      <c r="J19" s="40" t="str">
        <f>IF(I19=Plissé!$A$4,Plissé!$E$4,IF(I19=Plissé!$A$5,Plissé!$E$5,IF(I19=Plissé!$A$6,Plissé!$E$6,IF(I19=Plissé!$A$7,Plissé!$E$7,IF(I19=Plissé!$A$8,Plissé!$E$8,"")))))</f>
        <v/>
      </c>
      <c r="K19" s="77"/>
      <c r="L19" s="40" t="str">
        <f>IF(K19=Bandeau!$A$4,Bandeau!$E$4,IF(K19=Bandeau!$A$5,Bandeau!$E$5,IF(K19=Bandeau!$A$6,Bandeau!$E$6,IF(K19=Bandeau!$A$7,Bandeau!$E$7,IF(K19=Bandeau!$A$8,Bandeau!$E$8,IF(K19=Bandeau!$A$9,Bandeau!$E$9,IF(K19=Bandeau!$A$10,Bandeau!$E$10,IF(K19=Bandeau!$A$11,Bandeau!$E$11,IF(K19=Bandeau!$A$12,Bandeau!$E$12,"")))))))))</f>
        <v/>
      </c>
      <c r="M19" s="92">
        <f t="shared" ref="M19" si="6">IF(C19="","",(1.5))</f>
        <v>1.5</v>
      </c>
      <c r="N19" s="95">
        <f t="shared" ref="N19" si="7">IF(C19="","",0.25+((1.4*C19)/100))</f>
        <v>0.95</v>
      </c>
      <c r="O19" s="86">
        <f t="shared" ref="O19" si="8">IF(C19="","",C19-SUM(D19,F19:F23,H19:H23,J19:J23,L19:L23,N19))</f>
        <v>19.45</v>
      </c>
      <c r="P19" s="53">
        <f>IF(C19="","",SUM(IF(E19="",0,Bun!$I$7),IF(E20="",0,Bun!$I$7),IF(E21="",0,Bun!$I$7),IF(E22="",0,Bun!$I$7),IF(E23="",0,Bun!$I$7),IF(G20="",0,Modulable!$I$7),IF(G21="",0,Modulable!$I$7),IF(G22="",0,Modulable!$I$7),IF(G23="",0,Modulable!$I$7),IF(G19="",0,Modulable!$I$7),IF(I19="",0,Plissé!$I$7),IF(I20="",0,Plissé!$I$7),IF(I21="",0,Plissé!$I$7),IF(I22="",0,Plissé!$I$7),IF(I23="",0,Plissé!$I$7),IF(L19="",0,Bandeau!$I$7),IF(L20="",0,Bandeau!$I$7),IF(L21="",0,Bandeau!$I$7),IF(L22="",0,Bandeau!$I$7),IF(L23="",0,Bandeau!$I$7)))</f>
        <v>18</v>
      </c>
    </row>
    <row r="20" spans="1:16" ht="15.75" customHeight="1" x14ac:dyDescent="0.25">
      <c r="A20" s="116"/>
      <c r="B20" s="107"/>
      <c r="C20" s="104"/>
      <c r="D20" s="101"/>
      <c r="E20" s="57"/>
      <c r="F20" s="47" t="str">
        <f>IF(E20=Bun!$A$4,Bun!$E$4,IF(E20=Bun!$A$5,Bun!$E$5,IF(E20=Bun!$A$6,Bun!$E$6,IF(E20=Bun!$A$7,Bun!$E$7,IF(E20=Bun!$A$8,Bun!$E$8,"")))))</f>
        <v/>
      </c>
      <c r="G20" s="63"/>
      <c r="H20" s="41" t="str">
        <f>IF(G20=Modulable!$A$4,Modulable!$E$4,IF(G20=Modulable!$A$5,Modulable!$E$5,IF(G20=Modulable!$A$6,Modulable!$E$6,IF(G20=Modulable!$A$7,Modulable!$E$7,IF(G20=Modulable!$A$8,Modulable!$E$8,"")))))</f>
        <v/>
      </c>
      <c r="I20" s="69"/>
      <c r="J20" s="41" t="str">
        <f>IF(I20=Plissé!$A$4,Plissé!$E$4,IF(I20=Plissé!$A$5,Plissé!$E$5,IF(I20=Plissé!$A$6,Plissé!$E$6,IF(I20=Plissé!$A$7,Plissé!$E$7,IF(I20=Plissé!$A$8,Plissé!$E$8,"")))))</f>
        <v/>
      </c>
      <c r="K20" s="78"/>
      <c r="L20" s="41" t="str">
        <f>IF(K20=Bandeau!$A$4,Bandeau!$E$4,IF(K20=Bandeau!$A$5,Bandeau!$E$5,IF(K20=Bandeau!$A$6,Bandeau!$E$6,IF(K20=Bandeau!$A$7,Bandeau!$E$7,IF(K20=Bandeau!$A$8,Bandeau!$E$8,IF(K20=Bandeau!$A$9,Bandeau!$E$9,IF(K20=Bandeau!$A$10,Bandeau!$E$10,IF(K20=Bandeau!$A$11,Bandeau!$E$11,IF(K20=Bandeau!$A$12,Bandeau!$E$12,"")))))))))</f>
        <v/>
      </c>
      <c r="M20" s="93"/>
      <c r="N20" s="96"/>
      <c r="O20" s="87"/>
      <c r="P20" s="54" t="str">
        <f>IF(C20="","",SUM(IF(E20="",0,Bun!$I$7),IF(E21="",0,Bun!$I$7),IF(E22="",0,Bun!$I$7),IF(E23="",0,Bun!$I$7),IF(E24="",0,Bun!$I$7),IF(G21="",0,Modulable!$I$7),IF(G22="",0,Modulable!$I$7),IF(G23="",0,Modulable!$I$7),IF(G24="",0,Modulable!$I$7),IF(G20="",0,Modulable!$I$7),IF(I20="",0,Plissé!$I$7),IF(I21="",0,Plissé!$I$7),IF(I22="",0,Plissé!$I$7),IF(I23="",0,Plissé!$I$7),IF(I24="",0,Plissé!$I$7),IF(L20="",0,Bandeau!$I$7),IF(L21="",0,Bandeau!$I$7),IF(L22="",0,Bandeau!$I$7),IF(L23="",0,Bandeau!$I$7),IF(L24="",0,Bandeau!$I$7)))</f>
        <v/>
      </c>
    </row>
    <row r="21" spans="1:16" ht="15" customHeight="1" x14ac:dyDescent="0.25">
      <c r="A21" s="116"/>
      <c r="B21" s="107"/>
      <c r="C21" s="104"/>
      <c r="D21" s="101"/>
      <c r="E21" s="57"/>
      <c r="F21" s="47" t="str">
        <f>IF(E21=Bun!$A$4,Bun!$E$4,IF(E21=Bun!$A$5,Bun!$E$5,IF(E21=Bun!$A$6,Bun!$E$6,IF(E21=Bun!$A$7,Bun!$E$7,IF(E21=Bun!$A$8,Bun!$E$8,"")))))</f>
        <v/>
      </c>
      <c r="G21" s="63"/>
      <c r="H21" s="41" t="str">
        <f>IF(G21=Modulable!$A$4,Modulable!$E$4,IF(G21=Modulable!$A$5,Modulable!$E$5,IF(G21=Modulable!$A$6,Modulable!$E$6,IF(G21=Modulable!$A$7,Modulable!$E$7,IF(G21=Modulable!$A$8,Modulable!$E$8,"")))))</f>
        <v/>
      </c>
      <c r="I21" s="69"/>
      <c r="J21" s="41" t="str">
        <f>IF(I21=Plissé!$A$4,Plissé!$E$4,IF(I21=Plissé!$A$5,Plissé!$E$5,IF(I21=Plissé!$A$6,Plissé!$E$6,IF(I21=Plissé!$A$7,Plissé!$E$7,IF(I21=Plissé!$A$8,Plissé!$E$8,"")))))</f>
        <v/>
      </c>
      <c r="K21" s="78"/>
      <c r="L21" s="41" t="str">
        <f>IF(K21=Bandeau!$A$4,Bandeau!$E$4,IF(K21=Bandeau!$A$5,Bandeau!$E$5,IF(K21=Bandeau!$A$6,Bandeau!$E$6,IF(K21=Bandeau!$A$7,Bandeau!$E$7,IF(K21=Bandeau!$A$8,Bandeau!$E$8,IF(K21=Bandeau!$A$9,Bandeau!$E$9,IF(K21=Bandeau!$A$10,Bandeau!$E$10,IF(K21=Bandeau!$A$11,Bandeau!$E$11,IF(K21=Bandeau!$A$12,Bandeau!$E$12,"")))))))))</f>
        <v/>
      </c>
      <c r="M21" s="93"/>
      <c r="N21" s="96"/>
      <c r="O21" s="87"/>
      <c r="P21" s="54" t="str">
        <f>IF(C21="","",SUM(IF(E21="",0,Bun!$I$7),IF(E22="",0,Bun!$I$7),IF(E23="",0,Bun!$I$7),IF(E24="",0,Bun!$I$7),IF(E25="",0,Bun!$I$7),IF(G22="",0,Modulable!$I$7),IF(G23="",0,Modulable!$I$7),IF(G24="",0,Modulable!$I$7),IF(G25="",0,Modulable!$I$7),IF(G21="",0,Modulable!$I$7),IF(I21="",0,Plissé!$I$7),IF(I22="",0,Plissé!$I$7),IF(I23="",0,Plissé!$I$7),IF(I24="",0,Plissé!$I$7),IF(I25="",0,Plissé!$I$7),IF(L21="",0,Bandeau!$I$7),IF(L22="",0,Bandeau!$I$7),IF(L23="",0,Bandeau!$I$7),IF(L24="",0,Bandeau!$I$7),IF(L25="",0,Bandeau!$I$7)))</f>
        <v/>
      </c>
    </row>
    <row r="22" spans="1:16" ht="15" customHeight="1" x14ac:dyDescent="0.25">
      <c r="A22" s="116"/>
      <c r="B22" s="107"/>
      <c r="C22" s="104"/>
      <c r="D22" s="101"/>
      <c r="E22" s="57"/>
      <c r="F22" s="47" t="str">
        <f>IF(E22=Bun!$A$4,Bun!$E$4,IF(E22=Bun!$A$5,Bun!$E$5,IF(E22=Bun!$A$6,Bun!$E$6,IF(E22=Bun!$A$7,Bun!$E$7,IF(E22=Bun!$A$8,Bun!$E$8,"")))))</f>
        <v/>
      </c>
      <c r="G22" s="63"/>
      <c r="H22" s="41" t="str">
        <f>IF(G22=Modulable!$A$4,Modulable!$E$4,IF(G22=Modulable!$A$5,Modulable!$E$5,IF(G22=Modulable!$A$6,Modulable!$E$6,IF(G22=Modulable!$A$7,Modulable!$E$7,IF(G22=Modulable!$A$8,Modulable!$E$8,"")))))</f>
        <v/>
      </c>
      <c r="I22" s="69"/>
      <c r="J22" s="41" t="str">
        <f>IF(I22=Plissé!$A$4,Plissé!$E$4,IF(I22=Plissé!$A$5,Plissé!$E$5,IF(I22=Plissé!$A$6,Plissé!$E$6,IF(I22=Plissé!$A$7,Plissé!$E$7,IF(I22=Plissé!$A$8,Plissé!$E$8,"")))))</f>
        <v/>
      </c>
      <c r="K22" s="78"/>
      <c r="L22" s="41" t="str">
        <f>IF(K22=Bandeau!$A$4,Bandeau!$E$4,IF(K22=Bandeau!$A$5,Bandeau!$E$5,IF(K22=Bandeau!$A$6,Bandeau!$E$6,IF(K22=Bandeau!$A$7,Bandeau!$E$7,IF(K22=Bandeau!$A$8,Bandeau!$E$8,IF(K22=Bandeau!$A$9,Bandeau!$E$9,IF(K22=Bandeau!$A$10,Bandeau!$E$10,IF(K22=Bandeau!$A$11,Bandeau!$E$11,IF(K22=Bandeau!$A$12,Bandeau!$E$12,"")))))))))</f>
        <v/>
      </c>
      <c r="M22" s="93"/>
      <c r="N22" s="96"/>
      <c r="O22" s="87"/>
      <c r="P22" s="54" t="str">
        <f>IF(C22="","",SUM(IF(E22="",0,Bun!$I$7),IF(E23="",0,Bun!$I$7),IF(E24="",0,Bun!$I$7),IF(E25="",0,Bun!$I$7),IF(E26="",0,Bun!$I$7),IF(G23="",0,Modulable!$I$7),IF(G24="",0,Modulable!$I$7),IF(G25="",0,Modulable!$I$7),IF(G26="",0,Modulable!$I$7),IF(G22="",0,Modulable!$I$7),IF(I22="",0,Plissé!$I$7),IF(I23="",0,Plissé!$I$7),IF(I24="",0,Plissé!$I$7),IF(I25="",0,Plissé!$I$7),IF(I26="",0,Plissé!$I$7),IF(L22="",0,Bandeau!$I$7),IF(L23="",0,Bandeau!$I$7),IF(L24="",0,Bandeau!$I$7),IF(L25="",0,Bandeau!$I$7),IF(L26="",0,Bandeau!$I$7)))</f>
        <v/>
      </c>
    </row>
    <row r="23" spans="1:16" ht="15.75" customHeight="1" thickBot="1" x14ac:dyDescent="0.3">
      <c r="A23" s="117"/>
      <c r="B23" s="108"/>
      <c r="C23" s="105"/>
      <c r="D23" s="102"/>
      <c r="E23" s="58"/>
      <c r="F23" s="48" t="str">
        <f>IF(E23=Bun!$A$4,Bun!$E$4,IF(E23=Bun!$A$5,Bun!$E$5,IF(E23=Bun!$A$6,Bun!$E$6,IF(E23=Bun!$A$7,Bun!$E$7,IF(E23=Bun!$A$8,Bun!$E$8,"")))))</f>
        <v/>
      </c>
      <c r="G23" s="64"/>
      <c r="H23" s="42" t="str">
        <f>IF(G23=Modulable!$A$4,Modulable!$E$4,IF(G23=Modulable!$A$5,Modulable!$E$5,IF(G23=Modulable!$A$6,Modulable!$E$6,IF(G23=Modulable!$A$7,Modulable!$E$7,IF(G23=Modulable!$A$8,Modulable!$E$8,"")))))</f>
        <v/>
      </c>
      <c r="I23" s="70"/>
      <c r="J23" s="42" t="str">
        <f>IF(I23=Plissé!$A$4,Plissé!$E$4,IF(I23=Plissé!$A$5,Plissé!$E$5,IF(I23=Plissé!$A$6,Plissé!$E$6,IF(I23=Plissé!$A$7,Plissé!$E$7,IF(I23=Plissé!$A$8,Plissé!$E$8,"")))))</f>
        <v/>
      </c>
      <c r="K23" s="79"/>
      <c r="L23" s="42" t="str">
        <f>IF(K23=Bandeau!$A$4,Bandeau!$E$4,IF(K23=Bandeau!$A$5,Bandeau!$E$5,IF(K23=Bandeau!$A$6,Bandeau!$E$6,IF(K23=Bandeau!$A$7,Bandeau!$E$7,IF(K23=Bandeau!$A$8,Bandeau!$E$8,IF(K23=Bandeau!$A$9,Bandeau!$E$9,IF(K23=Bandeau!$A$10,Bandeau!$E$10,IF(K23=Bandeau!$A$11,Bandeau!$E$11,IF(K23=Bandeau!$A$12,Bandeau!$E$12,"")))))))))</f>
        <v/>
      </c>
      <c r="M23" s="94"/>
      <c r="N23" s="97"/>
      <c r="O23" s="88"/>
      <c r="P23" s="55" t="str">
        <f>IF(C23="","",SUM(IF(E23="",0,Bun!$I$7),IF(E24="",0,Bun!$I$7),IF(E25="",0,Bun!$I$7),IF(E26="",0,Bun!$I$7),IF(E27="",0,Bun!$I$7),IF(G24="",0,Modulable!$I$7),IF(G25="",0,Modulable!$I$7),IF(G26="",0,Modulable!$I$7),IF(G27="",0,Modulable!$I$7),IF(G23="",0,Modulable!$I$7),IF(I23="",0,Plissé!$I$7),IF(I24="",0,Plissé!$I$7),IF(I25="",0,Plissé!$I$7),IF(I26="",0,Plissé!$I$7),IF(I27="",0,Plissé!$I$7),IF(L23="",0,Bandeau!$I$7),IF(L24="",0,Bandeau!$I$7),IF(L25="",0,Bandeau!$I$7),IF(L26="",0,Bandeau!$I$7),IF(L27="",0,Bandeau!$I$7)))</f>
        <v/>
      </c>
    </row>
    <row r="24" spans="1:16" ht="15" customHeight="1" x14ac:dyDescent="0.25">
      <c r="A24" s="115">
        <f>IF('[1]Registre des ventes'!B10="","",'[1]Registre des ventes'!B10)</f>
        <v>42872</v>
      </c>
      <c r="B24" s="106">
        <f>IF('[1]Registre des ventes'!C10="","",'[1]Registre des ventes'!C10)</f>
        <v>10005</v>
      </c>
      <c r="C24" s="103">
        <f>IF('[1]Registre des ventes'!D10="","",'[1]Registre des ventes'!D10)</f>
        <v>45</v>
      </c>
      <c r="D24" s="100" t="str">
        <f t="shared" ref="D24" si="9">IF(C24="","",IF(C24&lt;90,"Payé par le client",6))</f>
        <v>Payé par le client</v>
      </c>
      <c r="E24" s="56"/>
      <c r="F24" s="46" t="str">
        <f>IF(E24=Bun!$A$4,Bun!$E$4,IF(E24=Bun!$A$5,Bun!$E$5,IF(E24=Bun!$A$6,Bun!$E$6,IF(E24=Bun!$A$7,Bun!$E$7,IF(E24=Bun!$A$8,Bun!$E$8,"")))))</f>
        <v/>
      </c>
      <c r="G24" s="62"/>
      <c r="H24" s="40" t="str">
        <f>IF(G24=Modulable!$A$4,Modulable!$E$4,IF(G24=Modulable!$A$5,Modulable!$E$5,IF(G24=Modulable!$A$6,Modulable!$E$6,IF(G24=Modulable!$A$7,Modulable!$E$7,IF(G24=Modulable!$A$8,Modulable!$E$8,"")))))</f>
        <v/>
      </c>
      <c r="I24" s="68" t="s">
        <v>35</v>
      </c>
      <c r="J24" s="40">
        <f>IF(I24=Plissé!$A$4,Plissé!$E$4,IF(I24=Plissé!$A$5,Plissé!$E$5,IF(I24=Plissé!$A$6,Plissé!$E$6,IF(I24=Plissé!$A$7,Plissé!$E$7,IF(I24=Plissé!$A$8,Plissé!$E$8,"")))))</f>
        <v>24.25</v>
      </c>
      <c r="K24" s="77"/>
      <c r="L24" s="40" t="str">
        <f>IF(K24=Bandeau!$A$4,Bandeau!$E$4,IF(K24=Bandeau!$A$5,Bandeau!$E$5,IF(K24=Bandeau!$A$6,Bandeau!$E$6,IF(K24=Bandeau!$A$7,Bandeau!$E$7,IF(K24=Bandeau!$A$8,Bandeau!$E$8,IF(K24=Bandeau!$A$9,Bandeau!$E$9,IF(K24=Bandeau!$A$10,Bandeau!$E$10,IF(K24=Bandeau!$A$11,Bandeau!$E$11,IF(K24=Bandeau!$A$12,Bandeau!$E$12,"")))))))))</f>
        <v/>
      </c>
      <c r="M24" s="92">
        <f t="shared" ref="M24" si="10">IF(C24="","",(1.5))</f>
        <v>1.5</v>
      </c>
      <c r="N24" s="95">
        <f t="shared" ref="N24" si="11">IF(C24="","",0.25+((1.4*C24)/100))</f>
        <v>0.87999999999999989</v>
      </c>
      <c r="O24" s="86">
        <f t="shared" ref="O24" si="12">IF(C24="","",C24-SUM(D24,F24:F28,H24:H28,J24:J28,L24:L28,N24))</f>
        <v>19.87</v>
      </c>
      <c r="P24" s="53">
        <f>IF(C24="","",SUM(IF(E24="",0,Bun!$I$7),IF(E25="",0,Bun!$I$7),IF(E26="",0,Bun!$I$7),IF(E27="",0,Bun!$I$7),IF(E28="",0,Bun!$I$7),IF(G25="",0,Modulable!$I$7),IF(G26="",0,Modulable!$I$7),IF(G27="",0,Modulable!$I$7),IF(G28="",0,Modulable!$I$7),IF(G24="",0,Modulable!$I$7),IF(I24="",0,Plissé!$I$7),IF(I25="",0,Plissé!$I$7),IF(I26="",0,Plissé!$I$7),IF(I27="",0,Plissé!$I$7),IF(I28="",0,Plissé!$I$7),IF(L24="",0,Bandeau!$I$7),IF(L25="",0,Bandeau!$I$7),IF(L26="",0,Bandeau!$I$7),IF(L27="",0,Bandeau!$I$7),IF(L28="",0,Bandeau!$I$7)))</f>
        <v>18</v>
      </c>
    </row>
    <row r="25" spans="1:16" ht="15" customHeight="1" x14ac:dyDescent="0.25">
      <c r="A25" s="116"/>
      <c r="B25" s="107"/>
      <c r="C25" s="104"/>
      <c r="D25" s="101"/>
      <c r="E25" s="57"/>
      <c r="F25" s="47" t="str">
        <f>IF(E25=Bun!$A$4,Bun!$E$4,IF(E25=Bun!$A$5,Bun!$E$5,IF(E25=Bun!$A$6,Bun!$E$6,IF(E25=Bun!$A$7,Bun!$E$7,IF(E25=Bun!$A$8,Bun!$E$8,"")))))</f>
        <v/>
      </c>
      <c r="G25" s="63"/>
      <c r="H25" s="41" t="str">
        <f>IF(G25=Modulable!$A$4,Modulable!$E$4,IF(G25=Modulable!$A$5,Modulable!$E$5,IF(G25=Modulable!$A$6,Modulable!$E$6,IF(G25=Modulable!$A$7,Modulable!$E$7,IF(G25=Modulable!$A$8,Modulable!$E$8,"")))))</f>
        <v/>
      </c>
      <c r="I25" s="69"/>
      <c r="J25" s="41" t="str">
        <f>IF(I25=Plissé!$A$4,Plissé!$E$4,IF(I25=Plissé!$A$5,Plissé!$E$5,IF(I25=Plissé!$A$6,Plissé!$E$6,IF(I25=Plissé!$A$7,Plissé!$E$7,IF(I25=Plissé!$A$8,Plissé!$E$8,"")))))</f>
        <v/>
      </c>
      <c r="K25" s="78"/>
      <c r="L25" s="41" t="str">
        <f>IF(K25=Bandeau!$A$4,Bandeau!$E$4,IF(K25=Bandeau!$A$5,Bandeau!$E$5,IF(K25=Bandeau!$A$6,Bandeau!$E$6,IF(K25=Bandeau!$A$7,Bandeau!$E$7,IF(K25=Bandeau!$A$8,Bandeau!$E$8,IF(K25=Bandeau!$A$9,Bandeau!$E$9,IF(K25=Bandeau!$A$10,Bandeau!$E$10,IF(K25=Bandeau!$A$11,Bandeau!$E$11,IF(K25=Bandeau!$A$12,Bandeau!$E$12,"")))))))))</f>
        <v/>
      </c>
      <c r="M25" s="93"/>
      <c r="N25" s="96"/>
      <c r="O25" s="87"/>
      <c r="P25" s="54" t="str">
        <f>IF(C25="","",SUM(IF(E25="",0,Bun!$I$7),IF(E26="",0,Bun!$I$7),IF(E27="",0,Bun!$I$7),IF(E28="",0,Bun!$I$7),IF(E29="",0,Bun!$I$7),IF(G26="",0,Modulable!$I$7),IF(G27="",0,Modulable!$I$7),IF(G28="",0,Modulable!$I$7),IF(G29="",0,Modulable!$I$7),IF(G25="",0,Modulable!$I$7),IF(I25="",0,Plissé!$I$7),IF(I26="",0,Plissé!$I$7),IF(I27="",0,Plissé!$I$7),IF(I28="",0,Plissé!$I$7),IF(I29="",0,Plissé!$I$7),IF(L25="",0,Bandeau!$I$7),IF(L26="",0,Bandeau!$I$7),IF(L27="",0,Bandeau!$I$7),IF(L28="",0,Bandeau!$I$7),IF(L29="",0,Bandeau!$I$7)))</f>
        <v/>
      </c>
    </row>
    <row r="26" spans="1:16" ht="15" customHeight="1" x14ac:dyDescent="0.25">
      <c r="A26" s="116"/>
      <c r="B26" s="107"/>
      <c r="C26" s="104"/>
      <c r="D26" s="101"/>
      <c r="E26" s="57"/>
      <c r="F26" s="47" t="str">
        <f>IF(E26=Bun!$A$4,Bun!$E$4,IF(E26=Bun!$A$5,Bun!$E$5,IF(E26=Bun!$A$6,Bun!$E$6,IF(E26=Bun!$A$7,Bun!$E$7,IF(E26=Bun!$A$8,Bun!$E$8,"")))))</f>
        <v/>
      </c>
      <c r="G26" s="63"/>
      <c r="H26" s="41" t="str">
        <f>IF(G26=Modulable!$A$4,Modulable!$E$4,IF(G26=Modulable!$A$5,Modulable!$E$5,IF(G26=Modulable!$A$6,Modulable!$E$6,IF(G26=Modulable!$A$7,Modulable!$E$7,IF(G26=Modulable!$A$8,Modulable!$E$8,"")))))</f>
        <v/>
      </c>
      <c r="I26" s="69"/>
      <c r="J26" s="41" t="str">
        <f>IF(I26=Plissé!$A$4,Plissé!$E$4,IF(I26=Plissé!$A$5,Plissé!$E$5,IF(I26=Plissé!$A$6,Plissé!$E$6,IF(I26=Plissé!$A$7,Plissé!$E$7,IF(I26=Plissé!$A$8,Plissé!$E$8,"")))))</f>
        <v/>
      </c>
      <c r="K26" s="78"/>
      <c r="L26" s="41" t="str">
        <f>IF(K26=Bandeau!$A$4,Bandeau!$E$4,IF(K26=Bandeau!$A$5,Bandeau!$E$5,IF(K26=Bandeau!$A$6,Bandeau!$E$6,IF(K26=Bandeau!$A$7,Bandeau!$E$7,IF(K26=Bandeau!$A$8,Bandeau!$E$8,IF(K26=Bandeau!$A$9,Bandeau!$E$9,IF(K26=Bandeau!$A$10,Bandeau!$E$10,IF(K26=Bandeau!$A$11,Bandeau!$E$11,IF(K26=Bandeau!$A$12,Bandeau!$E$12,"")))))))))</f>
        <v/>
      </c>
      <c r="M26" s="93"/>
      <c r="N26" s="96"/>
      <c r="O26" s="87"/>
      <c r="P26" s="54" t="str">
        <f>IF(C26="","",SUM(IF(E26="",0,Bun!$I$7),IF(E27="",0,Bun!$I$7),IF(E28="",0,Bun!$I$7),IF(E29="",0,Bun!$I$7),IF(E30="",0,Bun!$I$7),IF(G27="",0,Modulable!$I$7),IF(G28="",0,Modulable!$I$7),IF(G29="",0,Modulable!$I$7),IF(G30="",0,Modulable!$I$7),IF(G26="",0,Modulable!$I$7),IF(I26="",0,Plissé!$I$7),IF(I27="",0,Plissé!$I$7),IF(I28="",0,Plissé!$I$7),IF(I29="",0,Plissé!$I$7),IF(I30="",0,Plissé!$I$7),IF(L26="",0,Bandeau!$I$7),IF(L27="",0,Bandeau!$I$7),IF(L28="",0,Bandeau!$I$7),IF(L29="",0,Bandeau!$I$7),IF(L30="",0,Bandeau!$I$7)))</f>
        <v/>
      </c>
    </row>
    <row r="27" spans="1:16" ht="15" customHeight="1" x14ac:dyDescent="0.25">
      <c r="A27" s="116"/>
      <c r="B27" s="107"/>
      <c r="C27" s="104"/>
      <c r="D27" s="101"/>
      <c r="E27" s="57"/>
      <c r="F27" s="47" t="str">
        <f>IF(E27=Bun!$A$4,Bun!$E$4,IF(E27=Bun!$A$5,Bun!$E$5,IF(E27=Bun!$A$6,Bun!$E$6,IF(E27=Bun!$A$7,Bun!$E$7,IF(E27=Bun!$A$8,Bun!$E$8,"")))))</f>
        <v/>
      </c>
      <c r="G27" s="63"/>
      <c r="H27" s="41" t="str">
        <f>IF(G27=Modulable!$A$4,Modulable!$E$4,IF(G27=Modulable!$A$5,Modulable!$E$5,IF(G27=Modulable!$A$6,Modulable!$E$6,IF(G27=Modulable!$A$7,Modulable!$E$7,IF(G27=Modulable!$A$8,Modulable!$E$8,"")))))</f>
        <v/>
      </c>
      <c r="I27" s="69"/>
      <c r="J27" s="41" t="str">
        <f>IF(I27=Plissé!$A$4,Plissé!$E$4,IF(I27=Plissé!$A$5,Plissé!$E$5,IF(I27=Plissé!$A$6,Plissé!$E$6,IF(I27=Plissé!$A$7,Plissé!$E$7,IF(I27=Plissé!$A$8,Plissé!$E$8,"")))))</f>
        <v/>
      </c>
      <c r="K27" s="78"/>
      <c r="L27" s="41" t="str">
        <f>IF(K27=Bandeau!$A$4,Bandeau!$E$4,IF(K27=Bandeau!$A$5,Bandeau!$E$5,IF(K27=Bandeau!$A$6,Bandeau!$E$6,IF(K27=Bandeau!$A$7,Bandeau!$E$7,IF(K27=Bandeau!$A$8,Bandeau!$E$8,IF(K27=Bandeau!$A$9,Bandeau!$E$9,IF(K27=Bandeau!$A$10,Bandeau!$E$10,IF(K27=Bandeau!$A$11,Bandeau!$E$11,IF(K27=Bandeau!$A$12,Bandeau!$E$12,"")))))))))</f>
        <v/>
      </c>
      <c r="M27" s="93"/>
      <c r="N27" s="96"/>
      <c r="O27" s="87"/>
      <c r="P27" s="54" t="str">
        <f>IF(C27="","",SUM(IF(E27="",0,Bun!$I$7),IF(E28="",0,Bun!$I$7),IF(E29="",0,Bun!$I$7),IF(E30="",0,Bun!$I$7),IF(E31="",0,Bun!$I$7),IF(G28="",0,Modulable!$I$7),IF(G29="",0,Modulable!$I$7),IF(G30="",0,Modulable!$I$7),IF(G31="",0,Modulable!$I$7),IF(G27="",0,Modulable!$I$7),IF(I27="",0,Plissé!$I$7),IF(I28="",0,Plissé!$I$7),IF(I29="",0,Plissé!$I$7),IF(I30="",0,Plissé!$I$7),IF(I31="",0,Plissé!$I$7),IF(L27="",0,Bandeau!$I$7),IF(L28="",0,Bandeau!$I$7),IF(L29="",0,Bandeau!$I$7),IF(L30="",0,Bandeau!$I$7),IF(L31="",0,Bandeau!$I$7)))</f>
        <v/>
      </c>
    </row>
    <row r="28" spans="1:16" ht="15.75" customHeight="1" thickBot="1" x14ac:dyDescent="0.3">
      <c r="A28" s="117"/>
      <c r="B28" s="108"/>
      <c r="C28" s="105"/>
      <c r="D28" s="102"/>
      <c r="E28" s="58"/>
      <c r="F28" s="48" t="str">
        <f>IF(E28=Bun!$A$4,Bun!$E$4,IF(E28=Bun!$A$5,Bun!$E$5,IF(E28=Bun!$A$6,Bun!$E$6,IF(E28=Bun!$A$7,Bun!$E$7,IF(E28=Bun!$A$8,Bun!$E$8,"")))))</f>
        <v/>
      </c>
      <c r="G28" s="64"/>
      <c r="H28" s="42" t="str">
        <f>IF(G28=Modulable!$A$4,Modulable!$E$4,IF(G28=Modulable!$A$5,Modulable!$E$5,IF(G28=Modulable!$A$6,Modulable!$E$6,IF(G28=Modulable!$A$7,Modulable!$E$7,IF(G28=Modulable!$A$8,Modulable!$E$8,"")))))</f>
        <v/>
      </c>
      <c r="I28" s="70"/>
      <c r="J28" s="42" t="str">
        <f>IF(I28=Plissé!$A$4,Plissé!$E$4,IF(I28=Plissé!$A$5,Plissé!$E$5,IF(I28=Plissé!$A$6,Plissé!$E$6,IF(I28=Plissé!$A$7,Plissé!$E$7,IF(I28=Plissé!$A$8,Plissé!$E$8,"")))))</f>
        <v/>
      </c>
      <c r="K28" s="79"/>
      <c r="L28" s="42" t="str">
        <f>IF(K28=Bandeau!$A$4,Bandeau!$E$4,IF(K28=Bandeau!$A$5,Bandeau!$E$5,IF(K28=Bandeau!$A$6,Bandeau!$E$6,IF(K28=Bandeau!$A$7,Bandeau!$E$7,IF(K28=Bandeau!$A$8,Bandeau!$E$8,IF(K28=Bandeau!$A$9,Bandeau!$E$9,IF(K28=Bandeau!$A$10,Bandeau!$E$10,IF(K28=Bandeau!$A$11,Bandeau!$E$11,IF(K28=Bandeau!$A$12,Bandeau!$E$12,"")))))))))</f>
        <v/>
      </c>
      <c r="M28" s="94"/>
      <c r="N28" s="97"/>
      <c r="O28" s="88"/>
      <c r="P28" s="55" t="str">
        <f>IF(C28="","",SUM(IF(E28="",0,Bun!$I$7),IF(E29="",0,Bun!$I$7),IF(E30="",0,Bun!$I$7),IF(E31="",0,Bun!$I$7),IF(E32="",0,Bun!$I$7),IF(G29="",0,Modulable!$I$7),IF(G30="",0,Modulable!$I$7),IF(G31="",0,Modulable!$I$7),IF(G32="",0,Modulable!$I$7),IF(G28="",0,Modulable!$I$7),IF(I28="",0,Plissé!$I$7),IF(I29="",0,Plissé!$I$7),IF(I30="",0,Plissé!$I$7),IF(I31="",0,Plissé!$I$7),IF(I32="",0,Plissé!$I$7),IF(L28="",0,Bandeau!$I$7),IF(L29="",0,Bandeau!$I$7),IF(L30="",0,Bandeau!$I$7),IF(L31="",0,Bandeau!$I$7),IF(L32="",0,Bandeau!$I$7)))</f>
        <v/>
      </c>
    </row>
    <row r="29" spans="1:16" ht="15" customHeight="1" x14ac:dyDescent="0.25">
      <c r="A29" s="115" t="str">
        <f>IF('[1]Registre des ventes'!B11="","",'[1]Registre des ventes'!B11)</f>
        <v>17/05/217</v>
      </c>
      <c r="B29" s="106">
        <f>IF('[1]Registre des ventes'!C11="","",'[1]Registre des ventes'!C11)</f>
        <v>10006</v>
      </c>
      <c r="C29" s="103">
        <f>IF('[1]Registre des ventes'!D11="","",'[1]Registre des ventes'!D11)</f>
        <v>30</v>
      </c>
      <c r="D29" s="100" t="str">
        <f t="shared" ref="D29" si="13">IF(C29="","",IF(C29&lt;90,"Payé par le client",6))</f>
        <v>Payé par le client</v>
      </c>
      <c r="E29" s="56"/>
      <c r="F29" s="46" t="str">
        <f>IF(E29=Bun!$A$4,Bun!$E$4,IF(E29=Bun!$A$5,Bun!$E$5,IF(E29=Bun!$A$6,Bun!$E$6,IF(E29=Bun!$A$7,Bun!$E$7,IF(E29=Bun!$A$8,Bun!$E$8,"")))))</f>
        <v/>
      </c>
      <c r="G29" s="62"/>
      <c r="H29" s="40" t="str">
        <f>IF(G29=Modulable!$A$4,Modulable!$E$4,IF(G29=Modulable!$A$5,Modulable!$E$5,IF(G29=Modulable!$A$6,Modulable!$E$6,IF(G29=Modulable!$A$7,Modulable!$E$7,IF(G29=Modulable!$A$8,Modulable!$E$8,"")))))</f>
        <v/>
      </c>
      <c r="I29" s="68"/>
      <c r="J29" s="40" t="str">
        <f>IF(I29=Plissé!$A$4,Plissé!$E$4,IF(I29=Plissé!$A$5,Plissé!$E$5,IF(I29=Plissé!$A$6,Plissé!$E$6,IF(I29=Plissé!$A$7,Plissé!$E$7,IF(I29=Plissé!$A$8,Plissé!$E$8,"")))))</f>
        <v/>
      </c>
      <c r="K29" s="77" t="s">
        <v>45</v>
      </c>
      <c r="L29" s="40">
        <f>IF(K29=Bandeau!$A$4,Bandeau!$E$4,IF(K29=Bandeau!$A$5,Bandeau!$E$5,IF(K29=Bandeau!$A$6,Bandeau!$E$6,IF(K29=Bandeau!$A$7,Bandeau!$E$7,IF(K29=Bandeau!$A$8,Bandeau!$E$8,IF(K29=Bandeau!$A$9,Bandeau!$E$9,IF(K29=Bandeau!$A$10,Bandeau!$E$10,IF(K29=Bandeau!$A$11,Bandeau!$E$11,IF(K29=Bandeau!$A$12,Bandeau!$E$12,"")))))))))</f>
        <v>17.687272727272727</v>
      </c>
      <c r="M29" s="92">
        <f t="shared" ref="M29" si="14">IF(C29="","",(1.5))</f>
        <v>1.5</v>
      </c>
      <c r="N29" s="95">
        <f t="shared" ref="N29" si="15">IF(C29="","",0.25+((1.4*C29)/100))</f>
        <v>0.66999999999999993</v>
      </c>
      <c r="O29" s="86">
        <f t="shared" ref="O29" si="16">IF(C29="","",C29-SUM(D29,F29:F33,H29:H33,J29:J33,L29:L33,N29))</f>
        <v>11.642727272727271</v>
      </c>
      <c r="P29" s="53">
        <f>IF(C29="","",SUM(IF(E29="",0,Bun!$I$7),IF(E30="",0,Bun!$I$7),IF(E31="",0,Bun!$I$7),IF(E32="",0,Bun!$I$7),IF(E33="",0,Bun!$I$7),IF(G30="",0,Modulable!$I$7),IF(G31="",0,Modulable!$I$7),IF(G32="",0,Modulable!$I$7),IF(G33="",0,Modulable!$I$7),IF(G29="",0,Modulable!$I$7),IF(I29="",0,Plissé!$I$7),IF(I30="",0,Plissé!$I$7),IF(I31="",0,Plissé!$I$7),IF(I32="",0,Plissé!$I$7),IF(I33="",0,Plissé!$I$7),IF(L29="",0,Bandeau!$I$7),IF(L30="",0,Bandeau!$I$7),IF(L31="",0,Bandeau!$I$7),IF(L32="",0,Bandeau!$I$7),IF(L33="",0,Bandeau!$I$7)))</f>
        <v>13.5</v>
      </c>
    </row>
    <row r="30" spans="1:16" ht="15" customHeight="1" x14ac:dyDescent="0.25">
      <c r="A30" s="116"/>
      <c r="B30" s="107"/>
      <c r="C30" s="104"/>
      <c r="D30" s="101"/>
      <c r="E30" s="57"/>
      <c r="F30" s="47" t="str">
        <f>IF(E30=Bun!$A$4,Bun!$E$4,IF(E30=Bun!$A$5,Bun!$E$5,IF(E30=Bun!$A$6,Bun!$E$6,IF(E30=Bun!$A$7,Bun!$E$7,IF(E30=Bun!$A$8,Bun!$E$8,"")))))</f>
        <v/>
      </c>
      <c r="G30" s="63"/>
      <c r="H30" s="41" t="str">
        <f>IF(G30=Modulable!$A$4,Modulable!$E$4,IF(G30=Modulable!$A$5,Modulable!$E$5,IF(G30=Modulable!$A$6,Modulable!$E$6,IF(G30=Modulable!$A$7,Modulable!$E$7,IF(G30=Modulable!$A$8,Modulable!$E$8,"")))))</f>
        <v/>
      </c>
      <c r="I30" s="69"/>
      <c r="J30" s="41" t="str">
        <f>IF(I30=Plissé!$A$4,Plissé!$E$4,IF(I30=Plissé!$A$5,Plissé!$E$5,IF(I30=Plissé!$A$6,Plissé!$E$6,IF(I30=Plissé!$A$7,Plissé!$E$7,IF(I30=Plissé!$A$8,Plissé!$E$8,"")))))</f>
        <v/>
      </c>
      <c r="K30" s="78"/>
      <c r="L30" s="41" t="str">
        <f>IF(K30=Bandeau!$A$4,Bandeau!$E$4,IF(K30=Bandeau!$A$5,Bandeau!$E$5,IF(K30=Bandeau!$A$6,Bandeau!$E$6,IF(K30=Bandeau!$A$7,Bandeau!$E$7,IF(K30=Bandeau!$A$8,Bandeau!$E$8,IF(K30=Bandeau!$A$9,Bandeau!$E$9,IF(K30=Bandeau!$A$10,Bandeau!$E$10,IF(K30=Bandeau!$A$11,Bandeau!$E$11,IF(K30=Bandeau!$A$12,Bandeau!$E$12,"")))))))))</f>
        <v/>
      </c>
      <c r="M30" s="93"/>
      <c r="N30" s="96"/>
      <c r="O30" s="87"/>
      <c r="P30" s="54" t="str">
        <f>IF(C30="","",SUM(IF(E30="",0,Bun!$I$7),IF(E31="",0,Bun!$I$7),IF(E32="",0,Bun!$I$7),IF(E33="",0,Bun!$I$7),IF(E34="",0,Bun!$I$7),IF(G31="",0,Modulable!$I$7),IF(G32="",0,Modulable!$I$7),IF(G33="",0,Modulable!$I$7),IF(G34="",0,Modulable!$I$7),IF(G30="",0,Modulable!$I$7),IF(I30="",0,Plissé!$I$7),IF(I31="",0,Plissé!$I$7),IF(I32="",0,Plissé!$I$7),IF(I33="",0,Plissé!$I$7),IF(I34="",0,Plissé!$I$7),IF(L30="",0,Bandeau!$I$7),IF(L31="",0,Bandeau!$I$7),IF(L32="",0,Bandeau!$I$7),IF(L33="",0,Bandeau!$I$7),IF(L34="",0,Bandeau!$I$7)))</f>
        <v/>
      </c>
    </row>
    <row r="31" spans="1:16" ht="15" customHeight="1" x14ac:dyDescent="0.25">
      <c r="A31" s="116"/>
      <c r="B31" s="107"/>
      <c r="C31" s="104"/>
      <c r="D31" s="101"/>
      <c r="E31" s="57"/>
      <c r="F31" s="47" t="str">
        <f>IF(E31=Bun!$A$4,Bun!$E$4,IF(E31=Bun!$A$5,Bun!$E$5,IF(E31=Bun!$A$6,Bun!$E$6,IF(E31=Bun!$A$7,Bun!$E$7,IF(E31=Bun!$A$8,Bun!$E$8,"")))))</f>
        <v/>
      </c>
      <c r="G31" s="63"/>
      <c r="H31" s="41" t="str">
        <f>IF(G31=Modulable!$A$4,Modulable!$E$4,IF(G31=Modulable!$A$5,Modulable!$E$5,IF(G31=Modulable!$A$6,Modulable!$E$6,IF(G31=Modulable!$A$7,Modulable!$E$7,IF(G31=Modulable!$A$8,Modulable!$E$8,"")))))</f>
        <v/>
      </c>
      <c r="I31" s="69"/>
      <c r="J31" s="41" t="str">
        <f>IF(I31=Plissé!$A$4,Plissé!$E$4,IF(I31=Plissé!$A$5,Plissé!$E$5,IF(I31=Plissé!$A$6,Plissé!$E$6,IF(I31=Plissé!$A$7,Plissé!$E$7,IF(I31=Plissé!$A$8,Plissé!$E$8,"")))))</f>
        <v/>
      </c>
      <c r="K31" s="78"/>
      <c r="L31" s="41" t="str">
        <f>IF(K31=Bandeau!$A$4,Bandeau!$E$4,IF(K31=Bandeau!$A$5,Bandeau!$E$5,IF(K31=Bandeau!$A$6,Bandeau!$E$6,IF(K31=Bandeau!$A$7,Bandeau!$E$7,IF(K31=Bandeau!$A$8,Bandeau!$E$8,IF(K31=Bandeau!$A$9,Bandeau!$E$9,IF(K31=Bandeau!$A$10,Bandeau!$E$10,IF(K31=Bandeau!$A$11,Bandeau!$E$11,IF(K31=Bandeau!$A$12,Bandeau!$E$12,"")))))))))</f>
        <v/>
      </c>
      <c r="M31" s="93"/>
      <c r="N31" s="96"/>
      <c r="O31" s="87"/>
      <c r="P31" s="54" t="str">
        <f>IF(C31="","",SUM(IF(E31="",0,Bun!$I$7),IF(E32="",0,Bun!$I$7),IF(E33="",0,Bun!$I$7),IF(E34="",0,Bun!$I$7),IF(E35="",0,Bun!$I$7),IF(G32="",0,Modulable!$I$7),IF(G33="",0,Modulable!$I$7),IF(G34="",0,Modulable!$I$7),IF(G35="",0,Modulable!$I$7),IF(G31="",0,Modulable!$I$7),IF(I31="",0,Plissé!$I$7),IF(I32="",0,Plissé!$I$7),IF(I33="",0,Plissé!$I$7),IF(I34="",0,Plissé!$I$7),IF(I35="",0,Plissé!$I$7),IF(L31="",0,Bandeau!$I$7),IF(L32="",0,Bandeau!$I$7),IF(L33="",0,Bandeau!$I$7),IF(L34="",0,Bandeau!$I$7),IF(L35="",0,Bandeau!$I$7)))</f>
        <v/>
      </c>
    </row>
    <row r="32" spans="1:16" ht="15" customHeight="1" x14ac:dyDescent="0.25">
      <c r="A32" s="116"/>
      <c r="B32" s="107"/>
      <c r="C32" s="104"/>
      <c r="D32" s="101"/>
      <c r="E32" s="57"/>
      <c r="F32" s="47" t="str">
        <f>IF(E32=Bun!$A$4,Bun!$E$4,IF(E32=Bun!$A$5,Bun!$E$5,IF(E32=Bun!$A$6,Bun!$E$6,IF(E32=Bun!$A$7,Bun!$E$7,IF(E32=Bun!$A$8,Bun!$E$8,"")))))</f>
        <v/>
      </c>
      <c r="G32" s="63"/>
      <c r="H32" s="41" t="str">
        <f>IF(G32=Modulable!$A$4,Modulable!$E$4,IF(G32=Modulable!$A$5,Modulable!$E$5,IF(G32=Modulable!$A$6,Modulable!$E$6,IF(G32=Modulable!$A$7,Modulable!$E$7,IF(G32=Modulable!$A$8,Modulable!$E$8,"")))))</f>
        <v/>
      </c>
      <c r="I32" s="69"/>
      <c r="J32" s="41" t="str">
        <f>IF(I32=Plissé!$A$4,Plissé!$E$4,IF(I32=Plissé!$A$5,Plissé!$E$5,IF(I32=Plissé!$A$6,Plissé!$E$6,IF(I32=Plissé!$A$7,Plissé!$E$7,IF(I32=Plissé!$A$8,Plissé!$E$8,"")))))</f>
        <v/>
      </c>
      <c r="K32" s="78"/>
      <c r="L32" s="41" t="str">
        <f>IF(K32=Bandeau!$A$4,Bandeau!$E$4,IF(K32=Bandeau!$A$5,Bandeau!$E$5,IF(K32=Bandeau!$A$6,Bandeau!$E$6,IF(K32=Bandeau!$A$7,Bandeau!$E$7,IF(K32=Bandeau!$A$8,Bandeau!$E$8,IF(K32=Bandeau!$A$9,Bandeau!$E$9,IF(K32=Bandeau!$A$10,Bandeau!$E$10,IF(K32=Bandeau!$A$11,Bandeau!$E$11,IF(K32=Bandeau!$A$12,Bandeau!$E$12,"")))))))))</f>
        <v/>
      </c>
      <c r="M32" s="93"/>
      <c r="N32" s="96"/>
      <c r="O32" s="87"/>
      <c r="P32" s="54" t="str">
        <f>IF(C32="","",SUM(IF(E32="",0,Bun!$I$7),IF(E33="",0,Bun!$I$7),IF(E34="",0,Bun!$I$7),IF(E35="",0,Bun!$I$7),IF(E36="",0,Bun!$I$7),IF(G33="",0,Modulable!$I$7),IF(G34="",0,Modulable!$I$7),IF(G35="",0,Modulable!$I$7),IF(G36="",0,Modulable!$I$7),IF(G32="",0,Modulable!$I$7),IF(I32="",0,Plissé!$I$7),IF(I33="",0,Plissé!$I$7),IF(I34="",0,Plissé!$I$7),IF(I35="",0,Plissé!$I$7),IF(I36="",0,Plissé!$I$7),IF(L32="",0,Bandeau!$I$7),IF(L33="",0,Bandeau!$I$7),IF(L34="",0,Bandeau!$I$7),IF(L35="",0,Bandeau!$I$7),IF(L36="",0,Bandeau!$I$7)))</f>
        <v/>
      </c>
    </row>
    <row r="33" spans="1:16" ht="15.75" customHeight="1" thickBot="1" x14ac:dyDescent="0.3">
      <c r="A33" s="117"/>
      <c r="B33" s="108"/>
      <c r="C33" s="105"/>
      <c r="D33" s="102"/>
      <c r="E33" s="58"/>
      <c r="F33" s="48" t="str">
        <f>IF(E33=Bun!$A$4,Bun!$E$4,IF(E33=Bun!$A$5,Bun!$E$5,IF(E33=Bun!$A$6,Bun!$E$6,IF(E33=Bun!$A$7,Bun!$E$7,IF(E33=Bun!$A$8,Bun!$E$8,"")))))</f>
        <v/>
      </c>
      <c r="G33" s="64"/>
      <c r="H33" s="42" t="str">
        <f>IF(G33=Modulable!$A$4,Modulable!$E$4,IF(G33=Modulable!$A$5,Modulable!$E$5,IF(G33=Modulable!$A$6,Modulable!$E$6,IF(G33=Modulable!$A$7,Modulable!$E$7,IF(G33=Modulable!$A$8,Modulable!$E$8,"")))))</f>
        <v/>
      </c>
      <c r="I33" s="70"/>
      <c r="J33" s="42" t="str">
        <f>IF(I33=Plissé!$A$4,Plissé!$E$4,IF(I33=Plissé!$A$5,Plissé!$E$5,IF(I33=Plissé!$A$6,Plissé!$E$6,IF(I33=Plissé!$A$7,Plissé!$E$7,IF(I33=Plissé!$A$8,Plissé!$E$8,"")))))</f>
        <v/>
      </c>
      <c r="K33" s="79"/>
      <c r="L33" s="42" t="str">
        <f>IF(K33=Bandeau!$A$4,Bandeau!$E$4,IF(K33=Bandeau!$A$5,Bandeau!$E$5,IF(K33=Bandeau!$A$6,Bandeau!$E$6,IF(K33=Bandeau!$A$7,Bandeau!$E$7,IF(K33=Bandeau!$A$8,Bandeau!$E$8,IF(K33=Bandeau!$A$9,Bandeau!$E$9,IF(K33=Bandeau!$A$10,Bandeau!$E$10,IF(K33=Bandeau!$A$11,Bandeau!$E$11,IF(K33=Bandeau!$A$12,Bandeau!$E$12,"")))))))))</f>
        <v/>
      </c>
      <c r="M33" s="94"/>
      <c r="N33" s="97"/>
      <c r="O33" s="88"/>
      <c r="P33" s="55" t="str">
        <f>IF(C33="","",SUM(IF(E33="",0,Bun!$I$7),IF(E34="",0,Bun!$I$7),IF(E35="",0,Bun!$I$7),IF(E36="",0,Bun!$I$7),IF(E37="",0,Bun!$I$7),IF(G34="",0,Modulable!$I$7),IF(G35="",0,Modulable!$I$7),IF(G36="",0,Modulable!$I$7),IF(G37="",0,Modulable!$I$7),IF(G33="",0,Modulable!$I$7),IF(I33="",0,Plissé!$I$7),IF(I34="",0,Plissé!$I$7),IF(I35="",0,Plissé!$I$7),IF(I36="",0,Plissé!$I$7),IF(I37="",0,Plissé!$I$7),IF(L33="",0,Bandeau!$I$7),IF(L34="",0,Bandeau!$I$7),IF(L35="",0,Bandeau!$I$7),IF(L36="",0,Bandeau!$I$7),IF(L37="",0,Bandeau!$I$7)))</f>
        <v/>
      </c>
    </row>
    <row r="34" spans="1:16" ht="15" customHeight="1" x14ac:dyDescent="0.25">
      <c r="A34" s="115">
        <f>IF('[1]Registre des ventes'!B12="","",'[1]Registre des ventes'!B12)</f>
        <v>42872</v>
      </c>
      <c r="B34" s="106">
        <f>IF('[1]Registre des ventes'!C12="","",'[1]Registre des ventes'!C12)</f>
        <v>10007</v>
      </c>
      <c r="C34" s="103">
        <f>IF('[1]Registre des ventes'!D12="","",'[1]Registre des ventes'!D12)</f>
        <v>30</v>
      </c>
      <c r="D34" s="100" t="str">
        <f t="shared" ref="D34" si="17">IF(C34="","",IF(C34&lt;90,"Payé par le client",6))</f>
        <v>Payé par le client</v>
      </c>
      <c r="E34" s="56"/>
      <c r="F34" s="46" t="str">
        <f>IF(E34=Bun!$A$4,Bun!$E$4,IF(E34=Bun!$A$5,Bun!$E$5,IF(E34=Bun!$A$6,Bun!$E$6,IF(E34=Bun!$A$7,Bun!$E$7,IF(E34=Bun!$A$8,Bun!$E$8,"")))))</f>
        <v/>
      </c>
      <c r="G34" s="62"/>
      <c r="H34" s="40" t="str">
        <f>IF(G34=Modulable!$A$4,Modulable!$E$4,IF(G34=Modulable!$A$5,Modulable!$E$5,IF(G34=Modulable!$A$6,Modulable!$E$6,IF(G34=Modulable!$A$7,Modulable!$E$7,IF(G34=Modulable!$A$8,Modulable!$E$8,"")))))</f>
        <v/>
      </c>
      <c r="I34" s="68"/>
      <c r="J34" s="40" t="str">
        <f>IF(I34=Plissé!$A$4,Plissé!$E$4,IF(I34=Plissé!$A$5,Plissé!$E$5,IF(I34=Plissé!$A$6,Plissé!$E$6,IF(I34=Plissé!$A$7,Plissé!$E$7,IF(I34=Plissé!$A$8,Plissé!$E$8,"")))))</f>
        <v/>
      </c>
      <c r="K34" s="77" t="s">
        <v>45</v>
      </c>
      <c r="L34" s="40">
        <f>IF(K34=Bandeau!$A$4,Bandeau!$E$4,IF(K34=Bandeau!$A$5,Bandeau!$E$5,IF(K34=Bandeau!$A$6,Bandeau!$E$6,IF(K34=Bandeau!$A$7,Bandeau!$E$7,IF(K34=Bandeau!$A$8,Bandeau!$E$8,IF(K34=Bandeau!$A$9,Bandeau!$E$9,IF(K34=Bandeau!$A$10,Bandeau!$E$10,IF(K34=Bandeau!$A$11,Bandeau!$E$11,IF(K34=Bandeau!$A$12,Bandeau!$E$12,"")))))))))</f>
        <v>17.687272727272727</v>
      </c>
      <c r="M34" s="92">
        <f t="shared" ref="M34" si="18">IF(C34="","",(1.5))</f>
        <v>1.5</v>
      </c>
      <c r="N34" s="95">
        <f t="shared" ref="N34" si="19">IF(C34="","",0.25+((1.4*C34)/100))</f>
        <v>0.66999999999999993</v>
      </c>
      <c r="O34" s="86">
        <f t="shared" ref="O34" si="20">IF(C34="","",C34-SUM(D34,F34:F38,H34:H38,J34:J38,L34:L38,N34))</f>
        <v>11.642727272727271</v>
      </c>
      <c r="P34" s="53">
        <f>IF(C34="","",SUM(IF(E34="",0,Bun!$I$7),IF(E35="",0,Bun!$I$7),IF(E36="",0,Bun!$I$7),IF(E37="",0,Bun!$I$7),IF(E38="",0,Bun!$I$7),IF(G35="",0,Modulable!$I$7),IF(G36="",0,Modulable!$I$7),IF(G37="",0,Modulable!$I$7),IF(G38="",0,Modulable!$I$7),IF(G34="",0,Modulable!$I$7),IF(I34="",0,Plissé!$I$7),IF(I35="",0,Plissé!$I$7),IF(I36="",0,Plissé!$I$7),IF(I37="",0,Plissé!$I$7),IF(I38="",0,Plissé!$I$7),IF(L34="",0,Bandeau!$I$7),IF(L35="",0,Bandeau!$I$7),IF(L36="",0,Bandeau!$I$7),IF(L37="",0,Bandeau!$I$7),IF(L38="",0,Bandeau!$I$7)))</f>
        <v>13.5</v>
      </c>
    </row>
    <row r="35" spans="1:16" ht="15" customHeight="1" x14ac:dyDescent="0.25">
      <c r="A35" s="116"/>
      <c r="B35" s="107"/>
      <c r="C35" s="104"/>
      <c r="D35" s="101"/>
      <c r="E35" s="57"/>
      <c r="F35" s="47" t="str">
        <f>IF(E35=Bun!$A$4,Bun!$E$4,IF(E35=Bun!$A$5,Bun!$E$5,IF(E35=Bun!$A$6,Bun!$E$6,IF(E35=Bun!$A$7,Bun!$E$7,IF(E35=Bun!$A$8,Bun!$E$8,"")))))</f>
        <v/>
      </c>
      <c r="G35" s="63"/>
      <c r="H35" s="41" t="str">
        <f>IF(G35=Modulable!$A$4,Modulable!$E$4,IF(G35=Modulable!$A$5,Modulable!$E$5,IF(G35=Modulable!$A$6,Modulable!$E$6,IF(G35=Modulable!$A$7,Modulable!$E$7,IF(G35=Modulable!$A$8,Modulable!$E$8,"")))))</f>
        <v/>
      </c>
      <c r="I35" s="69"/>
      <c r="J35" s="41" t="str">
        <f>IF(I35=Plissé!$A$4,Plissé!$E$4,IF(I35=Plissé!$A$5,Plissé!$E$5,IF(I35=Plissé!$A$6,Plissé!$E$6,IF(I35=Plissé!$A$7,Plissé!$E$7,IF(I35=Plissé!$A$8,Plissé!$E$8,"")))))</f>
        <v/>
      </c>
      <c r="K35" s="78"/>
      <c r="L35" s="41" t="str">
        <f>IF(K35=Bandeau!$A$4,Bandeau!$E$4,IF(K35=Bandeau!$A$5,Bandeau!$E$5,IF(K35=Bandeau!$A$6,Bandeau!$E$6,IF(K35=Bandeau!$A$7,Bandeau!$E$7,IF(K35=Bandeau!$A$8,Bandeau!$E$8,IF(K35=Bandeau!$A$9,Bandeau!$E$9,IF(K35=Bandeau!$A$10,Bandeau!$E$10,IF(K35=Bandeau!$A$11,Bandeau!$E$11,IF(K35=Bandeau!$A$12,Bandeau!$E$12,"")))))))))</f>
        <v/>
      </c>
      <c r="M35" s="93"/>
      <c r="N35" s="96"/>
      <c r="O35" s="87"/>
      <c r="P35" s="54" t="str">
        <f>IF(C35="","",SUM(IF(E35="",0,Bun!$I$7),IF(E36="",0,Bun!$I$7),IF(E37="",0,Bun!$I$7),IF(E38="",0,Bun!$I$7),IF(E39="",0,Bun!$I$7),IF(G36="",0,Modulable!$I$7),IF(G37="",0,Modulable!$I$7),IF(G38="",0,Modulable!$I$7),IF(G39="",0,Modulable!$I$7),IF(G35="",0,Modulable!$I$7),IF(I35="",0,Plissé!$I$7),IF(I36="",0,Plissé!$I$7),IF(I37="",0,Plissé!$I$7),IF(I38="",0,Plissé!$I$7),IF(I39="",0,Plissé!$I$7),IF(L35="",0,Bandeau!$I$7),IF(L36="",0,Bandeau!$I$7),IF(L37="",0,Bandeau!$I$7),IF(L38="",0,Bandeau!$I$7),IF(L39="",0,Bandeau!$I$7)))</f>
        <v/>
      </c>
    </row>
    <row r="36" spans="1:16" ht="15" customHeight="1" x14ac:dyDescent="0.25">
      <c r="A36" s="116"/>
      <c r="B36" s="107"/>
      <c r="C36" s="104"/>
      <c r="D36" s="101"/>
      <c r="E36" s="57"/>
      <c r="F36" s="47" t="str">
        <f>IF(E36=Bun!$A$4,Bun!$E$4,IF(E36=Bun!$A$5,Bun!$E$5,IF(E36=Bun!$A$6,Bun!$E$6,IF(E36=Bun!$A$7,Bun!$E$7,IF(E36=Bun!$A$8,Bun!$E$8,"")))))</f>
        <v/>
      </c>
      <c r="G36" s="63"/>
      <c r="H36" s="41" t="str">
        <f>IF(G36=Modulable!$A$4,Modulable!$E$4,IF(G36=Modulable!$A$5,Modulable!$E$5,IF(G36=Modulable!$A$6,Modulable!$E$6,IF(G36=Modulable!$A$7,Modulable!$E$7,IF(G36=Modulable!$A$8,Modulable!$E$8,"")))))</f>
        <v/>
      </c>
      <c r="I36" s="69"/>
      <c r="J36" s="41" t="str">
        <f>IF(I36=Plissé!$A$4,Plissé!$E$4,IF(I36=Plissé!$A$5,Plissé!$E$5,IF(I36=Plissé!$A$6,Plissé!$E$6,IF(I36=Plissé!$A$7,Plissé!$E$7,IF(I36=Plissé!$A$8,Plissé!$E$8,"")))))</f>
        <v/>
      </c>
      <c r="K36" s="78"/>
      <c r="L36" s="41" t="str">
        <f>IF(K36=Bandeau!$A$4,Bandeau!$E$4,IF(K36=Bandeau!$A$5,Bandeau!$E$5,IF(K36=Bandeau!$A$6,Bandeau!$E$6,IF(K36=Bandeau!$A$7,Bandeau!$E$7,IF(K36=Bandeau!$A$8,Bandeau!$E$8,IF(K36=Bandeau!$A$9,Bandeau!$E$9,IF(K36=Bandeau!$A$10,Bandeau!$E$10,IF(K36=Bandeau!$A$11,Bandeau!$E$11,IF(K36=Bandeau!$A$12,Bandeau!$E$12,"")))))))))</f>
        <v/>
      </c>
      <c r="M36" s="93"/>
      <c r="N36" s="96"/>
      <c r="O36" s="87"/>
      <c r="P36" s="54" t="str">
        <f>IF(C36="","",SUM(IF(E36="",0,Bun!$I$7),IF(E37="",0,Bun!$I$7),IF(E38="",0,Bun!$I$7),IF(E39="",0,Bun!$I$7),IF(E40="",0,Bun!$I$7),IF(G37="",0,Modulable!$I$7),IF(G38="",0,Modulable!$I$7),IF(G39="",0,Modulable!$I$7),IF(G40="",0,Modulable!$I$7),IF(G36="",0,Modulable!$I$7),IF(I36="",0,Plissé!$I$7),IF(I37="",0,Plissé!$I$7),IF(I38="",0,Plissé!$I$7),IF(I39="",0,Plissé!$I$7),IF(I40="",0,Plissé!$I$7),IF(L36="",0,Bandeau!$I$7),IF(L37="",0,Bandeau!$I$7),IF(L38="",0,Bandeau!$I$7),IF(L39="",0,Bandeau!$I$7),IF(L40="",0,Bandeau!$I$7)))</f>
        <v/>
      </c>
    </row>
    <row r="37" spans="1:16" ht="15" customHeight="1" x14ac:dyDescent="0.25">
      <c r="A37" s="116"/>
      <c r="B37" s="107"/>
      <c r="C37" s="104"/>
      <c r="D37" s="101"/>
      <c r="E37" s="57"/>
      <c r="F37" s="47" t="str">
        <f>IF(E37=Bun!$A$4,Bun!$E$4,IF(E37=Bun!$A$5,Bun!$E$5,IF(E37=Bun!$A$6,Bun!$E$6,IF(E37=Bun!$A$7,Bun!$E$7,IF(E37=Bun!$A$8,Bun!$E$8,"")))))</f>
        <v/>
      </c>
      <c r="G37" s="63"/>
      <c r="H37" s="41" t="str">
        <f>IF(G37=Modulable!$A$4,Modulable!$E$4,IF(G37=Modulable!$A$5,Modulable!$E$5,IF(G37=Modulable!$A$6,Modulable!$E$6,IF(G37=Modulable!$A$7,Modulable!$E$7,IF(G37=Modulable!$A$8,Modulable!$E$8,"")))))</f>
        <v/>
      </c>
      <c r="I37" s="69"/>
      <c r="J37" s="41" t="str">
        <f>IF(I37=Plissé!$A$4,Plissé!$E$4,IF(I37=Plissé!$A$5,Plissé!$E$5,IF(I37=Plissé!$A$6,Plissé!$E$6,IF(I37=Plissé!$A$7,Plissé!$E$7,IF(I37=Plissé!$A$8,Plissé!$E$8,"")))))</f>
        <v/>
      </c>
      <c r="K37" s="78"/>
      <c r="L37" s="41" t="str">
        <f>IF(K37=Bandeau!$A$4,Bandeau!$E$4,IF(K37=Bandeau!$A$5,Bandeau!$E$5,IF(K37=Bandeau!$A$6,Bandeau!$E$6,IF(K37=Bandeau!$A$7,Bandeau!$E$7,IF(K37=Bandeau!$A$8,Bandeau!$E$8,IF(K37=Bandeau!$A$9,Bandeau!$E$9,IF(K37=Bandeau!$A$10,Bandeau!$E$10,IF(K37=Bandeau!$A$11,Bandeau!$E$11,IF(K37=Bandeau!$A$12,Bandeau!$E$12,"")))))))))</f>
        <v/>
      </c>
      <c r="M37" s="93"/>
      <c r="N37" s="96"/>
      <c r="O37" s="87"/>
      <c r="P37" s="54" t="str">
        <f>IF(C37="","",SUM(IF(E37="",0,Bun!$I$7),IF(E38="",0,Bun!$I$7),IF(E39="",0,Bun!$I$7),IF(E40="",0,Bun!$I$7),IF(E41="",0,Bun!$I$7),IF(G38="",0,Modulable!$I$7),IF(G39="",0,Modulable!$I$7),IF(G40="",0,Modulable!$I$7),IF(G41="",0,Modulable!$I$7),IF(G37="",0,Modulable!$I$7),IF(I37="",0,Plissé!$I$7),IF(I38="",0,Plissé!$I$7),IF(I39="",0,Plissé!$I$7),IF(I40="",0,Plissé!$I$7),IF(I41="",0,Plissé!$I$7),IF(L37="",0,Bandeau!$I$7),IF(L38="",0,Bandeau!$I$7),IF(L39="",0,Bandeau!$I$7),IF(L40="",0,Bandeau!$I$7),IF(L41="",0,Bandeau!$I$7)))</f>
        <v/>
      </c>
    </row>
    <row r="38" spans="1:16" ht="15.75" customHeight="1" thickBot="1" x14ac:dyDescent="0.3">
      <c r="A38" s="117"/>
      <c r="B38" s="108"/>
      <c r="C38" s="105"/>
      <c r="D38" s="102"/>
      <c r="E38" s="58"/>
      <c r="F38" s="48" t="str">
        <f>IF(E38=Bun!$A$4,Bun!$E$4,IF(E38=Bun!$A$5,Bun!$E$5,IF(E38=Bun!$A$6,Bun!$E$6,IF(E38=Bun!$A$7,Bun!$E$7,IF(E38=Bun!$A$8,Bun!$E$8,"")))))</f>
        <v/>
      </c>
      <c r="G38" s="64"/>
      <c r="H38" s="41" t="str">
        <f>IF(G38=Modulable!$A$4,Modulable!$E$4,IF(G38=Modulable!$A$5,Modulable!$E$5,IF(G38=Modulable!$A$6,Modulable!$E$6,IF(G38=Modulable!$A$7,Modulable!$E$7,IF(G38=Modulable!$A$8,Modulable!$E$8,"")))))</f>
        <v/>
      </c>
      <c r="I38" s="70"/>
      <c r="J38" s="42" t="str">
        <f>IF(I38=Plissé!$A$4,Plissé!$E$4,IF(I38=Plissé!$A$5,Plissé!$E$5,IF(I38=Plissé!$A$6,Plissé!$E$6,IF(I38=Plissé!$A$7,Plissé!$E$7,IF(I38=Plissé!$A$8,Plissé!$E$8,"")))))</f>
        <v/>
      </c>
      <c r="K38" s="79"/>
      <c r="L38" s="41" t="str">
        <f>IF(K38=Bandeau!$A$4,Bandeau!$E$4,IF(K38=Bandeau!$A$5,Bandeau!$E$5,IF(K38=Bandeau!$A$6,Bandeau!$E$6,IF(K38=Bandeau!$A$7,Bandeau!$E$7,IF(K38=Bandeau!$A$8,Bandeau!$E$8,IF(K38=Bandeau!$A$9,Bandeau!$E$9,IF(K38=Bandeau!$A$10,Bandeau!$E$10,IF(K38=Bandeau!$A$11,Bandeau!$E$11,IF(K38=Bandeau!$A$12,Bandeau!$E$12,"")))))))))</f>
        <v/>
      </c>
      <c r="M38" s="94"/>
      <c r="N38" s="97"/>
      <c r="O38" s="88"/>
      <c r="P38" s="55" t="str">
        <f>IF(C38="","",SUM(IF(E38="",0,Bun!$I$7),IF(E39="",0,Bun!$I$7),IF(E40="",0,Bun!$I$7),IF(E41="",0,Bun!$I$7),IF(E42="",0,Bun!$I$7),IF(G39="",0,Modulable!$I$7),IF(G40="",0,Modulable!$I$7),IF(G41="",0,Modulable!$I$7),IF(G42="",0,Modulable!$I$7),IF(G38="",0,Modulable!$I$7),IF(I38="",0,Plissé!$I$7),IF(I39="",0,Plissé!$I$7),IF(I40="",0,Plissé!$I$7),IF(I41="",0,Plissé!$I$7),IF(I42="",0,Plissé!$I$7),IF(L38="",0,Bandeau!$I$7),IF(L39="",0,Bandeau!$I$7),IF(L40="",0,Bandeau!$I$7),IF(L41="",0,Bandeau!$I$7),IF(L42="",0,Bandeau!$I$7)))</f>
        <v/>
      </c>
    </row>
    <row r="39" spans="1:16" ht="15" customHeight="1" x14ac:dyDescent="0.25">
      <c r="A39" s="115">
        <f>IF('[1]Registre des ventes'!B13="","",'[1]Registre des ventes'!B13)</f>
        <v>42873</v>
      </c>
      <c r="B39" s="106">
        <f>IF('[1]Registre des ventes'!C13="","",'[1]Registre des ventes'!C13)</f>
        <v>10008</v>
      </c>
      <c r="C39" s="103">
        <f>IF('[1]Registre des ventes'!D13="","",'[1]Registre des ventes'!D13)</f>
        <v>50</v>
      </c>
      <c r="D39" s="100" t="str">
        <f t="shared" ref="D39" si="21">IF(C39="","",IF(C39&lt;90,"Payé par le client",6))</f>
        <v>Payé par le client</v>
      </c>
      <c r="E39" s="56"/>
      <c r="F39" s="46" t="str">
        <f>IF(E39=Bun!$A$4,Bun!$E$4,IF(E39=Bun!$A$5,Bun!$E$5,IF(E39=Bun!$A$6,Bun!$E$6,IF(E39=Bun!$A$7,Bun!$E$7,IF(E39=Bun!$A$8,Bun!$E$8,"")))))</f>
        <v/>
      </c>
      <c r="G39" s="65"/>
      <c r="H39" s="46" t="str">
        <f>IF(G39=Modulable!$A$4,Modulable!$E$4,IF(G39=Modulable!$A$5,Modulable!$E$5,IF(G39=Modulable!$A$6,Modulable!$E$6,IF(G39=Modulable!$A$7,Modulable!$E$7,IF(G39=Modulable!$A$8,Modulable!$E$8,"")))))</f>
        <v/>
      </c>
      <c r="I39" s="71"/>
      <c r="J39" s="40" t="str">
        <f>IF(I39=Plissé!$A$4,Plissé!$E$4,IF(I39=Plissé!$A$5,Plissé!$E$5,IF(I39=Plissé!$A$6,Plissé!$E$6,IF(I39=Plissé!$A$7,Plissé!$E$7,IF(I39=Plissé!$A$8,Plissé!$E$8,"")))))</f>
        <v/>
      </c>
      <c r="K39" s="80" t="s">
        <v>39</v>
      </c>
      <c r="L39" s="49">
        <f>IF(K39=Bandeau!$A$4,Bandeau!$E$4,IF(K39=Bandeau!$A$5,Bandeau!$E$5,IF(K39=Bandeau!$A$6,Bandeau!$E$6,IF(K39=Bandeau!$A$7,Bandeau!$E$7,IF(K39=Bandeau!$A$8,Bandeau!$E$8,IF(K39=Bandeau!$A$9,Bandeau!$E$9,IF(K39=Bandeau!$A$10,Bandeau!$E$10,IF(K39=Bandeau!$A$11,Bandeau!$E$11,IF(K39=Bandeau!$A$12,Bandeau!$E$12,"")))))))))</f>
        <v>16.75090909090909</v>
      </c>
      <c r="M39" s="92">
        <f t="shared" ref="M39" si="22">IF(C39="","",(1.5))</f>
        <v>1.5</v>
      </c>
      <c r="N39" s="95">
        <f t="shared" ref="N39" si="23">IF(C39="","",0.25+((1.4*C39)/100))</f>
        <v>0.95</v>
      </c>
      <c r="O39" s="86">
        <f t="shared" ref="O39" si="24">IF(C39="","",C39-SUM(D39,F39:F43,H39:H43,J39:J43,L39:L43,N39))</f>
        <v>14.449090909090906</v>
      </c>
      <c r="P39" s="53">
        <f>IF(C39="","",SUM(IF(E39="",0,Bun!$I$7),IF(E40="",0,Bun!$I$7),IF(E41="",0,Bun!$I$7),IF(E42="",0,Bun!$I$7),IF(E43="",0,Bun!$I$7),IF(G40="",0,Modulable!$I$7),IF(G41="",0,Modulable!$I$7),IF(G42="",0,Modulable!$I$7),IF(G43="",0,Modulable!$I$7),IF(G39="",0,Modulable!$I$7),IF(I39="",0,Plissé!$I$7),IF(I40="",0,Plissé!$I$7),IF(I41="",0,Plissé!$I$7),IF(I42="",0,Plissé!$I$7),IF(I43="",0,Plissé!$I$7),IF(L39="",0,Bandeau!$I$7),IF(L40="",0,Bandeau!$I$7),IF(L41="",0,Bandeau!$I$7),IF(L42="",0,Bandeau!$I$7),IF(L43="",0,Bandeau!$I$7)))</f>
        <v>27</v>
      </c>
    </row>
    <row r="40" spans="1:16" ht="15" customHeight="1" x14ac:dyDescent="0.25">
      <c r="A40" s="116"/>
      <c r="B40" s="107"/>
      <c r="C40" s="104"/>
      <c r="D40" s="101"/>
      <c r="E40" s="57"/>
      <c r="F40" s="47" t="str">
        <f>IF(E40=Bun!$A$4,Bun!$E$4,IF(E40=Bun!$A$5,Bun!$E$5,IF(E40=Bun!$A$6,Bun!$E$6,IF(E40=Bun!$A$7,Bun!$E$7,IF(E40=Bun!$A$8,Bun!$E$8,"")))))</f>
        <v/>
      </c>
      <c r="G40" s="66"/>
      <c r="H40" s="47" t="str">
        <f>IF(G40=Modulable!$A$4,Modulable!$E$4,IF(G40=Modulable!$A$5,Modulable!$E$5,IF(G40=Modulable!$A$6,Modulable!$E$6,IF(G40=Modulable!$A$7,Modulable!$E$7,IF(G40=Modulable!$A$8,Modulable!$E$8,"")))))</f>
        <v/>
      </c>
      <c r="I40" s="72"/>
      <c r="J40" s="41" t="str">
        <f>IF(I40=Plissé!$A$4,Plissé!$E$4,IF(I40=Plissé!$A$5,Plissé!$E$5,IF(I40=Plissé!$A$6,Plissé!$E$6,IF(I40=Plissé!$A$7,Plissé!$E$7,IF(I40=Plissé!$A$8,Plissé!$E$8,"")))))</f>
        <v/>
      </c>
      <c r="K40" s="81" t="s">
        <v>46</v>
      </c>
      <c r="L40" s="50">
        <f>IF(K40=Bandeau!$A$4,Bandeau!$E$4,IF(K40=Bandeau!$A$5,Bandeau!$E$5,IF(K40=Bandeau!$A$6,Bandeau!$E$6,IF(K40=Bandeau!$A$7,Bandeau!$E$7,IF(K40=Bandeau!$A$8,Bandeau!$E$8,IF(K40=Bandeau!$A$9,Bandeau!$E$9,IF(K40=Bandeau!$A$10,Bandeau!$E$10,IF(K40=Bandeau!$A$11,Bandeau!$E$11,IF(K40=Bandeau!$A$12,Bandeau!$E$12,"")))))))))</f>
        <v>17.850000000000001</v>
      </c>
      <c r="M40" s="93"/>
      <c r="N40" s="96"/>
      <c r="O40" s="87"/>
      <c r="P40" s="54" t="str">
        <f>IF(C40="","",SUM(IF(E40="",0,Bun!$I$7),IF(E41="",0,Bun!$I$7),IF(E42="",0,Bun!$I$7),IF(E43="",0,Bun!$I$7),IF(E44="",0,Bun!$I$7),IF(G41="",0,Modulable!$I$7),IF(G42="",0,Modulable!$I$7),IF(G43="",0,Modulable!$I$7),IF(G44="",0,Modulable!$I$7),IF(G40="",0,Modulable!$I$7),IF(I40="",0,Plissé!$I$7),IF(I41="",0,Plissé!$I$7),IF(I42="",0,Plissé!$I$7),IF(I43="",0,Plissé!$I$7),IF(I44="",0,Plissé!$I$7),IF(L40="",0,Bandeau!$I$7),IF(L41="",0,Bandeau!$I$7),IF(L42="",0,Bandeau!$I$7),IF(L43="",0,Bandeau!$I$7),IF(L44="",0,Bandeau!$I$7)))</f>
        <v/>
      </c>
    </row>
    <row r="41" spans="1:16" ht="15" customHeight="1" x14ac:dyDescent="0.25">
      <c r="A41" s="116"/>
      <c r="B41" s="107"/>
      <c r="C41" s="104"/>
      <c r="D41" s="101"/>
      <c r="E41" s="57"/>
      <c r="F41" s="47" t="str">
        <f>IF(E41=Bun!$A$4,Bun!$E$4,IF(E41=Bun!$A$5,Bun!$E$5,IF(E41=Bun!$A$6,Bun!$E$6,IF(E41=Bun!$A$7,Bun!$E$7,IF(E41=Bun!$A$8,Bun!$E$8,"")))))</f>
        <v/>
      </c>
      <c r="G41" s="66"/>
      <c r="H41" s="47" t="str">
        <f>IF(G41=Modulable!$A$4,Modulable!$E$4,IF(G41=Modulable!$A$5,Modulable!$E$5,IF(G41=Modulable!$A$6,Modulable!$E$6,IF(G41=Modulable!$A$7,Modulable!$E$7,IF(G41=Modulable!$A$8,Modulable!$E$8,"")))))</f>
        <v/>
      </c>
      <c r="I41" s="72"/>
      <c r="J41" s="41" t="str">
        <f>IF(I41=Plissé!$A$4,Plissé!$E$4,IF(I41=Plissé!$A$5,Plissé!$E$5,IF(I41=Plissé!$A$6,Plissé!$E$6,IF(I41=Plissé!$A$7,Plissé!$E$7,IF(I41=Plissé!$A$8,Plissé!$E$8,"")))))</f>
        <v/>
      </c>
      <c r="K41" s="81"/>
      <c r="L41" s="50" t="str">
        <f>IF(K41=Bandeau!$A$4,Bandeau!$E$4,IF(K41=Bandeau!$A$5,Bandeau!$E$5,IF(K41=Bandeau!$A$6,Bandeau!$E$6,IF(K41=Bandeau!$A$7,Bandeau!$E$7,IF(K41=Bandeau!$A$8,Bandeau!$E$8,IF(K41=Bandeau!$A$9,Bandeau!$E$9,IF(K41=Bandeau!$A$10,Bandeau!$E$10,IF(K41=Bandeau!$A$11,Bandeau!$E$11,IF(K41=Bandeau!$A$12,Bandeau!$E$12,"")))))))))</f>
        <v/>
      </c>
      <c r="M41" s="93"/>
      <c r="N41" s="96"/>
      <c r="O41" s="87"/>
      <c r="P41" s="54" t="str">
        <f>IF(C41="","",SUM(IF(E41="",0,Bun!$I$7),IF(E42="",0,Bun!$I$7),IF(E43="",0,Bun!$I$7),IF(E44="",0,Bun!$I$7),IF(E45="",0,Bun!$I$7),IF(G42="",0,Modulable!$I$7),IF(G43="",0,Modulable!$I$7),IF(G44="",0,Modulable!$I$7),IF(G45="",0,Modulable!$I$7),IF(G41="",0,Modulable!$I$7),IF(I41="",0,Plissé!$I$7),IF(I42="",0,Plissé!$I$7),IF(I43="",0,Plissé!$I$7),IF(I44="",0,Plissé!$I$7),IF(I45="",0,Plissé!$I$7),IF(L41="",0,Bandeau!$I$7),IF(L42="",0,Bandeau!$I$7),IF(L43="",0,Bandeau!$I$7),IF(L44="",0,Bandeau!$I$7),IF(L45="",0,Bandeau!$I$7)))</f>
        <v/>
      </c>
    </row>
    <row r="42" spans="1:16" ht="15" customHeight="1" x14ac:dyDescent="0.25">
      <c r="A42" s="116"/>
      <c r="B42" s="107"/>
      <c r="C42" s="104"/>
      <c r="D42" s="101"/>
      <c r="E42" s="57"/>
      <c r="F42" s="47" t="str">
        <f>IF(E42=Bun!$A$4,Bun!$E$4,IF(E42=Bun!$A$5,Bun!$E$5,IF(E42=Bun!$A$6,Bun!$E$6,IF(E42=Bun!$A$7,Bun!$E$7,IF(E42=Bun!$A$8,Bun!$E$8,"")))))</f>
        <v/>
      </c>
      <c r="G42" s="66"/>
      <c r="H42" s="47" t="str">
        <f>IF(G42=Modulable!$A$4,Modulable!$E$4,IF(G42=Modulable!$A$5,Modulable!$E$5,IF(G42=Modulable!$A$6,Modulable!$E$6,IF(G42=Modulable!$A$7,Modulable!$E$7,IF(G42=Modulable!$A$8,Modulable!$E$8,"")))))</f>
        <v/>
      </c>
      <c r="I42" s="72"/>
      <c r="J42" s="41" t="str">
        <f>IF(I42=Plissé!$A$4,Plissé!$E$4,IF(I42=Plissé!$A$5,Plissé!$E$5,IF(I42=Plissé!$A$6,Plissé!$E$6,IF(I42=Plissé!$A$7,Plissé!$E$7,IF(I42=Plissé!$A$8,Plissé!$E$8,"")))))</f>
        <v/>
      </c>
      <c r="K42" s="81"/>
      <c r="L42" s="50" t="str">
        <f>IF(K42=Bandeau!$A$4,Bandeau!$E$4,IF(K42=Bandeau!$A$5,Bandeau!$E$5,IF(K42=Bandeau!$A$6,Bandeau!$E$6,IF(K42=Bandeau!$A$7,Bandeau!$E$7,IF(K42=Bandeau!$A$8,Bandeau!$E$8,IF(K42=Bandeau!$A$9,Bandeau!$E$9,IF(K42=Bandeau!$A$10,Bandeau!$E$10,IF(K42=Bandeau!$A$11,Bandeau!$E$11,IF(K42=Bandeau!$A$12,Bandeau!$E$12,"")))))))))</f>
        <v/>
      </c>
      <c r="M42" s="93"/>
      <c r="N42" s="96"/>
      <c r="O42" s="87"/>
      <c r="P42" s="54" t="str">
        <f>IF(C42="","",SUM(IF(E42="",0,Bun!$I$7),IF(E43="",0,Bun!$I$7),IF(E44="",0,Bun!$I$7),IF(E45="",0,Bun!$I$7),IF(E46="",0,Bun!$I$7),IF(G43="",0,Modulable!$I$7),IF(G44="",0,Modulable!$I$7),IF(G45="",0,Modulable!$I$7),IF(G46="",0,Modulable!$I$7),IF(G42="",0,Modulable!$I$7),IF(I42="",0,Plissé!$I$7),IF(I43="",0,Plissé!$I$7),IF(I44="",0,Plissé!$I$7),IF(I45="",0,Plissé!$I$7),IF(I46="",0,Plissé!$I$7),IF(L42="",0,Bandeau!$I$7),IF(L43="",0,Bandeau!$I$7),IF(L44="",0,Bandeau!$I$7),IF(L45="",0,Bandeau!$I$7),IF(L46="",0,Bandeau!$I$7)))</f>
        <v/>
      </c>
    </row>
    <row r="43" spans="1:16" ht="15.75" customHeight="1" thickBot="1" x14ac:dyDescent="0.3">
      <c r="A43" s="117"/>
      <c r="B43" s="108"/>
      <c r="C43" s="105"/>
      <c r="D43" s="102"/>
      <c r="E43" s="58"/>
      <c r="F43" s="48" t="str">
        <f>IF(E43=Bun!$A$4,Bun!$E$4,IF(E43=Bun!$A$5,Bun!$E$5,IF(E43=Bun!$A$6,Bun!$E$6,IF(E43=Bun!$A$7,Bun!$E$7,IF(E43=Bun!$A$8,Bun!$E$8,"")))))</f>
        <v/>
      </c>
      <c r="G43" s="67"/>
      <c r="H43" s="48" t="str">
        <f>IF(G43=Modulable!$A$4,Modulable!$E$4,IF(G43=Modulable!$A$5,Modulable!$E$5,IF(G43=Modulable!$A$6,Modulable!$E$6,IF(G43=Modulable!$A$7,Modulable!$E$7,IF(G43=Modulable!$A$8,Modulable!$E$8,"")))))</f>
        <v/>
      </c>
      <c r="I43" s="73"/>
      <c r="J43" s="41" t="str">
        <f>IF(I43=Plissé!$A$4,Plissé!$E$4,IF(I43=Plissé!$A$5,Plissé!$E$5,IF(I43=Plissé!$A$6,Plissé!$E$6,IF(I43=Plissé!$A$7,Plissé!$E$7,IF(I43=Plissé!$A$8,Plissé!$E$8,"")))))</f>
        <v/>
      </c>
      <c r="K43" s="82"/>
      <c r="L43" s="51" t="str">
        <f>IF(K43=Bandeau!$A$4,Bandeau!$E$4,IF(K43=Bandeau!$A$5,Bandeau!$E$5,IF(K43=Bandeau!$A$6,Bandeau!$E$6,IF(K43=Bandeau!$A$7,Bandeau!$E$7,IF(K43=Bandeau!$A$8,Bandeau!$E$8,IF(K43=Bandeau!$A$9,Bandeau!$E$9,IF(K43=Bandeau!$A$10,Bandeau!$E$10,IF(K43=Bandeau!$A$11,Bandeau!$E$11,IF(K43=Bandeau!$A$12,Bandeau!$E$12,"")))))))))</f>
        <v/>
      </c>
      <c r="M43" s="94"/>
      <c r="N43" s="97"/>
      <c r="O43" s="88"/>
      <c r="P43" s="55" t="str">
        <f>IF(C43="","",SUM(IF(E43="",0,Bun!$I$7),IF(E44="",0,Bun!$I$7),IF(E45="",0,Bun!$I$7),IF(E46="",0,Bun!$I$7),IF(E47="",0,Bun!$I$7),IF(G44="",0,Modulable!$I$7),IF(G45="",0,Modulable!$I$7),IF(G46="",0,Modulable!$I$7),IF(G47="",0,Modulable!$I$7),IF(G43="",0,Modulable!$I$7),IF(I43="",0,Plissé!$I$7),IF(I44="",0,Plissé!$I$7),IF(I45="",0,Plissé!$I$7),IF(I46="",0,Plissé!$I$7),IF(I47="",0,Plissé!$I$7),IF(L43="",0,Bandeau!$I$7),IF(L44="",0,Bandeau!$I$7),IF(L45="",0,Bandeau!$I$7),IF(L46="",0,Bandeau!$I$7),IF(L47="",0,Bandeau!$I$7)))</f>
        <v/>
      </c>
    </row>
    <row r="44" spans="1:16" ht="15" customHeight="1" x14ac:dyDescent="0.25">
      <c r="A44" s="115">
        <f>IF('[1]Registre des ventes'!B14="","",'[1]Registre des ventes'!B14)</f>
        <v>42873</v>
      </c>
      <c r="B44" s="106">
        <f>IF('[1]Registre des ventes'!C14="","",'[1]Registre des ventes'!C14)</f>
        <v>10009</v>
      </c>
      <c r="C44" s="103">
        <f>IF('[1]Registre des ventes'!D14="","",'[1]Registre des ventes'!D14)</f>
        <v>50</v>
      </c>
      <c r="D44" s="100" t="str">
        <f t="shared" ref="D44" si="25">IF(C44="","",IF(C44&lt;90,"Payé par le client",6))</f>
        <v>Payé par le client</v>
      </c>
      <c r="E44" s="56"/>
      <c r="F44" s="46" t="str">
        <f>IF(E44=Bun!$A$4,Bun!$E$4,IF(E44=Bun!$A$5,Bun!$E$5,IF(E44=Bun!$A$6,Bun!$E$6,IF(E44=Bun!$A$7,Bun!$E$7,IF(E44=Bun!$A$8,Bun!$E$8,"")))))</f>
        <v/>
      </c>
      <c r="G44" s="65"/>
      <c r="H44" s="46" t="str">
        <f>IF(G44=Modulable!$A$4,Modulable!$E$4,IF(G44=Modulable!$A$5,Modulable!$E$5,IF(G44=Modulable!$A$6,Modulable!$E$6,IF(G44=Modulable!$A$7,Modulable!$E$7,IF(G44=Modulable!$A$8,Modulable!$E$8,"")))))</f>
        <v/>
      </c>
      <c r="I44" s="74"/>
      <c r="J44" s="46" t="str">
        <f>IF(I44=Plissé!$A$4,Plissé!$E$4,IF(I44=Plissé!$A$5,Plissé!$E$5,IF(I44=Plissé!$A$6,Plissé!$E$6,IF(I44=Plissé!$A$7,Plissé!$E$7,IF(I44=Plissé!$A$8,Plissé!$E$8,"")))))</f>
        <v/>
      </c>
      <c r="K44" s="83" t="s">
        <v>40</v>
      </c>
      <c r="L44" s="49">
        <f>IF(K44=Bandeau!$A$4,Bandeau!$E$4,IF(K44=Bandeau!$A$5,Bandeau!$E$5,IF(K44=Bandeau!$A$6,Bandeau!$E$6,IF(K44=Bandeau!$A$7,Bandeau!$E$7,IF(K44=Bandeau!$A$8,Bandeau!$E$8,IF(K44=Bandeau!$A$9,Bandeau!$E$9,IF(K44=Bandeau!$A$10,Bandeau!$E$10,IF(K44=Bandeau!$A$11,Bandeau!$E$11,IF(K44=Bandeau!$A$12,Bandeau!$E$12,"")))))))))</f>
        <v>16.75090909090909</v>
      </c>
      <c r="M44" s="92">
        <f t="shared" ref="M44" si="26">IF(C44="","",(1.5))</f>
        <v>1.5</v>
      </c>
      <c r="N44" s="95">
        <f t="shared" ref="N44" si="27">IF(C44="","",0.25+((1.4*C44)/100))</f>
        <v>0.95</v>
      </c>
      <c r="O44" s="86">
        <f t="shared" ref="O44" si="28">IF(C44="","",C44-SUM(D44,F44:F48,H44:H48,J44:J48,L44:L48,N44))</f>
        <v>14.61181818181818</v>
      </c>
      <c r="P44" s="53">
        <f>IF(C44="","",SUM(IF(E44="",0,Bun!$I$7),IF(E45="",0,Bun!$I$7),IF(E46="",0,Bun!$I$7),IF(E47="",0,Bun!$I$7),IF(E48="",0,Bun!$I$7),IF(G45="",0,Modulable!$I$7),IF(G46="",0,Modulable!$I$7),IF(G47="",0,Modulable!$I$7),IF(G48="",0,Modulable!$I$7),IF(G44="",0,Modulable!$I$7),IF(I44="",0,Plissé!$I$7),IF(I45="",0,Plissé!$I$7),IF(I46="",0,Plissé!$I$7),IF(I47="",0,Plissé!$I$7),IF(I48="",0,Plissé!$I$7),IF(L44="",0,Bandeau!$I$7),IF(L45="",0,Bandeau!$I$7),IF(L46="",0,Bandeau!$I$7),IF(L47="",0,Bandeau!$I$7),IF(L48="",0,Bandeau!$I$7)))</f>
        <v>27</v>
      </c>
    </row>
    <row r="45" spans="1:16" ht="15" customHeight="1" x14ac:dyDescent="0.25">
      <c r="A45" s="116"/>
      <c r="B45" s="107"/>
      <c r="C45" s="104"/>
      <c r="D45" s="101"/>
      <c r="E45" s="57"/>
      <c r="F45" s="47" t="str">
        <f>IF(E45=Bun!$A$4,Bun!$E$4,IF(E45=Bun!$A$5,Bun!$E$5,IF(E45=Bun!$A$6,Bun!$E$6,IF(E45=Bun!$A$7,Bun!$E$7,IF(E45=Bun!$A$8,Bun!$E$8,"")))))</f>
        <v/>
      </c>
      <c r="G45" s="66"/>
      <c r="H45" s="47" t="str">
        <f>IF(G45=Modulable!$A$4,Modulable!$E$4,IF(G45=Modulable!$A$5,Modulable!$E$5,IF(G45=Modulable!$A$6,Modulable!$E$6,IF(G45=Modulable!$A$7,Modulable!$E$7,IF(G45=Modulable!$A$8,Modulable!$E$8,"")))))</f>
        <v/>
      </c>
      <c r="I45" s="75"/>
      <c r="J45" s="47" t="str">
        <f>IF(I45=Plissé!$A$4,Plissé!$E$4,IF(I45=Plissé!$A$5,Plissé!$E$5,IF(I45=Plissé!$A$6,Plissé!$E$6,IF(I45=Plissé!$A$7,Plissé!$E$7,IF(I45=Plissé!$A$8,Plissé!$E$8,"")))))</f>
        <v/>
      </c>
      <c r="K45" s="84" t="s">
        <v>45</v>
      </c>
      <c r="L45" s="50">
        <f>IF(K45=Bandeau!$A$4,Bandeau!$E$4,IF(K45=Bandeau!$A$5,Bandeau!$E$5,IF(K45=Bandeau!$A$6,Bandeau!$E$6,IF(K45=Bandeau!$A$7,Bandeau!$E$7,IF(K45=Bandeau!$A$8,Bandeau!$E$8,IF(K45=Bandeau!$A$9,Bandeau!$E$9,IF(K45=Bandeau!$A$10,Bandeau!$E$10,IF(K45=Bandeau!$A$11,Bandeau!$E$11,IF(K45=Bandeau!$A$12,Bandeau!$E$12,"")))))))))</f>
        <v>17.687272727272727</v>
      </c>
      <c r="M45" s="93"/>
      <c r="N45" s="96"/>
      <c r="O45" s="87"/>
      <c r="P45" s="54" t="str">
        <f>IF(C45="","",SUM(IF(E45="",0,Bun!$I$7),IF(E46="",0,Bun!$I$7),IF(E47="",0,Bun!$I$7),IF(E48="",0,Bun!$I$7),IF(E49="",0,Bun!$I$7),IF(G46="",0,Modulable!$I$7),IF(G47="",0,Modulable!$I$7),IF(G48="",0,Modulable!$I$7),IF(G49="",0,Modulable!$I$7),IF(G45="",0,Modulable!$I$7),IF(I45="",0,Plissé!$I$7),IF(I46="",0,Plissé!$I$7),IF(I47="",0,Plissé!$I$7),IF(I48="",0,Plissé!$I$7),IF(I49="",0,Plissé!$I$7),IF(L45="",0,Bandeau!$I$7),IF(L46="",0,Bandeau!$I$7),IF(L47="",0,Bandeau!$I$7),IF(L48="",0,Bandeau!$I$7),IF(L49="",0,Bandeau!$I$7)))</f>
        <v/>
      </c>
    </row>
    <row r="46" spans="1:16" ht="15" customHeight="1" x14ac:dyDescent="0.25">
      <c r="A46" s="116"/>
      <c r="B46" s="107"/>
      <c r="C46" s="104"/>
      <c r="D46" s="101"/>
      <c r="E46" s="57"/>
      <c r="F46" s="47" t="str">
        <f>IF(E46=Bun!$A$4,Bun!$E$4,IF(E46=Bun!$A$5,Bun!$E$5,IF(E46=Bun!$A$6,Bun!$E$6,IF(E46=Bun!$A$7,Bun!$E$7,IF(E46=Bun!$A$8,Bun!$E$8,"")))))</f>
        <v/>
      </c>
      <c r="G46" s="66"/>
      <c r="H46" s="47" t="str">
        <f>IF(G46=Modulable!$A$4,Modulable!$E$4,IF(G46=Modulable!$A$5,Modulable!$E$5,IF(G46=Modulable!$A$6,Modulable!$E$6,IF(G46=Modulable!$A$7,Modulable!$E$7,IF(G46=Modulable!$A$8,Modulable!$E$8,"")))))</f>
        <v/>
      </c>
      <c r="I46" s="75"/>
      <c r="J46" s="47" t="str">
        <f>IF(I46=Plissé!$A$4,Plissé!$E$4,IF(I46=Plissé!$A$5,Plissé!$E$5,IF(I46=Plissé!$A$6,Plissé!$E$6,IF(I46=Plissé!$A$7,Plissé!$E$7,IF(I46=Plissé!$A$8,Plissé!$E$8,"")))))</f>
        <v/>
      </c>
      <c r="K46" s="84"/>
      <c r="L46" s="50" t="str">
        <f>IF(K46=Bandeau!$A$4,Bandeau!$E$4,IF(K46=Bandeau!$A$5,Bandeau!$E$5,IF(K46=Bandeau!$A$6,Bandeau!$E$6,IF(K46=Bandeau!$A$7,Bandeau!$E$7,IF(K46=Bandeau!$A$8,Bandeau!$E$8,IF(K46=Bandeau!$A$9,Bandeau!$E$9,IF(K46=Bandeau!$A$10,Bandeau!$E$10,IF(K46=Bandeau!$A$11,Bandeau!$E$11,IF(K46=Bandeau!$A$12,Bandeau!$E$12,"")))))))))</f>
        <v/>
      </c>
      <c r="M46" s="93"/>
      <c r="N46" s="96"/>
      <c r="O46" s="87"/>
      <c r="P46" s="54" t="str">
        <f>IF(C46="","",SUM(IF(E46="",0,Bun!$I$7),IF(E47="",0,Bun!$I$7),IF(E48="",0,Bun!$I$7),IF(E49="",0,Bun!$I$7),IF(E50="",0,Bun!$I$7),IF(G47="",0,Modulable!$I$7),IF(G48="",0,Modulable!$I$7),IF(G49="",0,Modulable!$I$7),IF(G50="",0,Modulable!$I$7),IF(G46="",0,Modulable!$I$7),IF(I46="",0,Plissé!$I$7),IF(I47="",0,Plissé!$I$7),IF(I48="",0,Plissé!$I$7),IF(I49="",0,Plissé!$I$7),IF(I50="",0,Plissé!$I$7),IF(L46="",0,Bandeau!$I$7),IF(L47="",0,Bandeau!$I$7),IF(L48="",0,Bandeau!$I$7),IF(L49="",0,Bandeau!$I$7),IF(L50="",0,Bandeau!$I$7)))</f>
        <v/>
      </c>
    </row>
    <row r="47" spans="1:16" ht="15" customHeight="1" x14ac:dyDescent="0.25">
      <c r="A47" s="116"/>
      <c r="B47" s="107"/>
      <c r="C47" s="104"/>
      <c r="D47" s="101"/>
      <c r="E47" s="57"/>
      <c r="F47" s="47" t="str">
        <f>IF(E47=Bun!$A$4,Bun!$E$4,IF(E47=Bun!$A$5,Bun!$E$5,IF(E47=Bun!$A$6,Bun!$E$6,IF(E47=Bun!$A$7,Bun!$E$7,IF(E47=Bun!$A$8,Bun!$E$8,"")))))</f>
        <v/>
      </c>
      <c r="G47" s="66"/>
      <c r="H47" s="47" t="str">
        <f>IF(G47=Modulable!$A$4,Modulable!$E$4,IF(G47=Modulable!$A$5,Modulable!$E$5,IF(G47=Modulable!$A$6,Modulable!$E$6,IF(G47=Modulable!$A$7,Modulable!$E$7,IF(G47=Modulable!$A$8,Modulable!$E$8,"")))))</f>
        <v/>
      </c>
      <c r="I47" s="75"/>
      <c r="J47" s="47" t="str">
        <f>IF(I47=Plissé!$A$4,Plissé!$E$4,IF(I47=Plissé!$A$5,Plissé!$E$5,IF(I47=Plissé!$A$6,Plissé!$E$6,IF(I47=Plissé!$A$7,Plissé!$E$7,IF(I47=Plissé!$A$8,Plissé!$E$8,"")))))</f>
        <v/>
      </c>
      <c r="K47" s="84"/>
      <c r="L47" s="50" t="str">
        <f>IF(K47=Bandeau!$A$4,Bandeau!$E$4,IF(K47=Bandeau!$A$5,Bandeau!$E$5,IF(K47=Bandeau!$A$6,Bandeau!$E$6,IF(K47=Bandeau!$A$7,Bandeau!$E$7,IF(K47=Bandeau!$A$8,Bandeau!$E$8,IF(K47=Bandeau!$A$9,Bandeau!$E$9,IF(K47=Bandeau!$A$10,Bandeau!$E$10,IF(K47=Bandeau!$A$11,Bandeau!$E$11,IF(K47=Bandeau!$A$12,Bandeau!$E$12,"")))))))))</f>
        <v/>
      </c>
      <c r="M47" s="93"/>
      <c r="N47" s="96"/>
      <c r="O47" s="87"/>
      <c r="P47" s="54" t="str">
        <f>IF(C47="","",SUM(IF(E47="",0,Bun!$I$7),IF(E48="",0,Bun!$I$7),IF(E49="",0,Bun!$I$7),IF(E50="",0,Bun!$I$7),IF(E51="",0,Bun!$I$7),IF(G48="",0,Modulable!$I$7),IF(G49="",0,Modulable!$I$7),IF(G50="",0,Modulable!$I$7),IF(G51="",0,Modulable!$I$7),IF(G47="",0,Modulable!$I$7),IF(I47="",0,Plissé!$I$7),IF(I48="",0,Plissé!$I$7),IF(I49="",0,Plissé!$I$7),IF(I50="",0,Plissé!$I$7),IF(I51="",0,Plissé!$I$7),IF(L47="",0,Bandeau!$I$7),IF(L48="",0,Bandeau!$I$7),IF(L49="",0,Bandeau!$I$7),IF(L50="",0,Bandeau!$I$7),IF(L51="",0,Bandeau!$I$7)))</f>
        <v/>
      </c>
    </row>
    <row r="48" spans="1:16" ht="15.75" customHeight="1" thickBot="1" x14ac:dyDescent="0.3">
      <c r="A48" s="117"/>
      <c r="B48" s="108"/>
      <c r="C48" s="105"/>
      <c r="D48" s="102"/>
      <c r="E48" s="58"/>
      <c r="F48" s="48" t="str">
        <f>IF(E48=Bun!$A$4,Bun!$E$4,IF(E48=Bun!$A$5,Bun!$E$5,IF(E48=Bun!$A$6,Bun!$E$6,IF(E48=Bun!$A$7,Bun!$E$7,IF(E48=Bun!$A$8,Bun!$E$8,"")))))</f>
        <v/>
      </c>
      <c r="G48" s="67"/>
      <c r="H48" s="48" t="str">
        <f>IF(G48=Modulable!$A$4,Modulable!$E$4,IF(G48=Modulable!$A$5,Modulable!$E$5,IF(G48=Modulable!$A$6,Modulable!$E$6,IF(G48=Modulable!$A$7,Modulable!$E$7,IF(G48=Modulable!$A$8,Modulable!$E$8,"")))))</f>
        <v/>
      </c>
      <c r="I48" s="76"/>
      <c r="J48" s="48" t="str">
        <f>IF(I48=Plissé!$A$4,Plissé!$E$4,IF(I48=Plissé!$A$5,Plissé!$E$5,IF(I48=Plissé!$A$6,Plissé!$E$6,IF(I48=Plissé!$A$7,Plissé!$E$7,IF(I48=Plissé!$A$8,Plissé!$E$8,"")))))</f>
        <v/>
      </c>
      <c r="K48" s="85"/>
      <c r="L48" s="51" t="str">
        <f>IF(K48=Bandeau!$A$4,Bandeau!$E$4,IF(K48=Bandeau!$A$5,Bandeau!$E$5,IF(K48=Bandeau!$A$6,Bandeau!$E$6,IF(K48=Bandeau!$A$7,Bandeau!$E$7,IF(K48=Bandeau!$A$8,Bandeau!$E$8,IF(K48=Bandeau!$A$9,Bandeau!$E$9,IF(K48=Bandeau!$A$10,Bandeau!$E$10,IF(K48=Bandeau!$A$11,Bandeau!$E$11,IF(K48=Bandeau!$A$12,Bandeau!$E$12,"")))))))))</f>
        <v/>
      </c>
      <c r="M48" s="94"/>
      <c r="N48" s="97"/>
      <c r="O48" s="88"/>
      <c r="P48" s="55" t="str">
        <f>IF(C48="","",SUM(IF(E48="",0,Bun!$I$7),IF(E49="",0,Bun!$I$7),IF(E50="",0,Bun!$I$7),IF(E51="",0,Bun!$I$7),IF(E52="",0,Bun!$I$7),IF(G49="",0,Modulable!$I$7),IF(G50="",0,Modulable!$I$7),IF(G51="",0,Modulable!$I$7),IF(G52="",0,Modulable!$I$7),IF(G48="",0,Modulable!$I$7),IF(I48="",0,Plissé!$I$7),IF(I49="",0,Plissé!$I$7),IF(I50="",0,Plissé!$I$7),IF(I51="",0,Plissé!$I$7),IF(I52="",0,Plissé!$I$7),IF(L48="",0,Bandeau!$I$7),IF(L49="",0,Bandeau!$I$7),IF(L50="",0,Bandeau!$I$7),IF(L51="",0,Bandeau!$I$7),IF(L52="",0,Bandeau!$I$7)))</f>
        <v/>
      </c>
    </row>
    <row r="49" spans="1:16" ht="15" customHeight="1" x14ac:dyDescent="0.25">
      <c r="A49" s="115">
        <f>IF('[1]Registre des ventes'!B15="","",'[1]Registre des ventes'!B15)</f>
        <v>42873</v>
      </c>
      <c r="B49" s="106">
        <f>IF('[1]Registre des ventes'!C15="","",'[1]Registre des ventes'!C15)</f>
        <v>10010</v>
      </c>
      <c r="C49" s="103">
        <f>IF('[1]Registre des ventes'!D15="","",'[1]Registre des ventes'!D15)</f>
        <v>24</v>
      </c>
      <c r="D49" s="100" t="str">
        <f t="shared" ref="D49" si="29">IF(C49="","",IF(C49&lt;90,"Payé par le client",6))</f>
        <v>Payé par le client</v>
      </c>
      <c r="E49" s="56"/>
      <c r="F49" s="46" t="str">
        <f>IF(E49=Bun!$A$4,Bun!$E$4,IF(E49=Bun!$A$5,Bun!$E$5,IF(E49=Bun!$A$6,Bun!$E$6,IF(E49=Bun!$A$7,Bun!$E$7,IF(E49=Bun!$A$8,Bun!$E$8,"")))))</f>
        <v/>
      </c>
      <c r="G49" s="65"/>
      <c r="H49" s="46" t="str">
        <f>IF(G49=Modulable!$A$4,Modulable!$E$4,IF(G49=Modulable!$A$5,Modulable!$E$5,IF(G49=Modulable!$A$6,Modulable!$E$6,IF(G49=Modulable!$A$7,Modulable!$E$7,IF(G49=Modulable!$A$8,Modulable!$E$8,"")))))</f>
        <v/>
      </c>
      <c r="I49" s="74"/>
      <c r="J49" s="46" t="str">
        <f>IF(I49=Plissé!$A$4,Plissé!$E$4,IF(I49=Plissé!$A$5,Plissé!$E$5,IF(I49=Plissé!$A$6,Plissé!$E$6,IF(I49=Plissé!$A$7,Plissé!$E$7,IF(I49=Plissé!$A$8,Plissé!$E$8,"")))))</f>
        <v/>
      </c>
      <c r="K49" s="83" t="s">
        <v>43</v>
      </c>
      <c r="L49" s="49">
        <f>IF(K49=Bandeau!$A$4,Bandeau!$E$4,IF(K49=Bandeau!$A$5,Bandeau!$E$5,IF(K49=Bandeau!$A$6,Bandeau!$E$6,IF(K49=Bandeau!$A$7,Bandeau!$E$7,IF(K49=Bandeau!$A$8,Bandeau!$E$8,IF(K49=Bandeau!$A$9,Bandeau!$E$9,IF(K49=Bandeau!$A$10,Bandeau!$E$10,IF(K49=Bandeau!$A$11,Bandeau!$E$11,IF(K49=Bandeau!$A$12,Bandeau!$E$12,"")))))))))</f>
        <v>16.678750000000001</v>
      </c>
      <c r="M49" s="92">
        <f t="shared" ref="M49" si="30">IF(C49="","",(1.5))</f>
        <v>1.5</v>
      </c>
      <c r="N49" s="95">
        <f t="shared" ref="N49" si="31">IF(C49="","",0.25+((1.4*C49)/100))</f>
        <v>0.58599999999999997</v>
      </c>
      <c r="O49" s="86">
        <f t="shared" ref="O49" si="32">IF(C49="","",C49-SUM(D49,F49:F53,H49:H53,J49:J53,L49:L53,N49))</f>
        <v>6.7352500000000006</v>
      </c>
      <c r="P49" s="53">
        <f>IF(C49="","",SUM(IF(E49="",0,Bun!$I$7),IF(E50="",0,Bun!$I$7),IF(E51="",0,Bun!$I$7),IF(E52="",0,Bun!$I$7),IF(E53="",0,Bun!$I$7),IF(G50="",0,Modulable!$I$7),IF(G51="",0,Modulable!$I$7),IF(G52="",0,Modulable!$I$7),IF(G53="",0,Modulable!$I$7),IF(G49="",0,Modulable!$I$7),IF(I49="",0,Plissé!$I$7),IF(I50="",0,Plissé!$I$7),IF(I51="",0,Plissé!$I$7),IF(I52="",0,Plissé!$I$7),IF(I53="",0,Plissé!$I$7),IF(L49="",0,Bandeau!$I$7),IF(L50="",0,Bandeau!$I$7),IF(L51="",0,Bandeau!$I$7),IF(L52="",0,Bandeau!$I$7),IF(L53="",0,Bandeau!$I$7)))</f>
        <v>13.5</v>
      </c>
    </row>
    <row r="50" spans="1:16" ht="15" customHeight="1" x14ac:dyDescent="0.25">
      <c r="A50" s="116"/>
      <c r="B50" s="107"/>
      <c r="C50" s="104"/>
      <c r="D50" s="101"/>
      <c r="E50" s="57"/>
      <c r="F50" s="47" t="str">
        <f>IF(E50=Bun!$A$4,Bun!$E$4,IF(E50=Bun!$A$5,Bun!$E$5,IF(E50=Bun!$A$6,Bun!$E$6,IF(E50=Bun!$A$7,Bun!$E$7,IF(E50=Bun!$A$8,Bun!$E$8,"")))))</f>
        <v/>
      </c>
      <c r="G50" s="66"/>
      <c r="H50" s="47" t="str">
        <f>IF(G50=Modulable!$A$4,Modulable!$E$4,IF(G50=Modulable!$A$5,Modulable!$E$5,IF(G50=Modulable!$A$6,Modulable!$E$6,IF(G50=Modulable!$A$7,Modulable!$E$7,IF(G50=Modulable!$A$8,Modulable!$E$8,"")))))</f>
        <v/>
      </c>
      <c r="I50" s="75"/>
      <c r="J50" s="47" t="str">
        <f>IF(I50=Plissé!$A$4,Plissé!$E$4,IF(I50=Plissé!$A$5,Plissé!$E$5,IF(I50=Plissé!$A$6,Plissé!$E$6,IF(I50=Plissé!$A$7,Plissé!$E$7,IF(I50=Plissé!$A$8,Plissé!$E$8,"")))))</f>
        <v/>
      </c>
      <c r="K50" s="84"/>
      <c r="L50" s="50" t="str">
        <f>IF(K50=Bandeau!$A$4,Bandeau!$E$4,IF(K50=Bandeau!$A$5,Bandeau!$E$5,IF(K50=Bandeau!$A$6,Bandeau!$E$6,IF(K50=Bandeau!$A$7,Bandeau!$E$7,IF(K50=Bandeau!$A$8,Bandeau!$E$8,IF(K50=Bandeau!$A$9,Bandeau!$E$9,IF(K50=Bandeau!$A$10,Bandeau!$E$10,IF(K50=Bandeau!$A$11,Bandeau!$E$11,IF(K50=Bandeau!$A$12,Bandeau!$E$12,"")))))))))</f>
        <v/>
      </c>
      <c r="M50" s="93"/>
      <c r="N50" s="96"/>
      <c r="O50" s="87"/>
      <c r="P50" s="54" t="str">
        <f>IF(C50="","",SUM(IF(E50="",0,Bun!$I$7),IF(E51="",0,Bun!$I$7),IF(E52="",0,Bun!$I$7),IF(E53="",0,Bun!$I$7),IF(E54="",0,Bun!$I$7),IF(G51="",0,Modulable!$I$7),IF(G52="",0,Modulable!$I$7),IF(G53="",0,Modulable!$I$7),IF(G54="",0,Modulable!$I$7),IF(G50="",0,Modulable!$I$7),IF(I50="",0,Plissé!$I$7),IF(I51="",0,Plissé!$I$7),IF(I52="",0,Plissé!$I$7),IF(I53="",0,Plissé!$I$7),IF(I54="",0,Plissé!$I$7),IF(L50="",0,Bandeau!$I$7),IF(L51="",0,Bandeau!$I$7),IF(L52="",0,Bandeau!$I$7),IF(L53="",0,Bandeau!$I$7),IF(L54="",0,Bandeau!$I$7)))</f>
        <v/>
      </c>
    </row>
    <row r="51" spans="1:16" ht="15" customHeight="1" x14ac:dyDescent="0.25">
      <c r="A51" s="116"/>
      <c r="B51" s="107"/>
      <c r="C51" s="104"/>
      <c r="D51" s="101"/>
      <c r="E51" s="57"/>
      <c r="F51" s="47" t="str">
        <f>IF(E51=Bun!$A$4,Bun!$E$4,IF(E51=Bun!$A$5,Bun!$E$5,IF(E51=Bun!$A$6,Bun!$E$6,IF(E51=Bun!$A$7,Bun!$E$7,IF(E51=Bun!$A$8,Bun!$E$8,"")))))</f>
        <v/>
      </c>
      <c r="G51" s="66"/>
      <c r="H51" s="47" t="str">
        <f>IF(G51=Modulable!$A$4,Modulable!$E$4,IF(G51=Modulable!$A$5,Modulable!$E$5,IF(G51=Modulable!$A$6,Modulable!$E$6,IF(G51=Modulable!$A$7,Modulable!$E$7,IF(G51=Modulable!$A$8,Modulable!$E$8,"")))))</f>
        <v/>
      </c>
      <c r="I51" s="75"/>
      <c r="J51" s="47" t="str">
        <f>IF(I51=Plissé!$A$4,Plissé!$E$4,IF(I51=Plissé!$A$5,Plissé!$E$5,IF(I51=Plissé!$A$6,Plissé!$E$6,IF(I51=Plissé!$A$7,Plissé!$E$7,IF(I51=Plissé!$A$8,Plissé!$E$8,"")))))</f>
        <v/>
      </c>
      <c r="K51" s="84"/>
      <c r="L51" s="50" t="str">
        <f>IF(K51=Bandeau!$A$4,Bandeau!$E$4,IF(K51=Bandeau!$A$5,Bandeau!$E$5,IF(K51=Bandeau!$A$6,Bandeau!$E$6,IF(K51=Bandeau!$A$7,Bandeau!$E$7,IF(K51=Bandeau!$A$8,Bandeau!$E$8,IF(K51=Bandeau!$A$9,Bandeau!$E$9,IF(K51=Bandeau!$A$10,Bandeau!$E$10,IF(K51=Bandeau!$A$11,Bandeau!$E$11,IF(K51=Bandeau!$A$12,Bandeau!$E$12,"")))))))))</f>
        <v/>
      </c>
      <c r="M51" s="93"/>
      <c r="N51" s="96"/>
      <c r="O51" s="87"/>
      <c r="P51" s="54" t="str">
        <f>IF(C51="","",SUM(IF(E51="",0,Bun!$I$7),IF(E52="",0,Bun!$I$7),IF(E53="",0,Bun!$I$7),IF(E54="",0,Bun!$I$7),IF(E55="",0,Bun!$I$7),IF(G52="",0,Modulable!$I$7),IF(G53="",0,Modulable!$I$7),IF(G54="",0,Modulable!$I$7),IF(G55="",0,Modulable!$I$7),IF(G51="",0,Modulable!$I$7),IF(I51="",0,Plissé!$I$7),IF(I52="",0,Plissé!$I$7),IF(I53="",0,Plissé!$I$7),IF(I54="",0,Plissé!$I$7),IF(I55="",0,Plissé!$I$7),IF(L51="",0,Bandeau!$I$7),IF(L52="",0,Bandeau!$I$7),IF(L53="",0,Bandeau!$I$7),IF(L54="",0,Bandeau!$I$7),IF(L55="",0,Bandeau!$I$7)))</f>
        <v/>
      </c>
    </row>
    <row r="52" spans="1:16" ht="15" customHeight="1" x14ac:dyDescent="0.25">
      <c r="A52" s="116"/>
      <c r="B52" s="107"/>
      <c r="C52" s="104"/>
      <c r="D52" s="101"/>
      <c r="E52" s="57"/>
      <c r="F52" s="47" t="str">
        <f>IF(E52=Bun!$A$4,Bun!$E$4,IF(E52=Bun!$A$5,Bun!$E$5,IF(E52=Bun!$A$6,Bun!$E$6,IF(E52=Bun!$A$7,Bun!$E$7,IF(E52=Bun!$A$8,Bun!$E$8,"")))))</f>
        <v/>
      </c>
      <c r="G52" s="66"/>
      <c r="H52" s="47" t="str">
        <f>IF(G52=Modulable!$A$4,Modulable!$E$4,IF(G52=Modulable!$A$5,Modulable!$E$5,IF(G52=Modulable!$A$6,Modulable!$E$6,IF(G52=Modulable!$A$7,Modulable!$E$7,IF(G52=Modulable!$A$8,Modulable!$E$8,"")))))</f>
        <v/>
      </c>
      <c r="I52" s="75"/>
      <c r="J52" s="47" t="str">
        <f>IF(I52=Plissé!$A$4,Plissé!$E$4,IF(I52=Plissé!$A$5,Plissé!$E$5,IF(I52=Plissé!$A$6,Plissé!$E$6,IF(I52=Plissé!$A$7,Plissé!$E$7,IF(I52=Plissé!$A$8,Plissé!$E$8,"")))))</f>
        <v/>
      </c>
      <c r="K52" s="84"/>
      <c r="L52" s="50" t="str">
        <f>IF(K52=Bandeau!$A$4,Bandeau!$E$4,IF(K52=Bandeau!$A$5,Bandeau!$E$5,IF(K52=Bandeau!$A$6,Bandeau!$E$6,IF(K52=Bandeau!$A$7,Bandeau!$E$7,IF(K52=Bandeau!$A$8,Bandeau!$E$8,IF(K52=Bandeau!$A$9,Bandeau!$E$9,IF(K52=Bandeau!$A$10,Bandeau!$E$10,IF(K52=Bandeau!$A$11,Bandeau!$E$11,IF(K52=Bandeau!$A$12,Bandeau!$E$12,"")))))))))</f>
        <v/>
      </c>
      <c r="M52" s="93"/>
      <c r="N52" s="96"/>
      <c r="O52" s="87"/>
      <c r="P52" s="54" t="str">
        <f>IF(C52="","",SUM(IF(E52="",0,Bun!$I$7),IF(E53="",0,Bun!$I$7),IF(E54="",0,Bun!$I$7),IF(E55="",0,Bun!$I$7),IF(E56="",0,Bun!$I$7),IF(G53="",0,Modulable!$I$7),IF(G54="",0,Modulable!$I$7),IF(G55="",0,Modulable!$I$7),IF(G56="",0,Modulable!$I$7),IF(G52="",0,Modulable!$I$7),IF(I52="",0,Plissé!$I$7),IF(I53="",0,Plissé!$I$7),IF(I54="",0,Plissé!$I$7),IF(I55="",0,Plissé!$I$7),IF(I56="",0,Plissé!$I$7),IF(L52="",0,Bandeau!$I$7),IF(L53="",0,Bandeau!$I$7),IF(L54="",0,Bandeau!$I$7),IF(L55="",0,Bandeau!$I$7),IF(L56="",0,Bandeau!$I$7)))</f>
        <v/>
      </c>
    </row>
    <row r="53" spans="1:16" ht="15.75" customHeight="1" thickBot="1" x14ac:dyDescent="0.3">
      <c r="A53" s="117"/>
      <c r="B53" s="108"/>
      <c r="C53" s="105"/>
      <c r="D53" s="102"/>
      <c r="E53" s="58"/>
      <c r="F53" s="48" t="str">
        <f>IF(E53=Bun!$A$4,Bun!$E$4,IF(E53=Bun!$A$5,Bun!$E$5,IF(E53=Bun!$A$6,Bun!$E$6,IF(E53=Bun!$A$7,Bun!$E$7,IF(E53=Bun!$A$8,Bun!$E$8,"")))))</f>
        <v/>
      </c>
      <c r="G53" s="67"/>
      <c r="H53" s="48" t="str">
        <f>IF(G53=Modulable!$A$4,Modulable!$E$4,IF(G53=Modulable!$A$5,Modulable!$E$5,IF(G53=Modulable!$A$6,Modulable!$E$6,IF(G53=Modulable!$A$7,Modulable!$E$7,IF(G53=Modulable!$A$8,Modulable!$E$8,"")))))</f>
        <v/>
      </c>
      <c r="I53" s="76"/>
      <c r="J53" s="48" t="str">
        <f>IF(I53=Plissé!$A$4,Plissé!$E$4,IF(I53=Plissé!$A$5,Plissé!$E$5,IF(I53=Plissé!$A$6,Plissé!$E$6,IF(I53=Plissé!$A$7,Plissé!$E$7,IF(I53=Plissé!$A$8,Plissé!$E$8,"")))))</f>
        <v/>
      </c>
      <c r="K53" s="85"/>
      <c r="L53" s="51" t="str">
        <f>IF(K53=Bandeau!$A$4,Bandeau!$E$4,IF(K53=Bandeau!$A$5,Bandeau!$E$5,IF(K53=Bandeau!$A$6,Bandeau!$E$6,IF(K53=Bandeau!$A$7,Bandeau!$E$7,IF(K53=Bandeau!$A$8,Bandeau!$E$8,IF(K53=Bandeau!$A$9,Bandeau!$E$9,IF(K53=Bandeau!$A$10,Bandeau!$E$10,IF(K53=Bandeau!$A$11,Bandeau!$E$11,IF(K53=Bandeau!$A$12,Bandeau!$E$12,"")))))))))</f>
        <v/>
      </c>
      <c r="M53" s="94"/>
      <c r="N53" s="97"/>
      <c r="O53" s="88"/>
      <c r="P53" s="55" t="str">
        <f>IF(C53="","",SUM(IF(E53="",0,Bun!$I$7),IF(E54="",0,Bun!$I$7),IF(E55="",0,Bun!$I$7),IF(E56="",0,Bun!$I$7),IF(E57="",0,Bun!$I$7),IF(G54="",0,Modulable!$I$7),IF(G55="",0,Modulable!$I$7),IF(G56="",0,Modulable!$I$7),IF(G57="",0,Modulable!$I$7),IF(G53="",0,Modulable!$I$7),IF(I53="",0,Plissé!$I$7),IF(I54="",0,Plissé!$I$7),IF(I55="",0,Plissé!$I$7),IF(I56="",0,Plissé!$I$7),IF(I57="",0,Plissé!$I$7),IF(L53="",0,Bandeau!$I$7),IF(L54="",0,Bandeau!$I$7),IF(L55="",0,Bandeau!$I$7),IF(L56="",0,Bandeau!$I$7),IF(L57="",0,Bandeau!$I$7)))</f>
        <v/>
      </c>
    </row>
    <row r="54" spans="1:16" ht="15" customHeight="1" x14ac:dyDescent="0.25">
      <c r="A54" s="115">
        <f>IF('[1]Registre des ventes'!B16="","",'[1]Registre des ventes'!B16)</f>
        <v>42873</v>
      </c>
      <c r="B54" s="106">
        <f>IF('[1]Registre des ventes'!C16="","",'[1]Registre des ventes'!C16)</f>
        <v>10011</v>
      </c>
      <c r="C54" s="103">
        <f>IF('[1]Registre des ventes'!D16="","",'[1]Registre des ventes'!D16)</f>
        <v>68</v>
      </c>
      <c r="D54" s="100" t="str">
        <f t="shared" ref="D54" si="33">IF(C54="","",IF(C54&lt;90,"Payé par le client",6))</f>
        <v>Payé par le client</v>
      </c>
      <c r="E54" s="56" t="s">
        <v>30</v>
      </c>
      <c r="F54" s="46">
        <f>IF(E54=Bun!$A$4,Bun!$E$4,IF(E54=Bun!$A$5,Bun!$E$5,IF(E54=Bun!$A$6,Bun!$E$6,IF(E54=Bun!$A$7,Bun!$E$7,IF(E54=Bun!$A$8,Bun!$E$8,"")))))</f>
        <v>24.740000000000002</v>
      </c>
      <c r="G54" s="65"/>
      <c r="H54" s="46" t="str">
        <f>IF(G54=Modulable!$A$4,Modulable!$E$4,IF(G54=Modulable!$A$5,Modulable!$E$5,IF(G54=Modulable!$A$6,Modulable!$E$6,IF(G54=Modulable!$A$7,Modulable!$E$7,IF(G54=Modulable!$A$8,Modulable!$E$8,"")))))</f>
        <v/>
      </c>
      <c r="I54" s="74"/>
      <c r="J54" s="46" t="str">
        <f>IF(I54=Plissé!$A$4,Plissé!$E$4,IF(I54=Plissé!$A$5,Plissé!$E$5,IF(I54=Plissé!$A$6,Plissé!$E$6,IF(I54=Plissé!$A$7,Plissé!$E$7,IF(I54=Plissé!$A$8,Plissé!$E$8,"")))))</f>
        <v/>
      </c>
      <c r="K54" s="83" t="s">
        <v>41</v>
      </c>
      <c r="L54" s="49">
        <f>IF(K54=Bandeau!$A$4,Bandeau!$E$4,IF(K54=Bandeau!$A$5,Bandeau!$E$5,IF(K54=Bandeau!$A$6,Bandeau!$E$6,IF(K54=Bandeau!$A$7,Bandeau!$E$7,IF(K54=Bandeau!$A$8,Bandeau!$E$8,IF(K54=Bandeau!$A$9,Bandeau!$E$9,IF(K54=Bandeau!$A$10,Bandeau!$E$10,IF(K54=Bandeau!$A$11,Bandeau!$E$11,IF(K54=Bandeau!$A$12,Bandeau!$E$12,"")))))))))</f>
        <v>16.75090909090909</v>
      </c>
      <c r="M54" s="92">
        <f t="shared" ref="M54" si="34">IF(C54="","",(1.5))</f>
        <v>1.5</v>
      </c>
      <c r="N54" s="95">
        <f t="shared" ref="N54" si="35">IF(C54="","",0.25+((1.4*C54)/100))</f>
        <v>1.202</v>
      </c>
      <c r="O54" s="86">
        <f t="shared" ref="O54" si="36">IF(C54="","",C54-SUM(D54,F54:F58,H54:H58,J54:J58,L54:L58,N54))</f>
        <v>25.30709090909091</v>
      </c>
      <c r="P54" s="53">
        <f>IF(C54="","",SUM(IF(E54="",0,Bun!$I$7),IF(E55="",0,Bun!$I$7),IF(E56="",0,Bun!$I$7),IF(E57="",0,Bun!$I$7),IF(E58="",0,Bun!$I$7),IF(G55="",0,Modulable!$I$7),IF(G56="",0,Modulable!$I$7),IF(G57="",0,Modulable!$I$7),IF(G58="",0,Modulable!$I$7),IF(G54="",0,Modulable!$I$7),IF(I54="",0,Plissé!$I$7),IF(I55="",0,Plissé!$I$7),IF(I56="",0,Plissé!$I$7),IF(I57="",0,Plissé!$I$7),IF(I58="",0,Plissé!$I$7),IF(L54="",0,Bandeau!$I$7),IF(L55="",0,Bandeau!$I$7),IF(L56="",0,Bandeau!$I$7),IF(L57="",0,Bandeau!$I$7),IF(L58="",0,Bandeau!$I$7)))</f>
        <v>31.5</v>
      </c>
    </row>
    <row r="55" spans="1:16" ht="15" customHeight="1" x14ac:dyDescent="0.25">
      <c r="A55" s="116"/>
      <c r="B55" s="107"/>
      <c r="C55" s="104"/>
      <c r="D55" s="101"/>
      <c r="E55" s="57"/>
      <c r="F55" s="47" t="str">
        <f>IF(E55=Bun!$A$4,Bun!$E$4,IF(E55=Bun!$A$5,Bun!$E$5,IF(E55=Bun!$A$6,Bun!$E$6,IF(E55=Bun!$A$7,Bun!$E$7,IF(E55=Bun!$A$8,Bun!$E$8,"")))))</f>
        <v/>
      </c>
      <c r="G55" s="66"/>
      <c r="H55" s="47" t="str">
        <f>IF(G55=Modulable!$A$4,Modulable!$E$4,IF(G55=Modulable!$A$5,Modulable!$E$5,IF(G55=Modulable!$A$6,Modulable!$E$6,IF(G55=Modulable!$A$7,Modulable!$E$7,IF(G55=Modulable!$A$8,Modulable!$E$8,"")))))</f>
        <v/>
      </c>
      <c r="I55" s="75"/>
      <c r="J55" s="47" t="str">
        <f>IF(I55=Plissé!$A$4,Plissé!$E$4,IF(I55=Plissé!$A$5,Plissé!$E$5,IF(I55=Plissé!$A$6,Plissé!$E$6,IF(I55=Plissé!$A$7,Plissé!$E$7,IF(I55=Plissé!$A$8,Plissé!$E$8,"")))))</f>
        <v/>
      </c>
      <c r="K55" s="84"/>
      <c r="L55" s="50" t="str">
        <f>IF(K55=Bandeau!$A$4,Bandeau!$E$4,IF(K55=Bandeau!$A$5,Bandeau!$E$5,IF(K55=Bandeau!$A$6,Bandeau!$E$6,IF(K55=Bandeau!$A$7,Bandeau!$E$7,IF(K55=Bandeau!$A$8,Bandeau!$E$8,IF(K55=Bandeau!$A$9,Bandeau!$E$9,IF(K55=Bandeau!$A$10,Bandeau!$E$10,IF(K55=Bandeau!$A$11,Bandeau!$E$11,IF(K55=Bandeau!$A$12,Bandeau!$E$12,"")))))))))</f>
        <v/>
      </c>
      <c r="M55" s="93"/>
      <c r="N55" s="96"/>
      <c r="O55" s="87"/>
      <c r="P55" s="54" t="str">
        <f>IF(C55="","",SUM(IF(E55="",0,Bun!$I$7),IF(E56="",0,Bun!$I$7),IF(E57="",0,Bun!$I$7),IF(E58="",0,Bun!$I$7),IF(E59="",0,Bun!$I$7),IF(G56="",0,Modulable!$I$7),IF(G57="",0,Modulable!$I$7),IF(G58="",0,Modulable!$I$7),IF(G59="",0,Modulable!$I$7),IF(G55="",0,Modulable!$I$7),IF(I55="",0,Plissé!$I$7),IF(I56="",0,Plissé!$I$7),IF(I57="",0,Plissé!$I$7),IF(I58="",0,Plissé!$I$7),IF(I59="",0,Plissé!$I$7),IF(L55="",0,Bandeau!$I$7),IF(L56="",0,Bandeau!$I$7),IF(L57="",0,Bandeau!$I$7),IF(L58="",0,Bandeau!$I$7),IF(L59="",0,Bandeau!$I$7)))</f>
        <v/>
      </c>
    </row>
    <row r="56" spans="1:16" ht="15" customHeight="1" x14ac:dyDescent="0.25">
      <c r="A56" s="116"/>
      <c r="B56" s="107"/>
      <c r="C56" s="104"/>
      <c r="D56" s="101"/>
      <c r="E56" s="57"/>
      <c r="F56" s="47" t="str">
        <f>IF(E56=Bun!$A$4,Bun!$E$4,IF(E56=Bun!$A$5,Bun!$E$5,IF(E56=Bun!$A$6,Bun!$E$6,IF(E56=Bun!$A$7,Bun!$E$7,IF(E56=Bun!$A$8,Bun!$E$8,"")))))</f>
        <v/>
      </c>
      <c r="G56" s="66"/>
      <c r="H56" s="47" t="str">
        <f>IF(G56=Modulable!$A$4,Modulable!$E$4,IF(G56=Modulable!$A$5,Modulable!$E$5,IF(G56=Modulable!$A$6,Modulable!$E$6,IF(G56=Modulable!$A$7,Modulable!$E$7,IF(G56=Modulable!$A$8,Modulable!$E$8,"")))))</f>
        <v/>
      </c>
      <c r="I56" s="75"/>
      <c r="J56" s="47" t="str">
        <f>IF(I56=Plissé!$A$4,Plissé!$E$4,IF(I56=Plissé!$A$5,Plissé!$E$5,IF(I56=Plissé!$A$6,Plissé!$E$6,IF(I56=Plissé!$A$7,Plissé!$E$7,IF(I56=Plissé!$A$8,Plissé!$E$8,"")))))</f>
        <v/>
      </c>
      <c r="K56" s="84"/>
      <c r="L56" s="50" t="str">
        <f>IF(K56=Bandeau!$A$4,Bandeau!$E$4,IF(K56=Bandeau!$A$5,Bandeau!$E$5,IF(K56=Bandeau!$A$6,Bandeau!$E$6,IF(K56=Bandeau!$A$7,Bandeau!$E$7,IF(K56=Bandeau!$A$8,Bandeau!$E$8,IF(K56=Bandeau!$A$9,Bandeau!$E$9,IF(K56=Bandeau!$A$10,Bandeau!$E$10,IF(K56=Bandeau!$A$11,Bandeau!$E$11,IF(K56=Bandeau!$A$12,Bandeau!$E$12,"")))))))))</f>
        <v/>
      </c>
      <c r="M56" s="93"/>
      <c r="N56" s="96"/>
      <c r="O56" s="87"/>
      <c r="P56" s="54" t="str">
        <f>IF(C56="","",SUM(IF(E56="",0,Bun!$I$7),IF(E57="",0,Bun!$I$7),IF(E58="",0,Bun!$I$7),IF(E59="",0,Bun!$I$7),IF(E60="",0,Bun!$I$7),IF(G57="",0,Modulable!$I$7),IF(G58="",0,Modulable!$I$7),IF(G59="",0,Modulable!$I$7),IF(G60="",0,Modulable!$I$7),IF(G56="",0,Modulable!$I$7),IF(I56="",0,Plissé!$I$7),IF(I57="",0,Plissé!$I$7),IF(I58="",0,Plissé!$I$7),IF(I59="",0,Plissé!$I$7),IF(I60="",0,Plissé!$I$7),IF(L56="",0,Bandeau!$I$7),IF(L57="",0,Bandeau!$I$7),IF(L58="",0,Bandeau!$I$7),IF(L59="",0,Bandeau!$I$7),IF(L60="",0,Bandeau!$I$7)))</f>
        <v/>
      </c>
    </row>
    <row r="57" spans="1:16" ht="15" customHeight="1" x14ac:dyDescent="0.25">
      <c r="A57" s="116"/>
      <c r="B57" s="107"/>
      <c r="C57" s="104"/>
      <c r="D57" s="101"/>
      <c r="E57" s="57"/>
      <c r="F57" s="47" t="str">
        <f>IF(E57=Bun!$A$4,Bun!$E$4,IF(E57=Bun!$A$5,Bun!$E$5,IF(E57=Bun!$A$6,Bun!$E$6,IF(E57=Bun!$A$7,Bun!$E$7,IF(E57=Bun!$A$8,Bun!$E$8,"")))))</f>
        <v/>
      </c>
      <c r="G57" s="66"/>
      <c r="H57" s="47" t="str">
        <f>IF(G57=Modulable!$A$4,Modulable!$E$4,IF(G57=Modulable!$A$5,Modulable!$E$5,IF(G57=Modulable!$A$6,Modulable!$E$6,IF(G57=Modulable!$A$7,Modulable!$E$7,IF(G57=Modulable!$A$8,Modulable!$E$8,"")))))</f>
        <v/>
      </c>
      <c r="I57" s="75"/>
      <c r="J57" s="47" t="str">
        <f>IF(I57=Plissé!$A$4,Plissé!$E$4,IF(I57=Plissé!$A$5,Plissé!$E$5,IF(I57=Plissé!$A$6,Plissé!$E$6,IF(I57=Plissé!$A$7,Plissé!$E$7,IF(I57=Plissé!$A$8,Plissé!$E$8,"")))))</f>
        <v/>
      </c>
      <c r="K57" s="84"/>
      <c r="L57" s="50" t="str">
        <f>IF(K57=Bandeau!$A$4,Bandeau!$E$4,IF(K57=Bandeau!$A$5,Bandeau!$E$5,IF(K57=Bandeau!$A$6,Bandeau!$E$6,IF(K57=Bandeau!$A$7,Bandeau!$E$7,IF(K57=Bandeau!$A$8,Bandeau!$E$8,IF(K57=Bandeau!$A$9,Bandeau!$E$9,IF(K57=Bandeau!$A$10,Bandeau!$E$10,IF(K57=Bandeau!$A$11,Bandeau!$E$11,IF(K57=Bandeau!$A$12,Bandeau!$E$12,"")))))))))</f>
        <v/>
      </c>
      <c r="M57" s="93"/>
      <c r="N57" s="96"/>
      <c r="O57" s="87"/>
      <c r="P57" s="54" t="str">
        <f>IF(C57="","",SUM(IF(E57="",0,Bun!$I$7),IF(E58="",0,Bun!$I$7),IF(E59="",0,Bun!$I$7),IF(E60="",0,Bun!$I$7),IF(E61="",0,Bun!$I$7),IF(G58="",0,Modulable!$I$7),IF(G59="",0,Modulable!$I$7),IF(G60="",0,Modulable!$I$7),IF(G61="",0,Modulable!$I$7),IF(G57="",0,Modulable!$I$7),IF(I57="",0,Plissé!$I$7),IF(I58="",0,Plissé!$I$7),IF(I59="",0,Plissé!$I$7),IF(I60="",0,Plissé!$I$7),IF(I61="",0,Plissé!$I$7),IF(L57="",0,Bandeau!$I$7),IF(L58="",0,Bandeau!$I$7),IF(L59="",0,Bandeau!$I$7),IF(L60="",0,Bandeau!$I$7),IF(L61="",0,Bandeau!$I$7)))</f>
        <v/>
      </c>
    </row>
    <row r="58" spans="1:16" ht="15.75" customHeight="1" thickBot="1" x14ac:dyDescent="0.3">
      <c r="A58" s="117"/>
      <c r="B58" s="108"/>
      <c r="C58" s="105"/>
      <c r="D58" s="102"/>
      <c r="E58" s="58"/>
      <c r="F58" s="48" t="str">
        <f>IF(E58=Bun!$A$4,Bun!$E$4,IF(E58=Bun!$A$5,Bun!$E$5,IF(E58=Bun!$A$6,Bun!$E$6,IF(E58=Bun!$A$7,Bun!$E$7,IF(E58=Bun!$A$8,Bun!$E$8,"")))))</f>
        <v/>
      </c>
      <c r="G58" s="67"/>
      <c r="H58" s="48" t="str">
        <f>IF(G58=Modulable!$A$4,Modulable!$E$4,IF(G58=Modulable!$A$5,Modulable!$E$5,IF(G58=Modulable!$A$6,Modulable!$E$6,IF(G58=Modulable!$A$7,Modulable!$E$7,IF(G58=Modulable!$A$8,Modulable!$E$8,"")))))</f>
        <v/>
      </c>
      <c r="I58" s="76"/>
      <c r="J58" s="48" t="str">
        <f>IF(I58=Plissé!$A$4,Plissé!$E$4,IF(I58=Plissé!$A$5,Plissé!$E$5,IF(I58=Plissé!$A$6,Plissé!$E$6,IF(I58=Plissé!$A$7,Plissé!$E$7,IF(I58=Plissé!$A$8,Plissé!$E$8,"")))))</f>
        <v/>
      </c>
      <c r="K58" s="85"/>
      <c r="L58" s="51" t="str">
        <f>IF(K58=Bandeau!$A$4,Bandeau!$E$4,IF(K58=Bandeau!$A$5,Bandeau!$E$5,IF(K58=Bandeau!$A$6,Bandeau!$E$6,IF(K58=Bandeau!$A$7,Bandeau!$E$7,IF(K58=Bandeau!$A$8,Bandeau!$E$8,IF(K58=Bandeau!$A$9,Bandeau!$E$9,IF(K58=Bandeau!$A$10,Bandeau!$E$10,IF(K58=Bandeau!$A$11,Bandeau!$E$11,IF(K58=Bandeau!$A$12,Bandeau!$E$12,"")))))))))</f>
        <v/>
      </c>
      <c r="M58" s="94"/>
      <c r="N58" s="97"/>
      <c r="O58" s="88"/>
      <c r="P58" s="55" t="str">
        <f>IF(C58="","",SUM(IF(E58="",0,Bun!$I$7),IF(E59="",0,Bun!$I$7),IF(E60="",0,Bun!$I$7),IF(E61="",0,Bun!$I$7),IF(E62="",0,Bun!$I$7),IF(G59="",0,Modulable!$I$7),IF(G60="",0,Modulable!$I$7),IF(G61="",0,Modulable!$I$7),IF(G62="",0,Modulable!$I$7),IF(G58="",0,Modulable!$I$7),IF(I58="",0,Plissé!$I$7),IF(I59="",0,Plissé!$I$7),IF(I60="",0,Plissé!$I$7),IF(I61="",0,Plissé!$I$7),IF(I62="",0,Plissé!$I$7),IF(L58="",0,Bandeau!$I$7),IF(L59="",0,Bandeau!$I$7),IF(L60="",0,Bandeau!$I$7),IF(L61="",0,Bandeau!$I$7),IF(L62="",0,Bandeau!$I$7)))</f>
        <v/>
      </c>
    </row>
    <row r="59" spans="1:16" ht="15" customHeight="1" x14ac:dyDescent="0.25">
      <c r="A59" s="115">
        <f>IF('[1]Registre des ventes'!B17="","",'[1]Registre des ventes'!B17)</f>
        <v>42874</v>
      </c>
      <c r="B59" s="106">
        <f>IF('[1]Registre des ventes'!C17="","",'[1]Registre des ventes'!C17)</f>
        <v>10012</v>
      </c>
      <c r="C59" s="103">
        <f>IF('[1]Registre des ventes'!D17="","",'[1]Registre des ventes'!D17)</f>
        <v>50</v>
      </c>
      <c r="D59" s="100" t="str">
        <f t="shared" ref="D59" si="37">IF(C59="","",IF(C59&lt;90,"Payé par le client",6))</f>
        <v>Payé par le client</v>
      </c>
      <c r="E59" s="56"/>
      <c r="F59" s="47" t="str">
        <f>IF(E59=Bun!$A$4,Bun!$E$4,IF(E59=Bun!$A$5,Bun!$E$5,IF(E59=Bun!$A$6,Bun!$E$6,IF(E59=Bun!$A$7,Bun!$E$7,IF(E59=Bun!$A$8,Bun!$E$8,"")))))</f>
        <v/>
      </c>
      <c r="G59" s="65"/>
      <c r="H59" s="46" t="str">
        <f>IF(G59=Modulable!$A$4,Modulable!$E$4,IF(G59=Modulable!$A$5,Modulable!$E$5,IF(G59=Modulable!$A$6,Modulable!$E$6,IF(G59=Modulable!$A$7,Modulable!$E$7,IF(G59=Modulable!$A$8,Modulable!$E$8,"")))))</f>
        <v/>
      </c>
      <c r="I59" s="74"/>
      <c r="J59" s="46" t="str">
        <f>IF(I59=Plissé!$A$4,Plissé!$E$4,IF(I59=Plissé!$A$5,Plissé!$E$5,IF(I59=Plissé!$A$6,Plissé!$E$6,IF(I59=Plissé!$A$7,Plissé!$E$7,IF(I59=Plissé!$A$8,Plissé!$E$8,"")))))</f>
        <v/>
      </c>
      <c r="K59" s="83" t="s">
        <v>46</v>
      </c>
      <c r="L59" s="49">
        <f>IF(K59=Bandeau!$A$4,Bandeau!$E$4,IF(K59=Bandeau!$A$5,Bandeau!$E$5,IF(K59=Bandeau!$A$6,Bandeau!$E$6,IF(K59=Bandeau!$A$7,Bandeau!$E$7,IF(K59=Bandeau!$A$8,Bandeau!$E$8,IF(K59=Bandeau!$A$9,Bandeau!$E$9,IF(K59=Bandeau!$A$10,Bandeau!$E$10,IF(K59=Bandeau!$A$11,Bandeau!$E$11,IF(K59=Bandeau!$A$12,Bandeau!$E$12,"")))))))))</f>
        <v>17.850000000000001</v>
      </c>
      <c r="M59" s="92">
        <f t="shared" ref="M59" si="38">IF(C59="","",(1.5))</f>
        <v>1.5</v>
      </c>
      <c r="N59" s="95">
        <f t="shared" ref="N59" si="39">IF(C59="","",0.25+((1.4*C59)/100))</f>
        <v>0.95</v>
      </c>
      <c r="O59" s="86">
        <f t="shared" ref="O59" si="40">IF(C59="","",C59-SUM(D59,F59:F63,H59:H63,J59:J63,L59:L63,N59))</f>
        <v>14.521249999999995</v>
      </c>
      <c r="P59" s="53">
        <f>IF(C59="","",SUM(IF(E59="",0,Bun!$I$7),IF(E60="",0,Bun!$I$7),IF(E61="",0,Bun!$I$7),IF(E62="",0,Bun!$I$7),IF(E63="",0,Bun!$I$7),IF(G60="",0,Modulable!$I$7),IF(G61="",0,Modulable!$I$7),IF(G62="",0,Modulable!$I$7),IF(G63="",0,Modulable!$I$7),IF(G59="",0,Modulable!$I$7),IF(I59="",0,Plissé!$I$7),IF(I60="",0,Plissé!$I$7),IF(I61="",0,Plissé!$I$7),IF(I62="",0,Plissé!$I$7),IF(I63="",0,Plissé!$I$7),IF(L59="",0,Bandeau!$I$7),IF(L60="",0,Bandeau!$I$7),IF(L61="",0,Bandeau!$I$7),IF(L62="",0,Bandeau!$I$7),IF(L63="",0,Bandeau!$I$7)))</f>
        <v>27</v>
      </c>
    </row>
    <row r="60" spans="1:16" ht="15" customHeight="1" x14ac:dyDescent="0.25">
      <c r="A60" s="116"/>
      <c r="B60" s="107"/>
      <c r="C60" s="104"/>
      <c r="D60" s="101"/>
      <c r="E60" s="57"/>
      <c r="F60" s="47" t="str">
        <f>IF(E60=Bun!$A$4,Bun!$E$4,IF(E60=Bun!$A$5,Bun!$E$5,IF(E60=Bun!$A$6,Bun!$E$6,IF(E60=Bun!$A$7,Bun!$E$7,IF(E60=Bun!$A$8,Bun!$E$8,"")))))</f>
        <v/>
      </c>
      <c r="G60" s="66"/>
      <c r="H60" s="47" t="str">
        <f>IF(G60=Modulable!$A$4,Modulable!$E$4,IF(G60=Modulable!$A$5,Modulable!$E$5,IF(G60=Modulable!$A$6,Modulable!$E$6,IF(G60=Modulable!$A$7,Modulable!$E$7,IF(G60=Modulable!$A$8,Modulable!$E$8,"")))))</f>
        <v/>
      </c>
      <c r="I60" s="75"/>
      <c r="J60" s="47" t="str">
        <f>IF(I60=Plissé!$A$4,Plissé!$E$4,IF(I60=Plissé!$A$5,Plissé!$E$5,IF(I60=Plissé!$A$6,Plissé!$E$6,IF(I60=Plissé!$A$7,Plissé!$E$7,IF(I60=Plissé!$A$8,Plissé!$E$8,"")))))</f>
        <v/>
      </c>
      <c r="K60" s="84" t="s">
        <v>43</v>
      </c>
      <c r="L60" s="50">
        <f>IF(K60=Bandeau!$A$4,Bandeau!$E$4,IF(K60=Bandeau!$A$5,Bandeau!$E$5,IF(K60=Bandeau!$A$6,Bandeau!$E$6,IF(K60=Bandeau!$A$7,Bandeau!$E$7,IF(K60=Bandeau!$A$8,Bandeau!$E$8,IF(K60=Bandeau!$A$9,Bandeau!$E$9,IF(K60=Bandeau!$A$10,Bandeau!$E$10,IF(K60=Bandeau!$A$11,Bandeau!$E$11,IF(K60=Bandeau!$A$12,Bandeau!$E$12,"")))))))))</f>
        <v>16.678750000000001</v>
      </c>
      <c r="M60" s="93"/>
      <c r="N60" s="96"/>
      <c r="O60" s="87"/>
      <c r="P60" s="54" t="str">
        <f>IF(C60="","",SUM(IF(E60="",0,Bun!$I$7),IF(E61="",0,Bun!$I$7),IF(E62="",0,Bun!$I$7),IF(E63="",0,Bun!$I$7),IF(E64="",0,Bun!$I$7),IF(G61="",0,Modulable!$I$7),IF(G62="",0,Modulable!$I$7),IF(G63="",0,Modulable!$I$7),IF(G64="",0,Modulable!$I$7),IF(G60="",0,Modulable!$I$7),IF(I60="",0,Plissé!$I$7),IF(I61="",0,Plissé!$I$7),IF(I62="",0,Plissé!$I$7),IF(I63="",0,Plissé!$I$7),IF(I64="",0,Plissé!$I$7),IF(L60="",0,Bandeau!$I$7),IF(L61="",0,Bandeau!$I$7),IF(L62="",0,Bandeau!$I$7),IF(L63="",0,Bandeau!$I$7),IF(L64="",0,Bandeau!$I$7)))</f>
        <v/>
      </c>
    </row>
    <row r="61" spans="1:16" ht="15" customHeight="1" x14ac:dyDescent="0.25">
      <c r="A61" s="116"/>
      <c r="B61" s="107"/>
      <c r="C61" s="104"/>
      <c r="D61" s="101"/>
      <c r="E61" s="57"/>
      <c r="F61" s="47" t="str">
        <f>IF(E61=Bun!$A$4,Bun!$E$4,IF(E61=Bun!$A$5,Bun!$E$5,IF(E61=Bun!$A$6,Bun!$E$6,IF(E61=Bun!$A$7,Bun!$E$7,IF(E61=Bun!$A$8,Bun!$E$8,"")))))</f>
        <v/>
      </c>
      <c r="G61" s="66"/>
      <c r="H61" s="47" t="str">
        <f>IF(G61=Modulable!$A$4,Modulable!$E$4,IF(G61=Modulable!$A$5,Modulable!$E$5,IF(G61=Modulable!$A$6,Modulable!$E$6,IF(G61=Modulable!$A$7,Modulable!$E$7,IF(G61=Modulable!$A$8,Modulable!$E$8,"")))))</f>
        <v/>
      </c>
      <c r="I61" s="75"/>
      <c r="J61" s="47" t="str">
        <f>IF(I61=Plissé!$A$4,Plissé!$E$4,IF(I61=Plissé!$A$5,Plissé!$E$5,IF(I61=Plissé!$A$6,Plissé!$E$6,IF(I61=Plissé!$A$7,Plissé!$E$7,IF(I61=Plissé!$A$8,Plissé!$E$8,"")))))</f>
        <v/>
      </c>
      <c r="K61" s="84"/>
      <c r="L61" s="50" t="str">
        <f>IF(K61=Bandeau!$A$4,Bandeau!$E$4,IF(K61=Bandeau!$A$5,Bandeau!$E$5,IF(K61=Bandeau!$A$6,Bandeau!$E$6,IF(K61=Bandeau!$A$7,Bandeau!$E$7,IF(K61=Bandeau!$A$8,Bandeau!$E$8,IF(K61=Bandeau!$A$9,Bandeau!$E$9,IF(K61=Bandeau!$A$10,Bandeau!$E$10,IF(K61=Bandeau!$A$11,Bandeau!$E$11,IF(K61=Bandeau!$A$12,Bandeau!$E$12,"")))))))))</f>
        <v/>
      </c>
      <c r="M61" s="93"/>
      <c r="N61" s="96"/>
      <c r="O61" s="87"/>
      <c r="P61" s="54" t="str">
        <f>IF(C61="","",SUM(IF(E61="",0,Bun!$I$7),IF(E62="",0,Bun!$I$7),IF(E63="",0,Bun!$I$7),IF(E64="",0,Bun!$I$7),IF(E65="",0,Bun!$I$7),IF(G62="",0,Modulable!$I$7),IF(G63="",0,Modulable!$I$7),IF(G64="",0,Modulable!$I$7),IF(G65="",0,Modulable!$I$7),IF(G61="",0,Modulable!$I$7),IF(I61="",0,Plissé!$I$7),IF(I62="",0,Plissé!$I$7),IF(I63="",0,Plissé!$I$7),IF(I64="",0,Plissé!$I$7),IF(I65="",0,Plissé!$I$7),IF(L61="",0,Bandeau!$I$7),IF(L62="",0,Bandeau!$I$7),IF(L63="",0,Bandeau!$I$7),IF(L64="",0,Bandeau!$I$7),IF(L65="",0,Bandeau!$I$7)))</f>
        <v/>
      </c>
    </row>
    <row r="62" spans="1:16" ht="15" customHeight="1" x14ac:dyDescent="0.25">
      <c r="A62" s="116"/>
      <c r="B62" s="107"/>
      <c r="C62" s="104"/>
      <c r="D62" s="101"/>
      <c r="E62" s="57"/>
      <c r="F62" s="47" t="str">
        <f>IF(E62=Bun!$A$4,Bun!$E$4,IF(E62=Bun!$A$5,Bun!$E$5,IF(E62=Bun!$A$6,Bun!$E$6,IF(E62=Bun!$A$7,Bun!$E$7,IF(E62=Bun!$A$8,Bun!$E$8,"")))))</f>
        <v/>
      </c>
      <c r="G62" s="66"/>
      <c r="H62" s="47" t="str">
        <f>IF(G62=Modulable!$A$4,Modulable!$E$4,IF(G62=Modulable!$A$5,Modulable!$E$5,IF(G62=Modulable!$A$6,Modulable!$E$6,IF(G62=Modulable!$A$7,Modulable!$E$7,IF(G62=Modulable!$A$8,Modulable!$E$8,"")))))</f>
        <v/>
      </c>
      <c r="I62" s="75"/>
      <c r="J62" s="47" t="str">
        <f>IF(I62=Plissé!$A$4,Plissé!$E$4,IF(I62=Plissé!$A$5,Plissé!$E$5,IF(I62=Plissé!$A$6,Plissé!$E$6,IF(I62=Plissé!$A$7,Plissé!$E$7,IF(I62=Plissé!$A$8,Plissé!$E$8,"")))))</f>
        <v/>
      </c>
      <c r="K62" s="84"/>
      <c r="L62" s="50" t="str">
        <f>IF(K62=Bandeau!$A$4,Bandeau!$E$4,IF(K62=Bandeau!$A$5,Bandeau!$E$5,IF(K62=Bandeau!$A$6,Bandeau!$E$6,IF(K62=Bandeau!$A$7,Bandeau!$E$7,IF(K62=Bandeau!$A$8,Bandeau!$E$8,IF(K62=Bandeau!$A$9,Bandeau!$E$9,IF(K62=Bandeau!$A$10,Bandeau!$E$10,IF(K62=Bandeau!$A$11,Bandeau!$E$11,IF(K62=Bandeau!$A$12,Bandeau!$E$12,"")))))))))</f>
        <v/>
      </c>
      <c r="M62" s="93"/>
      <c r="N62" s="96"/>
      <c r="O62" s="87"/>
      <c r="P62" s="54" t="str">
        <f>IF(C62="","",SUM(IF(E62="",0,Bun!$I$7),IF(E63="",0,Bun!$I$7),IF(E64="",0,Bun!$I$7),IF(E65="",0,Bun!$I$7),IF(E66="",0,Bun!$I$7),IF(G63="",0,Modulable!$I$7),IF(G64="",0,Modulable!$I$7),IF(G65="",0,Modulable!$I$7),IF(G66="",0,Modulable!$I$7),IF(G62="",0,Modulable!$I$7),IF(I62="",0,Plissé!$I$7),IF(I63="",0,Plissé!$I$7),IF(I64="",0,Plissé!$I$7),IF(I65="",0,Plissé!$I$7),IF(I66="",0,Plissé!$I$7),IF(L62="",0,Bandeau!$I$7),IF(L63="",0,Bandeau!$I$7),IF(L64="",0,Bandeau!$I$7),IF(L65="",0,Bandeau!$I$7),IF(L66="",0,Bandeau!$I$7)))</f>
        <v/>
      </c>
    </row>
    <row r="63" spans="1:16" ht="15.75" customHeight="1" thickBot="1" x14ac:dyDescent="0.3">
      <c r="A63" s="117"/>
      <c r="B63" s="108"/>
      <c r="C63" s="105"/>
      <c r="D63" s="102"/>
      <c r="E63" s="58"/>
      <c r="F63" s="48" t="str">
        <f>IF(E63=Bun!$A$4,Bun!$E$4,IF(E63=Bun!$A$5,Bun!$E$5,IF(E63=Bun!$A$6,Bun!$E$6,IF(E63=Bun!$A$7,Bun!$E$7,IF(E63=Bun!$A$8,Bun!$E$8,"")))))</f>
        <v/>
      </c>
      <c r="G63" s="67"/>
      <c r="H63" s="47" t="str">
        <f>IF(G63=Modulable!$A$4,Modulable!$E$4,IF(G63=Modulable!$A$5,Modulable!$E$5,IF(G63=Modulable!$A$6,Modulable!$E$6,IF(G63=Modulable!$A$7,Modulable!$E$7,IF(G63=Modulable!$A$8,Modulable!$E$8,"")))))</f>
        <v/>
      </c>
      <c r="I63" s="76"/>
      <c r="J63" s="48" t="str">
        <f>IF(I63=Plissé!$A$4,Plissé!$E$4,IF(I63=Plissé!$A$5,Plissé!$E$5,IF(I63=Plissé!$A$6,Plissé!$E$6,IF(I63=Plissé!$A$7,Plissé!$E$7,IF(I63=Plissé!$A$8,Plissé!$E$8,"")))))</f>
        <v/>
      </c>
      <c r="K63" s="85"/>
      <c r="L63" s="51" t="str">
        <f>IF(K63=Bandeau!$A$4,Bandeau!$E$4,IF(K63=Bandeau!$A$5,Bandeau!$E$5,IF(K63=Bandeau!$A$6,Bandeau!$E$6,IF(K63=Bandeau!$A$7,Bandeau!$E$7,IF(K63=Bandeau!$A$8,Bandeau!$E$8,IF(K63=Bandeau!$A$9,Bandeau!$E$9,IF(K63=Bandeau!$A$10,Bandeau!$E$10,IF(K63=Bandeau!$A$11,Bandeau!$E$11,IF(K63=Bandeau!$A$12,Bandeau!$E$12,"")))))))))</f>
        <v/>
      </c>
      <c r="M63" s="94"/>
      <c r="N63" s="97"/>
      <c r="O63" s="88"/>
      <c r="P63" s="55" t="str">
        <f>IF(C63="","",SUM(IF(E63="",0,Bun!$I$7),IF(E64="",0,Bun!$I$7),IF(E65="",0,Bun!$I$7),IF(E66="",0,Bun!$I$7),IF(E67="",0,Bun!$I$7),IF(G64="",0,Modulable!$I$7),IF(G65="",0,Modulable!$I$7),IF(G66="",0,Modulable!$I$7),IF(G67="",0,Modulable!$I$7),IF(G63="",0,Modulable!$I$7),IF(I63="",0,Plissé!$I$7),IF(I64="",0,Plissé!$I$7),IF(I65="",0,Plissé!$I$7),IF(I66="",0,Plissé!$I$7),IF(I67="",0,Plissé!$I$7),IF(L63="",0,Bandeau!$I$7),IF(L64="",0,Bandeau!$I$7),IF(L65="",0,Bandeau!$I$7),IF(L66="",0,Bandeau!$I$7),IF(L67="",0,Bandeau!$I$7)))</f>
        <v/>
      </c>
    </row>
    <row r="64" spans="1:16" ht="15" customHeight="1" x14ac:dyDescent="0.25">
      <c r="A64" s="115">
        <f>IF('[1]Registre des ventes'!B18="","",'[1]Registre des ventes'!B18)</f>
        <v>42877</v>
      </c>
      <c r="B64" s="106">
        <f>IF('[1]Registre des ventes'!C18="","",'[1]Registre des ventes'!C18)</f>
        <v>10013</v>
      </c>
      <c r="C64" s="103">
        <f>IF('[1]Registre des ventes'!D18="","",'[1]Registre des ventes'!D18)</f>
        <v>48</v>
      </c>
      <c r="D64" s="100" t="str">
        <f t="shared" ref="D64" si="41">IF(C64="","",IF(C64&lt;90,"Payé par le client",6))</f>
        <v>Payé par le client</v>
      </c>
      <c r="E64" s="56" t="s">
        <v>30</v>
      </c>
      <c r="F64" s="47">
        <f>IF(E64=Bun!$A$4,Bun!$E$4,IF(E64=Bun!$A$5,Bun!$E$5,IF(E64=Bun!$A$6,Bun!$E$6,IF(E64=Bun!$A$7,Bun!$E$7,IF(E64=Bun!$A$8,Bun!$E$8,"")))))</f>
        <v>24.740000000000002</v>
      </c>
      <c r="G64" s="65"/>
      <c r="H64" s="46" t="str">
        <f>IF(G64=Modulable!$A$4,Modulable!$E$4,IF(G64=Modulable!$A$5,Modulable!$E$5,IF(G64=Modulable!$A$6,Modulable!$E$6,IF(G64=Modulable!$A$7,Modulable!$E$7,IF(G64=Modulable!$A$8,Modulable!$E$8,"")))))</f>
        <v/>
      </c>
      <c r="I64" s="74"/>
      <c r="J64" s="46" t="str">
        <f>IF(I64=Plissé!$A$4,Plissé!$E$4,IF(I64=Plissé!$A$5,Plissé!$E$5,IF(I64=Plissé!$A$6,Plissé!$E$6,IF(I64=Plissé!$A$7,Plissé!$E$7,IF(I64=Plissé!$A$8,Plissé!$E$8,"")))))</f>
        <v/>
      </c>
      <c r="K64" s="83"/>
      <c r="L64" s="49" t="str">
        <f>IF(K64=Bandeau!$A$4,Bandeau!$E$4,IF(K64=Bandeau!$A$5,Bandeau!$E$5,IF(K64=Bandeau!$A$6,Bandeau!$E$6,IF(K64=Bandeau!$A$7,Bandeau!$E$7,IF(K64=Bandeau!$A$8,Bandeau!$E$8,IF(K64=Bandeau!$A$9,Bandeau!$E$9,IF(K64=Bandeau!$A$10,Bandeau!$E$10,IF(K64=Bandeau!$A$11,Bandeau!$E$11,IF(K64=Bandeau!$A$12,Bandeau!$E$12,"")))))))))</f>
        <v/>
      </c>
      <c r="M64" s="92">
        <f t="shared" ref="M64" si="42">IF(C64="","",(1.5))</f>
        <v>1.5</v>
      </c>
      <c r="N64" s="95">
        <f t="shared" ref="N64" si="43">IF(C64="","",0.25+((1.4*C64)/100))</f>
        <v>0.92199999999999993</v>
      </c>
      <c r="O64" s="86">
        <f t="shared" ref="O64" si="44">IF(C64="","",C64-SUM(D64,F64:F68,H64:H68,J64:J68,L64:L68,N64))</f>
        <v>22.337999999999997</v>
      </c>
      <c r="P64" s="53">
        <f>IF(C64="","",SUM(IF(E64="",0,Bun!$I$7),IF(E65="",0,Bun!$I$7),IF(E66="",0,Bun!$I$7),IF(E67="",0,Bun!$I$7),IF(E68="",0,Bun!$I$7),IF(G65="",0,Modulable!$I$7),IF(G66="",0,Modulable!$I$7),IF(G67="",0,Modulable!$I$7),IF(G68="",0,Modulable!$I$7),IF(G64="",0,Modulable!$I$7),IF(I64="",0,Plissé!$I$7),IF(I65="",0,Plissé!$I$7),IF(I66="",0,Plissé!$I$7),IF(I67="",0,Plissé!$I$7),IF(I68="",0,Plissé!$I$7),IF(L64="",0,Bandeau!$I$7),IF(L65="",0,Bandeau!$I$7),IF(L66="",0,Bandeau!$I$7),IF(L67="",0,Bandeau!$I$7),IF(L68="",0,Bandeau!$I$7)))</f>
        <v>18</v>
      </c>
    </row>
    <row r="65" spans="1:16" ht="15" customHeight="1" x14ac:dyDescent="0.25">
      <c r="A65" s="116"/>
      <c r="B65" s="107"/>
      <c r="C65" s="104"/>
      <c r="D65" s="101"/>
      <c r="E65" s="57"/>
      <c r="F65" s="47" t="str">
        <f>IF(E65=Bun!$A$4,Bun!$E$4,IF(E65=Bun!$A$5,Bun!$E$5,IF(E65=Bun!$A$6,Bun!$E$6,IF(E65=Bun!$A$7,Bun!$E$7,IF(E65=Bun!$A$8,Bun!$E$8,"")))))</f>
        <v/>
      </c>
      <c r="G65" s="66"/>
      <c r="H65" s="47" t="str">
        <f>IF(G65=Modulable!$A$4,Modulable!$E$4,IF(G65=Modulable!$A$5,Modulable!$E$5,IF(G65=Modulable!$A$6,Modulable!$E$6,IF(G65=Modulable!$A$7,Modulable!$E$7,IF(G65=Modulable!$A$8,Modulable!$E$8,"")))))</f>
        <v/>
      </c>
      <c r="I65" s="75"/>
      <c r="J65" s="47" t="str">
        <f>IF(I65=Plissé!$A$4,Plissé!$E$4,IF(I65=Plissé!$A$5,Plissé!$E$5,IF(I65=Plissé!$A$6,Plissé!$E$6,IF(I65=Plissé!$A$7,Plissé!$E$7,IF(I65=Plissé!$A$8,Plissé!$E$8,"")))))</f>
        <v/>
      </c>
      <c r="K65" s="84"/>
      <c r="L65" s="50" t="str">
        <f>IF(K65=Bandeau!$A$4,Bandeau!$E$4,IF(K65=Bandeau!$A$5,Bandeau!$E$5,IF(K65=Bandeau!$A$6,Bandeau!$E$6,IF(K65=Bandeau!$A$7,Bandeau!$E$7,IF(K65=Bandeau!$A$8,Bandeau!$E$8,IF(K65=Bandeau!$A$9,Bandeau!$E$9,IF(K65=Bandeau!$A$10,Bandeau!$E$10,IF(K65=Bandeau!$A$11,Bandeau!$E$11,IF(K65=Bandeau!$A$12,Bandeau!$E$12,"")))))))))</f>
        <v/>
      </c>
      <c r="M65" s="93"/>
      <c r="N65" s="96"/>
      <c r="O65" s="87"/>
      <c r="P65" s="54" t="str">
        <f>IF(C65="","",SUM(IF(E65="",0,Bun!$I$7),IF(E66="",0,Bun!$I$7),IF(E67="",0,Bun!$I$7),IF(E68="",0,Bun!$I$7),IF(E69="",0,Bun!$I$7),IF(G66="",0,Modulable!$I$7),IF(G67="",0,Modulable!$I$7),IF(G68="",0,Modulable!$I$7),IF(G69="",0,Modulable!$I$7),IF(G65="",0,Modulable!$I$7),IF(I65="",0,Plissé!$I$7),IF(I66="",0,Plissé!$I$7),IF(I67="",0,Plissé!$I$7),IF(I68="",0,Plissé!$I$7),IF(I69="",0,Plissé!$I$7),IF(L65="",0,Bandeau!$I$7),IF(L66="",0,Bandeau!$I$7),IF(L67="",0,Bandeau!$I$7),IF(L68="",0,Bandeau!$I$7),IF(L69="",0,Bandeau!$I$7)))</f>
        <v/>
      </c>
    </row>
    <row r="66" spans="1:16" ht="15" customHeight="1" x14ac:dyDescent="0.25">
      <c r="A66" s="116"/>
      <c r="B66" s="107"/>
      <c r="C66" s="104"/>
      <c r="D66" s="101"/>
      <c r="E66" s="57"/>
      <c r="F66" s="47" t="str">
        <f>IF(E66=Bun!$A$4,Bun!$E$4,IF(E66=Bun!$A$5,Bun!$E$5,IF(E66=Bun!$A$6,Bun!$E$6,IF(E66=Bun!$A$7,Bun!$E$7,IF(E66=Bun!$A$8,Bun!$E$8,"")))))</f>
        <v/>
      </c>
      <c r="G66" s="66"/>
      <c r="H66" s="47" t="str">
        <f>IF(G66=Modulable!$A$4,Modulable!$E$4,IF(G66=Modulable!$A$5,Modulable!$E$5,IF(G66=Modulable!$A$6,Modulable!$E$6,IF(G66=Modulable!$A$7,Modulable!$E$7,IF(G66=Modulable!$A$8,Modulable!$E$8,"")))))</f>
        <v/>
      </c>
      <c r="I66" s="75"/>
      <c r="J66" s="47" t="str">
        <f>IF(I66=Plissé!$A$4,Plissé!$E$4,IF(I66=Plissé!$A$5,Plissé!$E$5,IF(I66=Plissé!$A$6,Plissé!$E$6,IF(I66=Plissé!$A$7,Plissé!$E$7,IF(I66=Plissé!$A$8,Plissé!$E$8,"")))))</f>
        <v/>
      </c>
      <c r="K66" s="84"/>
      <c r="L66" s="50" t="str">
        <f>IF(K66=Bandeau!$A$4,Bandeau!$E$4,IF(K66=Bandeau!$A$5,Bandeau!$E$5,IF(K66=Bandeau!$A$6,Bandeau!$E$6,IF(K66=Bandeau!$A$7,Bandeau!$E$7,IF(K66=Bandeau!$A$8,Bandeau!$E$8,IF(K66=Bandeau!$A$9,Bandeau!$E$9,IF(K66=Bandeau!$A$10,Bandeau!$E$10,IF(K66=Bandeau!$A$11,Bandeau!$E$11,IF(K66=Bandeau!$A$12,Bandeau!$E$12,"")))))))))</f>
        <v/>
      </c>
      <c r="M66" s="93"/>
      <c r="N66" s="96"/>
      <c r="O66" s="87"/>
      <c r="P66" s="54" t="str">
        <f>IF(C66="","",SUM(IF(E66="",0,Bun!$I$7),IF(E67="",0,Bun!$I$7),IF(E68="",0,Bun!$I$7),IF(E69="",0,Bun!$I$7),IF(E70="",0,Bun!$I$7),IF(G67="",0,Modulable!$I$7),IF(G68="",0,Modulable!$I$7),IF(G69="",0,Modulable!$I$7),IF(G70="",0,Modulable!$I$7),IF(G66="",0,Modulable!$I$7),IF(I66="",0,Plissé!$I$7),IF(I67="",0,Plissé!$I$7),IF(I68="",0,Plissé!$I$7),IF(I69="",0,Plissé!$I$7),IF(I70="",0,Plissé!$I$7),IF(L66="",0,Bandeau!$I$7),IF(L67="",0,Bandeau!$I$7),IF(L68="",0,Bandeau!$I$7),IF(L69="",0,Bandeau!$I$7),IF(L70="",0,Bandeau!$I$7)))</f>
        <v/>
      </c>
    </row>
    <row r="67" spans="1:16" ht="15" customHeight="1" x14ac:dyDescent="0.25">
      <c r="A67" s="116"/>
      <c r="B67" s="107"/>
      <c r="C67" s="104"/>
      <c r="D67" s="101"/>
      <c r="E67" s="57"/>
      <c r="F67" s="47" t="str">
        <f>IF(E67=Bun!$A$4,Bun!$E$4,IF(E67=Bun!$A$5,Bun!$E$5,IF(E67=Bun!$A$6,Bun!$E$6,IF(E67=Bun!$A$7,Bun!$E$7,IF(E67=Bun!$A$8,Bun!$E$8,"")))))</f>
        <v/>
      </c>
      <c r="G67" s="66"/>
      <c r="H67" s="47" t="str">
        <f>IF(G67=Modulable!$A$4,Modulable!$E$4,IF(G67=Modulable!$A$5,Modulable!$E$5,IF(G67=Modulable!$A$6,Modulable!$E$6,IF(G67=Modulable!$A$7,Modulable!$E$7,IF(G67=Modulable!$A$8,Modulable!$E$8,"")))))</f>
        <v/>
      </c>
      <c r="I67" s="75"/>
      <c r="J67" s="47" t="str">
        <f>IF(I67=Plissé!$A$4,Plissé!$E$4,IF(I67=Plissé!$A$5,Plissé!$E$5,IF(I67=Plissé!$A$6,Plissé!$E$6,IF(I67=Plissé!$A$7,Plissé!$E$7,IF(I67=Plissé!$A$8,Plissé!$E$8,"")))))</f>
        <v/>
      </c>
      <c r="K67" s="84"/>
      <c r="L67" s="50" t="str">
        <f>IF(K67=Bandeau!$A$4,Bandeau!$E$4,IF(K67=Bandeau!$A$5,Bandeau!$E$5,IF(K67=Bandeau!$A$6,Bandeau!$E$6,IF(K67=Bandeau!$A$7,Bandeau!$E$7,IF(K67=Bandeau!$A$8,Bandeau!$E$8,IF(K67=Bandeau!$A$9,Bandeau!$E$9,IF(K67=Bandeau!$A$10,Bandeau!$E$10,IF(K67=Bandeau!$A$11,Bandeau!$E$11,IF(K67=Bandeau!$A$12,Bandeau!$E$12,"")))))))))</f>
        <v/>
      </c>
      <c r="M67" s="93"/>
      <c r="N67" s="96"/>
      <c r="O67" s="87"/>
      <c r="P67" s="54" t="str">
        <f>IF(C67="","",SUM(IF(E67="",0,Bun!$I$7),IF(E68="",0,Bun!$I$7),IF(E69="",0,Bun!$I$7),IF(E70="",0,Bun!$I$7),IF(E71="",0,Bun!$I$7),IF(G68="",0,Modulable!$I$7),IF(G69="",0,Modulable!$I$7),IF(G70="",0,Modulable!$I$7),IF(G71="",0,Modulable!$I$7),IF(G67="",0,Modulable!$I$7),IF(I67="",0,Plissé!$I$7),IF(I68="",0,Plissé!$I$7),IF(I69="",0,Plissé!$I$7),IF(I70="",0,Plissé!$I$7),IF(I71="",0,Plissé!$I$7),IF(L67="",0,Bandeau!$I$7),IF(L68="",0,Bandeau!$I$7),IF(L69="",0,Bandeau!$I$7),IF(L70="",0,Bandeau!$I$7),IF(L71="",0,Bandeau!$I$7)))</f>
        <v/>
      </c>
    </row>
    <row r="68" spans="1:16" ht="15.75" customHeight="1" thickBot="1" x14ac:dyDescent="0.3">
      <c r="A68" s="117"/>
      <c r="B68" s="108"/>
      <c r="C68" s="105"/>
      <c r="D68" s="102"/>
      <c r="E68" s="58"/>
      <c r="F68" s="48" t="str">
        <f>IF(E68=Bun!$A$4,Bun!$E$4,IF(E68=Bun!$A$5,Bun!$E$5,IF(E68=Bun!$A$6,Bun!$E$6,IF(E68=Bun!$A$7,Bun!$E$7,IF(E68=Bun!$A$8,Bun!$E$8,"")))))</f>
        <v/>
      </c>
      <c r="G68" s="67"/>
      <c r="H68" s="48" t="str">
        <f>IF(G68=Modulable!$A$4,Modulable!$E$4,IF(G68=Modulable!$A$5,Modulable!$E$5,IF(G68=Modulable!$A$6,Modulable!$E$6,IF(G68=Modulable!$A$7,Modulable!$E$7,IF(G68=Modulable!$A$8,Modulable!$E$8,"")))))</f>
        <v/>
      </c>
      <c r="I68" s="76"/>
      <c r="J68" s="48" t="str">
        <f>IF(I68=Plissé!$A$4,Plissé!$E$4,IF(I68=Plissé!$A$5,Plissé!$E$5,IF(I68=Plissé!$A$6,Plissé!$E$6,IF(I68=Plissé!$A$7,Plissé!$E$7,IF(I68=Plissé!$A$8,Plissé!$E$8,"")))))</f>
        <v/>
      </c>
      <c r="K68" s="85"/>
      <c r="L68" s="51" t="str">
        <f>IF(K68=Bandeau!$A$4,Bandeau!$E$4,IF(K68=Bandeau!$A$5,Bandeau!$E$5,IF(K68=Bandeau!$A$6,Bandeau!$E$6,IF(K68=Bandeau!$A$7,Bandeau!$E$7,IF(K68=Bandeau!$A$8,Bandeau!$E$8,IF(K68=Bandeau!$A$9,Bandeau!$E$9,IF(K68=Bandeau!$A$10,Bandeau!$E$10,IF(K68=Bandeau!$A$11,Bandeau!$E$11,IF(K68=Bandeau!$A$12,Bandeau!$E$12,"")))))))))</f>
        <v/>
      </c>
      <c r="M68" s="94"/>
      <c r="N68" s="97"/>
      <c r="O68" s="88"/>
      <c r="P68" s="55" t="str">
        <f>IF(C68="","",SUM(IF(E68="",0,Bun!$I$7),IF(E69="",0,Bun!$I$7),IF(E70="",0,Bun!$I$7),IF(E71="",0,Bun!$I$7),IF(E72="",0,Bun!$I$7),IF(G69="",0,Modulable!$I$7),IF(G70="",0,Modulable!$I$7),IF(G71="",0,Modulable!$I$7),IF(G72="",0,Modulable!$I$7),IF(G68="",0,Modulable!$I$7),IF(I68="",0,Plissé!$I$7),IF(I69="",0,Plissé!$I$7),IF(I70="",0,Plissé!$I$7),IF(I71="",0,Plissé!$I$7),IF(I72="",0,Plissé!$I$7),IF(L68="",0,Bandeau!$I$7),IF(L69="",0,Bandeau!$I$7),IF(L70="",0,Bandeau!$I$7),IF(L71="",0,Bandeau!$I$7),IF(L72="",0,Bandeau!$I$7)))</f>
        <v/>
      </c>
    </row>
    <row r="69" spans="1:16" ht="15.75" customHeight="1" x14ac:dyDescent="0.25">
      <c r="A69" s="115">
        <f>IF('[1]Registre des ventes'!B19="","",'[1]Registre des ventes'!B19)</f>
        <v>42878</v>
      </c>
      <c r="B69" s="106">
        <f>IF('[1]Registre des ventes'!C19="","",'[1]Registre des ventes'!C19)</f>
        <v>10014</v>
      </c>
      <c r="C69" s="103">
        <f>IF('[1]Registre des ventes'!D19="","",'[1]Registre des ventes'!D19)</f>
        <v>47</v>
      </c>
      <c r="D69" s="100" t="str">
        <f t="shared" ref="D69" si="45">IF(C69="","",IF(C69&lt;90,"Payé par le client",6))</f>
        <v>Payé par le client</v>
      </c>
      <c r="E69" s="56"/>
      <c r="F69" s="46" t="str">
        <f>IF(E69=Bun!$A$4,Bun!$E$4,IF(E69=Bun!$A$5,Bun!$E$5,IF(E69=Bun!$A$6,Bun!$E$6,IF(E69=Bun!$A$7,Bun!$E$7,IF(E69=Bun!$A$8,Bun!$E$8,"")))))</f>
        <v/>
      </c>
      <c r="G69" s="65" t="s">
        <v>24</v>
      </c>
      <c r="H69" s="47">
        <f>IF(G69=Modulable!$A$4,Modulable!$E$4,IF(G69=Modulable!$A$5,Modulable!$E$5,IF(G69=Modulable!$A$6,Modulable!$E$6,IF(G69=Modulable!$A$7,Modulable!$E$7,IF(G69=Modulable!$A$8,Modulable!$E$8,"")))))</f>
        <v>24.45</v>
      </c>
      <c r="I69" s="74"/>
      <c r="J69" s="46" t="str">
        <f>IF(I69=Plissé!$A$4,Plissé!$E$4,IF(I69=Plissé!$A$5,Plissé!$E$5,IF(I69=Plissé!$A$6,Plissé!$E$6,IF(I69=Plissé!$A$7,Plissé!$E$7,IF(I69=Plissé!$A$8,Plissé!$E$8,"")))))</f>
        <v/>
      </c>
      <c r="K69" s="83"/>
      <c r="L69" s="49" t="str">
        <f>IF(K69=Bandeau!$A$4,Bandeau!$E$4,IF(K69=Bandeau!$A$5,Bandeau!$E$5,IF(K69=Bandeau!$A$6,Bandeau!$E$6,IF(K69=Bandeau!$A$7,Bandeau!$E$7,IF(K69=Bandeau!$A$8,Bandeau!$E$8,IF(K69=Bandeau!$A$9,Bandeau!$E$9,IF(K69=Bandeau!$A$10,Bandeau!$E$10,IF(K69=Bandeau!$A$11,Bandeau!$E$11,IF(K69=Bandeau!$A$12,Bandeau!$E$12,"")))))))))</f>
        <v/>
      </c>
      <c r="M69" s="92">
        <f t="shared" ref="M69" si="46">IF(C69="","",(1.5))</f>
        <v>1.5</v>
      </c>
      <c r="N69" s="95">
        <f t="shared" ref="N69" si="47">IF(C69="","",0.25+((1.4*C69)/100))</f>
        <v>0.90799999999999992</v>
      </c>
      <c r="O69" s="86">
        <f t="shared" ref="O69" si="48">IF(C69="","",C69-SUM(D69,F69:F73,H69:H73,J69:J73,L69:L73,N69))</f>
        <v>21.641999999999999</v>
      </c>
      <c r="P69" s="53">
        <f>IF(C69="","",SUM(IF(E69="",0,Bun!$I$7),IF(E70="",0,Bun!$I$7),IF(E71="",0,Bun!$I$7),IF(E72="",0,Bun!$I$7),IF(E73="",0,Bun!$I$7),IF(G70="",0,Modulable!$I$7),IF(G71="",0,Modulable!$I$7),IF(G72="",0,Modulable!$I$7),IF(G73="",0,Modulable!$I$7),IF(G69="",0,Modulable!$I$7),IF(I69="",0,Plissé!$I$7),IF(I70="",0,Plissé!$I$7),IF(I71="",0,Plissé!$I$7),IF(I72="",0,Plissé!$I$7),IF(I73="",0,Plissé!$I$7),IF(L69="",0,Bandeau!$I$7),IF(L70="",0,Bandeau!$I$7),IF(L71="",0,Bandeau!$I$7),IF(L72="",0,Bandeau!$I$7),IF(L73="",0,Bandeau!$I$7)))</f>
        <v>18</v>
      </c>
    </row>
    <row r="70" spans="1:16" ht="15" customHeight="1" x14ac:dyDescent="0.25">
      <c r="A70" s="116"/>
      <c r="B70" s="107"/>
      <c r="C70" s="104"/>
      <c r="D70" s="101"/>
      <c r="E70" s="57"/>
      <c r="F70" s="47" t="str">
        <f>IF(E70=Bun!$A$4,Bun!$E$4,IF(E70=Bun!$A$5,Bun!$E$5,IF(E70=Bun!$A$6,Bun!$E$6,IF(E70=Bun!$A$7,Bun!$E$7,IF(E70=Bun!$A$8,Bun!$E$8,"")))))</f>
        <v/>
      </c>
      <c r="G70" s="66"/>
      <c r="H70" s="47" t="str">
        <f>IF(G70=Modulable!$A$4,Modulable!$E$4,IF(G70=Modulable!$A$5,Modulable!$E$5,IF(G70=Modulable!$A$6,Modulable!$E$6,IF(G70=Modulable!$A$7,Modulable!$E$7,IF(G70=Modulable!$A$8,Modulable!$E$8,"")))))</f>
        <v/>
      </c>
      <c r="I70" s="75"/>
      <c r="J70" s="47" t="str">
        <f>IF(I70=Plissé!$A$4,Plissé!$E$4,IF(I70=Plissé!$A$5,Plissé!$E$5,IF(I70=Plissé!$A$6,Plissé!$E$6,IF(I70=Plissé!$A$7,Plissé!$E$7,IF(I70=Plissé!$A$8,Plissé!$E$8,"")))))</f>
        <v/>
      </c>
      <c r="K70" s="84"/>
      <c r="L70" s="50" t="str">
        <f>IF(K70=Bandeau!$A$4,Bandeau!$E$4,IF(K70=Bandeau!$A$5,Bandeau!$E$5,IF(K70=Bandeau!$A$6,Bandeau!$E$6,IF(K70=Bandeau!$A$7,Bandeau!$E$7,IF(K70=Bandeau!$A$8,Bandeau!$E$8,IF(K70=Bandeau!$A$9,Bandeau!$E$9,IF(K70=Bandeau!$A$10,Bandeau!$E$10,IF(K70=Bandeau!$A$11,Bandeau!$E$11,IF(K70=Bandeau!$A$12,Bandeau!$E$12,"")))))))))</f>
        <v/>
      </c>
      <c r="M70" s="93"/>
      <c r="N70" s="96"/>
      <c r="O70" s="87"/>
      <c r="P70" s="54" t="str">
        <f>IF(C70="","",SUM(IF(E70="",0,Bun!$I$7),IF(E71="",0,Bun!$I$7),IF(E72="",0,Bun!$I$7),IF(E73="",0,Bun!$I$7),IF(E74="",0,Bun!$I$7),IF(G71="",0,Modulable!$I$7),IF(G72="",0,Modulable!$I$7),IF(G73="",0,Modulable!$I$7),IF(G74="",0,Modulable!$I$7),IF(G70="",0,Modulable!$I$7),IF(I70="",0,Plissé!$I$7),IF(I71="",0,Plissé!$I$7),IF(I72="",0,Plissé!$I$7),IF(I73="",0,Plissé!$I$7),IF(I74="",0,Plissé!$I$7),IF(L70="",0,Bandeau!$I$7),IF(L71="",0,Bandeau!$I$7),IF(L72="",0,Bandeau!$I$7),IF(L73="",0,Bandeau!$I$7),IF(L74="",0,Bandeau!$I$7)))</f>
        <v/>
      </c>
    </row>
    <row r="71" spans="1:16" ht="15" customHeight="1" x14ac:dyDescent="0.25">
      <c r="A71" s="116"/>
      <c r="B71" s="107"/>
      <c r="C71" s="104"/>
      <c r="D71" s="101"/>
      <c r="E71" s="57"/>
      <c r="F71" s="47" t="str">
        <f>IF(E71=Bun!$A$4,Bun!$E$4,IF(E71=Bun!$A$5,Bun!$E$5,IF(E71=Bun!$A$6,Bun!$E$6,IF(E71=Bun!$A$7,Bun!$E$7,IF(E71=Bun!$A$8,Bun!$E$8,"")))))</f>
        <v/>
      </c>
      <c r="G71" s="66"/>
      <c r="H71" s="47" t="str">
        <f>IF(G71=Modulable!$A$4,Modulable!$E$4,IF(G71=Modulable!$A$5,Modulable!$E$5,IF(G71=Modulable!$A$6,Modulable!$E$6,IF(G71=Modulable!$A$7,Modulable!$E$7,IF(G71=Modulable!$A$8,Modulable!$E$8,"")))))</f>
        <v/>
      </c>
      <c r="I71" s="75"/>
      <c r="J71" s="47" t="str">
        <f>IF(I71=Plissé!$A$4,Plissé!$E$4,IF(I71=Plissé!$A$5,Plissé!$E$5,IF(I71=Plissé!$A$6,Plissé!$E$6,IF(I71=Plissé!$A$7,Plissé!$E$7,IF(I71=Plissé!$A$8,Plissé!$E$8,"")))))</f>
        <v/>
      </c>
      <c r="K71" s="84"/>
      <c r="L71" s="50" t="str">
        <f>IF(K71=Bandeau!$A$4,Bandeau!$E$4,IF(K71=Bandeau!$A$5,Bandeau!$E$5,IF(K71=Bandeau!$A$6,Bandeau!$E$6,IF(K71=Bandeau!$A$7,Bandeau!$E$7,IF(K71=Bandeau!$A$8,Bandeau!$E$8,IF(K71=Bandeau!$A$9,Bandeau!$E$9,IF(K71=Bandeau!$A$10,Bandeau!$E$10,IF(K71=Bandeau!$A$11,Bandeau!$E$11,IF(K71=Bandeau!$A$12,Bandeau!$E$12,"")))))))))</f>
        <v/>
      </c>
      <c r="M71" s="93"/>
      <c r="N71" s="96"/>
      <c r="O71" s="87"/>
      <c r="P71" s="54" t="str">
        <f>IF(C71="","",SUM(IF(E71="",0,Bun!$I$7),IF(E72="",0,Bun!$I$7),IF(E73="",0,Bun!$I$7),IF(E74="",0,Bun!$I$7),IF(E75="",0,Bun!$I$7),IF(G72="",0,Modulable!$I$7),IF(G73="",0,Modulable!$I$7),IF(G74="",0,Modulable!$I$7),IF(G75="",0,Modulable!$I$7),IF(G71="",0,Modulable!$I$7),IF(I71="",0,Plissé!$I$7),IF(I72="",0,Plissé!$I$7),IF(I73="",0,Plissé!$I$7),IF(I74="",0,Plissé!$I$7),IF(I75="",0,Plissé!$I$7),IF(L71="",0,Bandeau!$I$7),IF(L72="",0,Bandeau!$I$7),IF(L73="",0,Bandeau!$I$7),IF(L74="",0,Bandeau!$I$7),IF(L75="",0,Bandeau!$I$7)))</f>
        <v/>
      </c>
    </row>
    <row r="72" spans="1:16" ht="15" customHeight="1" x14ac:dyDescent="0.25">
      <c r="A72" s="116"/>
      <c r="B72" s="107"/>
      <c r="C72" s="104"/>
      <c r="D72" s="101"/>
      <c r="E72" s="57"/>
      <c r="F72" s="47" t="str">
        <f>IF(E72=Bun!$A$4,Bun!$E$4,IF(E72=Bun!$A$5,Bun!$E$5,IF(E72=Bun!$A$6,Bun!$E$6,IF(E72=Bun!$A$7,Bun!$E$7,IF(E72=Bun!$A$8,Bun!$E$8,"")))))</f>
        <v/>
      </c>
      <c r="G72" s="66"/>
      <c r="H72" s="47" t="str">
        <f>IF(G72=Modulable!$A$4,Modulable!$E$4,IF(G72=Modulable!$A$5,Modulable!$E$5,IF(G72=Modulable!$A$6,Modulable!$E$6,IF(G72=Modulable!$A$7,Modulable!$E$7,IF(G72=Modulable!$A$8,Modulable!$E$8,"")))))</f>
        <v/>
      </c>
      <c r="I72" s="75"/>
      <c r="J72" s="47" t="str">
        <f>IF(I72=Plissé!$A$4,Plissé!$E$4,IF(I72=Plissé!$A$5,Plissé!$E$5,IF(I72=Plissé!$A$6,Plissé!$E$6,IF(I72=Plissé!$A$7,Plissé!$E$7,IF(I72=Plissé!$A$8,Plissé!$E$8,"")))))</f>
        <v/>
      </c>
      <c r="K72" s="84"/>
      <c r="L72" s="50" t="str">
        <f>IF(K72=Bandeau!$A$4,Bandeau!$E$4,IF(K72=Bandeau!$A$5,Bandeau!$E$5,IF(K72=Bandeau!$A$6,Bandeau!$E$6,IF(K72=Bandeau!$A$7,Bandeau!$E$7,IF(K72=Bandeau!$A$8,Bandeau!$E$8,IF(K72=Bandeau!$A$9,Bandeau!$E$9,IF(K72=Bandeau!$A$10,Bandeau!$E$10,IF(K72=Bandeau!$A$11,Bandeau!$E$11,IF(K72=Bandeau!$A$12,Bandeau!$E$12,"")))))))))</f>
        <v/>
      </c>
      <c r="M72" s="93"/>
      <c r="N72" s="96"/>
      <c r="O72" s="87"/>
      <c r="P72" s="54" t="str">
        <f>IF(C72="","",SUM(IF(E72="",0,Bun!$I$7),IF(E73="",0,Bun!$I$7),IF(E74="",0,Bun!$I$7),IF(E75="",0,Bun!$I$7),IF(E76="",0,Bun!$I$7),IF(G73="",0,Modulable!$I$7),IF(G74="",0,Modulable!$I$7),IF(G75="",0,Modulable!$I$7),IF(G76="",0,Modulable!$I$7),IF(G72="",0,Modulable!$I$7),IF(I72="",0,Plissé!$I$7),IF(I73="",0,Plissé!$I$7),IF(I74="",0,Plissé!$I$7),IF(I75="",0,Plissé!$I$7),IF(I76="",0,Plissé!$I$7),IF(L72="",0,Bandeau!$I$7),IF(L73="",0,Bandeau!$I$7),IF(L74="",0,Bandeau!$I$7),IF(L75="",0,Bandeau!$I$7),IF(L76="",0,Bandeau!$I$7)))</f>
        <v/>
      </c>
    </row>
    <row r="73" spans="1:16" ht="15.75" customHeight="1" thickBot="1" x14ac:dyDescent="0.3">
      <c r="A73" s="117"/>
      <c r="B73" s="108"/>
      <c r="C73" s="105"/>
      <c r="D73" s="102"/>
      <c r="E73" s="58"/>
      <c r="F73" s="48" t="str">
        <f>IF(E73=Bun!$A$4,Bun!$E$4,IF(E73=Bun!$A$5,Bun!$E$5,IF(E73=Bun!$A$6,Bun!$E$6,IF(E73=Bun!$A$7,Bun!$E$7,IF(E73=Bun!$A$8,Bun!$E$8,"")))))</f>
        <v/>
      </c>
      <c r="G73" s="67"/>
      <c r="H73" s="47" t="str">
        <f>IF(G73=Modulable!$A$4,Modulable!$E$4,IF(G73=Modulable!$A$5,Modulable!$E$5,IF(G73=Modulable!$A$6,Modulable!$E$6,IF(G73=Modulable!$A$7,Modulable!$E$7,IF(G73=Modulable!$A$8,Modulable!$E$8,"")))))</f>
        <v/>
      </c>
      <c r="I73" s="76"/>
      <c r="J73" s="48" t="str">
        <f>IF(I73=Plissé!$A$4,Plissé!$E$4,IF(I73=Plissé!$A$5,Plissé!$E$5,IF(I73=Plissé!$A$6,Plissé!$E$6,IF(I73=Plissé!$A$7,Plissé!$E$7,IF(I73=Plissé!$A$8,Plissé!$E$8,"")))))</f>
        <v/>
      </c>
      <c r="K73" s="85"/>
      <c r="L73" s="51" t="str">
        <f>IF(K73=Bandeau!$A$4,Bandeau!$E$4,IF(K73=Bandeau!$A$5,Bandeau!$E$5,IF(K73=Bandeau!$A$6,Bandeau!$E$6,IF(K73=Bandeau!$A$7,Bandeau!$E$7,IF(K73=Bandeau!$A$8,Bandeau!$E$8,IF(K73=Bandeau!$A$9,Bandeau!$E$9,IF(K73=Bandeau!$A$10,Bandeau!$E$10,IF(K73=Bandeau!$A$11,Bandeau!$E$11,IF(K73=Bandeau!$A$12,Bandeau!$E$12,"")))))))))</f>
        <v/>
      </c>
      <c r="M73" s="94"/>
      <c r="N73" s="97"/>
      <c r="O73" s="88"/>
      <c r="P73" s="55" t="str">
        <f>IF(C73="","",SUM(IF(E73="",0,Bun!$I$7),IF(E74="",0,Bun!$I$7),IF(E75="",0,Bun!$I$7),IF(E76="",0,Bun!$I$7),IF(E77="",0,Bun!$I$7),IF(G74="",0,Modulable!$I$7),IF(G75="",0,Modulable!$I$7),IF(G76="",0,Modulable!$I$7),IF(G77="",0,Modulable!$I$7),IF(G73="",0,Modulable!$I$7),IF(I73="",0,Plissé!$I$7),IF(I74="",0,Plissé!$I$7),IF(I75="",0,Plissé!$I$7),IF(I76="",0,Plissé!$I$7),IF(I77="",0,Plissé!$I$7),IF(L73="",0,Bandeau!$I$7),IF(L74="",0,Bandeau!$I$7),IF(L75="",0,Bandeau!$I$7),IF(L76="",0,Bandeau!$I$7),IF(L77="",0,Bandeau!$I$7)))</f>
        <v/>
      </c>
    </row>
    <row r="74" spans="1:16" ht="15" customHeight="1" x14ac:dyDescent="0.25">
      <c r="A74" s="115">
        <f>IF('[1]Registre des ventes'!B20="","",'[1]Registre des ventes'!B20)</f>
        <v>42881</v>
      </c>
      <c r="B74" s="106">
        <f>IF('[1]Registre des ventes'!C20="","",'[1]Registre des ventes'!C20)</f>
        <v>10015</v>
      </c>
      <c r="C74" s="103">
        <f>IF('[1]Registre des ventes'!D20="","",'[1]Registre des ventes'!D20)</f>
        <v>25</v>
      </c>
      <c r="D74" s="100" t="str">
        <f t="shared" ref="D74" si="49">IF(C74="","",IF(C74&lt;90,"Payé par le client",6))</f>
        <v>Payé par le client</v>
      </c>
      <c r="E74" s="56"/>
      <c r="F74" s="46" t="str">
        <f>IF(E74=Bun!$A$4,Bun!$E$4,IF(E74=Bun!$A$5,Bun!$E$5,IF(E74=Bun!$A$6,Bun!$E$6,IF(E74=Bun!$A$7,Bun!$E$7,IF(E74=Bun!$A$8,Bun!$E$8,"")))))</f>
        <v/>
      </c>
      <c r="G74" s="65"/>
      <c r="H74" s="46" t="str">
        <f>IF(G74=Modulable!$A$4,Modulable!$E$4,IF(G74=Modulable!$A$5,Modulable!$E$5,IF(G74=Modulable!$A$6,Modulable!$E$6,IF(G74=Modulable!$A$7,Modulable!$E$7,IF(G74=Modulable!$A$8,Modulable!$E$8,"")))))</f>
        <v/>
      </c>
      <c r="I74" s="74"/>
      <c r="J74" s="46" t="str">
        <f>IF(I74=Plissé!$A$4,Plissé!$E$4,IF(I74=Plissé!$A$5,Plissé!$E$5,IF(I74=Plissé!$A$6,Plissé!$E$6,IF(I74=Plissé!$A$7,Plissé!$E$7,IF(I74=Plissé!$A$8,Plissé!$E$8,"")))))</f>
        <v/>
      </c>
      <c r="K74" s="83" t="s">
        <v>38</v>
      </c>
      <c r="L74" s="49">
        <f>IF(K74=Bandeau!$A$4,Bandeau!$E$4,IF(K74=Bandeau!$A$5,Bandeau!$E$5,IF(K74=Bandeau!$A$6,Bandeau!$E$6,IF(K74=Bandeau!$A$7,Bandeau!$E$7,IF(K74=Bandeau!$A$8,Bandeau!$E$8,IF(K74=Bandeau!$A$9,Bandeau!$E$9,IF(K74=Bandeau!$A$10,Bandeau!$E$10,IF(K74=Bandeau!$A$11,Bandeau!$E$11,IF(K74=Bandeau!$A$12,Bandeau!$E$12,"")))))))))</f>
        <v>16.488571428571429</v>
      </c>
      <c r="M74" s="92">
        <f t="shared" ref="M74" si="50">IF(C74="","",(1.5))</f>
        <v>1.5</v>
      </c>
      <c r="N74" s="95">
        <f t="shared" ref="N74" si="51">IF(C74="","",0.25+((1.4*C74)/100))</f>
        <v>0.6</v>
      </c>
      <c r="O74" s="86">
        <f t="shared" ref="O74" si="52">IF(C74="","",C74-SUM(D74,F74:F78,H74:H78,J74:J78,L74:L78,N74))</f>
        <v>7.9114285714285693</v>
      </c>
      <c r="P74" s="53">
        <f>IF(C74="","",SUM(IF(E74="",0,Bun!$I$7),IF(E75="",0,Bun!$I$7),IF(E76="",0,Bun!$I$7),IF(E77="",0,Bun!$I$7),IF(E78="",0,Bun!$I$7),IF(G75="",0,Modulable!$I$7),IF(G76="",0,Modulable!$I$7),IF(G77="",0,Modulable!$I$7),IF(G78="",0,Modulable!$I$7),IF(G74="",0,Modulable!$I$7),IF(I74="",0,Plissé!$I$7),IF(I75="",0,Plissé!$I$7),IF(I76="",0,Plissé!$I$7),IF(I77="",0,Plissé!$I$7),IF(I78="",0,Plissé!$I$7),IF(L74="",0,Bandeau!$I$7),IF(L75="",0,Bandeau!$I$7),IF(L76="",0,Bandeau!$I$7),IF(L77="",0,Bandeau!$I$7),IF(L78="",0,Bandeau!$I$7)))</f>
        <v>13.5</v>
      </c>
    </row>
    <row r="75" spans="1:16" ht="15" customHeight="1" x14ac:dyDescent="0.25">
      <c r="A75" s="116"/>
      <c r="B75" s="107"/>
      <c r="C75" s="104"/>
      <c r="D75" s="101"/>
      <c r="E75" s="57"/>
      <c r="F75" s="47" t="str">
        <f>IF(E75=Bun!$A$4,Bun!$E$4,IF(E75=Bun!$A$5,Bun!$E$5,IF(E75=Bun!$A$6,Bun!$E$6,IF(E75=Bun!$A$7,Bun!$E$7,IF(E75=Bun!$A$8,Bun!$E$8,"")))))</f>
        <v/>
      </c>
      <c r="G75" s="66"/>
      <c r="H75" s="47" t="str">
        <f>IF(G75=Modulable!$A$4,Modulable!$E$4,IF(G75=Modulable!$A$5,Modulable!$E$5,IF(G75=Modulable!$A$6,Modulable!$E$6,IF(G75=Modulable!$A$7,Modulable!$E$7,IF(G75=Modulable!$A$8,Modulable!$E$8,"")))))</f>
        <v/>
      </c>
      <c r="I75" s="75"/>
      <c r="J75" s="47" t="str">
        <f>IF(I75=Plissé!$A$4,Plissé!$E$4,IF(I75=Plissé!$A$5,Plissé!$E$5,IF(I75=Plissé!$A$6,Plissé!$E$6,IF(I75=Plissé!$A$7,Plissé!$E$7,IF(I75=Plissé!$A$8,Plissé!$E$8,"")))))</f>
        <v/>
      </c>
      <c r="K75" s="84"/>
      <c r="L75" s="50" t="str">
        <f>IF(K75=Bandeau!$A$4,Bandeau!$E$4,IF(K75=Bandeau!$A$5,Bandeau!$E$5,IF(K75=Bandeau!$A$6,Bandeau!$E$6,IF(K75=Bandeau!$A$7,Bandeau!$E$7,IF(K75=Bandeau!$A$8,Bandeau!$E$8,IF(K75=Bandeau!$A$9,Bandeau!$E$9,IF(K75=Bandeau!$A$10,Bandeau!$E$10,IF(K75=Bandeau!$A$11,Bandeau!$E$11,IF(K75=Bandeau!$A$12,Bandeau!$E$12,"")))))))))</f>
        <v/>
      </c>
      <c r="M75" s="93"/>
      <c r="N75" s="96"/>
      <c r="O75" s="87"/>
      <c r="P75" s="54" t="str">
        <f>IF(C75="","",SUM(IF(E75="",0,Bun!$I$7),IF(E76="",0,Bun!$I$7),IF(E77="",0,Bun!$I$7),IF(E78="",0,Bun!$I$7),IF(E79="",0,Bun!$I$7),IF(G76="",0,Modulable!$I$7),IF(G77="",0,Modulable!$I$7),IF(G78="",0,Modulable!$I$7),IF(G79="",0,Modulable!$I$7),IF(G75="",0,Modulable!$I$7),IF(I75="",0,Plissé!$I$7),IF(I76="",0,Plissé!$I$7),IF(I77="",0,Plissé!$I$7),IF(I78="",0,Plissé!$I$7),IF(I79="",0,Plissé!$I$7),IF(L75="",0,Bandeau!$I$7),IF(L76="",0,Bandeau!$I$7),IF(L77="",0,Bandeau!$I$7),IF(L78="",0,Bandeau!$I$7),IF(L79="",0,Bandeau!$I$7)))</f>
        <v/>
      </c>
    </row>
    <row r="76" spans="1:16" ht="15" customHeight="1" x14ac:dyDescent="0.25">
      <c r="A76" s="116"/>
      <c r="B76" s="107"/>
      <c r="C76" s="104"/>
      <c r="D76" s="101"/>
      <c r="E76" s="57"/>
      <c r="F76" s="47" t="str">
        <f>IF(E76=Bun!$A$4,Bun!$E$4,IF(E76=Bun!$A$5,Bun!$E$5,IF(E76=Bun!$A$6,Bun!$E$6,IF(E76=Bun!$A$7,Bun!$E$7,IF(E76=Bun!$A$8,Bun!$E$8,"")))))</f>
        <v/>
      </c>
      <c r="G76" s="66"/>
      <c r="H76" s="47" t="str">
        <f>IF(G76=Modulable!$A$4,Modulable!$E$4,IF(G76=Modulable!$A$5,Modulable!$E$5,IF(G76=Modulable!$A$6,Modulable!$E$6,IF(G76=Modulable!$A$7,Modulable!$E$7,IF(G76=Modulable!$A$8,Modulable!$E$8,"")))))</f>
        <v/>
      </c>
      <c r="I76" s="75"/>
      <c r="J76" s="47" t="str">
        <f>IF(I76=Plissé!$A$4,Plissé!$E$4,IF(I76=Plissé!$A$5,Plissé!$E$5,IF(I76=Plissé!$A$6,Plissé!$E$6,IF(I76=Plissé!$A$7,Plissé!$E$7,IF(I76=Plissé!$A$8,Plissé!$E$8,"")))))</f>
        <v/>
      </c>
      <c r="K76" s="84"/>
      <c r="L76" s="50" t="str">
        <f>IF(K76=Bandeau!$A$4,Bandeau!$E$4,IF(K76=Bandeau!$A$5,Bandeau!$E$5,IF(K76=Bandeau!$A$6,Bandeau!$E$6,IF(K76=Bandeau!$A$7,Bandeau!$E$7,IF(K76=Bandeau!$A$8,Bandeau!$E$8,IF(K76=Bandeau!$A$9,Bandeau!$E$9,IF(K76=Bandeau!$A$10,Bandeau!$E$10,IF(K76=Bandeau!$A$11,Bandeau!$E$11,IF(K76=Bandeau!$A$12,Bandeau!$E$12,"")))))))))</f>
        <v/>
      </c>
      <c r="M76" s="93"/>
      <c r="N76" s="96"/>
      <c r="O76" s="87"/>
      <c r="P76" s="54" t="str">
        <f>IF(C76="","",SUM(IF(E76="",0,Bun!$I$7),IF(E77="",0,Bun!$I$7),IF(E78="",0,Bun!$I$7),IF(E79="",0,Bun!$I$7),IF(E80="",0,Bun!$I$7),IF(G77="",0,Modulable!$I$7),IF(G78="",0,Modulable!$I$7),IF(G79="",0,Modulable!$I$7),IF(G80="",0,Modulable!$I$7),IF(G76="",0,Modulable!$I$7),IF(I76="",0,Plissé!$I$7),IF(I77="",0,Plissé!$I$7),IF(I78="",0,Plissé!$I$7),IF(I79="",0,Plissé!$I$7),IF(I80="",0,Plissé!$I$7),IF(L76="",0,Bandeau!$I$7),IF(L77="",0,Bandeau!$I$7),IF(L78="",0,Bandeau!$I$7),IF(L79="",0,Bandeau!$I$7),IF(L80="",0,Bandeau!$I$7)))</f>
        <v/>
      </c>
    </row>
    <row r="77" spans="1:16" ht="15" customHeight="1" x14ac:dyDescent="0.25">
      <c r="A77" s="116"/>
      <c r="B77" s="107"/>
      <c r="C77" s="104"/>
      <c r="D77" s="101"/>
      <c r="E77" s="57"/>
      <c r="F77" s="47" t="str">
        <f>IF(E77=Bun!$A$4,Bun!$E$4,IF(E77=Bun!$A$5,Bun!$E$5,IF(E77=Bun!$A$6,Bun!$E$6,IF(E77=Bun!$A$7,Bun!$E$7,IF(E77=Bun!$A$8,Bun!$E$8,"")))))</f>
        <v/>
      </c>
      <c r="G77" s="66"/>
      <c r="H77" s="47" t="str">
        <f>IF(G77=Modulable!$A$4,Modulable!$E$4,IF(G77=Modulable!$A$5,Modulable!$E$5,IF(G77=Modulable!$A$6,Modulable!$E$6,IF(G77=Modulable!$A$7,Modulable!$E$7,IF(G77=Modulable!$A$8,Modulable!$E$8,"")))))</f>
        <v/>
      </c>
      <c r="I77" s="75"/>
      <c r="J77" s="47" t="str">
        <f>IF(I77=Plissé!$A$4,Plissé!$E$4,IF(I77=Plissé!$A$5,Plissé!$E$5,IF(I77=Plissé!$A$6,Plissé!$E$6,IF(I77=Plissé!$A$7,Plissé!$E$7,IF(I77=Plissé!$A$8,Plissé!$E$8,"")))))</f>
        <v/>
      </c>
      <c r="K77" s="84"/>
      <c r="L77" s="50" t="str">
        <f>IF(K77=Bandeau!$A$4,Bandeau!$E$4,IF(K77=Bandeau!$A$5,Bandeau!$E$5,IF(K77=Bandeau!$A$6,Bandeau!$E$6,IF(K77=Bandeau!$A$7,Bandeau!$E$7,IF(K77=Bandeau!$A$8,Bandeau!$E$8,IF(K77=Bandeau!$A$9,Bandeau!$E$9,IF(K77=Bandeau!$A$10,Bandeau!$E$10,IF(K77=Bandeau!$A$11,Bandeau!$E$11,IF(K77=Bandeau!$A$12,Bandeau!$E$12,"")))))))))</f>
        <v/>
      </c>
      <c r="M77" s="93"/>
      <c r="N77" s="96"/>
      <c r="O77" s="87"/>
      <c r="P77" s="54" t="str">
        <f>IF(C77="","",SUM(IF(E77="",0,Bun!$I$7),IF(E78="",0,Bun!$I$7),IF(E79="",0,Bun!$I$7),IF(E80="",0,Bun!$I$7),IF(E81="",0,Bun!$I$7),IF(G78="",0,Modulable!$I$7),IF(G79="",0,Modulable!$I$7),IF(G80="",0,Modulable!$I$7),IF(G81="",0,Modulable!$I$7),IF(G77="",0,Modulable!$I$7),IF(I77="",0,Plissé!$I$7),IF(I78="",0,Plissé!$I$7),IF(I79="",0,Plissé!$I$7),IF(I80="",0,Plissé!$I$7),IF(I81="",0,Plissé!$I$7),IF(L77="",0,Bandeau!$I$7),IF(L78="",0,Bandeau!$I$7),IF(L79="",0,Bandeau!$I$7),IF(L80="",0,Bandeau!$I$7),IF(L81="",0,Bandeau!$I$7)))</f>
        <v/>
      </c>
    </row>
    <row r="78" spans="1:16" ht="15.75" customHeight="1" thickBot="1" x14ac:dyDescent="0.3">
      <c r="A78" s="117"/>
      <c r="B78" s="108"/>
      <c r="C78" s="105"/>
      <c r="D78" s="102"/>
      <c r="E78" s="58"/>
      <c r="F78" s="48" t="str">
        <f>IF(E78=Bun!$A$4,Bun!$E$4,IF(E78=Bun!$A$5,Bun!$E$5,IF(E78=Bun!$A$6,Bun!$E$6,IF(E78=Bun!$A$7,Bun!$E$7,IF(E78=Bun!$A$8,Bun!$E$8,"")))))</f>
        <v/>
      </c>
      <c r="G78" s="67"/>
      <c r="H78" s="48" t="str">
        <f>IF(G78=Modulable!$A$4,Modulable!$E$4,IF(G78=Modulable!$A$5,Modulable!$E$5,IF(G78=Modulable!$A$6,Modulable!$E$6,IF(G78=Modulable!$A$7,Modulable!$E$7,IF(G78=Modulable!$A$8,Modulable!$E$8,"")))))</f>
        <v/>
      </c>
      <c r="I78" s="76"/>
      <c r="J78" s="48" t="str">
        <f>IF(I78=Plissé!$A$4,Plissé!$E$4,IF(I78=Plissé!$A$5,Plissé!$E$5,IF(I78=Plissé!$A$6,Plissé!$E$6,IF(I78=Plissé!$A$7,Plissé!$E$7,IF(I78=Plissé!$A$8,Plissé!$E$8,"")))))</f>
        <v/>
      </c>
      <c r="K78" s="85"/>
      <c r="L78" s="51" t="str">
        <f>IF(K78=Bandeau!$A$4,Bandeau!$E$4,IF(K78=Bandeau!$A$5,Bandeau!$E$5,IF(K78=Bandeau!$A$6,Bandeau!$E$6,IF(K78=Bandeau!$A$7,Bandeau!$E$7,IF(K78=Bandeau!$A$8,Bandeau!$E$8,IF(K78=Bandeau!$A$9,Bandeau!$E$9,IF(K78=Bandeau!$A$10,Bandeau!$E$10,IF(K78=Bandeau!$A$11,Bandeau!$E$11,IF(K78=Bandeau!$A$12,Bandeau!$E$12,"")))))))))</f>
        <v/>
      </c>
      <c r="M78" s="94"/>
      <c r="N78" s="97"/>
      <c r="O78" s="88"/>
      <c r="P78" s="55" t="str">
        <f>IF(C78="","",SUM(IF(E78="",0,Bun!$I$7),IF(E79="",0,Bun!$I$7),IF(E80="",0,Bun!$I$7),IF(E81="",0,Bun!$I$7),IF(E82="",0,Bun!$I$7),IF(G79="",0,Modulable!$I$7),IF(G80="",0,Modulable!$I$7),IF(G81="",0,Modulable!$I$7),IF(G82="",0,Modulable!$I$7),IF(G78="",0,Modulable!$I$7),IF(I78="",0,Plissé!$I$7),IF(I79="",0,Plissé!$I$7),IF(I80="",0,Plissé!$I$7),IF(I81="",0,Plissé!$I$7),IF(I82="",0,Plissé!$I$7),IF(L78="",0,Bandeau!$I$7),IF(L79="",0,Bandeau!$I$7),IF(L80="",0,Bandeau!$I$7),IF(L81="",0,Bandeau!$I$7),IF(L82="",0,Bandeau!$I$7)))</f>
        <v/>
      </c>
    </row>
    <row r="79" spans="1:16" ht="15" customHeight="1" x14ac:dyDescent="0.25">
      <c r="A79" s="115">
        <f>IF('[1]Registre des ventes'!B21="","",'[1]Registre des ventes'!B21)</f>
        <v>42885</v>
      </c>
      <c r="B79" s="106">
        <f>IF('[1]Registre des ventes'!C21="","",'[1]Registre des ventes'!C21)</f>
        <v>10016</v>
      </c>
      <c r="C79" s="103">
        <f>IF('[1]Registre des ventes'!D21="","",'[1]Registre des ventes'!D21)</f>
        <v>30</v>
      </c>
      <c r="D79" s="100" t="str">
        <f t="shared" ref="D79" si="53">IF(C79="","",IF(C79&lt;90,"Payé par le client",6))</f>
        <v>Payé par le client</v>
      </c>
      <c r="E79" s="56"/>
      <c r="F79" s="46" t="str">
        <f>IF(E79=Bun!$A$4,Bun!$E$4,IF(E79=Bun!$A$5,Bun!$E$5,IF(E79=Bun!$A$6,Bun!$E$6,IF(E79=Bun!$A$7,Bun!$E$7,IF(E79=Bun!$A$8,Bun!$E$8,"")))))</f>
        <v/>
      </c>
      <c r="G79" s="65"/>
      <c r="H79" s="46" t="str">
        <f>IF(G79=Modulable!$A$4,Modulable!$E$4,IF(G79=Modulable!$A$5,Modulable!$E$5,IF(G79=Modulable!$A$6,Modulable!$E$6,IF(G79=Modulable!$A$7,Modulable!$E$7,IF(G79=Modulable!$A$8,Modulable!$E$8,"")))))</f>
        <v/>
      </c>
      <c r="I79" s="74"/>
      <c r="J79" s="46" t="str">
        <f>IF(I79=Plissé!$A$4,Plissé!$E$4,IF(I79=Plissé!$A$5,Plissé!$E$5,IF(I79=Plissé!$A$6,Plissé!$E$6,IF(I79=Plissé!$A$7,Plissé!$E$7,IF(I79=Plissé!$A$8,Plissé!$E$8,"")))))</f>
        <v/>
      </c>
      <c r="K79" s="83" t="s">
        <v>45</v>
      </c>
      <c r="L79" s="49">
        <f>IF(K79=Bandeau!$A$4,Bandeau!$E$4,IF(K79=Bandeau!$A$5,Bandeau!$E$5,IF(K79=Bandeau!$A$6,Bandeau!$E$6,IF(K79=Bandeau!$A$7,Bandeau!$E$7,IF(K79=Bandeau!$A$8,Bandeau!$E$8,IF(K79=Bandeau!$A$9,Bandeau!$E$9,IF(K79=Bandeau!$A$10,Bandeau!$E$10,IF(K79=Bandeau!$A$11,Bandeau!$E$11,IF(K79=Bandeau!$A$12,Bandeau!$E$12,"")))))))))</f>
        <v>17.687272727272727</v>
      </c>
      <c r="M79" s="92">
        <f t="shared" ref="M79" si="54">IF(C79="","",(1.5))</f>
        <v>1.5</v>
      </c>
      <c r="N79" s="95">
        <f t="shared" ref="N79:N139" si="55">IF(C79="","",0.25+((1.4*C79)/100))</f>
        <v>0.66999999999999993</v>
      </c>
      <c r="O79" s="86">
        <f t="shared" ref="O79:O139" si="56">IF(C79="","",C79-SUM(D79,F79:F83,H79:H83,J79:J83,L79:L83,N79))</f>
        <v>11.642727272727271</v>
      </c>
      <c r="P79" s="53">
        <f>IF(C79="","",SUM(IF(E79="",0,Bun!$I$7),IF(E80="",0,Bun!$I$7),IF(E81="",0,Bun!$I$7),IF(E82="",0,Bun!$I$7),IF(E83="",0,Bun!$I$7),IF(G80="",0,Modulable!$I$7),IF(G81="",0,Modulable!$I$7),IF(G82="",0,Modulable!$I$7),IF(G83="",0,Modulable!$I$7),IF(G79="",0,Modulable!$I$7),IF(I79="",0,Plissé!$I$7),IF(I80="",0,Plissé!$I$7),IF(I81="",0,Plissé!$I$7),IF(I82="",0,Plissé!$I$7),IF(I83="",0,Plissé!$I$7),IF(L79="",0,Bandeau!$I$7),IF(L80="",0,Bandeau!$I$7),IF(L81="",0,Bandeau!$I$7),IF(L82="",0,Bandeau!$I$7),IF(L83="",0,Bandeau!$I$7)))</f>
        <v>13.5</v>
      </c>
    </row>
    <row r="80" spans="1:16" ht="15" customHeight="1" x14ac:dyDescent="0.25">
      <c r="A80" s="116"/>
      <c r="B80" s="107"/>
      <c r="C80" s="104"/>
      <c r="D80" s="101"/>
      <c r="E80" s="57"/>
      <c r="F80" s="47" t="str">
        <f>IF(E80=Bun!$A$4,Bun!$E$4,IF(E80=Bun!$A$5,Bun!$E$5,IF(E80=Bun!$A$6,Bun!$E$6,IF(E80=Bun!$A$7,Bun!$E$7,IF(E80=Bun!$A$8,Bun!$E$8,"")))))</f>
        <v/>
      </c>
      <c r="G80" s="66"/>
      <c r="H80" s="47" t="str">
        <f>IF(G80=Modulable!$A$4,Modulable!$E$4,IF(G80=Modulable!$A$5,Modulable!$E$5,IF(G80=Modulable!$A$6,Modulable!$E$6,IF(G80=Modulable!$A$7,Modulable!$E$7,IF(G80=Modulable!$A$8,Modulable!$E$8,"")))))</f>
        <v/>
      </c>
      <c r="I80" s="75"/>
      <c r="J80" s="47" t="str">
        <f>IF(I80=Plissé!$A$4,Plissé!$E$4,IF(I80=Plissé!$A$5,Plissé!$E$5,IF(I80=Plissé!$A$6,Plissé!$E$6,IF(I80=Plissé!$A$7,Plissé!$E$7,IF(I80=Plissé!$A$8,Plissé!$E$8,"")))))</f>
        <v/>
      </c>
      <c r="K80" s="84"/>
      <c r="L80" s="50" t="str">
        <f>IF(K80=Bandeau!$A$4,Bandeau!$E$4,IF(K80=Bandeau!$A$5,Bandeau!$E$5,IF(K80=Bandeau!$A$6,Bandeau!$E$6,IF(K80=Bandeau!$A$7,Bandeau!$E$7,IF(K80=Bandeau!$A$8,Bandeau!$E$8,IF(K80=Bandeau!$A$9,Bandeau!$E$9,IF(K80=Bandeau!$A$10,Bandeau!$E$10,IF(K80=Bandeau!$A$11,Bandeau!$E$11,IF(K80=Bandeau!$A$12,Bandeau!$E$12,"")))))))))</f>
        <v/>
      </c>
      <c r="M80" s="93"/>
      <c r="N80" s="96"/>
      <c r="O80" s="87"/>
      <c r="P80" s="54" t="str">
        <f>IF(C80="","",SUM(IF(E80="",0,Bun!$I$7),IF(E81="",0,Bun!$I$7),IF(E82="",0,Bun!$I$7),IF(E83="",0,Bun!$I$7),IF(E84="",0,Bun!$I$7),IF(G81="",0,Modulable!$I$7),IF(G82="",0,Modulable!$I$7),IF(G83="",0,Modulable!$I$7),IF(G84="",0,Modulable!$I$7),IF(G80="",0,Modulable!$I$7),IF(I80="",0,Plissé!$I$7),IF(I81="",0,Plissé!$I$7),IF(I82="",0,Plissé!$I$7),IF(I83="",0,Plissé!$I$7),IF(I84="",0,Plissé!$I$7),IF(L80="",0,Bandeau!$I$7),IF(L81="",0,Bandeau!$I$7),IF(L82="",0,Bandeau!$I$7),IF(L83="",0,Bandeau!$I$7),IF(L84="",0,Bandeau!$I$7)))</f>
        <v/>
      </c>
    </row>
    <row r="81" spans="1:16" ht="15" customHeight="1" x14ac:dyDescent="0.25">
      <c r="A81" s="116"/>
      <c r="B81" s="107"/>
      <c r="C81" s="104"/>
      <c r="D81" s="101"/>
      <c r="E81" s="57"/>
      <c r="F81" s="47" t="str">
        <f>IF(E81=Bun!$A$4,Bun!$E$4,IF(E81=Bun!$A$5,Bun!$E$5,IF(E81=Bun!$A$6,Bun!$E$6,IF(E81=Bun!$A$7,Bun!$E$7,IF(E81=Bun!$A$8,Bun!$E$8,"")))))</f>
        <v/>
      </c>
      <c r="G81" s="66"/>
      <c r="H81" s="47" t="str">
        <f>IF(G81=Modulable!$A$4,Modulable!$E$4,IF(G81=Modulable!$A$5,Modulable!$E$5,IF(G81=Modulable!$A$6,Modulable!$E$6,IF(G81=Modulable!$A$7,Modulable!$E$7,IF(G81=Modulable!$A$8,Modulable!$E$8,"")))))</f>
        <v/>
      </c>
      <c r="I81" s="75"/>
      <c r="J81" s="47" t="str">
        <f>IF(I81=Plissé!$A$4,Plissé!$E$4,IF(I81=Plissé!$A$5,Plissé!$E$5,IF(I81=Plissé!$A$6,Plissé!$E$6,IF(I81=Plissé!$A$7,Plissé!$E$7,IF(I81=Plissé!$A$8,Plissé!$E$8,"")))))</f>
        <v/>
      </c>
      <c r="K81" s="84"/>
      <c r="L81" s="50" t="str">
        <f>IF(K81=Bandeau!$A$4,Bandeau!$E$4,IF(K81=Bandeau!$A$5,Bandeau!$E$5,IF(K81=Bandeau!$A$6,Bandeau!$E$6,IF(K81=Bandeau!$A$7,Bandeau!$E$7,IF(K81=Bandeau!$A$8,Bandeau!$E$8,IF(K81=Bandeau!$A$9,Bandeau!$E$9,IF(K81=Bandeau!$A$10,Bandeau!$E$10,IF(K81=Bandeau!$A$11,Bandeau!$E$11,IF(K81=Bandeau!$A$12,Bandeau!$E$12,"")))))))))</f>
        <v/>
      </c>
      <c r="M81" s="93"/>
      <c r="N81" s="96"/>
      <c r="O81" s="87"/>
      <c r="P81" s="54" t="str">
        <f>IF(C81="","",SUM(IF(E81="",0,Bun!$I$7),IF(E82="",0,Bun!$I$7),IF(E83="",0,Bun!$I$7),IF(E84="",0,Bun!$I$7),IF(E85="",0,Bun!$I$7),IF(G82="",0,Modulable!$I$7),IF(G83="",0,Modulable!$I$7),IF(G84="",0,Modulable!$I$7),IF(G85="",0,Modulable!$I$7),IF(G81="",0,Modulable!$I$7),IF(I81="",0,Plissé!$I$7),IF(I82="",0,Plissé!$I$7),IF(I83="",0,Plissé!$I$7),IF(I84="",0,Plissé!$I$7),IF(I85="",0,Plissé!$I$7),IF(L81="",0,Bandeau!$I$7),IF(L82="",0,Bandeau!$I$7),IF(L83="",0,Bandeau!$I$7),IF(L84="",0,Bandeau!$I$7),IF(L85="",0,Bandeau!$I$7)))</f>
        <v/>
      </c>
    </row>
    <row r="82" spans="1:16" ht="15" customHeight="1" x14ac:dyDescent="0.25">
      <c r="A82" s="116"/>
      <c r="B82" s="107"/>
      <c r="C82" s="104"/>
      <c r="D82" s="101"/>
      <c r="E82" s="57"/>
      <c r="F82" s="47" t="str">
        <f>IF(E82=Bun!$A$4,Bun!$E$4,IF(E82=Bun!$A$5,Bun!$E$5,IF(E82=Bun!$A$6,Bun!$E$6,IF(E82=Bun!$A$7,Bun!$E$7,IF(E82=Bun!$A$8,Bun!$E$8,"")))))</f>
        <v/>
      </c>
      <c r="G82" s="66"/>
      <c r="H82" s="47" t="str">
        <f>IF(G82=Modulable!$A$4,Modulable!$E$4,IF(G82=Modulable!$A$5,Modulable!$E$5,IF(G82=Modulable!$A$6,Modulable!$E$6,IF(G82=Modulable!$A$7,Modulable!$E$7,IF(G82=Modulable!$A$8,Modulable!$E$8,"")))))</f>
        <v/>
      </c>
      <c r="I82" s="75"/>
      <c r="J82" s="47" t="str">
        <f>IF(I82=Plissé!$A$4,Plissé!$E$4,IF(I82=Plissé!$A$5,Plissé!$E$5,IF(I82=Plissé!$A$6,Plissé!$E$6,IF(I82=Plissé!$A$7,Plissé!$E$7,IF(I82=Plissé!$A$8,Plissé!$E$8,"")))))</f>
        <v/>
      </c>
      <c r="K82" s="84"/>
      <c r="L82" s="50" t="str">
        <f>IF(K82=Bandeau!$A$4,Bandeau!$E$4,IF(K82=Bandeau!$A$5,Bandeau!$E$5,IF(K82=Bandeau!$A$6,Bandeau!$E$6,IF(K82=Bandeau!$A$7,Bandeau!$E$7,IF(K82=Bandeau!$A$8,Bandeau!$E$8,IF(K82=Bandeau!$A$9,Bandeau!$E$9,IF(K82=Bandeau!$A$10,Bandeau!$E$10,IF(K82=Bandeau!$A$11,Bandeau!$E$11,IF(K82=Bandeau!$A$12,Bandeau!$E$12,"")))))))))</f>
        <v/>
      </c>
      <c r="M82" s="93"/>
      <c r="N82" s="96"/>
      <c r="O82" s="87"/>
      <c r="P82" s="54" t="str">
        <f>IF(C82="","",SUM(IF(E82="",0,Bun!$I$7),IF(E83="",0,Bun!$I$7),IF(E84="",0,Bun!$I$7),IF(E85="",0,Bun!$I$7),IF(E86="",0,Bun!$I$7),IF(G83="",0,Modulable!$I$7),IF(G84="",0,Modulable!$I$7),IF(G85="",0,Modulable!$I$7),IF(G86="",0,Modulable!$I$7),IF(G82="",0,Modulable!$I$7),IF(I82="",0,Plissé!$I$7),IF(I83="",0,Plissé!$I$7),IF(I84="",0,Plissé!$I$7),IF(I85="",0,Plissé!$I$7),IF(I86="",0,Plissé!$I$7),IF(L82="",0,Bandeau!$I$7),IF(L83="",0,Bandeau!$I$7),IF(L84="",0,Bandeau!$I$7),IF(L85="",0,Bandeau!$I$7),IF(L86="",0,Bandeau!$I$7)))</f>
        <v/>
      </c>
    </row>
    <row r="83" spans="1:16" ht="15.75" customHeight="1" thickBot="1" x14ac:dyDescent="0.3">
      <c r="A83" s="117"/>
      <c r="B83" s="108"/>
      <c r="C83" s="105"/>
      <c r="D83" s="102"/>
      <c r="E83" s="58"/>
      <c r="F83" s="48" t="str">
        <f>IF(E83=Bun!$A$4,Bun!$E$4,IF(E83=Bun!$A$5,Bun!$E$5,IF(E83=Bun!$A$6,Bun!$E$6,IF(E83=Bun!$A$7,Bun!$E$7,IF(E83=Bun!$A$8,Bun!$E$8,"")))))</f>
        <v/>
      </c>
      <c r="G83" s="67"/>
      <c r="H83" s="48" t="str">
        <f>IF(G83=Modulable!$A$4,Modulable!$E$4,IF(G83=Modulable!$A$5,Modulable!$E$5,IF(G83=Modulable!$A$6,Modulable!$E$6,IF(G83=Modulable!$A$7,Modulable!$E$7,IF(G83=Modulable!$A$8,Modulable!$E$8,"")))))</f>
        <v/>
      </c>
      <c r="I83" s="76"/>
      <c r="J83" s="47" t="str">
        <f>IF(I83=Plissé!$A$4,Plissé!$E$4,IF(I83=Plissé!$A$5,Plissé!$E$5,IF(I83=Plissé!$A$6,Plissé!$E$6,IF(I83=Plissé!$A$7,Plissé!$E$7,IF(I83=Plissé!$A$8,Plissé!$E$8,"")))))</f>
        <v/>
      </c>
      <c r="K83" s="85"/>
      <c r="L83" s="51" t="str">
        <f>IF(K83=Bandeau!$A$4,Bandeau!$E$4,IF(K83=Bandeau!$A$5,Bandeau!$E$5,IF(K83=Bandeau!$A$6,Bandeau!$E$6,IF(K83=Bandeau!$A$7,Bandeau!$E$7,IF(K83=Bandeau!$A$8,Bandeau!$E$8,IF(K83=Bandeau!$A$9,Bandeau!$E$9,IF(K83=Bandeau!$A$10,Bandeau!$E$10,IF(K83=Bandeau!$A$11,Bandeau!$E$11,IF(K83=Bandeau!$A$12,Bandeau!$E$12,"")))))))))</f>
        <v/>
      </c>
      <c r="M83" s="94"/>
      <c r="N83" s="97"/>
      <c r="O83" s="88"/>
      <c r="P83" s="54" t="str">
        <f>IF(C83="","",SUM(IF(E83="",0,Bun!$I$7),IF(E84="",0,Bun!$I$7),IF(E85="",0,Bun!$I$7),IF(E86="",0,Bun!$I$7),IF(E87="",0,Bun!$I$7),IF(G84="",0,Modulable!$I$7),IF(G85="",0,Modulable!$I$7),IF(G86="",0,Modulable!$I$7),IF(G87="",0,Modulable!$I$7),IF(G83="",0,Modulable!$I$7),IF(I83="",0,Plissé!$I$7),IF(I84="",0,Plissé!$I$7),IF(I85="",0,Plissé!$I$7),IF(I86="",0,Plissé!$I$7),IF(I87="",0,Plissé!$I$7),IF(L83="",0,Bandeau!$I$7),IF(L84="",0,Bandeau!$I$7),IF(L85="",0,Bandeau!$I$7),IF(L86="",0,Bandeau!$I$7),IF(L87="",0,Bandeau!$I$7)))</f>
        <v/>
      </c>
    </row>
    <row r="84" spans="1:16" ht="15" customHeight="1" x14ac:dyDescent="0.25">
      <c r="A84" s="118">
        <f>IF('[1]Registre des ventes'!B31="","",'[1]Registre des ventes'!B31)</f>
        <v>42896</v>
      </c>
      <c r="B84" s="106">
        <f>IF('[1]Registre des ventes'!C22="","",'[1]Registre des ventes'!C22)</f>
        <v>10017</v>
      </c>
      <c r="C84" s="103">
        <f>IF('[1]Registre des ventes'!D22="","",'[1]Registre des ventes'!D22)</f>
        <v>70</v>
      </c>
      <c r="D84" s="100" t="str">
        <f t="shared" ref="D84:D144" si="57">IF(C84="","",IF(C84&lt;90,"Payé par le client",6))</f>
        <v>Payé par le client</v>
      </c>
      <c r="E84" s="56"/>
      <c r="F84" s="46" t="str">
        <f>IF(E84=Bun!$A$4,Bun!$E$4,IF(E84=Bun!$A$5,Bun!$E$5,IF(E84=Bun!$A$6,Bun!$E$6,IF(E84=Bun!$A$7,Bun!$E$7,IF(E84=Bun!$A$8,Bun!$E$8,"")))))</f>
        <v/>
      </c>
      <c r="G84" s="65"/>
      <c r="H84" s="46" t="str">
        <f>IF(G84=Modulable!$A$4,Modulable!$E$4,IF(G84=Modulable!$A$5,Modulable!$E$5,IF(G84=Modulable!$A$6,Modulable!$E$6,IF(G84=Modulable!$A$7,Modulable!$E$7,IF(G84=Modulable!$A$8,Modulable!$E$8,"")))))</f>
        <v/>
      </c>
      <c r="I84" s="74" t="s">
        <v>34</v>
      </c>
      <c r="J84" s="46">
        <f>IF(I84=Plissé!$A$4,Plissé!$E$4,IF(I84=Plissé!$A$5,Plissé!$E$5,IF(I84=Plissé!$A$6,Plissé!$E$6,IF(I84=Plissé!$A$7,Plissé!$E$7,IF(I84=Plissé!$A$8,Plissé!$E$8,"")))))</f>
        <v>24.25</v>
      </c>
      <c r="K84" s="83" t="s">
        <v>46</v>
      </c>
      <c r="L84" s="49">
        <f>IF(K84=Bandeau!$A$4,Bandeau!$E$4,IF(K84=Bandeau!$A$5,Bandeau!$E$5,IF(K84=Bandeau!$A$6,Bandeau!$E$6,IF(K84=Bandeau!$A$7,Bandeau!$E$7,IF(K84=Bandeau!$A$8,Bandeau!$E$8,IF(K84=Bandeau!$A$9,Bandeau!$E$9,IF(K84=Bandeau!$A$10,Bandeau!$E$10,IF(K84=Bandeau!$A$11,Bandeau!$E$11,IF(K84=Bandeau!$A$12,Bandeau!$E$12,"")))))))))</f>
        <v>17.850000000000001</v>
      </c>
      <c r="M84" s="92">
        <f t="shared" ref="M84" si="58">IF(C84="","",(1.5))</f>
        <v>1.5</v>
      </c>
      <c r="N84" s="95">
        <f t="shared" si="55"/>
        <v>1.23</v>
      </c>
      <c r="O84" s="86">
        <f t="shared" si="56"/>
        <v>26.67</v>
      </c>
      <c r="P84" s="53">
        <f>IF(C84="","",SUM(IF(E84="",0,Bun!$I$7),IF(E85="",0,Bun!$I$7),IF(E86="",0,Bun!$I$7),IF(E87="",0,Bun!$I$7),IF(E88="",0,Bun!$I$7),IF(G85="",0,Modulable!$I$7),IF(G86="",0,Modulable!$I$7),IF(G87="",0,Modulable!$I$7),IF(G88="",0,Modulable!$I$7),IF(G84="",0,Modulable!$I$7),IF(I84="",0,Plissé!$I$7),IF(I85="",0,Plissé!$I$7),IF(I86="",0,Plissé!$I$7),IF(I87="",0,Plissé!$I$7),IF(I88="",0,Plissé!$I$7),IF(L84="",0,Bandeau!$I$7),IF(L85="",0,Bandeau!$I$7),IF(L86="",0,Bandeau!$I$7),IF(L87="",0,Bandeau!$I$7),IF(L88="",0,Bandeau!$I$7)))</f>
        <v>31.5</v>
      </c>
    </row>
    <row r="85" spans="1:16" ht="15" customHeight="1" x14ac:dyDescent="0.25">
      <c r="A85" s="119"/>
      <c r="B85" s="107"/>
      <c r="C85" s="104"/>
      <c r="D85" s="101"/>
      <c r="E85" s="57"/>
      <c r="F85" s="47" t="str">
        <f>IF(E85=Bun!$A$4,Bun!$E$4,IF(E85=Bun!$A$5,Bun!$E$5,IF(E85=Bun!$A$6,Bun!$E$6,IF(E85=Bun!$A$7,Bun!$E$7,IF(E85=Bun!$A$8,Bun!$E$8,"")))))</f>
        <v/>
      </c>
      <c r="G85" s="66"/>
      <c r="H85" s="47" t="str">
        <f>IF(G85=Modulable!$A$4,Modulable!$E$4,IF(G85=Modulable!$A$5,Modulable!$E$5,IF(G85=Modulable!$A$6,Modulable!$E$6,IF(G85=Modulable!$A$7,Modulable!$E$7,IF(G85=Modulable!$A$8,Modulable!$E$8,"")))))</f>
        <v/>
      </c>
      <c r="I85" s="75"/>
      <c r="J85" s="47" t="str">
        <f>IF(I85=Plissé!$A$4,Plissé!$E$4,IF(I85=Plissé!$A$5,Plissé!$E$5,IF(I85=Plissé!$A$6,Plissé!$E$6,IF(I85=Plissé!$A$7,Plissé!$E$7,IF(I85=Plissé!$A$8,Plissé!$E$8,"")))))</f>
        <v/>
      </c>
      <c r="K85" s="84"/>
      <c r="L85" s="50" t="str">
        <f>IF(K85=Bandeau!$A$4,Bandeau!$E$4,IF(K85=Bandeau!$A$5,Bandeau!$E$5,IF(K85=Bandeau!$A$6,Bandeau!$E$6,IF(K85=Bandeau!$A$7,Bandeau!$E$7,IF(K85=Bandeau!$A$8,Bandeau!$E$8,IF(K85=Bandeau!$A$9,Bandeau!$E$9,IF(K85=Bandeau!$A$10,Bandeau!$E$10,IF(K85=Bandeau!$A$11,Bandeau!$E$11,IF(K85=Bandeau!$A$12,Bandeau!$E$12,"")))))))))</f>
        <v/>
      </c>
      <c r="M85" s="93"/>
      <c r="N85" s="96"/>
      <c r="O85" s="87"/>
      <c r="P85" s="54" t="str">
        <f>IF(C85="","",SUM(IF(E85="",0,Bun!$I$7),IF(E86="",0,Bun!$I$7),IF(E87="",0,Bun!$I$7),IF(E88="",0,Bun!$I$7),IF(E89="",0,Bun!$I$7),IF(G86="",0,Modulable!$I$7),IF(G87="",0,Modulable!$I$7),IF(G88="",0,Modulable!$I$7),IF(G89="",0,Modulable!$I$7),IF(G85="",0,Modulable!$I$7),IF(I85="",0,Plissé!$I$7),IF(I86="",0,Plissé!$I$7),IF(I87="",0,Plissé!$I$7),IF(I88="",0,Plissé!$I$7),IF(I89="",0,Plissé!$I$7),IF(L85="",0,Bandeau!$I$7),IF(L86="",0,Bandeau!$I$7),IF(L87="",0,Bandeau!$I$7),IF(L88="",0,Bandeau!$I$7),IF(L89="",0,Bandeau!$I$7)))</f>
        <v/>
      </c>
    </row>
    <row r="86" spans="1:16" ht="15" customHeight="1" x14ac:dyDescent="0.25">
      <c r="A86" s="119"/>
      <c r="B86" s="107"/>
      <c r="C86" s="104"/>
      <c r="D86" s="101"/>
      <c r="E86" s="57"/>
      <c r="F86" s="47" t="str">
        <f>IF(E86=Bun!$A$4,Bun!$E$4,IF(E86=Bun!$A$5,Bun!$E$5,IF(E86=Bun!$A$6,Bun!$E$6,IF(E86=Bun!$A$7,Bun!$E$7,IF(E86=Bun!$A$8,Bun!$E$8,"")))))</f>
        <v/>
      </c>
      <c r="G86" s="66"/>
      <c r="H86" s="47" t="str">
        <f>IF(G86=Modulable!$A$4,Modulable!$E$4,IF(G86=Modulable!$A$5,Modulable!$E$5,IF(G86=Modulable!$A$6,Modulable!$E$6,IF(G86=Modulable!$A$7,Modulable!$E$7,IF(G86=Modulable!$A$8,Modulable!$E$8,"")))))</f>
        <v/>
      </c>
      <c r="I86" s="75"/>
      <c r="J86" s="47" t="str">
        <f>IF(I86=Plissé!$A$4,Plissé!$E$4,IF(I86=Plissé!$A$5,Plissé!$E$5,IF(I86=Plissé!$A$6,Plissé!$E$6,IF(I86=Plissé!$A$7,Plissé!$E$7,IF(I86=Plissé!$A$8,Plissé!$E$8,"")))))</f>
        <v/>
      </c>
      <c r="K86" s="84"/>
      <c r="L86" s="50" t="str">
        <f>IF(K86=Bandeau!$A$4,Bandeau!$E$4,IF(K86=Bandeau!$A$5,Bandeau!$E$5,IF(K86=Bandeau!$A$6,Bandeau!$E$6,IF(K86=Bandeau!$A$7,Bandeau!$E$7,IF(K86=Bandeau!$A$8,Bandeau!$E$8,IF(K86=Bandeau!$A$9,Bandeau!$E$9,IF(K86=Bandeau!$A$10,Bandeau!$E$10,IF(K86=Bandeau!$A$11,Bandeau!$E$11,IF(K86=Bandeau!$A$12,Bandeau!$E$12,"")))))))))</f>
        <v/>
      </c>
      <c r="M86" s="93"/>
      <c r="N86" s="96"/>
      <c r="O86" s="87"/>
      <c r="P86" s="54" t="str">
        <f>IF(C86="","",SUM(IF(E86="",0,Bun!$I$7),IF(E87="",0,Bun!$I$7),IF(E88="",0,Bun!$I$7),IF(E89="",0,Bun!$I$7),IF(E90="",0,Bun!$I$7),IF(G87="",0,Modulable!$I$7),IF(G88="",0,Modulable!$I$7),IF(G89="",0,Modulable!$I$7),IF(G90="",0,Modulable!$I$7),IF(G86="",0,Modulable!$I$7),IF(I86="",0,Plissé!$I$7),IF(I87="",0,Plissé!$I$7),IF(I88="",0,Plissé!$I$7),IF(I89="",0,Plissé!$I$7),IF(I90="",0,Plissé!$I$7),IF(L86="",0,Bandeau!$I$7),IF(L87="",0,Bandeau!$I$7),IF(L88="",0,Bandeau!$I$7),IF(L89="",0,Bandeau!$I$7),IF(L90="",0,Bandeau!$I$7)))</f>
        <v/>
      </c>
    </row>
    <row r="87" spans="1:16" ht="15" customHeight="1" x14ac:dyDescent="0.25">
      <c r="A87" s="119"/>
      <c r="B87" s="107"/>
      <c r="C87" s="104"/>
      <c r="D87" s="101"/>
      <c r="E87" s="57"/>
      <c r="F87" s="47" t="str">
        <f>IF(E87=Bun!$A$4,Bun!$E$4,IF(E87=Bun!$A$5,Bun!$E$5,IF(E87=Bun!$A$6,Bun!$E$6,IF(E87=Bun!$A$7,Bun!$E$7,IF(E87=Bun!$A$8,Bun!$E$8,"")))))</f>
        <v/>
      </c>
      <c r="G87" s="66"/>
      <c r="H87" s="47" t="str">
        <f>IF(G87=Modulable!$A$4,Modulable!$E$4,IF(G87=Modulable!$A$5,Modulable!$E$5,IF(G87=Modulable!$A$6,Modulable!$E$6,IF(G87=Modulable!$A$7,Modulable!$E$7,IF(G87=Modulable!$A$8,Modulable!$E$8,"")))))</f>
        <v/>
      </c>
      <c r="I87" s="75"/>
      <c r="J87" s="47" t="str">
        <f>IF(I87=Plissé!$A$4,Plissé!$E$4,IF(I87=Plissé!$A$5,Plissé!$E$5,IF(I87=Plissé!$A$6,Plissé!$E$6,IF(I87=Plissé!$A$7,Plissé!$E$7,IF(I87=Plissé!$A$8,Plissé!$E$8,"")))))</f>
        <v/>
      </c>
      <c r="K87" s="84"/>
      <c r="L87" s="50" t="str">
        <f>IF(K87=Bandeau!$A$4,Bandeau!$E$4,IF(K87=Bandeau!$A$5,Bandeau!$E$5,IF(K87=Bandeau!$A$6,Bandeau!$E$6,IF(K87=Bandeau!$A$7,Bandeau!$E$7,IF(K87=Bandeau!$A$8,Bandeau!$E$8,IF(K87=Bandeau!$A$9,Bandeau!$E$9,IF(K87=Bandeau!$A$10,Bandeau!$E$10,IF(K87=Bandeau!$A$11,Bandeau!$E$11,IF(K87=Bandeau!$A$12,Bandeau!$E$12,"")))))))))</f>
        <v/>
      </c>
      <c r="M87" s="93"/>
      <c r="N87" s="96"/>
      <c r="O87" s="87"/>
      <c r="P87" s="54" t="str">
        <f>IF(C87="","",SUM(IF(E87="",0,Bun!$I$7),IF(E88="",0,Bun!$I$7),IF(E89="",0,Bun!$I$7),IF(E90="",0,Bun!$I$7),IF(E91="",0,Bun!$I$7),IF(G88="",0,Modulable!$I$7),IF(G89="",0,Modulable!$I$7),IF(G90="",0,Modulable!$I$7),IF(G91="",0,Modulable!$I$7),IF(G87="",0,Modulable!$I$7),IF(I87="",0,Plissé!$I$7),IF(I88="",0,Plissé!$I$7),IF(I89="",0,Plissé!$I$7),IF(I90="",0,Plissé!$I$7),IF(I91="",0,Plissé!$I$7),IF(L87="",0,Bandeau!$I$7),IF(L88="",0,Bandeau!$I$7),IF(L89="",0,Bandeau!$I$7),IF(L90="",0,Bandeau!$I$7),IF(L91="",0,Bandeau!$I$7)))</f>
        <v/>
      </c>
    </row>
    <row r="88" spans="1:16" ht="15.75" customHeight="1" thickBot="1" x14ac:dyDescent="0.3">
      <c r="A88" s="120"/>
      <c r="B88" s="108"/>
      <c r="C88" s="105"/>
      <c r="D88" s="102"/>
      <c r="E88" s="58"/>
      <c r="F88" s="48" t="str">
        <f>IF(E88=Bun!$A$4,Bun!$E$4,IF(E88=Bun!$A$5,Bun!$E$5,IF(E88=Bun!$A$6,Bun!$E$6,IF(E88=Bun!$A$7,Bun!$E$7,IF(E88=Bun!$A$8,Bun!$E$8,"")))))</f>
        <v/>
      </c>
      <c r="G88" s="67"/>
      <c r="H88" s="48" t="str">
        <f>IF(G88=Modulable!$A$4,Modulable!$E$4,IF(G88=Modulable!$A$5,Modulable!$E$5,IF(G88=Modulable!$A$6,Modulable!$E$6,IF(G88=Modulable!$A$7,Modulable!$E$7,IF(G88=Modulable!$A$8,Modulable!$E$8,"")))))</f>
        <v/>
      </c>
      <c r="I88" s="76"/>
      <c r="J88" s="48" t="str">
        <f>IF(I88=Plissé!$A$4,Plissé!$E$4,IF(I88=Plissé!$A$5,Plissé!$E$5,IF(I88=Plissé!$A$6,Plissé!$E$6,IF(I88=Plissé!$A$7,Plissé!$E$7,IF(I88=Plissé!$A$8,Plissé!$E$8,"")))))</f>
        <v/>
      </c>
      <c r="K88" s="85"/>
      <c r="L88" s="51" t="str">
        <f>IF(K88=Bandeau!$A$4,Bandeau!$E$4,IF(K88=Bandeau!$A$5,Bandeau!$E$5,IF(K88=Bandeau!$A$6,Bandeau!$E$6,IF(K88=Bandeau!$A$7,Bandeau!$E$7,IF(K88=Bandeau!$A$8,Bandeau!$E$8,IF(K88=Bandeau!$A$9,Bandeau!$E$9,IF(K88=Bandeau!$A$10,Bandeau!$E$10,IF(K88=Bandeau!$A$11,Bandeau!$E$11,IF(K88=Bandeau!$A$12,Bandeau!$E$12,"")))))))))</f>
        <v/>
      </c>
      <c r="M88" s="94"/>
      <c r="N88" s="97"/>
      <c r="O88" s="88"/>
      <c r="P88" s="55" t="str">
        <f>IF(C88="","",SUM(IF(E88="",0,Bun!$I$7),IF(E89="",0,Bun!$I$7),IF(E90="",0,Bun!$I$7),IF(E91="",0,Bun!$I$7),IF(E92="",0,Bun!$I$7),IF(G89="",0,Modulable!$I$7),IF(G90="",0,Modulable!$I$7),IF(G91="",0,Modulable!$I$7),IF(G92="",0,Modulable!$I$7),IF(G88="",0,Modulable!$I$7),IF(I88="",0,Plissé!$I$7),IF(I89="",0,Plissé!$I$7),IF(I90="",0,Plissé!$I$7),IF(I91="",0,Plissé!$I$7),IF(I92="",0,Plissé!$I$7),IF(L88="",0,Bandeau!$I$7),IF(L89="",0,Bandeau!$I$7),IF(L90="",0,Bandeau!$I$7),IF(L91="",0,Bandeau!$I$7),IF(L92="",0,Bandeau!$I$7)))</f>
        <v/>
      </c>
    </row>
    <row r="89" spans="1:16" ht="15.75" customHeight="1" x14ac:dyDescent="0.25">
      <c r="A89" s="118">
        <f>IF('[1]Registre des ventes'!B32="","",'[1]Registre des ventes'!B32)</f>
        <v>42896</v>
      </c>
      <c r="B89" s="106">
        <f>IF('[1]Registre des ventes'!C23="","",'[1]Registre des ventes'!C23)</f>
        <v>10018</v>
      </c>
      <c r="C89" s="103">
        <f>IF('[1]Registre des ventes'!D23="","",'[1]Registre des ventes'!D23)</f>
        <v>50</v>
      </c>
      <c r="D89" s="100" t="str">
        <f t="shared" si="57"/>
        <v>Payé par le client</v>
      </c>
      <c r="E89" s="56"/>
      <c r="F89" s="46" t="str">
        <f>IF(E89=Bun!$A$4,Bun!$E$4,IF(E89=Bun!$A$5,Bun!$E$5,IF(E89=Bun!$A$6,Bun!$E$6,IF(E89=Bun!$A$7,Bun!$E$7,IF(E89=Bun!$A$8,Bun!$E$8,"")))))</f>
        <v/>
      </c>
      <c r="G89" s="65" t="s">
        <v>27</v>
      </c>
      <c r="H89" s="46">
        <f>IF(G89=Modulable!$A$4,Modulable!$E$4,IF(G89=Modulable!$A$5,Modulable!$E$5,IF(G89=Modulable!$A$6,Modulable!$E$6,IF(G89=Modulable!$A$7,Modulable!$E$7,IF(G89=Modulable!$A$8,Modulable!$E$8,"")))))</f>
        <v>29.6</v>
      </c>
      <c r="I89" s="74"/>
      <c r="J89" s="46" t="str">
        <f>IF(I89=Plissé!$A$4,Plissé!$E$4,IF(I89=Plissé!$A$5,Plissé!$E$5,IF(I89=Plissé!$A$6,Plissé!$E$6,IF(I89=Plissé!$A$7,Plissé!$E$7,IF(I89=Plissé!$A$8,Plissé!$E$8,"")))))</f>
        <v/>
      </c>
      <c r="K89" s="83"/>
      <c r="L89" s="49" t="str">
        <f>IF(K89=Bandeau!$A$4,Bandeau!$E$4,IF(K89=Bandeau!$A$5,Bandeau!$E$5,IF(K89=Bandeau!$A$6,Bandeau!$E$6,IF(K89=Bandeau!$A$7,Bandeau!$E$7,IF(K89=Bandeau!$A$8,Bandeau!$E$8,IF(K89=Bandeau!$A$9,Bandeau!$E$9,IF(K89=Bandeau!$A$10,Bandeau!$E$10,IF(K89=Bandeau!$A$11,Bandeau!$E$11,IF(K89=Bandeau!$A$12,Bandeau!$E$12,"")))))))))</f>
        <v/>
      </c>
      <c r="M89" s="92">
        <f t="shared" ref="M89" si="59">IF(C89="","",(1.5))</f>
        <v>1.5</v>
      </c>
      <c r="N89" s="95">
        <f t="shared" si="55"/>
        <v>0.95</v>
      </c>
      <c r="O89" s="86">
        <f t="shared" si="56"/>
        <v>19.45</v>
      </c>
      <c r="P89" s="53">
        <f>IF(C89="","",SUM(IF(E89="",0,Bun!$I$7),IF(E90="",0,Bun!$I$7),IF(E91="",0,Bun!$I$7),IF(E92="",0,Bun!$I$7),IF(E93="",0,Bun!$I$7),IF(G90="",0,Modulable!$I$7),IF(G91="",0,Modulable!$I$7),IF(G92="",0,Modulable!$I$7),IF(G93="",0,Modulable!$I$7),IF(G89="",0,Modulable!$I$7),IF(I89="",0,Plissé!$I$7),IF(I90="",0,Plissé!$I$7),IF(I91="",0,Plissé!$I$7),IF(I92="",0,Plissé!$I$7),IF(I93="",0,Plissé!$I$7),IF(L89="",0,Bandeau!$I$7),IF(L90="",0,Bandeau!$I$7),IF(L91="",0,Bandeau!$I$7),IF(L92="",0,Bandeau!$I$7),IF(L93="",0,Bandeau!$I$7)))</f>
        <v>18</v>
      </c>
    </row>
    <row r="90" spans="1:16" ht="15.75" x14ac:dyDescent="0.25">
      <c r="A90" s="119"/>
      <c r="B90" s="107"/>
      <c r="C90" s="104"/>
      <c r="D90" s="101"/>
      <c r="E90" s="57"/>
      <c r="F90" s="47" t="str">
        <f>IF(E90=Bun!$A$4,Bun!$E$4,IF(E90=Bun!$A$5,Bun!$E$5,IF(E90=Bun!$A$6,Bun!$E$6,IF(E90=Bun!$A$7,Bun!$E$7,IF(E90=Bun!$A$8,Bun!$E$8,"")))))</f>
        <v/>
      </c>
      <c r="G90" s="66"/>
      <c r="H90" s="47" t="str">
        <f>IF(G90=Modulable!$A$4,Modulable!$E$4,IF(G90=Modulable!$A$5,Modulable!$E$5,IF(G90=Modulable!$A$6,Modulable!$E$6,IF(G90=Modulable!$A$7,Modulable!$E$7,IF(G90=Modulable!$A$8,Modulable!$E$8,"")))))</f>
        <v/>
      </c>
      <c r="I90" s="75"/>
      <c r="J90" s="47" t="str">
        <f>IF(I90=Plissé!$A$4,Plissé!$E$4,IF(I90=Plissé!$A$5,Plissé!$E$5,IF(I90=Plissé!$A$6,Plissé!$E$6,IF(I90=Plissé!$A$7,Plissé!$E$7,IF(I90=Plissé!$A$8,Plissé!$E$8,"")))))</f>
        <v/>
      </c>
      <c r="K90" s="84"/>
      <c r="L90" s="50" t="str">
        <f>IF(K90=Bandeau!$A$4,Bandeau!$E$4,IF(K90=Bandeau!$A$5,Bandeau!$E$5,IF(K90=Bandeau!$A$6,Bandeau!$E$6,IF(K90=Bandeau!$A$7,Bandeau!$E$7,IF(K90=Bandeau!$A$8,Bandeau!$E$8,IF(K90=Bandeau!$A$9,Bandeau!$E$9,IF(K90=Bandeau!$A$10,Bandeau!$E$10,IF(K90=Bandeau!$A$11,Bandeau!$E$11,IF(K90=Bandeau!$A$12,Bandeau!$E$12,"")))))))))</f>
        <v/>
      </c>
      <c r="M90" s="93"/>
      <c r="N90" s="96"/>
      <c r="O90" s="87"/>
      <c r="P90" s="54" t="str">
        <f>IF(C90="","",SUM(IF(E90="",0,Bun!$I$7),IF(E91="",0,Bun!$I$7),IF(E92="",0,Bun!$I$7),IF(E93="",0,Bun!$I$7),IF(E94="",0,Bun!$I$7),IF(G91="",0,Modulable!$I$7),IF(G92="",0,Modulable!$I$7),IF(G93="",0,Modulable!$I$7),IF(G94="",0,Modulable!$I$7),IF(G90="",0,Modulable!$I$7),IF(I90="",0,Plissé!$I$7),IF(I91="",0,Plissé!$I$7),IF(I92="",0,Plissé!$I$7),IF(I93="",0,Plissé!$I$7),IF(I94="",0,Plissé!$I$7),IF(L90="",0,Bandeau!$I$7),IF(L91="",0,Bandeau!$I$7),IF(L92="",0,Bandeau!$I$7),IF(L93="",0,Bandeau!$I$7),IF(L94="",0,Bandeau!$I$7)))</f>
        <v/>
      </c>
    </row>
    <row r="91" spans="1:16" ht="15" customHeight="1" x14ac:dyDescent="0.25">
      <c r="A91" s="119"/>
      <c r="B91" s="107"/>
      <c r="C91" s="104"/>
      <c r="D91" s="101"/>
      <c r="E91" s="57"/>
      <c r="F91" s="47" t="str">
        <f>IF(E91=Bun!$A$4,Bun!$E$4,IF(E91=Bun!$A$5,Bun!$E$5,IF(E91=Bun!$A$6,Bun!$E$6,IF(E91=Bun!$A$7,Bun!$E$7,IF(E91=Bun!$A$8,Bun!$E$8,"")))))</f>
        <v/>
      </c>
      <c r="G91" s="66"/>
      <c r="H91" s="47" t="str">
        <f>IF(G91=Modulable!$A$4,Modulable!$E$4,IF(G91=Modulable!$A$5,Modulable!$E$5,IF(G91=Modulable!$A$6,Modulable!$E$6,IF(G91=Modulable!$A$7,Modulable!$E$7,IF(G91=Modulable!$A$8,Modulable!$E$8,"")))))</f>
        <v/>
      </c>
      <c r="I91" s="75"/>
      <c r="J91" s="47" t="str">
        <f>IF(I91=Plissé!$A$4,Plissé!$E$4,IF(I91=Plissé!$A$5,Plissé!$E$5,IF(I91=Plissé!$A$6,Plissé!$E$6,IF(I91=Plissé!$A$7,Plissé!$E$7,IF(I91=Plissé!$A$8,Plissé!$E$8,"")))))</f>
        <v/>
      </c>
      <c r="K91" s="84"/>
      <c r="L91" s="50" t="str">
        <f>IF(K91=Bandeau!$A$4,Bandeau!$E$4,IF(K91=Bandeau!$A$5,Bandeau!$E$5,IF(K91=Bandeau!$A$6,Bandeau!$E$6,IF(K91=Bandeau!$A$7,Bandeau!$E$7,IF(K91=Bandeau!$A$8,Bandeau!$E$8,IF(K91=Bandeau!$A$9,Bandeau!$E$9,IF(K91=Bandeau!$A$10,Bandeau!$E$10,IF(K91=Bandeau!$A$11,Bandeau!$E$11,IF(K91=Bandeau!$A$12,Bandeau!$E$12,"")))))))))</f>
        <v/>
      </c>
      <c r="M91" s="93"/>
      <c r="N91" s="96"/>
      <c r="O91" s="87"/>
      <c r="P91" s="54" t="str">
        <f>IF(C91="","",SUM(IF(E91="",0,Bun!$I$7),IF(E92="",0,Bun!$I$7),IF(E93="",0,Bun!$I$7),IF(E94="",0,Bun!$I$7),IF(E95="",0,Bun!$I$7),IF(G92="",0,Modulable!$I$7),IF(G93="",0,Modulable!$I$7),IF(G94="",0,Modulable!$I$7),IF(G95="",0,Modulable!$I$7),IF(G91="",0,Modulable!$I$7),IF(I91="",0,Plissé!$I$7),IF(I92="",0,Plissé!$I$7),IF(I93="",0,Plissé!$I$7),IF(I94="",0,Plissé!$I$7),IF(I95="",0,Plissé!$I$7),IF(L91="",0,Bandeau!$I$7),IF(L92="",0,Bandeau!$I$7),IF(L93="",0,Bandeau!$I$7),IF(L94="",0,Bandeau!$I$7),IF(L95="",0,Bandeau!$I$7)))</f>
        <v/>
      </c>
    </row>
    <row r="92" spans="1:16" ht="15.75" customHeight="1" x14ac:dyDescent="0.25">
      <c r="A92" s="119"/>
      <c r="B92" s="107"/>
      <c r="C92" s="104"/>
      <c r="D92" s="101"/>
      <c r="E92" s="57"/>
      <c r="F92" s="47" t="str">
        <f>IF(E92=Bun!$A$4,Bun!$E$4,IF(E92=Bun!$A$5,Bun!$E$5,IF(E92=Bun!$A$6,Bun!$E$6,IF(E92=Bun!$A$7,Bun!$E$7,IF(E92=Bun!$A$8,Bun!$E$8,"")))))</f>
        <v/>
      </c>
      <c r="G92" s="66"/>
      <c r="H92" s="47" t="str">
        <f>IF(G92=Modulable!$A$4,Modulable!$E$4,IF(G92=Modulable!$A$5,Modulable!$E$5,IF(G92=Modulable!$A$6,Modulable!$E$6,IF(G92=Modulable!$A$7,Modulable!$E$7,IF(G92=Modulable!$A$8,Modulable!$E$8,"")))))</f>
        <v/>
      </c>
      <c r="I92" s="75"/>
      <c r="J92" s="47" t="str">
        <f>IF(I92=Plissé!$A$4,Plissé!$E$4,IF(I92=Plissé!$A$5,Plissé!$E$5,IF(I92=Plissé!$A$6,Plissé!$E$6,IF(I92=Plissé!$A$7,Plissé!$E$7,IF(I92=Plissé!$A$8,Plissé!$E$8,"")))))</f>
        <v/>
      </c>
      <c r="K92" s="84"/>
      <c r="L92" s="50" t="str">
        <f>IF(K92=Bandeau!$A$4,Bandeau!$E$4,IF(K92=Bandeau!$A$5,Bandeau!$E$5,IF(K92=Bandeau!$A$6,Bandeau!$E$6,IF(K92=Bandeau!$A$7,Bandeau!$E$7,IF(K92=Bandeau!$A$8,Bandeau!$E$8,IF(K92=Bandeau!$A$9,Bandeau!$E$9,IF(K92=Bandeau!$A$10,Bandeau!$E$10,IF(K92=Bandeau!$A$11,Bandeau!$E$11,IF(K92=Bandeau!$A$12,Bandeau!$E$12,"")))))))))</f>
        <v/>
      </c>
      <c r="M92" s="93"/>
      <c r="N92" s="96"/>
      <c r="O92" s="87"/>
      <c r="P92" s="54" t="str">
        <f>IF(C92="","",SUM(IF(E92="",0,Bun!$I$7),IF(E93="",0,Bun!$I$7),IF(E94="",0,Bun!$I$7),IF(E95="",0,Bun!$I$7),IF(E96="",0,Bun!$I$7),IF(G93="",0,Modulable!$I$7),IF(G94="",0,Modulable!$I$7),IF(G95="",0,Modulable!$I$7),IF(G96="",0,Modulable!$I$7),IF(G92="",0,Modulable!$I$7),IF(I92="",0,Plissé!$I$7),IF(I93="",0,Plissé!$I$7),IF(I94="",0,Plissé!$I$7),IF(I95="",0,Plissé!$I$7),IF(I96="",0,Plissé!$I$7),IF(L92="",0,Bandeau!$I$7),IF(L93="",0,Bandeau!$I$7),IF(L94="",0,Bandeau!$I$7),IF(L95="",0,Bandeau!$I$7),IF(L96="",0,Bandeau!$I$7)))</f>
        <v/>
      </c>
    </row>
    <row r="93" spans="1:16" ht="16.5" thickBot="1" x14ac:dyDescent="0.3">
      <c r="A93" s="120"/>
      <c r="B93" s="108"/>
      <c r="C93" s="105"/>
      <c r="D93" s="102"/>
      <c r="E93" s="58"/>
      <c r="F93" s="48" t="str">
        <f>IF(E93=Bun!$A$4,Bun!$E$4,IF(E93=Bun!$A$5,Bun!$E$5,IF(E93=Bun!$A$6,Bun!$E$6,IF(E93=Bun!$A$7,Bun!$E$7,IF(E93=Bun!$A$8,Bun!$E$8,"")))))</f>
        <v/>
      </c>
      <c r="G93" s="67"/>
      <c r="H93" s="48" t="str">
        <f>IF(G93=Modulable!$A$4,Modulable!$E$4,IF(G93=Modulable!$A$5,Modulable!$E$5,IF(G93=Modulable!$A$6,Modulable!$E$6,IF(G93=Modulable!$A$7,Modulable!$E$7,IF(G93=Modulable!$A$8,Modulable!$E$8,"")))))</f>
        <v/>
      </c>
      <c r="I93" s="76"/>
      <c r="J93" s="48" t="str">
        <f>IF(I93=Plissé!$A$4,Plissé!$E$4,IF(I93=Plissé!$A$5,Plissé!$E$5,IF(I93=Plissé!$A$6,Plissé!$E$6,IF(I93=Plissé!$A$7,Plissé!$E$7,IF(I93=Plissé!$A$8,Plissé!$E$8,"")))))</f>
        <v/>
      </c>
      <c r="K93" s="85"/>
      <c r="L93" s="51" t="str">
        <f>IF(K93=Bandeau!$A$4,Bandeau!$E$4,IF(K93=Bandeau!$A$5,Bandeau!$E$5,IF(K93=Bandeau!$A$6,Bandeau!$E$6,IF(K93=Bandeau!$A$7,Bandeau!$E$7,IF(K93=Bandeau!$A$8,Bandeau!$E$8,IF(K93=Bandeau!$A$9,Bandeau!$E$9,IF(K93=Bandeau!$A$10,Bandeau!$E$10,IF(K93=Bandeau!$A$11,Bandeau!$E$11,IF(K93=Bandeau!$A$12,Bandeau!$E$12,"")))))))))</f>
        <v/>
      </c>
      <c r="M93" s="94"/>
      <c r="N93" s="97"/>
      <c r="O93" s="88"/>
      <c r="P93" s="55" t="str">
        <f>IF(C93="","",SUM(IF(E93="",0,Bun!$I$7),IF(E94="",0,Bun!$I$7),IF(E95="",0,Bun!$I$7),IF(E96="",0,Bun!$I$7),IF(E97="",0,Bun!$I$7),IF(G94="",0,Modulable!$I$7),IF(G95="",0,Modulable!$I$7),IF(G96="",0,Modulable!$I$7),IF(G97="",0,Modulable!$I$7),IF(G93="",0,Modulable!$I$7),IF(I93="",0,Plissé!$I$7),IF(I94="",0,Plissé!$I$7),IF(I95="",0,Plissé!$I$7),IF(I96="",0,Plissé!$I$7),IF(I97="",0,Plissé!$I$7),IF(L93="",0,Bandeau!$I$7),IF(L94="",0,Bandeau!$I$7),IF(L95="",0,Bandeau!$I$7),IF(L96="",0,Bandeau!$I$7),IF(L97="",0,Bandeau!$I$7)))</f>
        <v/>
      </c>
    </row>
    <row r="94" spans="1:16" ht="15.75" x14ac:dyDescent="0.25">
      <c r="A94" s="118">
        <f>IF('[1]Registre des ventes'!B33="","",'[1]Registre des ventes'!B33)</f>
        <v>42898</v>
      </c>
      <c r="B94" s="106">
        <f>IF('[1]Registre des ventes'!C24="","",'[1]Registre des ventes'!C24)</f>
        <v>10019</v>
      </c>
      <c r="C94" s="103">
        <f>IF('[1]Registre des ventes'!D24="","",'[1]Registre des ventes'!D24)</f>
        <v>45</v>
      </c>
      <c r="D94" s="100" t="str">
        <f t="shared" si="57"/>
        <v>Payé par le client</v>
      </c>
      <c r="E94" s="56"/>
      <c r="F94" s="46" t="str">
        <f>IF(E94=Bun!$A$4,Bun!$E$4,IF(E94=Bun!$A$5,Bun!$E$5,IF(E94=Bun!$A$6,Bun!$E$6,IF(E94=Bun!$A$7,Bun!$E$7,IF(E94=Bun!$A$8,Bun!$E$8,"")))))</f>
        <v/>
      </c>
      <c r="G94" s="65"/>
      <c r="H94" s="46" t="str">
        <f>IF(G94=Modulable!$A$4,Modulable!$E$4,IF(G94=Modulable!$A$5,Modulable!$E$5,IF(G94=Modulable!$A$6,Modulable!$E$6,IF(G94=Modulable!$A$7,Modulable!$E$7,IF(G94=Modulable!$A$8,Modulable!$E$8,"")))))</f>
        <v/>
      </c>
      <c r="I94" s="74" t="s">
        <v>33</v>
      </c>
      <c r="J94" s="46">
        <f>IF(I94=Plissé!$A$4,Plissé!$E$4,IF(I94=Plissé!$A$5,Plissé!$E$5,IF(I94=Plissé!$A$6,Plissé!$E$6,IF(I94=Plissé!$A$7,Plissé!$E$7,IF(I94=Plissé!$A$8,Plissé!$E$8,"")))))</f>
        <v>24.25</v>
      </c>
      <c r="K94" s="83"/>
      <c r="L94" s="49" t="str">
        <f>IF(K94=Bandeau!$A$4,Bandeau!$E$4,IF(K94=Bandeau!$A$5,Bandeau!$E$5,IF(K94=Bandeau!$A$6,Bandeau!$E$6,IF(K94=Bandeau!$A$7,Bandeau!$E$7,IF(K94=Bandeau!$A$8,Bandeau!$E$8,IF(K94=Bandeau!$A$9,Bandeau!$E$9,IF(K94=Bandeau!$A$10,Bandeau!$E$10,IF(K94=Bandeau!$A$11,Bandeau!$E$11,IF(K94=Bandeau!$A$12,Bandeau!$E$12,"")))))))))</f>
        <v/>
      </c>
      <c r="M94" s="92">
        <f t="shared" ref="M94" si="60">IF(C94="","",(1.5))</f>
        <v>1.5</v>
      </c>
      <c r="N94" s="95">
        <f t="shared" si="55"/>
        <v>0.87999999999999989</v>
      </c>
      <c r="O94" s="86">
        <f t="shared" si="56"/>
        <v>19.87</v>
      </c>
      <c r="P94" s="53">
        <f>IF(C94="","",SUM(IF(E94="",0,Bun!$I$7),IF(E95="",0,Bun!$I$7),IF(E96="",0,Bun!$I$7),IF(E97="",0,Bun!$I$7),IF(E98="",0,Bun!$I$7),IF(G95="",0,Modulable!$I$7),IF(G96="",0,Modulable!$I$7),IF(G97="",0,Modulable!$I$7),IF(G98="",0,Modulable!$I$7),IF(G94="",0,Modulable!$I$7),IF(I94="",0,Plissé!$I$7),IF(I95="",0,Plissé!$I$7),IF(I96="",0,Plissé!$I$7),IF(I97="",0,Plissé!$I$7),IF(I98="",0,Plissé!$I$7),IF(L94="",0,Bandeau!$I$7),IF(L95="",0,Bandeau!$I$7),IF(L96="",0,Bandeau!$I$7),IF(L97="",0,Bandeau!$I$7),IF(L98="",0,Bandeau!$I$7)))</f>
        <v>18</v>
      </c>
    </row>
    <row r="95" spans="1:16" ht="15.75" x14ac:dyDescent="0.25">
      <c r="A95" s="119"/>
      <c r="B95" s="107"/>
      <c r="C95" s="104"/>
      <c r="D95" s="101"/>
      <c r="E95" s="57"/>
      <c r="F95" s="47" t="str">
        <f>IF(E95=Bun!$A$4,Bun!$E$4,IF(E95=Bun!$A$5,Bun!$E$5,IF(E95=Bun!$A$6,Bun!$E$6,IF(E95=Bun!$A$7,Bun!$E$7,IF(E95=Bun!$A$8,Bun!$E$8,"")))))</f>
        <v/>
      </c>
      <c r="G95" s="66"/>
      <c r="H95" s="47" t="str">
        <f>IF(G95=Modulable!$A$4,Modulable!$E$4,IF(G95=Modulable!$A$5,Modulable!$E$5,IF(G95=Modulable!$A$6,Modulable!$E$6,IF(G95=Modulable!$A$7,Modulable!$E$7,IF(G95=Modulable!$A$8,Modulable!$E$8,"")))))</f>
        <v/>
      </c>
      <c r="I95" s="75"/>
      <c r="J95" s="47" t="str">
        <f>IF(I95=Plissé!$A$4,Plissé!$E$4,IF(I95=Plissé!$A$5,Plissé!$E$5,IF(I95=Plissé!$A$6,Plissé!$E$6,IF(I95=Plissé!$A$7,Plissé!$E$7,IF(I95=Plissé!$A$8,Plissé!$E$8,"")))))</f>
        <v/>
      </c>
      <c r="K95" s="84"/>
      <c r="L95" s="50" t="str">
        <f>IF(K95=Bandeau!$A$4,Bandeau!$E$4,IF(K95=Bandeau!$A$5,Bandeau!$E$5,IF(K95=Bandeau!$A$6,Bandeau!$E$6,IF(K95=Bandeau!$A$7,Bandeau!$E$7,IF(K95=Bandeau!$A$8,Bandeau!$E$8,IF(K95=Bandeau!$A$9,Bandeau!$E$9,IF(K95=Bandeau!$A$10,Bandeau!$E$10,IF(K95=Bandeau!$A$11,Bandeau!$E$11,IF(K95=Bandeau!$A$12,Bandeau!$E$12,"")))))))))</f>
        <v/>
      </c>
      <c r="M95" s="93"/>
      <c r="N95" s="96"/>
      <c r="O95" s="87"/>
      <c r="P95" s="54" t="str">
        <f>IF(C95="","",SUM(IF(E95="",0,Bun!$I$7),IF(E96="",0,Bun!$I$7),IF(E97="",0,Bun!$I$7),IF(E98="",0,Bun!$I$7),IF(E99="",0,Bun!$I$7),IF(G96="",0,Modulable!$I$7),IF(G97="",0,Modulable!$I$7),IF(G98="",0,Modulable!$I$7),IF(G99="",0,Modulable!$I$7),IF(G95="",0,Modulable!$I$7),IF(I95="",0,Plissé!$I$7),IF(I96="",0,Plissé!$I$7),IF(I97="",0,Plissé!$I$7),IF(I98="",0,Plissé!$I$7),IF(I99="",0,Plissé!$I$7),IF(L95="",0,Bandeau!$I$7),IF(L96="",0,Bandeau!$I$7),IF(L97="",0,Bandeau!$I$7),IF(L98="",0,Bandeau!$I$7),IF(L99="",0,Bandeau!$I$7)))</f>
        <v/>
      </c>
    </row>
    <row r="96" spans="1:16" ht="15.75" x14ac:dyDescent="0.25">
      <c r="A96" s="119"/>
      <c r="B96" s="107"/>
      <c r="C96" s="104"/>
      <c r="D96" s="101"/>
      <c r="E96" s="57"/>
      <c r="F96" s="47" t="str">
        <f>IF(E96=Bun!$A$4,Bun!$E$4,IF(E96=Bun!$A$5,Bun!$E$5,IF(E96=Bun!$A$6,Bun!$E$6,IF(E96=Bun!$A$7,Bun!$E$7,IF(E96=Bun!$A$8,Bun!$E$8,"")))))</f>
        <v/>
      </c>
      <c r="G96" s="66"/>
      <c r="H96" s="47" t="str">
        <f>IF(G96=Modulable!$A$4,Modulable!$E$4,IF(G96=Modulable!$A$5,Modulable!$E$5,IF(G96=Modulable!$A$6,Modulable!$E$6,IF(G96=Modulable!$A$7,Modulable!$E$7,IF(G96=Modulable!$A$8,Modulable!$E$8,"")))))</f>
        <v/>
      </c>
      <c r="I96" s="75"/>
      <c r="J96" s="47" t="str">
        <f>IF(I96=Plissé!$A$4,Plissé!$E$4,IF(I96=Plissé!$A$5,Plissé!$E$5,IF(I96=Plissé!$A$6,Plissé!$E$6,IF(I96=Plissé!$A$7,Plissé!$E$7,IF(I96=Plissé!$A$8,Plissé!$E$8,"")))))</f>
        <v/>
      </c>
      <c r="K96" s="84"/>
      <c r="L96" s="50" t="str">
        <f>IF(K96=Bandeau!$A$4,Bandeau!$E$4,IF(K96=Bandeau!$A$5,Bandeau!$E$5,IF(K96=Bandeau!$A$6,Bandeau!$E$6,IF(K96=Bandeau!$A$7,Bandeau!$E$7,IF(K96=Bandeau!$A$8,Bandeau!$E$8,IF(K96=Bandeau!$A$9,Bandeau!$E$9,IF(K96=Bandeau!$A$10,Bandeau!$E$10,IF(K96=Bandeau!$A$11,Bandeau!$E$11,IF(K96=Bandeau!$A$12,Bandeau!$E$12,"")))))))))</f>
        <v/>
      </c>
      <c r="M96" s="93"/>
      <c r="N96" s="96"/>
      <c r="O96" s="87"/>
      <c r="P96" s="54" t="str">
        <f>IF(C96="","",SUM(IF(E96="",0,Bun!$I$7),IF(E97="",0,Bun!$I$7),IF(E98="",0,Bun!$I$7),IF(E99="",0,Bun!$I$7),IF(E100="",0,Bun!$I$7),IF(G97="",0,Modulable!$I$7),IF(G98="",0,Modulable!$I$7),IF(G99="",0,Modulable!$I$7),IF(G100="",0,Modulable!$I$7),IF(G96="",0,Modulable!$I$7),IF(I96="",0,Plissé!$I$7),IF(I97="",0,Plissé!$I$7),IF(I98="",0,Plissé!$I$7),IF(I99="",0,Plissé!$I$7),IF(I100="",0,Plissé!$I$7),IF(L96="",0,Bandeau!$I$7),IF(L97="",0,Bandeau!$I$7),IF(L98="",0,Bandeau!$I$7),IF(L99="",0,Bandeau!$I$7),IF(L100="",0,Bandeau!$I$7)))</f>
        <v/>
      </c>
    </row>
    <row r="97" spans="1:16" ht="15.75" x14ac:dyDescent="0.25">
      <c r="A97" s="119"/>
      <c r="B97" s="107"/>
      <c r="C97" s="104"/>
      <c r="D97" s="101"/>
      <c r="E97" s="57"/>
      <c r="F97" s="47" t="str">
        <f>IF(E97=Bun!$A$4,Bun!$E$4,IF(E97=Bun!$A$5,Bun!$E$5,IF(E97=Bun!$A$6,Bun!$E$6,IF(E97=Bun!$A$7,Bun!$E$7,IF(E97=Bun!$A$8,Bun!$E$8,"")))))</f>
        <v/>
      </c>
      <c r="G97" s="66"/>
      <c r="H97" s="47" t="str">
        <f>IF(G97=Modulable!$A$4,Modulable!$E$4,IF(G97=Modulable!$A$5,Modulable!$E$5,IF(G97=Modulable!$A$6,Modulable!$E$6,IF(G97=Modulable!$A$7,Modulable!$E$7,IF(G97=Modulable!$A$8,Modulable!$E$8,"")))))</f>
        <v/>
      </c>
      <c r="I97" s="75"/>
      <c r="J97" s="47" t="str">
        <f>IF(I97=Plissé!$A$4,Plissé!$E$4,IF(I97=Plissé!$A$5,Plissé!$E$5,IF(I97=Plissé!$A$6,Plissé!$E$6,IF(I97=Plissé!$A$7,Plissé!$E$7,IF(I97=Plissé!$A$8,Plissé!$E$8,"")))))</f>
        <v/>
      </c>
      <c r="K97" s="84"/>
      <c r="L97" s="50" t="str">
        <f>IF(K97=Bandeau!$A$4,Bandeau!$E$4,IF(K97=Bandeau!$A$5,Bandeau!$E$5,IF(K97=Bandeau!$A$6,Bandeau!$E$6,IF(K97=Bandeau!$A$7,Bandeau!$E$7,IF(K97=Bandeau!$A$8,Bandeau!$E$8,IF(K97=Bandeau!$A$9,Bandeau!$E$9,IF(K97=Bandeau!$A$10,Bandeau!$E$10,IF(K97=Bandeau!$A$11,Bandeau!$E$11,IF(K97=Bandeau!$A$12,Bandeau!$E$12,"")))))))))</f>
        <v/>
      </c>
      <c r="M97" s="93"/>
      <c r="N97" s="96"/>
      <c r="O97" s="87"/>
      <c r="P97" s="54" t="str">
        <f>IF(C97="","",SUM(IF(E97="",0,Bun!$I$7),IF(E98="",0,Bun!$I$7),IF(E99="",0,Bun!$I$7),IF(E100="",0,Bun!$I$7),IF(E101="",0,Bun!$I$7),IF(G98="",0,Modulable!$I$7),IF(G99="",0,Modulable!$I$7),IF(G100="",0,Modulable!$I$7),IF(G101="",0,Modulable!$I$7),IF(G97="",0,Modulable!$I$7),IF(I97="",0,Plissé!$I$7),IF(I98="",0,Plissé!$I$7),IF(I99="",0,Plissé!$I$7),IF(I100="",0,Plissé!$I$7),IF(I101="",0,Plissé!$I$7),IF(L97="",0,Bandeau!$I$7),IF(L98="",0,Bandeau!$I$7),IF(L99="",0,Bandeau!$I$7),IF(L100="",0,Bandeau!$I$7),IF(L101="",0,Bandeau!$I$7)))</f>
        <v/>
      </c>
    </row>
    <row r="98" spans="1:16" ht="16.5" thickBot="1" x14ac:dyDescent="0.3">
      <c r="A98" s="120"/>
      <c r="B98" s="108"/>
      <c r="C98" s="105"/>
      <c r="D98" s="102"/>
      <c r="E98" s="58"/>
      <c r="F98" s="48" t="str">
        <f>IF(E98=Bun!$A$4,Bun!$E$4,IF(E98=Bun!$A$5,Bun!$E$5,IF(E98=Bun!$A$6,Bun!$E$6,IF(E98=Bun!$A$7,Bun!$E$7,IF(E98=Bun!$A$8,Bun!$E$8,"")))))</f>
        <v/>
      </c>
      <c r="G98" s="67"/>
      <c r="H98" s="48" t="str">
        <f>IF(G98=Modulable!$A$4,Modulable!$E$4,IF(G98=Modulable!$A$5,Modulable!$E$5,IF(G98=Modulable!$A$6,Modulable!$E$6,IF(G98=Modulable!$A$7,Modulable!$E$7,IF(G98=Modulable!$A$8,Modulable!$E$8,"")))))</f>
        <v/>
      </c>
      <c r="I98" s="76"/>
      <c r="J98" s="48" t="str">
        <f>IF(I98=Plissé!$A$4,Plissé!$E$4,IF(I98=Plissé!$A$5,Plissé!$E$5,IF(I98=Plissé!$A$6,Plissé!$E$6,IF(I98=Plissé!$A$7,Plissé!$E$7,IF(I98=Plissé!$A$8,Plissé!$E$8,"")))))</f>
        <v/>
      </c>
      <c r="K98" s="85"/>
      <c r="L98" s="51" t="str">
        <f>IF(K98=Bandeau!$A$4,Bandeau!$E$4,IF(K98=Bandeau!$A$5,Bandeau!$E$5,IF(K98=Bandeau!$A$6,Bandeau!$E$6,IF(K98=Bandeau!$A$7,Bandeau!$E$7,IF(K98=Bandeau!$A$8,Bandeau!$E$8,IF(K98=Bandeau!$A$9,Bandeau!$E$9,IF(K98=Bandeau!$A$10,Bandeau!$E$10,IF(K98=Bandeau!$A$11,Bandeau!$E$11,IF(K98=Bandeau!$A$12,Bandeau!$E$12,"")))))))))</f>
        <v/>
      </c>
      <c r="M98" s="94"/>
      <c r="N98" s="97"/>
      <c r="O98" s="88"/>
      <c r="P98" s="55" t="str">
        <f>IF(C98="","",SUM(IF(E98="",0,Bun!$I$7),IF(E99="",0,Bun!$I$7),IF(E100="",0,Bun!$I$7),IF(E101="",0,Bun!$I$7),IF(E102="",0,Bun!$I$7),IF(G99="",0,Modulable!$I$7),IF(G100="",0,Modulable!$I$7),IF(G101="",0,Modulable!$I$7),IF(G102="",0,Modulable!$I$7),IF(G98="",0,Modulable!$I$7),IF(I98="",0,Plissé!$I$7),IF(I99="",0,Plissé!$I$7),IF(I100="",0,Plissé!$I$7),IF(I101="",0,Plissé!$I$7),IF(I102="",0,Plissé!$I$7),IF(L98="",0,Bandeau!$I$7),IF(L99="",0,Bandeau!$I$7),IF(L100="",0,Bandeau!$I$7),IF(L101="",0,Bandeau!$I$7),IF(L102="",0,Bandeau!$I$7)))</f>
        <v/>
      </c>
    </row>
    <row r="99" spans="1:16" ht="15.75" x14ac:dyDescent="0.25">
      <c r="A99" s="118">
        <f>IF('[1]Registre des ventes'!B34="","",'[1]Registre des ventes'!B34)</f>
        <v>42898</v>
      </c>
      <c r="B99" s="106">
        <f>IF('[1]Registre des ventes'!C25="","",'[1]Registre des ventes'!C25)</f>
        <v>10020</v>
      </c>
      <c r="C99" s="103">
        <f>IF('[1]Registre des ventes'!D25="","",'[1]Registre des ventes'!D25)</f>
        <v>30</v>
      </c>
      <c r="D99" s="100" t="str">
        <f t="shared" si="57"/>
        <v>Payé par le client</v>
      </c>
      <c r="E99" s="56"/>
      <c r="F99" s="46" t="str">
        <f>IF(E99=Bun!$A$4,Bun!$E$4,IF(E99=Bun!$A$5,Bun!$E$5,IF(E99=Bun!$A$6,Bun!$E$6,IF(E99=Bun!$A$7,Bun!$E$7,IF(E99=Bun!$A$8,Bun!$E$8,"")))))</f>
        <v/>
      </c>
      <c r="G99" s="65"/>
      <c r="H99" s="46" t="str">
        <f>IF(G99=Modulable!$A$4,Modulable!$E$4,IF(G99=Modulable!$A$5,Modulable!$E$5,IF(G99=Modulable!$A$6,Modulable!$E$6,IF(G99=Modulable!$A$7,Modulable!$E$7,IF(G99=Modulable!$A$8,Modulable!$E$8,"")))))</f>
        <v/>
      </c>
      <c r="I99" s="74"/>
      <c r="J99" s="46" t="str">
        <f>IF(I99=Plissé!$A$4,Plissé!$E$4,IF(I99=Plissé!$A$5,Plissé!$E$5,IF(I99=Plissé!$A$6,Plissé!$E$6,IF(I99=Plissé!$A$7,Plissé!$E$7,IF(I99=Plissé!$A$8,Plissé!$E$8,"")))))</f>
        <v/>
      </c>
      <c r="K99" s="83" t="s">
        <v>45</v>
      </c>
      <c r="L99" s="49">
        <f>IF(K99=Bandeau!$A$4,Bandeau!$E$4,IF(K99=Bandeau!$A$5,Bandeau!$E$5,IF(K99=Bandeau!$A$6,Bandeau!$E$6,IF(K99=Bandeau!$A$7,Bandeau!$E$7,IF(K99=Bandeau!$A$8,Bandeau!$E$8,IF(K99=Bandeau!$A$9,Bandeau!$E$9,IF(K99=Bandeau!$A$10,Bandeau!$E$10,IF(K99=Bandeau!$A$11,Bandeau!$E$11,IF(K99=Bandeau!$A$12,Bandeau!$E$12,"")))))))))</f>
        <v>17.687272727272727</v>
      </c>
      <c r="M99" s="92">
        <f t="shared" ref="M99" si="61">IF(C99="","",(1.5))</f>
        <v>1.5</v>
      </c>
      <c r="N99" s="95">
        <f t="shared" si="55"/>
        <v>0.66999999999999993</v>
      </c>
      <c r="O99" s="86">
        <f t="shared" si="56"/>
        <v>11.642727272727271</v>
      </c>
      <c r="P99" s="53">
        <f>IF(C99="","",SUM(IF(E99="",0,Bun!$I$7),IF(E100="",0,Bun!$I$7),IF(E101="",0,Bun!$I$7),IF(E102="",0,Bun!$I$7),IF(E103="",0,Bun!$I$7),IF(G100="",0,Modulable!$I$7),IF(G101="",0,Modulable!$I$7),IF(G102="",0,Modulable!$I$7),IF(G103="",0,Modulable!$I$7),IF(G99="",0,Modulable!$I$7),IF(I99="",0,Plissé!$I$7),IF(I100="",0,Plissé!$I$7),IF(I101="",0,Plissé!$I$7),IF(I102="",0,Plissé!$I$7),IF(I103="",0,Plissé!$I$7),IF(L99="",0,Bandeau!$I$7),IF(L100="",0,Bandeau!$I$7),IF(L101="",0,Bandeau!$I$7),IF(L102="",0,Bandeau!$I$7),IF(L103="",0,Bandeau!$I$7)))</f>
        <v>13.5</v>
      </c>
    </row>
    <row r="100" spans="1:16" ht="15.75" x14ac:dyDescent="0.25">
      <c r="A100" s="119"/>
      <c r="B100" s="107"/>
      <c r="C100" s="104"/>
      <c r="D100" s="101"/>
      <c r="E100" s="57"/>
      <c r="F100" s="47" t="str">
        <f>IF(E100=Bun!$A$4,Bun!$E$4,IF(E100=Bun!$A$5,Bun!$E$5,IF(E100=Bun!$A$6,Bun!$E$6,IF(E100=Bun!$A$7,Bun!$E$7,IF(E100=Bun!$A$8,Bun!$E$8,"")))))</f>
        <v/>
      </c>
      <c r="G100" s="66"/>
      <c r="H100" s="47" t="str">
        <f>IF(G100=Modulable!$A$4,Modulable!$E$4,IF(G100=Modulable!$A$5,Modulable!$E$5,IF(G100=Modulable!$A$6,Modulable!$E$6,IF(G100=Modulable!$A$7,Modulable!$E$7,IF(G100=Modulable!$A$8,Modulable!$E$8,"")))))</f>
        <v/>
      </c>
      <c r="I100" s="75"/>
      <c r="J100" s="47" t="str">
        <f>IF(I100=Plissé!$A$4,Plissé!$E$4,IF(I100=Plissé!$A$5,Plissé!$E$5,IF(I100=Plissé!$A$6,Plissé!$E$6,IF(I100=Plissé!$A$7,Plissé!$E$7,IF(I100=Plissé!$A$8,Plissé!$E$8,"")))))</f>
        <v/>
      </c>
      <c r="K100" s="84"/>
      <c r="L100" s="50" t="str">
        <f>IF(K100=Bandeau!$A$4,Bandeau!$E$4,IF(K100=Bandeau!$A$5,Bandeau!$E$5,IF(K100=Bandeau!$A$6,Bandeau!$E$6,IF(K100=Bandeau!$A$7,Bandeau!$E$7,IF(K100=Bandeau!$A$8,Bandeau!$E$8,IF(K100=Bandeau!$A$9,Bandeau!$E$9,IF(K100=Bandeau!$A$10,Bandeau!$E$10,IF(K100=Bandeau!$A$11,Bandeau!$E$11,IF(K100=Bandeau!$A$12,Bandeau!$E$12,"")))))))))</f>
        <v/>
      </c>
      <c r="M100" s="93"/>
      <c r="N100" s="96"/>
      <c r="O100" s="87"/>
      <c r="P100" s="54" t="str">
        <f>IF(C100="","",SUM(IF(E100="",0,Bun!$I$7),IF(E101="",0,Bun!$I$7),IF(E102="",0,Bun!$I$7),IF(E103="",0,Bun!$I$7),IF(E104="",0,Bun!$I$7),IF(G101="",0,Modulable!$I$7),IF(G102="",0,Modulable!$I$7),IF(G103="",0,Modulable!$I$7),IF(G104="",0,Modulable!$I$7),IF(G100="",0,Modulable!$I$7),IF(I100="",0,Plissé!$I$7),IF(I101="",0,Plissé!$I$7),IF(I102="",0,Plissé!$I$7),IF(I103="",0,Plissé!$I$7),IF(I104="",0,Plissé!$I$7),IF(L100="",0,Bandeau!$I$7),IF(L101="",0,Bandeau!$I$7),IF(L102="",0,Bandeau!$I$7),IF(L103="",0,Bandeau!$I$7),IF(L104="",0,Bandeau!$I$7)))</f>
        <v/>
      </c>
    </row>
    <row r="101" spans="1:16" ht="15.75" x14ac:dyDescent="0.25">
      <c r="A101" s="119"/>
      <c r="B101" s="107"/>
      <c r="C101" s="104"/>
      <c r="D101" s="101"/>
      <c r="E101" s="57"/>
      <c r="F101" s="47" t="str">
        <f>IF(E101=Bun!$A$4,Bun!$E$4,IF(E101=Bun!$A$5,Bun!$E$5,IF(E101=Bun!$A$6,Bun!$E$6,IF(E101=Bun!$A$7,Bun!$E$7,IF(E101=Bun!$A$8,Bun!$E$8,"")))))</f>
        <v/>
      </c>
      <c r="G101" s="66"/>
      <c r="H101" s="47" t="str">
        <f>IF(G101=Modulable!$A$4,Modulable!$E$4,IF(G101=Modulable!$A$5,Modulable!$E$5,IF(G101=Modulable!$A$6,Modulable!$E$6,IF(G101=Modulable!$A$7,Modulable!$E$7,IF(G101=Modulable!$A$8,Modulable!$E$8,"")))))</f>
        <v/>
      </c>
      <c r="I101" s="75"/>
      <c r="J101" s="47" t="str">
        <f>IF(I101=Plissé!$A$4,Plissé!$E$4,IF(I101=Plissé!$A$5,Plissé!$E$5,IF(I101=Plissé!$A$6,Plissé!$E$6,IF(I101=Plissé!$A$7,Plissé!$E$7,IF(I101=Plissé!$A$8,Plissé!$E$8,"")))))</f>
        <v/>
      </c>
      <c r="K101" s="84"/>
      <c r="L101" s="50" t="str">
        <f>IF(K101=Bandeau!$A$4,Bandeau!$E$4,IF(K101=Bandeau!$A$5,Bandeau!$E$5,IF(K101=Bandeau!$A$6,Bandeau!$E$6,IF(K101=Bandeau!$A$7,Bandeau!$E$7,IF(K101=Bandeau!$A$8,Bandeau!$E$8,IF(K101=Bandeau!$A$9,Bandeau!$E$9,IF(K101=Bandeau!$A$10,Bandeau!$E$10,IF(K101=Bandeau!$A$11,Bandeau!$E$11,IF(K101=Bandeau!$A$12,Bandeau!$E$12,"")))))))))</f>
        <v/>
      </c>
      <c r="M101" s="93"/>
      <c r="N101" s="96"/>
      <c r="O101" s="87"/>
      <c r="P101" s="54" t="str">
        <f>IF(C101="","",SUM(IF(E101="",0,Bun!$I$7),IF(E102="",0,Bun!$I$7),IF(E103="",0,Bun!$I$7),IF(E104="",0,Bun!$I$7),IF(E105="",0,Bun!$I$7),IF(G102="",0,Modulable!$I$7),IF(G103="",0,Modulable!$I$7),IF(G104="",0,Modulable!$I$7),IF(G105="",0,Modulable!$I$7),IF(G101="",0,Modulable!$I$7),IF(I101="",0,Plissé!$I$7),IF(I102="",0,Plissé!$I$7),IF(I103="",0,Plissé!$I$7),IF(I104="",0,Plissé!$I$7),IF(I105="",0,Plissé!$I$7),IF(L101="",0,Bandeau!$I$7),IF(L102="",0,Bandeau!$I$7),IF(L103="",0,Bandeau!$I$7),IF(L104="",0,Bandeau!$I$7),IF(L105="",0,Bandeau!$I$7)))</f>
        <v/>
      </c>
    </row>
    <row r="102" spans="1:16" ht="15.75" x14ac:dyDescent="0.25">
      <c r="A102" s="119"/>
      <c r="B102" s="107"/>
      <c r="C102" s="104"/>
      <c r="D102" s="101"/>
      <c r="E102" s="57"/>
      <c r="F102" s="47" t="str">
        <f>IF(E102=Bun!$A$4,Bun!$E$4,IF(E102=Bun!$A$5,Bun!$E$5,IF(E102=Bun!$A$6,Bun!$E$6,IF(E102=Bun!$A$7,Bun!$E$7,IF(E102=Bun!$A$8,Bun!$E$8,"")))))</f>
        <v/>
      </c>
      <c r="G102" s="66"/>
      <c r="H102" s="47" t="str">
        <f>IF(G102=Modulable!$A$4,Modulable!$E$4,IF(G102=Modulable!$A$5,Modulable!$E$5,IF(G102=Modulable!$A$6,Modulable!$E$6,IF(G102=Modulable!$A$7,Modulable!$E$7,IF(G102=Modulable!$A$8,Modulable!$E$8,"")))))</f>
        <v/>
      </c>
      <c r="I102" s="75"/>
      <c r="J102" s="47" t="str">
        <f>IF(I102=Plissé!$A$4,Plissé!$E$4,IF(I102=Plissé!$A$5,Plissé!$E$5,IF(I102=Plissé!$A$6,Plissé!$E$6,IF(I102=Plissé!$A$7,Plissé!$E$7,IF(I102=Plissé!$A$8,Plissé!$E$8,"")))))</f>
        <v/>
      </c>
      <c r="K102" s="84"/>
      <c r="L102" s="50" t="str">
        <f>IF(K102=Bandeau!$A$4,Bandeau!$E$4,IF(K102=Bandeau!$A$5,Bandeau!$E$5,IF(K102=Bandeau!$A$6,Bandeau!$E$6,IF(K102=Bandeau!$A$7,Bandeau!$E$7,IF(K102=Bandeau!$A$8,Bandeau!$E$8,IF(K102=Bandeau!$A$9,Bandeau!$E$9,IF(K102=Bandeau!$A$10,Bandeau!$E$10,IF(K102=Bandeau!$A$11,Bandeau!$E$11,IF(K102=Bandeau!$A$12,Bandeau!$E$12,"")))))))))</f>
        <v/>
      </c>
      <c r="M102" s="93"/>
      <c r="N102" s="96"/>
      <c r="O102" s="87"/>
      <c r="P102" s="54" t="str">
        <f>IF(C102="","",SUM(IF(E102="",0,Bun!$I$7),IF(E103="",0,Bun!$I$7),IF(E104="",0,Bun!$I$7),IF(E105="",0,Bun!$I$7),IF(E106="",0,Bun!$I$7),IF(G103="",0,Modulable!$I$7),IF(G104="",0,Modulable!$I$7),IF(G105="",0,Modulable!$I$7),IF(G106="",0,Modulable!$I$7),IF(G102="",0,Modulable!$I$7),IF(I102="",0,Plissé!$I$7),IF(I103="",0,Plissé!$I$7),IF(I104="",0,Plissé!$I$7),IF(I105="",0,Plissé!$I$7),IF(I106="",0,Plissé!$I$7),IF(L102="",0,Bandeau!$I$7),IF(L103="",0,Bandeau!$I$7),IF(L104="",0,Bandeau!$I$7),IF(L105="",0,Bandeau!$I$7),IF(L106="",0,Bandeau!$I$7)))</f>
        <v/>
      </c>
    </row>
    <row r="103" spans="1:16" ht="16.5" thickBot="1" x14ac:dyDescent="0.3">
      <c r="A103" s="120"/>
      <c r="B103" s="108"/>
      <c r="C103" s="105"/>
      <c r="D103" s="102"/>
      <c r="E103" s="58"/>
      <c r="F103" s="48" t="str">
        <f>IF(E103=Bun!$A$4,Bun!$E$4,IF(E103=Bun!$A$5,Bun!$E$5,IF(E103=Bun!$A$6,Bun!$E$6,IF(E103=Bun!$A$7,Bun!$E$7,IF(E103=Bun!$A$8,Bun!$E$8,"")))))</f>
        <v/>
      </c>
      <c r="G103" s="67"/>
      <c r="H103" s="48" t="str">
        <f>IF(G103=Modulable!$A$4,Modulable!$E$4,IF(G103=Modulable!$A$5,Modulable!$E$5,IF(G103=Modulable!$A$6,Modulable!$E$6,IF(G103=Modulable!$A$7,Modulable!$E$7,IF(G103=Modulable!$A$8,Modulable!$E$8,"")))))</f>
        <v/>
      </c>
      <c r="I103" s="76"/>
      <c r="J103" s="48" t="str">
        <f>IF(I103=Plissé!$A$4,Plissé!$E$4,IF(I103=Plissé!$A$5,Plissé!$E$5,IF(I103=Plissé!$A$6,Plissé!$E$6,IF(I103=Plissé!$A$7,Plissé!$E$7,IF(I103=Plissé!$A$8,Plissé!$E$8,"")))))</f>
        <v/>
      </c>
      <c r="K103" s="85"/>
      <c r="L103" s="51" t="str">
        <f>IF(K103=Bandeau!$A$4,Bandeau!$E$4,IF(K103=Bandeau!$A$5,Bandeau!$E$5,IF(K103=Bandeau!$A$6,Bandeau!$E$6,IF(K103=Bandeau!$A$7,Bandeau!$E$7,IF(K103=Bandeau!$A$8,Bandeau!$E$8,IF(K103=Bandeau!$A$9,Bandeau!$E$9,IF(K103=Bandeau!$A$10,Bandeau!$E$10,IF(K103=Bandeau!$A$11,Bandeau!$E$11,IF(K103=Bandeau!$A$12,Bandeau!$E$12,"")))))))))</f>
        <v/>
      </c>
      <c r="M103" s="94"/>
      <c r="N103" s="97"/>
      <c r="O103" s="88"/>
      <c r="P103" s="55" t="str">
        <f>IF(C103="","",SUM(IF(E103="",0,Bun!$I$7),IF(E104="",0,Bun!$I$7),IF(E105="",0,Bun!$I$7),IF(E106="",0,Bun!$I$7),IF(E107="",0,Bun!$I$7),IF(G104="",0,Modulable!$I$7),IF(G105="",0,Modulable!$I$7),IF(G106="",0,Modulable!$I$7),IF(G107="",0,Modulable!$I$7),IF(G103="",0,Modulable!$I$7),IF(I103="",0,Plissé!$I$7),IF(I104="",0,Plissé!$I$7),IF(I105="",0,Plissé!$I$7),IF(I106="",0,Plissé!$I$7),IF(I107="",0,Plissé!$I$7),IF(L103="",0,Bandeau!$I$7),IF(L104="",0,Bandeau!$I$7),IF(L105="",0,Bandeau!$I$7),IF(L106="",0,Bandeau!$I$7),IF(L107="",0,Bandeau!$I$7)))</f>
        <v/>
      </c>
    </row>
    <row r="104" spans="1:16" ht="15.75" x14ac:dyDescent="0.25">
      <c r="A104" s="118">
        <f>IF('[1]Registre des ventes'!B35="","",'[1]Registre des ventes'!B35)</f>
        <v>42899</v>
      </c>
      <c r="B104" s="106">
        <f>IF('[1]Registre des ventes'!C26="","",'[1]Registre des ventes'!C26)</f>
        <v>10021</v>
      </c>
      <c r="C104" s="103">
        <f>IF('[1]Registre des ventes'!D26="","",'[1]Registre des ventes'!D26)</f>
        <v>47</v>
      </c>
      <c r="D104" s="100" t="str">
        <f t="shared" si="57"/>
        <v>Payé par le client</v>
      </c>
      <c r="E104" s="56"/>
      <c r="F104" s="46" t="str">
        <f>IF(E104=Bun!$A$4,Bun!$E$4,IF(E104=Bun!$A$5,Bun!$E$5,IF(E104=Bun!$A$6,Bun!$E$6,IF(E104=Bun!$A$7,Bun!$E$7,IF(E104=Bun!$A$8,Bun!$E$8,"")))))</f>
        <v/>
      </c>
      <c r="G104" s="65" t="s">
        <v>24</v>
      </c>
      <c r="H104" s="46">
        <f>IF(G104=Modulable!$A$4,Modulable!$E$4,IF(G104=Modulable!$A$5,Modulable!$E$5,IF(G104=Modulable!$A$6,Modulable!$E$6,IF(G104=Modulable!$A$7,Modulable!$E$7,IF(G104=Modulable!$A$8,Modulable!$E$8,"")))))</f>
        <v>24.45</v>
      </c>
      <c r="I104" s="74"/>
      <c r="J104" s="46" t="str">
        <f>IF(I104=Plissé!$A$4,Plissé!$E$4,IF(I104=Plissé!$A$5,Plissé!$E$5,IF(I104=Plissé!$A$6,Plissé!$E$6,IF(I104=Plissé!$A$7,Plissé!$E$7,IF(I104=Plissé!$A$8,Plissé!$E$8,"")))))</f>
        <v/>
      </c>
      <c r="K104" s="83"/>
      <c r="L104" s="49" t="str">
        <f>IF(K104=Bandeau!$A$4,Bandeau!$E$4,IF(K104=Bandeau!$A$5,Bandeau!$E$5,IF(K104=Bandeau!$A$6,Bandeau!$E$6,IF(K104=Bandeau!$A$7,Bandeau!$E$7,IF(K104=Bandeau!$A$8,Bandeau!$E$8,IF(K104=Bandeau!$A$9,Bandeau!$E$9,IF(K104=Bandeau!$A$10,Bandeau!$E$10,IF(K104=Bandeau!$A$11,Bandeau!$E$11,IF(K104=Bandeau!$A$12,Bandeau!$E$12,"")))))))))</f>
        <v/>
      </c>
      <c r="M104" s="92">
        <f t="shared" ref="M104" si="62">IF(C104="","",(1.5))</f>
        <v>1.5</v>
      </c>
      <c r="N104" s="95">
        <f t="shared" si="55"/>
        <v>0.90799999999999992</v>
      </c>
      <c r="O104" s="86">
        <f t="shared" si="56"/>
        <v>21.641999999999999</v>
      </c>
      <c r="P104" s="53">
        <f>IF(C104="","",SUM(IF(E104="",0,Bun!$I$7),IF(E105="",0,Bun!$I$7),IF(E106="",0,Bun!$I$7),IF(E107="",0,Bun!$I$7),IF(E108="",0,Bun!$I$7),IF(G105="",0,Modulable!$I$7),IF(G106="",0,Modulable!$I$7),IF(G107="",0,Modulable!$I$7),IF(G108="",0,Modulable!$I$7),IF(G104="",0,Modulable!$I$7),IF(I104="",0,Plissé!$I$7),IF(I105="",0,Plissé!$I$7),IF(I106="",0,Plissé!$I$7),IF(I107="",0,Plissé!$I$7),IF(I108="",0,Plissé!$I$7),IF(L104="",0,Bandeau!$I$7),IF(L105="",0,Bandeau!$I$7),IF(L106="",0,Bandeau!$I$7),IF(L107="",0,Bandeau!$I$7),IF(L108="",0,Bandeau!$I$7)))</f>
        <v>18</v>
      </c>
    </row>
    <row r="105" spans="1:16" ht="15.75" x14ac:dyDescent="0.25">
      <c r="A105" s="119"/>
      <c r="B105" s="107"/>
      <c r="C105" s="104"/>
      <c r="D105" s="101"/>
      <c r="E105" s="57"/>
      <c r="F105" s="47" t="str">
        <f>IF(E105=Bun!$A$4,Bun!$E$4,IF(E105=Bun!$A$5,Bun!$E$5,IF(E105=Bun!$A$6,Bun!$E$6,IF(E105=Bun!$A$7,Bun!$E$7,IF(E105=Bun!$A$8,Bun!$E$8,"")))))</f>
        <v/>
      </c>
      <c r="G105" s="66"/>
      <c r="H105" s="47" t="str">
        <f>IF(G105=Modulable!$A$4,Modulable!$E$4,IF(G105=Modulable!$A$5,Modulable!$E$5,IF(G105=Modulable!$A$6,Modulable!$E$6,IF(G105=Modulable!$A$7,Modulable!$E$7,IF(G105=Modulable!$A$8,Modulable!$E$8,"")))))</f>
        <v/>
      </c>
      <c r="I105" s="75"/>
      <c r="J105" s="47" t="str">
        <f>IF(I105=Plissé!$A$4,Plissé!$E$4,IF(I105=Plissé!$A$5,Plissé!$E$5,IF(I105=Plissé!$A$6,Plissé!$E$6,IF(I105=Plissé!$A$7,Plissé!$E$7,IF(I105=Plissé!$A$8,Plissé!$E$8,"")))))</f>
        <v/>
      </c>
      <c r="K105" s="84"/>
      <c r="L105" s="50" t="str">
        <f>IF(K105=Bandeau!$A$4,Bandeau!$E$4,IF(K105=Bandeau!$A$5,Bandeau!$E$5,IF(K105=Bandeau!$A$6,Bandeau!$E$6,IF(K105=Bandeau!$A$7,Bandeau!$E$7,IF(K105=Bandeau!$A$8,Bandeau!$E$8,IF(K105=Bandeau!$A$9,Bandeau!$E$9,IF(K105=Bandeau!$A$10,Bandeau!$E$10,IF(K105=Bandeau!$A$11,Bandeau!$E$11,IF(K105=Bandeau!$A$12,Bandeau!$E$12,"")))))))))</f>
        <v/>
      </c>
      <c r="M105" s="93"/>
      <c r="N105" s="96"/>
      <c r="O105" s="87"/>
      <c r="P105" s="54" t="str">
        <f>IF(C105="","",SUM(IF(E105="",0,Bun!$I$7),IF(E106="",0,Bun!$I$7),IF(E107="",0,Bun!$I$7),IF(E108="",0,Bun!$I$7),IF(E109="",0,Bun!$I$7),IF(G106="",0,Modulable!$I$7),IF(G107="",0,Modulable!$I$7),IF(G108="",0,Modulable!$I$7),IF(G109="",0,Modulable!$I$7),IF(G105="",0,Modulable!$I$7),IF(I105="",0,Plissé!$I$7),IF(I106="",0,Plissé!$I$7),IF(I107="",0,Plissé!$I$7),IF(I108="",0,Plissé!$I$7),IF(I109="",0,Plissé!$I$7),IF(L105="",0,Bandeau!$I$7),IF(L106="",0,Bandeau!$I$7),IF(L107="",0,Bandeau!$I$7),IF(L108="",0,Bandeau!$I$7),IF(L109="",0,Bandeau!$I$7)))</f>
        <v/>
      </c>
    </row>
    <row r="106" spans="1:16" ht="15.75" x14ac:dyDescent="0.25">
      <c r="A106" s="119"/>
      <c r="B106" s="107"/>
      <c r="C106" s="104"/>
      <c r="D106" s="101"/>
      <c r="E106" s="57"/>
      <c r="F106" s="47" t="str">
        <f>IF(E106=Bun!$A$4,Bun!$E$4,IF(E106=Bun!$A$5,Bun!$E$5,IF(E106=Bun!$A$6,Bun!$E$6,IF(E106=Bun!$A$7,Bun!$E$7,IF(E106=Bun!$A$8,Bun!$E$8,"")))))</f>
        <v/>
      </c>
      <c r="G106" s="66"/>
      <c r="H106" s="47" t="str">
        <f>IF(G106=Modulable!$A$4,Modulable!$E$4,IF(G106=Modulable!$A$5,Modulable!$E$5,IF(G106=Modulable!$A$6,Modulable!$E$6,IF(G106=Modulable!$A$7,Modulable!$E$7,IF(G106=Modulable!$A$8,Modulable!$E$8,"")))))</f>
        <v/>
      </c>
      <c r="I106" s="75"/>
      <c r="J106" s="47" t="str">
        <f>IF(I106=Plissé!$A$4,Plissé!$E$4,IF(I106=Plissé!$A$5,Plissé!$E$5,IF(I106=Plissé!$A$6,Plissé!$E$6,IF(I106=Plissé!$A$7,Plissé!$E$7,IF(I106=Plissé!$A$8,Plissé!$E$8,"")))))</f>
        <v/>
      </c>
      <c r="K106" s="84"/>
      <c r="L106" s="50" t="str">
        <f>IF(K106=Bandeau!$A$4,Bandeau!$E$4,IF(K106=Bandeau!$A$5,Bandeau!$E$5,IF(K106=Bandeau!$A$6,Bandeau!$E$6,IF(K106=Bandeau!$A$7,Bandeau!$E$7,IF(K106=Bandeau!$A$8,Bandeau!$E$8,IF(K106=Bandeau!$A$9,Bandeau!$E$9,IF(K106=Bandeau!$A$10,Bandeau!$E$10,IF(K106=Bandeau!$A$11,Bandeau!$E$11,IF(K106=Bandeau!$A$12,Bandeau!$E$12,"")))))))))</f>
        <v/>
      </c>
      <c r="M106" s="93"/>
      <c r="N106" s="96"/>
      <c r="O106" s="87"/>
      <c r="P106" s="54" t="str">
        <f>IF(C106="","",SUM(IF(E106="",0,Bun!$I$7),IF(E107="",0,Bun!$I$7),IF(E108="",0,Bun!$I$7),IF(E109="",0,Bun!$I$7),IF(E110="",0,Bun!$I$7),IF(G107="",0,Modulable!$I$7),IF(G108="",0,Modulable!$I$7),IF(G109="",0,Modulable!$I$7),IF(G110="",0,Modulable!$I$7),IF(G106="",0,Modulable!$I$7),IF(I106="",0,Plissé!$I$7),IF(I107="",0,Plissé!$I$7),IF(I108="",0,Plissé!$I$7),IF(I109="",0,Plissé!$I$7),IF(I110="",0,Plissé!$I$7),IF(L106="",0,Bandeau!$I$7),IF(L107="",0,Bandeau!$I$7),IF(L108="",0,Bandeau!$I$7),IF(L109="",0,Bandeau!$I$7),IF(L110="",0,Bandeau!$I$7)))</f>
        <v/>
      </c>
    </row>
    <row r="107" spans="1:16" ht="15.75" x14ac:dyDescent="0.25">
      <c r="A107" s="119"/>
      <c r="B107" s="107"/>
      <c r="C107" s="104"/>
      <c r="D107" s="101"/>
      <c r="E107" s="57"/>
      <c r="F107" s="47" t="str">
        <f>IF(E107=Bun!$A$4,Bun!$E$4,IF(E107=Bun!$A$5,Bun!$E$5,IF(E107=Bun!$A$6,Bun!$E$6,IF(E107=Bun!$A$7,Bun!$E$7,IF(E107=Bun!$A$8,Bun!$E$8,"")))))</f>
        <v/>
      </c>
      <c r="G107" s="66"/>
      <c r="H107" s="47" t="str">
        <f>IF(G107=Modulable!$A$4,Modulable!$E$4,IF(G107=Modulable!$A$5,Modulable!$E$5,IF(G107=Modulable!$A$6,Modulable!$E$6,IF(G107=Modulable!$A$7,Modulable!$E$7,IF(G107=Modulable!$A$8,Modulable!$E$8,"")))))</f>
        <v/>
      </c>
      <c r="I107" s="75"/>
      <c r="J107" s="47" t="str">
        <f>IF(I107=Plissé!$A$4,Plissé!$E$4,IF(I107=Plissé!$A$5,Plissé!$E$5,IF(I107=Plissé!$A$6,Plissé!$E$6,IF(I107=Plissé!$A$7,Plissé!$E$7,IF(I107=Plissé!$A$8,Plissé!$E$8,"")))))</f>
        <v/>
      </c>
      <c r="K107" s="84"/>
      <c r="L107" s="50" t="str">
        <f>IF(K107=Bandeau!$A$4,Bandeau!$E$4,IF(K107=Bandeau!$A$5,Bandeau!$E$5,IF(K107=Bandeau!$A$6,Bandeau!$E$6,IF(K107=Bandeau!$A$7,Bandeau!$E$7,IF(K107=Bandeau!$A$8,Bandeau!$E$8,IF(K107=Bandeau!$A$9,Bandeau!$E$9,IF(K107=Bandeau!$A$10,Bandeau!$E$10,IF(K107=Bandeau!$A$11,Bandeau!$E$11,IF(K107=Bandeau!$A$12,Bandeau!$E$12,"")))))))))</f>
        <v/>
      </c>
      <c r="M107" s="93"/>
      <c r="N107" s="96"/>
      <c r="O107" s="87"/>
      <c r="P107" s="54" t="str">
        <f>IF(C107="","",SUM(IF(E107="",0,Bun!$I$7),IF(E108="",0,Bun!$I$7),IF(E109="",0,Bun!$I$7),IF(E110="",0,Bun!$I$7),IF(E111="",0,Bun!$I$7),IF(G108="",0,Modulable!$I$7),IF(G109="",0,Modulable!$I$7),IF(G110="",0,Modulable!$I$7),IF(G111="",0,Modulable!$I$7),IF(G107="",0,Modulable!$I$7),IF(I107="",0,Plissé!$I$7),IF(I108="",0,Plissé!$I$7),IF(I109="",0,Plissé!$I$7),IF(I110="",0,Plissé!$I$7),IF(I111="",0,Plissé!$I$7),IF(L107="",0,Bandeau!$I$7),IF(L108="",0,Bandeau!$I$7),IF(L109="",0,Bandeau!$I$7),IF(L110="",0,Bandeau!$I$7),IF(L111="",0,Bandeau!$I$7)))</f>
        <v/>
      </c>
    </row>
    <row r="108" spans="1:16" ht="16.5" thickBot="1" x14ac:dyDescent="0.3">
      <c r="A108" s="120"/>
      <c r="B108" s="108"/>
      <c r="C108" s="105"/>
      <c r="D108" s="102"/>
      <c r="E108" s="58"/>
      <c r="F108" s="48" t="str">
        <f>IF(E108=Bun!$A$4,Bun!$E$4,IF(E108=Bun!$A$5,Bun!$E$5,IF(E108=Bun!$A$6,Bun!$E$6,IF(E108=Bun!$A$7,Bun!$E$7,IF(E108=Bun!$A$8,Bun!$E$8,"")))))</f>
        <v/>
      </c>
      <c r="G108" s="67"/>
      <c r="H108" s="48" t="str">
        <f>IF(G108=Modulable!$A$4,Modulable!$E$4,IF(G108=Modulable!$A$5,Modulable!$E$5,IF(G108=Modulable!$A$6,Modulable!$E$6,IF(G108=Modulable!$A$7,Modulable!$E$7,IF(G108=Modulable!$A$8,Modulable!$E$8,"")))))</f>
        <v/>
      </c>
      <c r="I108" s="76"/>
      <c r="J108" s="48" t="str">
        <f>IF(I108=Plissé!$A$4,Plissé!$E$4,IF(I108=Plissé!$A$5,Plissé!$E$5,IF(I108=Plissé!$A$6,Plissé!$E$6,IF(I108=Plissé!$A$7,Plissé!$E$7,IF(I108=Plissé!$A$8,Plissé!$E$8,"")))))</f>
        <v/>
      </c>
      <c r="K108" s="85"/>
      <c r="L108" s="51" t="str">
        <f>IF(K108=Bandeau!$A$4,Bandeau!$E$4,IF(K108=Bandeau!$A$5,Bandeau!$E$5,IF(K108=Bandeau!$A$6,Bandeau!$E$6,IF(K108=Bandeau!$A$7,Bandeau!$E$7,IF(K108=Bandeau!$A$8,Bandeau!$E$8,IF(K108=Bandeau!$A$9,Bandeau!$E$9,IF(K108=Bandeau!$A$10,Bandeau!$E$10,IF(K108=Bandeau!$A$11,Bandeau!$E$11,IF(K108=Bandeau!$A$12,Bandeau!$E$12,"")))))))))</f>
        <v/>
      </c>
      <c r="M108" s="94"/>
      <c r="N108" s="97"/>
      <c r="O108" s="88"/>
      <c r="P108" s="55" t="str">
        <f>IF(C108="","",SUM(IF(E108="",0,Bun!$I$7),IF(E109="",0,Bun!$I$7),IF(E110="",0,Bun!$I$7),IF(E111="",0,Bun!$I$7),IF(E112="",0,Bun!$I$7),IF(G109="",0,Modulable!$I$7),IF(G110="",0,Modulable!$I$7),IF(G111="",0,Modulable!$I$7),IF(G112="",0,Modulable!$I$7),IF(G108="",0,Modulable!$I$7),IF(I108="",0,Plissé!$I$7),IF(I109="",0,Plissé!$I$7),IF(I110="",0,Plissé!$I$7),IF(I111="",0,Plissé!$I$7),IF(I112="",0,Plissé!$I$7),IF(L108="",0,Bandeau!$I$7),IF(L109="",0,Bandeau!$I$7),IF(L110="",0,Bandeau!$I$7),IF(L111="",0,Bandeau!$I$7),IF(L112="",0,Bandeau!$I$7)))</f>
        <v/>
      </c>
    </row>
    <row r="109" spans="1:16" ht="15.75" x14ac:dyDescent="0.25">
      <c r="A109" s="118">
        <f>IF('[1]Registre des ventes'!B36="","",'[1]Registre des ventes'!B36)</f>
        <v>42900</v>
      </c>
      <c r="B109" s="106">
        <f>IF('[1]Registre des ventes'!C27="","",'[1]Registre des ventes'!C27)</f>
        <v>10022</v>
      </c>
      <c r="C109" s="103">
        <f>IF('[1]Registre des ventes'!D27="","",'[1]Registre des ventes'!D27)</f>
        <v>47</v>
      </c>
      <c r="D109" s="100" t="str">
        <f t="shared" si="57"/>
        <v>Payé par le client</v>
      </c>
      <c r="E109" s="56"/>
      <c r="F109" s="46" t="str">
        <f>IF(E109=Bun!$A$4,Bun!$E$4,IF(E109=Bun!$A$5,Bun!$E$5,IF(E109=Bun!$A$6,Bun!$E$6,IF(E109=Bun!$A$7,Bun!$E$7,IF(E109=Bun!$A$8,Bun!$E$8,"")))))</f>
        <v/>
      </c>
      <c r="G109" s="65" t="s">
        <v>24</v>
      </c>
      <c r="H109" s="46">
        <f>IF(G109=Modulable!$A$4,Modulable!$E$4,IF(G109=Modulable!$A$5,Modulable!$E$5,IF(G109=Modulable!$A$6,Modulable!$E$6,IF(G109=Modulable!$A$7,Modulable!$E$7,IF(G109=Modulable!$A$8,Modulable!$E$8,"")))))</f>
        <v>24.45</v>
      </c>
      <c r="I109" s="74"/>
      <c r="J109" s="46" t="str">
        <f>IF(I109=Plissé!$A$4,Plissé!$E$4,IF(I109=Plissé!$A$5,Plissé!$E$5,IF(I109=Plissé!$A$6,Plissé!$E$6,IF(I109=Plissé!$A$7,Plissé!$E$7,IF(I109=Plissé!$A$8,Plissé!$E$8,"")))))</f>
        <v/>
      </c>
      <c r="K109" s="83"/>
      <c r="L109" s="49" t="str">
        <f>IF(K109=Bandeau!$A$4,Bandeau!$E$4,IF(K109=Bandeau!$A$5,Bandeau!$E$5,IF(K109=Bandeau!$A$6,Bandeau!$E$6,IF(K109=Bandeau!$A$7,Bandeau!$E$7,IF(K109=Bandeau!$A$8,Bandeau!$E$8,IF(K109=Bandeau!$A$9,Bandeau!$E$9,IF(K109=Bandeau!$A$10,Bandeau!$E$10,IF(K109=Bandeau!$A$11,Bandeau!$E$11,IF(K109=Bandeau!$A$12,Bandeau!$E$12,"")))))))))</f>
        <v/>
      </c>
      <c r="M109" s="92">
        <f t="shared" ref="M109" si="63">IF(C109="","",(1.5))</f>
        <v>1.5</v>
      </c>
      <c r="N109" s="95">
        <f t="shared" si="55"/>
        <v>0.90799999999999992</v>
      </c>
      <c r="O109" s="86">
        <f t="shared" si="56"/>
        <v>21.641999999999999</v>
      </c>
      <c r="P109" s="53">
        <f>IF(C109="","",SUM(IF(E109="",0,Bun!$I$7),IF(E110="",0,Bun!$I$7),IF(E111="",0,Bun!$I$7),IF(E112="",0,Bun!$I$7),IF(E113="",0,Bun!$I$7),IF(G110="",0,Modulable!$I$7),IF(G111="",0,Modulable!$I$7),IF(G112="",0,Modulable!$I$7),IF(G113="",0,Modulable!$I$7),IF(G109="",0,Modulable!$I$7),IF(I109="",0,Plissé!$I$7),IF(I110="",0,Plissé!$I$7),IF(I111="",0,Plissé!$I$7),IF(I112="",0,Plissé!$I$7),IF(I113="",0,Plissé!$I$7),IF(L109="",0,Bandeau!$I$7),IF(L110="",0,Bandeau!$I$7),IF(L111="",0,Bandeau!$I$7),IF(L112="",0,Bandeau!$I$7),IF(L113="",0,Bandeau!$I$7)))</f>
        <v>18</v>
      </c>
    </row>
    <row r="110" spans="1:16" ht="15.75" x14ac:dyDescent="0.25">
      <c r="A110" s="119"/>
      <c r="B110" s="107"/>
      <c r="C110" s="104"/>
      <c r="D110" s="101"/>
      <c r="E110" s="57"/>
      <c r="F110" s="47" t="str">
        <f>IF(E110=Bun!$A$4,Bun!$E$4,IF(E110=Bun!$A$5,Bun!$E$5,IF(E110=Bun!$A$6,Bun!$E$6,IF(E110=Bun!$A$7,Bun!$E$7,IF(E110=Bun!$A$8,Bun!$E$8,"")))))</f>
        <v/>
      </c>
      <c r="G110" s="66"/>
      <c r="H110" s="47" t="str">
        <f>IF(G110=Modulable!$A$4,Modulable!$E$4,IF(G110=Modulable!$A$5,Modulable!$E$5,IF(G110=Modulable!$A$6,Modulable!$E$6,IF(G110=Modulable!$A$7,Modulable!$E$7,IF(G110=Modulable!$A$8,Modulable!$E$8,"")))))</f>
        <v/>
      </c>
      <c r="I110" s="75"/>
      <c r="J110" s="47" t="str">
        <f>IF(I110=Plissé!$A$4,Plissé!$E$4,IF(I110=Plissé!$A$5,Plissé!$E$5,IF(I110=Plissé!$A$6,Plissé!$E$6,IF(I110=Plissé!$A$7,Plissé!$E$7,IF(I110=Plissé!$A$8,Plissé!$E$8,"")))))</f>
        <v/>
      </c>
      <c r="K110" s="84"/>
      <c r="L110" s="50" t="str">
        <f>IF(K110=Bandeau!$A$4,Bandeau!$E$4,IF(K110=Bandeau!$A$5,Bandeau!$E$5,IF(K110=Bandeau!$A$6,Bandeau!$E$6,IF(K110=Bandeau!$A$7,Bandeau!$E$7,IF(K110=Bandeau!$A$8,Bandeau!$E$8,IF(K110=Bandeau!$A$9,Bandeau!$E$9,IF(K110=Bandeau!$A$10,Bandeau!$E$10,IF(K110=Bandeau!$A$11,Bandeau!$E$11,IF(K110=Bandeau!$A$12,Bandeau!$E$12,"")))))))))</f>
        <v/>
      </c>
      <c r="M110" s="93"/>
      <c r="N110" s="96"/>
      <c r="O110" s="87"/>
      <c r="P110" s="54" t="str">
        <f>IF(C110="","",SUM(IF(E110="",0,Bun!$I$7),IF(E111="",0,Bun!$I$7),IF(E112="",0,Bun!$I$7),IF(E113="",0,Bun!$I$7),IF(E114="",0,Bun!$I$7),IF(G111="",0,Modulable!$I$7),IF(G112="",0,Modulable!$I$7),IF(G113="",0,Modulable!$I$7),IF(G114="",0,Modulable!$I$7),IF(G110="",0,Modulable!$I$7),IF(I110="",0,Plissé!$I$7),IF(I111="",0,Plissé!$I$7),IF(I112="",0,Plissé!$I$7),IF(I113="",0,Plissé!$I$7),IF(I114="",0,Plissé!$I$7),IF(L110="",0,Bandeau!$I$7),IF(L111="",0,Bandeau!$I$7),IF(L112="",0,Bandeau!$I$7),IF(L113="",0,Bandeau!$I$7),IF(L114="",0,Bandeau!$I$7)))</f>
        <v/>
      </c>
    </row>
    <row r="111" spans="1:16" ht="15.75" x14ac:dyDescent="0.25">
      <c r="A111" s="119"/>
      <c r="B111" s="107"/>
      <c r="C111" s="104"/>
      <c r="D111" s="101"/>
      <c r="E111" s="57"/>
      <c r="F111" s="47" t="str">
        <f>IF(E111=Bun!$A$4,Bun!$E$4,IF(E111=Bun!$A$5,Bun!$E$5,IF(E111=Bun!$A$6,Bun!$E$6,IF(E111=Bun!$A$7,Bun!$E$7,IF(E111=Bun!$A$8,Bun!$E$8,"")))))</f>
        <v/>
      </c>
      <c r="G111" s="66"/>
      <c r="H111" s="47" t="str">
        <f>IF(G111=Modulable!$A$4,Modulable!$E$4,IF(G111=Modulable!$A$5,Modulable!$E$5,IF(G111=Modulable!$A$6,Modulable!$E$6,IF(G111=Modulable!$A$7,Modulable!$E$7,IF(G111=Modulable!$A$8,Modulable!$E$8,"")))))</f>
        <v/>
      </c>
      <c r="I111" s="75"/>
      <c r="J111" s="47" t="str">
        <f>IF(I111=Plissé!$A$4,Plissé!$E$4,IF(I111=Plissé!$A$5,Plissé!$E$5,IF(I111=Plissé!$A$6,Plissé!$E$6,IF(I111=Plissé!$A$7,Plissé!$E$7,IF(I111=Plissé!$A$8,Plissé!$E$8,"")))))</f>
        <v/>
      </c>
      <c r="K111" s="84"/>
      <c r="L111" s="50" t="str">
        <f>IF(K111=Bandeau!$A$4,Bandeau!$E$4,IF(K111=Bandeau!$A$5,Bandeau!$E$5,IF(K111=Bandeau!$A$6,Bandeau!$E$6,IF(K111=Bandeau!$A$7,Bandeau!$E$7,IF(K111=Bandeau!$A$8,Bandeau!$E$8,IF(K111=Bandeau!$A$9,Bandeau!$E$9,IF(K111=Bandeau!$A$10,Bandeau!$E$10,IF(K111=Bandeau!$A$11,Bandeau!$E$11,IF(K111=Bandeau!$A$12,Bandeau!$E$12,"")))))))))</f>
        <v/>
      </c>
      <c r="M111" s="93"/>
      <c r="N111" s="96"/>
      <c r="O111" s="87"/>
      <c r="P111" s="54" t="str">
        <f>IF(C111="","",SUM(IF(E111="",0,Bun!$I$7),IF(E112="",0,Bun!$I$7),IF(E113="",0,Bun!$I$7),IF(E114="",0,Bun!$I$7),IF(E115="",0,Bun!$I$7),IF(G112="",0,Modulable!$I$7),IF(G113="",0,Modulable!$I$7),IF(G114="",0,Modulable!$I$7),IF(G115="",0,Modulable!$I$7),IF(G111="",0,Modulable!$I$7),IF(I111="",0,Plissé!$I$7),IF(I112="",0,Plissé!$I$7),IF(I113="",0,Plissé!$I$7),IF(I114="",0,Plissé!$I$7),IF(I115="",0,Plissé!$I$7),IF(L111="",0,Bandeau!$I$7),IF(L112="",0,Bandeau!$I$7),IF(L113="",0,Bandeau!$I$7),IF(L114="",0,Bandeau!$I$7),IF(L115="",0,Bandeau!$I$7)))</f>
        <v/>
      </c>
    </row>
    <row r="112" spans="1:16" ht="15.75" x14ac:dyDescent="0.25">
      <c r="A112" s="119"/>
      <c r="B112" s="107"/>
      <c r="C112" s="104"/>
      <c r="D112" s="101"/>
      <c r="E112" s="57"/>
      <c r="F112" s="47" t="str">
        <f>IF(E112=Bun!$A$4,Bun!$E$4,IF(E112=Bun!$A$5,Bun!$E$5,IF(E112=Bun!$A$6,Bun!$E$6,IF(E112=Bun!$A$7,Bun!$E$7,IF(E112=Bun!$A$8,Bun!$E$8,"")))))</f>
        <v/>
      </c>
      <c r="G112" s="66"/>
      <c r="H112" s="47" t="str">
        <f>IF(G112=Modulable!$A$4,Modulable!$E$4,IF(G112=Modulable!$A$5,Modulable!$E$5,IF(G112=Modulable!$A$6,Modulable!$E$6,IF(G112=Modulable!$A$7,Modulable!$E$7,IF(G112=Modulable!$A$8,Modulable!$E$8,"")))))</f>
        <v/>
      </c>
      <c r="I112" s="75"/>
      <c r="J112" s="47" t="str">
        <f>IF(I112=Plissé!$A$4,Plissé!$E$4,IF(I112=Plissé!$A$5,Plissé!$E$5,IF(I112=Plissé!$A$6,Plissé!$E$6,IF(I112=Plissé!$A$7,Plissé!$E$7,IF(I112=Plissé!$A$8,Plissé!$E$8,"")))))</f>
        <v/>
      </c>
      <c r="K112" s="84"/>
      <c r="L112" s="50" t="str">
        <f>IF(K112=Bandeau!$A$4,Bandeau!$E$4,IF(K112=Bandeau!$A$5,Bandeau!$E$5,IF(K112=Bandeau!$A$6,Bandeau!$E$6,IF(K112=Bandeau!$A$7,Bandeau!$E$7,IF(K112=Bandeau!$A$8,Bandeau!$E$8,IF(K112=Bandeau!$A$9,Bandeau!$E$9,IF(K112=Bandeau!$A$10,Bandeau!$E$10,IF(K112=Bandeau!$A$11,Bandeau!$E$11,IF(K112=Bandeau!$A$12,Bandeau!$E$12,"")))))))))</f>
        <v/>
      </c>
      <c r="M112" s="93"/>
      <c r="N112" s="96"/>
      <c r="O112" s="87"/>
      <c r="P112" s="54" t="str">
        <f>IF(C112="","",SUM(IF(E112="",0,Bun!$I$7),IF(E113="",0,Bun!$I$7),IF(E114="",0,Bun!$I$7),IF(E115="",0,Bun!$I$7),IF(E116="",0,Bun!$I$7),IF(G113="",0,Modulable!$I$7),IF(G114="",0,Modulable!$I$7),IF(G115="",0,Modulable!$I$7),IF(G116="",0,Modulable!$I$7),IF(G112="",0,Modulable!$I$7),IF(I112="",0,Plissé!$I$7),IF(I113="",0,Plissé!$I$7),IF(I114="",0,Plissé!$I$7),IF(I115="",0,Plissé!$I$7),IF(I116="",0,Plissé!$I$7),IF(L112="",0,Bandeau!$I$7),IF(L113="",0,Bandeau!$I$7),IF(L114="",0,Bandeau!$I$7),IF(L115="",0,Bandeau!$I$7),IF(L116="",0,Bandeau!$I$7)))</f>
        <v/>
      </c>
    </row>
    <row r="113" spans="1:16" ht="16.5" thickBot="1" x14ac:dyDescent="0.3">
      <c r="A113" s="120"/>
      <c r="B113" s="108"/>
      <c r="C113" s="105"/>
      <c r="D113" s="102"/>
      <c r="E113" s="58"/>
      <c r="F113" s="48" t="str">
        <f>IF(E113=Bun!$A$4,Bun!$E$4,IF(E113=Bun!$A$5,Bun!$E$5,IF(E113=Bun!$A$6,Bun!$E$6,IF(E113=Bun!$A$7,Bun!$E$7,IF(E113=Bun!$A$8,Bun!$E$8,"")))))</f>
        <v/>
      </c>
      <c r="G113" s="67"/>
      <c r="H113" s="48" t="str">
        <f>IF(G113=Modulable!$A$4,Modulable!$E$4,IF(G113=Modulable!$A$5,Modulable!$E$5,IF(G113=Modulable!$A$6,Modulable!$E$6,IF(G113=Modulable!$A$7,Modulable!$E$7,IF(G113=Modulable!$A$8,Modulable!$E$8,"")))))</f>
        <v/>
      </c>
      <c r="I113" s="76"/>
      <c r="J113" s="48" t="str">
        <f>IF(I113=Plissé!$A$4,Plissé!$E$4,IF(I113=Plissé!$A$5,Plissé!$E$5,IF(I113=Plissé!$A$6,Plissé!$E$6,IF(I113=Plissé!$A$7,Plissé!$E$7,IF(I113=Plissé!$A$8,Plissé!$E$8,"")))))</f>
        <v/>
      </c>
      <c r="K113" s="85"/>
      <c r="L113" s="51" t="str">
        <f>IF(K113=Bandeau!$A$4,Bandeau!$E$4,IF(K113=Bandeau!$A$5,Bandeau!$E$5,IF(K113=Bandeau!$A$6,Bandeau!$E$6,IF(K113=Bandeau!$A$7,Bandeau!$E$7,IF(K113=Bandeau!$A$8,Bandeau!$E$8,IF(K113=Bandeau!$A$9,Bandeau!$E$9,IF(K113=Bandeau!$A$10,Bandeau!$E$10,IF(K113=Bandeau!$A$11,Bandeau!$E$11,IF(K113=Bandeau!$A$12,Bandeau!$E$12,"")))))))))</f>
        <v/>
      </c>
      <c r="M113" s="94"/>
      <c r="N113" s="97"/>
      <c r="O113" s="88"/>
      <c r="P113" s="55" t="str">
        <f>IF(C113="","",SUM(IF(E113="",0,Bun!$I$7),IF(E114="",0,Bun!$I$7),IF(E115="",0,Bun!$I$7),IF(E116="",0,Bun!$I$7),IF(E117="",0,Bun!$I$7),IF(G114="",0,Modulable!$I$7),IF(G115="",0,Modulable!$I$7),IF(G116="",0,Modulable!$I$7),IF(G117="",0,Modulable!$I$7),IF(G113="",0,Modulable!$I$7),IF(I113="",0,Plissé!$I$7),IF(I114="",0,Plissé!$I$7),IF(I115="",0,Plissé!$I$7),IF(I116="",0,Plissé!$I$7),IF(I117="",0,Plissé!$I$7),IF(L113="",0,Bandeau!$I$7),IF(L114="",0,Bandeau!$I$7),IF(L115="",0,Bandeau!$I$7),IF(L116="",0,Bandeau!$I$7),IF(L117="",0,Bandeau!$I$7)))</f>
        <v/>
      </c>
    </row>
    <row r="114" spans="1:16" ht="15.75" x14ac:dyDescent="0.25">
      <c r="A114" s="118" t="str">
        <f>IF('[1]Registre des ventes'!B48="","",'[1]Registre des ventes'!B48)</f>
        <v/>
      </c>
      <c r="B114" s="106">
        <f>IF('[1]Registre des ventes'!C28="","",'[1]Registre des ventes'!C28)</f>
        <v>10023</v>
      </c>
      <c r="C114" s="103">
        <f>IF('[1]Registre des ventes'!D28="","",'[1]Registre des ventes'!D28)</f>
        <v>30</v>
      </c>
      <c r="D114" s="100" t="str">
        <f t="shared" si="57"/>
        <v>Payé par le client</v>
      </c>
      <c r="E114" s="56"/>
      <c r="F114" s="46" t="str">
        <f>IF(E114=Bun!$A$4,Bun!$E$4,IF(E114=Bun!$A$5,Bun!$E$5,IF(E114=Bun!$A$6,Bun!$E$6,IF(E114=Bun!$A$7,Bun!$E$7,IF(E114=Bun!$A$8,Bun!$E$8,"")))))</f>
        <v/>
      </c>
      <c r="G114" s="65"/>
      <c r="H114" s="46" t="str">
        <f>IF(G114=Modulable!$A$4,Modulable!$E$4,IF(G114=Modulable!$A$5,Modulable!$E$5,IF(G114=Modulable!$A$6,Modulable!$E$6,IF(G114=Modulable!$A$7,Modulable!$E$7,IF(G114=Modulable!$A$8,Modulable!$E$8,"")))))</f>
        <v/>
      </c>
      <c r="I114" s="74"/>
      <c r="J114" s="46" t="str">
        <f>IF(I114=Plissé!$A$4,Plissé!$E$4,IF(I114=Plissé!$A$5,Plissé!$E$5,IF(I114=Plissé!$A$6,Plissé!$E$6,IF(I114=Plissé!$A$7,Plissé!$E$7,IF(I114=Plissé!$A$8,Plissé!$E$8,"")))))</f>
        <v/>
      </c>
      <c r="K114" s="83" t="s">
        <v>46</v>
      </c>
      <c r="L114" s="49">
        <f>IF(K114=Bandeau!$A$4,Bandeau!$E$4,IF(K114=Bandeau!$A$5,Bandeau!$E$5,IF(K114=Bandeau!$A$6,Bandeau!$E$6,IF(K114=Bandeau!$A$7,Bandeau!$E$7,IF(K114=Bandeau!$A$8,Bandeau!$E$8,IF(K114=Bandeau!$A$9,Bandeau!$E$9,IF(K114=Bandeau!$A$10,Bandeau!$E$10,IF(K114=Bandeau!$A$11,Bandeau!$E$11,IF(K114=Bandeau!$A$12,Bandeau!$E$12,"")))))))))</f>
        <v>17.850000000000001</v>
      </c>
      <c r="M114" s="92">
        <f t="shared" ref="M114" si="64">IF(C114="","",(1.5))</f>
        <v>1.5</v>
      </c>
      <c r="N114" s="95">
        <f t="shared" si="55"/>
        <v>0.66999999999999993</v>
      </c>
      <c r="O114" s="86">
        <f t="shared" si="56"/>
        <v>11.479999999999997</v>
      </c>
      <c r="P114" s="53">
        <f>IF(C114="","",SUM(IF(E114="",0,Bun!$I$7),IF(E115="",0,Bun!$I$7),IF(E116="",0,Bun!$I$7),IF(E117="",0,Bun!$I$7),IF(E118="",0,Bun!$I$7),IF(G115="",0,Modulable!$I$7),IF(G116="",0,Modulable!$I$7),IF(G117="",0,Modulable!$I$7),IF(G118="",0,Modulable!$I$7),IF(G114="",0,Modulable!$I$7),IF(I114="",0,Plissé!$I$7),IF(I115="",0,Plissé!$I$7),IF(I116="",0,Plissé!$I$7),IF(I117="",0,Plissé!$I$7),IF(I118="",0,Plissé!$I$7),IF(L114="",0,Bandeau!$I$7),IF(L115="",0,Bandeau!$I$7),IF(L116="",0,Bandeau!$I$7),IF(L117="",0,Bandeau!$I$7),IF(L118="",0,Bandeau!$I$7)))</f>
        <v>13.5</v>
      </c>
    </row>
    <row r="115" spans="1:16" ht="15.75" x14ac:dyDescent="0.25">
      <c r="A115" s="119"/>
      <c r="B115" s="107"/>
      <c r="C115" s="104"/>
      <c r="D115" s="101"/>
      <c r="E115" s="57"/>
      <c r="F115" s="47" t="str">
        <f>IF(E115=Bun!$A$4,Bun!$E$4,IF(E115=Bun!$A$5,Bun!$E$5,IF(E115=Bun!$A$6,Bun!$E$6,IF(E115=Bun!$A$7,Bun!$E$7,IF(E115=Bun!$A$8,Bun!$E$8,"")))))</f>
        <v/>
      </c>
      <c r="G115" s="66"/>
      <c r="H115" s="47" t="str">
        <f>IF(G115=Modulable!$A$4,Modulable!$E$4,IF(G115=Modulable!$A$5,Modulable!$E$5,IF(G115=Modulable!$A$6,Modulable!$E$6,IF(G115=Modulable!$A$7,Modulable!$E$7,IF(G115=Modulable!$A$8,Modulable!$E$8,"")))))</f>
        <v/>
      </c>
      <c r="I115" s="75"/>
      <c r="J115" s="47" t="str">
        <f>IF(I115=Plissé!$A$4,Plissé!$E$4,IF(I115=Plissé!$A$5,Plissé!$E$5,IF(I115=Plissé!$A$6,Plissé!$E$6,IF(I115=Plissé!$A$7,Plissé!$E$7,IF(I115=Plissé!$A$8,Plissé!$E$8,"")))))</f>
        <v/>
      </c>
      <c r="K115" s="84"/>
      <c r="L115" s="50" t="str">
        <f>IF(K115=Bandeau!$A$4,Bandeau!$E$4,IF(K115=Bandeau!$A$5,Bandeau!$E$5,IF(K115=Bandeau!$A$6,Bandeau!$E$6,IF(K115=Bandeau!$A$7,Bandeau!$E$7,IF(K115=Bandeau!$A$8,Bandeau!$E$8,IF(K115=Bandeau!$A$9,Bandeau!$E$9,IF(K115=Bandeau!$A$10,Bandeau!$E$10,IF(K115=Bandeau!$A$11,Bandeau!$E$11,IF(K115=Bandeau!$A$12,Bandeau!$E$12,"")))))))))</f>
        <v/>
      </c>
      <c r="M115" s="93"/>
      <c r="N115" s="96"/>
      <c r="O115" s="87"/>
      <c r="P115" s="54" t="str">
        <f>IF(C115="","",SUM(IF(E115="",0,Bun!$I$7),IF(E116="",0,Bun!$I$7),IF(E117="",0,Bun!$I$7),IF(E118="",0,Bun!$I$7),IF(E119="",0,Bun!$I$7),IF(G116="",0,Modulable!$I$7),IF(G117="",0,Modulable!$I$7),IF(G118="",0,Modulable!$I$7),IF(G119="",0,Modulable!$I$7),IF(G115="",0,Modulable!$I$7),IF(I115="",0,Plissé!$I$7),IF(I116="",0,Plissé!$I$7),IF(I117="",0,Plissé!$I$7),IF(I118="",0,Plissé!$I$7),IF(I119="",0,Plissé!$I$7),IF(L115="",0,Bandeau!$I$7),IF(L116="",0,Bandeau!$I$7),IF(L117="",0,Bandeau!$I$7),IF(L118="",0,Bandeau!$I$7),IF(L119="",0,Bandeau!$I$7)))</f>
        <v/>
      </c>
    </row>
    <row r="116" spans="1:16" ht="15.75" x14ac:dyDescent="0.25">
      <c r="A116" s="119"/>
      <c r="B116" s="107"/>
      <c r="C116" s="104"/>
      <c r="D116" s="101"/>
      <c r="E116" s="57"/>
      <c r="F116" s="47" t="str">
        <f>IF(E116=Bun!$A$4,Bun!$E$4,IF(E116=Bun!$A$5,Bun!$E$5,IF(E116=Bun!$A$6,Bun!$E$6,IF(E116=Bun!$A$7,Bun!$E$7,IF(E116=Bun!$A$8,Bun!$E$8,"")))))</f>
        <v/>
      </c>
      <c r="G116" s="66"/>
      <c r="H116" s="47" t="str">
        <f>IF(G116=Modulable!$A$4,Modulable!$E$4,IF(G116=Modulable!$A$5,Modulable!$E$5,IF(G116=Modulable!$A$6,Modulable!$E$6,IF(G116=Modulable!$A$7,Modulable!$E$7,IF(G116=Modulable!$A$8,Modulable!$E$8,"")))))</f>
        <v/>
      </c>
      <c r="I116" s="75"/>
      <c r="J116" s="47" t="str">
        <f>IF(I116=Plissé!$A$4,Plissé!$E$4,IF(I116=Plissé!$A$5,Plissé!$E$5,IF(I116=Plissé!$A$6,Plissé!$E$6,IF(I116=Plissé!$A$7,Plissé!$E$7,IF(I116=Plissé!$A$8,Plissé!$E$8,"")))))</f>
        <v/>
      </c>
      <c r="K116" s="84"/>
      <c r="L116" s="50" t="str">
        <f>IF(K116=Bandeau!$A$4,Bandeau!$E$4,IF(K116=Bandeau!$A$5,Bandeau!$E$5,IF(K116=Bandeau!$A$6,Bandeau!$E$6,IF(K116=Bandeau!$A$7,Bandeau!$E$7,IF(K116=Bandeau!$A$8,Bandeau!$E$8,IF(K116=Bandeau!$A$9,Bandeau!$E$9,IF(K116=Bandeau!$A$10,Bandeau!$E$10,IF(K116=Bandeau!$A$11,Bandeau!$E$11,IF(K116=Bandeau!$A$12,Bandeau!$E$12,"")))))))))</f>
        <v/>
      </c>
      <c r="M116" s="93"/>
      <c r="N116" s="96"/>
      <c r="O116" s="87"/>
      <c r="P116" s="54" t="str">
        <f>IF(C116="","",SUM(IF(E116="",0,Bun!$I$7),IF(E117="",0,Bun!$I$7),IF(E118="",0,Bun!$I$7),IF(E119="",0,Bun!$I$7),IF(E120="",0,Bun!$I$7),IF(G117="",0,Modulable!$I$7),IF(G118="",0,Modulable!$I$7),IF(G119="",0,Modulable!$I$7),IF(G120="",0,Modulable!$I$7),IF(G116="",0,Modulable!$I$7),IF(I116="",0,Plissé!$I$7),IF(I117="",0,Plissé!$I$7),IF(I118="",0,Plissé!$I$7),IF(I119="",0,Plissé!$I$7),IF(I120="",0,Plissé!$I$7),IF(L116="",0,Bandeau!$I$7),IF(L117="",0,Bandeau!$I$7),IF(L118="",0,Bandeau!$I$7),IF(L119="",0,Bandeau!$I$7),IF(L120="",0,Bandeau!$I$7)))</f>
        <v/>
      </c>
    </row>
    <row r="117" spans="1:16" ht="15.75" x14ac:dyDescent="0.25">
      <c r="A117" s="119"/>
      <c r="B117" s="107"/>
      <c r="C117" s="104"/>
      <c r="D117" s="101"/>
      <c r="E117" s="57"/>
      <c r="F117" s="47" t="str">
        <f>IF(E117=Bun!$A$4,Bun!$E$4,IF(E117=Bun!$A$5,Bun!$E$5,IF(E117=Bun!$A$6,Bun!$E$6,IF(E117=Bun!$A$7,Bun!$E$7,IF(E117=Bun!$A$8,Bun!$E$8,"")))))</f>
        <v/>
      </c>
      <c r="G117" s="66"/>
      <c r="H117" s="47" t="str">
        <f>IF(G117=Modulable!$A$4,Modulable!$E$4,IF(G117=Modulable!$A$5,Modulable!$E$5,IF(G117=Modulable!$A$6,Modulable!$E$6,IF(G117=Modulable!$A$7,Modulable!$E$7,IF(G117=Modulable!$A$8,Modulable!$E$8,"")))))</f>
        <v/>
      </c>
      <c r="I117" s="75"/>
      <c r="J117" s="47" t="str">
        <f>IF(I117=Plissé!$A$4,Plissé!$E$4,IF(I117=Plissé!$A$5,Plissé!$E$5,IF(I117=Plissé!$A$6,Plissé!$E$6,IF(I117=Plissé!$A$7,Plissé!$E$7,IF(I117=Plissé!$A$8,Plissé!$E$8,"")))))</f>
        <v/>
      </c>
      <c r="K117" s="84"/>
      <c r="L117" s="50" t="str">
        <f>IF(K117=Bandeau!$A$4,Bandeau!$E$4,IF(K117=Bandeau!$A$5,Bandeau!$E$5,IF(K117=Bandeau!$A$6,Bandeau!$E$6,IF(K117=Bandeau!$A$7,Bandeau!$E$7,IF(K117=Bandeau!$A$8,Bandeau!$E$8,IF(K117=Bandeau!$A$9,Bandeau!$E$9,IF(K117=Bandeau!$A$10,Bandeau!$E$10,IF(K117=Bandeau!$A$11,Bandeau!$E$11,IF(K117=Bandeau!$A$12,Bandeau!$E$12,"")))))))))</f>
        <v/>
      </c>
      <c r="M117" s="93"/>
      <c r="N117" s="96"/>
      <c r="O117" s="87"/>
      <c r="P117" s="54" t="str">
        <f>IF(C117="","",SUM(IF(E117="",0,Bun!$I$7),IF(E118="",0,Bun!$I$7),IF(E119="",0,Bun!$I$7),IF(E120="",0,Bun!$I$7),IF(E121="",0,Bun!$I$7),IF(G118="",0,Modulable!$I$7),IF(G119="",0,Modulable!$I$7),IF(G120="",0,Modulable!$I$7),IF(G121="",0,Modulable!$I$7),IF(G117="",0,Modulable!$I$7),IF(I117="",0,Plissé!$I$7),IF(I118="",0,Plissé!$I$7),IF(I119="",0,Plissé!$I$7),IF(I120="",0,Plissé!$I$7),IF(I121="",0,Plissé!$I$7),IF(L117="",0,Bandeau!$I$7),IF(L118="",0,Bandeau!$I$7),IF(L119="",0,Bandeau!$I$7),IF(L120="",0,Bandeau!$I$7),IF(L121="",0,Bandeau!$I$7)))</f>
        <v/>
      </c>
    </row>
    <row r="118" spans="1:16" ht="16.5" thickBot="1" x14ac:dyDescent="0.3">
      <c r="A118" s="120"/>
      <c r="B118" s="108"/>
      <c r="C118" s="105"/>
      <c r="D118" s="102"/>
      <c r="E118" s="58"/>
      <c r="F118" s="48" t="str">
        <f>IF(E118=Bun!$A$4,Bun!$E$4,IF(E118=Bun!$A$5,Bun!$E$5,IF(E118=Bun!$A$6,Bun!$E$6,IF(E118=Bun!$A$7,Bun!$E$7,IF(E118=Bun!$A$8,Bun!$E$8,"")))))</f>
        <v/>
      </c>
      <c r="G118" s="67"/>
      <c r="H118" s="48" t="str">
        <f>IF(G118=Modulable!$A$4,Modulable!$E$4,IF(G118=Modulable!$A$5,Modulable!$E$5,IF(G118=Modulable!$A$6,Modulable!$E$6,IF(G118=Modulable!$A$7,Modulable!$E$7,IF(G118=Modulable!$A$8,Modulable!$E$8,"")))))</f>
        <v/>
      </c>
      <c r="I118" s="76"/>
      <c r="J118" s="48" t="str">
        <f>IF(I118=Plissé!$A$4,Plissé!$E$4,IF(I118=Plissé!$A$5,Plissé!$E$5,IF(I118=Plissé!$A$6,Plissé!$E$6,IF(I118=Plissé!$A$7,Plissé!$E$7,IF(I118=Plissé!$A$8,Plissé!$E$8,"")))))</f>
        <v/>
      </c>
      <c r="K118" s="85"/>
      <c r="L118" s="51" t="str">
        <f>IF(K118=Bandeau!$A$4,Bandeau!$E$4,IF(K118=Bandeau!$A$5,Bandeau!$E$5,IF(K118=Bandeau!$A$6,Bandeau!$E$6,IF(K118=Bandeau!$A$7,Bandeau!$E$7,IF(K118=Bandeau!$A$8,Bandeau!$E$8,IF(K118=Bandeau!$A$9,Bandeau!$E$9,IF(K118=Bandeau!$A$10,Bandeau!$E$10,IF(K118=Bandeau!$A$11,Bandeau!$E$11,IF(K118=Bandeau!$A$12,Bandeau!$E$12,"")))))))))</f>
        <v/>
      </c>
      <c r="M118" s="94"/>
      <c r="N118" s="97"/>
      <c r="O118" s="88"/>
      <c r="P118" s="55" t="str">
        <f>IF(C118="","",SUM(IF(E118="",0,Bun!$I$7),IF(E119="",0,Bun!$I$7),IF(E120="",0,Bun!$I$7),IF(E121="",0,Bun!$I$7),IF(E122="",0,Bun!$I$7),IF(G119="",0,Modulable!$I$7),IF(G120="",0,Modulable!$I$7),IF(G121="",0,Modulable!$I$7),IF(G122="",0,Modulable!$I$7),IF(G118="",0,Modulable!$I$7),IF(I118="",0,Plissé!$I$7),IF(I119="",0,Plissé!$I$7),IF(I120="",0,Plissé!$I$7),IF(I121="",0,Plissé!$I$7),IF(I122="",0,Plissé!$I$7),IF(L118="",0,Bandeau!$I$7),IF(L119="",0,Bandeau!$I$7),IF(L120="",0,Bandeau!$I$7),IF(L121="",0,Bandeau!$I$7),IF(L122="",0,Bandeau!$I$7)))</f>
        <v/>
      </c>
    </row>
    <row r="119" spans="1:16" ht="15.75" x14ac:dyDescent="0.25">
      <c r="A119" s="118" t="str">
        <f>IF('[1]Registre des ventes'!B49="","",'[1]Registre des ventes'!B49)</f>
        <v/>
      </c>
      <c r="B119" s="106">
        <f>IF('[1]Registre des ventes'!C29="","",'[1]Registre des ventes'!C29)</f>
        <v>10024</v>
      </c>
      <c r="C119" s="103">
        <f>IF('[1]Registre des ventes'!D29="","",'[1]Registre des ventes'!D29)</f>
        <v>47</v>
      </c>
      <c r="D119" s="100" t="str">
        <f t="shared" si="57"/>
        <v>Payé par le client</v>
      </c>
      <c r="E119" s="56"/>
      <c r="F119" s="46" t="str">
        <f>IF(E119=Bun!$A$4,Bun!$E$4,IF(E119=Bun!$A$5,Bun!$E$5,IF(E119=Bun!$A$6,Bun!$E$6,IF(E119=Bun!$A$7,Bun!$E$7,IF(E119=Bun!$A$8,Bun!$E$8,"")))))</f>
        <v/>
      </c>
      <c r="G119" s="65" t="s">
        <v>24</v>
      </c>
      <c r="H119" s="46">
        <f>IF(G119=Modulable!$A$4,Modulable!$E$4,IF(G119=Modulable!$A$5,Modulable!$E$5,IF(G119=Modulable!$A$6,Modulable!$E$6,IF(G119=Modulable!$A$7,Modulable!$E$7,IF(G119=Modulable!$A$8,Modulable!$E$8,"")))))</f>
        <v>24.45</v>
      </c>
      <c r="I119" s="74"/>
      <c r="J119" s="46" t="str">
        <f>IF(I119=Plissé!$A$4,Plissé!$E$4,IF(I119=Plissé!$A$5,Plissé!$E$5,IF(I119=Plissé!$A$6,Plissé!$E$6,IF(I119=Plissé!$A$7,Plissé!$E$7,IF(I119=Plissé!$A$8,Plissé!$E$8,"")))))</f>
        <v/>
      </c>
      <c r="K119" s="83"/>
      <c r="L119" s="49" t="str">
        <f>IF(K119=Bandeau!$A$4,Bandeau!$E$4,IF(K119=Bandeau!$A$5,Bandeau!$E$5,IF(K119=Bandeau!$A$6,Bandeau!$E$6,IF(K119=Bandeau!$A$7,Bandeau!$E$7,IF(K119=Bandeau!$A$8,Bandeau!$E$8,IF(K119=Bandeau!$A$9,Bandeau!$E$9,IF(K119=Bandeau!$A$10,Bandeau!$E$10,IF(K119=Bandeau!$A$11,Bandeau!$E$11,IF(K119=Bandeau!$A$12,Bandeau!$E$12,"")))))))))</f>
        <v/>
      </c>
      <c r="M119" s="92">
        <f t="shared" ref="M119" si="65">IF(C119="","",(1.5))</f>
        <v>1.5</v>
      </c>
      <c r="N119" s="95">
        <f t="shared" si="55"/>
        <v>0.90799999999999992</v>
      </c>
      <c r="O119" s="86">
        <f t="shared" si="56"/>
        <v>21.641999999999999</v>
      </c>
      <c r="P119" s="53">
        <f>IF(C119="","",SUM(IF(E119="",0,Bun!$I$7),IF(E120="",0,Bun!$I$7),IF(E121="",0,Bun!$I$7),IF(E122="",0,Bun!$I$7),IF(E123="",0,Bun!$I$7),IF(G120="",0,Modulable!$I$7),IF(G121="",0,Modulable!$I$7),IF(G122="",0,Modulable!$I$7),IF(G123="",0,Modulable!$I$7),IF(G119="",0,Modulable!$I$7),IF(I119="",0,Plissé!$I$7),IF(I120="",0,Plissé!$I$7),IF(I121="",0,Plissé!$I$7),IF(I122="",0,Plissé!$I$7),IF(I123="",0,Plissé!$I$7),IF(L119="",0,Bandeau!$I$7),IF(L120="",0,Bandeau!$I$7),IF(L121="",0,Bandeau!$I$7),IF(L122="",0,Bandeau!$I$7),IF(L123="",0,Bandeau!$I$7)))</f>
        <v>18</v>
      </c>
    </row>
    <row r="120" spans="1:16" ht="15.75" x14ac:dyDescent="0.25">
      <c r="A120" s="119"/>
      <c r="B120" s="107"/>
      <c r="C120" s="104"/>
      <c r="D120" s="101"/>
      <c r="E120" s="57"/>
      <c r="F120" s="47" t="str">
        <f>IF(E120=Bun!$A$4,Bun!$E$4,IF(E120=Bun!$A$5,Bun!$E$5,IF(E120=Bun!$A$6,Bun!$E$6,IF(E120=Bun!$A$7,Bun!$E$7,IF(E120=Bun!$A$8,Bun!$E$8,"")))))</f>
        <v/>
      </c>
      <c r="G120" s="66"/>
      <c r="H120" s="47" t="str">
        <f>IF(G120=Modulable!$A$4,Modulable!$E$4,IF(G120=Modulable!$A$5,Modulable!$E$5,IF(G120=Modulable!$A$6,Modulable!$E$6,IF(G120=Modulable!$A$7,Modulable!$E$7,IF(G120=Modulable!$A$8,Modulable!$E$8,"")))))</f>
        <v/>
      </c>
      <c r="I120" s="75"/>
      <c r="J120" s="47" t="str">
        <f>IF(I120=Plissé!$A$4,Plissé!$E$4,IF(I120=Plissé!$A$5,Plissé!$E$5,IF(I120=Plissé!$A$6,Plissé!$E$6,IF(I120=Plissé!$A$7,Plissé!$E$7,IF(I120=Plissé!$A$8,Plissé!$E$8,"")))))</f>
        <v/>
      </c>
      <c r="K120" s="84"/>
      <c r="L120" s="50" t="str">
        <f>IF(K120=Bandeau!$A$4,Bandeau!$E$4,IF(K120=Bandeau!$A$5,Bandeau!$E$5,IF(K120=Bandeau!$A$6,Bandeau!$E$6,IF(K120=Bandeau!$A$7,Bandeau!$E$7,IF(K120=Bandeau!$A$8,Bandeau!$E$8,IF(K120=Bandeau!$A$9,Bandeau!$E$9,IF(K120=Bandeau!$A$10,Bandeau!$E$10,IF(K120=Bandeau!$A$11,Bandeau!$E$11,IF(K120=Bandeau!$A$12,Bandeau!$E$12,"")))))))))</f>
        <v/>
      </c>
      <c r="M120" s="93"/>
      <c r="N120" s="96"/>
      <c r="O120" s="87"/>
      <c r="P120" s="54" t="str">
        <f>IF(C120="","",SUM(IF(E120="",0,Bun!$I$7),IF(E121="",0,Bun!$I$7),IF(E122="",0,Bun!$I$7),IF(E123="",0,Bun!$I$7),IF(E124="",0,Bun!$I$7),IF(G121="",0,Modulable!$I$7),IF(G122="",0,Modulable!$I$7),IF(G123="",0,Modulable!$I$7),IF(G124="",0,Modulable!$I$7),IF(G120="",0,Modulable!$I$7),IF(I120="",0,Plissé!$I$7),IF(I121="",0,Plissé!$I$7),IF(I122="",0,Plissé!$I$7),IF(I123="",0,Plissé!$I$7),IF(I124="",0,Plissé!$I$7),IF(L120="",0,Bandeau!$I$7),IF(L121="",0,Bandeau!$I$7),IF(L122="",0,Bandeau!$I$7),IF(L123="",0,Bandeau!$I$7),IF(L124="",0,Bandeau!$I$7)))</f>
        <v/>
      </c>
    </row>
    <row r="121" spans="1:16" ht="15.75" x14ac:dyDescent="0.25">
      <c r="A121" s="119"/>
      <c r="B121" s="107"/>
      <c r="C121" s="104"/>
      <c r="D121" s="101"/>
      <c r="E121" s="57"/>
      <c r="F121" s="47" t="str">
        <f>IF(E121=Bun!$A$4,Bun!$E$4,IF(E121=Bun!$A$5,Bun!$E$5,IF(E121=Bun!$A$6,Bun!$E$6,IF(E121=Bun!$A$7,Bun!$E$7,IF(E121=Bun!$A$8,Bun!$E$8,"")))))</f>
        <v/>
      </c>
      <c r="G121" s="66"/>
      <c r="H121" s="47" t="str">
        <f>IF(G121=Modulable!$A$4,Modulable!$E$4,IF(G121=Modulable!$A$5,Modulable!$E$5,IF(G121=Modulable!$A$6,Modulable!$E$6,IF(G121=Modulable!$A$7,Modulable!$E$7,IF(G121=Modulable!$A$8,Modulable!$E$8,"")))))</f>
        <v/>
      </c>
      <c r="I121" s="75"/>
      <c r="J121" s="47" t="str">
        <f>IF(I121=Plissé!$A$4,Plissé!$E$4,IF(I121=Plissé!$A$5,Plissé!$E$5,IF(I121=Plissé!$A$6,Plissé!$E$6,IF(I121=Plissé!$A$7,Plissé!$E$7,IF(I121=Plissé!$A$8,Plissé!$E$8,"")))))</f>
        <v/>
      </c>
      <c r="K121" s="84"/>
      <c r="L121" s="50" t="str">
        <f>IF(K121=Bandeau!$A$4,Bandeau!$E$4,IF(K121=Bandeau!$A$5,Bandeau!$E$5,IF(K121=Bandeau!$A$6,Bandeau!$E$6,IF(K121=Bandeau!$A$7,Bandeau!$E$7,IF(K121=Bandeau!$A$8,Bandeau!$E$8,IF(K121=Bandeau!$A$9,Bandeau!$E$9,IF(K121=Bandeau!$A$10,Bandeau!$E$10,IF(K121=Bandeau!$A$11,Bandeau!$E$11,IF(K121=Bandeau!$A$12,Bandeau!$E$12,"")))))))))</f>
        <v/>
      </c>
      <c r="M121" s="93"/>
      <c r="N121" s="96"/>
      <c r="O121" s="87"/>
      <c r="P121" s="54" t="str">
        <f>IF(C121="","",SUM(IF(E121="",0,Bun!$I$7),IF(E122="",0,Bun!$I$7),IF(E123="",0,Bun!$I$7),IF(E124="",0,Bun!$I$7),IF(E125="",0,Bun!$I$7),IF(G122="",0,Modulable!$I$7),IF(G123="",0,Modulable!$I$7),IF(G124="",0,Modulable!$I$7),IF(G125="",0,Modulable!$I$7),IF(G121="",0,Modulable!$I$7),IF(I121="",0,Plissé!$I$7),IF(I122="",0,Plissé!$I$7),IF(I123="",0,Plissé!$I$7),IF(I124="",0,Plissé!$I$7),IF(I125="",0,Plissé!$I$7),IF(L121="",0,Bandeau!$I$7),IF(L122="",0,Bandeau!$I$7),IF(L123="",0,Bandeau!$I$7),IF(L124="",0,Bandeau!$I$7),IF(L125="",0,Bandeau!$I$7)))</f>
        <v/>
      </c>
    </row>
    <row r="122" spans="1:16" ht="15.75" x14ac:dyDescent="0.25">
      <c r="A122" s="119"/>
      <c r="B122" s="107"/>
      <c r="C122" s="104"/>
      <c r="D122" s="101"/>
      <c r="E122" s="57"/>
      <c r="F122" s="47" t="str">
        <f>IF(E122=Bun!$A$4,Bun!$E$4,IF(E122=Bun!$A$5,Bun!$E$5,IF(E122=Bun!$A$6,Bun!$E$6,IF(E122=Bun!$A$7,Bun!$E$7,IF(E122=Bun!$A$8,Bun!$E$8,"")))))</f>
        <v/>
      </c>
      <c r="G122" s="66"/>
      <c r="H122" s="47" t="str">
        <f>IF(G122=Modulable!$A$4,Modulable!$E$4,IF(G122=Modulable!$A$5,Modulable!$E$5,IF(G122=Modulable!$A$6,Modulable!$E$6,IF(G122=Modulable!$A$7,Modulable!$E$7,IF(G122=Modulable!$A$8,Modulable!$E$8,"")))))</f>
        <v/>
      </c>
      <c r="I122" s="75"/>
      <c r="J122" s="47" t="str">
        <f>IF(I122=Plissé!$A$4,Plissé!$E$4,IF(I122=Plissé!$A$5,Plissé!$E$5,IF(I122=Plissé!$A$6,Plissé!$E$6,IF(I122=Plissé!$A$7,Plissé!$E$7,IF(I122=Plissé!$A$8,Plissé!$E$8,"")))))</f>
        <v/>
      </c>
      <c r="K122" s="84"/>
      <c r="L122" s="50" t="str">
        <f>IF(K122=Bandeau!$A$4,Bandeau!$E$4,IF(K122=Bandeau!$A$5,Bandeau!$E$5,IF(K122=Bandeau!$A$6,Bandeau!$E$6,IF(K122=Bandeau!$A$7,Bandeau!$E$7,IF(K122=Bandeau!$A$8,Bandeau!$E$8,IF(K122=Bandeau!$A$9,Bandeau!$E$9,IF(K122=Bandeau!$A$10,Bandeau!$E$10,IF(K122=Bandeau!$A$11,Bandeau!$E$11,IF(K122=Bandeau!$A$12,Bandeau!$E$12,"")))))))))</f>
        <v/>
      </c>
      <c r="M122" s="93"/>
      <c r="N122" s="96"/>
      <c r="O122" s="87"/>
      <c r="P122" s="54" t="str">
        <f>IF(C122="","",SUM(IF(E122="",0,Bun!$I$7),IF(E123="",0,Bun!$I$7),IF(E124="",0,Bun!$I$7),IF(E125="",0,Bun!$I$7),IF(E126="",0,Bun!$I$7),IF(G123="",0,Modulable!$I$7),IF(G124="",0,Modulable!$I$7),IF(G125="",0,Modulable!$I$7),IF(G126="",0,Modulable!$I$7),IF(G122="",0,Modulable!$I$7),IF(I122="",0,Plissé!$I$7),IF(I123="",0,Plissé!$I$7),IF(I124="",0,Plissé!$I$7),IF(I125="",0,Plissé!$I$7),IF(I126="",0,Plissé!$I$7),IF(L122="",0,Bandeau!$I$7),IF(L123="",0,Bandeau!$I$7),IF(L124="",0,Bandeau!$I$7),IF(L125="",0,Bandeau!$I$7),IF(L126="",0,Bandeau!$I$7)))</f>
        <v/>
      </c>
    </row>
    <row r="123" spans="1:16" ht="16.5" thickBot="1" x14ac:dyDescent="0.3">
      <c r="A123" s="120"/>
      <c r="B123" s="108"/>
      <c r="C123" s="105"/>
      <c r="D123" s="102"/>
      <c r="E123" s="58"/>
      <c r="F123" s="48" t="str">
        <f>IF(E123=Bun!$A$4,Bun!$E$4,IF(E123=Bun!$A$5,Bun!$E$5,IF(E123=Bun!$A$6,Bun!$E$6,IF(E123=Bun!$A$7,Bun!$E$7,IF(E123=Bun!$A$8,Bun!$E$8,"")))))</f>
        <v/>
      </c>
      <c r="G123" s="67"/>
      <c r="H123" s="48" t="str">
        <f>IF(G123=Modulable!$A$4,Modulable!$E$4,IF(G123=Modulable!$A$5,Modulable!$E$5,IF(G123=Modulable!$A$6,Modulable!$E$6,IF(G123=Modulable!$A$7,Modulable!$E$7,IF(G123=Modulable!$A$8,Modulable!$E$8,"")))))</f>
        <v/>
      </c>
      <c r="I123" s="76"/>
      <c r="J123" s="48" t="str">
        <f>IF(I123=Plissé!$A$4,Plissé!$E$4,IF(I123=Plissé!$A$5,Plissé!$E$5,IF(I123=Plissé!$A$6,Plissé!$E$6,IF(I123=Plissé!$A$7,Plissé!$E$7,IF(I123=Plissé!$A$8,Plissé!$E$8,"")))))</f>
        <v/>
      </c>
      <c r="K123" s="85"/>
      <c r="L123" s="51" t="str">
        <f>IF(K123=Bandeau!$A$4,Bandeau!$E$4,IF(K123=Bandeau!$A$5,Bandeau!$E$5,IF(K123=Bandeau!$A$6,Bandeau!$E$6,IF(K123=Bandeau!$A$7,Bandeau!$E$7,IF(K123=Bandeau!$A$8,Bandeau!$E$8,IF(K123=Bandeau!$A$9,Bandeau!$E$9,IF(K123=Bandeau!$A$10,Bandeau!$E$10,IF(K123=Bandeau!$A$11,Bandeau!$E$11,IF(K123=Bandeau!$A$12,Bandeau!$E$12,"")))))))))</f>
        <v/>
      </c>
      <c r="M123" s="94"/>
      <c r="N123" s="97"/>
      <c r="O123" s="88"/>
      <c r="P123" s="55" t="str">
        <f>IF(C123="","",SUM(IF(E123="",0,Bun!$I$7),IF(E124="",0,Bun!$I$7),IF(E125="",0,Bun!$I$7),IF(E126="",0,Bun!$I$7),IF(E127="",0,Bun!$I$7),IF(G124="",0,Modulable!$I$7),IF(G125="",0,Modulable!$I$7),IF(G126="",0,Modulable!$I$7),IF(G127="",0,Modulable!$I$7),IF(G123="",0,Modulable!$I$7),IF(I123="",0,Plissé!$I$7),IF(I124="",0,Plissé!$I$7),IF(I125="",0,Plissé!$I$7),IF(I126="",0,Plissé!$I$7),IF(I127="",0,Plissé!$I$7),IF(L123="",0,Bandeau!$I$7),IF(L124="",0,Bandeau!$I$7),IF(L125="",0,Bandeau!$I$7),IF(L126="",0,Bandeau!$I$7),IF(L127="",0,Bandeau!$I$7)))</f>
        <v/>
      </c>
    </row>
    <row r="124" spans="1:16" ht="15.75" x14ac:dyDescent="0.25">
      <c r="A124" s="118" t="str">
        <f>IF('[1]Registre des ventes'!B3="","",'[1]Registre des ventes'!B50)</f>
        <v/>
      </c>
      <c r="B124" s="106">
        <f>IF('[1]Registre des ventes'!C30="","",'[1]Registre des ventes'!C30)</f>
        <v>10025</v>
      </c>
      <c r="C124" s="103">
        <f>IF('[1]Registre des ventes'!D30="","",'[1]Registre des ventes'!D30)</f>
        <v>30</v>
      </c>
      <c r="D124" s="100" t="str">
        <f t="shared" si="57"/>
        <v>Payé par le client</v>
      </c>
      <c r="E124" s="56"/>
      <c r="F124" s="46" t="str">
        <f>IF(E124=Bun!$A$4,Bun!$E$4,IF(E124=Bun!$A$5,Bun!$E$5,IF(E124=Bun!$A$6,Bun!$E$6,IF(E124=Bun!$A$7,Bun!$E$7,IF(E124=Bun!$A$8,Bun!$E$8,"")))))</f>
        <v/>
      </c>
      <c r="G124" s="65"/>
      <c r="H124" s="46" t="str">
        <f>IF(G124=Modulable!$A$4,Modulable!$E$4,IF(G124=Modulable!$A$5,Modulable!$E$5,IF(G124=Modulable!$A$6,Modulable!$E$6,IF(G124=Modulable!$A$7,Modulable!$E$7,IF(G124=Modulable!$A$8,Modulable!$E$8,"")))))</f>
        <v/>
      </c>
      <c r="I124" s="74"/>
      <c r="J124" s="46" t="str">
        <f>IF(I124=Plissé!$A$4,Plissé!$E$4,IF(I124=Plissé!$A$5,Plissé!$E$5,IF(I124=Plissé!$A$6,Plissé!$E$6,IF(I124=Plissé!$A$7,Plissé!$E$7,IF(I124=Plissé!$A$8,Plissé!$E$8,"")))))</f>
        <v/>
      </c>
      <c r="K124" s="83" t="s">
        <v>45</v>
      </c>
      <c r="L124" s="49">
        <f>IF(K124=Bandeau!$A$4,Bandeau!$E$4,IF(K124=Bandeau!$A$5,Bandeau!$E$5,IF(K124=Bandeau!$A$6,Bandeau!$E$6,IF(K124=Bandeau!$A$7,Bandeau!$E$7,IF(K124=Bandeau!$A$8,Bandeau!$E$8,IF(K124=Bandeau!$A$9,Bandeau!$E$9,IF(K124=Bandeau!$A$10,Bandeau!$E$10,IF(K124=Bandeau!$A$11,Bandeau!$E$11,IF(K124=Bandeau!$A$12,Bandeau!$E$12,"")))))))))</f>
        <v>17.687272727272727</v>
      </c>
      <c r="M124" s="92">
        <f t="shared" ref="M124" si="66">IF(C124="","",(1.5))</f>
        <v>1.5</v>
      </c>
      <c r="N124" s="95">
        <f t="shared" si="55"/>
        <v>0.66999999999999993</v>
      </c>
      <c r="O124" s="86">
        <f t="shared" si="56"/>
        <v>11.642727272727271</v>
      </c>
      <c r="P124" s="53">
        <f>IF(C124="","",SUM(IF(E124="",0,Bun!$I$7),IF(E125="",0,Bun!$I$7),IF(E126="",0,Bun!$I$7),IF(E127="",0,Bun!$I$7),IF(E128="",0,Bun!$I$7),IF(G125="",0,Modulable!$I$7),IF(G126="",0,Modulable!$I$7),IF(G127="",0,Modulable!$I$7),IF(G128="",0,Modulable!$I$7),IF(G124="",0,Modulable!$I$7),IF(I124="",0,Plissé!$I$7),IF(I125="",0,Plissé!$I$7),IF(I126="",0,Plissé!$I$7),IF(I127="",0,Plissé!$I$7),IF(I128="",0,Plissé!$I$7),IF(L124="",0,Bandeau!$I$7),IF(L125="",0,Bandeau!$I$7),IF(L126="",0,Bandeau!$I$7),IF(L127="",0,Bandeau!$I$7),IF(L128="",0,Bandeau!$I$7)))</f>
        <v>13.5</v>
      </c>
    </row>
    <row r="125" spans="1:16" ht="15.75" x14ac:dyDescent="0.25">
      <c r="A125" s="119"/>
      <c r="B125" s="107"/>
      <c r="C125" s="104"/>
      <c r="D125" s="101"/>
      <c r="E125" s="57"/>
      <c r="F125" s="47" t="str">
        <f>IF(E125=Bun!$A$4,Bun!$E$4,IF(E125=Bun!$A$5,Bun!$E$5,IF(E125=Bun!$A$6,Bun!$E$6,IF(E125=Bun!$A$7,Bun!$E$7,IF(E125=Bun!$A$8,Bun!$E$8,"")))))</f>
        <v/>
      </c>
      <c r="G125" s="66"/>
      <c r="H125" s="47" t="str">
        <f>IF(G125=Modulable!$A$4,Modulable!$E$4,IF(G125=Modulable!$A$5,Modulable!$E$5,IF(G125=Modulable!$A$6,Modulable!$E$6,IF(G125=Modulable!$A$7,Modulable!$E$7,IF(G125=Modulable!$A$8,Modulable!$E$8,"")))))</f>
        <v/>
      </c>
      <c r="I125" s="75"/>
      <c r="J125" s="47" t="str">
        <f>IF(I125=Plissé!$A$4,Plissé!$E$4,IF(I125=Plissé!$A$5,Plissé!$E$5,IF(I125=Plissé!$A$6,Plissé!$E$6,IF(I125=Plissé!$A$7,Plissé!$E$7,IF(I125=Plissé!$A$8,Plissé!$E$8,"")))))</f>
        <v/>
      </c>
      <c r="K125" s="84"/>
      <c r="L125" s="50" t="str">
        <f>IF(K125=Bandeau!$A$4,Bandeau!$E$4,IF(K125=Bandeau!$A$5,Bandeau!$E$5,IF(K125=Bandeau!$A$6,Bandeau!$E$6,IF(K125=Bandeau!$A$7,Bandeau!$E$7,IF(K125=Bandeau!$A$8,Bandeau!$E$8,IF(K125=Bandeau!$A$9,Bandeau!$E$9,IF(K125=Bandeau!$A$10,Bandeau!$E$10,IF(K125=Bandeau!$A$11,Bandeau!$E$11,IF(K125=Bandeau!$A$12,Bandeau!$E$12,"")))))))))</f>
        <v/>
      </c>
      <c r="M125" s="93"/>
      <c r="N125" s="96"/>
      <c r="O125" s="87"/>
      <c r="P125" s="54" t="str">
        <f>IF(C125="","",SUM(IF(E125="",0,Bun!$I$7),IF(E126="",0,Bun!$I$7),IF(E127="",0,Bun!$I$7),IF(E128="",0,Bun!$I$7),IF(E129="",0,Bun!$I$7),IF(G126="",0,Modulable!$I$7),IF(G127="",0,Modulable!$I$7),IF(G128="",0,Modulable!$I$7),IF(G129="",0,Modulable!$I$7),IF(G125="",0,Modulable!$I$7),IF(I125="",0,Plissé!$I$7),IF(I126="",0,Plissé!$I$7),IF(I127="",0,Plissé!$I$7),IF(I128="",0,Plissé!$I$7),IF(I129="",0,Plissé!$I$7),IF(L125="",0,Bandeau!$I$7),IF(L126="",0,Bandeau!$I$7),IF(L127="",0,Bandeau!$I$7),IF(L128="",0,Bandeau!$I$7),IF(L129="",0,Bandeau!$I$7)))</f>
        <v/>
      </c>
    </row>
    <row r="126" spans="1:16" ht="15.75" x14ac:dyDescent="0.25">
      <c r="A126" s="119"/>
      <c r="B126" s="107"/>
      <c r="C126" s="104"/>
      <c r="D126" s="101"/>
      <c r="E126" s="57"/>
      <c r="F126" s="47" t="str">
        <f>IF(E126=Bun!$A$4,Bun!$E$4,IF(E126=Bun!$A$5,Bun!$E$5,IF(E126=Bun!$A$6,Bun!$E$6,IF(E126=Bun!$A$7,Bun!$E$7,IF(E126=Bun!$A$8,Bun!$E$8,"")))))</f>
        <v/>
      </c>
      <c r="G126" s="66"/>
      <c r="H126" s="47" t="str">
        <f>IF(G126=Modulable!$A$4,Modulable!$E$4,IF(G126=Modulable!$A$5,Modulable!$E$5,IF(G126=Modulable!$A$6,Modulable!$E$6,IF(G126=Modulable!$A$7,Modulable!$E$7,IF(G126=Modulable!$A$8,Modulable!$E$8,"")))))</f>
        <v/>
      </c>
      <c r="I126" s="75"/>
      <c r="J126" s="47" t="str">
        <f>IF(I126=Plissé!$A$4,Plissé!$E$4,IF(I126=Plissé!$A$5,Plissé!$E$5,IF(I126=Plissé!$A$6,Plissé!$E$6,IF(I126=Plissé!$A$7,Plissé!$E$7,IF(I126=Plissé!$A$8,Plissé!$E$8,"")))))</f>
        <v/>
      </c>
      <c r="K126" s="84"/>
      <c r="L126" s="50" t="str">
        <f>IF(K126=Bandeau!$A$4,Bandeau!$E$4,IF(K126=Bandeau!$A$5,Bandeau!$E$5,IF(K126=Bandeau!$A$6,Bandeau!$E$6,IF(K126=Bandeau!$A$7,Bandeau!$E$7,IF(K126=Bandeau!$A$8,Bandeau!$E$8,IF(K126=Bandeau!$A$9,Bandeau!$E$9,IF(K126=Bandeau!$A$10,Bandeau!$E$10,IF(K126=Bandeau!$A$11,Bandeau!$E$11,IF(K126=Bandeau!$A$12,Bandeau!$E$12,"")))))))))</f>
        <v/>
      </c>
      <c r="M126" s="93"/>
      <c r="N126" s="96"/>
      <c r="O126" s="87"/>
      <c r="P126" s="54" t="str">
        <f>IF(C126="","",SUM(IF(E126="",0,Bun!$I$7),IF(E127="",0,Bun!$I$7),IF(E128="",0,Bun!$I$7),IF(E129="",0,Bun!$I$7),IF(E130="",0,Bun!$I$7),IF(G127="",0,Modulable!$I$7),IF(G128="",0,Modulable!$I$7),IF(G129="",0,Modulable!$I$7),IF(G130="",0,Modulable!$I$7),IF(G126="",0,Modulable!$I$7),IF(I126="",0,Plissé!$I$7),IF(I127="",0,Plissé!$I$7),IF(I128="",0,Plissé!$I$7),IF(I129="",0,Plissé!$I$7),IF(I130="",0,Plissé!$I$7),IF(L126="",0,Bandeau!$I$7),IF(L127="",0,Bandeau!$I$7),IF(L128="",0,Bandeau!$I$7),IF(L129="",0,Bandeau!$I$7),IF(L130="",0,Bandeau!$I$7)))</f>
        <v/>
      </c>
    </row>
    <row r="127" spans="1:16" ht="15.75" x14ac:dyDescent="0.25">
      <c r="A127" s="119"/>
      <c r="B127" s="107"/>
      <c r="C127" s="104"/>
      <c r="D127" s="101"/>
      <c r="E127" s="57"/>
      <c r="F127" s="47" t="str">
        <f>IF(E127=Bun!$A$4,Bun!$E$4,IF(E127=Bun!$A$5,Bun!$E$5,IF(E127=Bun!$A$6,Bun!$E$6,IF(E127=Bun!$A$7,Bun!$E$7,IF(E127=Bun!$A$8,Bun!$E$8,"")))))</f>
        <v/>
      </c>
      <c r="G127" s="66"/>
      <c r="H127" s="47" t="str">
        <f>IF(G127=Modulable!$A$4,Modulable!$E$4,IF(G127=Modulable!$A$5,Modulable!$E$5,IF(G127=Modulable!$A$6,Modulable!$E$6,IF(G127=Modulable!$A$7,Modulable!$E$7,IF(G127=Modulable!$A$8,Modulable!$E$8,"")))))</f>
        <v/>
      </c>
      <c r="I127" s="75"/>
      <c r="J127" s="47" t="str">
        <f>IF(I127=Plissé!$A$4,Plissé!$E$4,IF(I127=Plissé!$A$5,Plissé!$E$5,IF(I127=Plissé!$A$6,Plissé!$E$6,IF(I127=Plissé!$A$7,Plissé!$E$7,IF(I127=Plissé!$A$8,Plissé!$E$8,"")))))</f>
        <v/>
      </c>
      <c r="K127" s="84"/>
      <c r="L127" s="50" t="str">
        <f>IF(K127=Bandeau!$A$4,Bandeau!$E$4,IF(K127=Bandeau!$A$5,Bandeau!$E$5,IF(K127=Bandeau!$A$6,Bandeau!$E$6,IF(K127=Bandeau!$A$7,Bandeau!$E$7,IF(K127=Bandeau!$A$8,Bandeau!$E$8,IF(K127=Bandeau!$A$9,Bandeau!$E$9,IF(K127=Bandeau!$A$10,Bandeau!$E$10,IF(K127=Bandeau!$A$11,Bandeau!$E$11,IF(K127=Bandeau!$A$12,Bandeau!$E$12,"")))))))))</f>
        <v/>
      </c>
      <c r="M127" s="93"/>
      <c r="N127" s="96"/>
      <c r="O127" s="87"/>
      <c r="P127" s="54" t="str">
        <f>IF(C127="","",SUM(IF(E127="",0,Bun!$I$7),IF(E128="",0,Bun!$I$7),IF(E129="",0,Bun!$I$7),IF(E130="",0,Bun!$I$7),IF(E131="",0,Bun!$I$7),IF(G128="",0,Modulable!$I$7),IF(G129="",0,Modulable!$I$7),IF(G130="",0,Modulable!$I$7),IF(G131="",0,Modulable!$I$7),IF(G127="",0,Modulable!$I$7),IF(I127="",0,Plissé!$I$7),IF(I128="",0,Plissé!$I$7),IF(I129="",0,Plissé!$I$7),IF(I130="",0,Plissé!$I$7),IF(I131="",0,Plissé!$I$7),IF(L127="",0,Bandeau!$I$7),IF(L128="",0,Bandeau!$I$7),IF(L129="",0,Bandeau!$I$7),IF(L130="",0,Bandeau!$I$7),IF(L131="",0,Bandeau!$I$7)))</f>
        <v/>
      </c>
    </row>
    <row r="128" spans="1:16" ht="16.5" thickBot="1" x14ac:dyDescent="0.3">
      <c r="A128" s="120"/>
      <c r="B128" s="108"/>
      <c r="C128" s="105"/>
      <c r="D128" s="102"/>
      <c r="E128" s="58"/>
      <c r="F128" s="48" t="str">
        <f>IF(E128=Bun!$A$4,Bun!$E$4,IF(E128=Bun!$A$5,Bun!$E$5,IF(E128=Bun!$A$6,Bun!$E$6,IF(E128=Bun!$A$7,Bun!$E$7,IF(E128=Bun!$A$8,Bun!$E$8,"")))))</f>
        <v/>
      </c>
      <c r="G128" s="67"/>
      <c r="H128" s="48" t="str">
        <f>IF(G128=Modulable!$A$4,Modulable!$E$4,IF(G128=Modulable!$A$5,Modulable!$E$5,IF(G128=Modulable!$A$6,Modulable!$E$6,IF(G128=Modulable!$A$7,Modulable!$E$7,IF(G128=Modulable!$A$8,Modulable!$E$8,"")))))</f>
        <v/>
      </c>
      <c r="I128" s="76"/>
      <c r="J128" s="48" t="str">
        <f>IF(I128=Plissé!$A$4,Plissé!$E$4,IF(I128=Plissé!$A$5,Plissé!$E$5,IF(I128=Plissé!$A$6,Plissé!$E$6,IF(I128=Plissé!$A$7,Plissé!$E$7,IF(I128=Plissé!$A$8,Plissé!$E$8,"")))))</f>
        <v/>
      </c>
      <c r="K128" s="85"/>
      <c r="L128" s="51" t="str">
        <f>IF(K128=Bandeau!$A$4,Bandeau!$E$4,IF(K128=Bandeau!$A$5,Bandeau!$E$5,IF(K128=Bandeau!$A$6,Bandeau!$E$6,IF(K128=Bandeau!$A$7,Bandeau!$E$7,IF(K128=Bandeau!$A$8,Bandeau!$E$8,IF(K128=Bandeau!$A$9,Bandeau!$E$9,IF(K128=Bandeau!$A$10,Bandeau!$E$10,IF(K128=Bandeau!$A$11,Bandeau!$E$11,IF(K128=Bandeau!$A$12,Bandeau!$E$12,"")))))))))</f>
        <v/>
      </c>
      <c r="M128" s="94"/>
      <c r="N128" s="97"/>
      <c r="O128" s="88"/>
      <c r="P128" s="55" t="str">
        <f>IF(C128="","",SUM(IF(E128="",0,Bun!$I$7),IF(E129="",0,Bun!$I$7),IF(E130="",0,Bun!$I$7),IF(E131="",0,Bun!$I$7),IF(E132="",0,Bun!$I$7),IF(G129="",0,Modulable!$I$7),IF(G130="",0,Modulable!$I$7),IF(G131="",0,Modulable!$I$7),IF(G132="",0,Modulable!$I$7),IF(G128="",0,Modulable!$I$7),IF(I128="",0,Plissé!$I$7),IF(I129="",0,Plissé!$I$7),IF(I130="",0,Plissé!$I$7),IF(I131="",0,Plissé!$I$7),IF(I132="",0,Plissé!$I$7),IF(L128="",0,Bandeau!$I$7),IF(L129="",0,Bandeau!$I$7),IF(L130="",0,Bandeau!$I$7),IF(L131="",0,Bandeau!$I$7),IF(L132="",0,Bandeau!$I$7)))</f>
        <v/>
      </c>
    </row>
    <row r="129" spans="1:16" ht="15.75" x14ac:dyDescent="0.25">
      <c r="A129" s="118" t="str">
        <f>IF('[1]Registre des ventes'!B51="","",'[1]Registre des ventes'!B51)</f>
        <v/>
      </c>
      <c r="B129" s="106">
        <f>IF('[1]Registre des ventes'!C31="","",'[1]Registre des ventes'!C31)</f>
        <v>10026</v>
      </c>
      <c r="C129" s="103">
        <f>IF('[1]Registre des ventes'!D31="","",'[1]Registre des ventes'!D31)</f>
        <v>48</v>
      </c>
      <c r="D129" s="100" t="str">
        <f t="shared" si="57"/>
        <v>Payé par le client</v>
      </c>
      <c r="E129" s="56" t="s">
        <v>30</v>
      </c>
      <c r="F129" s="46">
        <f>IF(E129=Bun!$A$4,Bun!$E$4,IF(E129=Bun!$A$5,Bun!$E$5,IF(E129=Bun!$A$6,Bun!$E$6,IF(E129=Bun!$A$7,Bun!$E$7,IF(E129=Bun!$A$8,Bun!$E$8,"")))))</f>
        <v>24.740000000000002</v>
      </c>
      <c r="G129" s="65"/>
      <c r="H129" s="46" t="str">
        <f>IF(G129=Modulable!$A$4,Modulable!$E$4,IF(G129=Modulable!$A$5,Modulable!$E$5,IF(G129=Modulable!$A$6,Modulable!$E$6,IF(G129=Modulable!$A$7,Modulable!$E$7,IF(G129=Modulable!$A$8,Modulable!$E$8,"")))))</f>
        <v/>
      </c>
      <c r="I129" s="74"/>
      <c r="J129" s="46" t="str">
        <f>IF(I129=Plissé!$A$4,Plissé!$E$4,IF(I129=Plissé!$A$5,Plissé!$E$5,IF(I129=Plissé!$A$6,Plissé!$E$6,IF(I129=Plissé!$A$7,Plissé!$E$7,IF(I129=Plissé!$A$8,Plissé!$E$8,"")))))</f>
        <v/>
      </c>
      <c r="K129" s="83"/>
      <c r="L129" s="49" t="str">
        <f>IF(K129=Bandeau!$A$4,Bandeau!$E$4,IF(K129=Bandeau!$A$5,Bandeau!$E$5,IF(K129=Bandeau!$A$6,Bandeau!$E$6,IF(K129=Bandeau!$A$7,Bandeau!$E$7,IF(K129=Bandeau!$A$8,Bandeau!$E$8,IF(K129=Bandeau!$A$9,Bandeau!$E$9,IF(K129=Bandeau!$A$10,Bandeau!$E$10,IF(K129=Bandeau!$A$11,Bandeau!$E$11,IF(K129=Bandeau!$A$12,Bandeau!$E$12,"")))))))))</f>
        <v/>
      </c>
      <c r="M129" s="92">
        <f t="shared" ref="M129" si="67">IF(C129="","",(1.5))</f>
        <v>1.5</v>
      </c>
      <c r="N129" s="95">
        <f t="shared" si="55"/>
        <v>0.92199999999999993</v>
      </c>
      <c r="O129" s="86">
        <f t="shared" si="56"/>
        <v>22.337999999999997</v>
      </c>
      <c r="P129" s="53">
        <f>IF(C129="","",SUM(IF(E129="",0,Bun!$I$7),IF(E130="",0,Bun!$I$7),IF(E131="",0,Bun!$I$7),IF(E132="",0,Bun!$I$7),IF(E133="",0,Bun!$I$7),IF(G130="",0,Modulable!$I$7),IF(G131="",0,Modulable!$I$7),IF(G132="",0,Modulable!$I$7),IF(G133="",0,Modulable!$I$7),IF(G129="",0,Modulable!$I$7),IF(I129="",0,Plissé!$I$7),IF(I130="",0,Plissé!$I$7),IF(I131="",0,Plissé!$I$7),IF(I132="",0,Plissé!$I$7),IF(I133="",0,Plissé!$I$7),IF(L129="",0,Bandeau!$I$7),IF(L130="",0,Bandeau!$I$7),IF(L131="",0,Bandeau!$I$7),IF(L132="",0,Bandeau!$I$7),IF(L133="",0,Bandeau!$I$7)))</f>
        <v>18</v>
      </c>
    </row>
    <row r="130" spans="1:16" ht="15.75" x14ac:dyDescent="0.25">
      <c r="A130" s="119"/>
      <c r="B130" s="107"/>
      <c r="C130" s="104"/>
      <c r="D130" s="101"/>
      <c r="E130" s="57"/>
      <c r="F130" s="47" t="str">
        <f>IF(E130=Bun!$A$4,Bun!$E$4,IF(E130=Bun!$A$5,Bun!$E$5,IF(E130=Bun!$A$6,Bun!$E$6,IF(E130=Bun!$A$7,Bun!$E$7,IF(E130=Bun!$A$8,Bun!$E$8,"")))))</f>
        <v/>
      </c>
      <c r="G130" s="66"/>
      <c r="H130" s="47" t="str">
        <f>IF(G130=Modulable!$A$4,Modulable!$E$4,IF(G130=Modulable!$A$5,Modulable!$E$5,IF(G130=Modulable!$A$6,Modulable!$E$6,IF(G130=Modulable!$A$7,Modulable!$E$7,IF(G130=Modulable!$A$8,Modulable!$E$8,"")))))</f>
        <v/>
      </c>
      <c r="I130" s="75"/>
      <c r="J130" s="47" t="str">
        <f>IF(I130=Plissé!$A$4,Plissé!$E$4,IF(I130=Plissé!$A$5,Plissé!$E$5,IF(I130=Plissé!$A$6,Plissé!$E$6,IF(I130=Plissé!$A$7,Plissé!$E$7,IF(I130=Plissé!$A$8,Plissé!$E$8,"")))))</f>
        <v/>
      </c>
      <c r="K130" s="84"/>
      <c r="L130" s="50" t="str">
        <f>IF(K130=Bandeau!$A$4,Bandeau!$E$4,IF(K130=Bandeau!$A$5,Bandeau!$E$5,IF(K130=Bandeau!$A$6,Bandeau!$E$6,IF(K130=Bandeau!$A$7,Bandeau!$E$7,IF(K130=Bandeau!$A$8,Bandeau!$E$8,IF(K130=Bandeau!$A$9,Bandeau!$E$9,IF(K130=Bandeau!$A$10,Bandeau!$E$10,IF(K130=Bandeau!$A$11,Bandeau!$E$11,IF(K130=Bandeau!$A$12,Bandeau!$E$12,"")))))))))</f>
        <v/>
      </c>
      <c r="M130" s="93"/>
      <c r="N130" s="96"/>
      <c r="O130" s="87"/>
      <c r="P130" s="54" t="str">
        <f>IF(C130="","",SUM(IF(E130="",0,Bun!$I$7),IF(E131="",0,Bun!$I$7),IF(E132="",0,Bun!$I$7),IF(E133="",0,Bun!$I$7),IF(E134="",0,Bun!$I$7),IF(G131="",0,Modulable!$I$7),IF(G132="",0,Modulable!$I$7),IF(G133="",0,Modulable!$I$7),IF(G134="",0,Modulable!$I$7),IF(G130="",0,Modulable!$I$7),IF(I130="",0,Plissé!$I$7),IF(I131="",0,Plissé!$I$7),IF(I132="",0,Plissé!$I$7),IF(I133="",0,Plissé!$I$7),IF(I134="",0,Plissé!$I$7),IF(L130="",0,Bandeau!$I$7),IF(L131="",0,Bandeau!$I$7),IF(L132="",0,Bandeau!$I$7),IF(L133="",0,Bandeau!$I$7),IF(L134="",0,Bandeau!$I$7)))</f>
        <v/>
      </c>
    </row>
    <row r="131" spans="1:16" ht="15.75" x14ac:dyDescent="0.25">
      <c r="A131" s="119"/>
      <c r="B131" s="107"/>
      <c r="C131" s="104"/>
      <c r="D131" s="101"/>
      <c r="E131" s="57"/>
      <c r="F131" s="47" t="str">
        <f>IF(E131=Bun!$A$4,Bun!$E$4,IF(E131=Bun!$A$5,Bun!$E$5,IF(E131=Bun!$A$6,Bun!$E$6,IF(E131=Bun!$A$7,Bun!$E$7,IF(E131=Bun!$A$8,Bun!$E$8,"")))))</f>
        <v/>
      </c>
      <c r="G131" s="66"/>
      <c r="H131" s="47" t="str">
        <f>IF(G131=Modulable!$A$4,Modulable!$E$4,IF(G131=Modulable!$A$5,Modulable!$E$5,IF(G131=Modulable!$A$6,Modulable!$E$6,IF(G131=Modulable!$A$7,Modulable!$E$7,IF(G131=Modulable!$A$8,Modulable!$E$8,"")))))</f>
        <v/>
      </c>
      <c r="I131" s="75"/>
      <c r="J131" s="47" t="str">
        <f>IF(I131=Plissé!$A$4,Plissé!$E$4,IF(I131=Plissé!$A$5,Plissé!$E$5,IF(I131=Plissé!$A$6,Plissé!$E$6,IF(I131=Plissé!$A$7,Plissé!$E$7,IF(I131=Plissé!$A$8,Plissé!$E$8,"")))))</f>
        <v/>
      </c>
      <c r="K131" s="84"/>
      <c r="L131" s="50" t="str">
        <f>IF(K131=Bandeau!$A$4,Bandeau!$E$4,IF(K131=Bandeau!$A$5,Bandeau!$E$5,IF(K131=Bandeau!$A$6,Bandeau!$E$6,IF(K131=Bandeau!$A$7,Bandeau!$E$7,IF(K131=Bandeau!$A$8,Bandeau!$E$8,IF(K131=Bandeau!$A$9,Bandeau!$E$9,IF(K131=Bandeau!$A$10,Bandeau!$E$10,IF(K131=Bandeau!$A$11,Bandeau!$E$11,IF(K131=Bandeau!$A$12,Bandeau!$E$12,"")))))))))</f>
        <v/>
      </c>
      <c r="M131" s="93"/>
      <c r="N131" s="96"/>
      <c r="O131" s="87"/>
      <c r="P131" s="54" t="str">
        <f>IF(C131="","",SUM(IF(E131="",0,Bun!$I$7),IF(E132="",0,Bun!$I$7),IF(E133="",0,Bun!$I$7),IF(E134="",0,Bun!$I$7),IF(E135="",0,Bun!$I$7),IF(G132="",0,Modulable!$I$7),IF(G133="",0,Modulable!$I$7),IF(G134="",0,Modulable!$I$7),IF(G135="",0,Modulable!$I$7),IF(G131="",0,Modulable!$I$7),IF(I131="",0,Plissé!$I$7),IF(I132="",0,Plissé!$I$7),IF(I133="",0,Plissé!$I$7),IF(I134="",0,Plissé!$I$7),IF(I135="",0,Plissé!$I$7),IF(L131="",0,Bandeau!$I$7),IF(L132="",0,Bandeau!$I$7),IF(L133="",0,Bandeau!$I$7),IF(L134="",0,Bandeau!$I$7),IF(L135="",0,Bandeau!$I$7)))</f>
        <v/>
      </c>
    </row>
    <row r="132" spans="1:16" ht="15.75" x14ac:dyDescent="0.25">
      <c r="A132" s="119"/>
      <c r="B132" s="107"/>
      <c r="C132" s="104"/>
      <c r="D132" s="101"/>
      <c r="E132" s="57"/>
      <c r="F132" s="47" t="str">
        <f>IF(E132=Bun!$A$4,Bun!$E$4,IF(E132=Bun!$A$5,Bun!$E$5,IF(E132=Bun!$A$6,Bun!$E$6,IF(E132=Bun!$A$7,Bun!$E$7,IF(E132=Bun!$A$8,Bun!$E$8,"")))))</f>
        <v/>
      </c>
      <c r="G132" s="66"/>
      <c r="H132" s="47" t="str">
        <f>IF(G132=Modulable!$A$4,Modulable!$E$4,IF(G132=Modulable!$A$5,Modulable!$E$5,IF(G132=Modulable!$A$6,Modulable!$E$6,IF(G132=Modulable!$A$7,Modulable!$E$7,IF(G132=Modulable!$A$8,Modulable!$E$8,"")))))</f>
        <v/>
      </c>
      <c r="I132" s="75"/>
      <c r="J132" s="47" t="str">
        <f>IF(I132=Plissé!$A$4,Plissé!$E$4,IF(I132=Plissé!$A$5,Plissé!$E$5,IF(I132=Plissé!$A$6,Plissé!$E$6,IF(I132=Plissé!$A$7,Plissé!$E$7,IF(I132=Plissé!$A$8,Plissé!$E$8,"")))))</f>
        <v/>
      </c>
      <c r="K132" s="84"/>
      <c r="L132" s="50" t="str">
        <f>IF(K132=Bandeau!$A$4,Bandeau!$E$4,IF(K132=Bandeau!$A$5,Bandeau!$E$5,IF(K132=Bandeau!$A$6,Bandeau!$E$6,IF(K132=Bandeau!$A$7,Bandeau!$E$7,IF(K132=Bandeau!$A$8,Bandeau!$E$8,IF(K132=Bandeau!$A$9,Bandeau!$E$9,IF(K132=Bandeau!$A$10,Bandeau!$E$10,IF(K132=Bandeau!$A$11,Bandeau!$E$11,IF(K132=Bandeau!$A$12,Bandeau!$E$12,"")))))))))</f>
        <v/>
      </c>
      <c r="M132" s="93"/>
      <c r="N132" s="96"/>
      <c r="O132" s="87"/>
      <c r="P132" s="54" t="str">
        <f>IF(C132="","",SUM(IF(E132="",0,Bun!$I$7),IF(E133="",0,Bun!$I$7),IF(E134="",0,Bun!$I$7),IF(E135="",0,Bun!$I$7),IF(E136="",0,Bun!$I$7),IF(G133="",0,Modulable!$I$7),IF(G134="",0,Modulable!$I$7),IF(G135="",0,Modulable!$I$7),IF(G136="",0,Modulable!$I$7),IF(G132="",0,Modulable!$I$7),IF(I132="",0,Plissé!$I$7),IF(I133="",0,Plissé!$I$7),IF(I134="",0,Plissé!$I$7),IF(I135="",0,Plissé!$I$7),IF(I136="",0,Plissé!$I$7),IF(L132="",0,Bandeau!$I$7),IF(L133="",0,Bandeau!$I$7),IF(L134="",0,Bandeau!$I$7),IF(L135="",0,Bandeau!$I$7),IF(L136="",0,Bandeau!$I$7)))</f>
        <v/>
      </c>
    </row>
    <row r="133" spans="1:16" ht="16.5" thickBot="1" x14ac:dyDescent="0.3">
      <c r="A133" s="120"/>
      <c r="B133" s="108"/>
      <c r="C133" s="105"/>
      <c r="D133" s="102"/>
      <c r="E133" s="58"/>
      <c r="F133" s="48" t="str">
        <f>IF(E133=Bun!$A$4,Bun!$E$4,IF(E133=Bun!$A$5,Bun!$E$5,IF(E133=Bun!$A$6,Bun!$E$6,IF(E133=Bun!$A$7,Bun!$E$7,IF(E133=Bun!$A$8,Bun!$E$8,"")))))</f>
        <v/>
      </c>
      <c r="G133" s="67"/>
      <c r="H133" s="48" t="str">
        <f>IF(G133=Modulable!$A$4,Modulable!$E$4,IF(G133=Modulable!$A$5,Modulable!$E$5,IF(G133=Modulable!$A$6,Modulable!$E$6,IF(G133=Modulable!$A$7,Modulable!$E$7,IF(G133=Modulable!$A$8,Modulable!$E$8,"")))))</f>
        <v/>
      </c>
      <c r="I133" s="76"/>
      <c r="J133" s="48" t="str">
        <f>IF(I133=Plissé!$A$4,Plissé!$E$4,IF(I133=Plissé!$A$5,Plissé!$E$5,IF(I133=Plissé!$A$6,Plissé!$E$6,IF(I133=Plissé!$A$7,Plissé!$E$7,IF(I133=Plissé!$A$8,Plissé!$E$8,"")))))</f>
        <v/>
      </c>
      <c r="K133" s="85"/>
      <c r="L133" s="51" t="str">
        <f>IF(K133=Bandeau!$A$4,Bandeau!$E$4,IF(K133=Bandeau!$A$5,Bandeau!$E$5,IF(K133=Bandeau!$A$6,Bandeau!$E$6,IF(K133=Bandeau!$A$7,Bandeau!$E$7,IF(K133=Bandeau!$A$8,Bandeau!$E$8,IF(K133=Bandeau!$A$9,Bandeau!$E$9,IF(K133=Bandeau!$A$10,Bandeau!$E$10,IF(K133=Bandeau!$A$11,Bandeau!$E$11,IF(K133=Bandeau!$A$12,Bandeau!$E$12,"")))))))))</f>
        <v/>
      </c>
      <c r="M133" s="94"/>
      <c r="N133" s="97"/>
      <c r="O133" s="88"/>
      <c r="P133" s="55" t="str">
        <f>IF(C133="","",SUM(IF(E133="",0,Bun!$I$7),IF(E134="",0,Bun!$I$7),IF(E135="",0,Bun!$I$7),IF(E136="",0,Bun!$I$7),IF(E137="",0,Bun!$I$7),IF(G134="",0,Modulable!$I$7),IF(G135="",0,Modulable!$I$7),IF(G136="",0,Modulable!$I$7),IF(G137="",0,Modulable!$I$7),IF(G133="",0,Modulable!$I$7),IF(I133="",0,Plissé!$I$7),IF(I134="",0,Plissé!$I$7),IF(I135="",0,Plissé!$I$7),IF(I136="",0,Plissé!$I$7),IF(I137="",0,Plissé!$I$7),IF(L133="",0,Bandeau!$I$7),IF(L134="",0,Bandeau!$I$7),IF(L135="",0,Bandeau!$I$7),IF(L136="",0,Bandeau!$I$7),IF(L137="",0,Bandeau!$I$7)))</f>
        <v/>
      </c>
    </row>
    <row r="134" spans="1:16" ht="15.75" x14ac:dyDescent="0.25">
      <c r="A134" s="118" t="str">
        <f>IF('[1]Registre des ventes'!B52="","",'[1]Registre des ventes'!B52)</f>
        <v/>
      </c>
      <c r="B134" s="106">
        <f>IF('[1]Registre des ventes'!C32="","",'[1]Registre des ventes'!C32)</f>
        <v>10027</v>
      </c>
      <c r="C134" s="103">
        <f>IF('[1]Registre des ventes'!D32="","",'[1]Registre des ventes'!D32)</f>
        <v>75</v>
      </c>
      <c r="D134" s="100" t="str">
        <f t="shared" si="57"/>
        <v>Payé par le client</v>
      </c>
      <c r="E134" s="56"/>
      <c r="F134" s="46" t="str">
        <f>IF(E134=Bun!$A$4,Bun!$E$4,IF(E134=Bun!$A$5,Bun!$E$5,IF(E134=Bun!$A$6,Bun!$E$6,IF(E134=Bun!$A$7,Bun!$E$7,IF(E134=Bun!$A$8,Bun!$E$8,"")))))</f>
        <v/>
      </c>
      <c r="G134" s="65" t="s">
        <v>27</v>
      </c>
      <c r="H134" s="46">
        <f>IF(G134=Modulable!$A$4,Modulable!$E$4,IF(G134=Modulable!$A$5,Modulable!$E$5,IF(G134=Modulable!$A$6,Modulable!$E$6,IF(G134=Modulable!$A$7,Modulable!$E$7,IF(G134=Modulable!$A$8,Modulable!$E$8,"")))))</f>
        <v>29.6</v>
      </c>
      <c r="I134" s="74" t="s">
        <v>33</v>
      </c>
      <c r="J134" s="46">
        <f>IF(I134=Plissé!$A$4,Plissé!$E$4,IF(I134=Plissé!$A$5,Plissé!$E$5,IF(I134=Plissé!$A$6,Plissé!$E$6,IF(I134=Plissé!$A$7,Plissé!$E$7,IF(I134=Plissé!$A$8,Plissé!$E$8,"")))))</f>
        <v>24.25</v>
      </c>
      <c r="K134" s="83"/>
      <c r="L134" s="49" t="str">
        <f>IF(K134=Bandeau!$A$4,Bandeau!$E$4,IF(K134=Bandeau!$A$5,Bandeau!$E$5,IF(K134=Bandeau!$A$6,Bandeau!$E$6,IF(K134=Bandeau!$A$7,Bandeau!$E$7,IF(K134=Bandeau!$A$8,Bandeau!$E$8,IF(K134=Bandeau!$A$9,Bandeau!$E$9,IF(K134=Bandeau!$A$10,Bandeau!$E$10,IF(K134=Bandeau!$A$11,Bandeau!$E$11,IF(K134=Bandeau!$A$12,Bandeau!$E$12,"")))))))))</f>
        <v/>
      </c>
      <c r="M134" s="92">
        <f t="shared" ref="M134" si="68">IF(C134="","",(1.5))</f>
        <v>1.5</v>
      </c>
      <c r="N134" s="95">
        <f t="shared" si="55"/>
        <v>1.3</v>
      </c>
      <c r="O134" s="86">
        <f t="shared" si="56"/>
        <v>19.850000000000001</v>
      </c>
      <c r="P134" s="53">
        <f>IF(C134="","",SUM(IF(E134="",0,Bun!$I$7),IF(E135="",0,Bun!$I$7),IF(E136="",0,Bun!$I$7),IF(E137="",0,Bun!$I$7),IF(E138="",0,Bun!$I$7),IF(G135="",0,Modulable!$I$7),IF(G136="",0,Modulable!$I$7),IF(G137="",0,Modulable!$I$7),IF(G138="",0,Modulable!$I$7),IF(G134="",0,Modulable!$I$7),IF(I134="",0,Plissé!$I$7),IF(I135="",0,Plissé!$I$7),IF(I136="",0,Plissé!$I$7),IF(I137="",0,Plissé!$I$7),IF(I138="",0,Plissé!$I$7),IF(L134="",0,Bandeau!$I$7),IF(L135="",0,Bandeau!$I$7),IF(L136="",0,Bandeau!$I$7),IF(L137="",0,Bandeau!$I$7),IF(L138="",0,Bandeau!$I$7)))</f>
        <v>36</v>
      </c>
    </row>
    <row r="135" spans="1:16" ht="15.75" x14ac:dyDescent="0.25">
      <c r="A135" s="119"/>
      <c r="B135" s="107"/>
      <c r="C135" s="104"/>
      <c r="D135" s="101"/>
      <c r="E135" s="57"/>
      <c r="F135" s="47" t="str">
        <f>IF(E135=Bun!$A$4,Bun!$E$4,IF(E135=Bun!$A$5,Bun!$E$5,IF(E135=Bun!$A$6,Bun!$E$6,IF(E135=Bun!$A$7,Bun!$E$7,IF(E135=Bun!$A$8,Bun!$E$8,"")))))</f>
        <v/>
      </c>
      <c r="G135" s="66"/>
      <c r="H135" s="47" t="str">
        <f>IF(G135=Modulable!$A$4,Modulable!$E$4,IF(G135=Modulable!$A$5,Modulable!$E$5,IF(G135=Modulable!$A$6,Modulable!$E$6,IF(G135=Modulable!$A$7,Modulable!$E$7,IF(G135=Modulable!$A$8,Modulable!$E$8,"")))))</f>
        <v/>
      </c>
      <c r="I135" s="75"/>
      <c r="J135" s="47" t="str">
        <f>IF(I135=Plissé!$A$4,Plissé!$E$4,IF(I135=Plissé!$A$5,Plissé!$E$5,IF(I135=Plissé!$A$6,Plissé!$E$6,IF(I135=Plissé!$A$7,Plissé!$E$7,IF(I135=Plissé!$A$8,Plissé!$E$8,"")))))</f>
        <v/>
      </c>
      <c r="K135" s="84"/>
      <c r="L135" s="50" t="str">
        <f>IF(K135=Bandeau!$A$4,Bandeau!$E$4,IF(K135=Bandeau!$A$5,Bandeau!$E$5,IF(K135=Bandeau!$A$6,Bandeau!$E$6,IF(K135=Bandeau!$A$7,Bandeau!$E$7,IF(K135=Bandeau!$A$8,Bandeau!$E$8,IF(K135=Bandeau!$A$9,Bandeau!$E$9,IF(K135=Bandeau!$A$10,Bandeau!$E$10,IF(K135=Bandeau!$A$11,Bandeau!$E$11,IF(K135=Bandeau!$A$12,Bandeau!$E$12,"")))))))))</f>
        <v/>
      </c>
      <c r="M135" s="93"/>
      <c r="N135" s="96"/>
      <c r="O135" s="87"/>
      <c r="P135" s="54" t="str">
        <f>IF(C135="","",SUM(IF(E135="",0,Bun!$I$7),IF(E136="",0,Bun!$I$7),IF(E137="",0,Bun!$I$7),IF(E138="",0,Bun!$I$7),IF(E139="",0,Bun!$I$7),IF(G136="",0,Modulable!$I$7),IF(G137="",0,Modulable!$I$7),IF(G138="",0,Modulable!$I$7),IF(G139="",0,Modulable!$I$7),IF(G135="",0,Modulable!$I$7),IF(I135="",0,Plissé!$I$7),IF(I136="",0,Plissé!$I$7),IF(I137="",0,Plissé!$I$7),IF(I138="",0,Plissé!$I$7),IF(I139="",0,Plissé!$I$7),IF(L135="",0,Bandeau!$I$7),IF(L136="",0,Bandeau!$I$7),IF(L137="",0,Bandeau!$I$7),IF(L138="",0,Bandeau!$I$7),IF(L139="",0,Bandeau!$I$7)))</f>
        <v/>
      </c>
    </row>
    <row r="136" spans="1:16" ht="15.75" x14ac:dyDescent="0.25">
      <c r="A136" s="119"/>
      <c r="B136" s="107"/>
      <c r="C136" s="104"/>
      <c r="D136" s="101"/>
      <c r="E136" s="57"/>
      <c r="F136" s="47" t="str">
        <f>IF(E136=Bun!$A$4,Bun!$E$4,IF(E136=Bun!$A$5,Bun!$E$5,IF(E136=Bun!$A$6,Bun!$E$6,IF(E136=Bun!$A$7,Bun!$E$7,IF(E136=Bun!$A$8,Bun!$E$8,"")))))</f>
        <v/>
      </c>
      <c r="G136" s="66"/>
      <c r="H136" s="47" t="str">
        <f>IF(G136=Modulable!$A$4,Modulable!$E$4,IF(G136=Modulable!$A$5,Modulable!$E$5,IF(G136=Modulable!$A$6,Modulable!$E$6,IF(G136=Modulable!$A$7,Modulable!$E$7,IF(G136=Modulable!$A$8,Modulable!$E$8,"")))))</f>
        <v/>
      </c>
      <c r="I136" s="75"/>
      <c r="J136" s="47" t="str">
        <f>IF(I136=Plissé!$A$4,Plissé!$E$4,IF(I136=Plissé!$A$5,Plissé!$E$5,IF(I136=Plissé!$A$6,Plissé!$E$6,IF(I136=Plissé!$A$7,Plissé!$E$7,IF(I136=Plissé!$A$8,Plissé!$E$8,"")))))</f>
        <v/>
      </c>
      <c r="K136" s="84"/>
      <c r="L136" s="50" t="str">
        <f>IF(K136=Bandeau!$A$4,Bandeau!$E$4,IF(K136=Bandeau!$A$5,Bandeau!$E$5,IF(K136=Bandeau!$A$6,Bandeau!$E$6,IF(K136=Bandeau!$A$7,Bandeau!$E$7,IF(K136=Bandeau!$A$8,Bandeau!$E$8,IF(K136=Bandeau!$A$9,Bandeau!$E$9,IF(K136=Bandeau!$A$10,Bandeau!$E$10,IF(K136=Bandeau!$A$11,Bandeau!$E$11,IF(K136=Bandeau!$A$12,Bandeau!$E$12,"")))))))))</f>
        <v/>
      </c>
      <c r="M136" s="93"/>
      <c r="N136" s="96"/>
      <c r="O136" s="87"/>
      <c r="P136" s="54" t="str">
        <f>IF(C136="","",SUM(IF(E136="",0,Bun!$I$7),IF(E137="",0,Bun!$I$7),IF(E138="",0,Bun!$I$7),IF(E139="",0,Bun!$I$7),IF(E140="",0,Bun!$I$7),IF(G137="",0,Modulable!$I$7),IF(G138="",0,Modulable!$I$7),IF(G139="",0,Modulable!$I$7),IF(G140="",0,Modulable!$I$7),IF(G136="",0,Modulable!$I$7),IF(I136="",0,Plissé!$I$7),IF(I137="",0,Plissé!$I$7),IF(I138="",0,Plissé!$I$7),IF(I139="",0,Plissé!$I$7),IF(I140="",0,Plissé!$I$7),IF(L136="",0,Bandeau!$I$7),IF(L137="",0,Bandeau!$I$7),IF(L138="",0,Bandeau!$I$7),IF(L139="",0,Bandeau!$I$7),IF(L140="",0,Bandeau!$I$7)))</f>
        <v/>
      </c>
    </row>
    <row r="137" spans="1:16" ht="15.75" x14ac:dyDescent="0.25">
      <c r="A137" s="119"/>
      <c r="B137" s="107"/>
      <c r="C137" s="104"/>
      <c r="D137" s="101"/>
      <c r="E137" s="57"/>
      <c r="F137" s="47" t="str">
        <f>IF(E137=Bun!$A$4,Bun!$E$4,IF(E137=Bun!$A$5,Bun!$E$5,IF(E137=Bun!$A$6,Bun!$E$6,IF(E137=Bun!$A$7,Bun!$E$7,IF(E137=Bun!$A$8,Bun!$E$8,"")))))</f>
        <v/>
      </c>
      <c r="G137" s="66"/>
      <c r="H137" s="47" t="str">
        <f>IF(G137=Modulable!$A$4,Modulable!$E$4,IF(G137=Modulable!$A$5,Modulable!$E$5,IF(G137=Modulable!$A$6,Modulable!$E$6,IF(G137=Modulable!$A$7,Modulable!$E$7,IF(G137=Modulable!$A$8,Modulable!$E$8,"")))))</f>
        <v/>
      </c>
      <c r="I137" s="75"/>
      <c r="J137" s="47" t="str">
        <f>IF(I137=Plissé!$A$4,Plissé!$E$4,IF(I137=Plissé!$A$5,Plissé!$E$5,IF(I137=Plissé!$A$6,Plissé!$E$6,IF(I137=Plissé!$A$7,Plissé!$E$7,IF(I137=Plissé!$A$8,Plissé!$E$8,"")))))</f>
        <v/>
      </c>
      <c r="K137" s="84"/>
      <c r="L137" s="50" t="str">
        <f>IF(K137=Bandeau!$A$4,Bandeau!$E$4,IF(K137=Bandeau!$A$5,Bandeau!$E$5,IF(K137=Bandeau!$A$6,Bandeau!$E$6,IF(K137=Bandeau!$A$7,Bandeau!$E$7,IF(K137=Bandeau!$A$8,Bandeau!$E$8,IF(K137=Bandeau!$A$9,Bandeau!$E$9,IF(K137=Bandeau!$A$10,Bandeau!$E$10,IF(K137=Bandeau!$A$11,Bandeau!$E$11,IF(K137=Bandeau!$A$12,Bandeau!$E$12,"")))))))))</f>
        <v/>
      </c>
      <c r="M137" s="93"/>
      <c r="N137" s="96"/>
      <c r="O137" s="87"/>
      <c r="P137" s="54" t="str">
        <f>IF(C137="","",SUM(IF(E137="",0,Bun!$I$7),IF(E138="",0,Bun!$I$7),IF(E139="",0,Bun!$I$7),IF(E140="",0,Bun!$I$7),IF(E141="",0,Bun!$I$7),IF(G138="",0,Modulable!$I$7),IF(G139="",0,Modulable!$I$7),IF(G140="",0,Modulable!$I$7),IF(G141="",0,Modulable!$I$7),IF(G137="",0,Modulable!$I$7),IF(I137="",0,Plissé!$I$7),IF(I138="",0,Plissé!$I$7),IF(I139="",0,Plissé!$I$7),IF(I140="",0,Plissé!$I$7),IF(I141="",0,Plissé!$I$7),IF(L137="",0,Bandeau!$I$7),IF(L138="",0,Bandeau!$I$7),IF(L139="",0,Bandeau!$I$7),IF(L140="",0,Bandeau!$I$7),IF(L141="",0,Bandeau!$I$7)))</f>
        <v/>
      </c>
    </row>
    <row r="138" spans="1:16" ht="16.5" thickBot="1" x14ac:dyDescent="0.3">
      <c r="A138" s="120"/>
      <c r="B138" s="108"/>
      <c r="C138" s="105"/>
      <c r="D138" s="102"/>
      <c r="E138" s="58"/>
      <c r="F138" s="48" t="str">
        <f>IF(E138=Bun!$A$4,Bun!$E$4,IF(E138=Bun!$A$5,Bun!$E$5,IF(E138=Bun!$A$6,Bun!$E$6,IF(E138=Bun!$A$7,Bun!$E$7,IF(E138=Bun!$A$8,Bun!$E$8,"")))))</f>
        <v/>
      </c>
      <c r="G138" s="67"/>
      <c r="H138" s="48" t="str">
        <f>IF(G138=Modulable!$A$4,Modulable!$E$4,IF(G138=Modulable!$A$5,Modulable!$E$5,IF(G138=Modulable!$A$6,Modulable!$E$6,IF(G138=Modulable!$A$7,Modulable!$E$7,IF(G138=Modulable!$A$8,Modulable!$E$8,"")))))</f>
        <v/>
      </c>
      <c r="I138" s="76"/>
      <c r="J138" s="47" t="str">
        <f>IF(I138=Plissé!$A$4,Plissé!$E$4,IF(I138=Plissé!$A$5,Plissé!$E$5,IF(I138=Plissé!$A$6,Plissé!$E$6,IF(I138=Plissé!$A$7,Plissé!$E$7,IF(I138=Plissé!$A$8,Plissé!$E$8,"")))))</f>
        <v/>
      </c>
      <c r="K138" s="85"/>
      <c r="L138" s="51" t="str">
        <f>IF(K138=Bandeau!$A$4,Bandeau!$E$4,IF(K138=Bandeau!$A$5,Bandeau!$E$5,IF(K138=Bandeau!$A$6,Bandeau!$E$6,IF(K138=Bandeau!$A$7,Bandeau!$E$7,IF(K138=Bandeau!$A$8,Bandeau!$E$8,IF(K138=Bandeau!$A$9,Bandeau!$E$9,IF(K138=Bandeau!$A$10,Bandeau!$E$10,IF(K138=Bandeau!$A$11,Bandeau!$E$11,IF(K138=Bandeau!$A$12,Bandeau!$E$12,"")))))))))</f>
        <v/>
      </c>
      <c r="M138" s="94"/>
      <c r="N138" s="97"/>
      <c r="O138" s="88"/>
      <c r="P138" s="55" t="str">
        <f>IF(C138="","",SUM(IF(E138="",0,Bun!$I$7),IF(E139="",0,Bun!$I$7),IF(E140="",0,Bun!$I$7),IF(E141="",0,Bun!$I$7),IF(E142="",0,Bun!$I$7),IF(G139="",0,Modulable!$I$7),IF(G140="",0,Modulable!$I$7),IF(G141="",0,Modulable!$I$7),IF(G142="",0,Modulable!$I$7),IF(G138="",0,Modulable!$I$7),IF(I138="",0,Plissé!$I$7),IF(I139="",0,Plissé!$I$7),IF(I140="",0,Plissé!$I$7),IF(I141="",0,Plissé!$I$7),IF(I142="",0,Plissé!$I$7),IF(L138="",0,Bandeau!$I$7),IF(L139="",0,Bandeau!$I$7),IF(L140="",0,Bandeau!$I$7),IF(L141="",0,Bandeau!$I$7),IF(L142="",0,Bandeau!$I$7)))</f>
        <v/>
      </c>
    </row>
    <row r="139" spans="1:16" ht="15.75" x14ac:dyDescent="0.25">
      <c r="A139" s="118" t="str">
        <f>IF('[1]Registre des ventes'!B53="","",'[1]Registre des ventes'!B53)</f>
        <v/>
      </c>
      <c r="B139" s="106">
        <f>IF('[1]Registre des ventes'!C33="","",'[1]Registre des ventes'!C33)</f>
        <v>10028</v>
      </c>
      <c r="C139" s="103">
        <f>IF('[1]Registre des ventes'!D33="","",'[1]Registre des ventes'!D33)</f>
        <v>25</v>
      </c>
      <c r="D139" s="100" t="str">
        <f t="shared" si="57"/>
        <v>Payé par le client</v>
      </c>
      <c r="E139" s="56"/>
      <c r="F139" s="46" t="str">
        <f>IF(E139=Bun!$A$4,Bun!$E$4,IF(E139=Bun!$A$5,Bun!$E$5,IF(E139=Bun!$A$6,Bun!$E$6,IF(E139=Bun!$A$7,Bun!$E$7,IF(E139=Bun!$A$8,Bun!$E$8,"")))))</f>
        <v/>
      </c>
      <c r="G139" s="65"/>
      <c r="H139" s="46" t="str">
        <f>IF(G139=Modulable!$A$4,Modulable!$E$4,IF(G139=Modulable!$A$5,Modulable!$E$5,IF(G139=Modulable!$A$6,Modulable!$E$6,IF(G139=Modulable!$A$7,Modulable!$E$7,IF(G139=Modulable!$A$8,Modulable!$E$8,"")))))</f>
        <v/>
      </c>
      <c r="I139" s="74"/>
      <c r="J139" s="46" t="str">
        <f>IF(I139=Plissé!$A$4,Plissé!$E$4,IF(I139=Plissé!$A$5,Plissé!$E$5,IF(I139=Plissé!$A$6,Plissé!$E$6,IF(I139=Plissé!$A$7,Plissé!$E$7,IF(I139=Plissé!$A$8,Plissé!$E$8,"")))))</f>
        <v/>
      </c>
      <c r="K139" s="83" t="s">
        <v>40</v>
      </c>
      <c r="L139" s="49">
        <f>IF(K139=Bandeau!$A$4,Bandeau!$E$4,IF(K139=Bandeau!$A$5,Bandeau!$E$5,IF(K139=Bandeau!$A$6,Bandeau!$E$6,IF(K139=Bandeau!$A$7,Bandeau!$E$7,IF(K139=Bandeau!$A$8,Bandeau!$E$8,IF(K139=Bandeau!$A$9,Bandeau!$E$9,IF(K139=Bandeau!$A$10,Bandeau!$E$10,IF(K139=Bandeau!$A$11,Bandeau!$E$11,IF(K139=Bandeau!$A$12,Bandeau!$E$12,"")))))))))</f>
        <v>16.75090909090909</v>
      </c>
      <c r="M139" s="92">
        <f t="shared" ref="M139" si="69">IF(C139="","",(1.5))</f>
        <v>1.5</v>
      </c>
      <c r="N139" s="95">
        <f t="shared" si="55"/>
        <v>0.6</v>
      </c>
      <c r="O139" s="86">
        <f t="shared" si="56"/>
        <v>7.6490909090909085</v>
      </c>
      <c r="P139" s="53">
        <f>IF(C139="","",SUM(IF(E139="",0,Bun!$I$7),IF(E140="",0,Bun!$I$7),IF(E141="",0,Bun!$I$7),IF(E142="",0,Bun!$I$7),IF(E143="",0,Bun!$I$7),IF(G140="",0,Modulable!$I$7),IF(G141="",0,Modulable!$I$7),IF(G142="",0,Modulable!$I$7),IF(G143="",0,Modulable!$I$7),IF(G139="",0,Modulable!$I$7),IF(I139="",0,Plissé!$I$7),IF(I140="",0,Plissé!$I$7),IF(I141="",0,Plissé!$I$7),IF(I142="",0,Plissé!$I$7),IF(I143="",0,Plissé!$I$7),IF(L139="",0,Bandeau!$I$7),IF(L140="",0,Bandeau!$I$7),IF(L141="",0,Bandeau!$I$7),IF(L142="",0,Bandeau!$I$7),IF(L143="",0,Bandeau!$I$7)))</f>
        <v>13.5</v>
      </c>
    </row>
    <row r="140" spans="1:16" ht="15.75" x14ac:dyDescent="0.25">
      <c r="A140" s="119"/>
      <c r="B140" s="107"/>
      <c r="C140" s="104"/>
      <c r="D140" s="101"/>
      <c r="E140" s="57"/>
      <c r="F140" s="47" t="str">
        <f>IF(E140=Bun!$A$4,Bun!$E$4,IF(E140=Bun!$A$5,Bun!$E$5,IF(E140=Bun!$A$6,Bun!$E$6,IF(E140=Bun!$A$7,Bun!$E$7,IF(E140=Bun!$A$8,Bun!$E$8,"")))))</f>
        <v/>
      </c>
      <c r="G140" s="66"/>
      <c r="H140" s="47" t="str">
        <f>IF(G140=Modulable!$A$4,Modulable!$E$4,IF(G140=Modulable!$A$5,Modulable!$E$5,IF(G140=Modulable!$A$6,Modulable!$E$6,IF(G140=Modulable!$A$7,Modulable!$E$7,IF(G140=Modulable!$A$8,Modulable!$E$8,"")))))</f>
        <v/>
      </c>
      <c r="I140" s="75"/>
      <c r="J140" s="47" t="str">
        <f>IF(I140=Plissé!$A$4,Plissé!$E$4,IF(I140=Plissé!$A$5,Plissé!$E$5,IF(I140=Plissé!$A$6,Plissé!$E$6,IF(I140=Plissé!$A$7,Plissé!$E$7,IF(I140=Plissé!$A$8,Plissé!$E$8,"")))))</f>
        <v/>
      </c>
      <c r="K140" s="84"/>
      <c r="L140" s="50" t="str">
        <f>IF(K140=Bandeau!$A$4,Bandeau!$E$4,IF(K140=Bandeau!$A$5,Bandeau!$E$5,IF(K140=Bandeau!$A$6,Bandeau!$E$6,IF(K140=Bandeau!$A$7,Bandeau!$E$7,IF(K140=Bandeau!$A$8,Bandeau!$E$8,IF(K140=Bandeau!$A$9,Bandeau!$E$9,IF(K140=Bandeau!$A$10,Bandeau!$E$10,IF(K140=Bandeau!$A$11,Bandeau!$E$11,IF(K140=Bandeau!$A$12,Bandeau!$E$12,"")))))))))</f>
        <v/>
      </c>
      <c r="M140" s="93"/>
      <c r="N140" s="96"/>
      <c r="O140" s="87"/>
      <c r="P140" s="54" t="str">
        <f>IF(C140="","",SUM(IF(E140="",0,Bun!$I$7),IF(E141="",0,Bun!$I$7),IF(E142="",0,Bun!$I$7),IF(E143="",0,Bun!$I$7),IF(E144="",0,Bun!$I$7),IF(G141="",0,Modulable!$I$7),IF(G142="",0,Modulable!$I$7),IF(G143="",0,Modulable!$I$7),IF(G144="",0,Modulable!$I$7),IF(G140="",0,Modulable!$I$7),IF(I140="",0,Plissé!$I$7),IF(I141="",0,Plissé!$I$7),IF(I142="",0,Plissé!$I$7),IF(I143="",0,Plissé!$I$7),IF(I144="",0,Plissé!$I$7),IF(L140="",0,Bandeau!$I$7),IF(L141="",0,Bandeau!$I$7),IF(L142="",0,Bandeau!$I$7),IF(L143="",0,Bandeau!$I$7),IF(L144="",0,Bandeau!$I$7)))</f>
        <v/>
      </c>
    </row>
    <row r="141" spans="1:16" ht="15.75" x14ac:dyDescent="0.25">
      <c r="A141" s="119"/>
      <c r="B141" s="107"/>
      <c r="C141" s="104"/>
      <c r="D141" s="101"/>
      <c r="E141" s="57"/>
      <c r="F141" s="47" t="str">
        <f>IF(E141=Bun!$A$4,Bun!$E$4,IF(E141=Bun!$A$5,Bun!$E$5,IF(E141=Bun!$A$6,Bun!$E$6,IF(E141=Bun!$A$7,Bun!$E$7,IF(E141=Bun!$A$8,Bun!$E$8,"")))))</f>
        <v/>
      </c>
      <c r="G141" s="66"/>
      <c r="H141" s="47" t="str">
        <f>IF(G141=Modulable!$A$4,Modulable!$E$4,IF(G141=Modulable!$A$5,Modulable!$E$5,IF(G141=Modulable!$A$6,Modulable!$E$6,IF(G141=Modulable!$A$7,Modulable!$E$7,IF(G141=Modulable!$A$8,Modulable!$E$8,"")))))</f>
        <v/>
      </c>
      <c r="I141" s="75"/>
      <c r="J141" s="47" t="str">
        <f>IF(I141=Plissé!$A$4,Plissé!$E$4,IF(I141=Plissé!$A$5,Plissé!$E$5,IF(I141=Plissé!$A$6,Plissé!$E$6,IF(I141=Plissé!$A$7,Plissé!$E$7,IF(I141=Plissé!$A$8,Plissé!$E$8,"")))))</f>
        <v/>
      </c>
      <c r="K141" s="84"/>
      <c r="L141" s="50" t="str">
        <f>IF(K141=Bandeau!$A$4,Bandeau!$E$4,IF(K141=Bandeau!$A$5,Bandeau!$E$5,IF(K141=Bandeau!$A$6,Bandeau!$E$6,IF(K141=Bandeau!$A$7,Bandeau!$E$7,IF(K141=Bandeau!$A$8,Bandeau!$E$8,IF(K141=Bandeau!$A$9,Bandeau!$E$9,IF(K141=Bandeau!$A$10,Bandeau!$E$10,IF(K141=Bandeau!$A$11,Bandeau!$E$11,IF(K141=Bandeau!$A$12,Bandeau!$E$12,"")))))))))</f>
        <v/>
      </c>
      <c r="M141" s="93"/>
      <c r="N141" s="96"/>
      <c r="O141" s="87"/>
      <c r="P141" s="54" t="str">
        <f>IF(C141="","",SUM(IF(E141="",0,Bun!$I$7),IF(E142="",0,Bun!$I$7),IF(E143="",0,Bun!$I$7),IF(E144="",0,Bun!$I$7),IF(E145="",0,Bun!$I$7),IF(G142="",0,Modulable!$I$7),IF(G143="",0,Modulable!$I$7),IF(G144="",0,Modulable!$I$7),IF(G145="",0,Modulable!$I$7),IF(G141="",0,Modulable!$I$7),IF(I141="",0,Plissé!$I$7),IF(I142="",0,Plissé!$I$7),IF(I143="",0,Plissé!$I$7),IF(I144="",0,Plissé!$I$7),IF(I145="",0,Plissé!$I$7),IF(L141="",0,Bandeau!$I$7),IF(L142="",0,Bandeau!$I$7),IF(L143="",0,Bandeau!$I$7),IF(L144="",0,Bandeau!$I$7),IF(L145="",0,Bandeau!$I$7)))</f>
        <v/>
      </c>
    </row>
    <row r="142" spans="1:16" ht="15.75" x14ac:dyDescent="0.25">
      <c r="A142" s="119"/>
      <c r="B142" s="107"/>
      <c r="C142" s="104"/>
      <c r="D142" s="101"/>
      <c r="E142" s="57"/>
      <c r="F142" s="47" t="str">
        <f>IF(E142=Bun!$A$4,Bun!$E$4,IF(E142=Bun!$A$5,Bun!$E$5,IF(E142=Bun!$A$6,Bun!$E$6,IF(E142=Bun!$A$7,Bun!$E$7,IF(E142=Bun!$A$8,Bun!$E$8,"")))))</f>
        <v/>
      </c>
      <c r="G142" s="66"/>
      <c r="H142" s="47" t="str">
        <f>IF(G142=Modulable!$A$4,Modulable!$E$4,IF(G142=Modulable!$A$5,Modulable!$E$5,IF(G142=Modulable!$A$6,Modulable!$E$6,IF(G142=Modulable!$A$7,Modulable!$E$7,IF(G142=Modulable!$A$8,Modulable!$E$8,"")))))</f>
        <v/>
      </c>
      <c r="I142" s="75"/>
      <c r="J142" s="47" t="str">
        <f>IF(I142=Plissé!$A$4,Plissé!$E$4,IF(I142=Plissé!$A$5,Plissé!$E$5,IF(I142=Plissé!$A$6,Plissé!$E$6,IF(I142=Plissé!$A$7,Plissé!$E$7,IF(I142=Plissé!$A$8,Plissé!$E$8,"")))))</f>
        <v/>
      </c>
      <c r="K142" s="84"/>
      <c r="L142" s="50" t="str">
        <f>IF(K142=Bandeau!$A$4,Bandeau!$E$4,IF(K142=Bandeau!$A$5,Bandeau!$E$5,IF(K142=Bandeau!$A$6,Bandeau!$E$6,IF(K142=Bandeau!$A$7,Bandeau!$E$7,IF(K142=Bandeau!$A$8,Bandeau!$E$8,IF(K142=Bandeau!$A$9,Bandeau!$E$9,IF(K142=Bandeau!$A$10,Bandeau!$E$10,IF(K142=Bandeau!$A$11,Bandeau!$E$11,IF(K142=Bandeau!$A$12,Bandeau!$E$12,"")))))))))</f>
        <v/>
      </c>
      <c r="M142" s="93"/>
      <c r="N142" s="96"/>
      <c r="O142" s="87"/>
      <c r="P142" s="54" t="str">
        <f>IF(C142="","",SUM(IF(E142="",0,Bun!$I$7),IF(E143="",0,Bun!$I$7),IF(E144="",0,Bun!$I$7),IF(E145="",0,Bun!$I$7),IF(E146="",0,Bun!$I$7),IF(G143="",0,Modulable!$I$7),IF(G144="",0,Modulable!$I$7),IF(G145="",0,Modulable!$I$7),IF(G146="",0,Modulable!$I$7),IF(G142="",0,Modulable!$I$7),IF(I142="",0,Plissé!$I$7),IF(I143="",0,Plissé!$I$7),IF(I144="",0,Plissé!$I$7),IF(I145="",0,Plissé!$I$7),IF(I146="",0,Plissé!$I$7),IF(L142="",0,Bandeau!$I$7),IF(L143="",0,Bandeau!$I$7),IF(L144="",0,Bandeau!$I$7),IF(L145="",0,Bandeau!$I$7),IF(L146="",0,Bandeau!$I$7)))</f>
        <v/>
      </c>
    </row>
    <row r="143" spans="1:16" ht="16.5" thickBot="1" x14ac:dyDescent="0.3">
      <c r="A143" s="120"/>
      <c r="B143" s="108"/>
      <c r="C143" s="105"/>
      <c r="D143" s="102"/>
      <c r="E143" s="58"/>
      <c r="F143" s="48" t="str">
        <f>IF(E143=Bun!$A$4,Bun!$E$4,IF(E143=Bun!$A$5,Bun!$E$5,IF(E143=Bun!$A$6,Bun!$E$6,IF(E143=Bun!$A$7,Bun!$E$7,IF(E143=Bun!$A$8,Bun!$E$8,"")))))</f>
        <v/>
      </c>
      <c r="G143" s="67"/>
      <c r="H143" s="48" t="str">
        <f>IF(G143=Modulable!$A$4,Modulable!$E$4,IF(G143=Modulable!$A$5,Modulable!$E$5,IF(G143=Modulable!$A$6,Modulable!$E$6,IF(G143=Modulable!$A$7,Modulable!$E$7,IF(G143=Modulable!$A$8,Modulable!$E$8,"")))))</f>
        <v/>
      </c>
      <c r="I143" s="76"/>
      <c r="J143" s="48" t="str">
        <f>IF(I143=Plissé!$A$4,Plissé!$E$4,IF(I143=Plissé!$A$5,Plissé!$E$5,IF(I143=Plissé!$A$6,Plissé!$E$6,IF(I143=Plissé!$A$7,Plissé!$E$7,IF(I143=Plissé!$A$8,Plissé!$E$8,"")))))</f>
        <v/>
      </c>
      <c r="K143" s="85"/>
      <c r="L143" s="51" t="str">
        <f>IF(K143=Bandeau!$A$4,Bandeau!$E$4,IF(K143=Bandeau!$A$5,Bandeau!$E$5,IF(K143=Bandeau!$A$6,Bandeau!$E$6,IF(K143=Bandeau!$A$7,Bandeau!$E$7,IF(K143=Bandeau!$A$8,Bandeau!$E$8,IF(K143=Bandeau!$A$9,Bandeau!$E$9,IF(K143=Bandeau!$A$10,Bandeau!$E$10,IF(K143=Bandeau!$A$11,Bandeau!$E$11,IF(K143=Bandeau!$A$12,Bandeau!$E$12,"")))))))))</f>
        <v/>
      </c>
      <c r="M143" s="94"/>
      <c r="N143" s="97"/>
      <c r="O143" s="88"/>
      <c r="P143" s="55" t="str">
        <f>IF(C143="","",SUM(IF(E143="",0,Bun!$I$7),IF(E144="",0,Bun!$I$7),IF(E145="",0,Bun!$I$7),IF(E146="",0,Bun!$I$7),IF(E147="",0,Bun!$I$7),IF(G144="",0,Modulable!$I$7),IF(G145="",0,Modulable!$I$7),IF(G146="",0,Modulable!$I$7),IF(G147="",0,Modulable!$I$7),IF(G143="",0,Modulable!$I$7),IF(I143="",0,Plissé!$I$7),IF(I144="",0,Plissé!$I$7),IF(I145="",0,Plissé!$I$7),IF(I146="",0,Plissé!$I$7),IF(I147="",0,Plissé!$I$7),IF(L143="",0,Bandeau!$I$7),IF(L144="",0,Bandeau!$I$7),IF(L145="",0,Bandeau!$I$7),IF(L146="",0,Bandeau!$I$7),IF(L147="",0,Bandeau!$I$7)))</f>
        <v/>
      </c>
    </row>
    <row r="144" spans="1:16" ht="15.75" x14ac:dyDescent="0.25">
      <c r="A144" s="118" t="str">
        <f>IF('[1]Registre des ventes'!B54="","",'[1]Registre des ventes'!B54)</f>
        <v/>
      </c>
      <c r="B144" s="106">
        <f>IF('[1]Registre des ventes'!C34="","",'[1]Registre des ventes'!C34)</f>
        <v>10029</v>
      </c>
      <c r="C144" s="103">
        <f>IF('[1]Registre des ventes'!D34="","",'[1]Registre des ventes'!D34)</f>
        <v>45</v>
      </c>
      <c r="D144" s="100" t="str">
        <f t="shared" si="57"/>
        <v>Payé par le client</v>
      </c>
      <c r="E144" s="56"/>
      <c r="F144" s="46" t="str">
        <f>IF(E144=Bun!$A$4,Bun!$E$4,IF(E144=Bun!$A$5,Bun!$E$5,IF(E144=Bun!$A$6,Bun!$E$6,IF(E144=Bun!$A$7,Bun!$E$7,IF(E144=Bun!$A$8,Bun!$E$8,"")))))</f>
        <v/>
      </c>
      <c r="G144" s="65"/>
      <c r="H144" s="46" t="str">
        <f>IF(G144=Modulable!$A$4,Modulable!$E$4,IF(G144=Modulable!$A$5,Modulable!$E$5,IF(G144=Modulable!$A$6,Modulable!$E$6,IF(G144=Modulable!$A$7,Modulable!$E$7,IF(G144=Modulable!$A$8,Modulable!$E$8,"")))))</f>
        <v/>
      </c>
      <c r="I144" s="74" t="s">
        <v>35</v>
      </c>
      <c r="J144" s="46">
        <f>IF(I144=Plissé!$A$4,Plissé!$E$4,IF(I144=Plissé!$A$5,Plissé!$E$5,IF(I144=Plissé!$A$6,Plissé!$E$6,IF(I144=Plissé!$A$7,Plissé!$E$7,IF(I144=Plissé!$A$8,Plissé!$E$8,"")))))</f>
        <v>24.25</v>
      </c>
      <c r="K144" s="83"/>
      <c r="L144" s="49" t="str">
        <f>IF(K144=Bandeau!$A$4,Bandeau!$E$4,IF(K144=Bandeau!$A$5,Bandeau!$E$5,IF(K144=Bandeau!$A$6,Bandeau!$E$6,IF(K144=Bandeau!$A$7,Bandeau!$E$7,IF(K144=Bandeau!$A$8,Bandeau!$E$8,IF(K144=Bandeau!$A$9,Bandeau!$E$9,IF(K144=Bandeau!$A$10,Bandeau!$E$10,IF(K144=Bandeau!$A$11,Bandeau!$E$11,IF(K144=Bandeau!$A$12,Bandeau!$E$12,"")))))))))</f>
        <v/>
      </c>
      <c r="M144" s="92">
        <f t="shared" ref="M144" si="70">IF(C144="","",(1.5))</f>
        <v>1.5</v>
      </c>
      <c r="N144" s="95">
        <f t="shared" ref="N144:N149" si="71">IF(C144="","",0.25+((1.4*C144)/100))</f>
        <v>0.87999999999999989</v>
      </c>
      <c r="O144" s="86">
        <f t="shared" ref="O144:O149" si="72">IF(C144="","",C144-SUM(D144,F144:F148,H144:H148,J144:J148,L144:L148,N144))</f>
        <v>19.87</v>
      </c>
      <c r="P144" s="53">
        <f>IF(C144="","",SUM(IF(E144="",0,Bun!$I$7),IF(E145="",0,Bun!$I$7),IF(E146="",0,Bun!$I$7),IF(E147="",0,Bun!$I$7),IF(E148="",0,Bun!$I$7),IF(G145="",0,Modulable!$I$7),IF(G146="",0,Modulable!$I$7),IF(G147="",0,Modulable!$I$7),IF(G148="",0,Modulable!$I$7),IF(G144="",0,Modulable!$I$7),IF(I144="",0,Plissé!$I$7),IF(I145="",0,Plissé!$I$7),IF(I146="",0,Plissé!$I$7),IF(I147="",0,Plissé!$I$7),IF(I148="",0,Plissé!$I$7),IF(L144="",0,Bandeau!$I$7),IF(L145="",0,Bandeau!$I$7),IF(L146="",0,Bandeau!$I$7),IF(L147="",0,Bandeau!$I$7),IF(L148="",0,Bandeau!$I$7)))</f>
        <v>18</v>
      </c>
    </row>
    <row r="145" spans="1:16" ht="15.75" x14ac:dyDescent="0.25">
      <c r="A145" s="119"/>
      <c r="B145" s="107"/>
      <c r="C145" s="104"/>
      <c r="D145" s="101"/>
      <c r="E145" s="57"/>
      <c r="F145" s="47" t="str">
        <f>IF(E145=Bun!$A$4,Bun!$E$4,IF(E145=Bun!$A$5,Bun!$E$5,IF(E145=Bun!$A$6,Bun!$E$6,IF(E145=Bun!$A$7,Bun!$E$7,IF(E145=Bun!$A$8,Bun!$E$8,"")))))</f>
        <v/>
      </c>
      <c r="G145" s="66"/>
      <c r="H145" s="47" t="str">
        <f>IF(G145=Modulable!$A$4,Modulable!$E$4,IF(G145=Modulable!$A$5,Modulable!$E$5,IF(G145=Modulable!$A$6,Modulable!$E$6,IF(G145=Modulable!$A$7,Modulable!$E$7,IF(G145=Modulable!$A$8,Modulable!$E$8,"")))))</f>
        <v/>
      </c>
      <c r="I145" s="75"/>
      <c r="J145" s="47" t="str">
        <f>IF(I145=Plissé!$A$4,Plissé!$E$4,IF(I145=Plissé!$A$5,Plissé!$E$5,IF(I145=Plissé!$A$6,Plissé!$E$6,IF(I145=Plissé!$A$7,Plissé!$E$7,IF(I145=Plissé!$A$8,Plissé!$E$8,"")))))</f>
        <v/>
      </c>
      <c r="K145" s="84"/>
      <c r="L145" s="50" t="str">
        <f>IF(K145=Bandeau!$A$4,Bandeau!$E$4,IF(K145=Bandeau!$A$5,Bandeau!$E$5,IF(K145=Bandeau!$A$6,Bandeau!$E$6,IF(K145=Bandeau!$A$7,Bandeau!$E$7,IF(K145=Bandeau!$A$8,Bandeau!$E$8,IF(K145=Bandeau!$A$9,Bandeau!$E$9,IF(K145=Bandeau!$A$10,Bandeau!$E$10,IF(K145=Bandeau!$A$11,Bandeau!$E$11,IF(K145=Bandeau!$A$12,Bandeau!$E$12,"")))))))))</f>
        <v/>
      </c>
      <c r="M145" s="93"/>
      <c r="N145" s="96"/>
      <c r="O145" s="87"/>
      <c r="P145" s="54" t="str">
        <f>IF(C145="","",SUM(IF(E145="",0,Bun!$I$7),IF(E146="",0,Bun!$I$7),IF(E147="",0,Bun!$I$7),IF(E148="",0,Bun!$I$7),IF(E149="",0,Bun!$I$7),IF(G146="",0,Modulable!$I$7),IF(G147="",0,Modulable!$I$7),IF(G148="",0,Modulable!$I$7),IF(G149="",0,Modulable!$I$7),IF(G145="",0,Modulable!$I$7),IF(I145="",0,Plissé!$I$7),IF(I146="",0,Plissé!$I$7),IF(I147="",0,Plissé!$I$7),IF(I148="",0,Plissé!$I$7),IF(I149="",0,Plissé!$I$7),IF(L145="",0,Bandeau!$I$7),IF(L146="",0,Bandeau!$I$7),IF(L147="",0,Bandeau!$I$7),IF(L148="",0,Bandeau!$I$7),IF(L149="",0,Bandeau!$I$7)))</f>
        <v/>
      </c>
    </row>
    <row r="146" spans="1:16" ht="15.75" x14ac:dyDescent="0.25">
      <c r="A146" s="119"/>
      <c r="B146" s="107"/>
      <c r="C146" s="104"/>
      <c r="D146" s="101"/>
      <c r="E146" s="57"/>
      <c r="F146" s="47" t="str">
        <f>IF(E146=Bun!$A$4,Bun!$E$4,IF(E146=Bun!$A$5,Bun!$E$5,IF(E146=Bun!$A$6,Bun!$E$6,IF(E146=Bun!$A$7,Bun!$E$7,IF(E146=Bun!$A$8,Bun!$E$8,"")))))</f>
        <v/>
      </c>
      <c r="G146" s="66"/>
      <c r="H146" s="47" t="str">
        <f>IF(G146=Modulable!$A$4,Modulable!$E$4,IF(G146=Modulable!$A$5,Modulable!$E$5,IF(G146=Modulable!$A$6,Modulable!$E$6,IF(G146=Modulable!$A$7,Modulable!$E$7,IF(G146=Modulable!$A$8,Modulable!$E$8,"")))))</f>
        <v/>
      </c>
      <c r="I146" s="75"/>
      <c r="J146" s="47" t="str">
        <f>IF(I146=Plissé!$A$4,Plissé!$E$4,IF(I146=Plissé!$A$5,Plissé!$E$5,IF(I146=Plissé!$A$6,Plissé!$E$6,IF(I146=Plissé!$A$7,Plissé!$E$7,IF(I146=Plissé!$A$8,Plissé!$E$8,"")))))</f>
        <v/>
      </c>
      <c r="K146" s="84"/>
      <c r="L146" s="50" t="str">
        <f>IF(K146=Bandeau!$A$4,Bandeau!$E$4,IF(K146=Bandeau!$A$5,Bandeau!$E$5,IF(K146=Bandeau!$A$6,Bandeau!$E$6,IF(K146=Bandeau!$A$7,Bandeau!$E$7,IF(K146=Bandeau!$A$8,Bandeau!$E$8,IF(K146=Bandeau!$A$9,Bandeau!$E$9,IF(K146=Bandeau!$A$10,Bandeau!$E$10,IF(K146=Bandeau!$A$11,Bandeau!$E$11,IF(K146=Bandeau!$A$12,Bandeau!$E$12,"")))))))))</f>
        <v/>
      </c>
      <c r="M146" s="93"/>
      <c r="N146" s="96"/>
      <c r="O146" s="87"/>
      <c r="P146" s="54" t="str">
        <f>IF(C146="","",SUM(IF(E146="",0,Bun!$I$7),IF(E147="",0,Bun!$I$7),IF(E148="",0,Bun!$I$7),IF(E149="",0,Bun!$I$7),IF(E150="",0,Bun!$I$7),IF(G147="",0,Modulable!$I$7),IF(G148="",0,Modulable!$I$7),IF(G149="",0,Modulable!$I$7),IF(G150="",0,Modulable!$I$7),IF(G146="",0,Modulable!$I$7),IF(I146="",0,Plissé!$I$7),IF(I147="",0,Plissé!$I$7),IF(I148="",0,Plissé!$I$7),IF(I149="",0,Plissé!$I$7),IF(I150="",0,Plissé!$I$7),IF(L146="",0,Bandeau!$I$7),IF(L147="",0,Bandeau!$I$7),IF(L148="",0,Bandeau!$I$7),IF(L149="",0,Bandeau!$I$7),IF(L150="",0,Bandeau!$I$7)))</f>
        <v/>
      </c>
    </row>
    <row r="147" spans="1:16" ht="15.75" x14ac:dyDescent="0.25">
      <c r="A147" s="119"/>
      <c r="B147" s="107"/>
      <c r="C147" s="104"/>
      <c r="D147" s="101"/>
      <c r="E147" s="57"/>
      <c r="F147" s="47" t="str">
        <f>IF(E147=Bun!$A$4,Bun!$E$4,IF(E147=Bun!$A$5,Bun!$E$5,IF(E147=Bun!$A$6,Bun!$E$6,IF(E147=Bun!$A$7,Bun!$E$7,IF(E147=Bun!$A$8,Bun!$E$8,"")))))</f>
        <v/>
      </c>
      <c r="G147" s="66"/>
      <c r="H147" s="47" t="str">
        <f>IF(G147=Modulable!$A$4,Modulable!$E$4,IF(G147=Modulable!$A$5,Modulable!$E$5,IF(G147=Modulable!$A$6,Modulable!$E$6,IF(G147=Modulable!$A$7,Modulable!$E$7,IF(G147=Modulable!$A$8,Modulable!$E$8,"")))))</f>
        <v/>
      </c>
      <c r="I147" s="75"/>
      <c r="J147" s="47" t="str">
        <f>IF(I147=Plissé!$A$4,Plissé!$E$4,IF(I147=Plissé!$A$5,Plissé!$E$5,IF(I147=Plissé!$A$6,Plissé!$E$6,IF(I147=Plissé!$A$7,Plissé!$E$7,IF(I147=Plissé!$A$8,Plissé!$E$8,"")))))</f>
        <v/>
      </c>
      <c r="K147" s="84"/>
      <c r="L147" s="50" t="str">
        <f>IF(K147=Bandeau!$A$4,Bandeau!$E$4,IF(K147=Bandeau!$A$5,Bandeau!$E$5,IF(K147=Bandeau!$A$6,Bandeau!$E$6,IF(K147=Bandeau!$A$7,Bandeau!$E$7,IF(K147=Bandeau!$A$8,Bandeau!$E$8,IF(K147=Bandeau!$A$9,Bandeau!$E$9,IF(K147=Bandeau!$A$10,Bandeau!$E$10,IF(K147=Bandeau!$A$11,Bandeau!$E$11,IF(K147=Bandeau!$A$12,Bandeau!$E$12,"")))))))))</f>
        <v/>
      </c>
      <c r="M147" s="93"/>
      <c r="N147" s="96"/>
      <c r="O147" s="87"/>
      <c r="P147" s="54" t="str">
        <f>IF(C147="","",SUM(IF(E147="",0,Bun!$I$7),IF(E148="",0,Bun!$I$7),IF(E149="",0,Bun!$I$7),IF(E150="",0,Bun!$I$7),IF(E151="",0,Bun!$I$7),IF(G148="",0,Modulable!$I$7),IF(G149="",0,Modulable!$I$7),IF(G150="",0,Modulable!$I$7),IF(G151="",0,Modulable!$I$7),IF(G147="",0,Modulable!$I$7),IF(I147="",0,Plissé!$I$7),IF(I148="",0,Plissé!$I$7),IF(I149="",0,Plissé!$I$7),IF(I150="",0,Plissé!$I$7),IF(I151="",0,Plissé!$I$7),IF(L147="",0,Bandeau!$I$7),IF(L148="",0,Bandeau!$I$7),IF(L149="",0,Bandeau!$I$7),IF(L150="",0,Bandeau!$I$7),IF(L151="",0,Bandeau!$I$7)))</f>
        <v/>
      </c>
    </row>
    <row r="148" spans="1:16" ht="16.5" thickBot="1" x14ac:dyDescent="0.3">
      <c r="A148" s="120"/>
      <c r="B148" s="108"/>
      <c r="C148" s="105"/>
      <c r="D148" s="102"/>
      <c r="E148" s="58"/>
      <c r="F148" s="48" t="str">
        <f>IF(E148=Bun!$A$4,Bun!$E$4,IF(E148=Bun!$A$5,Bun!$E$5,IF(E148=Bun!$A$6,Bun!$E$6,IF(E148=Bun!$A$7,Bun!$E$7,IF(E148=Bun!$A$8,Bun!$E$8,"")))))</f>
        <v/>
      </c>
      <c r="G148" s="67"/>
      <c r="H148" s="48" t="str">
        <f>IF(G148=Modulable!$A$4,Modulable!$E$4,IF(G148=Modulable!$A$5,Modulable!$E$5,IF(G148=Modulable!$A$6,Modulable!$E$6,IF(G148=Modulable!$A$7,Modulable!$E$7,IF(G148=Modulable!$A$8,Modulable!$E$8,"")))))</f>
        <v/>
      </c>
      <c r="I148" s="76"/>
      <c r="J148" s="48" t="str">
        <f>IF(I148=Plissé!$A$4,Plissé!$E$4,IF(I148=Plissé!$A$5,Plissé!$E$5,IF(I148=Plissé!$A$6,Plissé!$E$6,IF(I148=Plissé!$A$7,Plissé!$E$7,IF(I148=Plissé!$A$8,Plissé!$E$8,"")))))</f>
        <v/>
      </c>
      <c r="K148" s="85"/>
      <c r="L148" s="51" t="str">
        <f>IF(K148=Bandeau!$A$4,Bandeau!$E$4,IF(K148=Bandeau!$A$5,Bandeau!$E$5,IF(K148=Bandeau!$A$6,Bandeau!$E$6,IF(K148=Bandeau!$A$7,Bandeau!$E$7,IF(K148=Bandeau!$A$8,Bandeau!$E$8,IF(K148=Bandeau!$A$9,Bandeau!$E$9,IF(K148=Bandeau!$A$10,Bandeau!$E$10,IF(K148=Bandeau!$A$11,Bandeau!$E$11,IF(K148=Bandeau!$A$12,Bandeau!$E$12,"")))))))))</f>
        <v/>
      </c>
      <c r="M148" s="94"/>
      <c r="N148" s="97"/>
      <c r="O148" s="88"/>
      <c r="P148" s="55" t="str">
        <f>IF(C148="","",SUM(IF(E148="",0,Bun!$I$7),IF(E149="",0,Bun!$I$7),IF(E150="",0,Bun!$I$7),IF(E151="",0,Bun!$I$7),IF(E152="",0,Bun!$I$7),IF(G149="",0,Modulable!$I$7),IF(G150="",0,Modulable!$I$7),IF(G151="",0,Modulable!$I$7),IF(G152="",0,Modulable!$I$7),IF(G148="",0,Modulable!$I$7),IF(I148="",0,Plissé!$I$7),IF(I149="",0,Plissé!$I$7),IF(I150="",0,Plissé!$I$7),IF(I151="",0,Plissé!$I$7),IF(I152="",0,Plissé!$I$7),IF(L148="",0,Bandeau!$I$7),IF(L149="",0,Bandeau!$I$7),IF(L150="",0,Bandeau!$I$7),IF(L151="",0,Bandeau!$I$7),IF(L152="",0,Bandeau!$I$7)))</f>
        <v/>
      </c>
    </row>
    <row r="149" spans="1:16" ht="15.75" x14ac:dyDescent="0.25">
      <c r="A149" s="118" t="str">
        <f>IF('[1]Registre des ventes'!B55="","",'[1]Registre des ventes'!B55)</f>
        <v/>
      </c>
      <c r="B149" s="121">
        <f>IF('[1]Registre des ventes'!C35="","",'[1]Registre des ventes'!C35)</f>
        <v>10030</v>
      </c>
      <c r="C149" s="103">
        <f>IF('[1]Registre des ventes'!D35="","",'[1]Registre des ventes'!D35)</f>
        <v>30</v>
      </c>
      <c r="D149" s="100" t="str">
        <f t="shared" ref="D149" si="73">IF(C149="","",IF(C149&lt;90,"Payé par le client",6))</f>
        <v>Payé par le client</v>
      </c>
      <c r="E149" s="56"/>
      <c r="F149" s="46" t="str">
        <f>IF(E149=Bun!$A$4,Bun!$E$4,IF(E149=Bun!$A$5,Bun!$E$5,IF(E149=Bun!$A$6,Bun!$E$6,IF(E149=Bun!$A$7,Bun!$E$7,IF(E149=Bun!$A$8,Bun!$E$8,"")))))</f>
        <v/>
      </c>
      <c r="G149" s="65"/>
      <c r="H149" s="46" t="str">
        <f>IF(G149=Modulable!$A$4,Modulable!$E$4,IF(G149=Modulable!$A$5,Modulable!$E$5,IF(G149=Modulable!$A$6,Modulable!$E$6,IF(G149=Modulable!$A$7,Modulable!$E$7,IF(G149=Modulable!$A$8,Modulable!$E$8,"")))))</f>
        <v/>
      </c>
      <c r="I149" s="74"/>
      <c r="J149" s="46" t="str">
        <f>IF(I149=Plissé!$A$4,Plissé!$E$4,IF(I149=Plissé!$A$5,Plissé!$E$5,IF(I149=Plissé!$A$6,Plissé!$E$6,IF(I149=Plissé!$A$7,Plissé!$E$7,IF(I149=Plissé!$A$8,Plissé!$E$8,"")))))</f>
        <v/>
      </c>
      <c r="K149" s="83" t="s">
        <v>44</v>
      </c>
      <c r="L149" s="49">
        <f>IF(K149=Bandeau!$A$4,Bandeau!$E$4,IF(K149=Bandeau!$A$5,Bandeau!$E$5,IF(K149=Bandeau!$A$6,Bandeau!$E$6,IF(K149=Bandeau!$A$7,Bandeau!$E$7,IF(K149=Bandeau!$A$8,Bandeau!$E$8,IF(K149=Bandeau!$A$9,Bandeau!$E$9,IF(K149=Bandeau!$A$10,Bandeau!$E$10,IF(K149=Bandeau!$A$11,Bandeau!$E$11,IF(K149=Bandeau!$A$12,Bandeau!$E$12,"")))))))))</f>
        <v>17.213846153846152</v>
      </c>
      <c r="M149" s="92">
        <f t="shared" ref="M149" si="74">IF(C149="","",(1.5))</f>
        <v>1.5</v>
      </c>
      <c r="N149" s="89">
        <f t="shared" si="71"/>
        <v>0.66999999999999993</v>
      </c>
      <c r="O149" s="89">
        <f t="shared" si="72"/>
        <v>12.11615384615385</v>
      </c>
      <c r="P149" s="53">
        <f>IF(C149="","",SUM(IF(E149="",0,Bun!$I$7),IF(E150="",0,Bun!$I$7),IF(E151="",0,Bun!$I$7),IF(E152="",0,Bun!$I$7),IF(E153="",0,Bun!$I$7),IF(G150="",0,Modulable!$I$7),IF(G151="",0,Modulable!$I$7),IF(G152="",0,Modulable!$I$7),IF(G153="",0,Modulable!$I$7),IF(G149="",0,Modulable!$I$7),IF(I149="",0,Plissé!$I$7),IF(I150="",0,Plissé!$I$7),IF(I151="",0,Plissé!$I$7),IF(I152="",0,Plissé!$I$7),IF(I153="",0,Plissé!$I$7),IF(L149="",0,Bandeau!$I$7),IF(L150="",0,Bandeau!$I$7),IF(L151="",0,Bandeau!$I$7),IF(L152="",0,Bandeau!$I$7),IF(L153="",0,Bandeau!$I$7)))</f>
        <v>13.5</v>
      </c>
    </row>
    <row r="150" spans="1:16" ht="15.75" x14ac:dyDescent="0.25">
      <c r="A150" s="119"/>
      <c r="B150" s="122"/>
      <c r="C150" s="104"/>
      <c r="D150" s="101"/>
      <c r="E150" s="57"/>
      <c r="F150" s="47" t="str">
        <f>IF(E150=Bun!$A$4,Bun!$E$4,IF(E150=Bun!$A$5,Bun!$E$5,IF(E150=Bun!$A$6,Bun!$E$6,IF(E150=Bun!$A$7,Bun!$E$7,IF(E150=Bun!$A$8,Bun!$E$8,"")))))</f>
        <v/>
      </c>
      <c r="G150" s="66"/>
      <c r="H150" s="47" t="str">
        <f>IF(G150=Modulable!$A$4,Modulable!$E$4,IF(G150=Modulable!$A$5,Modulable!$E$5,IF(G150=Modulable!$A$6,Modulable!$E$6,IF(G150=Modulable!$A$7,Modulable!$E$7,IF(G150=Modulable!$A$8,Modulable!$E$8,"")))))</f>
        <v/>
      </c>
      <c r="I150" s="75"/>
      <c r="J150" s="47" t="str">
        <f>IF(I150=Plissé!$A$4,Plissé!$E$4,IF(I150=Plissé!$A$5,Plissé!$E$5,IF(I150=Plissé!$A$6,Plissé!$E$6,IF(I150=Plissé!$A$7,Plissé!$E$7,IF(I150=Plissé!$A$8,Plissé!$E$8,"")))))</f>
        <v/>
      </c>
      <c r="K150" s="84"/>
      <c r="L150" s="50" t="str">
        <f>IF(K150=Bandeau!$A$4,Bandeau!$E$4,IF(K150=Bandeau!$A$5,Bandeau!$E$5,IF(K150=Bandeau!$A$6,Bandeau!$E$6,IF(K150=Bandeau!$A$7,Bandeau!$E$7,IF(K150=Bandeau!$A$8,Bandeau!$E$8,IF(K150=Bandeau!$A$9,Bandeau!$E$9,IF(K150=Bandeau!$A$10,Bandeau!$E$10,IF(K150=Bandeau!$A$11,Bandeau!$E$11,IF(K150=Bandeau!$A$12,Bandeau!$E$12,"")))))))))</f>
        <v/>
      </c>
      <c r="M150" s="93"/>
      <c r="N150" s="90"/>
      <c r="O150" s="90"/>
      <c r="P150" s="54" t="str">
        <f>IF(C150="","",SUM(IF(E150="",0,Bun!$I$7),IF(E151="",0,Bun!$I$7),IF(E152="",0,Bun!$I$7),IF(E153="",0,Bun!$I$7),IF(E154="",0,Bun!$I$7),IF(G151="",0,Modulable!$I$7),IF(G152="",0,Modulable!$I$7),IF(G153="",0,Modulable!$I$7),IF(G154="",0,Modulable!$I$7),IF(G150="",0,Modulable!$I$7),IF(I150="",0,Plissé!$I$7),IF(I151="",0,Plissé!$I$7),IF(I152="",0,Plissé!$I$7),IF(I153="",0,Plissé!$I$7),IF(I154="",0,Plissé!$I$7),IF(L150="",0,Bandeau!$I$7),IF(L151="",0,Bandeau!$I$7),IF(L152="",0,Bandeau!$I$7),IF(L153="",0,Bandeau!$I$7),IF(L154="",0,Bandeau!$I$7)))</f>
        <v/>
      </c>
    </row>
    <row r="151" spans="1:16" ht="15.75" x14ac:dyDescent="0.25">
      <c r="A151" s="119"/>
      <c r="B151" s="122"/>
      <c r="C151" s="104"/>
      <c r="D151" s="101"/>
      <c r="E151" s="57"/>
      <c r="F151" s="47" t="str">
        <f>IF(E151=Bun!$A$4,Bun!$E$4,IF(E151=Bun!$A$5,Bun!$E$5,IF(E151=Bun!$A$6,Bun!$E$6,IF(E151=Bun!$A$7,Bun!$E$7,IF(E151=Bun!$A$8,Bun!$E$8,"")))))</f>
        <v/>
      </c>
      <c r="G151" s="66"/>
      <c r="H151" s="47" t="str">
        <f>IF(G151=Modulable!$A$4,Modulable!$E$4,IF(G151=Modulable!$A$5,Modulable!$E$5,IF(G151=Modulable!$A$6,Modulable!$E$6,IF(G151=Modulable!$A$7,Modulable!$E$7,IF(G151=Modulable!$A$8,Modulable!$E$8,"")))))</f>
        <v/>
      </c>
      <c r="I151" s="75"/>
      <c r="J151" s="47" t="str">
        <f>IF(I151=Plissé!$A$4,Plissé!$E$4,IF(I151=Plissé!$A$5,Plissé!$E$5,IF(I151=Plissé!$A$6,Plissé!$E$6,IF(I151=Plissé!$A$7,Plissé!$E$7,IF(I151=Plissé!$A$8,Plissé!$E$8,"")))))</f>
        <v/>
      </c>
      <c r="K151" s="84"/>
      <c r="L151" s="50" t="str">
        <f>IF(K151=Bandeau!$A$4,Bandeau!$E$4,IF(K151=Bandeau!$A$5,Bandeau!$E$5,IF(K151=Bandeau!$A$6,Bandeau!$E$6,IF(K151=Bandeau!$A$7,Bandeau!$E$7,IF(K151=Bandeau!$A$8,Bandeau!$E$8,IF(K151=Bandeau!$A$9,Bandeau!$E$9,IF(K151=Bandeau!$A$10,Bandeau!$E$10,IF(K151=Bandeau!$A$11,Bandeau!$E$11,IF(K151=Bandeau!$A$12,Bandeau!$E$12,"")))))))))</f>
        <v/>
      </c>
      <c r="M151" s="93"/>
      <c r="N151" s="90"/>
      <c r="O151" s="90"/>
      <c r="P151" s="54" t="str">
        <f>IF(C151="","",SUM(IF(E151="",0,Bun!$I$7),IF(E152="",0,Bun!$I$7),IF(E153="",0,Bun!$I$7),IF(E154="",0,Bun!$I$7),IF(E155="",0,Bun!$I$7),IF(G152="",0,Modulable!$I$7),IF(G153="",0,Modulable!$I$7),IF(G154="",0,Modulable!$I$7),IF(G155="",0,Modulable!$I$7),IF(G151="",0,Modulable!$I$7),IF(I151="",0,Plissé!$I$7),IF(I152="",0,Plissé!$I$7),IF(I153="",0,Plissé!$I$7),IF(I154="",0,Plissé!$I$7),IF(I155="",0,Plissé!$I$7),IF(L151="",0,Bandeau!$I$7),IF(L152="",0,Bandeau!$I$7),IF(L153="",0,Bandeau!$I$7),IF(L154="",0,Bandeau!$I$7),IF(L155="",0,Bandeau!$I$7)))</f>
        <v/>
      </c>
    </row>
    <row r="152" spans="1:16" ht="15.75" x14ac:dyDescent="0.25">
      <c r="A152" s="119"/>
      <c r="B152" s="122"/>
      <c r="C152" s="104"/>
      <c r="D152" s="101"/>
      <c r="E152" s="57"/>
      <c r="F152" s="47" t="str">
        <f>IF(E152=Bun!$A$4,Bun!$E$4,IF(E152=Bun!$A$5,Bun!$E$5,IF(E152=Bun!$A$6,Bun!$E$6,IF(E152=Bun!$A$7,Bun!$E$7,IF(E152=Bun!$A$8,Bun!$E$8,"")))))</f>
        <v/>
      </c>
      <c r="G152" s="66"/>
      <c r="H152" s="47" t="str">
        <f>IF(G152=Modulable!$A$4,Modulable!$E$4,IF(G152=Modulable!$A$5,Modulable!$E$5,IF(G152=Modulable!$A$6,Modulable!$E$6,IF(G152=Modulable!$A$7,Modulable!$E$7,IF(G152=Modulable!$A$8,Modulable!$E$8,"")))))</f>
        <v/>
      </c>
      <c r="I152" s="75"/>
      <c r="J152" s="47" t="str">
        <f>IF(I152=Plissé!$A$4,Plissé!$E$4,IF(I152=Plissé!$A$5,Plissé!$E$5,IF(I152=Plissé!$A$6,Plissé!$E$6,IF(I152=Plissé!$A$7,Plissé!$E$7,IF(I152=Plissé!$A$8,Plissé!$E$8,"")))))</f>
        <v/>
      </c>
      <c r="K152" s="84"/>
      <c r="L152" s="50" t="str">
        <f>IF(K152=Bandeau!$A$4,Bandeau!$E$4,IF(K152=Bandeau!$A$5,Bandeau!$E$5,IF(K152=Bandeau!$A$6,Bandeau!$E$6,IF(K152=Bandeau!$A$7,Bandeau!$E$7,IF(K152=Bandeau!$A$8,Bandeau!$E$8,IF(K152=Bandeau!$A$9,Bandeau!$E$9,IF(K152=Bandeau!$A$10,Bandeau!$E$10,IF(K152=Bandeau!$A$11,Bandeau!$E$11,IF(K152=Bandeau!$A$12,Bandeau!$E$12,"")))))))))</f>
        <v/>
      </c>
      <c r="M152" s="93"/>
      <c r="N152" s="90"/>
      <c r="O152" s="90"/>
      <c r="P152" s="54" t="str">
        <f>IF(C152="","",SUM(IF(E152="",0,Bun!$I$7),IF(E153="",0,Bun!$I$7),IF(E154="",0,Bun!$I$7),IF(E155="",0,Bun!$I$7),IF(E156="",0,Bun!$I$7),IF(G153="",0,Modulable!$I$7),IF(G154="",0,Modulable!$I$7),IF(G155="",0,Modulable!$I$7),IF(G156="",0,Modulable!$I$7),IF(G152="",0,Modulable!$I$7),IF(I152="",0,Plissé!$I$7),IF(I153="",0,Plissé!$I$7),IF(I154="",0,Plissé!$I$7),IF(I155="",0,Plissé!$I$7),IF(I156="",0,Plissé!$I$7),IF(L152="",0,Bandeau!$I$7),IF(L153="",0,Bandeau!$I$7),IF(L154="",0,Bandeau!$I$7),IF(L155="",0,Bandeau!$I$7),IF(L156="",0,Bandeau!$I$7)))</f>
        <v/>
      </c>
    </row>
    <row r="153" spans="1:16" ht="16.5" thickBot="1" x14ac:dyDescent="0.3">
      <c r="A153" s="120"/>
      <c r="B153" s="123"/>
      <c r="C153" s="105"/>
      <c r="D153" s="102"/>
      <c r="E153" s="58"/>
      <c r="F153" s="48" t="str">
        <f>IF(E153=Bun!$A$4,Bun!$E$4,IF(E153=Bun!$A$5,Bun!$E$5,IF(E153=Bun!$A$6,Bun!$E$6,IF(E153=Bun!$A$7,Bun!$E$7,IF(E153=Bun!$A$8,Bun!$E$8,"")))))</f>
        <v/>
      </c>
      <c r="G153" s="67"/>
      <c r="H153" s="48" t="str">
        <f>IF(G153=Modulable!$A$4,Modulable!$E$4,IF(G153=Modulable!$A$5,Modulable!$E$5,IF(G153=Modulable!$A$6,Modulable!$E$6,IF(G153=Modulable!$A$7,Modulable!$E$7,IF(G153=Modulable!$A$8,Modulable!$E$8,"")))))</f>
        <v/>
      </c>
      <c r="I153" s="76"/>
      <c r="J153" s="48" t="str">
        <f>IF(I153=Plissé!$A$4,Plissé!$E$4,IF(I153=Plissé!$A$5,Plissé!$E$5,IF(I153=Plissé!$A$6,Plissé!$E$6,IF(I153=Plissé!$A$7,Plissé!$E$7,IF(I153=Plissé!$A$8,Plissé!$E$8,"")))))</f>
        <v/>
      </c>
      <c r="K153" s="85"/>
      <c r="L153" s="51" t="str">
        <f>IF(K153=Bandeau!$A$4,Bandeau!$E$4,IF(K153=Bandeau!$A$5,Bandeau!$E$5,IF(K153=Bandeau!$A$6,Bandeau!$E$6,IF(K153=Bandeau!$A$7,Bandeau!$E$7,IF(K153=Bandeau!$A$8,Bandeau!$E$8,IF(K153=Bandeau!$A$9,Bandeau!$E$9,IF(K153=Bandeau!$A$10,Bandeau!$E$10,IF(K153=Bandeau!$A$11,Bandeau!$E$11,IF(K153=Bandeau!$A$12,Bandeau!$E$12,"")))))))))</f>
        <v/>
      </c>
      <c r="M153" s="94"/>
      <c r="N153" s="91"/>
      <c r="O153" s="91"/>
      <c r="P153" s="55" t="str">
        <f>IF(C153="","",SUM(IF(E153="",0,Bun!$I$7),IF(E154="",0,Bun!$I$7),IF(E155="",0,Bun!$I$7),IF(E156="",0,Bun!$I$7),IF(E157="",0,Bun!$I$7),IF(G154="",0,Modulable!$I$7),IF(G155="",0,Modulable!$I$7),IF(G156="",0,Modulable!$I$7),IF(G157="",0,Modulable!$I$7),IF(G153="",0,Modulable!$I$7),IF(I153="",0,Plissé!$I$7),IF(I154="",0,Plissé!$I$7),IF(I155="",0,Plissé!$I$7),IF(I156="",0,Plissé!$I$7),IF(I157="",0,Plissé!$I$7),IF(L153="",0,Bandeau!$I$7),IF(L154="",0,Bandeau!$I$7),IF(L155="",0,Bandeau!$I$7),IF(L156="",0,Bandeau!$I$7),IF(L157="",0,Bandeau!$I$7)))</f>
        <v/>
      </c>
    </row>
    <row r="154" spans="1:16" ht="15" customHeight="1" x14ac:dyDescent="0.25">
      <c r="B154" s="121">
        <f>IF('[1]Registre des ventes'!C36="","",'[1]Registre des ventes'!C36)</f>
        <v>10031</v>
      </c>
      <c r="C154" s="103">
        <f>IF('[1]Registre des ventes'!D36="","",'[1]Registre des ventes'!D36)</f>
        <v>25</v>
      </c>
      <c r="D154" s="100" t="str">
        <f t="shared" ref="D154" si="75">IF(C154="","",IF(C154&lt;90,"Payé par le client",6))</f>
        <v>Payé par le client</v>
      </c>
      <c r="E154" s="56"/>
      <c r="F154" s="46" t="str">
        <f>IF(E154=Bun!$A$4,Bun!$E$4,IF(E154=Bun!$A$5,Bun!$E$5,IF(E154=Bun!$A$6,Bun!$E$6,IF(E154=Bun!$A$7,Bun!$E$7,IF(E154=Bun!$A$8,Bun!$E$8,"")))))</f>
        <v/>
      </c>
      <c r="G154" s="65"/>
      <c r="H154" s="46" t="str">
        <f>IF(G154=Modulable!$A$4,Modulable!$E$4,IF(G154=Modulable!$A$5,Modulable!$E$5,IF(G154=Modulable!$A$6,Modulable!$E$6,IF(G154=Modulable!$A$7,Modulable!$E$7,IF(G154=Modulable!$A$8,Modulable!$E$8,"")))))</f>
        <v/>
      </c>
      <c r="I154" s="74"/>
      <c r="J154" s="46" t="str">
        <f>IF(I154=Plissé!$A$4,Plissé!$E$4,IF(I154=Plissé!$A$5,Plissé!$E$5,IF(I154=Plissé!$A$6,Plissé!$E$6,IF(I154=Plissé!$A$7,Plissé!$E$7,IF(I154=Plissé!$A$8,Plissé!$E$8,"")))))</f>
        <v/>
      </c>
      <c r="K154" s="83" t="s">
        <v>41</v>
      </c>
      <c r="L154" s="49">
        <f>IF(K154=Bandeau!$A$4,Bandeau!$E$4,IF(K154=Bandeau!$A$5,Bandeau!$E$5,IF(K154=Bandeau!$A$6,Bandeau!$E$6,IF(K154=Bandeau!$A$7,Bandeau!$E$7,IF(K154=Bandeau!$A$8,Bandeau!$E$8,IF(K154=Bandeau!$A$9,Bandeau!$E$9,IF(K154=Bandeau!$A$10,Bandeau!$E$10,IF(K154=Bandeau!$A$11,Bandeau!$E$11,IF(K154=Bandeau!$A$12,Bandeau!$E$12,"")))))))))</f>
        <v>16.75090909090909</v>
      </c>
      <c r="M154" s="92">
        <f t="shared" ref="M154" si="76">IF(C154="","",(1.5))</f>
        <v>1.5</v>
      </c>
      <c r="N154" s="89">
        <f t="shared" ref="N154" si="77">IF(C154="","",0.25+((1.4*C154)/100))</f>
        <v>0.6</v>
      </c>
      <c r="O154" s="89">
        <f t="shared" ref="O154" si="78">IF(C154="","",C154-SUM(D154,F154:F158,H154:H158,J154:J158,L154:L158,N154))</f>
        <v>7.6490909090909085</v>
      </c>
      <c r="P154" s="53">
        <f>IF(C154="","",SUM(IF(E154="",0,Bun!$I$7),IF(E155="",0,Bun!$I$7),IF(E156="",0,Bun!$I$7),IF(E157="",0,Bun!$I$7),IF(E158="",0,Bun!$I$7),IF(G155="",0,Modulable!$I$7),IF(G156="",0,Modulable!$I$7),IF(G157="",0,Modulable!$I$7),IF(G158="",0,Modulable!$I$7),IF(G154="",0,Modulable!$I$7),IF(I154="",0,Plissé!$I$7),IF(I155="",0,Plissé!$I$7),IF(I156="",0,Plissé!$I$7),IF(I157="",0,Plissé!$I$7),IF(I158="",0,Plissé!$I$7),IF(L154="",0,Bandeau!$I$7),IF(L155="",0,Bandeau!$I$7),IF(L156="",0,Bandeau!$I$7),IF(L157="",0,Bandeau!$I$7),IF(L158="",0,Bandeau!$I$7)))</f>
        <v>13.5</v>
      </c>
    </row>
    <row r="155" spans="1:16" ht="15" customHeight="1" x14ac:dyDescent="0.25">
      <c r="B155" s="122"/>
      <c r="C155" s="104"/>
      <c r="D155" s="101"/>
      <c r="E155" s="57"/>
      <c r="F155" s="47" t="str">
        <f>IF(E155=Bun!$A$4,Bun!$E$4,IF(E155=Bun!$A$5,Bun!$E$5,IF(E155=Bun!$A$6,Bun!$E$6,IF(E155=Bun!$A$7,Bun!$E$7,IF(E155=Bun!$A$8,Bun!$E$8,"")))))</f>
        <v/>
      </c>
      <c r="G155" s="66"/>
      <c r="H155" s="47" t="str">
        <f>IF(G155=Modulable!$A$4,Modulable!$E$4,IF(G155=Modulable!$A$5,Modulable!$E$5,IF(G155=Modulable!$A$6,Modulable!$E$6,IF(G155=Modulable!$A$7,Modulable!$E$7,IF(G155=Modulable!$A$8,Modulable!$E$8,"")))))</f>
        <v/>
      </c>
      <c r="I155" s="75"/>
      <c r="J155" s="47" t="str">
        <f>IF(I155=Plissé!$A$4,Plissé!$E$4,IF(I155=Plissé!$A$5,Plissé!$E$5,IF(I155=Plissé!$A$6,Plissé!$E$6,IF(I155=Plissé!$A$7,Plissé!$E$7,IF(I155=Plissé!$A$8,Plissé!$E$8,"")))))</f>
        <v/>
      </c>
      <c r="K155" s="84"/>
      <c r="L155" s="50" t="str">
        <f>IF(K155=Bandeau!$A$4,Bandeau!$E$4,IF(K155=Bandeau!$A$5,Bandeau!$E$5,IF(K155=Bandeau!$A$6,Bandeau!$E$6,IF(K155=Bandeau!$A$7,Bandeau!$E$7,IF(K155=Bandeau!$A$8,Bandeau!$E$8,IF(K155=Bandeau!$A$9,Bandeau!$E$9,IF(K155=Bandeau!$A$10,Bandeau!$E$10,IF(K155=Bandeau!$A$11,Bandeau!$E$11,IF(K155=Bandeau!$A$12,Bandeau!$E$12,"")))))))))</f>
        <v/>
      </c>
      <c r="M155" s="93"/>
      <c r="N155" s="90"/>
      <c r="O155" s="90"/>
      <c r="P155" s="54" t="str">
        <f>IF(C155="","",SUM(IF(E155="",0,Bun!$I$7),IF(E156="",0,Bun!$I$7),IF(E157="",0,Bun!$I$7),IF(E158="",0,Bun!$I$7),IF(E159="",0,Bun!$I$7),IF(G156="",0,Modulable!$I$7),IF(G157="",0,Modulable!$I$7),IF(G158="",0,Modulable!$I$7),IF(G159="",0,Modulable!$I$7),IF(G155="",0,Modulable!$I$7),IF(I155="",0,Plissé!$I$7),IF(I156="",0,Plissé!$I$7),IF(I157="",0,Plissé!$I$7),IF(I158="",0,Plissé!$I$7),IF(I159="",0,Plissé!$I$7),IF(L155="",0,Bandeau!$I$7),IF(L156="",0,Bandeau!$I$7),IF(L157="",0,Bandeau!$I$7),IF(L158="",0,Bandeau!$I$7),IF(L159="",0,Bandeau!$I$7)))</f>
        <v/>
      </c>
    </row>
    <row r="156" spans="1:16" ht="15" customHeight="1" x14ac:dyDescent="0.25">
      <c r="B156" s="122"/>
      <c r="C156" s="104"/>
      <c r="D156" s="101"/>
      <c r="E156" s="57"/>
      <c r="F156" s="47" t="str">
        <f>IF(E156=Bun!$A$4,Bun!$E$4,IF(E156=Bun!$A$5,Bun!$E$5,IF(E156=Bun!$A$6,Bun!$E$6,IF(E156=Bun!$A$7,Bun!$E$7,IF(E156=Bun!$A$8,Bun!$E$8,"")))))</f>
        <v/>
      </c>
      <c r="G156" s="66"/>
      <c r="H156" s="47" t="str">
        <f>IF(G156=Modulable!$A$4,Modulable!$E$4,IF(G156=Modulable!$A$5,Modulable!$E$5,IF(G156=Modulable!$A$6,Modulable!$E$6,IF(G156=Modulable!$A$7,Modulable!$E$7,IF(G156=Modulable!$A$8,Modulable!$E$8,"")))))</f>
        <v/>
      </c>
      <c r="I156" s="75"/>
      <c r="J156" s="47" t="str">
        <f>IF(I156=Plissé!$A$4,Plissé!$E$4,IF(I156=Plissé!$A$5,Plissé!$E$5,IF(I156=Plissé!$A$6,Plissé!$E$6,IF(I156=Plissé!$A$7,Plissé!$E$7,IF(I156=Plissé!$A$8,Plissé!$E$8,"")))))</f>
        <v/>
      </c>
      <c r="K156" s="84"/>
      <c r="L156" s="50" t="str">
        <f>IF(K156=Bandeau!$A$4,Bandeau!$E$4,IF(K156=Bandeau!$A$5,Bandeau!$E$5,IF(K156=Bandeau!$A$6,Bandeau!$E$6,IF(K156=Bandeau!$A$7,Bandeau!$E$7,IF(K156=Bandeau!$A$8,Bandeau!$E$8,IF(K156=Bandeau!$A$9,Bandeau!$E$9,IF(K156=Bandeau!$A$10,Bandeau!$E$10,IF(K156=Bandeau!$A$11,Bandeau!$E$11,IF(K156=Bandeau!$A$12,Bandeau!$E$12,"")))))))))</f>
        <v/>
      </c>
      <c r="M156" s="93"/>
      <c r="N156" s="90"/>
      <c r="O156" s="90"/>
      <c r="P156" s="54" t="str">
        <f>IF(C156="","",SUM(IF(E156="",0,Bun!$I$7),IF(E157="",0,Bun!$I$7),IF(E158="",0,Bun!$I$7),IF(E159="",0,Bun!$I$7),IF(E160="",0,Bun!$I$7),IF(G157="",0,Modulable!$I$7),IF(G158="",0,Modulable!$I$7),IF(G159="",0,Modulable!$I$7),IF(G160="",0,Modulable!$I$7),IF(G156="",0,Modulable!$I$7),IF(I156="",0,Plissé!$I$7),IF(I157="",0,Plissé!$I$7),IF(I158="",0,Plissé!$I$7),IF(I159="",0,Plissé!$I$7),IF(I160="",0,Plissé!$I$7),IF(L156="",0,Bandeau!$I$7),IF(L157="",0,Bandeau!$I$7),IF(L158="",0,Bandeau!$I$7),IF(L159="",0,Bandeau!$I$7),IF(L160="",0,Bandeau!$I$7)))</f>
        <v/>
      </c>
    </row>
    <row r="157" spans="1:16" ht="15" customHeight="1" x14ac:dyDescent="0.25">
      <c r="B157" s="122"/>
      <c r="C157" s="104"/>
      <c r="D157" s="101"/>
      <c r="E157" s="57"/>
      <c r="F157" s="47" t="str">
        <f>IF(E157=Bun!$A$4,Bun!$E$4,IF(E157=Bun!$A$5,Bun!$E$5,IF(E157=Bun!$A$6,Bun!$E$6,IF(E157=Bun!$A$7,Bun!$E$7,IF(E157=Bun!$A$8,Bun!$E$8,"")))))</f>
        <v/>
      </c>
      <c r="G157" s="66"/>
      <c r="H157" s="47" t="str">
        <f>IF(G157=Modulable!$A$4,Modulable!$E$4,IF(G157=Modulable!$A$5,Modulable!$E$5,IF(G157=Modulable!$A$6,Modulable!$E$6,IF(G157=Modulable!$A$7,Modulable!$E$7,IF(G157=Modulable!$A$8,Modulable!$E$8,"")))))</f>
        <v/>
      </c>
      <c r="I157" s="75"/>
      <c r="J157" s="47" t="str">
        <f>IF(I157=Plissé!$A$4,Plissé!$E$4,IF(I157=Plissé!$A$5,Plissé!$E$5,IF(I157=Plissé!$A$6,Plissé!$E$6,IF(I157=Plissé!$A$7,Plissé!$E$7,IF(I157=Plissé!$A$8,Plissé!$E$8,"")))))</f>
        <v/>
      </c>
      <c r="K157" s="84"/>
      <c r="L157" s="50" t="str">
        <f>IF(K157=Bandeau!$A$4,Bandeau!$E$4,IF(K157=Bandeau!$A$5,Bandeau!$E$5,IF(K157=Bandeau!$A$6,Bandeau!$E$6,IF(K157=Bandeau!$A$7,Bandeau!$E$7,IF(K157=Bandeau!$A$8,Bandeau!$E$8,IF(K157=Bandeau!$A$9,Bandeau!$E$9,IF(K157=Bandeau!$A$10,Bandeau!$E$10,IF(K157=Bandeau!$A$11,Bandeau!$E$11,IF(K157=Bandeau!$A$12,Bandeau!$E$12,"")))))))))</f>
        <v/>
      </c>
      <c r="M157" s="93"/>
      <c r="N157" s="90"/>
      <c r="O157" s="90"/>
      <c r="P157" s="54" t="str">
        <f>IF(C157="","",SUM(IF(E157="",0,Bun!$I$7),IF(E158="",0,Bun!$I$7),IF(E159="",0,Bun!$I$7),IF(E160="",0,Bun!$I$7),IF(E161="",0,Bun!$I$7),IF(G158="",0,Modulable!$I$7),IF(G159="",0,Modulable!$I$7),IF(G160="",0,Modulable!$I$7),IF(G161="",0,Modulable!$I$7),IF(G157="",0,Modulable!$I$7),IF(I157="",0,Plissé!$I$7),IF(I158="",0,Plissé!$I$7),IF(I159="",0,Plissé!$I$7),IF(I160="",0,Plissé!$I$7),IF(I161="",0,Plissé!$I$7),IF(L157="",0,Bandeau!$I$7),IF(L158="",0,Bandeau!$I$7),IF(L159="",0,Bandeau!$I$7),IF(L160="",0,Bandeau!$I$7),IF(L161="",0,Bandeau!$I$7)))</f>
        <v/>
      </c>
    </row>
    <row r="158" spans="1:16" ht="15" customHeight="1" thickBot="1" x14ac:dyDescent="0.3">
      <c r="B158" s="123"/>
      <c r="C158" s="105"/>
      <c r="D158" s="102"/>
      <c r="E158" s="58"/>
      <c r="F158" s="48" t="str">
        <f>IF(E158=Bun!$A$4,Bun!$E$4,IF(E158=Bun!$A$5,Bun!$E$5,IF(E158=Bun!$A$6,Bun!$E$6,IF(E158=Bun!$A$7,Bun!$E$7,IF(E158=Bun!$A$8,Bun!$E$8,"")))))</f>
        <v/>
      </c>
      <c r="G158" s="67"/>
      <c r="H158" s="48" t="str">
        <f>IF(G158=Modulable!$A$4,Modulable!$E$4,IF(G158=Modulable!$A$5,Modulable!$E$5,IF(G158=Modulable!$A$6,Modulable!$E$6,IF(G158=Modulable!$A$7,Modulable!$E$7,IF(G158=Modulable!$A$8,Modulable!$E$8,"")))))</f>
        <v/>
      </c>
      <c r="I158" s="76"/>
      <c r="J158" s="48" t="str">
        <f>IF(I158=Plissé!$A$4,Plissé!$E$4,IF(I158=Plissé!$A$5,Plissé!$E$5,IF(I158=Plissé!$A$6,Plissé!$E$6,IF(I158=Plissé!$A$7,Plissé!$E$7,IF(I158=Plissé!$A$8,Plissé!$E$8,"")))))</f>
        <v/>
      </c>
      <c r="K158" s="85"/>
      <c r="L158" s="51" t="str">
        <f>IF(K158=Bandeau!$A$4,Bandeau!$E$4,IF(K158=Bandeau!$A$5,Bandeau!$E$5,IF(K158=Bandeau!$A$6,Bandeau!$E$6,IF(K158=Bandeau!$A$7,Bandeau!$E$7,IF(K158=Bandeau!$A$8,Bandeau!$E$8,IF(K158=Bandeau!$A$9,Bandeau!$E$9,IF(K158=Bandeau!$A$10,Bandeau!$E$10,IF(K158=Bandeau!$A$11,Bandeau!$E$11,IF(K158=Bandeau!$A$12,Bandeau!$E$12,"")))))))))</f>
        <v/>
      </c>
      <c r="M158" s="94"/>
      <c r="N158" s="91"/>
      <c r="O158" s="91"/>
      <c r="P158" s="55" t="str">
        <f>IF(C158="","",SUM(IF(E158="",0,Bun!$I$7),IF(E159="",0,Bun!$I$7),IF(E160="",0,Bun!$I$7),IF(E161="",0,Bun!$I$7),IF(E162="",0,Bun!$I$7),IF(G159="",0,Modulable!$I$7),IF(G160="",0,Modulable!$I$7),IF(G161="",0,Modulable!$I$7),IF(G162="",0,Modulable!$I$7),IF(G158="",0,Modulable!$I$7),IF(I158="",0,Plissé!$I$7),IF(I159="",0,Plissé!$I$7),IF(I160="",0,Plissé!$I$7),IF(I161="",0,Plissé!$I$7),IF(I162="",0,Plissé!$I$7),IF(L158="",0,Bandeau!$I$7),IF(L159="",0,Bandeau!$I$7),IF(L160="",0,Bandeau!$I$7),IF(L161="",0,Bandeau!$I$7),IF(L162="",0,Bandeau!$I$7)))</f>
        <v/>
      </c>
    </row>
    <row r="159" spans="1:16" ht="15.75" x14ac:dyDescent="0.25">
      <c r="B159" s="121">
        <f>IF('[1]Registre des ventes'!C37="","",'[1]Registre des ventes'!C37)</f>
        <v>10032</v>
      </c>
      <c r="C159" s="103">
        <f>IF('[1]Registre des ventes'!D37="","",'[1]Registre des ventes'!D37)</f>
        <v>25</v>
      </c>
      <c r="D159" s="100" t="str">
        <f t="shared" ref="D159" si="79">IF(C159="","",IF(C159&lt;90,"Payé par le client",6))</f>
        <v>Payé par le client</v>
      </c>
      <c r="E159" s="56"/>
      <c r="F159" s="46" t="str">
        <f>IF(E159=Bun!$A$4,Bun!$E$4,IF(E159=Bun!$A$5,Bun!$E$5,IF(E159=Bun!$A$6,Bun!$E$6,IF(E159=Bun!$A$7,Bun!$E$7,IF(E159=Bun!$A$8,Bun!$E$8,"")))))</f>
        <v/>
      </c>
      <c r="G159" s="65"/>
      <c r="H159" s="46" t="str">
        <f>IF(G159=Modulable!$A$4,Modulable!$E$4,IF(G159=Modulable!$A$5,Modulable!$E$5,IF(G159=Modulable!$A$6,Modulable!$E$6,IF(G159=Modulable!$A$7,Modulable!$E$7,IF(G159=Modulable!$A$8,Modulable!$E$8,"")))))</f>
        <v/>
      </c>
      <c r="I159" s="74"/>
      <c r="J159" s="46" t="str">
        <f>IF(I159=Plissé!$A$4,Plissé!$E$4,IF(I159=Plissé!$A$5,Plissé!$E$5,IF(I159=Plissé!$A$6,Plissé!$E$6,IF(I159=Plissé!$A$7,Plissé!$E$7,IF(I159=Plissé!$A$8,Plissé!$E$8,"")))))</f>
        <v/>
      </c>
      <c r="K159" s="83" t="s">
        <v>41</v>
      </c>
      <c r="L159" s="49">
        <f>IF(K159=Bandeau!$A$4,Bandeau!$E$4,IF(K159=Bandeau!$A$5,Bandeau!$E$5,IF(K159=Bandeau!$A$6,Bandeau!$E$6,IF(K159=Bandeau!$A$7,Bandeau!$E$7,IF(K159=Bandeau!$A$8,Bandeau!$E$8,IF(K159=Bandeau!$A$9,Bandeau!$E$9,IF(K159=Bandeau!$A$10,Bandeau!$E$10,IF(K159=Bandeau!$A$11,Bandeau!$E$11,IF(K159=Bandeau!$A$12,Bandeau!$E$12,"")))))))))</f>
        <v>16.75090909090909</v>
      </c>
      <c r="M159" s="92">
        <f t="shared" ref="M159" si="80">IF(C159="","",(1.5))</f>
        <v>1.5</v>
      </c>
      <c r="N159" s="89">
        <f t="shared" ref="N159" si="81">IF(C159="","",0.25+((1.4*C159)/100))</f>
        <v>0.6</v>
      </c>
      <c r="O159" s="89">
        <f t="shared" ref="O159" si="82">IF(C159="","",C159-SUM(D159,F159:F163,H159:H163,J159:J163,L159:L163,N159))</f>
        <v>7.6490909090909085</v>
      </c>
      <c r="P159" s="53">
        <f>IF(C159="","",SUM(IF(E159="",0,Bun!$I$7),IF(E160="",0,Bun!$I$7),IF(E161="",0,Bun!$I$7),IF(E162="",0,Bun!$I$7),IF(E163="",0,Bun!$I$7),IF(G160="",0,Modulable!$I$7),IF(G161="",0,Modulable!$I$7),IF(G162="",0,Modulable!$I$7),IF(G163="",0,Modulable!$I$7),IF(G159="",0,Modulable!$I$7),IF(I159="",0,Plissé!$I$7),IF(I160="",0,Plissé!$I$7),IF(I161="",0,Plissé!$I$7),IF(I162="",0,Plissé!$I$7),IF(I163="",0,Plissé!$I$7),IF(L159="",0,Bandeau!$I$7),IF(L160="",0,Bandeau!$I$7),IF(L161="",0,Bandeau!$I$7),IF(L162="",0,Bandeau!$I$7),IF(L163="",0,Bandeau!$I$7)))</f>
        <v>13.5</v>
      </c>
    </row>
    <row r="160" spans="1:16" ht="15.75" x14ac:dyDescent="0.25">
      <c r="B160" s="122"/>
      <c r="C160" s="104"/>
      <c r="D160" s="101"/>
      <c r="E160" s="57"/>
      <c r="F160" s="47" t="str">
        <f>IF(E160=Bun!$A$4,Bun!$E$4,IF(E160=Bun!$A$5,Bun!$E$5,IF(E160=Bun!$A$6,Bun!$E$6,IF(E160=Bun!$A$7,Bun!$E$7,IF(E160=Bun!$A$8,Bun!$E$8,"")))))</f>
        <v/>
      </c>
      <c r="G160" s="66"/>
      <c r="H160" s="47" t="str">
        <f>IF(G160=Modulable!$A$4,Modulable!$E$4,IF(G160=Modulable!$A$5,Modulable!$E$5,IF(G160=Modulable!$A$6,Modulable!$E$6,IF(G160=Modulable!$A$7,Modulable!$E$7,IF(G160=Modulable!$A$8,Modulable!$E$8,"")))))</f>
        <v/>
      </c>
      <c r="I160" s="75"/>
      <c r="J160" s="47" t="str">
        <f>IF(I160=Plissé!$A$4,Plissé!$E$4,IF(I160=Plissé!$A$5,Plissé!$E$5,IF(I160=Plissé!$A$6,Plissé!$E$6,IF(I160=Plissé!$A$7,Plissé!$E$7,IF(I160=Plissé!$A$8,Plissé!$E$8,"")))))</f>
        <v/>
      </c>
      <c r="K160" s="84"/>
      <c r="L160" s="50" t="str">
        <f>IF(K160=Bandeau!$A$4,Bandeau!$E$4,IF(K160=Bandeau!$A$5,Bandeau!$E$5,IF(K160=Bandeau!$A$6,Bandeau!$E$6,IF(K160=Bandeau!$A$7,Bandeau!$E$7,IF(K160=Bandeau!$A$8,Bandeau!$E$8,IF(K160=Bandeau!$A$9,Bandeau!$E$9,IF(K160=Bandeau!$A$10,Bandeau!$E$10,IF(K160=Bandeau!$A$11,Bandeau!$E$11,IF(K160=Bandeau!$A$12,Bandeau!$E$12,"")))))))))</f>
        <v/>
      </c>
      <c r="M160" s="93"/>
      <c r="N160" s="90"/>
      <c r="O160" s="90"/>
      <c r="P160" s="54" t="str">
        <f>IF(C160="","",SUM(IF(E160="",0,Bun!$I$7),IF(E161="",0,Bun!$I$7),IF(E162="",0,Bun!$I$7),IF(E163="",0,Bun!$I$7),IF(E164="",0,Bun!$I$7),IF(G161="",0,Modulable!$I$7),IF(G162="",0,Modulable!$I$7),IF(G163="",0,Modulable!$I$7),IF(G164="",0,Modulable!$I$7),IF(G160="",0,Modulable!$I$7),IF(I160="",0,Plissé!$I$7),IF(I161="",0,Plissé!$I$7),IF(I162="",0,Plissé!$I$7),IF(I163="",0,Plissé!$I$7),IF(I164="",0,Plissé!$I$7),IF(L160="",0,Bandeau!$I$7),IF(L161="",0,Bandeau!$I$7),IF(L162="",0,Bandeau!$I$7),IF(L163="",0,Bandeau!$I$7),IF(L164="",0,Bandeau!$I$7)))</f>
        <v/>
      </c>
    </row>
    <row r="161" spans="2:16" ht="15.75" x14ac:dyDescent="0.25">
      <c r="B161" s="122"/>
      <c r="C161" s="104"/>
      <c r="D161" s="101"/>
      <c r="E161" s="57"/>
      <c r="F161" s="47" t="str">
        <f>IF(E161=Bun!$A$4,Bun!$E$4,IF(E161=Bun!$A$5,Bun!$E$5,IF(E161=Bun!$A$6,Bun!$E$6,IF(E161=Bun!$A$7,Bun!$E$7,IF(E161=Bun!$A$8,Bun!$E$8,"")))))</f>
        <v/>
      </c>
      <c r="G161" s="66"/>
      <c r="H161" s="47" t="str">
        <f>IF(G161=Modulable!$A$4,Modulable!$E$4,IF(G161=Modulable!$A$5,Modulable!$E$5,IF(G161=Modulable!$A$6,Modulable!$E$6,IF(G161=Modulable!$A$7,Modulable!$E$7,IF(G161=Modulable!$A$8,Modulable!$E$8,"")))))</f>
        <v/>
      </c>
      <c r="I161" s="75"/>
      <c r="J161" s="47" t="str">
        <f>IF(I161=Plissé!$A$4,Plissé!$E$4,IF(I161=Plissé!$A$5,Plissé!$E$5,IF(I161=Plissé!$A$6,Plissé!$E$6,IF(I161=Plissé!$A$7,Plissé!$E$7,IF(I161=Plissé!$A$8,Plissé!$E$8,"")))))</f>
        <v/>
      </c>
      <c r="K161" s="84"/>
      <c r="L161" s="50" t="str">
        <f>IF(K161=Bandeau!$A$4,Bandeau!$E$4,IF(K161=Bandeau!$A$5,Bandeau!$E$5,IF(K161=Bandeau!$A$6,Bandeau!$E$6,IF(K161=Bandeau!$A$7,Bandeau!$E$7,IF(K161=Bandeau!$A$8,Bandeau!$E$8,IF(K161=Bandeau!$A$9,Bandeau!$E$9,IF(K161=Bandeau!$A$10,Bandeau!$E$10,IF(K161=Bandeau!$A$11,Bandeau!$E$11,IF(K161=Bandeau!$A$12,Bandeau!$E$12,"")))))))))</f>
        <v/>
      </c>
      <c r="M161" s="93"/>
      <c r="N161" s="90"/>
      <c r="O161" s="90"/>
      <c r="P161" s="54" t="str">
        <f>IF(C161="","",SUM(IF(E161="",0,Bun!$I$7),IF(E162="",0,Bun!$I$7),IF(E163="",0,Bun!$I$7),IF(E164="",0,Bun!$I$7),IF(E165="",0,Bun!$I$7),IF(G162="",0,Modulable!$I$7),IF(G163="",0,Modulable!$I$7),IF(G164="",0,Modulable!$I$7),IF(G165="",0,Modulable!$I$7),IF(G161="",0,Modulable!$I$7),IF(I161="",0,Plissé!$I$7),IF(I162="",0,Plissé!$I$7),IF(I163="",0,Plissé!$I$7),IF(I164="",0,Plissé!$I$7),IF(I165="",0,Plissé!$I$7),IF(L161="",0,Bandeau!$I$7),IF(L162="",0,Bandeau!$I$7),IF(L163="",0,Bandeau!$I$7),IF(L164="",0,Bandeau!$I$7),IF(L165="",0,Bandeau!$I$7)))</f>
        <v/>
      </c>
    </row>
    <row r="162" spans="2:16" ht="15.75" x14ac:dyDescent="0.25">
      <c r="B162" s="122"/>
      <c r="C162" s="104"/>
      <c r="D162" s="101"/>
      <c r="E162" s="57"/>
      <c r="F162" s="47" t="str">
        <f>IF(E162=Bun!$A$4,Bun!$E$4,IF(E162=Bun!$A$5,Bun!$E$5,IF(E162=Bun!$A$6,Bun!$E$6,IF(E162=Bun!$A$7,Bun!$E$7,IF(E162=Bun!$A$8,Bun!$E$8,"")))))</f>
        <v/>
      </c>
      <c r="G162" s="66"/>
      <c r="H162" s="47" t="str">
        <f>IF(G162=Modulable!$A$4,Modulable!$E$4,IF(G162=Modulable!$A$5,Modulable!$E$5,IF(G162=Modulable!$A$6,Modulable!$E$6,IF(G162=Modulable!$A$7,Modulable!$E$7,IF(G162=Modulable!$A$8,Modulable!$E$8,"")))))</f>
        <v/>
      </c>
      <c r="I162" s="75"/>
      <c r="J162" s="47" t="str">
        <f>IF(I162=Plissé!$A$4,Plissé!$E$4,IF(I162=Plissé!$A$5,Plissé!$E$5,IF(I162=Plissé!$A$6,Plissé!$E$6,IF(I162=Plissé!$A$7,Plissé!$E$7,IF(I162=Plissé!$A$8,Plissé!$E$8,"")))))</f>
        <v/>
      </c>
      <c r="K162" s="84"/>
      <c r="L162" s="50" t="str">
        <f>IF(K162=Bandeau!$A$4,Bandeau!$E$4,IF(K162=Bandeau!$A$5,Bandeau!$E$5,IF(K162=Bandeau!$A$6,Bandeau!$E$6,IF(K162=Bandeau!$A$7,Bandeau!$E$7,IF(K162=Bandeau!$A$8,Bandeau!$E$8,IF(K162=Bandeau!$A$9,Bandeau!$E$9,IF(K162=Bandeau!$A$10,Bandeau!$E$10,IF(K162=Bandeau!$A$11,Bandeau!$E$11,IF(K162=Bandeau!$A$12,Bandeau!$E$12,"")))))))))</f>
        <v/>
      </c>
      <c r="M162" s="93"/>
      <c r="N162" s="90"/>
      <c r="O162" s="90"/>
      <c r="P162" s="54" t="str">
        <f>IF(C162="","",SUM(IF(E162="",0,Bun!$I$7),IF(E163="",0,Bun!$I$7),IF(E164="",0,Bun!$I$7),IF(E165="",0,Bun!$I$7),IF(E166="",0,Bun!$I$7),IF(G163="",0,Modulable!$I$7),IF(G164="",0,Modulable!$I$7),IF(G165="",0,Modulable!$I$7),IF(G166="",0,Modulable!$I$7),IF(G162="",0,Modulable!$I$7),IF(I162="",0,Plissé!$I$7),IF(I163="",0,Plissé!$I$7),IF(I164="",0,Plissé!$I$7),IF(I165="",0,Plissé!$I$7),IF(I166="",0,Plissé!$I$7),IF(L162="",0,Bandeau!$I$7),IF(L163="",0,Bandeau!$I$7),IF(L164="",0,Bandeau!$I$7),IF(L165="",0,Bandeau!$I$7),IF(L166="",0,Bandeau!$I$7)))</f>
        <v/>
      </c>
    </row>
    <row r="163" spans="2:16" ht="16.5" thickBot="1" x14ac:dyDescent="0.3">
      <c r="B163" s="123"/>
      <c r="C163" s="105"/>
      <c r="D163" s="102"/>
      <c r="E163" s="58"/>
      <c r="F163" s="48" t="str">
        <f>IF(E163=Bun!$A$4,Bun!$E$4,IF(E163=Bun!$A$5,Bun!$E$5,IF(E163=Bun!$A$6,Bun!$E$6,IF(E163=Bun!$A$7,Bun!$E$7,IF(E163=Bun!$A$8,Bun!$E$8,"")))))</f>
        <v/>
      </c>
      <c r="G163" s="67"/>
      <c r="H163" s="48" t="str">
        <f>IF(G163=Modulable!$A$4,Modulable!$E$4,IF(G163=Modulable!$A$5,Modulable!$E$5,IF(G163=Modulable!$A$6,Modulable!$E$6,IF(G163=Modulable!$A$7,Modulable!$E$7,IF(G163=Modulable!$A$8,Modulable!$E$8,"")))))</f>
        <v/>
      </c>
      <c r="I163" s="76"/>
      <c r="J163" s="48" t="str">
        <f>IF(I163=Plissé!$A$4,Plissé!$E$4,IF(I163=Plissé!$A$5,Plissé!$E$5,IF(I163=Plissé!$A$6,Plissé!$E$6,IF(I163=Plissé!$A$7,Plissé!$E$7,IF(I163=Plissé!$A$8,Plissé!$E$8,"")))))</f>
        <v/>
      </c>
      <c r="K163" s="85"/>
      <c r="L163" s="51" t="str">
        <f>IF(K163=Bandeau!$A$4,Bandeau!$E$4,IF(K163=Bandeau!$A$5,Bandeau!$E$5,IF(K163=Bandeau!$A$6,Bandeau!$E$6,IF(K163=Bandeau!$A$7,Bandeau!$E$7,IF(K163=Bandeau!$A$8,Bandeau!$E$8,IF(K163=Bandeau!$A$9,Bandeau!$E$9,IF(K163=Bandeau!$A$10,Bandeau!$E$10,IF(K163=Bandeau!$A$11,Bandeau!$E$11,IF(K163=Bandeau!$A$12,Bandeau!$E$12,"")))))))))</f>
        <v/>
      </c>
      <c r="M163" s="94"/>
      <c r="N163" s="91"/>
      <c r="O163" s="91"/>
      <c r="P163" s="55" t="str">
        <f>IF(C163="","",SUM(IF(E163="",0,Bun!$I$7),IF(E164="",0,Bun!$I$7),IF(E165="",0,Bun!$I$7),IF(E166="",0,Bun!$I$7),IF(E167="",0,Bun!$I$7),IF(G164="",0,Modulable!$I$7),IF(G165="",0,Modulable!$I$7),IF(G166="",0,Modulable!$I$7),IF(G167="",0,Modulable!$I$7),IF(G163="",0,Modulable!$I$7),IF(I163="",0,Plissé!$I$7),IF(I164="",0,Plissé!$I$7),IF(I165="",0,Plissé!$I$7),IF(I166="",0,Plissé!$I$7),IF(I167="",0,Plissé!$I$7),IF(L163="",0,Bandeau!$I$7),IF(L164="",0,Bandeau!$I$7),IF(L165="",0,Bandeau!$I$7),IF(L166="",0,Bandeau!$I$7),IF(L167="",0,Bandeau!$I$7)))</f>
        <v/>
      </c>
    </row>
    <row r="164" spans="2:16" ht="15.75" x14ac:dyDescent="0.25">
      <c r="B164" s="121">
        <f>IF('[1]Registre des ventes'!C38="","",'[1]Registre des ventes'!C38)</f>
        <v>10033</v>
      </c>
      <c r="C164" s="103">
        <f>IF('[1]Registre des ventes'!D38="","",'[1]Registre des ventes'!D38)</f>
        <v>30</v>
      </c>
      <c r="D164" s="100" t="str">
        <f t="shared" ref="D164" si="83">IF(C164="","",IF(C164&lt;90,"Payé par le client",6))</f>
        <v>Payé par le client</v>
      </c>
      <c r="E164" s="56"/>
      <c r="F164" s="46" t="str">
        <f>IF(E164=Bun!$A$4,Bun!$E$4,IF(E164=Bun!$A$5,Bun!$E$5,IF(E164=Bun!$A$6,Bun!$E$6,IF(E164=Bun!$A$7,Bun!$E$7,IF(E164=Bun!$A$8,Bun!$E$8,"")))))</f>
        <v/>
      </c>
      <c r="G164" s="65"/>
      <c r="H164" s="46" t="str">
        <f>IF(G164=Modulable!$A$4,Modulable!$E$4,IF(G164=Modulable!$A$5,Modulable!$E$5,IF(G164=Modulable!$A$6,Modulable!$E$6,IF(G164=Modulable!$A$7,Modulable!$E$7,IF(G164=Modulable!$A$8,Modulable!$E$8,"")))))</f>
        <v/>
      </c>
      <c r="I164" s="74"/>
      <c r="J164" s="46" t="str">
        <f>IF(I164=Plissé!$A$4,Plissé!$E$4,IF(I164=Plissé!$A$5,Plissé!$E$5,IF(I164=Plissé!$A$6,Plissé!$E$6,IF(I164=Plissé!$A$7,Plissé!$E$7,IF(I164=Plissé!$A$8,Plissé!$E$8,"")))))</f>
        <v/>
      </c>
      <c r="K164" s="83" t="s">
        <v>46</v>
      </c>
      <c r="L164" s="49">
        <f>IF(K164=Bandeau!$A$4,Bandeau!$E$4,IF(K164=Bandeau!$A$5,Bandeau!$E$5,IF(K164=Bandeau!$A$6,Bandeau!$E$6,IF(K164=Bandeau!$A$7,Bandeau!$E$7,IF(K164=Bandeau!$A$8,Bandeau!$E$8,IF(K164=Bandeau!$A$9,Bandeau!$E$9,IF(K164=Bandeau!$A$10,Bandeau!$E$10,IF(K164=Bandeau!$A$11,Bandeau!$E$11,IF(K164=Bandeau!$A$12,Bandeau!$E$12,"")))))))))</f>
        <v>17.850000000000001</v>
      </c>
      <c r="M164" s="92">
        <f t="shared" ref="M164" si="84">IF(C164="","",(1.5))</f>
        <v>1.5</v>
      </c>
      <c r="N164" s="89">
        <f t="shared" ref="N164" si="85">IF(C164="","",0.25+((1.4*C164)/100))</f>
        <v>0.66999999999999993</v>
      </c>
      <c r="O164" s="89">
        <f t="shared" ref="O164" si="86">IF(C164="","",C164-SUM(D164,F164:F168,H164:H168,J164:J168,L164:L168,N164))</f>
        <v>11.479999999999997</v>
      </c>
      <c r="P164" s="53">
        <f>IF(C164="","",SUM(IF(E164="",0,Bun!$I$7),IF(E165="",0,Bun!$I$7),IF(E166="",0,Bun!$I$7),IF(E167="",0,Bun!$I$7),IF(E168="",0,Bun!$I$7),IF(G165="",0,Modulable!$I$7),IF(G166="",0,Modulable!$I$7),IF(G167="",0,Modulable!$I$7),IF(G168="",0,Modulable!$I$7),IF(G164="",0,Modulable!$I$7),IF(I164="",0,Plissé!$I$7),IF(I165="",0,Plissé!$I$7),IF(I166="",0,Plissé!$I$7),IF(I167="",0,Plissé!$I$7),IF(I168="",0,Plissé!$I$7),IF(L164="",0,Bandeau!$I$7),IF(L165="",0,Bandeau!$I$7),IF(L166="",0,Bandeau!$I$7),IF(L167="",0,Bandeau!$I$7),IF(L168="",0,Bandeau!$I$7)))</f>
        <v>13.5</v>
      </c>
    </row>
    <row r="165" spans="2:16" ht="15.75" x14ac:dyDescent="0.25">
      <c r="B165" s="122"/>
      <c r="C165" s="104"/>
      <c r="D165" s="101"/>
      <c r="E165" s="57"/>
      <c r="F165" s="47" t="str">
        <f>IF(E165=Bun!$A$4,Bun!$E$4,IF(E165=Bun!$A$5,Bun!$E$5,IF(E165=Bun!$A$6,Bun!$E$6,IF(E165=Bun!$A$7,Bun!$E$7,IF(E165=Bun!$A$8,Bun!$E$8,"")))))</f>
        <v/>
      </c>
      <c r="G165" s="66"/>
      <c r="H165" s="47" t="str">
        <f>IF(G165=Modulable!$A$4,Modulable!$E$4,IF(G165=Modulable!$A$5,Modulable!$E$5,IF(G165=Modulable!$A$6,Modulable!$E$6,IF(G165=Modulable!$A$7,Modulable!$E$7,IF(G165=Modulable!$A$8,Modulable!$E$8,"")))))</f>
        <v/>
      </c>
      <c r="I165" s="75"/>
      <c r="J165" s="47" t="str">
        <f>IF(I165=Plissé!$A$4,Plissé!$E$4,IF(I165=Plissé!$A$5,Plissé!$E$5,IF(I165=Plissé!$A$6,Plissé!$E$6,IF(I165=Plissé!$A$7,Plissé!$E$7,IF(I165=Plissé!$A$8,Plissé!$E$8,"")))))</f>
        <v/>
      </c>
      <c r="K165" s="84"/>
      <c r="L165" s="50" t="str">
        <f>IF(K165=Bandeau!$A$4,Bandeau!$E$4,IF(K165=Bandeau!$A$5,Bandeau!$E$5,IF(K165=Bandeau!$A$6,Bandeau!$E$6,IF(K165=Bandeau!$A$7,Bandeau!$E$7,IF(K165=Bandeau!$A$8,Bandeau!$E$8,IF(K165=Bandeau!$A$9,Bandeau!$E$9,IF(K165=Bandeau!$A$10,Bandeau!$E$10,IF(K165=Bandeau!$A$11,Bandeau!$E$11,IF(K165=Bandeau!$A$12,Bandeau!$E$12,"")))))))))</f>
        <v/>
      </c>
      <c r="M165" s="93"/>
      <c r="N165" s="90"/>
      <c r="O165" s="90"/>
      <c r="P165" s="54" t="str">
        <f>IF(C165="","",SUM(IF(E165="",0,Bun!$I$7),IF(E166="",0,Bun!$I$7),IF(E167="",0,Bun!$I$7),IF(E168="",0,Bun!$I$7),IF(E169="",0,Bun!$I$7),IF(G166="",0,Modulable!$I$7),IF(G167="",0,Modulable!$I$7),IF(G168="",0,Modulable!$I$7),IF(G169="",0,Modulable!$I$7),IF(G165="",0,Modulable!$I$7),IF(I165="",0,Plissé!$I$7),IF(I166="",0,Plissé!$I$7),IF(I167="",0,Plissé!$I$7),IF(I168="",0,Plissé!$I$7),IF(I169="",0,Plissé!$I$7),IF(L165="",0,Bandeau!$I$7),IF(L166="",0,Bandeau!$I$7),IF(L167="",0,Bandeau!$I$7),IF(L168="",0,Bandeau!$I$7),IF(L169="",0,Bandeau!$I$7)))</f>
        <v/>
      </c>
    </row>
    <row r="166" spans="2:16" ht="15.75" x14ac:dyDescent="0.25">
      <c r="B166" s="122"/>
      <c r="C166" s="104"/>
      <c r="D166" s="101"/>
      <c r="E166" s="57"/>
      <c r="F166" s="47" t="str">
        <f>IF(E166=Bun!$A$4,Bun!$E$4,IF(E166=Bun!$A$5,Bun!$E$5,IF(E166=Bun!$A$6,Bun!$E$6,IF(E166=Bun!$A$7,Bun!$E$7,IF(E166=Bun!$A$8,Bun!$E$8,"")))))</f>
        <v/>
      </c>
      <c r="G166" s="66"/>
      <c r="H166" s="47" t="str">
        <f>IF(G166=Modulable!$A$4,Modulable!$E$4,IF(G166=Modulable!$A$5,Modulable!$E$5,IF(G166=Modulable!$A$6,Modulable!$E$6,IF(G166=Modulable!$A$7,Modulable!$E$7,IF(G166=Modulable!$A$8,Modulable!$E$8,"")))))</f>
        <v/>
      </c>
      <c r="I166" s="75"/>
      <c r="J166" s="47" t="str">
        <f>IF(I166=Plissé!$A$4,Plissé!$E$4,IF(I166=Plissé!$A$5,Plissé!$E$5,IF(I166=Plissé!$A$6,Plissé!$E$6,IF(I166=Plissé!$A$7,Plissé!$E$7,IF(I166=Plissé!$A$8,Plissé!$E$8,"")))))</f>
        <v/>
      </c>
      <c r="K166" s="84"/>
      <c r="L166" s="50" t="str">
        <f>IF(K166=Bandeau!$A$4,Bandeau!$E$4,IF(K166=Bandeau!$A$5,Bandeau!$E$5,IF(K166=Bandeau!$A$6,Bandeau!$E$6,IF(K166=Bandeau!$A$7,Bandeau!$E$7,IF(K166=Bandeau!$A$8,Bandeau!$E$8,IF(K166=Bandeau!$A$9,Bandeau!$E$9,IF(K166=Bandeau!$A$10,Bandeau!$E$10,IF(K166=Bandeau!$A$11,Bandeau!$E$11,IF(K166=Bandeau!$A$12,Bandeau!$E$12,"")))))))))</f>
        <v/>
      </c>
      <c r="M166" s="93"/>
      <c r="N166" s="90"/>
      <c r="O166" s="90"/>
      <c r="P166" s="54" t="str">
        <f>IF(C166="","",SUM(IF(E166="",0,Bun!$I$7),IF(E167="",0,Bun!$I$7),IF(E168="",0,Bun!$I$7),IF(E169="",0,Bun!$I$7),IF(E170="",0,Bun!$I$7),IF(G167="",0,Modulable!$I$7),IF(G168="",0,Modulable!$I$7),IF(G169="",0,Modulable!$I$7),IF(G170="",0,Modulable!$I$7),IF(G166="",0,Modulable!$I$7),IF(I166="",0,Plissé!$I$7),IF(I167="",0,Plissé!$I$7),IF(I168="",0,Plissé!$I$7),IF(I169="",0,Plissé!$I$7),IF(I170="",0,Plissé!$I$7),IF(L166="",0,Bandeau!$I$7),IF(L167="",0,Bandeau!$I$7),IF(L168="",0,Bandeau!$I$7),IF(L169="",0,Bandeau!$I$7),IF(L170="",0,Bandeau!$I$7)))</f>
        <v/>
      </c>
    </row>
    <row r="167" spans="2:16" ht="15.75" x14ac:dyDescent="0.25">
      <c r="B167" s="122"/>
      <c r="C167" s="104"/>
      <c r="D167" s="101"/>
      <c r="E167" s="57"/>
      <c r="F167" s="47" t="str">
        <f>IF(E167=Bun!$A$4,Bun!$E$4,IF(E167=Bun!$A$5,Bun!$E$5,IF(E167=Bun!$A$6,Bun!$E$6,IF(E167=Bun!$A$7,Bun!$E$7,IF(E167=Bun!$A$8,Bun!$E$8,"")))))</f>
        <v/>
      </c>
      <c r="G167" s="66"/>
      <c r="H167" s="47" t="str">
        <f>IF(G167=Modulable!$A$4,Modulable!$E$4,IF(G167=Modulable!$A$5,Modulable!$E$5,IF(G167=Modulable!$A$6,Modulable!$E$6,IF(G167=Modulable!$A$7,Modulable!$E$7,IF(G167=Modulable!$A$8,Modulable!$E$8,"")))))</f>
        <v/>
      </c>
      <c r="I167" s="75"/>
      <c r="J167" s="47" t="str">
        <f>IF(I167=Plissé!$A$4,Plissé!$E$4,IF(I167=Plissé!$A$5,Plissé!$E$5,IF(I167=Plissé!$A$6,Plissé!$E$6,IF(I167=Plissé!$A$7,Plissé!$E$7,IF(I167=Plissé!$A$8,Plissé!$E$8,"")))))</f>
        <v/>
      </c>
      <c r="K167" s="84"/>
      <c r="L167" s="50" t="str">
        <f>IF(K167=Bandeau!$A$4,Bandeau!$E$4,IF(K167=Bandeau!$A$5,Bandeau!$E$5,IF(K167=Bandeau!$A$6,Bandeau!$E$6,IF(K167=Bandeau!$A$7,Bandeau!$E$7,IF(K167=Bandeau!$A$8,Bandeau!$E$8,IF(K167=Bandeau!$A$9,Bandeau!$E$9,IF(K167=Bandeau!$A$10,Bandeau!$E$10,IF(K167=Bandeau!$A$11,Bandeau!$E$11,IF(K167=Bandeau!$A$12,Bandeau!$E$12,"")))))))))</f>
        <v/>
      </c>
      <c r="M167" s="93"/>
      <c r="N167" s="90"/>
      <c r="O167" s="90"/>
      <c r="P167" s="54" t="str">
        <f>IF(C167="","",SUM(IF(E167="",0,Bun!$I$7),IF(E168="",0,Bun!$I$7),IF(E169="",0,Bun!$I$7),IF(E170="",0,Bun!$I$7),IF(E171="",0,Bun!$I$7),IF(G168="",0,Modulable!$I$7),IF(G169="",0,Modulable!$I$7),IF(G170="",0,Modulable!$I$7),IF(G171="",0,Modulable!$I$7),IF(G167="",0,Modulable!$I$7),IF(I167="",0,Plissé!$I$7),IF(I168="",0,Plissé!$I$7),IF(I169="",0,Plissé!$I$7),IF(I170="",0,Plissé!$I$7),IF(I171="",0,Plissé!$I$7),IF(L167="",0,Bandeau!$I$7),IF(L168="",0,Bandeau!$I$7),IF(L169="",0,Bandeau!$I$7),IF(L170="",0,Bandeau!$I$7),IF(L171="",0,Bandeau!$I$7)))</f>
        <v/>
      </c>
    </row>
    <row r="168" spans="2:16" ht="16.5" thickBot="1" x14ac:dyDescent="0.3">
      <c r="B168" s="123"/>
      <c r="C168" s="105"/>
      <c r="D168" s="102"/>
      <c r="E168" s="58"/>
      <c r="F168" s="48" t="str">
        <f>IF(E168=Bun!$A$4,Bun!$E$4,IF(E168=Bun!$A$5,Bun!$E$5,IF(E168=Bun!$A$6,Bun!$E$6,IF(E168=Bun!$A$7,Bun!$E$7,IF(E168=Bun!$A$8,Bun!$E$8,"")))))</f>
        <v/>
      </c>
      <c r="G168" s="67"/>
      <c r="H168" s="48" t="str">
        <f>IF(G168=Modulable!$A$4,Modulable!$E$4,IF(G168=Modulable!$A$5,Modulable!$E$5,IF(G168=Modulable!$A$6,Modulable!$E$6,IF(G168=Modulable!$A$7,Modulable!$E$7,IF(G168=Modulable!$A$8,Modulable!$E$8,"")))))</f>
        <v/>
      </c>
      <c r="I168" s="76"/>
      <c r="J168" s="48" t="str">
        <f>IF(I168=Plissé!$A$4,Plissé!$E$4,IF(I168=Plissé!$A$5,Plissé!$E$5,IF(I168=Plissé!$A$6,Plissé!$E$6,IF(I168=Plissé!$A$7,Plissé!$E$7,IF(I168=Plissé!$A$8,Plissé!$E$8,"")))))</f>
        <v/>
      </c>
      <c r="K168" s="85"/>
      <c r="L168" s="51" t="str">
        <f>IF(K168=Bandeau!$A$4,Bandeau!$E$4,IF(K168=Bandeau!$A$5,Bandeau!$E$5,IF(K168=Bandeau!$A$6,Bandeau!$E$6,IF(K168=Bandeau!$A$7,Bandeau!$E$7,IF(K168=Bandeau!$A$8,Bandeau!$E$8,IF(K168=Bandeau!$A$9,Bandeau!$E$9,IF(K168=Bandeau!$A$10,Bandeau!$E$10,IF(K168=Bandeau!$A$11,Bandeau!$E$11,IF(K168=Bandeau!$A$12,Bandeau!$E$12,"")))))))))</f>
        <v/>
      </c>
      <c r="M168" s="94"/>
      <c r="N168" s="91"/>
      <c r="O168" s="91"/>
      <c r="P168" s="55" t="str">
        <f>IF(C168="","",SUM(IF(E168="",0,Bun!$I$7),IF(E169="",0,Bun!$I$7),IF(E170="",0,Bun!$I$7),IF(E171="",0,Bun!$I$7),IF(E172="",0,Bun!$I$7),IF(G169="",0,Modulable!$I$7),IF(G170="",0,Modulable!$I$7),IF(G171="",0,Modulable!$I$7),IF(G172="",0,Modulable!$I$7),IF(G168="",0,Modulable!$I$7),IF(I168="",0,Plissé!$I$7),IF(I169="",0,Plissé!$I$7),IF(I170="",0,Plissé!$I$7),IF(I171="",0,Plissé!$I$7),IF(I172="",0,Plissé!$I$7),IF(L168="",0,Bandeau!$I$7),IF(L169="",0,Bandeau!$I$7),IF(L170="",0,Bandeau!$I$7),IF(L171="",0,Bandeau!$I$7),IF(L172="",0,Bandeau!$I$7)))</f>
        <v/>
      </c>
    </row>
    <row r="169" spans="2:16" ht="15.75" x14ac:dyDescent="0.25">
      <c r="B169" s="121" t="str">
        <f>IF('[1]Registre des ventes'!C39="","",'[1]Registre des ventes'!C39)</f>
        <v/>
      </c>
      <c r="C169" s="103" t="str">
        <f>IF('[1]Registre des ventes'!D39="","",'[1]Registre des ventes'!D39)</f>
        <v/>
      </c>
      <c r="D169" s="100" t="str">
        <f t="shared" ref="D169" si="87">IF(C169="","",IF(C169&lt;90,"Payé par le client",6))</f>
        <v/>
      </c>
      <c r="E169" s="56"/>
      <c r="F169" s="46" t="str">
        <f>IF(E169=Bun!$A$4,Bun!$E$4,IF(E169=Bun!$A$5,Bun!$E$5,IF(E169=Bun!$A$6,Bun!$E$6,IF(E169=Bun!$A$7,Bun!$E$7,IF(E169=Bun!$A$8,Bun!$E$8,"")))))</f>
        <v/>
      </c>
      <c r="G169" s="65"/>
      <c r="H169" s="46" t="str">
        <f>IF(G169=Modulable!$A$4,Modulable!$E$4,IF(G169=Modulable!$A$5,Modulable!$E$5,IF(G169=Modulable!$A$6,Modulable!$E$6,IF(G169=Modulable!$A$7,Modulable!$E$7,IF(G169=Modulable!$A$8,Modulable!$E$8,"")))))</f>
        <v/>
      </c>
      <c r="I169" s="74"/>
      <c r="J169" s="46" t="str">
        <f>IF(I169=Plissé!$A$4,Plissé!$E$4,IF(I169=Plissé!$A$5,Plissé!$E$5,IF(I169=Plissé!$A$6,Plissé!$E$6,IF(I169=Plissé!$A$7,Plissé!$E$7,IF(I169=Plissé!$A$8,Plissé!$E$8,"")))))</f>
        <v/>
      </c>
      <c r="K169" s="83"/>
      <c r="L169" s="49" t="str">
        <f>IF(K169=Bandeau!$A$4,Bandeau!$E$4,IF(K169=Bandeau!$A$5,Bandeau!$E$5,IF(K169=Bandeau!$A$6,Bandeau!$E$6,IF(K169=Bandeau!$A$7,Bandeau!$E$7,IF(K169=Bandeau!$A$8,Bandeau!$E$8,IF(K169=Bandeau!$A$9,Bandeau!$E$9,IF(K169=Bandeau!$A$10,Bandeau!$E$10,IF(K169=Bandeau!$A$11,Bandeau!$E$11,IF(K169=Bandeau!$A$12,Bandeau!$E$12,"")))))))))</f>
        <v/>
      </c>
      <c r="M169" s="92" t="str">
        <f t="shared" ref="M169" si="88">IF(C169="","",(1.5))</f>
        <v/>
      </c>
      <c r="N169" s="89" t="str">
        <f t="shared" ref="N169" si="89">IF(C169="","",0.25+((1.4*C169)/100))</f>
        <v/>
      </c>
      <c r="O169" s="89" t="str">
        <f t="shared" ref="O169" si="90">IF(C169="","",C169-SUM(D169,F169:F173,H169:H173,J169:J173,L169:L173,N169))</f>
        <v/>
      </c>
      <c r="P169" s="53" t="str">
        <f>IF(C169="","",SUM(IF(E169="",0,Bun!$I$7),IF(E170="",0,Bun!$I$7),IF(E171="",0,Bun!$I$7),IF(E172="",0,Bun!$I$7),IF(E173="",0,Bun!$I$7),IF(G170="",0,Modulable!$I$7),IF(G171="",0,Modulable!$I$7),IF(G172="",0,Modulable!$I$7),IF(G173="",0,Modulable!$I$7),IF(G169="",0,Modulable!$I$7),IF(I169="",0,Plissé!$I$7),IF(I170="",0,Plissé!$I$7),IF(I171="",0,Plissé!$I$7),IF(I172="",0,Plissé!$I$7),IF(I173="",0,Plissé!$I$7),IF(L169="",0,Bandeau!$I$7),IF(L170="",0,Bandeau!$I$7),IF(L171="",0,Bandeau!$I$7),IF(L172="",0,Bandeau!$I$7),IF(L173="",0,Bandeau!$I$7)))</f>
        <v/>
      </c>
    </row>
    <row r="170" spans="2:16" ht="15.75" x14ac:dyDescent="0.25">
      <c r="B170" s="122"/>
      <c r="C170" s="104"/>
      <c r="D170" s="101"/>
      <c r="E170" s="57"/>
      <c r="F170" s="47" t="str">
        <f>IF(E170=Bun!$A$4,Bun!$E$4,IF(E170=Bun!$A$5,Bun!$E$5,IF(E170=Bun!$A$6,Bun!$E$6,IF(E170=Bun!$A$7,Bun!$E$7,IF(E170=Bun!$A$8,Bun!$E$8,"")))))</f>
        <v/>
      </c>
      <c r="G170" s="66"/>
      <c r="H170" s="47" t="str">
        <f>IF(G170=Modulable!$A$4,Modulable!$E$4,IF(G170=Modulable!$A$5,Modulable!$E$5,IF(G170=Modulable!$A$6,Modulable!$E$6,IF(G170=Modulable!$A$7,Modulable!$E$7,IF(G170=Modulable!$A$8,Modulable!$E$8,"")))))</f>
        <v/>
      </c>
      <c r="I170" s="75"/>
      <c r="J170" s="47" t="str">
        <f>IF(I170=Plissé!$A$4,Plissé!$E$4,IF(I170=Plissé!$A$5,Plissé!$E$5,IF(I170=Plissé!$A$6,Plissé!$E$6,IF(I170=Plissé!$A$7,Plissé!$E$7,IF(I170=Plissé!$A$8,Plissé!$E$8,"")))))</f>
        <v/>
      </c>
      <c r="K170" s="84"/>
      <c r="L170" s="50" t="str">
        <f>IF(K170=Bandeau!$A$4,Bandeau!$E$4,IF(K170=Bandeau!$A$5,Bandeau!$E$5,IF(K170=Bandeau!$A$6,Bandeau!$E$6,IF(K170=Bandeau!$A$7,Bandeau!$E$7,IF(K170=Bandeau!$A$8,Bandeau!$E$8,IF(K170=Bandeau!$A$9,Bandeau!$E$9,IF(K170=Bandeau!$A$10,Bandeau!$E$10,IF(K170=Bandeau!$A$11,Bandeau!$E$11,IF(K170=Bandeau!$A$12,Bandeau!$E$12,"")))))))))</f>
        <v/>
      </c>
      <c r="M170" s="93"/>
      <c r="N170" s="90"/>
      <c r="O170" s="90"/>
      <c r="P170" s="54" t="str">
        <f>IF(C170="","",SUM(IF(E170="",0,Bun!$I$7),IF(E171="",0,Bun!$I$7),IF(E172="",0,Bun!$I$7),IF(E173="",0,Bun!$I$7),IF(E174="",0,Bun!$I$7),IF(G171="",0,Modulable!$I$7),IF(G172="",0,Modulable!$I$7),IF(G173="",0,Modulable!$I$7),IF(G174="",0,Modulable!$I$7),IF(G170="",0,Modulable!$I$7),IF(I170="",0,Plissé!$I$7),IF(I171="",0,Plissé!$I$7),IF(I172="",0,Plissé!$I$7),IF(I173="",0,Plissé!$I$7),IF(I174="",0,Plissé!$I$7),IF(L170="",0,Bandeau!$I$7),IF(L171="",0,Bandeau!$I$7),IF(L172="",0,Bandeau!$I$7),IF(L173="",0,Bandeau!$I$7),IF(L174="",0,Bandeau!$I$7)))</f>
        <v/>
      </c>
    </row>
    <row r="171" spans="2:16" ht="15.75" x14ac:dyDescent="0.25">
      <c r="B171" s="122"/>
      <c r="C171" s="104"/>
      <c r="D171" s="101"/>
      <c r="E171" s="57"/>
      <c r="F171" s="47" t="str">
        <f>IF(E171=Bun!$A$4,Bun!$E$4,IF(E171=Bun!$A$5,Bun!$E$5,IF(E171=Bun!$A$6,Bun!$E$6,IF(E171=Bun!$A$7,Bun!$E$7,IF(E171=Bun!$A$8,Bun!$E$8,"")))))</f>
        <v/>
      </c>
      <c r="G171" s="66"/>
      <c r="H171" s="47" t="str">
        <f>IF(G171=Modulable!$A$4,Modulable!$E$4,IF(G171=Modulable!$A$5,Modulable!$E$5,IF(G171=Modulable!$A$6,Modulable!$E$6,IF(G171=Modulable!$A$7,Modulable!$E$7,IF(G171=Modulable!$A$8,Modulable!$E$8,"")))))</f>
        <v/>
      </c>
      <c r="I171" s="75"/>
      <c r="J171" s="47" t="str">
        <f>IF(I171=Plissé!$A$4,Plissé!$E$4,IF(I171=Plissé!$A$5,Plissé!$E$5,IF(I171=Plissé!$A$6,Plissé!$E$6,IF(I171=Plissé!$A$7,Plissé!$E$7,IF(I171=Plissé!$A$8,Plissé!$E$8,"")))))</f>
        <v/>
      </c>
      <c r="K171" s="84"/>
      <c r="L171" s="50" t="str">
        <f>IF(K171=Bandeau!$A$4,Bandeau!$E$4,IF(K171=Bandeau!$A$5,Bandeau!$E$5,IF(K171=Bandeau!$A$6,Bandeau!$E$6,IF(K171=Bandeau!$A$7,Bandeau!$E$7,IF(K171=Bandeau!$A$8,Bandeau!$E$8,IF(K171=Bandeau!$A$9,Bandeau!$E$9,IF(K171=Bandeau!$A$10,Bandeau!$E$10,IF(K171=Bandeau!$A$11,Bandeau!$E$11,IF(K171=Bandeau!$A$12,Bandeau!$E$12,"")))))))))</f>
        <v/>
      </c>
      <c r="M171" s="93"/>
      <c r="N171" s="90"/>
      <c r="O171" s="90"/>
      <c r="P171" s="54" t="str">
        <f>IF(C171="","",SUM(IF(E171="",0,Bun!$I$7),IF(E172="",0,Bun!$I$7),IF(E173="",0,Bun!$I$7),IF(E174="",0,Bun!$I$7),IF(E175="",0,Bun!$I$7),IF(G172="",0,Modulable!$I$7),IF(G173="",0,Modulable!$I$7),IF(G174="",0,Modulable!$I$7),IF(G175="",0,Modulable!$I$7),IF(G171="",0,Modulable!$I$7),IF(I171="",0,Plissé!$I$7),IF(I172="",0,Plissé!$I$7),IF(I173="",0,Plissé!$I$7),IF(I174="",0,Plissé!$I$7),IF(I175="",0,Plissé!$I$7),IF(L171="",0,Bandeau!$I$7),IF(L172="",0,Bandeau!$I$7),IF(L173="",0,Bandeau!$I$7),IF(L174="",0,Bandeau!$I$7),IF(L175="",0,Bandeau!$I$7)))</f>
        <v/>
      </c>
    </row>
    <row r="172" spans="2:16" ht="15.75" x14ac:dyDescent="0.25">
      <c r="B172" s="122"/>
      <c r="C172" s="104"/>
      <c r="D172" s="101"/>
      <c r="E172" s="57"/>
      <c r="F172" s="47" t="str">
        <f>IF(E172=Bun!$A$4,Bun!$E$4,IF(E172=Bun!$A$5,Bun!$E$5,IF(E172=Bun!$A$6,Bun!$E$6,IF(E172=Bun!$A$7,Bun!$E$7,IF(E172=Bun!$A$8,Bun!$E$8,"")))))</f>
        <v/>
      </c>
      <c r="G172" s="66"/>
      <c r="H172" s="47" t="str">
        <f>IF(G172=Modulable!$A$4,Modulable!$E$4,IF(G172=Modulable!$A$5,Modulable!$E$5,IF(G172=Modulable!$A$6,Modulable!$E$6,IF(G172=Modulable!$A$7,Modulable!$E$7,IF(G172=Modulable!$A$8,Modulable!$E$8,"")))))</f>
        <v/>
      </c>
      <c r="I172" s="75"/>
      <c r="J172" s="47" t="str">
        <f>IF(I172=Plissé!$A$4,Plissé!$E$4,IF(I172=Plissé!$A$5,Plissé!$E$5,IF(I172=Plissé!$A$6,Plissé!$E$6,IF(I172=Plissé!$A$7,Plissé!$E$7,IF(I172=Plissé!$A$8,Plissé!$E$8,"")))))</f>
        <v/>
      </c>
      <c r="K172" s="84"/>
      <c r="L172" s="50" t="str">
        <f>IF(K172=Bandeau!$A$4,Bandeau!$E$4,IF(K172=Bandeau!$A$5,Bandeau!$E$5,IF(K172=Bandeau!$A$6,Bandeau!$E$6,IF(K172=Bandeau!$A$7,Bandeau!$E$7,IF(K172=Bandeau!$A$8,Bandeau!$E$8,IF(K172=Bandeau!$A$9,Bandeau!$E$9,IF(K172=Bandeau!$A$10,Bandeau!$E$10,IF(K172=Bandeau!$A$11,Bandeau!$E$11,IF(K172=Bandeau!$A$12,Bandeau!$E$12,"")))))))))</f>
        <v/>
      </c>
      <c r="M172" s="93"/>
      <c r="N172" s="90"/>
      <c r="O172" s="90"/>
      <c r="P172" s="54" t="str">
        <f>IF(C172="","",SUM(IF(E172="",0,Bun!$I$7),IF(E173="",0,Bun!$I$7),IF(E174="",0,Bun!$I$7),IF(E175="",0,Bun!$I$7),IF(E176="",0,Bun!$I$7),IF(G173="",0,Modulable!$I$7),IF(G174="",0,Modulable!$I$7),IF(G175="",0,Modulable!$I$7),IF(G176="",0,Modulable!$I$7),IF(G172="",0,Modulable!$I$7),IF(I172="",0,Plissé!$I$7),IF(I173="",0,Plissé!$I$7),IF(I174="",0,Plissé!$I$7),IF(I175="",0,Plissé!$I$7),IF(I176="",0,Plissé!$I$7),IF(L172="",0,Bandeau!$I$7),IF(L173="",0,Bandeau!$I$7),IF(L174="",0,Bandeau!$I$7),IF(L175="",0,Bandeau!$I$7),IF(L176="",0,Bandeau!$I$7)))</f>
        <v/>
      </c>
    </row>
    <row r="173" spans="2:16" ht="16.5" thickBot="1" x14ac:dyDescent="0.3">
      <c r="B173" s="123"/>
      <c r="C173" s="105"/>
      <c r="D173" s="102"/>
      <c r="E173" s="58"/>
      <c r="F173" s="48" t="str">
        <f>IF(E173=Bun!$A$4,Bun!$E$4,IF(E173=Bun!$A$5,Bun!$E$5,IF(E173=Bun!$A$6,Bun!$E$6,IF(E173=Bun!$A$7,Bun!$E$7,IF(E173=Bun!$A$8,Bun!$E$8,"")))))</f>
        <v/>
      </c>
      <c r="G173" s="67"/>
      <c r="H173" s="48" t="str">
        <f>IF(G173=Modulable!$A$4,Modulable!$E$4,IF(G173=Modulable!$A$5,Modulable!$E$5,IF(G173=Modulable!$A$6,Modulable!$E$6,IF(G173=Modulable!$A$7,Modulable!$E$7,IF(G173=Modulable!$A$8,Modulable!$E$8,"")))))</f>
        <v/>
      </c>
      <c r="I173" s="76"/>
      <c r="J173" s="48" t="str">
        <f>IF(I173=Plissé!$A$4,Plissé!$E$4,IF(I173=Plissé!$A$5,Plissé!$E$5,IF(I173=Plissé!$A$6,Plissé!$E$6,IF(I173=Plissé!$A$7,Plissé!$E$7,IF(I173=Plissé!$A$8,Plissé!$E$8,"")))))</f>
        <v/>
      </c>
      <c r="K173" s="85"/>
      <c r="L173" s="51" t="str">
        <f>IF(K173=Bandeau!$A$4,Bandeau!$E$4,IF(K173=Bandeau!$A$5,Bandeau!$E$5,IF(K173=Bandeau!$A$6,Bandeau!$E$6,IF(K173=Bandeau!$A$7,Bandeau!$E$7,IF(K173=Bandeau!$A$8,Bandeau!$E$8,IF(K173=Bandeau!$A$9,Bandeau!$E$9,IF(K173=Bandeau!$A$10,Bandeau!$E$10,IF(K173=Bandeau!$A$11,Bandeau!$E$11,IF(K173=Bandeau!$A$12,Bandeau!$E$12,"")))))))))</f>
        <v/>
      </c>
      <c r="M173" s="94"/>
      <c r="N173" s="91"/>
      <c r="O173" s="91"/>
      <c r="P173" s="55" t="str">
        <f>IF(C173="","",SUM(IF(E173="",0,Bun!$I$7),IF(E174="",0,Bun!$I$7),IF(E175="",0,Bun!$I$7),IF(E176="",0,Bun!$I$7),IF(E177="",0,Bun!$I$7),IF(G174="",0,Modulable!$I$7),IF(G175="",0,Modulable!$I$7),IF(G176="",0,Modulable!$I$7),IF(G177="",0,Modulable!$I$7),IF(G173="",0,Modulable!$I$7),IF(I173="",0,Plissé!$I$7),IF(I174="",0,Plissé!$I$7),IF(I175="",0,Plissé!$I$7),IF(I176="",0,Plissé!$I$7),IF(I177="",0,Plissé!$I$7),IF(L173="",0,Bandeau!$I$7),IF(L174="",0,Bandeau!$I$7),IF(L175="",0,Bandeau!$I$7),IF(L176="",0,Bandeau!$I$7),IF(L177="",0,Bandeau!$I$7)))</f>
        <v/>
      </c>
    </row>
    <row r="174" spans="2:16" ht="15.75" x14ac:dyDescent="0.25">
      <c r="B174" s="121" t="str">
        <f>IF('[1]Registre des ventes'!C71="","",'[1]Registre des ventes'!C71)</f>
        <v/>
      </c>
      <c r="C174" s="103" t="str">
        <f>IF('[1]Registre des ventes'!D71="","",'[1]Registre des ventes'!D71)</f>
        <v/>
      </c>
      <c r="D174" s="100" t="str">
        <f t="shared" ref="D174" si="91">IF(C174="","",IF(C174&lt;90,"Payé par le client",6))</f>
        <v/>
      </c>
      <c r="E174" s="56"/>
      <c r="F174" s="46" t="str">
        <f>IF(E174=Bun!$A$4,Bun!$E$4,IF(E174=Bun!$A$5,Bun!$E$5,IF(E174=Bun!$A$6,Bun!$E$6,IF(E174=Bun!$A$7,Bun!$E$7,IF(E174=Bun!$A$8,Bun!$E$8,"")))))</f>
        <v/>
      </c>
      <c r="G174" s="65"/>
      <c r="H174" s="46" t="str">
        <f>IF(G174=Modulable!$A$4,Modulable!$E$4,IF(G174=Modulable!$A$5,Modulable!$E$5,IF(G174=Modulable!$A$6,Modulable!$E$6,IF(G174=Modulable!$A$7,Modulable!$E$7,IF(G174=Modulable!$A$8,Modulable!$E$8,"")))))</f>
        <v/>
      </c>
      <c r="I174" s="74"/>
      <c r="J174" s="46" t="str">
        <f>IF(I174=Plissé!$A$4,Plissé!$E$4,IF(I174=Plissé!$A$5,Plissé!$E$5,IF(I174=Plissé!$A$6,Plissé!$E$6,IF(I174=Plissé!$A$7,Plissé!$E$7,IF(I174=Plissé!$A$8,Plissé!$E$8,"")))))</f>
        <v/>
      </c>
      <c r="K174" s="83"/>
      <c r="L174" s="49" t="str">
        <f>IF(K174=Bandeau!$A$4,Bandeau!$E$4,IF(K174=Bandeau!$A$5,Bandeau!$E$5,IF(K174=Bandeau!$A$6,Bandeau!$E$6,IF(K174=Bandeau!$A$7,Bandeau!$E$7,IF(K174=Bandeau!$A$8,Bandeau!$E$8,IF(K174=Bandeau!$A$9,Bandeau!$E$9,IF(K174=Bandeau!$A$10,Bandeau!$E$10,IF(K174=Bandeau!$A$11,Bandeau!$E$11,IF(K174=Bandeau!$A$12,Bandeau!$E$12,"")))))))))</f>
        <v/>
      </c>
      <c r="M174" s="92" t="str">
        <f t="shared" ref="M174" si="92">IF(C174="","",(1.5))</f>
        <v/>
      </c>
      <c r="N174" s="89" t="str">
        <f t="shared" ref="N174" si="93">IF(C174="","",0.25+((1.4*C174)/100))</f>
        <v/>
      </c>
      <c r="O174" s="89" t="str">
        <f t="shared" ref="O174" si="94">IF(C174="","",C174-SUM(D174,F174:F178,H174:H178,J174:J178,L174:L178,N174))</f>
        <v/>
      </c>
      <c r="P174" s="53" t="str">
        <f>IF(C174="","",SUM(IF(E174="",0,Bun!$I$7),IF(E175="",0,Bun!$I$7),IF(E176="",0,Bun!$I$7),IF(E177="",0,Bun!$I$7),IF(E178="",0,Bun!$I$7),IF(G175="",0,Modulable!$I$7),IF(G176="",0,Modulable!$I$7),IF(G177="",0,Modulable!$I$7),IF(G178="",0,Modulable!$I$7),IF(G174="",0,Modulable!$I$7),IF(I174="",0,Plissé!$I$7),IF(I175="",0,Plissé!$I$7),IF(I176="",0,Plissé!$I$7),IF(I177="",0,Plissé!$I$7),IF(I178="",0,Plissé!$I$7),IF(L174="",0,Bandeau!$I$7),IF(L175="",0,Bandeau!$I$7),IF(L176="",0,Bandeau!$I$7),IF(L177="",0,Bandeau!$I$7),IF(L178="",0,Bandeau!$I$7)))</f>
        <v/>
      </c>
    </row>
    <row r="175" spans="2:16" ht="15.75" x14ac:dyDescent="0.25">
      <c r="B175" s="122"/>
      <c r="C175" s="104"/>
      <c r="D175" s="101"/>
      <c r="E175" s="57"/>
      <c r="F175" s="47" t="str">
        <f>IF(E175=Bun!$A$4,Bun!$E$4,IF(E175=Bun!$A$5,Bun!$E$5,IF(E175=Bun!$A$6,Bun!$E$6,IF(E175=Bun!$A$7,Bun!$E$7,IF(E175=Bun!$A$8,Bun!$E$8,"")))))</f>
        <v/>
      </c>
      <c r="G175" s="66"/>
      <c r="H175" s="47" t="str">
        <f>IF(G175=Modulable!$A$4,Modulable!$E$4,IF(G175=Modulable!$A$5,Modulable!$E$5,IF(G175=Modulable!$A$6,Modulable!$E$6,IF(G175=Modulable!$A$7,Modulable!$E$7,IF(G175=Modulable!$A$8,Modulable!$E$8,"")))))</f>
        <v/>
      </c>
      <c r="I175" s="75"/>
      <c r="J175" s="47" t="str">
        <f>IF(I175=Plissé!$A$4,Plissé!$E$4,IF(I175=Plissé!$A$5,Plissé!$E$5,IF(I175=Plissé!$A$6,Plissé!$E$6,IF(I175=Plissé!$A$7,Plissé!$E$7,IF(I175=Plissé!$A$8,Plissé!$E$8,"")))))</f>
        <v/>
      </c>
      <c r="K175" s="84"/>
      <c r="L175" s="50" t="str">
        <f>IF(K175=Bandeau!$A$4,Bandeau!$E$4,IF(K175=Bandeau!$A$5,Bandeau!$E$5,IF(K175=Bandeau!$A$6,Bandeau!$E$6,IF(K175=Bandeau!$A$7,Bandeau!$E$7,IF(K175=Bandeau!$A$8,Bandeau!$E$8,IF(K175=Bandeau!$A$9,Bandeau!$E$9,IF(K175=Bandeau!$A$10,Bandeau!$E$10,IF(K175=Bandeau!$A$11,Bandeau!$E$11,IF(K175=Bandeau!$A$12,Bandeau!$E$12,"")))))))))</f>
        <v/>
      </c>
      <c r="M175" s="93"/>
      <c r="N175" s="90"/>
      <c r="O175" s="90"/>
      <c r="P175" s="54" t="str">
        <f>IF(C175="","",SUM(IF(E175="",0,Bun!$I$7),IF(E176="",0,Bun!$I$7),IF(E177="",0,Bun!$I$7),IF(E178="",0,Bun!$I$7),IF(E179="",0,Bun!$I$7),IF(G176="",0,Modulable!$I$7),IF(G177="",0,Modulable!$I$7),IF(G178="",0,Modulable!$I$7),IF(G179="",0,Modulable!$I$7),IF(G175="",0,Modulable!$I$7),IF(I175="",0,Plissé!$I$7),IF(I176="",0,Plissé!$I$7),IF(I177="",0,Plissé!$I$7),IF(I178="",0,Plissé!$I$7),IF(I179="",0,Plissé!$I$7),IF(L175="",0,Bandeau!$I$7),IF(L176="",0,Bandeau!$I$7),IF(L177="",0,Bandeau!$I$7),IF(L178="",0,Bandeau!$I$7),IF(L179="",0,Bandeau!$I$7)))</f>
        <v/>
      </c>
    </row>
    <row r="176" spans="2:16" ht="15.75" x14ac:dyDescent="0.25">
      <c r="B176" s="122"/>
      <c r="C176" s="104"/>
      <c r="D176" s="101"/>
      <c r="E176" s="57"/>
      <c r="F176" s="47" t="str">
        <f>IF(E176=Bun!$A$4,Bun!$E$4,IF(E176=Bun!$A$5,Bun!$E$5,IF(E176=Bun!$A$6,Bun!$E$6,IF(E176=Bun!$A$7,Bun!$E$7,IF(E176=Bun!$A$8,Bun!$E$8,"")))))</f>
        <v/>
      </c>
      <c r="G176" s="66"/>
      <c r="H176" s="47" t="str">
        <f>IF(G176=Modulable!$A$4,Modulable!$E$4,IF(G176=Modulable!$A$5,Modulable!$E$5,IF(G176=Modulable!$A$6,Modulable!$E$6,IF(G176=Modulable!$A$7,Modulable!$E$7,IF(G176=Modulable!$A$8,Modulable!$E$8,"")))))</f>
        <v/>
      </c>
      <c r="I176" s="75"/>
      <c r="J176" s="47" t="str">
        <f>IF(I176=Plissé!$A$4,Plissé!$E$4,IF(I176=Plissé!$A$5,Plissé!$E$5,IF(I176=Plissé!$A$6,Plissé!$E$6,IF(I176=Plissé!$A$7,Plissé!$E$7,IF(I176=Plissé!$A$8,Plissé!$E$8,"")))))</f>
        <v/>
      </c>
      <c r="K176" s="84"/>
      <c r="L176" s="50" t="str">
        <f>IF(K176=Bandeau!$A$4,Bandeau!$E$4,IF(K176=Bandeau!$A$5,Bandeau!$E$5,IF(K176=Bandeau!$A$6,Bandeau!$E$6,IF(K176=Bandeau!$A$7,Bandeau!$E$7,IF(K176=Bandeau!$A$8,Bandeau!$E$8,IF(K176=Bandeau!$A$9,Bandeau!$E$9,IF(K176=Bandeau!$A$10,Bandeau!$E$10,IF(K176=Bandeau!$A$11,Bandeau!$E$11,IF(K176=Bandeau!$A$12,Bandeau!$E$12,"")))))))))</f>
        <v/>
      </c>
      <c r="M176" s="93"/>
      <c r="N176" s="90"/>
      <c r="O176" s="90"/>
      <c r="P176" s="54" t="str">
        <f>IF(C176="","",SUM(IF(E176="",0,Bun!$I$7),IF(E177="",0,Bun!$I$7),IF(E178="",0,Bun!$I$7),IF(E179="",0,Bun!$I$7),IF(E180="",0,Bun!$I$7),IF(G177="",0,Modulable!$I$7),IF(G178="",0,Modulable!$I$7),IF(G179="",0,Modulable!$I$7),IF(G180="",0,Modulable!$I$7),IF(G176="",0,Modulable!$I$7),IF(I176="",0,Plissé!$I$7),IF(I177="",0,Plissé!$I$7),IF(I178="",0,Plissé!$I$7),IF(I179="",0,Plissé!$I$7),IF(I180="",0,Plissé!$I$7),IF(L176="",0,Bandeau!$I$7),IF(L177="",0,Bandeau!$I$7),IF(L178="",0,Bandeau!$I$7),IF(L179="",0,Bandeau!$I$7),IF(L180="",0,Bandeau!$I$7)))</f>
        <v/>
      </c>
    </row>
    <row r="177" spans="2:16" ht="15.75" x14ac:dyDescent="0.25">
      <c r="B177" s="122"/>
      <c r="C177" s="104"/>
      <c r="D177" s="101"/>
      <c r="E177" s="57"/>
      <c r="F177" s="47" t="str">
        <f>IF(E177=Bun!$A$4,Bun!$E$4,IF(E177=Bun!$A$5,Bun!$E$5,IF(E177=Bun!$A$6,Bun!$E$6,IF(E177=Bun!$A$7,Bun!$E$7,IF(E177=Bun!$A$8,Bun!$E$8,"")))))</f>
        <v/>
      </c>
      <c r="G177" s="66"/>
      <c r="H177" s="47" t="str">
        <f>IF(G177=Modulable!$A$4,Modulable!$E$4,IF(G177=Modulable!$A$5,Modulable!$E$5,IF(G177=Modulable!$A$6,Modulable!$E$6,IF(G177=Modulable!$A$7,Modulable!$E$7,IF(G177=Modulable!$A$8,Modulable!$E$8,"")))))</f>
        <v/>
      </c>
      <c r="I177" s="75"/>
      <c r="J177" s="47" t="str">
        <f>IF(I177=Plissé!$A$4,Plissé!$E$4,IF(I177=Plissé!$A$5,Plissé!$E$5,IF(I177=Plissé!$A$6,Plissé!$E$6,IF(I177=Plissé!$A$7,Plissé!$E$7,IF(I177=Plissé!$A$8,Plissé!$E$8,"")))))</f>
        <v/>
      </c>
      <c r="K177" s="84"/>
      <c r="L177" s="50" t="str">
        <f>IF(K177=Bandeau!$A$4,Bandeau!$E$4,IF(K177=Bandeau!$A$5,Bandeau!$E$5,IF(K177=Bandeau!$A$6,Bandeau!$E$6,IF(K177=Bandeau!$A$7,Bandeau!$E$7,IF(K177=Bandeau!$A$8,Bandeau!$E$8,IF(K177=Bandeau!$A$9,Bandeau!$E$9,IF(K177=Bandeau!$A$10,Bandeau!$E$10,IF(K177=Bandeau!$A$11,Bandeau!$E$11,IF(K177=Bandeau!$A$12,Bandeau!$E$12,"")))))))))</f>
        <v/>
      </c>
      <c r="M177" s="93"/>
      <c r="N177" s="90"/>
      <c r="O177" s="90"/>
      <c r="P177" s="54" t="str">
        <f>IF(C177="","",SUM(IF(E177="",0,Bun!$I$7),IF(E178="",0,Bun!$I$7),IF(E179="",0,Bun!$I$7),IF(E180="",0,Bun!$I$7),IF(E181="",0,Bun!$I$7),IF(G178="",0,Modulable!$I$7),IF(G179="",0,Modulable!$I$7),IF(G180="",0,Modulable!$I$7),IF(G181="",0,Modulable!$I$7),IF(G177="",0,Modulable!$I$7),IF(I177="",0,Plissé!$I$7),IF(I178="",0,Plissé!$I$7),IF(I179="",0,Plissé!$I$7),IF(I180="",0,Plissé!$I$7),IF(I181="",0,Plissé!$I$7),IF(L177="",0,Bandeau!$I$7),IF(L178="",0,Bandeau!$I$7),IF(L179="",0,Bandeau!$I$7),IF(L180="",0,Bandeau!$I$7),IF(L181="",0,Bandeau!$I$7)))</f>
        <v/>
      </c>
    </row>
    <row r="178" spans="2:16" ht="16.5" thickBot="1" x14ac:dyDescent="0.3">
      <c r="B178" s="123"/>
      <c r="C178" s="105"/>
      <c r="D178" s="102"/>
      <c r="E178" s="58"/>
      <c r="F178" s="48" t="str">
        <f>IF(E178=Bun!$A$4,Bun!$E$4,IF(E178=Bun!$A$5,Bun!$E$5,IF(E178=Bun!$A$6,Bun!$E$6,IF(E178=Bun!$A$7,Bun!$E$7,IF(E178=Bun!$A$8,Bun!$E$8,"")))))</f>
        <v/>
      </c>
      <c r="G178" s="67"/>
      <c r="H178" s="48" t="str">
        <f>IF(G178=Modulable!$A$4,Modulable!$E$4,IF(G178=Modulable!$A$5,Modulable!$E$5,IF(G178=Modulable!$A$6,Modulable!$E$6,IF(G178=Modulable!$A$7,Modulable!$E$7,IF(G178=Modulable!$A$8,Modulable!$E$8,"")))))</f>
        <v/>
      </c>
      <c r="I178" s="76"/>
      <c r="J178" s="48" t="str">
        <f>IF(I178=Plissé!$A$4,Plissé!$E$4,IF(I178=Plissé!$A$5,Plissé!$E$5,IF(I178=Plissé!$A$6,Plissé!$E$6,IF(I178=Plissé!$A$7,Plissé!$E$7,IF(I178=Plissé!$A$8,Plissé!$E$8,"")))))</f>
        <v/>
      </c>
      <c r="K178" s="85"/>
      <c r="L178" s="51" t="str">
        <f>IF(K178=Bandeau!$A$4,Bandeau!$E$4,IF(K178=Bandeau!$A$5,Bandeau!$E$5,IF(K178=Bandeau!$A$6,Bandeau!$E$6,IF(K178=Bandeau!$A$7,Bandeau!$E$7,IF(K178=Bandeau!$A$8,Bandeau!$E$8,IF(K178=Bandeau!$A$9,Bandeau!$E$9,IF(K178=Bandeau!$A$10,Bandeau!$E$10,IF(K178=Bandeau!$A$11,Bandeau!$E$11,IF(K178=Bandeau!$A$12,Bandeau!$E$12,"")))))))))</f>
        <v/>
      </c>
      <c r="M178" s="94"/>
      <c r="N178" s="91"/>
      <c r="O178" s="91"/>
      <c r="P178" s="55" t="str">
        <f>IF(C178="","",SUM(IF(E178="",0,Bun!$I$7),IF(E179="",0,Bun!$I$7),IF(E180="",0,Bun!$I$7),IF(E181="",0,Bun!$I$7),IF(E182="",0,Bun!$I$7),IF(G179="",0,Modulable!$I$7),IF(G180="",0,Modulable!$I$7),IF(G181="",0,Modulable!$I$7),IF(G182="",0,Modulable!$I$7),IF(G178="",0,Modulable!$I$7),IF(I178="",0,Plissé!$I$7),IF(I179="",0,Plissé!$I$7),IF(I180="",0,Plissé!$I$7),IF(I181="",0,Plissé!$I$7),IF(I182="",0,Plissé!$I$7),IF(L178="",0,Bandeau!$I$7),IF(L179="",0,Bandeau!$I$7),IF(L180="",0,Bandeau!$I$7),IF(L181="",0,Bandeau!$I$7),IF(L182="",0,Bandeau!$I$7)))</f>
        <v/>
      </c>
    </row>
    <row r="179" spans="2:16" ht="15.75" x14ac:dyDescent="0.25">
      <c r="B179" s="121" t="str">
        <f>IF('[1]Registre des ventes'!C76="","",'[1]Registre des ventes'!C76)</f>
        <v/>
      </c>
      <c r="C179" s="103" t="str">
        <f>IF('[1]Registre des ventes'!D76="","",'[1]Registre des ventes'!D76)</f>
        <v/>
      </c>
      <c r="D179" s="100" t="str">
        <f t="shared" ref="D179" si="95">IF(C179="","",IF(C179&lt;90,"Payé par le client",6))</f>
        <v/>
      </c>
      <c r="E179" s="56"/>
      <c r="F179" s="46" t="str">
        <f>IF(E179=Bun!$A$4,Bun!$E$4,IF(E179=Bun!$A$5,Bun!$E$5,IF(E179=Bun!$A$6,Bun!$E$6,IF(E179=Bun!$A$7,Bun!$E$7,IF(E179=Bun!$A$8,Bun!$E$8,"")))))</f>
        <v/>
      </c>
      <c r="G179" s="65"/>
      <c r="H179" s="46" t="str">
        <f>IF(G179=Modulable!$A$4,Modulable!$E$4,IF(G179=Modulable!$A$5,Modulable!$E$5,IF(G179=Modulable!$A$6,Modulable!$E$6,IF(G179=Modulable!$A$7,Modulable!$E$7,IF(G179=Modulable!$A$8,Modulable!$E$8,"")))))</f>
        <v/>
      </c>
      <c r="I179" s="74"/>
      <c r="J179" s="46" t="str">
        <f>IF(I179=Plissé!$A$4,Plissé!$E$4,IF(I179=Plissé!$A$5,Plissé!$E$5,IF(I179=Plissé!$A$6,Plissé!$E$6,IF(I179=Plissé!$A$7,Plissé!$E$7,IF(I179=Plissé!$A$8,Plissé!$E$8,"")))))</f>
        <v/>
      </c>
      <c r="K179" s="83"/>
      <c r="L179" s="49" t="str">
        <f>IF(K179=Bandeau!$A$4,Bandeau!$E$4,IF(K179=Bandeau!$A$5,Bandeau!$E$5,IF(K179=Bandeau!$A$6,Bandeau!$E$6,IF(K179=Bandeau!$A$7,Bandeau!$E$7,IF(K179=Bandeau!$A$8,Bandeau!$E$8,IF(K179=Bandeau!$A$9,Bandeau!$E$9,IF(K179=Bandeau!$A$10,Bandeau!$E$10,IF(K179=Bandeau!$A$11,Bandeau!$E$11,IF(K179=Bandeau!$A$12,Bandeau!$E$12,"")))))))))</f>
        <v/>
      </c>
      <c r="M179" s="92" t="str">
        <f t="shared" ref="M179" si="96">IF(C179="","",(1.5))</f>
        <v/>
      </c>
      <c r="N179" s="89" t="str">
        <f t="shared" ref="N179" si="97">IF(C179="","",0.25+((1.4*C179)/100))</f>
        <v/>
      </c>
      <c r="O179" s="89" t="str">
        <f t="shared" ref="O179" si="98">IF(C179="","",C179-SUM(D179,F179:F183,H179:H183,J179:J183,L179:L183,N179))</f>
        <v/>
      </c>
      <c r="P179" s="53" t="str">
        <f>IF(C179="","",SUM(IF(E179="",0,Bun!$I$7),IF(E180="",0,Bun!$I$7),IF(E181="",0,Bun!$I$7),IF(E182="",0,Bun!$I$7),IF(E183="",0,Bun!$I$7),IF(G180="",0,Modulable!$I$7),IF(G181="",0,Modulable!$I$7),IF(G182="",0,Modulable!$I$7),IF(G183="",0,Modulable!$I$7),IF(G179="",0,Modulable!$I$7),IF(I179="",0,Plissé!$I$7),IF(I180="",0,Plissé!$I$7),IF(I181="",0,Plissé!$I$7),IF(I182="",0,Plissé!$I$7),IF(I183="",0,Plissé!$I$7),IF(L179="",0,Bandeau!$I$7),IF(L180="",0,Bandeau!$I$7),IF(L181="",0,Bandeau!$I$7),IF(L182="",0,Bandeau!$I$7),IF(L183="",0,Bandeau!$I$7)))</f>
        <v/>
      </c>
    </row>
    <row r="180" spans="2:16" ht="15.75" x14ac:dyDescent="0.25">
      <c r="B180" s="122"/>
      <c r="C180" s="104"/>
      <c r="D180" s="101"/>
      <c r="E180" s="57"/>
      <c r="F180" s="47" t="str">
        <f>IF(E180=Bun!$A$4,Bun!$E$4,IF(E180=Bun!$A$5,Bun!$E$5,IF(E180=Bun!$A$6,Bun!$E$6,IF(E180=Bun!$A$7,Bun!$E$7,IF(E180=Bun!$A$8,Bun!$E$8,"")))))</f>
        <v/>
      </c>
      <c r="G180" s="66"/>
      <c r="H180" s="47" t="str">
        <f>IF(G180=Modulable!$A$4,Modulable!$E$4,IF(G180=Modulable!$A$5,Modulable!$E$5,IF(G180=Modulable!$A$6,Modulable!$E$6,IF(G180=Modulable!$A$7,Modulable!$E$7,IF(G180=Modulable!$A$8,Modulable!$E$8,"")))))</f>
        <v/>
      </c>
      <c r="I180" s="75"/>
      <c r="J180" s="47" t="str">
        <f>IF(I180=Plissé!$A$4,Plissé!$E$4,IF(I180=Plissé!$A$5,Plissé!$E$5,IF(I180=Plissé!$A$6,Plissé!$E$6,IF(I180=Plissé!$A$7,Plissé!$E$7,IF(I180=Plissé!$A$8,Plissé!$E$8,"")))))</f>
        <v/>
      </c>
      <c r="K180" s="84"/>
      <c r="L180" s="50" t="str">
        <f>IF(K180=Bandeau!$A$4,Bandeau!$E$4,IF(K180=Bandeau!$A$5,Bandeau!$E$5,IF(K180=Bandeau!$A$6,Bandeau!$E$6,IF(K180=Bandeau!$A$7,Bandeau!$E$7,IF(K180=Bandeau!$A$8,Bandeau!$E$8,IF(K180=Bandeau!$A$9,Bandeau!$E$9,IF(K180=Bandeau!$A$10,Bandeau!$E$10,IF(K180=Bandeau!$A$11,Bandeau!$E$11,IF(K180=Bandeau!$A$12,Bandeau!$E$12,"")))))))))</f>
        <v/>
      </c>
      <c r="M180" s="93"/>
      <c r="N180" s="90"/>
      <c r="O180" s="90"/>
      <c r="P180" s="54" t="str">
        <f>IF(C180="","",SUM(IF(E180="",0,Bun!$I$7),IF(E181="",0,Bun!$I$7),IF(E182="",0,Bun!$I$7),IF(E183="",0,Bun!$I$7),IF(E184="",0,Bun!$I$7),IF(G181="",0,Modulable!$I$7),IF(G182="",0,Modulable!$I$7),IF(G183="",0,Modulable!$I$7),IF(G184="",0,Modulable!$I$7),IF(G180="",0,Modulable!$I$7),IF(I180="",0,Plissé!$I$7),IF(I181="",0,Plissé!$I$7),IF(I182="",0,Plissé!$I$7),IF(I183="",0,Plissé!$I$7),IF(I184="",0,Plissé!$I$7),IF(L180="",0,Bandeau!$I$7),IF(L181="",0,Bandeau!$I$7),IF(L182="",0,Bandeau!$I$7),IF(L183="",0,Bandeau!$I$7),IF(L184="",0,Bandeau!$I$7)))</f>
        <v/>
      </c>
    </row>
    <row r="181" spans="2:16" ht="15.75" x14ac:dyDescent="0.25">
      <c r="B181" s="122"/>
      <c r="C181" s="104"/>
      <c r="D181" s="101"/>
      <c r="E181" s="57"/>
      <c r="F181" s="47" t="str">
        <f>IF(E181=Bun!$A$4,Bun!$E$4,IF(E181=Bun!$A$5,Bun!$E$5,IF(E181=Bun!$A$6,Bun!$E$6,IF(E181=Bun!$A$7,Bun!$E$7,IF(E181=Bun!$A$8,Bun!$E$8,"")))))</f>
        <v/>
      </c>
      <c r="G181" s="66"/>
      <c r="H181" s="47" t="str">
        <f>IF(G181=Modulable!$A$4,Modulable!$E$4,IF(G181=Modulable!$A$5,Modulable!$E$5,IF(G181=Modulable!$A$6,Modulable!$E$6,IF(G181=Modulable!$A$7,Modulable!$E$7,IF(G181=Modulable!$A$8,Modulable!$E$8,"")))))</f>
        <v/>
      </c>
      <c r="I181" s="75"/>
      <c r="J181" s="47" t="str">
        <f>IF(I181=Plissé!$A$4,Plissé!$E$4,IF(I181=Plissé!$A$5,Plissé!$E$5,IF(I181=Plissé!$A$6,Plissé!$E$6,IF(I181=Plissé!$A$7,Plissé!$E$7,IF(I181=Plissé!$A$8,Plissé!$E$8,"")))))</f>
        <v/>
      </c>
      <c r="K181" s="84"/>
      <c r="L181" s="50" t="str">
        <f>IF(K181=Bandeau!$A$4,Bandeau!$E$4,IF(K181=Bandeau!$A$5,Bandeau!$E$5,IF(K181=Bandeau!$A$6,Bandeau!$E$6,IF(K181=Bandeau!$A$7,Bandeau!$E$7,IF(K181=Bandeau!$A$8,Bandeau!$E$8,IF(K181=Bandeau!$A$9,Bandeau!$E$9,IF(K181=Bandeau!$A$10,Bandeau!$E$10,IF(K181=Bandeau!$A$11,Bandeau!$E$11,IF(K181=Bandeau!$A$12,Bandeau!$E$12,"")))))))))</f>
        <v/>
      </c>
      <c r="M181" s="93"/>
      <c r="N181" s="90"/>
      <c r="O181" s="90"/>
      <c r="P181" s="54" t="str">
        <f>IF(C181="","",SUM(IF(E181="",0,Bun!$I$7),IF(E182="",0,Bun!$I$7),IF(E183="",0,Bun!$I$7),IF(E184="",0,Bun!$I$7),IF(E185="",0,Bun!$I$7),IF(G182="",0,Modulable!$I$7),IF(G183="",0,Modulable!$I$7),IF(G184="",0,Modulable!$I$7),IF(G185="",0,Modulable!$I$7),IF(G181="",0,Modulable!$I$7),IF(I181="",0,Plissé!$I$7),IF(I182="",0,Plissé!$I$7),IF(I183="",0,Plissé!$I$7),IF(I184="",0,Plissé!$I$7),IF(I185="",0,Plissé!$I$7),IF(L181="",0,Bandeau!$I$7),IF(L182="",0,Bandeau!$I$7),IF(L183="",0,Bandeau!$I$7),IF(L184="",0,Bandeau!$I$7),IF(L185="",0,Bandeau!$I$7)))</f>
        <v/>
      </c>
    </row>
    <row r="182" spans="2:16" ht="15.75" x14ac:dyDescent="0.25">
      <c r="B182" s="122"/>
      <c r="C182" s="104"/>
      <c r="D182" s="101"/>
      <c r="E182" s="57"/>
      <c r="F182" s="47" t="str">
        <f>IF(E182=Bun!$A$4,Bun!$E$4,IF(E182=Bun!$A$5,Bun!$E$5,IF(E182=Bun!$A$6,Bun!$E$6,IF(E182=Bun!$A$7,Bun!$E$7,IF(E182=Bun!$A$8,Bun!$E$8,"")))))</f>
        <v/>
      </c>
      <c r="G182" s="66"/>
      <c r="H182" s="47" t="str">
        <f>IF(G182=Modulable!$A$4,Modulable!$E$4,IF(G182=Modulable!$A$5,Modulable!$E$5,IF(G182=Modulable!$A$6,Modulable!$E$6,IF(G182=Modulable!$A$7,Modulable!$E$7,IF(G182=Modulable!$A$8,Modulable!$E$8,"")))))</f>
        <v/>
      </c>
      <c r="I182" s="75"/>
      <c r="J182" s="47" t="str">
        <f>IF(I182=Plissé!$A$4,Plissé!$E$4,IF(I182=Plissé!$A$5,Plissé!$E$5,IF(I182=Plissé!$A$6,Plissé!$E$6,IF(I182=Plissé!$A$7,Plissé!$E$7,IF(I182=Plissé!$A$8,Plissé!$E$8,"")))))</f>
        <v/>
      </c>
      <c r="K182" s="84"/>
      <c r="L182" s="50" t="str">
        <f>IF(K182=Bandeau!$A$4,Bandeau!$E$4,IF(K182=Bandeau!$A$5,Bandeau!$E$5,IF(K182=Bandeau!$A$6,Bandeau!$E$6,IF(K182=Bandeau!$A$7,Bandeau!$E$7,IF(K182=Bandeau!$A$8,Bandeau!$E$8,IF(K182=Bandeau!$A$9,Bandeau!$E$9,IF(K182=Bandeau!$A$10,Bandeau!$E$10,IF(K182=Bandeau!$A$11,Bandeau!$E$11,IF(K182=Bandeau!$A$12,Bandeau!$E$12,"")))))))))</f>
        <v/>
      </c>
      <c r="M182" s="93"/>
      <c r="N182" s="90"/>
      <c r="O182" s="90"/>
      <c r="P182" s="54" t="str">
        <f>IF(C182="","",SUM(IF(E182="",0,Bun!$I$7),IF(E183="",0,Bun!$I$7),IF(E184="",0,Bun!$I$7),IF(E185="",0,Bun!$I$7),IF(E186="",0,Bun!$I$7),IF(G183="",0,Modulable!$I$7),IF(G184="",0,Modulable!$I$7),IF(G185="",0,Modulable!$I$7),IF(G186="",0,Modulable!$I$7),IF(G182="",0,Modulable!$I$7),IF(I182="",0,Plissé!$I$7),IF(I183="",0,Plissé!$I$7),IF(I184="",0,Plissé!$I$7),IF(I185="",0,Plissé!$I$7),IF(I186="",0,Plissé!$I$7),IF(L182="",0,Bandeau!$I$7),IF(L183="",0,Bandeau!$I$7),IF(L184="",0,Bandeau!$I$7),IF(L185="",0,Bandeau!$I$7),IF(L186="",0,Bandeau!$I$7)))</f>
        <v/>
      </c>
    </row>
    <row r="183" spans="2:16" ht="16.5" thickBot="1" x14ac:dyDescent="0.3">
      <c r="B183" s="123"/>
      <c r="C183" s="105"/>
      <c r="D183" s="102"/>
      <c r="E183" s="58"/>
      <c r="F183" s="48" t="str">
        <f>IF(E183=Bun!$A$4,Bun!$E$4,IF(E183=Bun!$A$5,Bun!$E$5,IF(E183=Bun!$A$6,Bun!$E$6,IF(E183=Bun!$A$7,Bun!$E$7,IF(E183=Bun!$A$8,Bun!$E$8,"")))))</f>
        <v/>
      </c>
      <c r="G183" s="67"/>
      <c r="H183" s="48" t="str">
        <f>IF(G183=Modulable!$A$4,Modulable!$E$4,IF(G183=Modulable!$A$5,Modulable!$E$5,IF(G183=Modulable!$A$6,Modulable!$E$6,IF(G183=Modulable!$A$7,Modulable!$E$7,IF(G183=Modulable!$A$8,Modulable!$E$8,"")))))</f>
        <v/>
      </c>
      <c r="I183" s="76"/>
      <c r="J183" s="48" t="str">
        <f>IF(I183=Plissé!$A$4,Plissé!$E$4,IF(I183=Plissé!$A$5,Plissé!$E$5,IF(I183=Plissé!$A$6,Plissé!$E$6,IF(I183=Plissé!$A$7,Plissé!$E$7,IF(I183=Plissé!$A$8,Plissé!$E$8,"")))))</f>
        <v/>
      </c>
      <c r="K183" s="85"/>
      <c r="L183" s="51" t="str">
        <f>IF(K183=Bandeau!$A$4,Bandeau!$E$4,IF(K183=Bandeau!$A$5,Bandeau!$E$5,IF(K183=Bandeau!$A$6,Bandeau!$E$6,IF(K183=Bandeau!$A$7,Bandeau!$E$7,IF(K183=Bandeau!$A$8,Bandeau!$E$8,IF(K183=Bandeau!$A$9,Bandeau!$E$9,IF(K183=Bandeau!$A$10,Bandeau!$E$10,IF(K183=Bandeau!$A$11,Bandeau!$E$11,IF(K183=Bandeau!$A$12,Bandeau!$E$12,"")))))))))</f>
        <v/>
      </c>
      <c r="M183" s="94"/>
      <c r="N183" s="91"/>
      <c r="O183" s="91"/>
      <c r="P183" s="55" t="str">
        <f>IF(C183="","",SUM(IF(E183="",0,Bun!$I$7),IF(E184="",0,Bun!$I$7),IF(E185="",0,Bun!$I$7),IF(E186="",0,Bun!$I$7),IF(E187="",0,Bun!$I$7),IF(G184="",0,Modulable!$I$7),IF(G185="",0,Modulable!$I$7),IF(G186="",0,Modulable!$I$7),IF(G187="",0,Modulable!$I$7),IF(G183="",0,Modulable!$I$7),IF(I183="",0,Plissé!$I$7),IF(I184="",0,Plissé!$I$7),IF(I185="",0,Plissé!$I$7),IF(I186="",0,Plissé!$I$7),IF(I187="",0,Plissé!$I$7),IF(L183="",0,Bandeau!$I$7),IF(L184="",0,Bandeau!$I$7),IF(L185="",0,Bandeau!$I$7),IF(L186="",0,Bandeau!$I$7),IF(L187="",0,Bandeau!$I$7)))</f>
        <v/>
      </c>
    </row>
    <row r="184" spans="2:16" ht="15.75" x14ac:dyDescent="0.25">
      <c r="B184" s="121" t="str">
        <f>IF('[1]Registre des ventes'!C81="","",'[1]Registre des ventes'!C81)</f>
        <v/>
      </c>
      <c r="C184" s="103" t="str">
        <f>IF('[1]Registre des ventes'!D81="","",'[1]Registre des ventes'!D81)</f>
        <v/>
      </c>
      <c r="D184" s="100" t="str">
        <f t="shared" ref="D184" si="99">IF(C184="","",IF(C184&lt;90,"Payé par le client",6))</f>
        <v/>
      </c>
      <c r="E184" s="56"/>
      <c r="F184" s="46" t="str">
        <f>IF(E184=Bun!$A$4,Bun!$E$4,IF(E184=Bun!$A$5,Bun!$E$5,IF(E184=Bun!$A$6,Bun!$E$6,IF(E184=Bun!$A$7,Bun!$E$7,IF(E184=Bun!$A$8,Bun!$E$8,"")))))</f>
        <v/>
      </c>
      <c r="G184" s="65"/>
      <c r="H184" s="46" t="str">
        <f>IF(G184=Modulable!$A$4,Modulable!$E$4,IF(G184=Modulable!$A$5,Modulable!$E$5,IF(G184=Modulable!$A$6,Modulable!$E$6,IF(G184=Modulable!$A$7,Modulable!$E$7,IF(G184=Modulable!$A$8,Modulable!$E$8,"")))))</f>
        <v/>
      </c>
      <c r="I184" s="74"/>
      <c r="J184" s="46" t="str">
        <f>IF(I184=Plissé!$A$4,Plissé!$E$4,IF(I184=Plissé!$A$5,Plissé!$E$5,IF(I184=Plissé!$A$6,Plissé!$E$6,IF(I184=Plissé!$A$7,Plissé!$E$7,IF(I184=Plissé!$A$8,Plissé!$E$8,"")))))</f>
        <v/>
      </c>
      <c r="K184" s="83"/>
      <c r="L184" s="49" t="str">
        <f>IF(K184=Bandeau!$A$4,Bandeau!$E$4,IF(K184=Bandeau!$A$5,Bandeau!$E$5,IF(K184=Bandeau!$A$6,Bandeau!$E$6,IF(K184=Bandeau!$A$7,Bandeau!$E$7,IF(K184=Bandeau!$A$8,Bandeau!$E$8,IF(K184=Bandeau!$A$9,Bandeau!$E$9,IF(K184=Bandeau!$A$10,Bandeau!$E$10,IF(K184=Bandeau!$A$11,Bandeau!$E$11,IF(K184=Bandeau!$A$12,Bandeau!$E$12,"")))))))))</f>
        <v/>
      </c>
      <c r="M184" s="92" t="str">
        <f t="shared" ref="M184" si="100">IF(C184="","",(1.5))</f>
        <v/>
      </c>
      <c r="N184" s="89" t="str">
        <f t="shared" ref="N184" si="101">IF(C184="","",0.25+((1.4*C184)/100))</f>
        <v/>
      </c>
      <c r="O184" s="89" t="str">
        <f t="shared" ref="O184" si="102">IF(C184="","",C184-SUM(D184,F184:F188,H184:H188,J184:J188,L184:L188,N184))</f>
        <v/>
      </c>
      <c r="P184" s="53" t="str">
        <f>IF(C184="","",SUM(IF(E184="",0,Bun!$I$7),IF(E185="",0,Bun!$I$7),IF(E186="",0,Bun!$I$7),IF(E187="",0,Bun!$I$7),IF(E188="",0,Bun!$I$7),IF(G185="",0,Modulable!$I$7),IF(G186="",0,Modulable!$I$7),IF(G187="",0,Modulable!$I$7),IF(G188="",0,Modulable!$I$7),IF(G184="",0,Modulable!$I$7),IF(I184="",0,Plissé!$I$7),IF(I185="",0,Plissé!$I$7),IF(I186="",0,Plissé!$I$7),IF(I187="",0,Plissé!$I$7),IF(I188="",0,Plissé!$I$7),IF(L184="",0,Bandeau!$I$7),IF(L185="",0,Bandeau!$I$7),IF(L186="",0,Bandeau!$I$7),IF(L187="",0,Bandeau!$I$7),IF(L188="",0,Bandeau!$I$7)))</f>
        <v/>
      </c>
    </row>
    <row r="185" spans="2:16" ht="15.75" x14ac:dyDescent="0.25">
      <c r="B185" s="122"/>
      <c r="C185" s="104"/>
      <c r="D185" s="101"/>
      <c r="E185" s="57"/>
      <c r="F185" s="47" t="str">
        <f>IF(E185=Bun!$A$4,Bun!$E$4,IF(E185=Bun!$A$5,Bun!$E$5,IF(E185=Bun!$A$6,Bun!$E$6,IF(E185=Bun!$A$7,Bun!$E$7,IF(E185=Bun!$A$8,Bun!$E$8,"")))))</f>
        <v/>
      </c>
      <c r="G185" s="66"/>
      <c r="H185" s="47" t="str">
        <f>IF(G185=Modulable!$A$4,Modulable!$E$4,IF(G185=Modulable!$A$5,Modulable!$E$5,IF(G185=Modulable!$A$6,Modulable!$E$6,IF(G185=Modulable!$A$7,Modulable!$E$7,IF(G185=Modulable!$A$8,Modulable!$E$8,"")))))</f>
        <v/>
      </c>
      <c r="I185" s="75"/>
      <c r="J185" s="47" t="str">
        <f>IF(I185=Plissé!$A$4,Plissé!$E$4,IF(I185=Plissé!$A$5,Plissé!$E$5,IF(I185=Plissé!$A$6,Plissé!$E$6,IF(I185=Plissé!$A$7,Plissé!$E$7,IF(I185=Plissé!$A$8,Plissé!$E$8,"")))))</f>
        <v/>
      </c>
      <c r="K185" s="84"/>
      <c r="L185" s="50" t="str">
        <f>IF(K185=Bandeau!$A$4,Bandeau!$E$4,IF(K185=Bandeau!$A$5,Bandeau!$E$5,IF(K185=Bandeau!$A$6,Bandeau!$E$6,IF(K185=Bandeau!$A$7,Bandeau!$E$7,IF(K185=Bandeau!$A$8,Bandeau!$E$8,IF(K185=Bandeau!$A$9,Bandeau!$E$9,IF(K185=Bandeau!$A$10,Bandeau!$E$10,IF(K185=Bandeau!$A$11,Bandeau!$E$11,IF(K185=Bandeau!$A$12,Bandeau!$E$12,"")))))))))</f>
        <v/>
      </c>
      <c r="M185" s="93"/>
      <c r="N185" s="90"/>
      <c r="O185" s="90"/>
      <c r="P185" s="54" t="str">
        <f>IF(C185="","",SUM(IF(E185="",0,Bun!$I$7),IF(E186="",0,Bun!$I$7),IF(E187="",0,Bun!$I$7),IF(E188="",0,Bun!$I$7),IF(E189="",0,Bun!$I$7),IF(G186="",0,Modulable!$I$7),IF(G187="",0,Modulable!$I$7),IF(G188="",0,Modulable!$I$7),IF(G189="",0,Modulable!$I$7),IF(G185="",0,Modulable!$I$7),IF(I185="",0,Plissé!$I$7),IF(I186="",0,Plissé!$I$7),IF(I187="",0,Plissé!$I$7),IF(I188="",0,Plissé!$I$7),IF(I189="",0,Plissé!$I$7),IF(L185="",0,Bandeau!$I$7),IF(L186="",0,Bandeau!$I$7),IF(L187="",0,Bandeau!$I$7),IF(L188="",0,Bandeau!$I$7),IF(L189="",0,Bandeau!$I$7)))</f>
        <v/>
      </c>
    </row>
    <row r="186" spans="2:16" ht="15.75" x14ac:dyDescent="0.25">
      <c r="B186" s="122"/>
      <c r="C186" s="104"/>
      <c r="D186" s="101"/>
      <c r="E186" s="57"/>
      <c r="F186" s="47" t="str">
        <f>IF(E186=Bun!$A$4,Bun!$E$4,IF(E186=Bun!$A$5,Bun!$E$5,IF(E186=Bun!$A$6,Bun!$E$6,IF(E186=Bun!$A$7,Bun!$E$7,IF(E186=Bun!$A$8,Bun!$E$8,"")))))</f>
        <v/>
      </c>
      <c r="G186" s="66"/>
      <c r="H186" s="47" t="str">
        <f>IF(G186=Modulable!$A$4,Modulable!$E$4,IF(G186=Modulable!$A$5,Modulable!$E$5,IF(G186=Modulable!$A$6,Modulable!$E$6,IF(G186=Modulable!$A$7,Modulable!$E$7,IF(G186=Modulable!$A$8,Modulable!$E$8,"")))))</f>
        <v/>
      </c>
      <c r="I186" s="75"/>
      <c r="J186" s="47" t="str">
        <f>IF(I186=Plissé!$A$4,Plissé!$E$4,IF(I186=Plissé!$A$5,Plissé!$E$5,IF(I186=Plissé!$A$6,Plissé!$E$6,IF(I186=Plissé!$A$7,Plissé!$E$7,IF(I186=Plissé!$A$8,Plissé!$E$8,"")))))</f>
        <v/>
      </c>
      <c r="K186" s="84"/>
      <c r="L186" s="50" t="str">
        <f>IF(K186=Bandeau!$A$4,Bandeau!$E$4,IF(K186=Bandeau!$A$5,Bandeau!$E$5,IF(K186=Bandeau!$A$6,Bandeau!$E$6,IF(K186=Bandeau!$A$7,Bandeau!$E$7,IF(K186=Bandeau!$A$8,Bandeau!$E$8,IF(K186=Bandeau!$A$9,Bandeau!$E$9,IF(K186=Bandeau!$A$10,Bandeau!$E$10,IF(K186=Bandeau!$A$11,Bandeau!$E$11,IF(K186=Bandeau!$A$12,Bandeau!$E$12,"")))))))))</f>
        <v/>
      </c>
      <c r="M186" s="93"/>
      <c r="N186" s="90"/>
      <c r="O186" s="90"/>
      <c r="P186" s="54" t="str">
        <f>IF(C186="","",SUM(IF(E186="",0,Bun!$I$7),IF(E187="",0,Bun!$I$7),IF(E188="",0,Bun!$I$7),IF(E189="",0,Bun!$I$7),IF(E190="",0,Bun!$I$7),IF(G187="",0,Modulable!$I$7),IF(G188="",0,Modulable!$I$7),IF(G189="",0,Modulable!$I$7),IF(G190="",0,Modulable!$I$7),IF(G186="",0,Modulable!$I$7),IF(I186="",0,Plissé!$I$7),IF(I187="",0,Plissé!$I$7),IF(I188="",0,Plissé!$I$7),IF(I189="",0,Plissé!$I$7),IF(I190="",0,Plissé!$I$7),IF(L186="",0,Bandeau!$I$7),IF(L187="",0,Bandeau!$I$7),IF(L188="",0,Bandeau!$I$7),IF(L189="",0,Bandeau!$I$7),IF(L190="",0,Bandeau!$I$7)))</f>
        <v/>
      </c>
    </row>
    <row r="187" spans="2:16" ht="15.75" x14ac:dyDescent="0.25">
      <c r="B187" s="122"/>
      <c r="C187" s="104"/>
      <c r="D187" s="101"/>
      <c r="E187" s="57"/>
      <c r="F187" s="47" t="str">
        <f>IF(E187=Bun!$A$4,Bun!$E$4,IF(E187=Bun!$A$5,Bun!$E$5,IF(E187=Bun!$A$6,Bun!$E$6,IF(E187=Bun!$A$7,Bun!$E$7,IF(E187=Bun!$A$8,Bun!$E$8,"")))))</f>
        <v/>
      </c>
      <c r="G187" s="66"/>
      <c r="H187" s="47" t="str">
        <f>IF(G187=Modulable!$A$4,Modulable!$E$4,IF(G187=Modulable!$A$5,Modulable!$E$5,IF(G187=Modulable!$A$6,Modulable!$E$6,IF(G187=Modulable!$A$7,Modulable!$E$7,IF(G187=Modulable!$A$8,Modulable!$E$8,"")))))</f>
        <v/>
      </c>
      <c r="I187" s="75"/>
      <c r="J187" s="47" t="str">
        <f>IF(I187=Plissé!$A$4,Plissé!$E$4,IF(I187=Plissé!$A$5,Plissé!$E$5,IF(I187=Plissé!$A$6,Plissé!$E$6,IF(I187=Plissé!$A$7,Plissé!$E$7,IF(I187=Plissé!$A$8,Plissé!$E$8,"")))))</f>
        <v/>
      </c>
      <c r="K187" s="84"/>
      <c r="L187" s="50" t="str">
        <f>IF(K187=Bandeau!$A$4,Bandeau!$E$4,IF(K187=Bandeau!$A$5,Bandeau!$E$5,IF(K187=Bandeau!$A$6,Bandeau!$E$6,IF(K187=Bandeau!$A$7,Bandeau!$E$7,IF(K187=Bandeau!$A$8,Bandeau!$E$8,IF(K187=Bandeau!$A$9,Bandeau!$E$9,IF(K187=Bandeau!$A$10,Bandeau!$E$10,IF(K187=Bandeau!$A$11,Bandeau!$E$11,IF(K187=Bandeau!$A$12,Bandeau!$E$12,"")))))))))</f>
        <v/>
      </c>
      <c r="M187" s="93"/>
      <c r="N187" s="90"/>
      <c r="O187" s="90"/>
      <c r="P187" s="54" t="str">
        <f>IF(C187="","",SUM(IF(E187="",0,Bun!$I$7),IF(E188="",0,Bun!$I$7),IF(E189="",0,Bun!$I$7),IF(E190="",0,Bun!$I$7),IF(E191="",0,Bun!$I$7),IF(G188="",0,Modulable!$I$7),IF(G189="",0,Modulable!$I$7),IF(G190="",0,Modulable!$I$7),IF(G191="",0,Modulable!$I$7),IF(G187="",0,Modulable!$I$7),IF(I187="",0,Plissé!$I$7),IF(I188="",0,Plissé!$I$7),IF(I189="",0,Plissé!$I$7),IF(I190="",0,Plissé!$I$7),IF(I191="",0,Plissé!$I$7),IF(L187="",0,Bandeau!$I$7),IF(L188="",0,Bandeau!$I$7),IF(L189="",0,Bandeau!$I$7),IF(L190="",0,Bandeau!$I$7),IF(L191="",0,Bandeau!$I$7)))</f>
        <v/>
      </c>
    </row>
    <row r="188" spans="2:16" ht="16.5" thickBot="1" x14ac:dyDescent="0.3">
      <c r="B188" s="123"/>
      <c r="C188" s="105"/>
      <c r="D188" s="102"/>
      <c r="E188" s="58"/>
      <c r="F188" s="48" t="str">
        <f>IF(E188=Bun!$A$4,Bun!$E$4,IF(E188=Bun!$A$5,Bun!$E$5,IF(E188=Bun!$A$6,Bun!$E$6,IF(E188=Bun!$A$7,Bun!$E$7,IF(E188=Bun!$A$8,Bun!$E$8,"")))))</f>
        <v/>
      </c>
      <c r="G188" s="67"/>
      <c r="H188" s="48" t="str">
        <f>IF(G188=Modulable!$A$4,Modulable!$E$4,IF(G188=Modulable!$A$5,Modulable!$E$5,IF(G188=Modulable!$A$6,Modulable!$E$6,IF(G188=Modulable!$A$7,Modulable!$E$7,IF(G188=Modulable!$A$8,Modulable!$E$8,"")))))</f>
        <v/>
      </c>
      <c r="I188" s="76"/>
      <c r="J188" s="48" t="str">
        <f>IF(I188=Plissé!$A$4,Plissé!$E$4,IF(I188=Plissé!$A$5,Plissé!$E$5,IF(I188=Plissé!$A$6,Plissé!$E$6,IF(I188=Plissé!$A$7,Plissé!$E$7,IF(I188=Plissé!$A$8,Plissé!$E$8,"")))))</f>
        <v/>
      </c>
      <c r="K188" s="85"/>
      <c r="L188" s="51" t="str">
        <f>IF(K188=Bandeau!$A$4,Bandeau!$E$4,IF(K188=Bandeau!$A$5,Bandeau!$E$5,IF(K188=Bandeau!$A$6,Bandeau!$E$6,IF(K188=Bandeau!$A$7,Bandeau!$E$7,IF(K188=Bandeau!$A$8,Bandeau!$E$8,IF(K188=Bandeau!$A$9,Bandeau!$E$9,IF(K188=Bandeau!$A$10,Bandeau!$E$10,IF(K188=Bandeau!$A$11,Bandeau!$E$11,IF(K188=Bandeau!$A$12,Bandeau!$E$12,"")))))))))</f>
        <v/>
      </c>
      <c r="M188" s="94"/>
      <c r="N188" s="91"/>
      <c r="O188" s="91"/>
      <c r="P188" s="55" t="str">
        <f>IF(C188="","",SUM(IF(E188="",0,Bun!$I$7),IF(E189="",0,Bun!$I$7),IF(E190="",0,Bun!$I$7),IF(E191="",0,Bun!$I$7),IF(E192="",0,Bun!$I$7),IF(G189="",0,Modulable!$I$7),IF(G190="",0,Modulable!$I$7),IF(G191="",0,Modulable!$I$7),IF(G192="",0,Modulable!$I$7),IF(G188="",0,Modulable!$I$7),IF(I188="",0,Plissé!$I$7),IF(I189="",0,Plissé!$I$7),IF(I190="",0,Plissé!$I$7),IF(I191="",0,Plissé!$I$7),IF(I192="",0,Plissé!$I$7),IF(L188="",0,Bandeau!$I$7),IF(L189="",0,Bandeau!$I$7),IF(L190="",0,Bandeau!$I$7),IF(L191="",0,Bandeau!$I$7),IF(L192="",0,Bandeau!$I$7)))</f>
        <v/>
      </c>
    </row>
    <row r="189" spans="2:16" ht="15.75" x14ac:dyDescent="0.25">
      <c r="B189" s="121" t="str">
        <f>IF('[1]Registre des ventes'!C86="","",'[1]Registre des ventes'!C86)</f>
        <v/>
      </c>
      <c r="C189" s="103" t="str">
        <f>IF('[1]Registre des ventes'!D86="","",'[1]Registre des ventes'!D86)</f>
        <v/>
      </c>
      <c r="D189" s="100" t="str">
        <f t="shared" ref="D189" si="103">IF(C189="","",IF(C189&lt;90,"Payé par le client",6))</f>
        <v/>
      </c>
      <c r="E189" s="56"/>
      <c r="F189" s="46" t="str">
        <f>IF(E189=Bun!$A$4,Bun!$E$4,IF(E189=Bun!$A$5,Bun!$E$5,IF(E189=Bun!$A$6,Bun!$E$6,IF(E189=Bun!$A$7,Bun!$E$7,IF(E189=Bun!$A$8,Bun!$E$8,"")))))</f>
        <v/>
      </c>
      <c r="G189" s="65"/>
      <c r="H189" s="46" t="str">
        <f>IF(G189=Modulable!$A$4,Modulable!$E$4,IF(G189=Modulable!$A$5,Modulable!$E$5,IF(G189=Modulable!$A$6,Modulable!$E$6,IF(G189=Modulable!$A$7,Modulable!$E$7,IF(G189=Modulable!$A$8,Modulable!$E$8,"")))))</f>
        <v/>
      </c>
      <c r="I189" s="74"/>
      <c r="J189" s="46" t="str">
        <f>IF(I189=Plissé!$A$4,Plissé!$E$4,IF(I189=Plissé!$A$5,Plissé!$E$5,IF(I189=Plissé!$A$6,Plissé!$E$6,IF(I189=Plissé!$A$7,Plissé!$E$7,IF(I189=Plissé!$A$8,Plissé!$E$8,"")))))</f>
        <v/>
      </c>
      <c r="K189" s="83"/>
      <c r="L189" s="49" t="str">
        <f>IF(K189=Bandeau!$A$4,Bandeau!$E$4,IF(K189=Bandeau!$A$5,Bandeau!$E$5,IF(K189=Bandeau!$A$6,Bandeau!$E$6,IF(K189=Bandeau!$A$7,Bandeau!$E$7,IF(K189=Bandeau!$A$8,Bandeau!$E$8,IF(K189=Bandeau!$A$9,Bandeau!$E$9,IF(K189=Bandeau!$A$10,Bandeau!$E$10,IF(K189=Bandeau!$A$11,Bandeau!$E$11,IF(K189=Bandeau!$A$12,Bandeau!$E$12,"")))))))))</f>
        <v/>
      </c>
      <c r="M189" s="92" t="str">
        <f t="shared" ref="M189" si="104">IF(C189="","",(1.5))</f>
        <v/>
      </c>
      <c r="N189" s="89" t="str">
        <f t="shared" ref="N189" si="105">IF(C189="","",0.25+((1.4*C189)/100))</f>
        <v/>
      </c>
      <c r="O189" s="89" t="str">
        <f t="shared" ref="O189" si="106">IF(C189="","",C189-SUM(D189,F189:F193,H189:H193,J189:J193,L189:L193,N189))</f>
        <v/>
      </c>
      <c r="P189" s="53" t="str">
        <f>IF(C189="","",SUM(IF(E189="",0,Bun!$I$7),IF(E190="",0,Bun!$I$7),IF(E191="",0,Bun!$I$7),IF(E192="",0,Bun!$I$7),IF(E193="",0,Bun!$I$7),IF(G190="",0,Modulable!$I$7),IF(G191="",0,Modulable!$I$7),IF(G192="",0,Modulable!$I$7),IF(G193="",0,Modulable!$I$7),IF(G189="",0,Modulable!$I$7),IF(I189="",0,Plissé!$I$7),IF(I190="",0,Plissé!$I$7),IF(I191="",0,Plissé!$I$7),IF(I192="",0,Plissé!$I$7),IF(I193="",0,Plissé!$I$7),IF(L189="",0,Bandeau!$I$7),IF(L190="",0,Bandeau!$I$7),IF(L191="",0,Bandeau!$I$7),IF(L192="",0,Bandeau!$I$7),IF(L193="",0,Bandeau!$I$7)))</f>
        <v/>
      </c>
    </row>
    <row r="190" spans="2:16" ht="15.75" x14ac:dyDescent="0.25">
      <c r="B190" s="122"/>
      <c r="C190" s="104"/>
      <c r="D190" s="101"/>
      <c r="E190" s="57"/>
      <c r="F190" s="47" t="str">
        <f>IF(E190=Bun!$A$4,Bun!$E$4,IF(E190=Bun!$A$5,Bun!$E$5,IF(E190=Bun!$A$6,Bun!$E$6,IF(E190=Bun!$A$7,Bun!$E$7,IF(E190=Bun!$A$8,Bun!$E$8,"")))))</f>
        <v/>
      </c>
      <c r="G190" s="66"/>
      <c r="H190" s="47" t="str">
        <f>IF(G190=Modulable!$A$4,Modulable!$E$4,IF(G190=Modulable!$A$5,Modulable!$E$5,IF(G190=Modulable!$A$6,Modulable!$E$6,IF(G190=Modulable!$A$7,Modulable!$E$7,IF(G190=Modulable!$A$8,Modulable!$E$8,"")))))</f>
        <v/>
      </c>
      <c r="I190" s="75"/>
      <c r="J190" s="47" t="str">
        <f>IF(I190=Plissé!$A$4,Plissé!$E$4,IF(I190=Plissé!$A$5,Plissé!$E$5,IF(I190=Plissé!$A$6,Plissé!$E$6,IF(I190=Plissé!$A$7,Plissé!$E$7,IF(I190=Plissé!$A$8,Plissé!$E$8,"")))))</f>
        <v/>
      </c>
      <c r="K190" s="84"/>
      <c r="L190" s="50" t="str">
        <f>IF(K190=Bandeau!$A$4,Bandeau!$E$4,IF(K190=Bandeau!$A$5,Bandeau!$E$5,IF(K190=Bandeau!$A$6,Bandeau!$E$6,IF(K190=Bandeau!$A$7,Bandeau!$E$7,IF(K190=Bandeau!$A$8,Bandeau!$E$8,IF(K190=Bandeau!$A$9,Bandeau!$E$9,IF(K190=Bandeau!$A$10,Bandeau!$E$10,IF(K190=Bandeau!$A$11,Bandeau!$E$11,IF(K190=Bandeau!$A$12,Bandeau!$E$12,"")))))))))</f>
        <v/>
      </c>
      <c r="M190" s="93"/>
      <c r="N190" s="90"/>
      <c r="O190" s="90"/>
      <c r="P190" s="54" t="str">
        <f>IF(C190="","",SUM(IF(E190="",0,Bun!$I$7),IF(E191="",0,Bun!$I$7),IF(E192="",0,Bun!$I$7),IF(E193="",0,Bun!$I$7),IF(E194="",0,Bun!$I$7),IF(G191="",0,Modulable!$I$7),IF(G192="",0,Modulable!$I$7),IF(G193="",0,Modulable!$I$7),IF(G194="",0,Modulable!$I$7),IF(G190="",0,Modulable!$I$7),IF(I190="",0,Plissé!$I$7),IF(I191="",0,Plissé!$I$7),IF(I192="",0,Plissé!$I$7),IF(I193="",0,Plissé!$I$7),IF(I194="",0,Plissé!$I$7),IF(L190="",0,Bandeau!$I$7),IF(L191="",0,Bandeau!$I$7),IF(L192="",0,Bandeau!$I$7),IF(L193="",0,Bandeau!$I$7),IF(L194="",0,Bandeau!$I$7)))</f>
        <v/>
      </c>
    </row>
    <row r="191" spans="2:16" ht="15.75" x14ac:dyDescent="0.25">
      <c r="B191" s="122"/>
      <c r="C191" s="104"/>
      <c r="D191" s="101"/>
      <c r="E191" s="57"/>
      <c r="F191" s="47" t="str">
        <f>IF(E191=Bun!$A$4,Bun!$E$4,IF(E191=Bun!$A$5,Bun!$E$5,IF(E191=Bun!$A$6,Bun!$E$6,IF(E191=Bun!$A$7,Bun!$E$7,IF(E191=Bun!$A$8,Bun!$E$8,"")))))</f>
        <v/>
      </c>
      <c r="G191" s="66"/>
      <c r="H191" s="47" t="str">
        <f>IF(G191=Modulable!$A$4,Modulable!$E$4,IF(G191=Modulable!$A$5,Modulable!$E$5,IF(G191=Modulable!$A$6,Modulable!$E$6,IF(G191=Modulable!$A$7,Modulable!$E$7,IF(G191=Modulable!$A$8,Modulable!$E$8,"")))))</f>
        <v/>
      </c>
      <c r="I191" s="75"/>
      <c r="J191" s="47" t="str">
        <f>IF(I191=Plissé!$A$4,Plissé!$E$4,IF(I191=Plissé!$A$5,Plissé!$E$5,IF(I191=Plissé!$A$6,Plissé!$E$6,IF(I191=Plissé!$A$7,Plissé!$E$7,IF(I191=Plissé!$A$8,Plissé!$E$8,"")))))</f>
        <v/>
      </c>
      <c r="K191" s="84"/>
      <c r="L191" s="50" t="str">
        <f>IF(K191=Bandeau!$A$4,Bandeau!$E$4,IF(K191=Bandeau!$A$5,Bandeau!$E$5,IF(K191=Bandeau!$A$6,Bandeau!$E$6,IF(K191=Bandeau!$A$7,Bandeau!$E$7,IF(K191=Bandeau!$A$8,Bandeau!$E$8,IF(K191=Bandeau!$A$9,Bandeau!$E$9,IF(K191=Bandeau!$A$10,Bandeau!$E$10,IF(K191=Bandeau!$A$11,Bandeau!$E$11,IF(K191=Bandeau!$A$12,Bandeau!$E$12,"")))))))))</f>
        <v/>
      </c>
      <c r="M191" s="93"/>
      <c r="N191" s="90"/>
      <c r="O191" s="90"/>
      <c r="P191" s="54" t="str">
        <f>IF(C191="","",SUM(IF(E191="",0,Bun!$I$7),IF(E192="",0,Bun!$I$7),IF(E193="",0,Bun!$I$7),IF(E194="",0,Bun!$I$7),IF(E195="",0,Bun!$I$7),IF(G192="",0,Modulable!$I$7),IF(G193="",0,Modulable!$I$7),IF(G194="",0,Modulable!$I$7),IF(G195="",0,Modulable!$I$7),IF(G191="",0,Modulable!$I$7),IF(I191="",0,Plissé!$I$7),IF(I192="",0,Plissé!$I$7),IF(I193="",0,Plissé!$I$7),IF(I194="",0,Plissé!$I$7),IF(I195="",0,Plissé!$I$7),IF(L191="",0,Bandeau!$I$7),IF(L192="",0,Bandeau!$I$7),IF(L193="",0,Bandeau!$I$7),IF(L194="",0,Bandeau!$I$7),IF(L195="",0,Bandeau!$I$7)))</f>
        <v/>
      </c>
    </row>
    <row r="192" spans="2:16" ht="15.75" x14ac:dyDescent="0.25">
      <c r="B192" s="122"/>
      <c r="C192" s="104"/>
      <c r="D192" s="101"/>
      <c r="E192" s="57"/>
      <c r="F192" s="47" t="str">
        <f>IF(E192=Bun!$A$4,Bun!$E$4,IF(E192=Bun!$A$5,Bun!$E$5,IF(E192=Bun!$A$6,Bun!$E$6,IF(E192=Bun!$A$7,Bun!$E$7,IF(E192=Bun!$A$8,Bun!$E$8,"")))))</f>
        <v/>
      </c>
      <c r="G192" s="66"/>
      <c r="H192" s="47" t="str">
        <f>IF(G192=Modulable!$A$4,Modulable!$E$4,IF(G192=Modulable!$A$5,Modulable!$E$5,IF(G192=Modulable!$A$6,Modulable!$E$6,IF(G192=Modulable!$A$7,Modulable!$E$7,IF(G192=Modulable!$A$8,Modulable!$E$8,"")))))</f>
        <v/>
      </c>
      <c r="I192" s="75"/>
      <c r="J192" s="47" t="str">
        <f>IF(I192=Plissé!$A$4,Plissé!$E$4,IF(I192=Plissé!$A$5,Plissé!$E$5,IF(I192=Plissé!$A$6,Plissé!$E$6,IF(I192=Plissé!$A$7,Plissé!$E$7,IF(I192=Plissé!$A$8,Plissé!$E$8,"")))))</f>
        <v/>
      </c>
      <c r="K192" s="84"/>
      <c r="L192" s="50" t="str">
        <f>IF(K192=Bandeau!$A$4,Bandeau!$E$4,IF(K192=Bandeau!$A$5,Bandeau!$E$5,IF(K192=Bandeau!$A$6,Bandeau!$E$6,IF(K192=Bandeau!$A$7,Bandeau!$E$7,IF(K192=Bandeau!$A$8,Bandeau!$E$8,IF(K192=Bandeau!$A$9,Bandeau!$E$9,IF(K192=Bandeau!$A$10,Bandeau!$E$10,IF(K192=Bandeau!$A$11,Bandeau!$E$11,IF(K192=Bandeau!$A$12,Bandeau!$E$12,"")))))))))</f>
        <v/>
      </c>
      <c r="M192" s="93"/>
      <c r="N192" s="90"/>
      <c r="O192" s="90"/>
      <c r="P192" s="54" t="str">
        <f>IF(C192="","",SUM(IF(E192="",0,Bun!$I$7),IF(E193="",0,Bun!$I$7),IF(E194="",0,Bun!$I$7),IF(E195="",0,Bun!$I$7),IF(E196="",0,Bun!$I$7),IF(G193="",0,Modulable!$I$7),IF(G194="",0,Modulable!$I$7),IF(G195="",0,Modulable!$I$7),IF(G196="",0,Modulable!$I$7),IF(G192="",0,Modulable!$I$7),IF(I192="",0,Plissé!$I$7),IF(I193="",0,Plissé!$I$7),IF(I194="",0,Plissé!$I$7),IF(I195="",0,Plissé!$I$7),IF(I196="",0,Plissé!$I$7),IF(L192="",0,Bandeau!$I$7),IF(L193="",0,Bandeau!$I$7),IF(L194="",0,Bandeau!$I$7),IF(L195="",0,Bandeau!$I$7),IF(L196="",0,Bandeau!$I$7)))</f>
        <v/>
      </c>
    </row>
    <row r="193" spans="2:16" ht="16.5" thickBot="1" x14ac:dyDescent="0.3">
      <c r="B193" s="123"/>
      <c r="C193" s="105"/>
      <c r="D193" s="102"/>
      <c r="E193" s="58"/>
      <c r="F193" s="48" t="str">
        <f>IF(E193=Bun!$A$4,Bun!$E$4,IF(E193=Bun!$A$5,Bun!$E$5,IF(E193=Bun!$A$6,Bun!$E$6,IF(E193=Bun!$A$7,Bun!$E$7,IF(E193=Bun!$A$8,Bun!$E$8,"")))))</f>
        <v/>
      </c>
      <c r="G193" s="67"/>
      <c r="H193" s="48" t="str">
        <f>IF(G193=Modulable!$A$4,Modulable!$E$4,IF(G193=Modulable!$A$5,Modulable!$E$5,IF(G193=Modulable!$A$6,Modulable!$E$6,IF(G193=Modulable!$A$7,Modulable!$E$7,IF(G193=Modulable!$A$8,Modulable!$E$8,"")))))</f>
        <v/>
      </c>
      <c r="I193" s="76"/>
      <c r="J193" s="48" t="str">
        <f>IF(I193=Plissé!$A$4,Plissé!$E$4,IF(I193=Plissé!$A$5,Plissé!$E$5,IF(I193=Plissé!$A$6,Plissé!$E$6,IF(I193=Plissé!$A$7,Plissé!$E$7,IF(I193=Plissé!$A$8,Plissé!$E$8,"")))))</f>
        <v/>
      </c>
      <c r="K193" s="85"/>
      <c r="L193" s="51" t="str">
        <f>IF(K193=Bandeau!$A$4,Bandeau!$E$4,IF(K193=Bandeau!$A$5,Bandeau!$E$5,IF(K193=Bandeau!$A$6,Bandeau!$E$6,IF(K193=Bandeau!$A$7,Bandeau!$E$7,IF(K193=Bandeau!$A$8,Bandeau!$E$8,IF(K193=Bandeau!$A$9,Bandeau!$E$9,IF(K193=Bandeau!$A$10,Bandeau!$E$10,IF(K193=Bandeau!$A$11,Bandeau!$E$11,IF(K193=Bandeau!$A$12,Bandeau!$E$12,"")))))))))</f>
        <v/>
      </c>
      <c r="M193" s="94"/>
      <c r="N193" s="91"/>
      <c r="O193" s="91"/>
      <c r="P193" s="55" t="str">
        <f>IF(C193="","",SUM(IF(E193="",0,Bun!$I$7),IF(E194="",0,Bun!$I$7),IF(E195="",0,Bun!$I$7),IF(E196="",0,Bun!$I$7),IF(E197="",0,Bun!$I$7),IF(G194="",0,Modulable!$I$7),IF(G195="",0,Modulable!$I$7),IF(G196="",0,Modulable!$I$7),IF(G197="",0,Modulable!$I$7),IF(G193="",0,Modulable!$I$7),IF(I193="",0,Plissé!$I$7),IF(I194="",0,Plissé!$I$7),IF(I195="",0,Plissé!$I$7),IF(I196="",0,Plissé!$I$7),IF(I197="",0,Plissé!$I$7),IF(L193="",0,Bandeau!$I$7),IF(L194="",0,Bandeau!$I$7),IF(L195="",0,Bandeau!$I$7),IF(L196="",0,Bandeau!$I$7),IF(L197="",0,Bandeau!$I$7)))</f>
        <v/>
      </c>
    </row>
    <row r="194" spans="2:16" ht="15.75" x14ac:dyDescent="0.25">
      <c r="B194" s="121" t="str">
        <f>IF('[1]Registre des ventes'!C91="","",'[1]Registre des ventes'!C91)</f>
        <v/>
      </c>
      <c r="C194" s="103" t="str">
        <f>IF('[1]Registre des ventes'!D91="","",'[1]Registre des ventes'!D91)</f>
        <v/>
      </c>
      <c r="D194" s="100" t="str">
        <f t="shared" ref="D194" si="107">IF(C194="","",IF(C194&lt;90,"Payé par le client",6))</f>
        <v/>
      </c>
      <c r="E194" s="56"/>
      <c r="F194" s="46" t="str">
        <f>IF(E194=Bun!$A$4,Bun!$E$4,IF(E194=Bun!$A$5,Bun!$E$5,IF(E194=Bun!$A$6,Bun!$E$6,IF(E194=Bun!$A$7,Bun!$E$7,IF(E194=Bun!$A$8,Bun!$E$8,"")))))</f>
        <v/>
      </c>
      <c r="G194" s="65"/>
      <c r="H194" s="46" t="str">
        <f>IF(G194=Modulable!$A$4,Modulable!$E$4,IF(G194=Modulable!$A$5,Modulable!$E$5,IF(G194=Modulable!$A$6,Modulable!$E$6,IF(G194=Modulable!$A$7,Modulable!$E$7,IF(G194=Modulable!$A$8,Modulable!$E$8,"")))))</f>
        <v/>
      </c>
      <c r="I194" s="74"/>
      <c r="J194" s="46" t="str">
        <f>IF(I194=Plissé!$A$4,Plissé!$E$4,IF(I194=Plissé!$A$5,Plissé!$E$5,IF(I194=Plissé!$A$6,Plissé!$E$6,IF(I194=Plissé!$A$7,Plissé!$E$7,IF(I194=Plissé!$A$8,Plissé!$E$8,"")))))</f>
        <v/>
      </c>
      <c r="K194" s="83"/>
      <c r="L194" s="49" t="str">
        <f>IF(K194=Bandeau!$A$4,Bandeau!$E$4,IF(K194=Bandeau!$A$5,Bandeau!$E$5,IF(K194=Bandeau!$A$6,Bandeau!$E$6,IF(K194=Bandeau!$A$7,Bandeau!$E$7,IF(K194=Bandeau!$A$8,Bandeau!$E$8,IF(K194=Bandeau!$A$9,Bandeau!$E$9,IF(K194=Bandeau!$A$10,Bandeau!$E$10,IF(K194=Bandeau!$A$11,Bandeau!$E$11,IF(K194=Bandeau!$A$12,Bandeau!$E$12,"")))))))))</f>
        <v/>
      </c>
      <c r="M194" s="92" t="str">
        <f t="shared" ref="M194" si="108">IF(C194="","",(1.5))</f>
        <v/>
      </c>
      <c r="N194" s="89" t="str">
        <f t="shared" ref="N194" si="109">IF(C194="","",0.25+((1.4*C194)/100))</f>
        <v/>
      </c>
      <c r="O194" s="89" t="str">
        <f t="shared" ref="O194" si="110">IF(C194="","",C194-SUM(D194,F194:F198,H194:H198,J194:J198,L194:L198,N194))</f>
        <v/>
      </c>
      <c r="P194" s="53" t="str">
        <f>IF(C194="","",SUM(IF(E194="",0,Bun!$I$7),IF(E195="",0,Bun!$I$7),IF(E196="",0,Bun!$I$7),IF(E197="",0,Bun!$I$7),IF(E198="",0,Bun!$I$7),IF(G195="",0,Modulable!$I$7),IF(G196="",0,Modulable!$I$7),IF(G197="",0,Modulable!$I$7),IF(G198="",0,Modulable!$I$7),IF(G194="",0,Modulable!$I$7),IF(I194="",0,Plissé!$I$7),IF(I195="",0,Plissé!$I$7),IF(I196="",0,Plissé!$I$7),IF(I197="",0,Plissé!$I$7),IF(I198="",0,Plissé!$I$7),IF(L194="",0,Bandeau!$I$7),IF(L195="",0,Bandeau!$I$7),IF(L196="",0,Bandeau!$I$7),IF(L197="",0,Bandeau!$I$7),IF(L198="",0,Bandeau!$I$7)))</f>
        <v/>
      </c>
    </row>
    <row r="195" spans="2:16" ht="15.75" x14ac:dyDescent="0.25">
      <c r="B195" s="122"/>
      <c r="C195" s="104"/>
      <c r="D195" s="101"/>
      <c r="E195" s="57"/>
      <c r="F195" s="47" t="str">
        <f>IF(E195=Bun!$A$4,Bun!$E$4,IF(E195=Bun!$A$5,Bun!$E$5,IF(E195=Bun!$A$6,Bun!$E$6,IF(E195=Bun!$A$7,Bun!$E$7,IF(E195=Bun!$A$8,Bun!$E$8,"")))))</f>
        <v/>
      </c>
      <c r="G195" s="66"/>
      <c r="H195" s="47" t="str">
        <f>IF(G195=Modulable!$A$4,Modulable!$E$4,IF(G195=Modulable!$A$5,Modulable!$E$5,IF(G195=Modulable!$A$6,Modulable!$E$6,IF(G195=Modulable!$A$7,Modulable!$E$7,IF(G195=Modulable!$A$8,Modulable!$E$8,"")))))</f>
        <v/>
      </c>
      <c r="I195" s="75"/>
      <c r="J195" s="47" t="str">
        <f>IF(I195=Plissé!$A$4,Plissé!$E$4,IF(I195=Plissé!$A$5,Plissé!$E$5,IF(I195=Plissé!$A$6,Plissé!$E$6,IF(I195=Plissé!$A$7,Plissé!$E$7,IF(I195=Plissé!$A$8,Plissé!$E$8,"")))))</f>
        <v/>
      </c>
      <c r="K195" s="84"/>
      <c r="L195" s="50" t="str">
        <f>IF(K195=Bandeau!$A$4,Bandeau!$E$4,IF(K195=Bandeau!$A$5,Bandeau!$E$5,IF(K195=Bandeau!$A$6,Bandeau!$E$6,IF(K195=Bandeau!$A$7,Bandeau!$E$7,IF(K195=Bandeau!$A$8,Bandeau!$E$8,IF(K195=Bandeau!$A$9,Bandeau!$E$9,IF(K195=Bandeau!$A$10,Bandeau!$E$10,IF(K195=Bandeau!$A$11,Bandeau!$E$11,IF(K195=Bandeau!$A$12,Bandeau!$E$12,"")))))))))</f>
        <v/>
      </c>
      <c r="M195" s="93"/>
      <c r="N195" s="90"/>
      <c r="O195" s="90"/>
      <c r="P195" s="54" t="str">
        <f>IF(C195="","",SUM(IF(E195="",0,Bun!$I$7),IF(E196="",0,Bun!$I$7),IF(E197="",0,Bun!$I$7),IF(E198="",0,Bun!$I$7),IF(E199="",0,Bun!$I$7),IF(G196="",0,Modulable!$I$7),IF(G197="",0,Modulable!$I$7),IF(G198="",0,Modulable!$I$7),IF(G199="",0,Modulable!$I$7),IF(G195="",0,Modulable!$I$7),IF(I195="",0,Plissé!$I$7),IF(I196="",0,Plissé!$I$7),IF(I197="",0,Plissé!$I$7),IF(I198="",0,Plissé!$I$7),IF(I199="",0,Plissé!$I$7),IF(L195="",0,Bandeau!$I$7),IF(L196="",0,Bandeau!$I$7),IF(L197="",0,Bandeau!$I$7),IF(L198="",0,Bandeau!$I$7),IF(L199="",0,Bandeau!$I$7)))</f>
        <v/>
      </c>
    </row>
    <row r="196" spans="2:16" ht="15.75" x14ac:dyDescent="0.25">
      <c r="B196" s="122"/>
      <c r="C196" s="104"/>
      <c r="D196" s="101"/>
      <c r="E196" s="57"/>
      <c r="F196" s="47" t="str">
        <f>IF(E196=Bun!$A$4,Bun!$E$4,IF(E196=Bun!$A$5,Bun!$E$5,IF(E196=Bun!$A$6,Bun!$E$6,IF(E196=Bun!$A$7,Bun!$E$7,IF(E196=Bun!$A$8,Bun!$E$8,"")))))</f>
        <v/>
      </c>
      <c r="G196" s="66"/>
      <c r="H196" s="47" t="str">
        <f>IF(G196=Modulable!$A$4,Modulable!$E$4,IF(G196=Modulable!$A$5,Modulable!$E$5,IF(G196=Modulable!$A$6,Modulable!$E$6,IF(G196=Modulable!$A$7,Modulable!$E$7,IF(G196=Modulable!$A$8,Modulable!$E$8,"")))))</f>
        <v/>
      </c>
      <c r="I196" s="75"/>
      <c r="J196" s="47" t="str">
        <f>IF(I196=Plissé!$A$4,Plissé!$E$4,IF(I196=Plissé!$A$5,Plissé!$E$5,IF(I196=Plissé!$A$6,Plissé!$E$6,IF(I196=Plissé!$A$7,Plissé!$E$7,IF(I196=Plissé!$A$8,Plissé!$E$8,"")))))</f>
        <v/>
      </c>
      <c r="K196" s="84"/>
      <c r="L196" s="50" t="str">
        <f>IF(K196=Bandeau!$A$4,Bandeau!$E$4,IF(K196=Bandeau!$A$5,Bandeau!$E$5,IF(K196=Bandeau!$A$6,Bandeau!$E$6,IF(K196=Bandeau!$A$7,Bandeau!$E$7,IF(K196=Bandeau!$A$8,Bandeau!$E$8,IF(K196=Bandeau!$A$9,Bandeau!$E$9,IF(K196=Bandeau!$A$10,Bandeau!$E$10,IF(K196=Bandeau!$A$11,Bandeau!$E$11,IF(K196=Bandeau!$A$12,Bandeau!$E$12,"")))))))))</f>
        <v/>
      </c>
      <c r="M196" s="93"/>
      <c r="N196" s="90"/>
      <c r="O196" s="90"/>
      <c r="P196" s="54" t="str">
        <f>IF(C196="","",SUM(IF(E196="",0,Bun!$I$7),IF(E197="",0,Bun!$I$7),IF(E198="",0,Bun!$I$7),IF(E199="",0,Bun!$I$7),IF(E200="",0,Bun!$I$7),IF(G197="",0,Modulable!$I$7),IF(G198="",0,Modulable!$I$7),IF(G199="",0,Modulable!$I$7),IF(G200="",0,Modulable!$I$7),IF(G196="",0,Modulable!$I$7),IF(I196="",0,Plissé!$I$7),IF(I197="",0,Plissé!$I$7),IF(I198="",0,Plissé!$I$7),IF(I199="",0,Plissé!$I$7),IF(I200="",0,Plissé!$I$7),IF(L196="",0,Bandeau!$I$7),IF(L197="",0,Bandeau!$I$7),IF(L198="",0,Bandeau!$I$7),IF(L199="",0,Bandeau!$I$7),IF(L200="",0,Bandeau!$I$7)))</f>
        <v/>
      </c>
    </row>
    <row r="197" spans="2:16" ht="15.75" x14ac:dyDescent="0.25">
      <c r="B197" s="122"/>
      <c r="C197" s="104"/>
      <c r="D197" s="101"/>
      <c r="E197" s="57"/>
      <c r="F197" s="47" t="str">
        <f>IF(E197=Bun!$A$4,Bun!$E$4,IF(E197=Bun!$A$5,Bun!$E$5,IF(E197=Bun!$A$6,Bun!$E$6,IF(E197=Bun!$A$7,Bun!$E$7,IF(E197=Bun!$A$8,Bun!$E$8,"")))))</f>
        <v/>
      </c>
      <c r="G197" s="66"/>
      <c r="H197" s="47" t="str">
        <f>IF(G197=Modulable!$A$4,Modulable!$E$4,IF(G197=Modulable!$A$5,Modulable!$E$5,IF(G197=Modulable!$A$6,Modulable!$E$6,IF(G197=Modulable!$A$7,Modulable!$E$7,IF(G197=Modulable!$A$8,Modulable!$E$8,"")))))</f>
        <v/>
      </c>
      <c r="I197" s="75"/>
      <c r="J197" s="47" t="str">
        <f>IF(I197=Plissé!$A$4,Plissé!$E$4,IF(I197=Plissé!$A$5,Plissé!$E$5,IF(I197=Plissé!$A$6,Plissé!$E$6,IF(I197=Plissé!$A$7,Plissé!$E$7,IF(I197=Plissé!$A$8,Plissé!$E$8,"")))))</f>
        <v/>
      </c>
      <c r="K197" s="84"/>
      <c r="L197" s="50" t="str">
        <f>IF(K197=Bandeau!$A$4,Bandeau!$E$4,IF(K197=Bandeau!$A$5,Bandeau!$E$5,IF(K197=Bandeau!$A$6,Bandeau!$E$6,IF(K197=Bandeau!$A$7,Bandeau!$E$7,IF(K197=Bandeau!$A$8,Bandeau!$E$8,IF(K197=Bandeau!$A$9,Bandeau!$E$9,IF(K197=Bandeau!$A$10,Bandeau!$E$10,IF(K197=Bandeau!$A$11,Bandeau!$E$11,IF(K197=Bandeau!$A$12,Bandeau!$E$12,"")))))))))</f>
        <v/>
      </c>
      <c r="M197" s="93"/>
      <c r="N197" s="90"/>
      <c r="O197" s="90"/>
      <c r="P197" s="54" t="str">
        <f>IF(C197="","",SUM(IF(E197="",0,Bun!$I$7),IF(E198="",0,Bun!$I$7),IF(E199="",0,Bun!$I$7),IF(E200="",0,Bun!$I$7),IF(E201="",0,Bun!$I$7),IF(G198="",0,Modulable!$I$7),IF(G199="",0,Modulable!$I$7),IF(G200="",0,Modulable!$I$7),IF(G201="",0,Modulable!$I$7),IF(G197="",0,Modulable!$I$7),IF(I197="",0,Plissé!$I$7),IF(I198="",0,Plissé!$I$7),IF(I199="",0,Plissé!$I$7),IF(I200="",0,Plissé!$I$7),IF(I201="",0,Plissé!$I$7),IF(L197="",0,Bandeau!$I$7),IF(L198="",0,Bandeau!$I$7),IF(L199="",0,Bandeau!$I$7),IF(L200="",0,Bandeau!$I$7),IF(L201="",0,Bandeau!$I$7)))</f>
        <v/>
      </c>
    </row>
    <row r="198" spans="2:16" ht="16.5" thickBot="1" x14ac:dyDescent="0.3">
      <c r="B198" s="123"/>
      <c r="C198" s="105"/>
      <c r="D198" s="102"/>
      <c r="E198" s="58"/>
      <c r="F198" s="48" t="str">
        <f>IF(E198=Bun!$A$4,Bun!$E$4,IF(E198=Bun!$A$5,Bun!$E$5,IF(E198=Bun!$A$6,Bun!$E$6,IF(E198=Bun!$A$7,Bun!$E$7,IF(E198=Bun!$A$8,Bun!$E$8,"")))))</f>
        <v/>
      </c>
      <c r="G198" s="67"/>
      <c r="H198" s="48" t="str">
        <f>IF(G198=Modulable!$A$4,Modulable!$E$4,IF(G198=Modulable!$A$5,Modulable!$E$5,IF(G198=Modulable!$A$6,Modulable!$E$6,IF(G198=Modulable!$A$7,Modulable!$E$7,IF(G198=Modulable!$A$8,Modulable!$E$8,"")))))</f>
        <v/>
      </c>
      <c r="I198" s="76"/>
      <c r="J198" s="48" t="str">
        <f>IF(I198=Plissé!$A$4,Plissé!$E$4,IF(I198=Plissé!$A$5,Plissé!$E$5,IF(I198=Plissé!$A$6,Plissé!$E$6,IF(I198=Plissé!$A$7,Plissé!$E$7,IF(I198=Plissé!$A$8,Plissé!$E$8,"")))))</f>
        <v/>
      </c>
      <c r="K198" s="85"/>
      <c r="L198" s="51" t="str">
        <f>IF(K198=Bandeau!$A$4,Bandeau!$E$4,IF(K198=Bandeau!$A$5,Bandeau!$E$5,IF(K198=Bandeau!$A$6,Bandeau!$E$6,IF(K198=Bandeau!$A$7,Bandeau!$E$7,IF(K198=Bandeau!$A$8,Bandeau!$E$8,IF(K198=Bandeau!$A$9,Bandeau!$E$9,IF(K198=Bandeau!$A$10,Bandeau!$E$10,IF(K198=Bandeau!$A$11,Bandeau!$E$11,IF(K198=Bandeau!$A$12,Bandeau!$E$12,"")))))))))</f>
        <v/>
      </c>
      <c r="M198" s="94"/>
      <c r="N198" s="91"/>
      <c r="O198" s="91"/>
      <c r="P198" s="55" t="str">
        <f>IF(C198="","",SUM(IF(E198="",0,Bun!$I$7),IF(E199="",0,Bun!$I$7),IF(E200="",0,Bun!$I$7),IF(E201="",0,Bun!$I$7),IF(E202="",0,Bun!$I$7),IF(G199="",0,Modulable!$I$7),IF(G200="",0,Modulable!$I$7),IF(G201="",0,Modulable!$I$7),IF(G202="",0,Modulable!$I$7),IF(G198="",0,Modulable!$I$7),IF(I198="",0,Plissé!$I$7),IF(I199="",0,Plissé!$I$7),IF(I200="",0,Plissé!$I$7),IF(I201="",0,Plissé!$I$7),IF(I202="",0,Plissé!$I$7),IF(L198="",0,Bandeau!$I$7),IF(L199="",0,Bandeau!$I$7),IF(L200="",0,Bandeau!$I$7),IF(L201="",0,Bandeau!$I$7),IF(L202="",0,Bandeau!$I$7)))</f>
        <v/>
      </c>
    </row>
    <row r="199" spans="2:16" ht="15.75" x14ac:dyDescent="0.25">
      <c r="B199" s="121" t="str">
        <f>IF('[1]Registre des ventes'!C96="","",'[1]Registre des ventes'!C96)</f>
        <v/>
      </c>
      <c r="C199" s="103" t="str">
        <f>IF('[1]Registre des ventes'!D96="","",'[1]Registre des ventes'!D96)</f>
        <v/>
      </c>
      <c r="D199" s="100" t="str">
        <f t="shared" ref="D199" si="111">IF(C199="","",IF(C199&lt;90,"Payé par le client",6))</f>
        <v/>
      </c>
      <c r="E199" s="56"/>
      <c r="F199" s="46" t="str">
        <f>IF(E199=Bun!$A$4,Bun!$E$4,IF(E199=Bun!$A$5,Bun!$E$5,IF(E199=Bun!$A$6,Bun!$E$6,IF(E199=Bun!$A$7,Bun!$E$7,IF(E199=Bun!$A$8,Bun!$E$8,"")))))</f>
        <v/>
      </c>
      <c r="G199" s="65"/>
      <c r="H199" s="46" t="str">
        <f>IF(G199=Modulable!$A$4,Modulable!$E$4,IF(G199=Modulable!$A$5,Modulable!$E$5,IF(G199=Modulable!$A$6,Modulable!$E$6,IF(G199=Modulable!$A$7,Modulable!$E$7,IF(G199=Modulable!$A$8,Modulable!$E$8,"")))))</f>
        <v/>
      </c>
      <c r="I199" s="74"/>
      <c r="J199" s="46" t="str">
        <f>IF(I199=Plissé!$A$4,Plissé!$E$4,IF(I199=Plissé!$A$5,Plissé!$E$5,IF(I199=Plissé!$A$6,Plissé!$E$6,IF(I199=Plissé!$A$7,Plissé!$E$7,IF(I199=Plissé!$A$8,Plissé!$E$8,"")))))</f>
        <v/>
      </c>
      <c r="K199" s="83"/>
      <c r="L199" s="49" t="str">
        <f>IF(K199=Bandeau!$A$4,Bandeau!$E$4,IF(K199=Bandeau!$A$5,Bandeau!$E$5,IF(K199=Bandeau!$A$6,Bandeau!$E$6,IF(K199=Bandeau!$A$7,Bandeau!$E$7,IF(K199=Bandeau!$A$8,Bandeau!$E$8,IF(K199=Bandeau!$A$9,Bandeau!$E$9,IF(K199=Bandeau!$A$10,Bandeau!$E$10,IF(K199=Bandeau!$A$11,Bandeau!$E$11,IF(K199=Bandeau!$A$12,Bandeau!$E$12,"")))))))))</f>
        <v/>
      </c>
      <c r="M199" s="92" t="str">
        <f t="shared" ref="M199" si="112">IF(C199="","",(1.5))</f>
        <v/>
      </c>
      <c r="N199" s="89" t="str">
        <f t="shared" ref="N199" si="113">IF(C199="","",0.25+((1.4*C199)/100))</f>
        <v/>
      </c>
      <c r="O199" s="89" t="str">
        <f t="shared" ref="O199" si="114">IF(C199="","",C199-SUM(D199,F199:F203,H199:H203,J199:J203,L199:L203,N199))</f>
        <v/>
      </c>
      <c r="P199" s="53" t="str">
        <f>IF(C199="","",SUM(IF(E199="",0,Bun!$I$7),IF(E200="",0,Bun!$I$7),IF(E201="",0,Bun!$I$7),IF(E202="",0,Bun!$I$7),IF(E203="",0,Bun!$I$7),IF(G200="",0,Modulable!$I$7),IF(G201="",0,Modulable!$I$7),IF(G202="",0,Modulable!$I$7),IF(G203="",0,Modulable!$I$7),IF(G199="",0,Modulable!$I$7),IF(I199="",0,Plissé!$I$7),IF(I200="",0,Plissé!$I$7),IF(I201="",0,Plissé!$I$7),IF(I202="",0,Plissé!$I$7),IF(I203="",0,Plissé!$I$7),IF(L199="",0,Bandeau!$I$7),IF(L200="",0,Bandeau!$I$7),IF(L201="",0,Bandeau!$I$7),IF(L202="",0,Bandeau!$I$7),IF(L203="",0,Bandeau!$I$7)))</f>
        <v/>
      </c>
    </row>
    <row r="200" spans="2:16" ht="15.75" x14ac:dyDescent="0.25">
      <c r="B200" s="122"/>
      <c r="C200" s="104"/>
      <c r="D200" s="101"/>
      <c r="E200" s="57"/>
      <c r="F200" s="47" t="str">
        <f>IF(E200=Bun!$A$4,Bun!$E$4,IF(E200=Bun!$A$5,Bun!$E$5,IF(E200=Bun!$A$6,Bun!$E$6,IF(E200=Bun!$A$7,Bun!$E$7,IF(E200=Bun!$A$8,Bun!$E$8,"")))))</f>
        <v/>
      </c>
      <c r="G200" s="66"/>
      <c r="H200" s="47" t="str">
        <f>IF(G200=Modulable!$A$4,Modulable!$E$4,IF(G200=Modulable!$A$5,Modulable!$E$5,IF(G200=Modulable!$A$6,Modulable!$E$6,IF(G200=Modulable!$A$7,Modulable!$E$7,IF(G200=Modulable!$A$8,Modulable!$E$8,"")))))</f>
        <v/>
      </c>
      <c r="I200" s="75"/>
      <c r="J200" s="47" t="str">
        <f>IF(I200=Plissé!$A$4,Plissé!$E$4,IF(I200=Plissé!$A$5,Plissé!$E$5,IF(I200=Plissé!$A$6,Plissé!$E$6,IF(I200=Plissé!$A$7,Plissé!$E$7,IF(I200=Plissé!$A$8,Plissé!$E$8,"")))))</f>
        <v/>
      </c>
      <c r="K200" s="84"/>
      <c r="L200" s="50" t="str">
        <f>IF(K200=Bandeau!$A$4,Bandeau!$E$4,IF(K200=Bandeau!$A$5,Bandeau!$E$5,IF(K200=Bandeau!$A$6,Bandeau!$E$6,IF(K200=Bandeau!$A$7,Bandeau!$E$7,IF(K200=Bandeau!$A$8,Bandeau!$E$8,IF(K200=Bandeau!$A$9,Bandeau!$E$9,IF(K200=Bandeau!$A$10,Bandeau!$E$10,IF(K200=Bandeau!$A$11,Bandeau!$E$11,IF(K200=Bandeau!$A$12,Bandeau!$E$12,"")))))))))</f>
        <v/>
      </c>
      <c r="M200" s="93"/>
      <c r="N200" s="90"/>
      <c r="O200" s="90"/>
      <c r="P200" s="54" t="str">
        <f>IF(C200="","",SUM(IF(E200="",0,Bun!$I$7),IF(E201="",0,Bun!$I$7),IF(E202="",0,Bun!$I$7),IF(E203="",0,Bun!$I$7),IF(E204="",0,Bun!$I$7),IF(G201="",0,Modulable!$I$7),IF(G202="",0,Modulable!$I$7),IF(G203="",0,Modulable!$I$7),IF(G204="",0,Modulable!$I$7),IF(G200="",0,Modulable!$I$7),IF(I200="",0,Plissé!$I$7),IF(I201="",0,Plissé!$I$7),IF(I202="",0,Plissé!$I$7),IF(I203="",0,Plissé!$I$7),IF(I204="",0,Plissé!$I$7),IF(L200="",0,Bandeau!$I$7),IF(L201="",0,Bandeau!$I$7),IF(L202="",0,Bandeau!$I$7),IF(L203="",0,Bandeau!$I$7),IF(L204="",0,Bandeau!$I$7)))</f>
        <v/>
      </c>
    </row>
    <row r="201" spans="2:16" ht="15.75" x14ac:dyDescent="0.25">
      <c r="B201" s="122"/>
      <c r="C201" s="104"/>
      <c r="D201" s="101"/>
      <c r="E201" s="57"/>
      <c r="F201" s="47" t="str">
        <f>IF(E201=Bun!$A$4,Bun!$E$4,IF(E201=Bun!$A$5,Bun!$E$5,IF(E201=Bun!$A$6,Bun!$E$6,IF(E201=Bun!$A$7,Bun!$E$7,IF(E201=Bun!$A$8,Bun!$E$8,"")))))</f>
        <v/>
      </c>
      <c r="G201" s="66"/>
      <c r="H201" s="47" t="str">
        <f>IF(G201=Modulable!$A$4,Modulable!$E$4,IF(G201=Modulable!$A$5,Modulable!$E$5,IF(G201=Modulable!$A$6,Modulable!$E$6,IF(G201=Modulable!$A$7,Modulable!$E$7,IF(G201=Modulable!$A$8,Modulable!$E$8,"")))))</f>
        <v/>
      </c>
      <c r="I201" s="75"/>
      <c r="J201" s="47" t="str">
        <f>IF(I201=Plissé!$A$4,Plissé!$E$4,IF(I201=Plissé!$A$5,Plissé!$E$5,IF(I201=Plissé!$A$6,Plissé!$E$6,IF(I201=Plissé!$A$7,Plissé!$E$7,IF(I201=Plissé!$A$8,Plissé!$E$8,"")))))</f>
        <v/>
      </c>
      <c r="K201" s="84"/>
      <c r="L201" s="50" t="str">
        <f>IF(K201=Bandeau!$A$4,Bandeau!$E$4,IF(K201=Bandeau!$A$5,Bandeau!$E$5,IF(K201=Bandeau!$A$6,Bandeau!$E$6,IF(K201=Bandeau!$A$7,Bandeau!$E$7,IF(K201=Bandeau!$A$8,Bandeau!$E$8,IF(K201=Bandeau!$A$9,Bandeau!$E$9,IF(K201=Bandeau!$A$10,Bandeau!$E$10,IF(K201=Bandeau!$A$11,Bandeau!$E$11,IF(K201=Bandeau!$A$12,Bandeau!$E$12,"")))))))))</f>
        <v/>
      </c>
      <c r="M201" s="93"/>
      <c r="N201" s="90"/>
      <c r="O201" s="90"/>
      <c r="P201" s="54" t="str">
        <f>IF(C201="","",SUM(IF(E201="",0,Bun!$I$7),IF(E202="",0,Bun!$I$7),IF(E203="",0,Bun!$I$7),IF(E204="",0,Bun!$I$7),IF(E205="",0,Bun!$I$7),IF(G202="",0,Modulable!$I$7),IF(G203="",0,Modulable!$I$7),IF(G204="",0,Modulable!$I$7),IF(G205="",0,Modulable!$I$7),IF(G201="",0,Modulable!$I$7),IF(I201="",0,Plissé!$I$7),IF(I202="",0,Plissé!$I$7),IF(I203="",0,Plissé!$I$7),IF(I204="",0,Plissé!$I$7),IF(I205="",0,Plissé!$I$7),IF(L201="",0,Bandeau!$I$7),IF(L202="",0,Bandeau!$I$7),IF(L203="",0,Bandeau!$I$7),IF(L204="",0,Bandeau!$I$7),IF(L205="",0,Bandeau!$I$7)))</f>
        <v/>
      </c>
    </row>
    <row r="202" spans="2:16" ht="15.75" x14ac:dyDescent="0.25">
      <c r="B202" s="122"/>
      <c r="C202" s="104"/>
      <c r="D202" s="101"/>
      <c r="E202" s="57"/>
      <c r="F202" s="47" t="str">
        <f>IF(E202=Bun!$A$4,Bun!$E$4,IF(E202=Bun!$A$5,Bun!$E$5,IF(E202=Bun!$A$6,Bun!$E$6,IF(E202=Bun!$A$7,Bun!$E$7,IF(E202=Bun!$A$8,Bun!$E$8,"")))))</f>
        <v/>
      </c>
      <c r="G202" s="66"/>
      <c r="H202" s="47" t="str">
        <f>IF(G202=Modulable!$A$4,Modulable!$E$4,IF(G202=Modulable!$A$5,Modulable!$E$5,IF(G202=Modulable!$A$6,Modulable!$E$6,IF(G202=Modulable!$A$7,Modulable!$E$7,IF(G202=Modulable!$A$8,Modulable!$E$8,"")))))</f>
        <v/>
      </c>
      <c r="I202" s="75"/>
      <c r="J202" s="47" t="str">
        <f>IF(I202=Plissé!$A$4,Plissé!$E$4,IF(I202=Plissé!$A$5,Plissé!$E$5,IF(I202=Plissé!$A$6,Plissé!$E$6,IF(I202=Plissé!$A$7,Plissé!$E$7,IF(I202=Plissé!$A$8,Plissé!$E$8,"")))))</f>
        <v/>
      </c>
      <c r="K202" s="84"/>
      <c r="L202" s="50" t="str">
        <f>IF(K202=Bandeau!$A$4,Bandeau!$E$4,IF(K202=Bandeau!$A$5,Bandeau!$E$5,IF(K202=Bandeau!$A$6,Bandeau!$E$6,IF(K202=Bandeau!$A$7,Bandeau!$E$7,IF(K202=Bandeau!$A$8,Bandeau!$E$8,IF(K202=Bandeau!$A$9,Bandeau!$E$9,IF(K202=Bandeau!$A$10,Bandeau!$E$10,IF(K202=Bandeau!$A$11,Bandeau!$E$11,IF(K202=Bandeau!$A$12,Bandeau!$E$12,"")))))))))</f>
        <v/>
      </c>
      <c r="M202" s="93"/>
      <c r="N202" s="90"/>
      <c r="O202" s="90"/>
      <c r="P202" s="54" t="str">
        <f>IF(C202="","",SUM(IF(E202="",0,Bun!$I$7),IF(E203="",0,Bun!$I$7),IF(E204="",0,Bun!$I$7),IF(E205="",0,Bun!$I$7),IF(E206="",0,Bun!$I$7),IF(G203="",0,Modulable!$I$7),IF(G204="",0,Modulable!$I$7),IF(G205="",0,Modulable!$I$7),IF(G206="",0,Modulable!$I$7),IF(G202="",0,Modulable!$I$7),IF(I202="",0,Plissé!$I$7),IF(I203="",0,Plissé!$I$7),IF(I204="",0,Plissé!$I$7),IF(I205="",0,Plissé!$I$7),IF(I206="",0,Plissé!$I$7),IF(L202="",0,Bandeau!$I$7),IF(L203="",0,Bandeau!$I$7),IF(L204="",0,Bandeau!$I$7),IF(L205="",0,Bandeau!$I$7),IF(L206="",0,Bandeau!$I$7)))</f>
        <v/>
      </c>
    </row>
    <row r="203" spans="2:16" ht="16.5" thickBot="1" x14ac:dyDescent="0.3">
      <c r="B203" s="123"/>
      <c r="C203" s="105"/>
      <c r="D203" s="102"/>
      <c r="E203" s="58"/>
      <c r="F203" s="48" t="str">
        <f>IF(E203=Bun!$A$4,Bun!$E$4,IF(E203=Bun!$A$5,Bun!$E$5,IF(E203=Bun!$A$6,Bun!$E$6,IF(E203=Bun!$A$7,Bun!$E$7,IF(E203=Bun!$A$8,Bun!$E$8,"")))))</f>
        <v/>
      </c>
      <c r="G203" s="67"/>
      <c r="H203" s="48" t="str">
        <f>IF(G203=Modulable!$A$4,Modulable!$E$4,IF(G203=Modulable!$A$5,Modulable!$E$5,IF(G203=Modulable!$A$6,Modulable!$E$6,IF(G203=Modulable!$A$7,Modulable!$E$7,IF(G203=Modulable!$A$8,Modulable!$E$8,"")))))</f>
        <v/>
      </c>
      <c r="I203" s="76"/>
      <c r="J203" s="48" t="str">
        <f>IF(I203=Plissé!$A$4,Plissé!$E$4,IF(I203=Plissé!$A$5,Plissé!$E$5,IF(I203=Plissé!$A$6,Plissé!$E$6,IF(I203=Plissé!$A$7,Plissé!$E$7,IF(I203=Plissé!$A$8,Plissé!$E$8,"")))))</f>
        <v/>
      </c>
      <c r="K203" s="85"/>
      <c r="L203" s="51" t="str">
        <f>IF(K203=Bandeau!$A$4,Bandeau!$E$4,IF(K203=Bandeau!$A$5,Bandeau!$E$5,IF(K203=Bandeau!$A$6,Bandeau!$E$6,IF(K203=Bandeau!$A$7,Bandeau!$E$7,IF(K203=Bandeau!$A$8,Bandeau!$E$8,IF(K203=Bandeau!$A$9,Bandeau!$E$9,IF(K203=Bandeau!$A$10,Bandeau!$E$10,IF(K203=Bandeau!$A$11,Bandeau!$E$11,IF(K203=Bandeau!$A$12,Bandeau!$E$12,"")))))))))</f>
        <v/>
      </c>
      <c r="M203" s="94"/>
      <c r="N203" s="91"/>
      <c r="O203" s="91"/>
      <c r="P203" s="55" t="str">
        <f>IF(C203="","",SUM(IF(E203="",0,Bun!$I$7),IF(E204="",0,Bun!$I$7),IF(E205="",0,Bun!$I$7),IF(E206="",0,Bun!$I$7),IF(E207="",0,Bun!$I$7),IF(G204="",0,Modulable!$I$7),IF(G205="",0,Modulable!$I$7),IF(G206="",0,Modulable!$I$7),IF(G207="",0,Modulable!$I$7),IF(G203="",0,Modulable!$I$7),IF(I203="",0,Plissé!$I$7),IF(I204="",0,Plissé!$I$7),IF(I205="",0,Plissé!$I$7),IF(I206="",0,Plissé!$I$7),IF(I207="",0,Plissé!$I$7),IF(L203="",0,Bandeau!$I$7),IF(L204="",0,Bandeau!$I$7),IF(L205="",0,Bandeau!$I$7),IF(L206="",0,Bandeau!$I$7),IF(L207="",0,Bandeau!$I$7)))</f>
        <v/>
      </c>
    </row>
    <row r="204" spans="2:16" ht="15.75" x14ac:dyDescent="0.25">
      <c r="B204" s="121" t="str">
        <f>IF('[1]Registre des ventes'!C101="","",'[1]Registre des ventes'!C101)</f>
        <v/>
      </c>
      <c r="C204" s="103" t="str">
        <f>IF('[1]Registre des ventes'!D101="","",'[1]Registre des ventes'!D101)</f>
        <v/>
      </c>
      <c r="D204" s="100" t="str">
        <f t="shared" ref="D204" si="115">IF(C204="","",IF(C204&lt;90,"Payé par le client",6))</f>
        <v/>
      </c>
      <c r="E204" s="56"/>
      <c r="F204" s="46" t="str">
        <f>IF(E204=Bun!$A$4,Bun!$E$4,IF(E204=Bun!$A$5,Bun!$E$5,IF(E204=Bun!$A$6,Bun!$E$6,IF(E204=Bun!$A$7,Bun!$E$7,IF(E204=Bun!$A$8,Bun!$E$8,"")))))</f>
        <v/>
      </c>
      <c r="G204" s="65"/>
      <c r="H204" s="46" t="str">
        <f>IF(G204=Modulable!$A$4,Modulable!$E$4,IF(G204=Modulable!$A$5,Modulable!$E$5,IF(G204=Modulable!$A$6,Modulable!$E$6,IF(G204=Modulable!$A$7,Modulable!$E$7,IF(G204=Modulable!$A$8,Modulable!$E$8,"")))))</f>
        <v/>
      </c>
      <c r="I204" s="74"/>
      <c r="J204" s="46" t="str">
        <f>IF(I204=Plissé!$A$4,Plissé!$E$4,IF(I204=Plissé!$A$5,Plissé!$E$5,IF(I204=Plissé!$A$6,Plissé!$E$6,IF(I204=Plissé!$A$7,Plissé!$E$7,IF(I204=Plissé!$A$8,Plissé!$E$8,"")))))</f>
        <v/>
      </c>
      <c r="K204" s="83"/>
      <c r="L204" s="49" t="str">
        <f>IF(K204=Bandeau!$A$4,Bandeau!$E$4,IF(K204=Bandeau!$A$5,Bandeau!$E$5,IF(K204=Bandeau!$A$6,Bandeau!$E$6,IF(K204=Bandeau!$A$7,Bandeau!$E$7,IF(K204=Bandeau!$A$8,Bandeau!$E$8,IF(K204=Bandeau!$A$9,Bandeau!$E$9,IF(K204=Bandeau!$A$10,Bandeau!$E$10,IF(K204=Bandeau!$A$11,Bandeau!$E$11,IF(K204=Bandeau!$A$12,Bandeau!$E$12,"")))))))))</f>
        <v/>
      </c>
      <c r="M204" s="92" t="str">
        <f t="shared" ref="M204" si="116">IF(C204="","",(1.5))</f>
        <v/>
      </c>
      <c r="N204" s="89" t="str">
        <f t="shared" ref="N204" si="117">IF(C204="","",0.25+((1.4*C204)/100))</f>
        <v/>
      </c>
      <c r="O204" s="89" t="str">
        <f t="shared" ref="O204" si="118">IF(C204="","",C204-SUM(D204,F204:F208,H204:H208,J204:J208,L204:L208,N204))</f>
        <v/>
      </c>
      <c r="P204" s="53" t="str">
        <f>IF(C204="","",SUM(IF(E204="",0,Bun!$I$7),IF(E205="",0,Bun!$I$7),IF(E206="",0,Bun!$I$7),IF(E207="",0,Bun!$I$7),IF(E208="",0,Bun!$I$7),IF(G205="",0,Modulable!$I$7),IF(G206="",0,Modulable!$I$7),IF(G207="",0,Modulable!$I$7),IF(G208="",0,Modulable!$I$7),IF(G204="",0,Modulable!$I$7),IF(I204="",0,Plissé!$I$7),IF(I205="",0,Plissé!$I$7),IF(I206="",0,Plissé!$I$7),IF(I207="",0,Plissé!$I$7),IF(I208="",0,Plissé!$I$7),IF(L204="",0,Bandeau!$I$7),IF(L205="",0,Bandeau!$I$7),IF(L206="",0,Bandeau!$I$7),IF(L207="",0,Bandeau!$I$7),IF(L208="",0,Bandeau!$I$7)))</f>
        <v/>
      </c>
    </row>
    <row r="205" spans="2:16" ht="15.75" x14ac:dyDescent="0.25">
      <c r="B205" s="122"/>
      <c r="C205" s="104"/>
      <c r="D205" s="101"/>
      <c r="E205" s="57"/>
      <c r="F205" s="47" t="str">
        <f>IF(E205=Bun!$A$4,Bun!$E$4,IF(E205=Bun!$A$5,Bun!$E$5,IF(E205=Bun!$A$6,Bun!$E$6,IF(E205=Bun!$A$7,Bun!$E$7,IF(E205=Bun!$A$8,Bun!$E$8,"")))))</f>
        <v/>
      </c>
      <c r="G205" s="66"/>
      <c r="H205" s="47" t="str">
        <f>IF(G205=Modulable!$A$4,Modulable!$E$4,IF(G205=Modulable!$A$5,Modulable!$E$5,IF(G205=Modulable!$A$6,Modulable!$E$6,IF(G205=Modulable!$A$7,Modulable!$E$7,IF(G205=Modulable!$A$8,Modulable!$E$8,"")))))</f>
        <v/>
      </c>
      <c r="I205" s="75"/>
      <c r="J205" s="47" t="str">
        <f>IF(I205=Plissé!$A$4,Plissé!$E$4,IF(I205=Plissé!$A$5,Plissé!$E$5,IF(I205=Plissé!$A$6,Plissé!$E$6,IF(I205=Plissé!$A$7,Plissé!$E$7,IF(I205=Plissé!$A$8,Plissé!$E$8,"")))))</f>
        <v/>
      </c>
      <c r="K205" s="84"/>
      <c r="L205" s="50" t="str">
        <f>IF(K205=Bandeau!$A$4,Bandeau!$E$4,IF(K205=Bandeau!$A$5,Bandeau!$E$5,IF(K205=Bandeau!$A$6,Bandeau!$E$6,IF(K205=Bandeau!$A$7,Bandeau!$E$7,IF(K205=Bandeau!$A$8,Bandeau!$E$8,IF(K205=Bandeau!$A$9,Bandeau!$E$9,IF(K205=Bandeau!$A$10,Bandeau!$E$10,IF(K205=Bandeau!$A$11,Bandeau!$E$11,IF(K205=Bandeau!$A$12,Bandeau!$E$12,"")))))))))</f>
        <v/>
      </c>
      <c r="M205" s="93"/>
      <c r="N205" s="90"/>
      <c r="O205" s="90"/>
      <c r="P205" s="54" t="str">
        <f>IF(C205="","",SUM(IF(E205="",0,Bun!$I$7),IF(E206="",0,Bun!$I$7),IF(E207="",0,Bun!$I$7),IF(E208="",0,Bun!$I$7),IF(E209="",0,Bun!$I$7),IF(G206="",0,Modulable!$I$7),IF(G207="",0,Modulable!$I$7),IF(G208="",0,Modulable!$I$7),IF(G209="",0,Modulable!$I$7),IF(G205="",0,Modulable!$I$7),IF(I205="",0,Plissé!$I$7),IF(I206="",0,Plissé!$I$7),IF(I207="",0,Plissé!$I$7),IF(I208="",0,Plissé!$I$7),IF(I209="",0,Plissé!$I$7),IF(L205="",0,Bandeau!$I$7),IF(L206="",0,Bandeau!$I$7),IF(L207="",0,Bandeau!$I$7),IF(L208="",0,Bandeau!$I$7),IF(L209="",0,Bandeau!$I$7)))</f>
        <v/>
      </c>
    </row>
    <row r="206" spans="2:16" ht="15.75" x14ac:dyDescent="0.25">
      <c r="B206" s="122"/>
      <c r="C206" s="104"/>
      <c r="D206" s="101"/>
      <c r="E206" s="57"/>
      <c r="F206" s="47" t="str">
        <f>IF(E206=Bun!$A$4,Bun!$E$4,IF(E206=Bun!$A$5,Bun!$E$5,IF(E206=Bun!$A$6,Bun!$E$6,IF(E206=Bun!$A$7,Bun!$E$7,IF(E206=Bun!$A$8,Bun!$E$8,"")))))</f>
        <v/>
      </c>
      <c r="G206" s="66"/>
      <c r="H206" s="47" t="str">
        <f>IF(G206=Modulable!$A$4,Modulable!$E$4,IF(G206=Modulable!$A$5,Modulable!$E$5,IF(G206=Modulable!$A$6,Modulable!$E$6,IF(G206=Modulable!$A$7,Modulable!$E$7,IF(G206=Modulable!$A$8,Modulable!$E$8,"")))))</f>
        <v/>
      </c>
      <c r="I206" s="75"/>
      <c r="J206" s="47" t="str">
        <f>IF(I206=Plissé!$A$4,Plissé!$E$4,IF(I206=Plissé!$A$5,Plissé!$E$5,IF(I206=Plissé!$A$6,Plissé!$E$6,IF(I206=Plissé!$A$7,Plissé!$E$7,IF(I206=Plissé!$A$8,Plissé!$E$8,"")))))</f>
        <v/>
      </c>
      <c r="K206" s="84"/>
      <c r="L206" s="50" t="str">
        <f>IF(K206=Bandeau!$A$4,Bandeau!$E$4,IF(K206=Bandeau!$A$5,Bandeau!$E$5,IF(K206=Bandeau!$A$6,Bandeau!$E$6,IF(K206=Bandeau!$A$7,Bandeau!$E$7,IF(K206=Bandeau!$A$8,Bandeau!$E$8,IF(K206=Bandeau!$A$9,Bandeau!$E$9,IF(K206=Bandeau!$A$10,Bandeau!$E$10,IF(K206=Bandeau!$A$11,Bandeau!$E$11,IF(K206=Bandeau!$A$12,Bandeau!$E$12,"")))))))))</f>
        <v/>
      </c>
      <c r="M206" s="93"/>
      <c r="N206" s="90"/>
      <c r="O206" s="90"/>
      <c r="P206" s="54" t="str">
        <f>IF(C206="","",SUM(IF(E206="",0,Bun!$I$7),IF(E207="",0,Bun!$I$7),IF(E208="",0,Bun!$I$7),IF(E209="",0,Bun!$I$7),IF(E210="",0,Bun!$I$7),IF(G207="",0,Modulable!$I$7),IF(G208="",0,Modulable!$I$7),IF(G209="",0,Modulable!$I$7),IF(G210="",0,Modulable!$I$7),IF(G206="",0,Modulable!$I$7),IF(I206="",0,Plissé!$I$7),IF(I207="",0,Plissé!$I$7),IF(I208="",0,Plissé!$I$7),IF(I209="",0,Plissé!$I$7),IF(I210="",0,Plissé!$I$7),IF(L206="",0,Bandeau!$I$7),IF(L207="",0,Bandeau!$I$7),IF(L208="",0,Bandeau!$I$7),IF(L209="",0,Bandeau!$I$7),IF(L210="",0,Bandeau!$I$7)))</f>
        <v/>
      </c>
    </row>
    <row r="207" spans="2:16" ht="15.75" x14ac:dyDescent="0.25">
      <c r="B207" s="122"/>
      <c r="C207" s="104"/>
      <c r="D207" s="101"/>
      <c r="E207" s="57"/>
      <c r="F207" s="47" t="str">
        <f>IF(E207=Bun!$A$4,Bun!$E$4,IF(E207=Bun!$A$5,Bun!$E$5,IF(E207=Bun!$A$6,Bun!$E$6,IF(E207=Bun!$A$7,Bun!$E$7,IF(E207=Bun!$A$8,Bun!$E$8,"")))))</f>
        <v/>
      </c>
      <c r="G207" s="66"/>
      <c r="H207" s="47" t="str">
        <f>IF(G207=Modulable!$A$4,Modulable!$E$4,IF(G207=Modulable!$A$5,Modulable!$E$5,IF(G207=Modulable!$A$6,Modulable!$E$6,IF(G207=Modulable!$A$7,Modulable!$E$7,IF(G207=Modulable!$A$8,Modulable!$E$8,"")))))</f>
        <v/>
      </c>
      <c r="I207" s="75"/>
      <c r="J207" s="47" t="str">
        <f>IF(I207=Plissé!$A$4,Plissé!$E$4,IF(I207=Plissé!$A$5,Plissé!$E$5,IF(I207=Plissé!$A$6,Plissé!$E$6,IF(I207=Plissé!$A$7,Plissé!$E$7,IF(I207=Plissé!$A$8,Plissé!$E$8,"")))))</f>
        <v/>
      </c>
      <c r="K207" s="84"/>
      <c r="L207" s="50" t="str">
        <f>IF(K207=Bandeau!$A$4,Bandeau!$E$4,IF(K207=Bandeau!$A$5,Bandeau!$E$5,IF(K207=Bandeau!$A$6,Bandeau!$E$6,IF(K207=Bandeau!$A$7,Bandeau!$E$7,IF(K207=Bandeau!$A$8,Bandeau!$E$8,IF(K207=Bandeau!$A$9,Bandeau!$E$9,IF(K207=Bandeau!$A$10,Bandeau!$E$10,IF(K207=Bandeau!$A$11,Bandeau!$E$11,IF(K207=Bandeau!$A$12,Bandeau!$E$12,"")))))))))</f>
        <v/>
      </c>
      <c r="M207" s="93"/>
      <c r="N207" s="90"/>
      <c r="O207" s="90"/>
      <c r="P207" s="54" t="str">
        <f>IF(C207="","",SUM(IF(E207="",0,Bun!$I$7),IF(E208="",0,Bun!$I$7),IF(E209="",0,Bun!$I$7),IF(E210="",0,Bun!$I$7),IF(E211="",0,Bun!$I$7),IF(G208="",0,Modulable!$I$7),IF(G209="",0,Modulable!$I$7),IF(G210="",0,Modulable!$I$7),IF(G211="",0,Modulable!$I$7),IF(G207="",0,Modulable!$I$7),IF(I207="",0,Plissé!$I$7),IF(I208="",0,Plissé!$I$7),IF(I209="",0,Plissé!$I$7),IF(I210="",0,Plissé!$I$7),IF(I211="",0,Plissé!$I$7),IF(L207="",0,Bandeau!$I$7),IF(L208="",0,Bandeau!$I$7),IF(L209="",0,Bandeau!$I$7),IF(L210="",0,Bandeau!$I$7),IF(L211="",0,Bandeau!$I$7)))</f>
        <v/>
      </c>
    </row>
    <row r="208" spans="2:16" ht="16.5" thickBot="1" x14ac:dyDescent="0.3">
      <c r="B208" s="123"/>
      <c r="C208" s="105"/>
      <c r="D208" s="102"/>
      <c r="E208" s="58"/>
      <c r="F208" s="48" t="str">
        <f>IF(E208=Bun!$A$4,Bun!$E$4,IF(E208=Bun!$A$5,Bun!$E$5,IF(E208=Bun!$A$6,Bun!$E$6,IF(E208=Bun!$A$7,Bun!$E$7,IF(E208=Bun!$A$8,Bun!$E$8,"")))))</f>
        <v/>
      </c>
      <c r="G208" s="67"/>
      <c r="H208" s="48" t="str">
        <f>IF(G208=Modulable!$A$4,Modulable!$E$4,IF(G208=Modulable!$A$5,Modulable!$E$5,IF(G208=Modulable!$A$6,Modulable!$E$6,IF(G208=Modulable!$A$7,Modulable!$E$7,IF(G208=Modulable!$A$8,Modulable!$E$8,"")))))</f>
        <v/>
      </c>
      <c r="I208" s="76"/>
      <c r="J208" s="48" t="str">
        <f>IF(I208=Plissé!$A$4,Plissé!$E$4,IF(I208=Plissé!$A$5,Plissé!$E$5,IF(I208=Plissé!$A$6,Plissé!$E$6,IF(I208=Plissé!$A$7,Plissé!$E$7,IF(I208=Plissé!$A$8,Plissé!$E$8,"")))))</f>
        <v/>
      </c>
      <c r="K208" s="85"/>
      <c r="L208" s="51" t="str">
        <f>IF(K208=Bandeau!$A$4,Bandeau!$E$4,IF(K208=Bandeau!$A$5,Bandeau!$E$5,IF(K208=Bandeau!$A$6,Bandeau!$E$6,IF(K208=Bandeau!$A$7,Bandeau!$E$7,IF(K208=Bandeau!$A$8,Bandeau!$E$8,IF(K208=Bandeau!$A$9,Bandeau!$E$9,IF(K208=Bandeau!$A$10,Bandeau!$E$10,IF(K208=Bandeau!$A$11,Bandeau!$E$11,IF(K208=Bandeau!$A$12,Bandeau!$E$12,"")))))))))</f>
        <v/>
      </c>
      <c r="M208" s="94"/>
      <c r="N208" s="91"/>
      <c r="O208" s="91"/>
      <c r="P208" s="55" t="str">
        <f>IF(C208="","",SUM(IF(E208="",0,Bun!$I$7),IF(E209="",0,Bun!$I$7),IF(E210="",0,Bun!$I$7),IF(E211="",0,Bun!$I$7),IF(E212="",0,Bun!$I$7),IF(G209="",0,Modulable!$I$7),IF(G210="",0,Modulable!$I$7),IF(G211="",0,Modulable!$I$7),IF(G212="",0,Modulable!$I$7),IF(G208="",0,Modulable!$I$7),IF(I208="",0,Plissé!$I$7),IF(I209="",0,Plissé!$I$7),IF(I210="",0,Plissé!$I$7),IF(I211="",0,Plissé!$I$7),IF(I212="",0,Plissé!$I$7),IF(L208="",0,Bandeau!$I$7),IF(L209="",0,Bandeau!$I$7),IF(L210="",0,Bandeau!$I$7),IF(L211="",0,Bandeau!$I$7),IF(L212="",0,Bandeau!$I$7)))</f>
        <v/>
      </c>
    </row>
    <row r="209" spans="2:16" ht="15.75" x14ac:dyDescent="0.25">
      <c r="B209" s="121" t="str">
        <f>IF('[1]Registre des ventes'!C106="","",'[1]Registre des ventes'!C106)</f>
        <v/>
      </c>
      <c r="C209" s="103" t="str">
        <f>IF('[1]Registre des ventes'!D106="","",'[1]Registre des ventes'!D106)</f>
        <v/>
      </c>
      <c r="D209" s="100" t="str">
        <f t="shared" ref="D209" si="119">IF(C209="","",IF(C209&lt;90,"Payé par le client",6))</f>
        <v/>
      </c>
      <c r="E209" s="56"/>
      <c r="F209" s="46" t="str">
        <f>IF(E209=Bun!$A$4,Bun!$E$4,IF(E209=Bun!$A$5,Bun!$E$5,IF(E209=Bun!$A$6,Bun!$E$6,IF(E209=Bun!$A$7,Bun!$E$7,IF(E209=Bun!$A$8,Bun!$E$8,"")))))</f>
        <v/>
      </c>
      <c r="G209" s="65"/>
      <c r="H209" s="46" t="str">
        <f>IF(G209=Modulable!$A$4,Modulable!$E$4,IF(G209=Modulable!$A$5,Modulable!$E$5,IF(G209=Modulable!$A$6,Modulable!$E$6,IF(G209=Modulable!$A$7,Modulable!$E$7,IF(G209=Modulable!$A$8,Modulable!$E$8,"")))))</f>
        <v/>
      </c>
      <c r="I209" s="74"/>
      <c r="J209" s="46" t="str">
        <f>IF(I209=Plissé!$A$4,Plissé!$E$4,IF(I209=Plissé!$A$5,Plissé!$E$5,IF(I209=Plissé!$A$6,Plissé!$E$6,IF(I209=Plissé!$A$7,Plissé!$E$7,IF(I209=Plissé!$A$8,Plissé!$E$8,"")))))</f>
        <v/>
      </c>
      <c r="K209" s="83"/>
      <c r="L209" s="49" t="str">
        <f>IF(K209=Bandeau!$A$4,Bandeau!$E$4,IF(K209=Bandeau!$A$5,Bandeau!$E$5,IF(K209=Bandeau!$A$6,Bandeau!$E$6,IF(K209=Bandeau!$A$7,Bandeau!$E$7,IF(K209=Bandeau!$A$8,Bandeau!$E$8,IF(K209=Bandeau!$A$9,Bandeau!$E$9,IF(K209=Bandeau!$A$10,Bandeau!$E$10,IF(K209=Bandeau!$A$11,Bandeau!$E$11,IF(K209=Bandeau!$A$12,Bandeau!$E$12,"")))))))))</f>
        <v/>
      </c>
      <c r="M209" s="92" t="str">
        <f t="shared" ref="M209" si="120">IF(C209="","",(1.5))</f>
        <v/>
      </c>
      <c r="N209" s="89" t="str">
        <f t="shared" ref="N209" si="121">IF(C209="","",0.25+((1.4*C209)/100))</f>
        <v/>
      </c>
      <c r="O209" s="89" t="str">
        <f t="shared" ref="O209" si="122">IF(C209="","",C209-SUM(D209,F209:F213,H209:H213,J209:J213,L209:L213,N209))</f>
        <v/>
      </c>
      <c r="P209" s="53" t="str">
        <f>IF(C209="","",SUM(IF(E209="",0,Bun!$I$7),IF(E210="",0,Bun!$I$7),IF(E211="",0,Bun!$I$7),IF(E212="",0,Bun!$I$7),IF(E213="",0,Bun!$I$7),IF(G210="",0,Modulable!$I$7),IF(G211="",0,Modulable!$I$7),IF(G212="",0,Modulable!$I$7),IF(G213="",0,Modulable!$I$7),IF(G209="",0,Modulable!$I$7),IF(I209="",0,Plissé!$I$7),IF(I210="",0,Plissé!$I$7),IF(I211="",0,Plissé!$I$7),IF(I212="",0,Plissé!$I$7),IF(I213="",0,Plissé!$I$7),IF(L209="",0,Bandeau!$I$7),IF(L210="",0,Bandeau!$I$7),IF(L211="",0,Bandeau!$I$7),IF(L212="",0,Bandeau!$I$7),IF(L213="",0,Bandeau!$I$7)))</f>
        <v/>
      </c>
    </row>
    <row r="210" spans="2:16" ht="15.75" x14ac:dyDescent="0.25">
      <c r="B210" s="122"/>
      <c r="C210" s="104"/>
      <c r="D210" s="101"/>
      <c r="E210" s="57"/>
      <c r="F210" s="47" t="str">
        <f>IF(E210=Bun!$A$4,Bun!$E$4,IF(E210=Bun!$A$5,Bun!$E$5,IF(E210=Bun!$A$6,Bun!$E$6,IF(E210=Bun!$A$7,Bun!$E$7,IF(E210=Bun!$A$8,Bun!$E$8,"")))))</f>
        <v/>
      </c>
      <c r="G210" s="66"/>
      <c r="H210" s="47" t="str">
        <f>IF(G210=Modulable!$A$4,Modulable!$E$4,IF(G210=Modulable!$A$5,Modulable!$E$5,IF(G210=Modulable!$A$6,Modulable!$E$6,IF(G210=Modulable!$A$7,Modulable!$E$7,IF(G210=Modulable!$A$8,Modulable!$E$8,"")))))</f>
        <v/>
      </c>
      <c r="I210" s="75"/>
      <c r="J210" s="47" t="str">
        <f>IF(I210=Plissé!$A$4,Plissé!$E$4,IF(I210=Plissé!$A$5,Plissé!$E$5,IF(I210=Plissé!$A$6,Plissé!$E$6,IF(I210=Plissé!$A$7,Plissé!$E$7,IF(I210=Plissé!$A$8,Plissé!$E$8,"")))))</f>
        <v/>
      </c>
      <c r="K210" s="84"/>
      <c r="L210" s="50" t="str">
        <f>IF(K210=Bandeau!$A$4,Bandeau!$E$4,IF(K210=Bandeau!$A$5,Bandeau!$E$5,IF(K210=Bandeau!$A$6,Bandeau!$E$6,IF(K210=Bandeau!$A$7,Bandeau!$E$7,IF(K210=Bandeau!$A$8,Bandeau!$E$8,IF(K210=Bandeau!$A$9,Bandeau!$E$9,IF(K210=Bandeau!$A$10,Bandeau!$E$10,IF(K210=Bandeau!$A$11,Bandeau!$E$11,IF(K210=Bandeau!$A$12,Bandeau!$E$12,"")))))))))</f>
        <v/>
      </c>
      <c r="M210" s="93"/>
      <c r="N210" s="90"/>
      <c r="O210" s="90"/>
      <c r="P210" s="54" t="str">
        <f>IF(C210="","",SUM(IF(E210="",0,Bun!$I$7),IF(E211="",0,Bun!$I$7),IF(E212="",0,Bun!$I$7),IF(E213="",0,Bun!$I$7),IF(E214="",0,Bun!$I$7),IF(G211="",0,Modulable!$I$7),IF(G212="",0,Modulable!$I$7),IF(G213="",0,Modulable!$I$7),IF(G214="",0,Modulable!$I$7),IF(G210="",0,Modulable!$I$7),IF(I210="",0,Plissé!$I$7),IF(I211="",0,Plissé!$I$7),IF(I212="",0,Plissé!$I$7),IF(I213="",0,Plissé!$I$7),IF(I214="",0,Plissé!$I$7),IF(L210="",0,Bandeau!$I$7),IF(L211="",0,Bandeau!$I$7),IF(L212="",0,Bandeau!$I$7),IF(L213="",0,Bandeau!$I$7),IF(L214="",0,Bandeau!$I$7)))</f>
        <v/>
      </c>
    </row>
    <row r="211" spans="2:16" ht="15.75" x14ac:dyDescent="0.25">
      <c r="B211" s="122"/>
      <c r="C211" s="104"/>
      <c r="D211" s="101"/>
      <c r="E211" s="57"/>
      <c r="F211" s="47" t="str">
        <f>IF(E211=Bun!$A$4,Bun!$E$4,IF(E211=Bun!$A$5,Bun!$E$5,IF(E211=Bun!$A$6,Bun!$E$6,IF(E211=Bun!$A$7,Bun!$E$7,IF(E211=Bun!$A$8,Bun!$E$8,"")))))</f>
        <v/>
      </c>
      <c r="G211" s="66"/>
      <c r="H211" s="47" t="str">
        <f>IF(G211=Modulable!$A$4,Modulable!$E$4,IF(G211=Modulable!$A$5,Modulable!$E$5,IF(G211=Modulable!$A$6,Modulable!$E$6,IF(G211=Modulable!$A$7,Modulable!$E$7,IF(G211=Modulable!$A$8,Modulable!$E$8,"")))))</f>
        <v/>
      </c>
      <c r="I211" s="75"/>
      <c r="J211" s="47" t="str">
        <f>IF(I211=Plissé!$A$4,Plissé!$E$4,IF(I211=Plissé!$A$5,Plissé!$E$5,IF(I211=Plissé!$A$6,Plissé!$E$6,IF(I211=Plissé!$A$7,Plissé!$E$7,IF(I211=Plissé!$A$8,Plissé!$E$8,"")))))</f>
        <v/>
      </c>
      <c r="K211" s="84"/>
      <c r="L211" s="50" t="str">
        <f>IF(K211=Bandeau!$A$4,Bandeau!$E$4,IF(K211=Bandeau!$A$5,Bandeau!$E$5,IF(K211=Bandeau!$A$6,Bandeau!$E$6,IF(K211=Bandeau!$A$7,Bandeau!$E$7,IF(K211=Bandeau!$A$8,Bandeau!$E$8,IF(K211=Bandeau!$A$9,Bandeau!$E$9,IF(K211=Bandeau!$A$10,Bandeau!$E$10,IF(K211=Bandeau!$A$11,Bandeau!$E$11,IF(K211=Bandeau!$A$12,Bandeau!$E$12,"")))))))))</f>
        <v/>
      </c>
      <c r="M211" s="93"/>
      <c r="N211" s="90"/>
      <c r="O211" s="90"/>
      <c r="P211" s="54" t="str">
        <f>IF(C211="","",SUM(IF(E211="",0,Bun!$I$7),IF(E212="",0,Bun!$I$7),IF(E213="",0,Bun!$I$7),IF(E214="",0,Bun!$I$7),IF(E215="",0,Bun!$I$7),IF(G212="",0,Modulable!$I$7),IF(G213="",0,Modulable!$I$7),IF(G214="",0,Modulable!$I$7),IF(G215="",0,Modulable!$I$7),IF(G211="",0,Modulable!$I$7),IF(I211="",0,Plissé!$I$7),IF(I212="",0,Plissé!$I$7),IF(I213="",0,Plissé!$I$7),IF(I214="",0,Plissé!$I$7),IF(I215="",0,Plissé!$I$7),IF(L211="",0,Bandeau!$I$7),IF(L212="",0,Bandeau!$I$7),IF(L213="",0,Bandeau!$I$7),IF(L214="",0,Bandeau!$I$7),IF(L215="",0,Bandeau!$I$7)))</f>
        <v/>
      </c>
    </row>
    <row r="212" spans="2:16" ht="15.75" x14ac:dyDescent="0.25">
      <c r="B212" s="122"/>
      <c r="C212" s="104"/>
      <c r="D212" s="101"/>
      <c r="E212" s="57"/>
      <c r="F212" s="47" t="str">
        <f>IF(E212=Bun!$A$4,Bun!$E$4,IF(E212=Bun!$A$5,Bun!$E$5,IF(E212=Bun!$A$6,Bun!$E$6,IF(E212=Bun!$A$7,Bun!$E$7,IF(E212=Bun!$A$8,Bun!$E$8,"")))))</f>
        <v/>
      </c>
      <c r="G212" s="66"/>
      <c r="H212" s="47" t="str">
        <f>IF(G212=Modulable!$A$4,Modulable!$E$4,IF(G212=Modulable!$A$5,Modulable!$E$5,IF(G212=Modulable!$A$6,Modulable!$E$6,IF(G212=Modulable!$A$7,Modulable!$E$7,IF(G212=Modulable!$A$8,Modulable!$E$8,"")))))</f>
        <v/>
      </c>
      <c r="I212" s="75"/>
      <c r="J212" s="47" t="str">
        <f>IF(I212=Plissé!$A$4,Plissé!$E$4,IF(I212=Plissé!$A$5,Plissé!$E$5,IF(I212=Plissé!$A$6,Plissé!$E$6,IF(I212=Plissé!$A$7,Plissé!$E$7,IF(I212=Plissé!$A$8,Plissé!$E$8,"")))))</f>
        <v/>
      </c>
      <c r="K212" s="84"/>
      <c r="L212" s="50" t="str">
        <f>IF(K212=Bandeau!$A$4,Bandeau!$E$4,IF(K212=Bandeau!$A$5,Bandeau!$E$5,IF(K212=Bandeau!$A$6,Bandeau!$E$6,IF(K212=Bandeau!$A$7,Bandeau!$E$7,IF(K212=Bandeau!$A$8,Bandeau!$E$8,IF(K212=Bandeau!$A$9,Bandeau!$E$9,IF(K212=Bandeau!$A$10,Bandeau!$E$10,IF(K212=Bandeau!$A$11,Bandeau!$E$11,IF(K212=Bandeau!$A$12,Bandeau!$E$12,"")))))))))</f>
        <v/>
      </c>
      <c r="M212" s="93"/>
      <c r="N212" s="90"/>
      <c r="O212" s="90"/>
      <c r="P212" s="54" t="str">
        <f>IF(C212="","",SUM(IF(E212="",0,Bun!$I$7),IF(E213="",0,Bun!$I$7),IF(E214="",0,Bun!$I$7),IF(E215="",0,Bun!$I$7),IF(E216="",0,Bun!$I$7),IF(G213="",0,Modulable!$I$7),IF(G214="",0,Modulable!$I$7),IF(G215="",0,Modulable!$I$7),IF(G216="",0,Modulable!$I$7),IF(G212="",0,Modulable!$I$7),IF(I212="",0,Plissé!$I$7),IF(I213="",0,Plissé!$I$7),IF(I214="",0,Plissé!$I$7),IF(I215="",0,Plissé!$I$7),IF(I216="",0,Plissé!$I$7),IF(L212="",0,Bandeau!$I$7),IF(L213="",0,Bandeau!$I$7),IF(L214="",0,Bandeau!$I$7),IF(L215="",0,Bandeau!$I$7),IF(L216="",0,Bandeau!$I$7)))</f>
        <v/>
      </c>
    </row>
    <row r="213" spans="2:16" ht="16.5" thickBot="1" x14ac:dyDescent="0.3">
      <c r="B213" s="123"/>
      <c r="C213" s="105"/>
      <c r="D213" s="102"/>
      <c r="E213" s="58"/>
      <c r="F213" s="48" t="str">
        <f>IF(E213=Bun!$A$4,Bun!$E$4,IF(E213=Bun!$A$5,Bun!$E$5,IF(E213=Bun!$A$6,Bun!$E$6,IF(E213=Bun!$A$7,Bun!$E$7,IF(E213=Bun!$A$8,Bun!$E$8,"")))))</f>
        <v/>
      </c>
      <c r="G213" s="67"/>
      <c r="H213" s="48" t="str">
        <f>IF(G213=Modulable!$A$4,Modulable!$E$4,IF(G213=Modulable!$A$5,Modulable!$E$5,IF(G213=Modulable!$A$6,Modulable!$E$6,IF(G213=Modulable!$A$7,Modulable!$E$7,IF(G213=Modulable!$A$8,Modulable!$E$8,"")))))</f>
        <v/>
      </c>
      <c r="I213" s="76"/>
      <c r="J213" s="48" t="str">
        <f>IF(I213=Plissé!$A$4,Plissé!$E$4,IF(I213=Plissé!$A$5,Plissé!$E$5,IF(I213=Plissé!$A$6,Plissé!$E$6,IF(I213=Plissé!$A$7,Plissé!$E$7,IF(I213=Plissé!$A$8,Plissé!$E$8,"")))))</f>
        <v/>
      </c>
      <c r="K213" s="85"/>
      <c r="L213" s="51" t="str">
        <f>IF(K213=Bandeau!$A$4,Bandeau!$E$4,IF(K213=Bandeau!$A$5,Bandeau!$E$5,IF(K213=Bandeau!$A$6,Bandeau!$E$6,IF(K213=Bandeau!$A$7,Bandeau!$E$7,IF(K213=Bandeau!$A$8,Bandeau!$E$8,IF(K213=Bandeau!$A$9,Bandeau!$E$9,IF(K213=Bandeau!$A$10,Bandeau!$E$10,IF(K213=Bandeau!$A$11,Bandeau!$E$11,IF(K213=Bandeau!$A$12,Bandeau!$E$12,"")))))))))</f>
        <v/>
      </c>
      <c r="M213" s="94"/>
      <c r="N213" s="91"/>
      <c r="O213" s="91"/>
      <c r="P213" s="55" t="str">
        <f>IF(C213="","",SUM(IF(E213="",0,Bun!$I$7),IF(E214="",0,Bun!$I$7),IF(E215="",0,Bun!$I$7),IF(E216="",0,Bun!$I$7),IF(E217="",0,Bun!$I$7),IF(G214="",0,Modulable!$I$7),IF(G215="",0,Modulable!$I$7),IF(G216="",0,Modulable!$I$7),IF(G217="",0,Modulable!$I$7),IF(G213="",0,Modulable!$I$7),IF(I213="",0,Plissé!$I$7),IF(I214="",0,Plissé!$I$7),IF(I215="",0,Plissé!$I$7),IF(I216="",0,Plissé!$I$7),IF(I217="",0,Plissé!$I$7),IF(L213="",0,Bandeau!$I$7),IF(L214="",0,Bandeau!$I$7),IF(L215="",0,Bandeau!$I$7),IF(L216="",0,Bandeau!$I$7),IF(L217="",0,Bandeau!$I$7)))</f>
        <v/>
      </c>
    </row>
    <row r="214" spans="2:16" ht="15.75" x14ac:dyDescent="0.25">
      <c r="B214" s="121" t="str">
        <f>IF('[1]Registre des ventes'!C111="","",'[1]Registre des ventes'!C111)</f>
        <v/>
      </c>
      <c r="C214" s="103" t="str">
        <f>IF('[1]Registre des ventes'!D111="","",'[1]Registre des ventes'!D111)</f>
        <v/>
      </c>
      <c r="D214" s="100" t="str">
        <f t="shared" ref="D214" si="123">IF(C214="","",IF(C214&lt;90,"Payé par le client",6))</f>
        <v/>
      </c>
      <c r="E214" s="56"/>
      <c r="F214" s="46" t="str">
        <f>IF(E214=Bun!$A$4,Bun!$E$4,IF(E214=Bun!$A$5,Bun!$E$5,IF(E214=Bun!$A$6,Bun!$E$6,IF(E214=Bun!$A$7,Bun!$E$7,IF(E214=Bun!$A$8,Bun!$E$8,"")))))</f>
        <v/>
      </c>
      <c r="G214" s="65"/>
      <c r="H214" s="46" t="str">
        <f>IF(G214=Modulable!$A$4,Modulable!$E$4,IF(G214=Modulable!$A$5,Modulable!$E$5,IF(G214=Modulable!$A$6,Modulable!$E$6,IF(G214=Modulable!$A$7,Modulable!$E$7,IF(G214=Modulable!$A$8,Modulable!$E$8,"")))))</f>
        <v/>
      </c>
      <c r="I214" s="74"/>
      <c r="J214" s="46" t="str">
        <f>IF(I214=Plissé!$A$4,Plissé!$E$4,IF(I214=Plissé!$A$5,Plissé!$E$5,IF(I214=Plissé!$A$6,Plissé!$E$6,IF(I214=Plissé!$A$7,Plissé!$E$7,IF(I214=Plissé!$A$8,Plissé!$E$8,"")))))</f>
        <v/>
      </c>
      <c r="K214" s="83"/>
      <c r="L214" s="49" t="str">
        <f>IF(K214=Bandeau!$A$4,Bandeau!$E$4,IF(K214=Bandeau!$A$5,Bandeau!$E$5,IF(K214=Bandeau!$A$6,Bandeau!$E$6,IF(K214=Bandeau!$A$7,Bandeau!$E$7,IF(K214=Bandeau!$A$8,Bandeau!$E$8,IF(K214=Bandeau!$A$9,Bandeau!$E$9,IF(K214=Bandeau!$A$10,Bandeau!$E$10,IF(K214=Bandeau!$A$11,Bandeau!$E$11,IF(K214=Bandeau!$A$12,Bandeau!$E$12,"")))))))))</f>
        <v/>
      </c>
      <c r="M214" s="92" t="str">
        <f t="shared" ref="M214" si="124">IF(C214="","",(1.5))</f>
        <v/>
      </c>
      <c r="N214" s="89" t="str">
        <f t="shared" ref="N214" si="125">IF(C214="","",0.25+((1.4*C214)/100))</f>
        <v/>
      </c>
      <c r="O214" s="89" t="str">
        <f t="shared" ref="O214" si="126">IF(C214="","",C214-SUM(D214,F214:F218,H214:H218,J214:J218,L214:L218,N214))</f>
        <v/>
      </c>
      <c r="P214" s="53" t="str">
        <f>IF(C214="","",SUM(IF(E214="",0,Bun!$I$7),IF(E215="",0,Bun!$I$7),IF(E216="",0,Bun!$I$7),IF(E217="",0,Bun!$I$7),IF(E218="",0,Bun!$I$7),IF(G215="",0,Modulable!$I$7),IF(G216="",0,Modulable!$I$7),IF(G217="",0,Modulable!$I$7),IF(G218="",0,Modulable!$I$7),IF(G214="",0,Modulable!$I$7),IF(I214="",0,Plissé!$I$7),IF(I215="",0,Plissé!$I$7),IF(I216="",0,Plissé!$I$7),IF(I217="",0,Plissé!$I$7),IF(I218="",0,Plissé!$I$7),IF(L214="",0,Bandeau!$I$7),IF(L215="",0,Bandeau!$I$7),IF(L216="",0,Bandeau!$I$7),IF(L217="",0,Bandeau!$I$7),IF(L218="",0,Bandeau!$I$7)))</f>
        <v/>
      </c>
    </row>
    <row r="215" spans="2:16" ht="15.75" x14ac:dyDescent="0.25">
      <c r="B215" s="122"/>
      <c r="C215" s="104"/>
      <c r="D215" s="101"/>
      <c r="E215" s="57"/>
      <c r="F215" s="47" t="str">
        <f>IF(E215=Bun!$A$4,Bun!$E$4,IF(E215=Bun!$A$5,Bun!$E$5,IF(E215=Bun!$A$6,Bun!$E$6,IF(E215=Bun!$A$7,Bun!$E$7,IF(E215=Bun!$A$8,Bun!$E$8,"")))))</f>
        <v/>
      </c>
      <c r="G215" s="66"/>
      <c r="H215" s="47" t="str">
        <f>IF(G215=Modulable!$A$4,Modulable!$E$4,IF(G215=Modulable!$A$5,Modulable!$E$5,IF(G215=Modulable!$A$6,Modulable!$E$6,IF(G215=Modulable!$A$7,Modulable!$E$7,IF(G215=Modulable!$A$8,Modulable!$E$8,"")))))</f>
        <v/>
      </c>
      <c r="I215" s="75"/>
      <c r="J215" s="47" t="str">
        <f>IF(I215=Plissé!$A$4,Plissé!$E$4,IF(I215=Plissé!$A$5,Plissé!$E$5,IF(I215=Plissé!$A$6,Plissé!$E$6,IF(I215=Plissé!$A$7,Plissé!$E$7,IF(I215=Plissé!$A$8,Plissé!$E$8,"")))))</f>
        <v/>
      </c>
      <c r="K215" s="84"/>
      <c r="L215" s="50" t="str">
        <f>IF(K215=Bandeau!$A$4,Bandeau!$E$4,IF(K215=Bandeau!$A$5,Bandeau!$E$5,IF(K215=Bandeau!$A$6,Bandeau!$E$6,IF(K215=Bandeau!$A$7,Bandeau!$E$7,IF(K215=Bandeau!$A$8,Bandeau!$E$8,IF(K215=Bandeau!$A$9,Bandeau!$E$9,IF(K215=Bandeau!$A$10,Bandeau!$E$10,IF(K215=Bandeau!$A$11,Bandeau!$E$11,IF(K215=Bandeau!$A$12,Bandeau!$E$12,"")))))))))</f>
        <v/>
      </c>
      <c r="M215" s="93"/>
      <c r="N215" s="90"/>
      <c r="O215" s="90"/>
      <c r="P215" s="54" t="str">
        <f>IF(C215="","",SUM(IF(E215="",0,Bun!$I$7),IF(E216="",0,Bun!$I$7),IF(E217="",0,Bun!$I$7),IF(E218="",0,Bun!$I$7),IF(E219="",0,Bun!$I$7),IF(G216="",0,Modulable!$I$7),IF(G217="",0,Modulable!$I$7),IF(G218="",0,Modulable!$I$7),IF(G219="",0,Modulable!$I$7),IF(G215="",0,Modulable!$I$7),IF(I215="",0,Plissé!$I$7),IF(I216="",0,Plissé!$I$7),IF(I217="",0,Plissé!$I$7),IF(I218="",0,Plissé!$I$7),IF(I219="",0,Plissé!$I$7),IF(L215="",0,Bandeau!$I$7),IF(L216="",0,Bandeau!$I$7),IF(L217="",0,Bandeau!$I$7),IF(L218="",0,Bandeau!$I$7),IF(L219="",0,Bandeau!$I$7)))</f>
        <v/>
      </c>
    </row>
    <row r="216" spans="2:16" ht="15.75" x14ac:dyDescent="0.25">
      <c r="B216" s="122"/>
      <c r="C216" s="104"/>
      <c r="D216" s="101"/>
      <c r="E216" s="57"/>
      <c r="F216" s="47" t="str">
        <f>IF(E216=Bun!$A$4,Bun!$E$4,IF(E216=Bun!$A$5,Bun!$E$5,IF(E216=Bun!$A$6,Bun!$E$6,IF(E216=Bun!$A$7,Bun!$E$7,IF(E216=Bun!$A$8,Bun!$E$8,"")))))</f>
        <v/>
      </c>
      <c r="G216" s="66"/>
      <c r="H216" s="47" t="str">
        <f>IF(G216=Modulable!$A$4,Modulable!$E$4,IF(G216=Modulable!$A$5,Modulable!$E$5,IF(G216=Modulable!$A$6,Modulable!$E$6,IF(G216=Modulable!$A$7,Modulable!$E$7,IF(G216=Modulable!$A$8,Modulable!$E$8,"")))))</f>
        <v/>
      </c>
      <c r="I216" s="75"/>
      <c r="J216" s="47" t="str">
        <f>IF(I216=Plissé!$A$4,Plissé!$E$4,IF(I216=Plissé!$A$5,Plissé!$E$5,IF(I216=Plissé!$A$6,Plissé!$E$6,IF(I216=Plissé!$A$7,Plissé!$E$7,IF(I216=Plissé!$A$8,Plissé!$E$8,"")))))</f>
        <v/>
      </c>
      <c r="K216" s="84"/>
      <c r="L216" s="50" t="str">
        <f>IF(K216=Bandeau!$A$4,Bandeau!$E$4,IF(K216=Bandeau!$A$5,Bandeau!$E$5,IF(K216=Bandeau!$A$6,Bandeau!$E$6,IF(K216=Bandeau!$A$7,Bandeau!$E$7,IF(K216=Bandeau!$A$8,Bandeau!$E$8,IF(K216=Bandeau!$A$9,Bandeau!$E$9,IF(K216=Bandeau!$A$10,Bandeau!$E$10,IF(K216=Bandeau!$A$11,Bandeau!$E$11,IF(K216=Bandeau!$A$12,Bandeau!$E$12,"")))))))))</f>
        <v/>
      </c>
      <c r="M216" s="93"/>
      <c r="N216" s="90"/>
      <c r="O216" s="90"/>
      <c r="P216" s="54" t="str">
        <f>IF(C216="","",SUM(IF(E216="",0,Bun!$I$7),IF(E217="",0,Bun!$I$7),IF(E218="",0,Bun!$I$7),IF(E219="",0,Bun!$I$7),IF(E220="",0,Bun!$I$7),IF(G217="",0,Modulable!$I$7),IF(G218="",0,Modulable!$I$7),IF(G219="",0,Modulable!$I$7),IF(G220="",0,Modulable!$I$7),IF(G216="",0,Modulable!$I$7),IF(I216="",0,Plissé!$I$7),IF(I217="",0,Plissé!$I$7),IF(I218="",0,Plissé!$I$7),IF(I219="",0,Plissé!$I$7),IF(I220="",0,Plissé!$I$7),IF(L216="",0,Bandeau!$I$7),IF(L217="",0,Bandeau!$I$7),IF(L218="",0,Bandeau!$I$7),IF(L219="",0,Bandeau!$I$7),IF(L220="",0,Bandeau!$I$7)))</f>
        <v/>
      </c>
    </row>
    <row r="217" spans="2:16" ht="15.75" x14ac:dyDescent="0.25">
      <c r="B217" s="122"/>
      <c r="C217" s="104"/>
      <c r="D217" s="101"/>
      <c r="E217" s="57"/>
      <c r="F217" s="47" t="str">
        <f>IF(E217=Bun!$A$4,Bun!$E$4,IF(E217=Bun!$A$5,Bun!$E$5,IF(E217=Bun!$A$6,Bun!$E$6,IF(E217=Bun!$A$7,Bun!$E$7,IF(E217=Bun!$A$8,Bun!$E$8,"")))))</f>
        <v/>
      </c>
      <c r="G217" s="66"/>
      <c r="H217" s="47" t="str">
        <f>IF(G217=Modulable!$A$4,Modulable!$E$4,IF(G217=Modulable!$A$5,Modulable!$E$5,IF(G217=Modulable!$A$6,Modulable!$E$6,IF(G217=Modulable!$A$7,Modulable!$E$7,IF(G217=Modulable!$A$8,Modulable!$E$8,"")))))</f>
        <v/>
      </c>
      <c r="I217" s="75"/>
      <c r="J217" s="47" t="str">
        <f>IF(I217=Plissé!$A$4,Plissé!$E$4,IF(I217=Plissé!$A$5,Plissé!$E$5,IF(I217=Plissé!$A$6,Plissé!$E$6,IF(I217=Plissé!$A$7,Plissé!$E$7,IF(I217=Plissé!$A$8,Plissé!$E$8,"")))))</f>
        <v/>
      </c>
      <c r="K217" s="84"/>
      <c r="L217" s="50" t="str">
        <f>IF(K217=Bandeau!$A$4,Bandeau!$E$4,IF(K217=Bandeau!$A$5,Bandeau!$E$5,IF(K217=Bandeau!$A$6,Bandeau!$E$6,IF(K217=Bandeau!$A$7,Bandeau!$E$7,IF(K217=Bandeau!$A$8,Bandeau!$E$8,IF(K217=Bandeau!$A$9,Bandeau!$E$9,IF(K217=Bandeau!$A$10,Bandeau!$E$10,IF(K217=Bandeau!$A$11,Bandeau!$E$11,IF(K217=Bandeau!$A$12,Bandeau!$E$12,"")))))))))</f>
        <v/>
      </c>
      <c r="M217" s="93"/>
      <c r="N217" s="90"/>
      <c r="O217" s="90"/>
      <c r="P217" s="54" t="str">
        <f>IF(C217="","",SUM(IF(E217="",0,Bun!$I$7),IF(E218="",0,Bun!$I$7),IF(E219="",0,Bun!$I$7),IF(E220="",0,Bun!$I$7),IF(E221="",0,Bun!$I$7),IF(G218="",0,Modulable!$I$7),IF(G219="",0,Modulable!$I$7),IF(G220="",0,Modulable!$I$7),IF(G221="",0,Modulable!$I$7),IF(G217="",0,Modulable!$I$7),IF(I217="",0,Plissé!$I$7),IF(I218="",0,Plissé!$I$7),IF(I219="",0,Plissé!$I$7),IF(I220="",0,Plissé!$I$7),IF(I221="",0,Plissé!$I$7),IF(L217="",0,Bandeau!$I$7),IF(L218="",0,Bandeau!$I$7),IF(L219="",0,Bandeau!$I$7),IF(L220="",0,Bandeau!$I$7),IF(L221="",0,Bandeau!$I$7)))</f>
        <v/>
      </c>
    </row>
    <row r="218" spans="2:16" ht="16.5" thickBot="1" x14ac:dyDescent="0.3">
      <c r="B218" s="123"/>
      <c r="C218" s="105"/>
      <c r="D218" s="102"/>
      <c r="E218" s="58"/>
      <c r="F218" s="48" t="str">
        <f>IF(E218=Bun!$A$4,Bun!$E$4,IF(E218=Bun!$A$5,Bun!$E$5,IF(E218=Bun!$A$6,Bun!$E$6,IF(E218=Bun!$A$7,Bun!$E$7,IF(E218=Bun!$A$8,Bun!$E$8,"")))))</f>
        <v/>
      </c>
      <c r="G218" s="67"/>
      <c r="H218" s="48" t="str">
        <f>IF(G218=Modulable!$A$4,Modulable!$E$4,IF(G218=Modulable!$A$5,Modulable!$E$5,IF(G218=Modulable!$A$6,Modulable!$E$6,IF(G218=Modulable!$A$7,Modulable!$E$7,IF(G218=Modulable!$A$8,Modulable!$E$8,"")))))</f>
        <v/>
      </c>
      <c r="I218" s="76"/>
      <c r="J218" s="48" t="str">
        <f>IF(I218=Plissé!$A$4,Plissé!$E$4,IF(I218=Plissé!$A$5,Plissé!$E$5,IF(I218=Plissé!$A$6,Plissé!$E$6,IF(I218=Plissé!$A$7,Plissé!$E$7,IF(I218=Plissé!$A$8,Plissé!$E$8,"")))))</f>
        <v/>
      </c>
      <c r="K218" s="85"/>
      <c r="L218" s="51" t="str">
        <f>IF(K218=Bandeau!$A$4,Bandeau!$E$4,IF(K218=Bandeau!$A$5,Bandeau!$E$5,IF(K218=Bandeau!$A$6,Bandeau!$E$6,IF(K218=Bandeau!$A$7,Bandeau!$E$7,IF(K218=Bandeau!$A$8,Bandeau!$E$8,IF(K218=Bandeau!$A$9,Bandeau!$E$9,IF(K218=Bandeau!$A$10,Bandeau!$E$10,IF(K218=Bandeau!$A$11,Bandeau!$E$11,IF(K218=Bandeau!$A$12,Bandeau!$E$12,"")))))))))</f>
        <v/>
      </c>
      <c r="M218" s="94"/>
      <c r="N218" s="91"/>
      <c r="O218" s="91"/>
      <c r="P218" s="55" t="str">
        <f>IF(C218="","",SUM(IF(E218="",0,Bun!$I$7),IF(E219="",0,Bun!$I$7),IF(E220="",0,Bun!$I$7),IF(E221="",0,Bun!$I$7),IF(E222="",0,Bun!$I$7),IF(G219="",0,Modulable!$I$7),IF(G220="",0,Modulable!$I$7),IF(G221="",0,Modulable!$I$7),IF(G222="",0,Modulable!$I$7),IF(G218="",0,Modulable!$I$7),IF(I218="",0,Plissé!$I$7),IF(I219="",0,Plissé!$I$7),IF(I220="",0,Plissé!$I$7),IF(I221="",0,Plissé!$I$7),IF(I222="",0,Plissé!$I$7),IF(L218="",0,Bandeau!$I$7),IF(L219="",0,Bandeau!$I$7),IF(L220="",0,Bandeau!$I$7),IF(L221="",0,Bandeau!$I$7),IF(L222="",0,Bandeau!$I$7)))</f>
        <v/>
      </c>
    </row>
    <row r="219" spans="2:16" ht="15.75" x14ac:dyDescent="0.25">
      <c r="B219" s="121" t="str">
        <f>IF('[1]Registre des ventes'!C116="","",'[1]Registre des ventes'!C116)</f>
        <v/>
      </c>
      <c r="C219" s="103" t="str">
        <f>IF('[1]Registre des ventes'!D116="","",'[1]Registre des ventes'!D116)</f>
        <v/>
      </c>
      <c r="D219" s="100" t="str">
        <f t="shared" ref="D219" si="127">IF(C219="","",IF(C219&lt;90,"Payé par le client",6))</f>
        <v/>
      </c>
      <c r="E219" s="56"/>
      <c r="F219" s="46" t="str">
        <f>IF(E219=Bun!$A$4,Bun!$E$4,IF(E219=Bun!$A$5,Bun!$E$5,IF(E219=Bun!$A$6,Bun!$E$6,IF(E219=Bun!$A$7,Bun!$E$7,IF(E219=Bun!$A$8,Bun!$E$8,"")))))</f>
        <v/>
      </c>
      <c r="G219" s="65"/>
      <c r="H219" s="46" t="str">
        <f>IF(G219=Modulable!$A$4,Modulable!$E$4,IF(G219=Modulable!$A$5,Modulable!$E$5,IF(G219=Modulable!$A$6,Modulable!$E$6,IF(G219=Modulable!$A$7,Modulable!$E$7,IF(G219=Modulable!$A$8,Modulable!$E$8,"")))))</f>
        <v/>
      </c>
      <c r="I219" s="74"/>
      <c r="J219" s="46" t="str">
        <f>IF(I219=Plissé!$A$4,Plissé!$E$4,IF(I219=Plissé!$A$5,Plissé!$E$5,IF(I219=Plissé!$A$6,Plissé!$E$6,IF(I219=Plissé!$A$7,Plissé!$E$7,IF(I219=Plissé!$A$8,Plissé!$E$8,"")))))</f>
        <v/>
      </c>
      <c r="K219" s="83"/>
      <c r="L219" s="49" t="str">
        <f>IF(K219=Bandeau!$A$4,Bandeau!$E$4,IF(K219=Bandeau!$A$5,Bandeau!$E$5,IF(K219=Bandeau!$A$6,Bandeau!$E$6,IF(K219=Bandeau!$A$7,Bandeau!$E$7,IF(K219=Bandeau!$A$8,Bandeau!$E$8,IF(K219=Bandeau!$A$9,Bandeau!$E$9,IF(K219=Bandeau!$A$10,Bandeau!$E$10,IF(K219=Bandeau!$A$11,Bandeau!$E$11,IF(K219=Bandeau!$A$12,Bandeau!$E$12,"")))))))))</f>
        <v/>
      </c>
      <c r="M219" s="92" t="str">
        <f t="shared" ref="M219" si="128">IF(C219="","",(1.5))</f>
        <v/>
      </c>
      <c r="N219" s="89" t="str">
        <f t="shared" ref="N219" si="129">IF(C219="","",0.25+((1.4*C219)/100))</f>
        <v/>
      </c>
      <c r="O219" s="89" t="str">
        <f t="shared" ref="O219" si="130">IF(C219="","",C219-SUM(D219,F219:F223,H219:H223,J219:J223,L219:L223,N219))</f>
        <v/>
      </c>
      <c r="P219" s="53" t="str">
        <f>IF(C219="","",SUM(IF(E219="",0,Bun!$I$7),IF(E220="",0,Bun!$I$7),IF(E221="",0,Bun!$I$7),IF(E222="",0,Bun!$I$7),IF(E223="",0,Bun!$I$7),IF(G220="",0,Modulable!$I$7),IF(G221="",0,Modulable!$I$7),IF(G222="",0,Modulable!$I$7),IF(G223="",0,Modulable!$I$7),IF(G219="",0,Modulable!$I$7),IF(I219="",0,Plissé!$I$7),IF(I220="",0,Plissé!$I$7),IF(I221="",0,Plissé!$I$7),IF(I222="",0,Plissé!$I$7),IF(I223="",0,Plissé!$I$7),IF(L219="",0,Bandeau!$I$7),IF(L220="",0,Bandeau!$I$7),IF(L221="",0,Bandeau!$I$7),IF(L222="",0,Bandeau!$I$7),IF(L223="",0,Bandeau!$I$7)))</f>
        <v/>
      </c>
    </row>
    <row r="220" spans="2:16" ht="15.75" x14ac:dyDescent="0.25">
      <c r="B220" s="122"/>
      <c r="C220" s="104"/>
      <c r="D220" s="101"/>
      <c r="E220" s="57"/>
      <c r="F220" s="47" t="str">
        <f>IF(E220=Bun!$A$4,Bun!$E$4,IF(E220=Bun!$A$5,Bun!$E$5,IF(E220=Bun!$A$6,Bun!$E$6,IF(E220=Bun!$A$7,Bun!$E$7,IF(E220=Bun!$A$8,Bun!$E$8,"")))))</f>
        <v/>
      </c>
      <c r="G220" s="66"/>
      <c r="H220" s="47" t="str">
        <f>IF(G220=Modulable!$A$4,Modulable!$E$4,IF(G220=Modulable!$A$5,Modulable!$E$5,IF(G220=Modulable!$A$6,Modulable!$E$6,IF(G220=Modulable!$A$7,Modulable!$E$7,IF(G220=Modulable!$A$8,Modulable!$E$8,"")))))</f>
        <v/>
      </c>
      <c r="I220" s="75"/>
      <c r="J220" s="47" t="str">
        <f>IF(I220=Plissé!$A$4,Plissé!$E$4,IF(I220=Plissé!$A$5,Plissé!$E$5,IF(I220=Plissé!$A$6,Plissé!$E$6,IF(I220=Plissé!$A$7,Plissé!$E$7,IF(I220=Plissé!$A$8,Plissé!$E$8,"")))))</f>
        <v/>
      </c>
      <c r="K220" s="84"/>
      <c r="L220" s="50" t="str">
        <f>IF(K220=Bandeau!$A$4,Bandeau!$E$4,IF(K220=Bandeau!$A$5,Bandeau!$E$5,IF(K220=Bandeau!$A$6,Bandeau!$E$6,IF(K220=Bandeau!$A$7,Bandeau!$E$7,IF(K220=Bandeau!$A$8,Bandeau!$E$8,IF(K220=Bandeau!$A$9,Bandeau!$E$9,IF(K220=Bandeau!$A$10,Bandeau!$E$10,IF(K220=Bandeau!$A$11,Bandeau!$E$11,IF(K220=Bandeau!$A$12,Bandeau!$E$12,"")))))))))</f>
        <v/>
      </c>
      <c r="M220" s="93"/>
      <c r="N220" s="90"/>
      <c r="O220" s="90"/>
      <c r="P220" s="54" t="str">
        <f>IF(C220="","",SUM(IF(E220="",0,Bun!$I$7),IF(E221="",0,Bun!$I$7),IF(E222="",0,Bun!$I$7),IF(E223="",0,Bun!$I$7),IF(E224="",0,Bun!$I$7),IF(G221="",0,Modulable!$I$7),IF(G222="",0,Modulable!$I$7),IF(G223="",0,Modulable!$I$7),IF(G224="",0,Modulable!$I$7),IF(G220="",0,Modulable!$I$7),IF(I220="",0,Plissé!$I$7),IF(I221="",0,Plissé!$I$7),IF(I222="",0,Plissé!$I$7),IF(I223="",0,Plissé!$I$7),IF(I224="",0,Plissé!$I$7),IF(L220="",0,Bandeau!$I$7),IF(L221="",0,Bandeau!$I$7),IF(L222="",0,Bandeau!$I$7),IF(L223="",0,Bandeau!$I$7),IF(L224="",0,Bandeau!$I$7)))</f>
        <v/>
      </c>
    </row>
    <row r="221" spans="2:16" ht="15.75" x14ac:dyDescent="0.25">
      <c r="B221" s="122"/>
      <c r="C221" s="104"/>
      <c r="D221" s="101"/>
      <c r="E221" s="57"/>
      <c r="F221" s="47" t="str">
        <f>IF(E221=Bun!$A$4,Bun!$E$4,IF(E221=Bun!$A$5,Bun!$E$5,IF(E221=Bun!$A$6,Bun!$E$6,IF(E221=Bun!$A$7,Bun!$E$7,IF(E221=Bun!$A$8,Bun!$E$8,"")))))</f>
        <v/>
      </c>
      <c r="G221" s="66"/>
      <c r="H221" s="47" t="str">
        <f>IF(G221=Modulable!$A$4,Modulable!$E$4,IF(G221=Modulable!$A$5,Modulable!$E$5,IF(G221=Modulable!$A$6,Modulable!$E$6,IF(G221=Modulable!$A$7,Modulable!$E$7,IF(G221=Modulable!$A$8,Modulable!$E$8,"")))))</f>
        <v/>
      </c>
      <c r="I221" s="75"/>
      <c r="J221" s="47" t="str">
        <f>IF(I221=Plissé!$A$4,Plissé!$E$4,IF(I221=Plissé!$A$5,Plissé!$E$5,IF(I221=Plissé!$A$6,Plissé!$E$6,IF(I221=Plissé!$A$7,Plissé!$E$7,IF(I221=Plissé!$A$8,Plissé!$E$8,"")))))</f>
        <v/>
      </c>
      <c r="K221" s="84"/>
      <c r="L221" s="50" t="str">
        <f>IF(K221=Bandeau!$A$4,Bandeau!$E$4,IF(K221=Bandeau!$A$5,Bandeau!$E$5,IF(K221=Bandeau!$A$6,Bandeau!$E$6,IF(K221=Bandeau!$A$7,Bandeau!$E$7,IF(K221=Bandeau!$A$8,Bandeau!$E$8,IF(K221=Bandeau!$A$9,Bandeau!$E$9,IF(K221=Bandeau!$A$10,Bandeau!$E$10,IF(K221=Bandeau!$A$11,Bandeau!$E$11,IF(K221=Bandeau!$A$12,Bandeau!$E$12,"")))))))))</f>
        <v/>
      </c>
      <c r="M221" s="93"/>
      <c r="N221" s="90"/>
      <c r="O221" s="90"/>
      <c r="P221" s="54" t="str">
        <f>IF(C221="","",SUM(IF(E221="",0,Bun!$I$7),IF(E222="",0,Bun!$I$7),IF(E223="",0,Bun!$I$7),IF(E224="",0,Bun!$I$7),IF(E225="",0,Bun!$I$7),IF(G222="",0,Modulable!$I$7),IF(G223="",0,Modulable!$I$7),IF(G224="",0,Modulable!$I$7),IF(G225="",0,Modulable!$I$7),IF(G221="",0,Modulable!$I$7),IF(I221="",0,Plissé!$I$7),IF(I222="",0,Plissé!$I$7),IF(I223="",0,Plissé!$I$7),IF(I224="",0,Plissé!$I$7),IF(I225="",0,Plissé!$I$7),IF(L221="",0,Bandeau!$I$7),IF(L222="",0,Bandeau!$I$7),IF(L223="",0,Bandeau!$I$7),IF(L224="",0,Bandeau!$I$7),IF(L225="",0,Bandeau!$I$7)))</f>
        <v/>
      </c>
    </row>
    <row r="222" spans="2:16" ht="15.75" x14ac:dyDescent="0.25">
      <c r="B222" s="122"/>
      <c r="C222" s="104"/>
      <c r="D222" s="101"/>
      <c r="E222" s="57"/>
      <c r="F222" s="47" t="str">
        <f>IF(E222=Bun!$A$4,Bun!$E$4,IF(E222=Bun!$A$5,Bun!$E$5,IF(E222=Bun!$A$6,Bun!$E$6,IF(E222=Bun!$A$7,Bun!$E$7,IF(E222=Bun!$A$8,Bun!$E$8,"")))))</f>
        <v/>
      </c>
      <c r="G222" s="66"/>
      <c r="H222" s="47" t="str">
        <f>IF(G222=Modulable!$A$4,Modulable!$E$4,IF(G222=Modulable!$A$5,Modulable!$E$5,IF(G222=Modulable!$A$6,Modulable!$E$6,IF(G222=Modulable!$A$7,Modulable!$E$7,IF(G222=Modulable!$A$8,Modulable!$E$8,"")))))</f>
        <v/>
      </c>
      <c r="I222" s="75"/>
      <c r="J222" s="47" t="str">
        <f>IF(I222=Plissé!$A$4,Plissé!$E$4,IF(I222=Plissé!$A$5,Plissé!$E$5,IF(I222=Plissé!$A$6,Plissé!$E$6,IF(I222=Plissé!$A$7,Plissé!$E$7,IF(I222=Plissé!$A$8,Plissé!$E$8,"")))))</f>
        <v/>
      </c>
      <c r="K222" s="84"/>
      <c r="L222" s="50" t="str">
        <f>IF(K222=Bandeau!$A$4,Bandeau!$E$4,IF(K222=Bandeau!$A$5,Bandeau!$E$5,IF(K222=Bandeau!$A$6,Bandeau!$E$6,IF(K222=Bandeau!$A$7,Bandeau!$E$7,IF(K222=Bandeau!$A$8,Bandeau!$E$8,IF(K222=Bandeau!$A$9,Bandeau!$E$9,IF(K222=Bandeau!$A$10,Bandeau!$E$10,IF(K222=Bandeau!$A$11,Bandeau!$E$11,IF(K222=Bandeau!$A$12,Bandeau!$E$12,"")))))))))</f>
        <v/>
      </c>
      <c r="M222" s="93"/>
      <c r="N222" s="90"/>
      <c r="O222" s="90"/>
      <c r="P222" s="54" t="str">
        <f>IF(C222="","",SUM(IF(E222="",0,Bun!$I$7),IF(E223="",0,Bun!$I$7),IF(E224="",0,Bun!$I$7),IF(E225="",0,Bun!$I$7),IF(E226="",0,Bun!$I$7),IF(G223="",0,Modulable!$I$7),IF(G224="",0,Modulable!$I$7),IF(G225="",0,Modulable!$I$7),IF(G226="",0,Modulable!$I$7),IF(G222="",0,Modulable!$I$7),IF(I222="",0,Plissé!$I$7),IF(I223="",0,Plissé!$I$7),IF(I224="",0,Plissé!$I$7),IF(I225="",0,Plissé!$I$7),IF(I226="",0,Plissé!$I$7),IF(L222="",0,Bandeau!$I$7),IF(L223="",0,Bandeau!$I$7),IF(L224="",0,Bandeau!$I$7),IF(L225="",0,Bandeau!$I$7),IF(L226="",0,Bandeau!$I$7)))</f>
        <v/>
      </c>
    </row>
    <row r="223" spans="2:16" ht="16.5" thickBot="1" x14ac:dyDescent="0.3">
      <c r="B223" s="123"/>
      <c r="C223" s="105"/>
      <c r="D223" s="102"/>
      <c r="E223" s="58"/>
      <c r="F223" s="48" t="str">
        <f>IF(E223=Bun!$A$4,Bun!$E$4,IF(E223=Bun!$A$5,Bun!$E$5,IF(E223=Bun!$A$6,Bun!$E$6,IF(E223=Bun!$A$7,Bun!$E$7,IF(E223=Bun!$A$8,Bun!$E$8,"")))))</f>
        <v/>
      </c>
      <c r="G223" s="67"/>
      <c r="H223" s="48" t="str">
        <f>IF(G223=Modulable!$A$4,Modulable!$E$4,IF(G223=Modulable!$A$5,Modulable!$E$5,IF(G223=Modulable!$A$6,Modulable!$E$6,IF(G223=Modulable!$A$7,Modulable!$E$7,IF(G223=Modulable!$A$8,Modulable!$E$8,"")))))</f>
        <v/>
      </c>
      <c r="I223" s="76"/>
      <c r="J223" s="48" t="str">
        <f>IF(I223=Plissé!$A$4,Plissé!$E$4,IF(I223=Plissé!$A$5,Plissé!$E$5,IF(I223=Plissé!$A$6,Plissé!$E$6,IF(I223=Plissé!$A$7,Plissé!$E$7,IF(I223=Plissé!$A$8,Plissé!$E$8,"")))))</f>
        <v/>
      </c>
      <c r="K223" s="85"/>
      <c r="L223" s="51" t="str">
        <f>IF(K223=Bandeau!$A$4,Bandeau!$E$4,IF(K223=Bandeau!$A$5,Bandeau!$E$5,IF(K223=Bandeau!$A$6,Bandeau!$E$6,IF(K223=Bandeau!$A$7,Bandeau!$E$7,IF(K223=Bandeau!$A$8,Bandeau!$E$8,IF(K223=Bandeau!$A$9,Bandeau!$E$9,IF(K223=Bandeau!$A$10,Bandeau!$E$10,IF(K223=Bandeau!$A$11,Bandeau!$E$11,IF(K223=Bandeau!$A$12,Bandeau!$E$12,"")))))))))</f>
        <v/>
      </c>
      <c r="M223" s="94"/>
      <c r="N223" s="91"/>
      <c r="O223" s="91"/>
      <c r="P223" s="55" t="str">
        <f>IF(C223="","",SUM(IF(E223="",0,Bun!$I$7),IF(E224="",0,Bun!$I$7),IF(E225="",0,Bun!$I$7),IF(E226="",0,Bun!$I$7),IF(E227="",0,Bun!$I$7),IF(G224="",0,Modulable!$I$7),IF(G225="",0,Modulable!$I$7),IF(G226="",0,Modulable!$I$7),IF(G227="",0,Modulable!$I$7),IF(G223="",0,Modulable!$I$7),IF(I223="",0,Plissé!$I$7),IF(I224="",0,Plissé!$I$7),IF(I225="",0,Plissé!$I$7),IF(I226="",0,Plissé!$I$7),IF(I227="",0,Plissé!$I$7),IF(L223="",0,Bandeau!$I$7),IF(L224="",0,Bandeau!$I$7),IF(L225="",0,Bandeau!$I$7),IF(L226="",0,Bandeau!$I$7),IF(L227="",0,Bandeau!$I$7)))</f>
        <v/>
      </c>
    </row>
    <row r="224" spans="2:16" ht="15.75" x14ac:dyDescent="0.25">
      <c r="B224" s="121" t="str">
        <f>IF('[1]Registre des ventes'!C121="","",'[1]Registre des ventes'!C121)</f>
        <v/>
      </c>
      <c r="C224" s="103" t="str">
        <f>IF('[1]Registre des ventes'!D121="","",'[1]Registre des ventes'!D121)</f>
        <v/>
      </c>
      <c r="D224" s="100" t="str">
        <f t="shared" ref="D224" si="131">IF(C224="","",IF(C224&lt;90,"Payé par le client",6))</f>
        <v/>
      </c>
      <c r="E224" s="56"/>
      <c r="F224" s="46" t="str">
        <f>IF(E224=Bun!$A$4,Bun!$E$4,IF(E224=Bun!$A$5,Bun!$E$5,IF(E224=Bun!$A$6,Bun!$E$6,IF(E224=Bun!$A$7,Bun!$E$7,IF(E224=Bun!$A$8,Bun!$E$8,"")))))</f>
        <v/>
      </c>
      <c r="G224" s="65"/>
      <c r="H224" s="46" t="str">
        <f>IF(G224=Modulable!$A$4,Modulable!$E$4,IF(G224=Modulable!$A$5,Modulable!$E$5,IF(G224=Modulable!$A$6,Modulable!$E$6,IF(G224=Modulable!$A$7,Modulable!$E$7,IF(G224=Modulable!$A$8,Modulable!$E$8,"")))))</f>
        <v/>
      </c>
      <c r="I224" s="74"/>
      <c r="J224" s="46" t="str">
        <f>IF(I224=Plissé!$A$4,Plissé!$E$4,IF(I224=Plissé!$A$5,Plissé!$E$5,IF(I224=Plissé!$A$6,Plissé!$E$6,IF(I224=Plissé!$A$7,Plissé!$E$7,IF(I224=Plissé!$A$8,Plissé!$E$8,"")))))</f>
        <v/>
      </c>
      <c r="K224" s="83"/>
      <c r="L224" s="49" t="str">
        <f>IF(K224=Bandeau!$A$4,Bandeau!$E$4,IF(K224=Bandeau!$A$5,Bandeau!$E$5,IF(K224=Bandeau!$A$6,Bandeau!$E$6,IF(K224=Bandeau!$A$7,Bandeau!$E$7,IF(K224=Bandeau!$A$8,Bandeau!$E$8,IF(K224=Bandeau!$A$9,Bandeau!$E$9,IF(K224=Bandeau!$A$10,Bandeau!$E$10,IF(K224=Bandeau!$A$11,Bandeau!$E$11,IF(K224=Bandeau!$A$12,Bandeau!$E$12,"")))))))))</f>
        <v/>
      </c>
      <c r="M224" s="92" t="str">
        <f t="shared" ref="M224" si="132">IF(C224="","",(1.5))</f>
        <v/>
      </c>
      <c r="N224" s="89" t="str">
        <f t="shared" ref="N224" si="133">IF(C224="","",0.25+((1.4*C224)/100))</f>
        <v/>
      </c>
      <c r="O224" s="89" t="str">
        <f t="shared" ref="O224" si="134">IF(C224="","",C224-SUM(D224,F224:F228,H224:H228,J224:J228,L224:L228,N224))</f>
        <v/>
      </c>
      <c r="P224" s="53" t="str">
        <f>IF(C224="","",SUM(IF(E224="",0,Bun!$I$7),IF(E225="",0,Bun!$I$7),IF(E226="",0,Bun!$I$7),IF(E227="",0,Bun!$I$7),IF(E228="",0,Bun!$I$7),IF(G225="",0,Modulable!$I$7),IF(G226="",0,Modulable!$I$7),IF(G227="",0,Modulable!$I$7),IF(G228="",0,Modulable!$I$7),IF(G224="",0,Modulable!$I$7),IF(I224="",0,Plissé!$I$7),IF(I225="",0,Plissé!$I$7),IF(I226="",0,Plissé!$I$7),IF(I227="",0,Plissé!$I$7),IF(I228="",0,Plissé!$I$7),IF(L224="",0,Bandeau!$I$7),IF(L225="",0,Bandeau!$I$7),IF(L226="",0,Bandeau!$I$7),IF(L227="",0,Bandeau!$I$7),IF(L228="",0,Bandeau!$I$7)))</f>
        <v/>
      </c>
    </row>
    <row r="225" spans="2:16" ht="15.75" x14ac:dyDescent="0.25">
      <c r="B225" s="122"/>
      <c r="C225" s="104"/>
      <c r="D225" s="101"/>
      <c r="E225" s="57"/>
      <c r="F225" s="47" t="str">
        <f>IF(E225=Bun!$A$4,Bun!$E$4,IF(E225=Bun!$A$5,Bun!$E$5,IF(E225=Bun!$A$6,Bun!$E$6,IF(E225=Bun!$A$7,Bun!$E$7,IF(E225=Bun!$A$8,Bun!$E$8,"")))))</f>
        <v/>
      </c>
      <c r="G225" s="66"/>
      <c r="H225" s="47" t="str">
        <f>IF(G225=Modulable!$A$4,Modulable!$E$4,IF(G225=Modulable!$A$5,Modulable!$E$5,IF(G225=Modulable!$A$6,Modulable!$E$6,IF(G225=Modulable!$A$7,Modulable!$E$7,IF(G225=Modulable!$A$8,Modulable!$E$8,"")))))</f>
        <v/>
      </c>
      <c r="I225" s="75"/>
      <c r="J225" s="47" t="str">
        <f>IF(I225=Plissé!$A$4,Plissé!$E$4,IF(I225=Plissé!$A$5,Plissé!$E$5,IF(I225=Plissé!$A$6,Plissé!$E$6,IF(I225=Plissé!$A$7,Plissé!$E$7,IF(I225=Plissé!$A$8,Plissé!$E$8,"")))))</f>
        <v/>
      </c>
      <c r="K225" s="84"/>
      <c r="L225" s="50" t="str">
        <f>IF(K225=Bandeau!$A$4,Bandeau!$E$4,IF(K225=Bandeau!$A$5,Bandeau!$E$5,IF(K225=Bandeau!$A$6,Bandeau!$E$6,IF(K225=Bandeau!$A$7,Bandeau!$E$7,IF(K225=Bandeau!$A$8,Bandeau!$E$8,IF(K225=Bandeau!$A$9,Bandeau!$E$9,IF(K225=Bandeau!$A$10,Bandeau!$E$10,IF(K225=Bandeau!$A$11,Bandeau!$E$11,IF(K225=Bandeau!$A$12,Bandeau!$E$12,"")))))))))</f>
        <v/>
      </c>
      <c r="M225" s="93"/>
      <c r="N225" s="90"/>
      <c r="O225" s="90"/>
      <c r="P225" s="54" t="str">
        <f>IF(C225="","",SUM(IF(E225="",0,Bun!$I$7),IF(E226="",0,Bun!$I$7),IF(E227="",0,Bun!$I$7),IF(E228="",0,Bun!$I$7),IF(E229="",0,Bun!$I$7),IF(G226="",0,Modulable!$I$7),IF(G227="",0,Modulable!$I$7),IF(G228="",0,Modulable!$I$7),IF(G229="",0,Modulable!$I$7),IF(G225="",0,Modulable!$I$7),IF(I225="",0,Plissé!$I$7),IF(I226="",0,Plissé!$I$7),IF(I227="",0,Plissé!$I$7),IF(I228="",0,Plissé!$I$7),IF(I229="",0,Plissé!$I$7),IF(L225="",0,Bandeau!$I$7),IF(L226="",0,Bandeau!$I$7),IF(L227="",0,Bandeau!$I$7),IF(L228="",0,Bandeau!$I$7),IF(L229="",0,Bandeau!$I$7)))</f>
        <v/>
      </c>
    </row>
    <row r="226" spans="2:16" ht="15.75" x14ac:dyDescent="0.25">
      <c r="B226" s="122"/>
      <c r="C226" s="104"/>
      <c r="D226" s="101"/>
      <c r="E226" s="57"/>
      <c r="F226" s="47" t="str">
        <f>IF(E226=Bun!$A$4,Bun!$E$4,IF(E226=Bun!$A$5,Bun!$E$5,IF(E226=Bun!$A$6,Bun!$E$6,IF(E226=Bun!$A$7,Bun!$E$7,IF(E226=Bun!$A$8,Bun!$E$8,"")))))</f>
        <v/>
      </c>
      <c r="G226" s="66"/>
      <c r="H226" s="47" t="str">
        <f>IF(G226=Modulable!$A$4,Modulable!$E$4,IF(G226=Modulable!$A$5,Modulable!$E$5,IF(G226=Modulable!$A$6,Modulable!$E$6,IF(G226=Modulable!$A$7,Modulable!$E$7,IF(G226=Modulable!$A$8,Modulable!$E$8,"")))))</f>
        <v/>
      </c>
      <c r="I226" s="75"/>
      <c r="J226" s="47" t="str">
        <f>IF(I226=Plissé!$A$4,Plissé!$E$4,IF(I226=Plissé!$A$5,Plissé!$E$5,IF(I226=Plissé!$A$6,Plissé!$E$6,IF(I226=Plissé!$A$7,Plissé!$E$7,IF(I226=Plissé!$A$8,Plissé!$E$8,"")))))</f>
        <v/>
      </c>
      <c r="K226" s="84"/>
      <c r="L226" s="50" t="str">
        <f>IF(K226=Bandeau!$A$4,Bandeau!$E$4,IF(K226=Bandeau!$A$5,Bandeau!$E$5,IF(K226=Bandeau!$A$6,Bandeau!$E$6,IF(K226=Bandeau!$A$7,Bandeau!$E$7,IF(K226=Bandeau!$A$8,Bandeau!$E$8,IF(K226=Bandeau!$A$9,Bandeau!$E$9,IF(K226=Bandeau!$A$10,Bandeau!$E$10,IF(K226=Bandeau!$A$11,Bandeau!$E$11,IF(K226=Bandeau!$A$12,Bandeau!$E$12,"")))))))))</f>
        <v/>
      </c>
      <c r="M226" s="93"/>
      <c r="N226" s="90"/>
      <c r="O226" s="90"/>
      <c r="P226" s="54" t="str">
        <f>IF(C226="","",SUM(IF(E226="",0,Bun!$I$7),IF(E227="",0,Bun!$I$7),IF(E228="",0,Bun!$I$7),IF(E229="",0,Bun!$I$7),IF(E230="",0,Bun!$I$7),IF(G227="",0,Modulable!$I$7),IF(G228="",0,Modulable!$I$7),IF(G229="",0,Modulable!$I$7),IF(G230="",0,Modulable!$I$7),IF(G226="",0,Modulable!$I$7),IF(I226="",0,Plissé!$I$7),IF(I227="",0,Plissé!$I$7),IF(I228="",0,Plissé!$I$7),IF(I229="",0,Plissé!$I$7),IF(I230="",0,Plissé!$I$7),IF(L226="",0,Bandeau!$I$7),IF(L227="",0,Bandeau!$I$7),IF(L228="",0,Bandeau!$I$7),IF(L229="",0,Bandeau!$I$7),IF(L230="",0,Bandeau!$I$7)))</f>
        <v/>
      </c>
    </row>
    <row r="227" spans="2:16" ht="15.75" x14ac:dyDescent="0.25">
      <c r="B227" s="122"/>
      <c r="C227" s="104"/>
      <c r="D227" s="101"/>
      <c r="E227" s="57"/>
      <c r="F227" s="47" t="str">
        <f>IF(E227=Bun!$A$4,Bun!$E$4,IF(E227=Bun!$A$5,Bun!$E$5,IF(E227=Bun!$A$6,Bun!$E$6,IF(E227=Bun!$A$7,Bun!$E$7,IF(E227=Bun!$A$8,Bun!$E$8,"")))))</f>
        <v/>
      </c>
      <c r="G227" s="66"/>
      <c r="H227" s="47" t="str">
        <f>IF(G227=Modulable!$A$4,Modulable!$E$4,IF(G227=Modulable!$A$5,Modulable!$E$5,IF(G227=Modulable!$A$6,Modulable!$E$6,IF(G227=Modulable!$A$7,Modulable!$E$7,IF(G227=Modulable!$A$8,Modulable!$E$8,"")))))</f>
        <v/>
      </c>
      <c r="I227" s="75"/>
      <c r="J227" s="47" t="str">
        <f>IF(I227=Plissé!$A$4,Plissé!$E$4,IF(I227=Plissé!$A$5,Plissé!$E$5,IF(I227=Plissé!$A$6,Plissé!$E$6,IF(I227=Plissé!$A$7,Plissé!$E$7,IF(I227=Plissé!$A$8,Plissé!$E$8,"")))))</f>
        <v/>
      </c>
      <c r="K227" s="84"/>
      <c r="L227" s="50" t="str">
        <f>IF(K227=Bandeau!$A$4,Bandeau!$E$4,IF(K227=Bandeau!$A$5,Bandeau!$E$5,IF(K227=Bandeau!$A$6,Bandeau!$E$6,IF(K227=Bandeau!$A$7,Bandeau!$E$7,IF(K227=Bandeau!$A$8,Bandeau!$E$8,IF(K227=Bandeau!$A$9,Bandeau!$E$9,IF(K227=Bandeau!$A$10,Bandeau!$E$10,IF(K227=Bandeau!$A$11,Bandeau!$E$11,IF(K227=Bandeau!$A$12,Bandeau!$E$12,"")))))))))</f>
        <v/>
      </c>
      <c r="M227" s="93"/>
      <c r="N227" s="90"/>
      <c r="O227" s="90"/>
      <c r="P227" s="54" t="str">
        <f>IF(C227="","",SUM(IF(E227="",0,Bun!$I$7),IF(E228="",0,Bun!$I$7),IF(E229="",0,Bun!$I$7),IF(E230="",0,Bun!$I$7),IF(E231="",0,Bun!$I$7),IF(G228="",0,Modulable!$I$7),IF(G229="",0,Modulable!$I$7),IF(G230="",0,Modulable!$I$7),IF(G231="",0,Modulable!$I$7),IF(G227="",0,Modulable!$I$7),IF(I227="",0,Plissé!$I$7),IF(I228="",0,Plissé!$I$7),IF(I229="",0,Plissé!$I$7),IF(I230="",0,Plissé!$I$7),IF(I231="",0,Plissé!$I$7),IF(L227="",0,Bandeau!$I$7),IF(L228="",0,Bandeau!$I$7),IF(L229="",0,Bandeau!$I$7),IF(L230="",0,Bandeau!$I$7),IF(L231="",0,Bandeau!$I$7)))</f>
        <v/>
      </c>
    </row>
    <row r="228" spans="2:16" ht="16.5" thickBot="1" x14ac:dyDescent="0.3">
      <c r="B228" s="123"/>
      <c r="C228" s="105"/>
      <c r="D228" s="102"/>
      <c r="E228" s="58"/>
      <c r="F228" s="48" t="str">
        <f>IF(E228=Bun!$A$4,Bun!$E$4,IF(E228=Bun!$A$5,Bun!$E$5,IF(E228=Bun!$A$6,Bun!$E$6,IF(E228=Bun!$A$7,Bun!$E$7,IF(E228=Bun!$A$8,Bun!$E$8,"")))))</f>
        <v/>
      </c>
      <c r="G228" s="67"/>
      <c r="H228" s="48" t="str">
        <f>IF(G228=Modulable!$A$4,Modulable!$E$4,IF(G228=Modulable!$A$5,Modulable!$E$5,IF(G228=Modulable!$A$6,Modulable!$E$6,IF(G228=Modulable!$A$7,Modulable!$E$7,IF(G228=Modulable!$A$8,Modulable!$E$8,"")))))</f>
        <v/>
      </c>
      <c r="I228" s="76"/>
      <c r="J228" s="48" t="str">
        <f>IF(I228=Plissé!$A$4,Plissé!$E$4,IF(I228=Plissé!$A$5,Plissé!$E$5,IF(I228=Plissé!$A$6,Plissé!$E$6,IF(I228=Plissé!$A$7,Plissé!$E$7,IF(I228=Plissé!$A$8,Plissé!$E$8,"")))))</f>
        <v/>
      </c>
      <c r="K228" s="85"/>
      <c r="L228" s="51" t="str">
        <f>IF(K228=Bandeau!$A$4,Bandeau!$E$4,IF(K228=Bandeau!$A$5,Bandeau!$E$5,IF(K228=Bandeau!$A$6,Bandeau!$E$6,IF(K228=Bandeau!$A$7,Bandeau!$E$7,IF(K228=Bandeau!$A$8,Bandeau!$E$8,IF(K228=Bandeau!$A$9,Bandeau!$E$9,IF(K228=Bandeau!$A$10,Bandeau!$E$10,IF(K228=Bandeau!$A$11,Bandeau!$E$11,IF(K228=Bandeau!$A$12,Bandeau!$E$12,"")))))))))</f>
        <v/>
      </c>
      <c r="M228" s="94"/>
      <c r="N228" s="91"/>
      <c r="O228" s="91"/>
      <c r="P228" s="55" t="str">
        <f>IF(C228="","",SUM(IF(E228="",0,Bun!$I$7),IF(E229="",0,Bun!$I$7),IF(E230="",0,Bun!$I$7),IF(E231="",0,Bun!$I$7),IF(E232="",0,Bun!$I$7),IF(G229="",0,Modulable!$I$7),IF(G230="",0,Modulable!$I$7),IF(G231="",0,Modulable!$I$7),IF(G232="",0,Modulable!$I$7),IF(G228="",0,Modulable!$I$7),IF(I228="",0,Plissé!$I$7),IF(I229="",0,Plissé!$I$7),IF(I230="",0,Plissé!$I$7),IF(I231="",0,Plissé!$I$7),IF(I232="",0,Plissé!$I$7),IF(L228="",0,Bandeau!$I$7),IF(L229="",0,Bandeau!$I$7),IF(L230="",0,Bandeau!$I$7),IF(L231="",0,Bandeau!$I$7),IF(L232="",0,Bandeau!$I$7)))</f>
        <v/>
      </c>
    </row>
    <row r="229" spans="2:16" ht="15.75" x14ac:dyDescent="0.25">
      <c r="B229" s="121" t="str">
        <f>IF('[1]Registre des ventes'!C126="","",'[1]Registre des ventes'!C126)</f>
        <v/>
      </c>
      <c r="C229" s="103" t="str">
        <f>IF('[1]Registre des ventes'!D126="","",'[1]Registre des ventes'!D126)</f>
        <v/>
      </c>
      <c r="D229" s="100" t="str">
        <f t="shared" ref="D229" si="135">IF(C229="","",IF(C229&lt;90,"Payé par le client",6))</f>
        <v/>
      </c>
      <c r="E229" s="56"/>
      <c r="F229" s="46" t="str">
        <f>IF(E229=Bun!$A$4,Bun!$E$4,IF(E229=Bun!$A$5,Bun!$E$5,IF(E229=Bun!$A$6,Bun!$E$6,IF(E229=Bun!$A$7,Bun!$E$7,IF(E229=Bun!$A$8,Bun!$E$8,"")))))</f>
        <v/>
      </c>
      <c r="G229" s="65"/>
      <c r="H229" s="46" t="str">
        <f>IF(G229=Modulable!$A$4,Modulable!$E$4,IF(G229=Modulable!$A$5,Modulable!$E$5,IF(G229=Modulable!$A$6,Modulable!$E$6,IF(G229=Modulable!$A$7,Modulable!$E$7,IF(G229=Modulable!$A$8,Modulable!$E$8,"")))))</f>
        <v/>
      </c>
      <c r="I229" s="74"/>
      <c r="J229" s="46" t="str">
        <f>IF(I229=Plissé!$A$4,Plissé!$E$4,IF(I229=Plissé!$A$5,Plissé!$E$5,IF(I229=Plissé!$A$6,Plissé!$E$6,IF(I229=Plissé!$A$7,Plissé!$E$7,IF(I229=Plissé!$A$8,Plissé!$E$8,"")))))</f>
        <v/>
      </c>
      <c r="K229" s="83"/>
      <c r="L229" s="49" t="str">
        <f>IF(K229=Bandeau!$A$4,Bandeau!$E$4,IF(K229=Bandeau!$A$5,Bandeau!$E$5,IF(K229=Bandeau!$A$6,Bandeau!$E$6,IF(K229=Bandeau!$A$7,Bandeau!$E$7,IF(K229=Bandeau!$A$8,Bandeau!$E$8,IF(K229=Bandeau!$A$9,Bandeau!$E$9,IF(K229=Bandeau!$A$10,Bandeau!$E$10,IF(K229=Bandeau!$A$11,Bandeau!$E$11,IF(K229=Bandeau!$A$12,Bandeau!$E$12,"")))))))))</f>
        <v/>
      </c>
      <c r="M229" s="92" t="str">
        <f t="shared" ref="M229" si="136">IF(C229="","",(1.5))</f>
        <v/>
      </c>
      <c r="N229" s="89" t="str">
        <f t="shared" ref="N229" si="137">IF(C229="","",0.25+((1.4*C229)/100))</f>
        <v/>
      </c>
      <c r="O229" s="89" t="str">
        <f t="shared" ref="O229" si="138">IF(C229="","",C229-SUM(D229,F229:F233,H229:H233,J229:J233,L229:L233,N229))</f>
        <v/>
      </c>
      <c r="P229" s="53" t="str">
        <f>IF(C229="","",SUM(IF(E229="",0,Bun!$I$7),IF(E230="",0,Bun!$I$7),IF(E231="",0,Bun!$I$7),IF(E232="",0,Bun!$I$7),IF(E233="",0,Bun!$I$7),IF(G230="",0,Modulable!$I$7),IF(G231="",0,Modulable!$I$7),IF(G232="",0,Modulable!$I$7),IF(G233="",0,Modulable!$I$7),IF(G229="",0,Modulable!$I$7),IF(I229="",0,Plissé!$I$7),IF(I230="",0,Plissé!$I$7),IF(I231="",0,Plissé!$I$7),IF(I232="",0,Plissé!$I$7),IF(I233="",0,Plissé!$I$7),IF(L229="",0,Bandeau!$I$7),IF(L230="",0,Bandeau!$I$7),IF(L231="",0,Bandeau!$I$7),IF(L232="",0,Bandeau!$I$7),IF(L233="",0,Bandeau!$I$7)))</f>
        <v/>
      </c>
    </row>
    <row r="230" spans="2:16" ht="15.75" x14ac:dyDescent="0.25">
      <c r="B230" s="122"/>
      <c r="C230" s="104"/>
      <c r="D230" s="101"/>
      <c r="E230" s="57"/>
      <c r="F230" s="47" t="str">
        <f>IF(E230=Bun!$A$4,Bun!$E$4,IF(E230=Bun!$A$5,Bun!$E$5,IF(E230=Bun!$A$6,Bun!$E$6,IF(E230=Bun!$A$7,Bun!$E$7,IF(E230=Bun!$A$8,Bun!$E$8,"")))))</f>
        <v/>
      </c>
      <c r="G230" s="66"/>
      <c r="H230" s="47" t="str">
        <f>IF(G230=Modulable!$A$4,Modulable!$E$4,IF(G230=Modulable!$A$5,Modulable!$E$5,IF(G230=Modulable!$A$6,Modulable!$E$6,IF(G230=Modulable!$A$7,Modulable!$E$7,IF(G230=Modulable!$A$8,Modulable!$E$8,"")))))</f>
        <v/>
      </c>
      <c r="I230" s="75"/>
      <c r="J230" s="47" t="str">
        <f>IF(I230=Plissé!$A$4,Plissé!$E$4,IF(I230=Plissé!$A$5,Plissé!$E$5,IF(I230=Plissé!$A$6,Plissé!$E$6,IF(I230=Plissé!$A$7,Plissé!$E$7,IF(I230=Plissé!$A$8,Plissé!$E$8,"")))))</f>
        <v/>
      </c>
      <c r="K230" s="84"/>
      <c r="L230" s="50" t="str">
        <f>IF(K230=Bandeau!$A$4,Bandeau!$E$4,IF(K230=Bandeau!$A$5,Bandeau!$E$5,IF(K230=Bandeau!$A$6,Bandeau!$E$6,IF(K230=Bandeau!$A$7,Bandeau!$E$7,IF(K230=Bandeau!$A$8,Bandeau!$E$8,IF(K230=Bandeau!$A$9,Bandeau!$E$9,IF(K230=Bandeau!$A$10,Bandeau!$E$10,IF(K230=Bandeau!$A$11,Bandeau!$E$11,IF(K230=Bandeau!$A$12,Bandeau!$E$12,"")))))))))</f>
        <v/>
      </c>
      <c r="M230" s="93"/>
      <c r="N230" s="90"/>
      <c r="O230" s="90"/>
      <c r="P230" s="54" t="str">
        <f>IF(C230="","",SUM(IF(E230="",0,Bun!$I$7),IF(E231="",0,Bun!$I$7),IF(E232="",0,Bun!$I$7),IF(E233="",0,Bun!$I$7),IF(E234="",0,Bun!$I$7),IF(G231="",0,Modulable!$I$7),IF(G232="",0,Modulable!$I$7),IF(G233="",0,Modulable!$I$7),IF(G234="",0,Modulable!$I$7),IF(G230="",0,Modulable!$I$7),IF(I230="",0,Plissé!$I$7),IF(I231="",0,Plissé!$I$7),IF(I232="",0,Plissé!$I$7),IF(I233="",0,Plissé!$I$7),IF(I234="",0,Plissé!$I$7),IF(L230="",0,Bandeau!$I$7),IF(L231="",0,Bandeau!$I$7),IF(L232="",0,Bandeau!$I$7),IF(L233="",0,Bandeau!$I$7),IF(L234="",0,Bandeau!$I$7)))</f>
        <v/>
      </c>
    </row>
    <row r="231" spans="2:16" ht="15.75" x14ac:dyDescent="0.25">
      <c r="B231" s="122"/>
      <c r="C231" s="104"/>
      <c r="D231" s="101"/>
      <c r="E231" s="57"/>
      <c r="F231" s="47" t="str">
        <f>IF(E231=Bun!$A$4,Bun!$E$4,IF(E231=Bun!$A$5,Bun!$E$5,IF(E231=Bun!$A$6,Bun!$E$6,IF(E231=Bun!$A$7,Bun!$E$7,IF(E231=Bun!$A$8,Bun!$E$8,"")))))</f>
        <v/>
      </c>
      <c r="G231" s="66"/>
      <c r="H231" s="47" t="str">
        <f>IF(G231=Modulable!$A$4,Modulable!$E$4,IF(G231=Modulable!$A$5,Modulable!$E$5,IF(G231=Modulable!$A$6,Modulable!$E$6,IF(G231=Modulable!$A$7,Modulable!$E$7,IF(G231=Modulable!$A$8,Modulable!$E$8,"")))))</f>
        <v/>
      </c>
      <c r="I231" s="75"/>
      <c r="J231" s="47" t="str">
        <f>IF(I231=Plissé!$A$4,Plissé!$E$4,IF(I231=Plissé!$A$5,Plissé!$E$5,IF(I231=Plissé!$A$6,Plissé!$E$6,IF(I231=Plissé!$A$7,Plissé!$E$7,IF(I231=Plissé!$A$8,Plissé!$E$8,"")))))</f>
        <v/>
      </c>
      <c r="K231" s="84"/>
      <c r="L231" s="50" t="str">
        <f>IF(K231=Bandeau!$A$4,Bandeau!$E$4,IF(K231=Bandeau!$A$5,Bandeau!$E$5,IF(K231=Bandeau!$A$6,Bandeau!$E$6,IF(K231=Bandeau!$A$7,Bandeau!$E$7,IF(K231=Bandeau!$A$8,Bandeau!$E$8,IF(K231=Bandeau!$A$9,Bandeau!$E$9,IF(K231=Bandeau!$A$10,Bandeau!$E$10,IF(K231=Bandeau!$A$11,Bandeau!$E$11,IF(K231=Bandeau!$A$12,Bandeau!$E$12,"")))))))))</f>
        <v/>
      </c>
      <c r="M231" s="93"/>
      <c r="N231" s="90"/>
      <c r="O231" s="90"/>
      <c r="P231" s="54" t="str">
        <f>IF(C231="","",SUM(IF(E231="",0,Bun!$I$7),IF(E232="",0,Bun!$I$7),IF(E233="",0,Bun!$I$7),IF(E234="",0,Bun!$I$7),IF(E235="",0,Bun!$I$7),IF(G232="",0,Modulable!$I$7),IF(G233="",0,Modulable!$I$7),IF(G234="",0,Modulable!$I$7),IF(G235="",0,Modulable!$I$7),IF(G231="",0,Modulable!$I$7),IF(I231="",0,Plissé!$I$7),IF(I232="",0,Plissé!$I$7),IF(I233="",0,Plissé!$I$7),IF(I234="",0,Plissé!$I$7),IF(I235="",0,Plissé!$I$7),IF(L231="",0,Bandeau!$I$7),IF(L232="",0,Bandeau!$I$7),IF(L233="",0,Bandeau!$I$7),IF(L234="",0,Bandeau!$I$7),IF(L235="",0,Bandeau!$I$7)))</f>
        <v/>
      </c>
    </row>
    <row r="232" spans="2:16" ht="15.75" x14ac:dyDescent="0.25">
      <c r="B232" s="122"/>
      <c r="C232" s="104"/>
      <c r="D232" s="101"/>
      <c r="E232" s="57"/>
      <c r="F232" s="47" t="str">
        <f>IF(E232=Bun!$A$4,Bun!$E$4,IF(E232=Bun!$A$5,Bun!$E$5,IF(E232=Bun!$A$6,Bun!$E$6,IF(E232=Bun!$A$7,Bun!$E$7,IF(E232=Bun!$A$8,Bun!$E$8,"")))))</f>
        <v/>
      </c>
      <c r="G232" s="66"/>
      <c r="H232" s="47" t="str">
        <f>IF(G232=Modulable!$A$4,Modulable!$E$4,IF(G232=Modulable!$A$5,Modulable!$E$5,IF(G232=Modulable!$A$6,Modulable!$E$6,IF(G232=Modulable!$A$7,Modulable!$E$7,IF(G232=Modulable!$A$8,Modulable!$E$8,"")))))</f>
        <v/>
      </c>
      <c r="I232" s="75"/>
      <c r="J232" s="47" t="str">
        <f>IF(I232=Plissé!$A$4,Plissé!$E$4,IF(I232=Plissé!$A$5,Plissé!$E$5,IF(I232=Plissé!$A$6,Plissé!$E$6,IF(I232=Plissé!$A$7,Plissé!$E$7,IF(I232=Plissé!$A$8,Plissé!$E$8,"")))))</f>
        <v/>
      </c>
      <c r="K232" s="84"/>
      <c r="L232" s="50" t="str">
        <f>IF(K232=Bandeau!$A$4,Bandeau!$E$4,IF(K232=Bandeau!$A$5,Bandeau!$E$5,IF(K232=Bandeau!$A$6,Bandeau!$E$6,IF(K232=Bandeau!$A$7,Bandeau!$E$7,IF(K232=Bandeau!$A$8,Bandeau!$E$8,IF(K232=Bandeau!$A$9,Bandeau!$E$9,IF(K232=Bandeau!$A$10,Bandeau!$E$10,IF(K232=Bandeau!$A$11,Bandeau!$E$11,IF(K232=Bandeau!$A$12,Bandeau!$E$12,"")))))))))</f>
        <v/>
      </c>
      <c r="M232" s="93"/>
      <c r="N232" s="90"/>
      <c r="O232" s="90"/>
      <c r="P232" s="54" t="str">
        <f>IF(C232="","",SUM(IF(E232="",0,Bun!$I$7),IF(E233="",0,Bun!$I$7),IF(E234="",0,Bun!$I$7),IF(E235="",0,Bun!$I$7),IF(E236="",0,Bun!$I$7),IF(G233="",0,Modulable!$I$7),IF(G234="",0,Modulable!$I$7),IF(G235="",0,Modulable!$I$7),IF(G236="",0,Modulable!$I$7),IF(G232="",0,Modulable!$I$7),IF(I232="",0,Plissé!$I$7),IF(I233="",0,Plissé!$I$7),IF(I234="",0,Plissé!$I$7),IF(I235="",0,Plissé!$I$7),IF(I236="",0,Plissé!$I$7),IF(L232="",0,Bandeau!$I$7),IF(L233="",0,Bandeau!$I$7),IF(L234="",0,Bandeau!$I$7),IF(L235="",0,Bandeau!$I$7),IF(L236="",0,Bandeau!$I$7)))</f>
        <v/>
      </c>
    </row>
    <row r="233" spans="2:16" ht="16.5" thickBot="1" x14ac:dyDescent="0.3">
      <c r="B233" s="123"/>
      <c r="C233" s="105"/>
      <c r="D233" s="102"/>
      <c r="E233" s="58"/>
      <c r="F233" s="48" t="str">
        <f>IF(E233=Bun!$A$4,Bun!$E$4,IF(E233=Bun!$A$5,Bun!$E$5,IF(E233=Bun!$A$6,Bun!$E$6,IF(E233=Bun!$A$7,Bun!$E$7,IF(E233=Bun!$A$8,Bun!$E$8,"")))))</f>
        <v/>
      </c>
      <c r="G233" s="67"/>
      <c r="H233" s="48" t="str">
        <f>IF(G233=Modulable!$A$4,Modulable!$E$4,IF(G233=Modulable!$A$5,Modulable!$E$5,IF(G233=Modulable!$A$6,Modulable!$E$6,IF(G233=Modulable!$A$7,Modulable!$E$7,IF(G233=Modulable!$A$8,Modulable!$E$8,"")))))</f>
        <v/>
      </c>
      <c r="I233" s="76"/>
      <c r="J233" s="48" t="str">
        <f>IF(I233=Plissé!$A$4,Plissé!$E$4,IF(I233=Plissé!$A$5,Plissé!$E$5,IF(I233=Plissé!$A$6,Plissé!$E$6,IF(I233=Plissé!$A$7,Plissé!$E$7,IF(I233=Plissé!$A$8,Plissé!$E$8,"")))))</f>
        <v/>
      </c>
      <c r="K233" s="85"/>
      <c r="L233" s="51" t="str">
        <f>IF(K233=Bandeau!$A$4,Bandeau!$E$4,IF(K233=Bandeau!$A$5,Bandeau!$E$5,IF(K233=Bandeau!$A$6,Bandeau!$E$6,IF(K233=Bandeau!$A$7,Bandeau!$E$7,IF(K233=Bandeau!$A$8,Bandeau!$E$8,IF(K233=Bandeau!$A$9,Bandeau!$E$9,IF(K233=Bandeau!$A$10,Bandeau!$E$10,IF(K233=Bandeau!$A$11,Bandeau!$E$11,IF(K233=Bandeau!$A$12,Bandeau!$E$12,"")))))))))</f>
        <v/>
      </c>
      <c r="M233" s="94"/>
      <c r="N233" s="91"/>
      <c r="O233" s="91"/>
      <c r="P233" s="55" t="str">
        <f>IF(C233="","",SUM(IF(E233="",0,Bun!$I$7),IF(E234="",0,Bun!$I$7),IF(E235="",0,Bun!$I$7),IF(E236="",0,Bun!$I$7),IF(E237="",0,Bun!$I$7),IF(G234="",0,Modulable!$I$7),IF(G235="",0,Modulable!$I$7),IF(G236="",0,Modulable!$I$7),IF(G237="",0,Modulable!$I$7),IF(G233="",0,Modulable!$I$7),IF(I233="",0,Plissé!$I$7),IF(I234="",0,Plissé!$I$7),IF(I235="",0,Plissé!$I$7),IF(I236="",0,Plissé!$I$7),IF(I237="",0,Plissé!$I$7),IF(L233="",0,Bandeau!$I$7),IF(L234="",0,Bandeau!$I$7),IF(L235="",0,Bandeau!$I$7),IF(L236="",0,Bandeau!$I$7),IF(L237="",0,Bandeau!$I$7)))</f>
        <v/>
      </c>
    </row>
    <row r="234" spans="2:16" ht="15.75" x14ac:dyDescent="0.25">
      <c r="B234" s="121" t="str">
        <f>IF('[1]Registre des ventes'!C131="","",'[1]Registre des ventes'!C131)</f>
        <v/>
      </c>
      <c r="C234" s="103" t="str">
        <f>IF('[1]Registre des ventes'!D131="","",'[1]Registre des ventes'!D131)</f>
        <v/>
      </c>
      <c r="D234" s="100" t="str">
        <f t="shared" ref="D234" si="139">IF(C234="","",IF(C234&lt;90,"Payé par le client",6))</f>
        <v/>
      </c>
      <c r="E234" s="56"/>
      <c r="F234" s="46" t="str">
        <f>IF(E234=Bun!$A$4,Bun!$E$4,IF(E234=Bun!$A$5,Bun!$E$5,IF(E234=Bun!$A$6,Bun!$E$6,IF(E234=Bun!$A$7,Bun!$E$7,IF(E234=Bun!$A$8,Bun!$E$8,"")))))</f>
        <v/>
      </c>
      <c r="G234" s="65"/>
      <c r="H234" s="46" t="str">
        <f>IF(G234=Modulable!$A$4,Modulable!$E$4,IF(G234=Modulable!$A$5,Modulable!$E$5,IF(G234=Modulable!$A$6,Modulable!$E$6,IF(G234=Modulable!$A$7,Modulable!$E$7,IF(G234=Modulable!$A$8,Modulable!$E$8,"")))))</f>
        <v/>
      </c>
      <c r="I234" s="74"/>
      <c r="J234" s="46" t="str">
        <f>IF(I234=Plissé!$A$4,Plissé!$E$4,IF(I234=Plissé!$A$5,Plissé!$E$5,IF(I234=Plissé!$A$6,Plissé!$E$6,IF(I234=Plissé!$A$7,Plissé!$E$7,IF(I234=Plissé!$A$8,Plissé!$E$8,"")))))</f>
        <v/>
      </c>
      <c r="K234" s="83"/>
      <c r="L234" s="49" t="str">
        <f>IF(K234=Bandeau!$A$4,Bandeau!$E$4,IF(K234=Bandeau!$A$5,Bandeau!$E$5,IF(K234=Bandeau!$A$6,Bandeau!$E$6,IF(K234=Bandeau!$A$7,Bandeau!$E$7,IF(K234=Bandeau!$A$8,Bandeau!$E$8,IF(K234=Bandeau!$A$9,Bandeau!$E$9,IF(K234=Bandeau!$A$10,Bandeau!$E$10,IF(K234=Bandeau!$A$11,Bandeau!$E$11,IF(K234=Bandeau!$A$12,Bandeau!$E$12,"")))))))))</f>
        <v/>
      </c>
      <c r="M234" s="92" t="str">
        <f t="shared" ref="M234" si="140">IF(C234="","",(1.5))</f>
        <v/>
      </c>
      <c r="N234" s="89" t="str">
        <f t="shared" ref="N234" si="141">IF(C234="","",0.25+((1.4*C234)/100))</f>
        <v/>
      </c>
      <c r="O234" s="89" t="str">
        <f t="shared" ref="O234" si="142">IF(C234="","",C234-SUM(D234,F234:F238,H234:H238,J234:J238,L234:L238,N234))</f>
        <v/>
      </c>
      <c r="P234" s="53" t="str">
        <f>IF(C234="","",SUM(IF(E234="",0,Bun!$I$7),IF(E235="",0,Bun!$I$7),IF(E236="",0,Bun!$I$7),IF(E237="",0,Bun!$I$7),IF(E238="",0,Bun!$I$7),IF(G235="",0,Modulable!$I$7),IF(G236="",0,Modulable!$I$7),IF(G237="",0,Modulable!$I$7),IF(G238="",0,Modulable!$I$7),IF(G234="",0,Modulable!$I$7),IF(I234="",0,Plissé!$I$7),IF(I235="",0,Plissé!$I$7),IF(I236="",0,Plissé!$I$7),IF(I237="",0,Plissé!$I$7),IF(I238="",0,Plissé!$I$7),IF(L234="",0,Bandeau!$I$7),IF(L235="",0,Bandeau!$I$7),IF(L236="",0,Bandeau!$I$7),IF(L237="",0,Bandeau!$I$7),IF(L238="",0,Bandeau!$I$7)))</f>
        <v/>
      </c>
    </row>
    <row r="235" spans="2:16" ht="15.75" x14ac:dyDescent="0.25">
      <c r="B235" s="122"/>
      <c r="C235" s="104"/>
      <c r="D235" s="101"/>
      <c r="E235" s="57"/>
      <c r="F235" s="47" t="str">
        <f>IF(E235=Bun!$A$4,Bun!$E$4,IF(E235=Bun!$A$5,Bun!$E$5,IF(E235=Bun!$A$6,Bun!$E$6,IF(E235=Bun!$A$7,Bun!$E$7,IF(E235=Bun!$A$8,Bun!$E$8,"")))))</f>
        <v/>
      </c>
      <c r="G235" s="66"/>
      <c r="H235" s="47" t="str">
        <f>IF(G235=Modulable!$A$4,Modulable!$E$4,IF(G235=Modulable!$A$5,Modulable!$E$5,IF(G235=Modulable!$A$6,Modulable!$E$6,IF(G235=Modulable!$A$7,Modulable!$E$7,IF(G235=Modulable!$A$8,Modulable!$E$8,"")))))</f>
        <v/>
      </c>
      <c r="I235" s="75"/>
      <c r="J235" s="47" t="str">
        <f>IF(I235=Plissé!$A$4,Plissé!$E$4,IF(I235=Plissé!$A$5,Plissé!$E$5,IF(I235=Plissé!$A$6,Plissé!$E$6,IF(I235=Plissé!$A$7,Plissé!$E$7,IF(I235=Plissé!$A$8,Plissé!$E$8,"")))))</f>
        <v/>
      </c>
      <c r="K235" s="84"/>
      <c r="L235" s="50" t="str">
        <f>IF(K235=Bandeau!$A$4,Bandeau!$E$4,IF(K235=Bandeau!$A$5,Bandeau!$E$5,IF(K235=Bandeau!$A$6,Bandeau!$E$6,IF(K235=Bandeau!$A$7,Bandeau!$E$7,IF(K235=Bandeau!$A$8,Bandeau!$E$8,IF(K235=Bandeau!$A$9,Bandeau!$E$9,IF(K235=Bandeau!$A$10,Bandeau!$E$10,IF(K235=Bandeau!$A$11,Bandeau!$E$11,IF(K235=Bandeau!$A$12,Bandeau!$E$12,"")))))))))</f>
        <v/>
      </c>
      <c r="M235" s="93"/>
      <c r="N235" s="90"/>
      <c r="O235" s="90"/>
      <c r="P235" s="54" t="str">
        <f>IF(C235="","",SUM(IF(E235="",0,Bun!$I$7),IF(E236="",0,Bun!$I$7),IF(E237="",0,Bun!$I$7),IF(E238="",0,Bun!$I$7),IF(E239="",0,Bun!$I$7),IF(G236="",0,Modulable!$I$7),IF(G237="",0,Modulable!$I$7),IF(G238="",0,Modulable!$I$7),IF(G239="",0,Modulable!$I$7),IF(G235="",0,Modulable!$I$7),IF(I235="",0,Plissé!$I$7),IF(I236="",0,Plissé!$I$7),IF(I237="",0,Plissé!$I$7),IF(I238="",0,Plissé!$I$7),IF(I239="",0,Plissé!$I$7),IF(L235="",0,Bandeau!$I$7),IF(L236="",0,Bandeau!$I$7),IF(L237="",0,Bandeau!$I$7),IF(L238="",0,Bandeau!$I$7),IF(L239="",0,Bandeau!$I$7)))</f>
        <v/>
      </c>
    </row>
    <row r="236" spans="2:16" ht="15.75" x14ac:dyDescent="0.25">
      <c r="B236" s="122"/>
      <c r="C236" s="104"/>
      <c r="D236" s="101"/>
      <c r="E236" s="57"/>
      <c r="F236" s="47" t="str">
        <f>IF(E236=Bun!$A$4,Bun!$E$4,IF(E236=Bun!$A$5,Bun!$E$5,IF(E236=Bun!$A$6,Bun!$E$6,IF(E236=Bun!$A$7,Bun!$E$7,IF(E236=Bun!$A$8,Bun!$E$8,"")))))</f>
        <v/>
      </c>
      <c r="G236" s="66"/>
      <c r="H236" s="47" t="str">
        <f>IF(G236=Modulable!$A$4,Modulable!$E$4,IF(G236=Modulable!$A$5,Modulable!$E$5,IF(G236=Modulable!$A$6,Modulable!$E$6,IF(G236=Modulable!$A$7,Modulable!$E$7,IF(G236=Modulable!$A$8,Modulable!$E$8,"")))))</f>
        <v/>
      </c>
      <c r="I236" s="75"/>
      <c r="J236" s="47" t="str">
        <f>IF(I236=Plissé!$A$4,Plissé!$E$4,IF(I236=Plissé!$A$5,Plissé!$E$5,IF(I236=Plissé!$A$6,Plissé!$E$6,IF(I236=Plissé!$A$7,Plissé!$E$7,IF(I236=Plissé!$A$8,Plissé!$E$8,"")))))</f>
        <v/>
      </c>
      <c r="K236" s="84"/>
      <c r="L236" s="50" t="str">
        <f>IF(K236=Bandeau!$A$4,Bandeau!$E$4,IF(K236=Bandeau!$A$5,Bandeau!$E$5,IF(K236=Bandeau!$A$6,Bandeau!$E$6,IF(K236=Bandeau!$A$7,Bandeau!$E$7,IF(K236=Bandeau!$A$8,Bandeau!$E$8,IF(K236=Bandeau!$A$9,Bandeau!$E$9,IF(K236=Bandeau!$A$10,Bandeau!$E$10,IF(K236=Bandeau!$A$11,Bandeau!$E$11,IF(K236=Bandeau!$A$12,Bandeau!$E$12,"")))))))))</f>
        <v/>
      </c>
      <c r="M236" s="93"/>
      <c r="N236" s="90"/>
      <c r="O236" s="90"/>
      <c r="P236" s="54" t="str">
        <f>IF(C236="","",SUM(IF(E236="",0,Bun!$I$7),IF(E237="",0,Bun!$I$7),IF(E238="",0,Bun!$I$7),IF(E239="",0,Bun!$I$7),IF(E240="",0,Bun!$I$7),IF(G237="",0,Modulable!$I$7),IF(G238="",0,Modulable!$I$7),IF(G239="",0,Modulable!$I$7),IF(G240="",0,Modulable!$I$7),IF(G236="",0,Modulable!$I$7),IF(I236="",0,Plissé!$I$7),IF(I237="",0,Plissé!$I$7),IF(I238="",0,Plissé!$I$7),IF(I239="",0,Plissé!$I$7),IF(I240="",0,Plissé!$I$7),IF(L236="",0,Bandeau!$I$7),IF(L237="",0,Bandeau!$I$7),IF(L238="",0,Bandeau!$I$7),IF(L239="",0,Bandeau!$I$7),IF(L240="",0,Bandeau!$I$7)))</f>
        <v/>
      </c>
    </row>
    <row r="237" spans="2:16" ht="15.75" x14ac:dyDescent="0.25">
      <c r="B237" s="122"/>
      <c r="C237" s="104"/>
      <c r="D237" s="101"/>
      <c r="E237" s="57"/>
      <c r="F237" s="47" t="str">
        <f>IF(E237=Bun!$A$4,Bun!$E$4,IF(E237=Bun!$A$5,Bun!$E$5,IF(E237=Bun!$A$6,Bun!$E$6,IF(E237=Bun!$A$7,Bun!$E$7,IF(E237=Bun!$A$8,Bun!$E$8,"")))))</f>
        <v/>
      </c>
      <c r="G237" s="66"/>
      <c r="H237" s="47" t="str">
        <f>IF(G237=Modulable!$A$4,Modulable!$E$4,IF(G237=Modulable!$A$5,Modulable!$E$5,IF(G237=Modulable!$A$6,Modulable!$E$6,IF(G237=Modulable!$A$7,Modulable!$E$7,IF(G237=Modulable!$A$8,Modulable!$E$8,"")))))</f>
        <v/>
      </c>
      <c r="I237" s="75"/>
      <c r="J237" s="47" t="str">
        <f>IF(I237=Plissé!$A$4,Plissé!$E$4,IF(I237=Plissé!$A$5,Plissé!$E$5,IF(I237=Plissé!$A$6,Plissé!$E$6,IF(I237=Plissé!$A$7,Plissé!$E$7,IF(I237=Plissé!$A$8,Plissé!$E$8,"")))))</f>
        <v/>
      </c>
      <c r="K237" s="84"/>
      <c r="L237" s="50" t="str">
        <f>IF(K237=Bandeau!$A$4,Bandeau!$E$4,IF(K237=Bandeau!$A$5,Bandeau!$E$5,IF(K237=Bandeau!$A$6,Bandeau!$E$6,IF(K237=Bandeau!$A$7,Bandeau!$E$7,IF(K237=Bandeau!$A$8,Bandeau!$E$8,IF(K237=Bandeau!$A$9,Bandeau!$E$9,IF(K237=Bandeau!$A$10,Bandeau!$E$10,IF(K237=Bandeau!$A$11,Bandeau!$E$11,IF(K237=Bandeau!$A$12,Bandeau!$E$12,"")))))))))</f>
        <v/>
      </c>
      <c r="M237" s="93"/>
      <c r="N237" s="90"/>
      <c r="O237" s="90"/>
      <c r="P237" s="54" t="str">
        <f>IF(C237="","",SUM(IF(E237="",0,Bun!$I$7),IF(E238="",0,Bun!$I$7),IF(E239="",0,Bun!$I$7),IF(E240="",0,Bun!$I$7),IF(E241="",0,Bun!$I$7),IF(G238="",0,Modulable!$I$7),IF(G239="",0,Modulable!$I$7),IF(G240="",0,Modulable!$I$7),IF(G241="",0,Modulable!$I$7),IF(G237="",0,Modulable!$I$7),IF(I237="",0,Plissé!$I$7),IF(I238="",0,Plissé!$I$7),IF(I239="",0,Plissé!$I$7),IF(I240="",0,Plissé!$I$7),IF(I241="",0,Plissé!$I$7),IF(L237="",0,Bandeau!$I$7),IF(L238="",0,Bandeau!$I$7),IF(L239="",0,Bandeau!$I$7),IF(L240="",0,Bandeau!$I$7),IF(L241="",0,Bandeau!$I$7)))</f>
        <v/>
      </c>
    </row>
    <row r="238" spans="2:16" ht="16.5" thickBot="1" x14ac:dyDescent="0.3">
      <c r="B238" s="123"/>
      <c r="C238" s="105"/>
      <c r="D238" s="102"/>
      <c r="E238" s="58"/>
      <c r="F238" s="48" t="str">
        <f>IF(E238=Bun!$A$4,Bun!$E$4,IF(E238=Bun!$A$5,Bun!$E$5,IF(E238=Bun!$A$6,Bun!$E$6,IF(E238=Bun!$A$7,Bun!$E$7,IF(E238=Bun!$A$8,Bun!$E$8,"")))))</f>
        <v/>
      </c>
      <c r="G238" s="67"/>
      <c r="H238" s="48" t="str">
        <f>IF(G238=Modulable!$A$4,Modulable!$E$4,IF(G238=Modulable!$A$5,Modulable!$E$5,IF(G238=Modulable!$A$6,Modulable!$E$6,IF(G238=Modulable!$A$7,Modulable!$E$7,IF(G238=Modulable!$A$8,Modulable!$E$8,"")))))</f>
        <v/>
      </c>
      <c r="I238" s="76"/>
      <c r="J238" s="48" t="str">
        <f>IF(I238=Plissé!$A$4,Plissé!$E$4,IF(I238=Plissé!$A$5,Plissé!$E$5,IF(I238=Plissé!$A$6,Plissé!$E$6,IF(I238=Plissé!$A$7,Plissé!$E$7,IF(I238=Plissé!$A$8,Plissé!$E$8,"")))))</f>
        <v/>
      </c>
      <c r="K238" s="85"/>
      <c r="L238" s="51" t="str">
        <f>IF(K238=Bandeau!$A$4,Bandeau!$E$4,IF(K238=Bandeau!$A$5,Bandeau!$E$5,IF(K238=Bandeau!$A$6,Bandeau!$E$6,IF(K238=Bandeau!$A$7,Bandeau!$E$7,IF(K238=Bandeau!$A$8,Bandeau!$E$8,IF(K238=Bandeau!$A$9,Bandeau!$E$9,IF(K238=Bandeau!$A$10,Bandeau!$E$10,IF(K238=Bandeau!$A$11,Bandeau!$E$11,IF(K238=Bandeau!$A$12,Bandeau!$E$12,"")))))))))</f>
        <v/>
      </c>
      <c r="M238" s="94"/>
      <c r="N238" s="91"/>
      <c r="O238" s="91"/>
      <c r="P238" s="55" t="str">
        <f>IF(C238="","",SUM(IF(E238="",0,Bun!$I$7),IF(E239="",0,Bun!$I$7),IF(E240="",0,Bun!$I$7),IF(E241="",0,Bun!$I$7),IF(E242="",0,Bun!$I$7),IF(G239="",0,Modulable!$I$7),IF(G240="",0,Modulable!$I$7),IF(G241="",0,Modulable!$I$7),IF(G242="",0,Modulable!$I$7),IF(G238="",0,Modulable!$I$7),IF(I238="",0,Plissé!$I$7),IF(I239="",0,Plissé!$I$7),IF(I240="",0,Plissé!$I$7),IF(I241="",0,Plissé!$I$7),IF(I242="",0,Plissé!$I$7),IF(L238="",0,Bandeau!$I$7),IF(L239="",0,Bandeau!$I$7),IF(L240="",0,Bandeau!$I$7),IF(L241="",0,Bandeau!$I$7),IF(L242="",0,Bandeau!$I$7)))</f>
        <v/>
      </c>
    </row>
  </sheetData>
  <mergeCells count="328">
    <mergeCell ref="B234:B238"/>
    <mergeCell ref="C234:C238"/>
    <mergeCell ref="D234:D238"/>
    <mergeCell ref="M234:M238"/>
    <mergeCell ref="N234:N238"/>
    <mergeCell ref="O234:O238"/>
    <mergeCell ref="B224:B228"/>
    <mergeCell ref="C224:C228"/>
    <mergeCell ref="D224:D228"/>
    <mergeCell ref="M224:M228"/>
    <mergeCell ref="N224:N228"/>
    <mergeCell ref="O224:O228"/>
    <mergeCell ref="B229:B233"/>
    <mergeCell ref="C229:C233"/>
    <mergeCell ref="D229:D233"/>
    <mergeCell ref="M229:M233"/>
    <mergeCell ref="N229:N233"/>
    <mergeCell ref="O229:O233"/>
    <mergeCell ref="B214:B218"/>
    <mergeCell ref="C214:C218"/>
    <mergeCell ref="D214:D218"/>
    <mergeCell ref="M214:M218"/>
    <mergeCell ref="N214:N218"/>
    <mergeCell ref="O214:O218"/>
    <mergeCell ref="B219:B223"/>
    <mergeCell ref="C219:C223"/>
    <mergeCell ref="D219:D223"/>
    <mergeCell ref="M219:M223"/>
    <mergeCell ref="N219:N223"/>
    <mergeCell ref="O219:O223"/>
    <mergeCell ref="B204:B208"/>
    <mergeCell ref="C204:C208"/>
    <mergeCell ref="D204:D208"/>
    <mergeCell ref="M204:M208"/>
    <mergeCell ref="N204:N208"/>
    <mergeCell ref="O204:O208"/>
    <mergeCell ref="B209:B213"/>
    <mergeCell ref="C209:C213"/>
    <mergeCell ref="D209:D213"/>
    <mergeCell ref="M209:M213"/>
    <mergeCell ref="N209:N213"/>
    <mergeCell ref="O209:O213"/>
    <mergeCell ref="B194:B198"/>
    <mergeCell ref="C194:C198"/>
    <mergeCell ref="D194:D198"/>
    <mergeCell ref="M194:M198"/>
    <mergeCell ref="N194:N198"/>
    <mergeCell ref="O194:O198"/>
    <mergeCell ref="B199:B203"/>
    <mergeCell ref="C199:C203"/>
    <mergeCell ref="D199:D203"/>
    <mergeCell ref="M199:M203"/>
    <mergeCell ref="N199:N203"/>
    <mergeCell ref="O199:O203"/>
    <mergeCell ref="B184:B188"/>
    <mergeCell ref="C184:C188"/>
    <mergeCell ref="D184:D188"/>
    <mergeCell ref="M184:M188"/>
    <mergeCell ref="N184:N188"/>
    <mergeCell ref="O184:O188"/>
    <mergeCell ref="B189:B193"/>
    <mergeCell ref="C189:C193"/>
    <mergeCell ref="D189:D193"/>
    <mergeCell ref="M189:M193"/>
    <mergeCell ref="N189:N193"/>
    <mergeCell ref="O189:O193"/>
    <mergeCell ref="B174:B178"/>
    <mergeCell ref="C174:C178"/>
    <mergeCell ref="D174:D178"/>
    <mergeCell ref="M174:M178"/>
    <mergeCell ref="N174:N178"/>
    <mergeCell ref="O174:O178"/>
    <mergeCell ref="B179:B183"/>
    <mergeCell ref="C179:C183"/>
    <mergeCell ref="D179:D183"/>
    <mergeCell ref="M179:M183"/>
    <mergeCell ref="N179:N183"/>
    <mergeCell ref="O179:O183"/>
    <mergeCell ref="B164:B168"/>
    <mergeCell ref="C164:C168"/>
    <mergeCell ref="D164:D168"/>
    <mergeCell ref="M164:M168"/>
    <mergeCell ref="N164:N168"/>
    <mergeCell ref="O164:O168"/>
    <mergeCell ref="B169:B173"/>
    <mergeCell ref="C169:C173"/>
    <mergeCell ref="D169:D173"/>
    <mergeCell ref="M169:M173"/>
    <mergeCell ref="N169:N173"/>
    <mergeCell ref="O169:O173"/>
    <mergeCell ref="B154:B158"/>
    <mergeCell ref="C154:C158"/>
    <mergeCell ref="D154:D158"/>
    <mergeCell ref="N154:N158"/>
    <mergeCell ref="O154:O158"/>
    <mergeCell ref="B159:B163"/>
    <mergeCell ref="C159:C163"/>
    <mergeCell ref="D159:D163"/>
    <mergeCell ref="M159:M163"/>
    <mergeCell ref="N159:N163"/>
    <mergeCell ref="O159:O163"/>
    <mergeCell ref="D144:D148"/>
    <mergeCell ref="D149:D153"/>
    <mergeCell ref="C79:C83"/>
    <mergeCell ref="C89:C93"/>
    <mergeCell ref="C94:C98"/>
    <mergeCell ref="C99:C103"/>
    <mergeCell ref="C104:C108"/>
    <mergeCell ref="C109:C113"/>
    <mergeCell ref="C114:C118"/>
    <mergeCell ref="C119:C123"/>
    <mergeCell ref="C124:C128"/>
    <mergeCell ref="C129:C133"/>
    <mergeCell ref="C134:C138"/>
    <mergeCell ref="C139:C143"/>
    <mergeCell ref="C144:C148"/>
    <mergeCell ref="C149:C153"/>
    <mergeCell ref="D84:D88"/>
    <mergeCell ref="A144:A148"/>
    <mergeCell ref="A149:A153"/>
    <mergeCell ref="B89:B93"/>
    <mergeCell ref="B94:B98"/>
    <mergeCell ref="B119:B123"/>
    <mergeCell ref="B124:B128"/>
    <mergeCell ref="B129:B133"/>
    <mergeCell ref="B99:B103"/>
    <mergeCell ref="B104:B108"/>
    <mergeCell ref="B109:B113"/>
    <mergeCell ref="B114:B118"/>
    <mergeCell ref="B134:B138"/>
    <mergeCell ref="B139:B143"/>
    <mergeCell ref="B144:B148"/>
    <mergeCell ref="B149:B153"/>
    <mergeCell ref="A109:A113"/>
    <mergeCell ref="A104:A108"/>
    <mergeCell ref="A99:A103"/>
    <mergeCell ref="A94:A98"/>
    <mergeCell ref="A89:A93"/>
    <mergeCell ref="A114:A118"/>
    <mergeCell ref="A119:A123"/>
    <mergeCell ref="A54:A58"/>
    <mergeCell ref="A59:A63"/>
    <mergeCell ref="A64:A68"/>
    <mergeCell ref="B69:B73"/>
    <mergeCell ref="A69:A73"/>
    <mergeCell ref="D79:D83"/>
    <mergeCell ref="A134:A138"/>
    <mergeCell ref="A139:A143"/>
    <mergeCell ref="D129:D133"/>
    <mergeCell ref="D134:D138"/>
    <mergeCell ref="D139:D143"/>
    <mergeCell ref="A124:A128"/>
    <mergeCell ref="D89:D93"/>
    <mergeCell ref="D94:D98"/>
    <mergeCell ref="D99:D103"/>
    <mergeCell ref="D104:D108"/>
    <mergeCell ref="D109:D113"/>
    <mergeCell ref="D114:D118"/>
    <mergeCell ref="D119:D123"/>
    <mergeCell ref="D124:D128"/>
    <mergeCell ref="B74:B78"/>
    <mergeCell ref="D54:D58"/>
    <mergeCell ref="D59:D63"/>
    <mergeCell ref="B84:B88"/>
    <mergeCell ref="A44:A48"/>
    <mergeCell ref="A49:A53"/>
    <mergeCell ref="A14:A18"/>
    <mergeCell ref="A19:A23"/>
    <mergeCell ref="A24:A28"/>
    <mergeCell ref="A29:A33"/>
    <mergeCell ref="A129:A133"/>
    <mergeCell ref="O84:O88"/>
    <mergeCell ref="O59:O63"/>
    <mergeCell ref="O64:O68"/>
    <mergeCell ref="O69:O73"/>
    <mergeCell ref="O74:O78"/>
    <mergeCell ref="O14:O18"/>
    <mergeCell ref="O19:O23"/>
    <mergeCell ref="O24:O28"/>
    <mergeCell ref="O29:O33"/>
    <mergeCell ref="O34:O38"/>
    <mergeCell ref="O39:O43"/>
    <mergeCell ref="O44:O48"/>
    <mergeCell ref="O49:O53"/>
    <mergeCell ref="O54:O58"/>
    <mergeCell ref="A74:A78"/>
    <mergeCell ref="A79:A83"/>
    <mergeCell ref="A84:A88"/>
    <mergeCell ref="E2:E3"/>
    <mergeCell ref="D9:D13"/>
    <mergeCell ref="N4:N8"/>
    <mergeCell ref="A39:A43"/>
    <mergeCell ref="A34:A38"/>
    <mergeCell ref="D14:D18"/>
    <mergeCell ref="D19:D23"/>
    <mergeCell ref="D24:D28"/>
    <mergeCell ref="D29:D33"/>
    <mergeCell ref="N14:N18"/>
    <mergeCell ref="N19:N23"/>
    <mergeCell ref="C14:C18"/>
    <mergeCell ref="C19:C23"/>
    <mergeCell ref="C24:C28"/>
    <mergeCell ref="B39:B43"/>
    <mergeCell ref="B14:B18"/>
    <mergeCell ref="B19:B23"/>
    <mergeCell ref="B24:B28"/>
    <mergeCell ref="B29:B33"/>
    <mergeCell ref="N24:N28"/>
    <mergeCell ref="N29:N33"/>
    <mergeCell ref="C29:C33"/>
    <mergeCell ref="P2:P3"/>
    <mergeCell ref="L2:L3"/>
    <mergeCell ref="K2:K3"/>
    <mergeCell ref="J2:J3"/>
    <mergeCell ref="B2:B3"/>
    <mergeCell ref="N2:N3"/>
    <mergeCell ref="A9:A13"/>
    <mergeCell ref="D2:D3"/>
    <mergeCell ref="C2:C3"/>
    <mergeCell ref="A2:A3"/>
    <mergeCell ref="O2:O3"/>
    <mergeCell ref="O4:O8"/>
    <mergeCell ref="O9:O13"/>
    <mergeCell ref="A4:A8"/>
    <mergeCell ref="B4:B8"/>
    <mergeCell ref="C4:C8"/>
    <mergeCell ref="N9:N13"/>
    <mergeCell ref="C9:C13"/>
    <mergeCell ref="B9:B13"/>
    <mergeCell ref="D4:D8"/>
    <mergeCell ref="I2:I3"/>
    <mergeCell ref="H2:H3"/>
    <mergeCell ref="G2:G3"/>
    <mergeCell ref="F2:F3"/>
    <mergeCell ref="B79:B83"/>
    <mergeCell ref="B34:B38"/>
    <mergeCell ref="N74:N78"/>
    <mergeCell ref="N84:N88"/>
    <mergeCell ref="N49:N53"/>
    <mergeCell ref="N54:N58"/>
    <mergeCell ref="N59:N63"/>
    <mergeCell ref="N64:N68"/>
    <mergeCell ref="N69:N73"/>
    <mergeCell ref="C84:C88"/>
    <mergeCell ref="B44:B48"/>
    <mergeCell ref="B49:B53"/>
    <mergeCell ref="B54:B58"/>
    <mergeCell ref="B59:B63"/>
    <mergeCell ref="B64:B68"/>
    <mergeCell ref="C34:C38"/>
    <mergeCell ref="C39:C43"/>
    <mergeCell ref="C44:C48"/>
    <mergeCell ref="C59:C63"/>
    <mergeCell ref="N34:N38"/>
    <mergeCell ref="N39:N43"/>
    <mergeCell ref="N44:N48"/>
    <mergeCell ref="D64:D68"/>
    <mergeCell ref="D69:D73"/>
    <mergeCell ref="D74:D78"/>
    <mergeCell ref="C49:C53"/>
    <mergeCell ref="C54:C58"/>
    <mergeCell ref="D34:D38"/>
    <mergeCell ref="D39:D43"/>
    <mergeCell ref="D44:D48"/>
    <mergeCell ref="D49:D53"/>
    <mergeCell ref="C64:C68"/>
    <mergeCell ref="C69:C73"/>
    <mergeCell ref="C74:C78"/>
    <mergeCell ref="M104:M108"/>
    <mergeCell ref="M109:M113"/>
    <mergeCell ref="M114:M118"/>
    <mergeCell ref="M119:M123"/>
    <mergeCell ref="M124:M128"/>
    <mergeCell ref="M2:M3"/>
    <mergeCell ref="M4:M8"/>
    <mergeCell ref="M9:M13"/>
    <mergeCell ref="M14:M18"/>
    <mergeCell ref="M19:M23"/>
    <mergeCell ref="M24:M28"/>
    <mergeCell ref="M29:M33"/>
    <mergeCell ref="M34:M38"/>
    <mergeCell ref="M39:M43"/>
    <mergeCell ref="M44:M48"/>
    <mergeCell ref="M49:M53"/>
    <mergeCell ref="M54:M58"/>
    <mergeCell ref="M59:M63"/>
    <mergeCell ref="M64:M68"/>
    <mergeCell ref="M69:M73"/>
    <mergeCell ref="M74:M78"/>
    <mergeCell ref="M79:M83"/>
    <mergeCell ref="M129:M133"/>
    <mergeCell ref="M134:M138"/>
    <mergeCell ref="M139:M143"/>
    <mergeCell ref="M144:M148"/>
    <mergeCell ref="M149:M153"/>
    <mergeCell ref="M154:M158"/>
    <mergeCell ref="N79:N83"/>
    <mergeCell ref="N89:N93"/>
    <mergeCell ref="N94:N98"/>
    <mergeCell ref="N99:N103"/>
    <mergeCell ref="N104:N108"/>
    <mergeCell ref="N109:N113"/>
    <mergeCell ref="N114:N118"/>
    <mergeCell ref="N119:N123"/>
    <mergeCell ref="N124:N128"/>
    <mergeCell ref="N129:N133"/>
    <mergeCell ref="N134:N138"/>
    <mergeCell ref="N139:N143"/>
    <mergeCell ref="N144:N148"/>
    <mergeCell ref="N149:N153"/>
    <mergeCell ref="M84:M88"/>
    <mergeCell ref="M89:M93"/>
    <mergeCell ref="M94:M98"/>
    <mergeCell ref="M99:M103"/>
    <mergeCell ref="O129:O133"/>
    <mergeCell ref="O134:O138"/>
    <mergeCell ref="O139:O143"/>
    <mergeCell ref="O144:O148"/>
    <mergeCell ref="O149:O153"/>
    <mergeCell ref="O79:O83"/>
    <mergeCell ref="O89:O93"/>
    <mergeCell ref="O94:O98"/>
    <mergeCell ref="O99:O103"/>
    <mergeCell ref="O104:O108"/>
    <mergeCell ref="O109:O113"/>
    <mergeCell ref="O114:O118"/>
    <mergeCell ref="O119:O123"/>
    <mergeCell ref="O124:O128"/>
  </mergeCells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Bun!$A$4:$A$8</xm:f>
          </x14:formula1>
          <xm:sqref>E4:E238</xm:sqref>
        </x14:dataValidation>
        <x14:dataValidation type="list" allowBlank="1" showInputMessage="1" showErrorMessage="1">
          <x14:formula1>
            <xm:f>Modulable!$A$4:$A$8</xm:f>
          </x14:formula1>
          <xm:sqref>G4:G238</xm:sqref>
        </x14:dataValidation>
        <x14:dataValidation type="list" allowBlank="1" showInputMessage="1" showErrorMessage="1">
          <x14:formula1>
            <xm:f>Plissé!$A$4:$A$8</xm:f>
          </x14:formula1>
          <xm:sqref>I4:I238</xm:sqref>
        </x14:dataValidation>
        <x14:dataValidation type="list" allowBlank="1" showInputMessage="1" showErrorMessage="1">
          <x14:formula1>
            <xm:f>Bandeau!$A$4:$A$12</xm:f>
          </x14:formula1>
          <xm:sqref>K4:K238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D5" sqref="D5"/>
    </sheetView>
  </sheetViews>
  <sheetFormatPr baseColWidth="10" defaultRowHeight="15" x14ac:dyDescent="0.25"/>
  <cols>
    <col min="1" max="1" width="16.42578125" customWidth="1"/>
    <col min="2" max="2" width="19.42578125" customWidth="1"/>
    <col min="3" max="3" width="20.28515625" customWidth="1"/>
  </cols>
  <sheetData>
    <row r="1" spans="1:3" ht="24" customHeight="1" thickBot="1" x14ac:dyDescent="0.3">
      <c r="A1" s="43" t="s">
        <v>57</v>
      </c>
      <c r="B1" s="43">
        <f>SUM(Bénéfice!N4:N888)</f>
        <v>26.814000000000014</v>
      </c>
      <c r="C1" s="43">
        <f>SUM(Bénéfice!O4:O888)</f>
        <v>499.98790059940052</v>
      </c>
    </row>
    <row r="3" spans="1:3" ht="15.75" thickBot="1" x14ac:dyDescent="0.3">
      <c r="C3" s="14"/>
    </row>
    <row r="4" spans="1:3" ht="24" thickBot="1" x14ac:dyDescent="0.3">
      <c r="C4" s="43">
        <f>C1+SUM(Bénéfice!P4:P888)</f>
        <v>1093.9879005994005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Coût fixe</vt:lpstr>
      <vt:lpstr>Bun</vt:lpstr>
      <vt:lpstr>Modulable</vt:lpstr>
      <vt:lpstr>Plissé</vt:lpstr>
      <vt:lpstr>Bandeau</vt:lpstr>
      <vt:lpstr>Bénéfice</vt:lpstr>
      <vt:lpstr>Total Bénéfice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Graoully</dc:creator>
  <cp:lastModifiedBy>Graoully</cp:lastModifiedBy>
  <dcterms:created xsi:type="dcterms:W3CDTF">2017-05-04T15:46:42Z</dcterms:created>
  <dcterms:modified xsi:type="dcterms:W3CDTF">2017-06-18T17:57:19Z</dcterms:modified>
</cp:coreProperties>
</file>