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90" windowWidth="12240" windowHeight="7995"/>
  </bookViews>
  <sheets>
    <sheet name="CALCUL" sheetId="1" r:id="rId1"/>
    <sheet name="HEURES" sheetId="2" r:id="rId2"/>
    <sheet name="Feuil3" sheetId="3" r:id="rId3"/>
  </sheets>
  <definedNames>
    <definedName name="HEURES">HEURES!$A$1:$A$98</definedName>
    <definedName name="_xlnm.Print_Area" localSheetId="0">CALCUL!$A$2:$V$35</definedName>
  </definedNames>
  <calcPr calcId="145621"/>
</workbook>
</file>

<file path=xl/calcChain.xml><?xml version="1.0" encoding="utf-8"?>
<calcChain xmlns="http://schemas.openxmlformats.org/spreadsheetml/2006/main">
  <c r="E10" i="1" l="1"/>
  <c r="B29" i="1" l="1"/>
  <c r="B28" i="1" l="1"/>
  <c r="B27" i="1"/>
  <c r="P19" i="1" l="1"/>
  <c r="G19" i="1"/>
  <c r="E19" i="1"/>
  <c r="P18" i="1"/>
  <c r="G18" i="1"/>
  <c r="E18" i="1"/>
  <c r="P17" i="1"/>
  <c r="G17" i="1"/>
  <c r="H17" i="1" s="1"/>
  <c r="E17" i="1"/>
  <c r="P16" i="1"/>
  <c r="G16" i="1"/>
  <c r="E16" i="1"/>
  <c r="P15" i="1"/>
  <c r="G15" i="1"/>
  <c r="H15" i="1" s="1"/>
  <c r="E15" i="1"/>
  <c r="P14" i="1"/>
  <c r="G14" i="1"/>
  <c r="E14" i="1"/>
  <c r="P13" i="1"/>
  <c r="G13" i="1"/>
  <c r="E13" i="1"/>
  <c r="P12" i="1"/>
  <c r="G12" i="1"/>
  <c r="E12" i="1"/>
  <c r="P11" i="1"/>
  <c r="G11" i="1"/>
  <c r="E11" i="1"/>
  <c r="P10" i="1"/>
  <c r="G10" i="1"/>
  <c r="H14" i="1" l="1"/>
  <c r="H11" i="1"/>
  <c r="Q11" i="1" s="1"/>
  <c r="R11" i="1" s="1"/>
  <c r="S11" i="1" s="1"/>
  <c r="U11" i="1" s="1"/>
  <c r="H10" i="1"/>
  <c r="Q10" i="1" s="1"/>
  <c r="R10" i="1" s="1"/>
  <c r="H19" i="1"/>
  <c r="H18" i="1"/>
  <c r="H12" i="1"/>
  <c r="Q12" i="1" s="1"/>
  <c r="R12" i="1" s="1"/>
  <c r="S12" i="1" s="1"/>
  <c r="U12" i="1" s="1"/>
  <c r="H13" i="1"/>
  <c r="Q13" i="1" s="1"/>
  <c r="R13" i="1" s="1"/>
  <c r="S13" i="1" s="1"/>
  <c r="U13" i="1" s="1"/>
  <c r="H16" i="1"/>
  <c r="Q16" i="1" s="1"/>
  <c r="R16" i="1" s="1"/>
  <c r="S16" i="1" s="1"/>
  <c r="U16" i="1" s="1"/>
  <c r="Q18" i="1"/>
  <c r="R18" i="1" s="1"/>
  <c r="S18" i="1" s="1"/>
  <c r="U18" i="1" s="1"/>
  <c r="Q15" i="1"/>
  <c r="R15" i="1" s="1"/>
  <c r="S15" i="1" s="1"/>
  <c r="U15" i="1" s="1"/>
  <c r="Q17" i="1"/>
  <c r="R17" i="1" s="1"/>
  <c r="S17" i="1" s="1"/>
  <c r="U17" i="1" s="1"/>
  <c r="Q19" i="1"/>
  <c r="R19" i="1" s="1"/>
  <c r="S19" i="1" s="1"/>
  <c r="U19" i="1" s="1"/>
  <c r="Q14" i="1"/>
  <c r="R14" i="1" s="1"/>
  <c r="S14" i="1" s="1"/>
  <c r="U14" i="1" s="1"/>
  <c r="S10" i="1" l="1"/>
  <c r="H29" i="1"/>
  <c r="K29" i="1" s="1"/>
  <c r="H28" i="1"/>
  <c r="K28" i="1" s="1"/>
  <c r="H27" i="1"/>
  <c r="K27" i="1" s="1"/>
  <c r="H26" i="1"/>
  <c r="K26" i="1" s="1"/>
  <c r="P8" i="1"/>
  <c r="G8" i="1"/>
  <c r="E8" i="1"/>
  <c r="P9" i="1"/>
  <c r="G9" i="1"/>
  <c r="E9" i="1"/>
  <c r="U10" i="1" l="1"/>
  <c r="H8" i="1"/>
  <c r="Q8" i="1" s="1"/>
  <c r="R8" i="1" s="1"/>
  <c r="S8" i="1" s="1"/>
  <c r="H9" i="1"/>
  <c r="Q9" i="1" s="1"/>
  <c r="R9" i="1" s="1"/>
  <c r="S9" i="1" s="1"/>
  <c r="U9" i="1" s="1"/>
  <c r="S20" i="1" l="1"/>
  <c r="R20" i="1"/>
  <c r="U8" i="1"/>
  <c r="U20" i="1" s="1"/>
</calcChain>
</file>

<file path=xl/sharedStrings.xml><?xml version="1.0" encoding="utf-8"?>
<sst xmlns="http://schemas.openxmlformats.org/spreadsheetml/2006/main" count="47" uniqueCount="36">
  <si>
    <t>(2)</t>
  </si>
  <si>
    <t>nombre d'agents nécessaires par jour</t>
  </si>
  <si>
    <t>TOTAUX</t>
  </si>
  <si>
    <t>agents</t>
  </si>
  <si>
    <r>
      <t>horaires</t>
    </r>
    <r>
      <rPr>
        <sz val="11"/>
        <rFont val="Webdings"/>
        <family val="1"/>
        <charset val="2"/>
      </rPr>
      <t>4</t>
    </r>
  </si>
  <si>
    <t>durée annuelle</t>
  </si>
  <si>
    <t>début</t>
  </si>
  <si>
    <t>fin</t>
  </si>
  <si>
    <t>ampl</t>
  </si>
  <si>
    <t>L</t>
  </si>
  <si>
    <t>M</t>
  </si>
  <si>
    <t>J</t>
  </si>
  <si>
    <t>V</t>
  </si>
  <si>
    <t>S</t>
  </si>
  <si>
    <t>D</t>
  </si>
  <si>
    <t>nb</t>
  </si>
  <si>
    <t>h/sem</t>
  </si>
  <si>
    <t>h/année(*)</t>
  </si>
  <si>
    <t>besoin théorique</t>
  </si>
  <si>
    <t>(3) taux d'absentéisme</t>
  </si>
  <si>
    <t>total nécessaire</t>
  </si>
  <si>
    <t>totaux</t>
  </si>
  <si>
    <t>(*) sur 51,18 semaine (=365,25 / 7)</t>
  </si>
  <si>
    <t>(3) calcul du taux d'absentéisme</t>
  </si>
  <si>
    <t>obligation annuelle</t>
  </si>
  <si>
    <t>durée quotidienne</t>
  </si>
  <si>
    <t>nombre de jours d'absence (*)</t>
  </si>
  <si>
    <t>temps de présence</t>
  </si>
  <si>
    <t>taux</t>
  </si>
  <si>
    <t>(*) ce nombre résulte des données du bilan social - à défaut prendre 1,2</t>
  </si>
  <si>
    <t>Pour les soignants: la synthèse des données annuelles du Ministère donne 24,8 jours absences médicales + 5,6 jours pour les autres absences, soit un total de 30,4 jours</t>
  </si>
  <si>
    <t>(2) cette durée est égale à la durée annuelle réglementaire déduction faite de 14 heures (2 jours hors saison)</t>
  </si>
  <si>
    <t xml:space="preserve">CALCUL DES EFFECTIFS NECESSAIRES </t>
  </si>
  <si>
    <t>Jours</t>
  </si>
  <si>
    <t>Nuit</t>
  </si>
  <si>
    <t>SCENARIO N°3 SANS "13U"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</si>
</sst>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15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color indexed="13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Webdings"/>
      <family val="1"/>
      <charset val="2"/>
    </font>
    <font>
      <sz val="8"/>
      <name val="Arial"/>
      <family val="2"/>
    </font>
    <font>
      <b/>
      <sz val="20"/>
      <color indexed="9"/>
      <name val="Arial"/>
      <family val="2"/>
    </font>
    <font>
      <sz val="9"/>
      <name val="Arial"/>
      <family val="2"/>
    </font>
    <font>
      <b/>
      <sz val="2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Protection="1"/>
    <xf numFmtId="165" fontId="0" fillId="0" borderId="0" xfId="0" applyNumberFormat="1" applyAlignment="1">
      <alignment horizontal="center" vertical="center"/>
    </xf>
    <xf numFmtId="0" fontId="13" fillId="0" borderId="0" xfId="0" applyFont="1" applyProtection="1"/>
    <xf numFmtId="0" fontId="0" fillId="0" borderId="0" xfId="0" applyProtection="1">
      <protection hidden="1"/>
    </xf>
    <xf numFmtId="0" fontId="2" fillId="2" borderId="0" xfId="0" applyFont="1" applyFill="1" applyProtection="1">
      <protection hidden="1"/>
    </xf>
    <xf numFmtId="0" fontId="0" fillId="2" borderId="0" xfId="0" applyFill="1" applyProtection="1">
      <protection hidden="1"/>
    </xf>
    <xf numFmtId="49" fontId="1" fillId="2" borderId="0" xfId="0" applyNumberFormat="1" applyFont="1" applyFill="1" applyAlignment="1" applyProtection="1">
      <alignment horizontal="center"/>
      <protection hidden="1"/>
    </xf>
    <xf numFmtId="1" fontId="2" fillId="2" borderId="0" xfId="0" applyNumberFormat="1" applyFont="1" applyFill="1" applyProtection="1">
      <protection hidden="1"/>
    </xf>
    <xf numFmtId="0" fontId="4" fillId="2" borderId="1" xfId="0" applyFont="1" applyFill="1" applyBorder="1" applyAlignment="1" applyProtection="1">
      <alignment horizontal="center" vertical="center" wrapText="1"/>
      <protection hidden="1"/>
    </xf>
    <xf numFmtId="1" fontId="4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4" fillId="2" borderId="0" xfId="0" applyFont="1" applyFill="1" applyAlignment="1" applyProtection="1">
      <alignment horizontal="center" vertical="center" wrapText="1"/>
      <protection hidden="1"/>
    </xf>
    <xf numFmtId="0" fontId="4" fillId="2" borderId="3" xfId="0" applyFont="1" applyFill="1" applyBorder="1" applyAlignment="1" applyProtection="1">
      <alignment horizontal="center" vertical="center" wrapText="1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  <xf numFmtId="164" fontId="2" fillId="2" borderId="1" xfId="0" applyNumberFormat="1" applyFont="1" applyFill="1" applyBorder="1" applyAlignment="1" applyProtection="1">
      <alignment horizontal="center"/>
      <protection hidden="1"/>
    </xf>
    <xf numFmtId="3" fontId="5" fillId="4" borderId="1" xfId="0" applyNumberFormat="1" applyFont="1" applyFill="1" applyBorder="1" applyAlignment="1" applyProtection="1">
      <alignment horizontal="center"/>
      <protection hidden="1"/>
    </xf>
    <xf numFmtId="164" fontId="5" fillId="4" borderId="1" xfId="0" applyNumberFormat="1" applyFont="1" applyFill="1" applyBorder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" borderId="0" xfId="0" applyFill="1" applyAlignment="1" applyProtection="1">
      <alignment horizontal="center"/>
      <protection hidden="1"/>
    </xf>
    <xf numFmtId="2" fontId="2" fillId="2" borderId="1" xfId="0" applyNumberFormat="1" applyFont="1" applyFill="1" applyBorder="1" applyAlignment="1" applyProtection="1">
      <alignment horizontal="center"/>
      <protection hidden="1"/>
    </xf>
    <xf numFmtId="1" fontId="2" fillId="5" borderId="1" xfId="0" applyNumberFormat="1" applyFont="1" applyFill="1" applyBorder="1" applyAlignment="1" applyProtection="1">
      <alignment horizontal="center"/>
      <protection hidden="1"/>
    </xf>
    <xf numFmtId="1" fontId="2" fillId="2" borderId="1" xfId="0" applyNumberFormat="1" applyFont="1" applyFill="1" applyBorder="1" applyAlignment="1" applyProtection="1">
      <alignment horizontal="center"/>
      <protection hidden="1"/>
    </xf>
    <xf numFmtId="4" fontId="2" fillId="2" borderId="0" xfId="0" applyNumberFormat="1" applyFont="1" applyFill="1" applyAlignment="1" applyProtection="1">
      <alignment horizontal="center"/>
      <protection hidden="1"/>
    </xf>
    <xf numFmtId="4" fontId="2" fillId="2" borderId="1" xfId="0" applyNumberFormat="1" applyFont="1" applyFill="1" applyBorder="1" applyAlignment="1" applyProtection="1">
      <alignment horizontal="center"/>
      <protection hidden="1"/>
    </xf>
    <xf numFmtId="4" fontId="2" fillId="5" borderId="1" xfId="0" applyNumberFormat="1" applyFont="1" applyFill="1" applyBorder="1" applyAlignment="1" applyProtection="1">
      <alignment horizontal="center"/>
      <protection hidden="1"/>
    </xf>
    <xf numFmtId="164" fontId="2" fillId="8" borderId="1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Alignment="1" applyProtection="1">
      <alignment horizontal="center"/>
      <protection hidden="1"/>
    </xf>
    <xf numFmtId="3" fontId="2" fillId="2" borderId="0" xfId="0" applyNumberFormat="1" applyFont="1" applyFill="1" applyBorder="1" applyAlignment="1" applyProtection="1">
      <alignment horizontal="center"/>
      <protection hidden="1"/>
    </xf>
    <xf numFmtId="164" fontId="2" fillId="2" borderId="0" xfId="0" applyNumberFormat="1" applyFont="1" applyFill="1" applyBorder="1" applyAlignment="1" applyProtection="1">
      <alignment horizontal="center"/>
      <protection hidden="1"/>
    </xf>
    <xf numFmtId="2" fontId="2" fillId="2" borderId="0" xfId="0" applyNumberFormat="1" applyFont="1" applyFill="1" applyAlignment="1" applyProtection="1">
      <alignment horizontal="center"/>
      <protection hidden="1"/>
    </xf>
    <xf numFmtId="1" fontId="2" fillId="2" borderId="0" xfId="0" applyNumberFormat="1" applyFont="1" applyFill="1" applyBorder="1" applyAlignment="1" applyProtection="1">
      <alignment horizontal="center"/>
      <protection hidden="1"/>
    </xf>
    <xf numFmtId="2" fontId="3" fillId="2" borderId="0" xfId="0" applyNumberFormat="1" applyFont="1" applyFill="1" applyBorder="1" applyAlignment="1" applyProtection="1">
      <alignment horizontal="center"/>
      <protection hidden="1"/>
    </xf>
    <xf numFmtId="4" fontId="3" fillId="2" borderId="0" xfId="0" applyNumberFormat="1" applyFont="1" applyFill="1" applyAlignment="1" applyProtection="1">
      <alignment horizontal="center"/>
      <protection hidden="1"/>
    </xf>
    <xf numFmtId="4" fontId="3" fillId="2" borderId="1" xfId="0" applyNumberFormat="1" applyFont="1" applyFill="1" applyBorder="1" applyAlignment="1" applyProtection="1">
      <alignment horizontal="center"/>
      <protection hidden="1"/>
    </xf>
    <xf numFmtId="4" fontId="6" fillId="3" borderId="1" xfId="0" applyNumberFormat="1" applyFont="1" applyFill="1" applyBorder="1" applyAlignment="1" applyProtection="1">
      <alignment horizontal="center"/>
      <protection hidden="1"/>
    </xf>
    <xf numFmtId="0" fontId="7" fillId="2" borderId="0" xfId="0" applyFont="1" applyFill="1" applyProtection="1">
      <protection hidden="1"/>
    </xf>
    <xf numFmtId="0" fontId="8" fillId="2" borderId="1" xfId="0" applyFont="1" applyFill="1" applyBorder="1" applyAlignment="1" applyProtection="1">
      <alignment horizontal="center" vertical="center" wrapText="1"/>
      <protection hidden="1"/>
    </xf>
    <xf numFmtId="49" fontId="8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Protection="1">
      <protection hidden="1"/>
    </xf>
    <xf numFmtId="9" fontId="0" fillId="0" borderId="0" xfId="0" applyNumberFormat="1" applyProtection="1">
      <protection hidden="1"/>
    </xf>
    <xf numFmtId="3" fontId="5" fillId="6" borderId="1" xfId="0" applyNumberFormat="1" applyFont="1" applyFill="1" applyBorder="1" applyAlignment="1" applyProtection="1">
      <alignment horizontal="center"/>
      <protection hidden="1"/>
    </xf>
    <xf numFmtId="4" fontId="5" fillId="6" borderId="1" xfId="0" applyNumberFormat="1" applyFont="1" applyFill="1" applyBorder="1" applyAlignment="1" applyProtection="1">
      <alignment horizontal="center"/>
      <protection hidden="1"/>
    </xf>
    <xf numFmtId="3" fontId="5" fillId="6" borderId="2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Protection="1">
      <protection hidden="1"/>
    </xf>
    <xf numFmtId="4" fontId="5" fillId="6" borderId="2" xfId="0" applyNumberFormat="1" applyFont="1" applyFill="1" applyBorder="1" applyAlignment="1" applyProtection="1">
      <alignment horizontal="center"/>
      <protection hidden="1"/>
    </xf>
    <xf numFmtId="0" fontId="2" fillId="2" borderId="6" xfId="0" applyFont="1" applyFill="1" applyBorder="1" applyAlignment="1" applyProtection="1">
      <protection hidden="1"/>
    </xf>
    <xf numFmtId="0" fontId="2" fillId="2" borderId="0" xfId="0" applyFont="1" applyFill="1" applyAlignment="1" applyProtection="1">
      <protection hidden="1"/>
    </xf>
    <xf numFmtId="9" fontId="2" fillId="2" borderId="0" xfId="0" applyNumberFormat="1" applyFont="1" applyFill="1" applyProtection="1">
      <protection hidden="1"/>
    </xf>
    <xf numFmtId="0" fontId="2" fillId="6" borderId="3" xfId="0" applyFont="1" applyFill="1" applyBorder="1" applyAlignment="1" applyProtection="1">
      <alignment horizontal="center"/>
      <protection hidden="1"/>
    </xf>
    <xf numFmtId="0" fontId="2" fillId="6" borderId="4" xfId="0" applyFont="1" applyFill="1" applyBorder="1" applyAlignment="1" applyProtection="1">
      <alignment horizontal="center"/>
      <protection hidden="1"/>
    </xf>
    <xf numFmtId="0" fontId="2" fillId="6" borderId="5" xfId="0" applyFont="1" applyFill="1" applyBorder="1" applyAlignment="1" applyProtection="1">
      <alignment horizontal="center"/>
      <protection hidden="1"/>
    </xf>
    <xf numFmtId="0" fontId="2" fillId="2" borderId="3" xfId="0" applyFont="1" applyFill="1" applyBorder="1" applyAlignment="1" applyProtection="1">
      <alignment horizontal="center"/>
      <protection hidden="1"/>
    </xf>
    <xf numFmtId="0" fontId="2" fillId="2" borderId="4" xfId="0" applyFont="1" applyFill="1" applyBorder="1" applyAlignment="1" applyProtection="1">
      <alignment horizontal="center"/>
      <protection hidden="1"/>
    </xf>
    <xf numFmtId="0" fontId="2" fillId="2" borderId="5" xfId="0" applyFont="1" applyFill="1" applyBorder="1" applyAlignment="1" applyProtection="1">
      <alignment horizontal="center"/>
      <protection hidden="1"/>
    </xf>
    <xf numFmtId="0" fontId="2" fillId="2" borderId="9" xfId="0" applyFont="1" applyFill="1" applyBorder="1" applyAlignment="1" applyProtection="1">
      <alignment horizontal="center"/>
      <protection hidden="1"/>
    </xf>
    <xf numFmtId="0" fontId="2" fillId="2" borderId="8" xfId="0" applyFont="1" applyFill="1" applyBorder="1" applyAlignment="1" applyProtection="1">
      <alignment horizontal="center"/>
      <protection hidden="1"/>
    </xf>
    <xf numFmtId="0" fontId="1" fillId="2" borderId="0" xfId="0" applyFont="1" applyFill="1" applyAlignment="1" applyProtection="1">
      <alignment horizontal="left" vertical="center" wrapText="1"/>
      <protection hidden="1"/>
    </xf>
    <xf numFmtId="0" fontId="3" fillId="2" borderId="7" xfId="0" applyFont="1" applyFill="1" applyBorder="1" applyAlignment="1" applyProtection="1">
      <alignment horizontal="center"/>
      <protection hidden="1"/>
    </xf>
    <xf numFmtId="0" fontId="12" fillId="7" borderId="0" xfId="0" applyFont="1" applyFill="1" applyBorder="1" applyAlignment="1" applyProtection="1">
      <alignment horizontal="center" vertical="center"/>
      <protection hidden="1"/>
    </xf>
    <xf numFmtId="0" fontId="12" fillId="7" borderId="7" xfId="0" applyFont="1" applyFill="1" applyBorder="1" applyAlignment="1" applyProtection="1">
      <alignment horizontal="center" vertical="center"/>
      <protection hidden="1"/>
    </xf>
    <xf numFmtId="0" fontId="9" fillId="2" borderId="3" xfId="0" applyFont="1" applyFill="1" applyBorder="1" applyAlignment="1" applyProtection="1">
      <alignment horizontal="center" vertical="center" wrapText="1"/>
      <protection hidden="1"/>
    </xf>
    <xf numFmtId="0" fontId="9" fillId="2" borderId="4" xfId="0" applyFont="1" applyFill="1" applyBorder="1" applyAlignment="1" applyProtection="1">
      <alignment horizontal="center" vertical="center" wrapText="1"/>
      <protection hidden="1"/>
    </xf>
    <xf numFmtId="0" fontId="9" fillId="2" borderId="5" xfId="0" applyFont="1" applyFill="1" applyBorder="1" applyAlignment="1" applyProtection="1">
      <alignment horizontal="center" vertical="center" wrapText="1"/>
      <protection hidden="1"/>
    </xf>
    <xf numFmtId="0" fontId="2" fillId="2" borderId="3" xfId="0" applyFont="1" applyFill="1" applyBorder="1" applyAlignment="1" applyProtection="1">
      <alignment horizontal="center" vertical="center" wrapText="1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2" fillId="2" borderId="5" xfId="0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3" fillId="2" borderId="3" xfId="0" applyFont="1" applyFill="1" applyBorder="1" applyAlignment="1" applyProtection="1">
      <alignment horizontal="center"/>
      <protection hidden="1"/>
    </xf>
    <xf numFmtId="0" fontId="3" fillId="2" borderId="4" xfId="0" applyFont="1" applyFill="1" applyBorder="1" applyAlignment="1" applyProtection="1">
      <alignment horizontal="center"/>
      <protection hidden="1"/>
    </xf>
    <xf numFmtId="0" fontId="3" fillId="2" borderId="5" xfId="0" applyFont="1" applyFill="1" applyBorder="1" applyAlignment="1" applyProtection="1">
      <alignment horizont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Alignment="1" applyProtection="1">
      <alignment horizontal="center" vertical="center" wrapText="1"/>
      <protection hidden="1"/>
    </xf>
    <xf numFmtId="0" fontId="14" fillId="9" borderId="0" xfId="0" applyFont="1" applyFill="1" applyAlignment="1" applyProtection="1">
      <alignment horizontal="left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W34"/>
  <sheetViews>
    <sheetView tabSelected="1" zoomScale="75" workbookViewId="0">
      <selection activeCell="S35" sqref="S35"/>
    </sheetView>
  </sheetViews>
  <sheetFormatPr baseColWidth="10" defaultRowHeight="12.75" x14ac:dyDescent="0.2"/>
  <cols>
    <col min="1" max="1" width="5.7109375" style="1" bestFit="1" customWidth="1"/>
    <col min="2" max="2" width="13" style="1" bestFit="1" customWidth="1"/>
    <col min="3" max="3" width="12.140625" style="1" customWidth="1"/>
    <col min="4" max="4" width="7.140625" style="1" bestFit="1" customWidth="1"/>
    <col min="5" max="5" width="3.42578125" style="1" hidden="1" customWidth="1"/>
    <col min="6" max="6" width="7.140625" style="1" customWidth="1"/>
    <col min="7" max="7" width="1.5703125" style="1" hidden="1" customWidth="1"/>
    <col min="8" max="8" width="7.7109375" style="1" bestFit="1" customWidth="1"/>
    <col min="9" max="15" width="4.28515625" style="1" customWidth="1"/>
    <col min="16" max="16" width="5.7109375" style="1" customWidth="1"/>
    <col min="17" max="17" width="10.85546875" style="1" customWidth="1"/>
    <col min="18" max="18" width="13.140625" style="1" customWidth="1"/>
    <col min="19" max="19" width="14.7109375" style="1" bestFit="1" customWidth="1"/>
    <col min="20" max="20" width="14.28515625" style="1" customWidth="1"/>
    <col min="21" max="21" width="12.7109375" style="1" customWidth="1"/>
    <col min="22" max="22" width="5.7109375" style="1" customWidth="1"/>
    <col min="23" max="23" width="4.140625" style="1" customWidth="1"/>
    <col min="24" max="16384" width="11.42578125" style="1"/>
  </cols>
  <sheetData>
    <row r="2" spans="1:23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3" x14ac:dyDescent="0.2">
      <c r="A3" s="4"/>
      <c r="B3" s="4"/>
      <c r="C3" s="60" t="s">
        <v>32</v>
      </c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4"/>
      <c r="U3" s="4"/>
    </row>
    <row r="4" spans="1:23" ht="15.75" customHeight="1" x14ac:dyDescent="0.2">
      <c r="A4" s="4"/>
      <c r="B4" s="5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5"/>
      <c r="U4" s="5"/>
    </row>
    <row r="5" spans="1:23" ht="15" x14ac:dyDescent="0.2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6"/>
      <c r="S5" s="6"/>
      <c r="T5" s="6"/>
      <c r="U5" s="6"/>
    </row>
    <row r="6" spans="1:23" ht="15.75" x14ac:dyDescent="0.25">
      <c r="A6" s="4"/>
      <c r="B6" s="5"/>
      <c r="C6" s="7" t="s">
        <v>0</v>
      </c>
      <c r="D6" s="8"/>
      <c r="E6" s="8"/>
      <c r="F6" s="8"/>
      <c r="G6" s="5"/>
      <c r="H6" s="5"/>
      <c r="I6" s="65" t="s">
        <v>1</v>
      </c>
      <c r="J6" s="66"/>
      <c r="K6" s="66"/>
      <c r="L6" s="66"/>
      <c r="M6" s="66"/>
      <c r="N6" s="66"/>
      <c r="O6" s="67"/>
      <c r="P6" s="68" t="s">
        <v>2</v>
      </c>
      <c r="Q6" s="68"/>
      <c r="R6" s="68"/>
      <c r="S6" s="69" t="s">
        <v>3</v>
      </c>
      <c r="T6" s="70"/>
      <c r="U6" s="71"/>
    </row>
    <row r="7" spans="1:23" ht="42.75" x14ac:dyDescent="0.2">
      <c r="A7" s="4"/>
      <c r="B7" s="9" t="s">
        <v>4</v>
      </c>
      <c r="C7" s="9" t="s">
        <v>5</v>
      </c>
      <c r="D7" s="10" t="s">
        <v>6</v>
      </c>
      <c r="E7" s="10"/>
      <c r="F7" s="10" t="s">
        <v>7</v>
      </c>
      <c r="G7" s="9"/>
      <c r="H7" s="9" t="s">
        <v>8</v>
      </c>
      <c r="I7" s="9" t="s">
        <v>9</v>
      </c>
      <c r="J7" s="9" t="s">
        <v>10</v>
      </c>
      <c r="K7" s="9" t="s">
        <v>10</v>
      </c>
      <c r="L7" s="9" t="s">
        <v>11</v>
      </c>
      <c r="M7" s="9" t="s">
        <v>12</v>
      </c>
      <c r="N7" s="9" t="s">
        <v>13</v>
      </c>
      <c r="O7" s="9" t="s">
        <v>14</v>
      </c>
      <c r="P7" s="11" t="s">
        <v>15</v>
      </c>
      <c r="Q7" s="11" t="s">
        <v>16</v>
      </c>
      <c r="R7" s="12" t="s">
        <v>17</v>
      </c>
      <c r="S7" s="13" t="s">
        <v>18</v>
      </c>
      <c r="T7" s="14" t="s">
        <v>19</v>
      </c>
      <c r="U7" s="15" t="s">
        <v>20</v>
      </c>
      <c r="W7" s="3"/>
    </row>
    <row r="8" spans="1:23" ht="15" x14ac:dyDescent="0.2">
      <c r="A8" s="4">
        <v>1</v>
      </c>
      <c r="B8" s="16" t="s">
        <v>33</v>
      </c>
      <c r="C8" s="17">
        <v>1547</v>
      </c>
      <c r="D8" s="18">
        <v>0.25</v>
      </c>
      <c r="E8" s="19">
        <f>(D8-INT(D8))*24</f>
        <v>6</v>
      </c>
      <c r="F8" s="18">
        <v>0.57291666666666696</v>
      </c>
      <c r="G8" s="20">
        <f>(F8-INT(F8))*24</f>
        <v>13.750000000000007</v>
      </c>
      <c r="H8" s="21">
        <f t="shared" ref="H8:H17" si="0">G8-E8</f>
        <v>7.7500000000000071</v>
      </c>
      <c r="I8" s="22">
        <v>2</v>
      </c>
      <c r="J8" s="22">
        <v>2</v>
      </c>
      <c r="K8" s="22">
        <v>2</v>
      </c>
      <c r="L8" s="22">
        <v>2</v>
      </c>
      <c r="M8" s="22">
        <v>2</v>
      </c>
      <c r="N8" s="22">
        <v>2</v>
      </c>
      <c r="O8" s="22">
        <v>2</v>
      </c>
      <c r="P8" s="23">
        <f t="shared" ref="P8:P9" si="1">SUM(I8:O8)</f>
        <v>14</v>
      </c>
      <c r="Q8" s="21">
        <f t="shared" ref="Q8:Q19" si="2">P8*H8</f>
        <v>108.5000000000001</v>
      </c>
      <c r="R8" s="24">
        <f t="shared" ref="R8:R9" si="3">Q8*51.18</f>
        <v>5553.0300000000052</v>
      </c>
      <c r="S8" s="25">
        <f t="shared" ref="S8:S9" si="4">R8/C8</f>
        <v>3.5895475113122206</v>
      </c>
      <c r="T8" s="26">
        <v>1.18</v>
      </c>
      <c r="U8" s="25">
        <f t="shared" ref="U8:U9" si="5">S8*T8</f>
        <v>4.23566606334842</v>
      </c>
    </row>
    <row r="9" spans="1:23" ht="15" x14ac:dyDescent="0.2">
      <c r="A9" s="4">
        <v>2</v>
      </c>
      <c r="B9" s="16" t="s">
        <v>33</v>
      </c>
      <c r="C9" s="17">
        <v>1547</v>
      </c>
      <c r="D9" s="18">
        <v>0.3125</v>
      </c>
      <c r="E9" s="19">
        <f t="shared" ref="E9:G9" si="6">(D9-INT(D9))*24</f>
        <v>7.5</v>
      </c>
      <c r="F9" s="18">
        <v>0.63541666666666696</v>
      </c>
      <c r="G9" s="20">
        <f t="shared" si="6"/>
        <v>15.250000000000007</v>
      </c>
      <c r="H9" s="21">
        <f t="shared" si="0"/>
        <v>7.7500000000000071</v>
      </c>
      <c r="I9" s="22">
        <v>1</v>
      </c>
      <c r="J9" s="22">
        <v>1</v>
      </c>
      <c r="K9" s="22">
        <v>1</v>
      </c>
      <c r="L9" s="22">
        <v>1</v>
      </c>
      <c r="M9" s="22">
        <v>1</v>
      </c>
      <c r="N9" s="22"/>
      <c r="O9" s="22"/>
      <c r="P9" s="23">
        <f t="shared" si="1"/>
        <v>5</v>
      </c>
      <c r="Q9" s="21">
        <f t="shared" si="2"/>
        <v>38.750000000000036</v>
      </c>
      <c r="R9" s="24">
        <f t="shared" si="3"/>
        <v>1983.2250000000017</v>
      </c>
      <c r="S9" s="25">
        <f t="shared" si="4"/>
        <v>1.2819812540400788</v>
      </c>
      <c r="T9" s="26">
        <v>1.18</v>
      </c>
      <c r="U9" s="25">
        <f t="shared" si="5"/>
        <v>1.5127378797672928</v>
      </c>
    </row>
    <row r="10" spans="1:23" ht="15" x14ac:dyDescent="0.2">
      <c r="A10" s="4">
        <v>3</v>
      </c>
      <c r="B10" s="16" t="s">
        <v>33</v>
      </c>
      <c r="C10" s="17">
        <v>1547</v>
      </c>
      <c r="D10" s="18">
        <v>0.39583333333333298</v>
      </c>
      <c r="E10" s="19">
        <f>(D10-INT(D10))*24</f>
        <v>9.4999999999999911</v>
      </c>
      <c r="F10" s="18">
        <v>0.71875</v>
      </c>
      <c r="G10" s="20">
        <f>(F10-INT(F10))*24</f>
        <v>17.25</v>
      </c>
      <c r="H10" s="21">
        <f t="shared" si="0"/>
        <v>7.7500000000000089</v>
      </c>
      <c r="I10" s="22">
        <v>1</v>
      </c>
      <c r="J10" s="22">
        <v>1</v>
      </c>
      <c r="K10" s="22">
        <v>1</v>
      </c>
      <c r="L10" s="22">
        <v>1</v>
      </c>
      <c r="M10" s="22">
        <v>1</v>
      </c>
      <c r="N10" s="22"/>
      <c r="O10" s="22"/>
      <c r="P10" s="23">
        <f t="shared" ref="P10:P16" si="7">SUM(I10:O10)</f>
        <v>5</v>
      </c>
      <c r="Q10" s="21">
        <f t="shared" si="2"/>
        <v>38.750000000000043</v>
      </c>
      <c r="R10" s="24">
        <f t="shared" ref="R10:R16" si="8">Q10*51.18</f>
        <v>1983.2250000000022</v>
      </c>
      <c r="S10" s="25">
        <f t="shared" ref="S10:S16" si="9">R10/C10</f>
        <v>1.281981254040079</v>
      </c>
      <c r="T10" s="26">
        <v>1.18</v>
      </c>
      <c r="U10" s="25">
        <f t="shared" ref="U10:U16" si="10">S10*T10</f>
        <v>1.5127378797672932</v>
      </c>
    </row>
    <row r="11" spans="1:23" ht="15" x14ac:dyDescent="0.2">
      <c r="A11" s="4">
        <v>4</v>
      </c>
      <c r="B11" s="16" t="s">
        <v>33</v>
      </c>
      <c r="C11" s="17">
        <v>1547</v>
      </c>
      <c r="D11" s="18">
        <v>0.54166666666666696</v>
      </c>
      <c r="E11" s="19">
        <f>(D11-INT(D11))*24</f>
        <v>13.000000000000007</v>
      </c>
      <c r="F11" s="18">
        <v>0.86458333333333304</v>
      </c>
      <c r="G11" s="20">
        <f>(F11-INT(F11))*24</f>
        <v>20.749999999999993</v>
      </c>
      <c r="H11" s="21">
        <f t="shared" si="0"/>
        <v>7.7499999999999858</v>
      </c>
      <c r="I11" s="22">
        <v>2</v>
      </c>
      <c r="J11" s="22">
        <v>2</v>
      </c>
      <c r="K11" s="22">
        <v>2</v>
      </c>
      <c r="L11" s="22">
        <v>2</v>
      </c>
      <c r="M11" s="22">
        <v>2</v>
      </c>
      <c r="N11" s="22">
        <v>2</v>
      </c>
      <c r="O11" s="22">
        <v>2</v>
      </c>
      <c r="P11" s="23">
        <f t="shared" si="7"/>
        <v>14</v>
      </c>
      <c r="Q11" s="21">
        <f t="shared" si="2"/>
        <v>108.4999999999998</v>
      </c>
      <c r="R11" s="24">
        <f t="shared" si="8"/>
        <v>5553.0299999999897</v>
      </c>
      <c r="S11" s="25">
        <f t="shared" si="9"/>
        <v>3.5895475113122104</v>
      </c>
      <c r="T11" s="26">
        <v>1.18</v>
      </c>
      <c r="U11" s="25">
        <f t="shared" si="10"/>
        <v>4.2356660633484084</v>
      </c>
    </row>
    <row r="12" spans="1:23" ht="15" x14ac:dyDescent="0.2">
      <c r="A12" s="4">
        <v>5</v>
      </c>
      <c r="B12" s="16" t="s">
        <v>33</v>
      </c>
      <c r="C12" s="17">
        <v>1547</v>
      </c>
      <c r="D12" s="18"/>
      <c r="E12" s="19">
        <f t="shared" ref="E12" si="11">(D12-INT(D12))*24</f>
        <v>0</v>
      </c>
      <c r="F12" s="18"/>
      <c r="G12" s="20">
        <f t="shared" ref="G12" si="12">(F12-INT(F12))*24</f>
        <v>0</v>
      </c>
      <c r="H12" s="21">
        <f t="shared" si="0"/>
        <v>0</v>
      </c>
      <c r="I12" s="22"/>
      <c r="J12" s="22"/>
      <c r="K12" s="22"/>
      <c r="L12" s="22"/>
      <c r="M12" s="22"/>
      <c r="N12" s="22"/>
      <c r="O12" s="22"/>
      <c r="P12" s="23">
        <f t="shared" si="7"/>
        <v>0</v>
      </c>
      <c r="Q12" s="21">
        <f t="shared" si="2"/>
        <v>0</v>
      </c>
      <c r="R12" s="24">
        <f t="shared" si="8"/>
        <v>0</v>
      </c>
      <c r="S12" s="25">
        <f t="shared" si="9"/>
        <v>0</v>
      </c>
      <c r="T12" s="26">
        <v>1.18</v>
      </c>
      <c r="U12" s="25">
        <f t="shared" si="10"/>
        <v>0</v>
      </c>
    </row>
    <row r="13" spans="1:23" ht="15" x14ac:dyDescent="0.2">
      <c r="A13" s="4">
        <v>6</v>
      </c>
      <c r="B13" s="16" t="s">
        <v>33</v>
      </c>
      <c r="C13" s="17">
        <v>1547</v>
      </c>
      <c r="D13" s="18"/>
      <c r="E13" s="19">
        <f>(D13-INT(D13))*24</f>
        <v>0</v>
      </c>
      <c r="F13" s="18"/>
      <c r="G13" s="20">
        <f>(F13-INT(F13))*24</f>
        <v>0</v>
      </c>
      <c r="H13" s="21">
        <f t="shared" si="0"/>
        <v>0</v>
      </c>
      <c r="I13" s="22"/>
      <c r="J13" s="22"/>
      <c r="K13" s="22"/>
      <c r="L13" s="22"/>
      <c r="M13" s="22"/>
      <c r="N13" s="22"/>
      <c r="O13" s="22"/>
      <c r="P13" s="23">
        <f t="shared" si="7"/>
        <v>0</v>
      </c>
      <c r="Q13" s="21">
        <f t="shared" si="2"/>
        <v>0</v>
      </c>
      <c r="R13" s="24">
        <f t="shared" si="8"/>
        <v>0</v>
      </c>
      <c r="S13" s="25">
        <f t="shared" si="9"/>
        <v>0</v>
      </c>
      <c r="T13" s="26">
        <v>1.18</v>
      </c>
      <c r="U13" s="25">
        <f t="shared" si="10"/>
        <v>0</v>
      </c>
    </row>
    <row r="14" spans="1:23" ht="15" x14ac:dyDescent="0.2">
      <c r="A14" s="4">
        <v>7</v>
      </c>
      <c r="B14" s="16" t="s">
        <v>33</v>
      </c>
      <c r="C14" s="17">
        <v>1547</v>
      </c>
      <c r="D14" s="18"/>
      <c r="E14" s="19">
        <f t="shared" ref="E14" si="13">(D14-INT(D14))*24</f>
        <v>0</v>
      </c>
      <c r="F14" s="18"/>
      <c r="G14" s="20">
        <f t="shared" ref="G14" si="14">(F14-INT(F14))*24</f>
        <v>0</v>
      </c>
      <c r="H14" s="21">
        <f t="shared" si="0"/>
        <v>0</v>
      </c>
      <c r="I14" s="22"/>
      <c r="J14" s="22"/>
      <c r="K14" s="22"/>
      <c r="L14" s="22"/>
      <c r="M14" s="22"/>
      <c r="N14" s="22"/>
      <c r="O14" s="22"/>
      <c r="P14" s="23">
        <f t="shared" si="7"/>
        <v>0</v>
      </c>
      <c r="Q14" s="21">
        <f t="shared" si="2"/>
        <v>0</v>
      </c>
      <c r="R14" s="24">
        <f t="shared" si="8"/>
        <v>0</v>
      </c>
      <c r="S14" s="25">
        <f t="shared" si="9"/>
        <v>0</v>
      </c>
      <c r="T14" s="26">
        <v>1.18</v>
      </c>
      <c r="U14" s="25">
        <f t="shared" si="10"/>
        <v>0</v>
      </c>
    </row>
    <row r="15" spans="1:23" ht="15" x14ac:dyDescent="0.2">
      <c r="A15" s="4">
        <v>8</v>
      </c>
      <c r="B15" s="16" t="s">
        <v>33</v>
      </c>
      <c r="C15" s="17">
        <v>1547</v>
      </c>
      <c r="D15" s="18"/>
      <c r="E15" s="19">
        <f>(D15-INT(D15))*24</f>
        <v>0</v>
      </c>
      <c r="F15" s="18"/>
      <c r="G15" s="20">
        <f>(F15-INT(F15))*24</f>
        <v>0</v>
      </c>
      <c r="H15" s="21">
        <f t="shared" si="0"/>
        <v>0</v>
      </c>
      <c r="I15" s="22"/>
      <c r="J15" s="22"/>
      <c r="K15" s="22"/>
      <c r="L15" s="22"/>
      <c r="M15" s="22"/>
      <c r="N15" s="22"/>
      <c r="O15" s="22"/>
      <c r="P15" s="23">
        <f t="shared" si="7"/>
        <v>0</v>
      </c>
      <c r="Q15" s="21">
        <f t="shared" si="2"/>
        <v>0</v>
      </c>
      <c r="R15" s="24">
        <f t="shared" si="8"/>
        <v>0</v>
      </c>
      <c r="S15" s="25">
        <f t="shared" si="9"/>
        <v>0</v>
      </c>
      <c r="T15" s="26">
        <v>1.18</v>
      </c>
      <c r="U15" s="25">
        <f t="shared" si="10"/>
        <v>0</v>
      </c>
    </row>
    <row r="16" spans="1:23" ht="15" x14ac:dyDescent="0.2">
      <c r="A16" s="4">
        <v>9</v>
      </c>
      <c r="B16" s="16" t="s">
        <v>33</v>
      </c>
      <c r="C16" s="17">
        <v>1547</v>
      </c>
      <c r="D16" s="18"/>
      <c r="E16" s="19">
        <f t="shared" ref="E16" si="15">(D16-INT(D16))*24</f>
        <v>0</v>
      </c>
      <c r="F16" s="18"/>
      <c r="G16" s="20">
        <f t="shared" ref="G16" si="16">(F16-INT(F16))*24</f>
        <v>0</v>
      </c>
      <c r="H16" s="21">
        <f t="shared" si="0"/>
        <v>0</v>
      </c>
      <c r="I16" s="22"/>
      <c r="J16" s="22"/>
      <c r="K16" s="22"/>
      <c r="L16" s="22"/>
      <c r="M16" s="22"/>
      <c r="N16" s="22"/>
      <c r="O16" s="22"/>
      <c r="P16" s="23">
        <f t="shared" si="7"/>
        <v>0</v>
      </c>
      <c r="Q16" s="21">
        <f t="shared" si="2"/>
        <v>0</v>
      </c>
      <c r="R16" s="24">
        <f t="shared" si="8"/>
        <v>0</v>
      </c>
      <c r="S16" s="25">
        <f t="shared" si="9"/>
        <v>0</v>
      </c>
      <c r="T16" s="26">
        <v>1.18</v>
      </c>
      <c r="U16" s="25">
        <f t="shared" si="10"/>
        <v>0</v>
      </c>
    </row>
    <row r="17" spans="1:21" ht="15" x14ac:dyDescent="0.2">
      <c r="A17" s="4">
        <v>10</v>
      </c>
      <c r="B17" s="16" t="s">
        <v>33</v>
      </c>
      <c r="C17" s="17">
        <v>1547</v>
      </c>
      <c r="D17" s="18"/>
      <c r="E17" s="19">
        <f>(D17-INT(D17))*24</f>
        <v>0</v>
      </c>
      <c r="F17" s="18"/>
      <c r="G17" s="20">
        <f>(F17-INT(F17))*24</f>
        <v>0</v>
      </c>
      <c r="H17" s="21">
        <f t="shared" si="0"/>
        <v>0</v>
      </c>
      <c r="I17" s="22"/>
      <c r="J17" s="22"/>
      <c r="K17" s="22"/>
      <c r="L17" s="22"/>
      <c r="M17" s="22"/>
      <c r="N17" s="22"/>
      <c r="O17" s="22"/>
      <c r="P17" s="23">
        <f t="shared" ref="P17:P19" si="17">SUM(I17:O17)</f>
        <v>0</v>
      </c>
      <c r="Q17" s="21">
        <f t="shared" si="2"/>
        <v>0</v>
      </c>
      <c r="R17" s="24">
        <f t="shared" ref="R17:R19" si="18">Q17*51.18</f>
        <v>0</v>
      </c>
      <c r="S17" s="25">
        <f t="shared" ref="S17:S19" si="19">R17/C17</f>
        <v>0</v>
      </c>
      <c r="T17" s="26">
        <v>1.18</v>
      </c>
      <c r="U17" s="25">
        <f t="shared" ref="U17:U19" si="20">S17*T17</f>
        <v>0</v>
      </c>
    </row>
    <row r="18" spans="1:21" ht="15" x14ac:dyDescent="0.2">
      <c r="A18" s="4">
        <v>11</v>
      </c>
      <c r="B18" s="27" t="s">
        <v>34</v>
      </c>
      <c r="C18" s="17">
        <v>1547</v>
      </c>
      <c r="D18" s="18"/>
      <c r="E18" s="19">
        <f>(D18-INT(D18))*24</f>
        <v>0</v>
      </c>
      <c r="F18" s="18"/>
      <c r="G18" s="20">
        <f>(F18-INT(F18))*24</f>
        <v>0</v>
      </c>
      <c r="H18" s="21">
        <f>(G18-E18)+24</f>
        <v>24</v>
      </c>
      <c r="I18" s="22"/>
      <c r="J18" s="22"/>
      <c r="K18" s="22"/>
      <c r="L18" s="22"/>
      <c r="M18" s="22"/>
      <c r="N18" s="22"/>
      <c r="O18" s="22"/>
      <c r="P18" s="23">
        <f t="shared" si="17"/>
        <v>0</v>
      </c>
      <c r="Q18" s="21">
        <f t="shared" si="2"/>
        <v>0</v>
      </c>
      <c r="R18" s="24">
        <f t="shared" si="18"/>
        <v>0</v>
      </c>
      <c r="S18" s="25">
        <f t="shared" si="19"/>
        <v>0</v>
      </c>
      <c r="T18" s="26">
        <v>1.24</v>
      </c>
      <c r="U18" s="25">
        <f t="shared" si="20"/>
        <v>0</v>
      </c>
    </row>
    <row r="19" spans="1:21" ht="15" x14ac:dyDescent="0.2">
      <c r="A19" s="4">
        <v>12</v>
      </c>
      <c r="B19" s="27" t="s">
        <v>34</v>
      </c>
      <c r="C19" s="17">
        <v>1547</v>
      </c>
      <c r="D19" s="18">
        <v>0.85416666666666696</v>
      </c>
      <c r="E19" s="19">
        <f t="shared" ref="E19" si="21">(D19-INT(D19))*24</f>
        <v>20.500000000000007</v>
      </c>
      <c r="F19" s="18">
        <v>0.27083333333333298</v>
      </c>
      <c r="G19" s="20">
        <f t="shared" ref="G19" si="22">(F19-INT(F19))*24</f>
        <v>6.4999999999999911</v>
      </c>
      <c r="H19" s="21">
        <f>(G19-E19)+24</f>
        <v>9.999999999999984</v>
      </c>
      <c r="I19" s="22">
        <v>2</v>
      </c>
      <c r="J19" s="22">
        <v>2</v>
      </c>
      <c r="K19" s="22">
        <v>2</v>
      </c>
      <c r="L19" s="22">
        <v>2</v>
      </c>
      <c r="M19" s="22">
        <v>2</v>
      </c>
      <c r="N19" s="22">
        <v>2</v>
      </c>
      <c r="O19" s="22">
        <v>2</v>
      </c>
      <c r="P19" s="23">
        <f t="shared" si="17"/>
        <v>14</v>
      </c>
      <c r="Q19" s="21">
        <f t="shared" si="2"/>
        <v>139.99999999999977</v>
      </c>
      <c r="R19" s="24">
        <f t="shared" si="18"/>
        <v>7165.199999999988</v>
      </c>
      <c r="S19" s="25">
        <f t="shared" si="19"/>
        <v>4.6316742081447888</v>
      </c>
      <c r="T19" s="26">
        <v>1.24</v>
      </c>
      <c r="U19" s="25">
        <f t="shared" si="20"/>
        <v>5.7432760180995377</v>
      </c>
    </row>
    <row r="20" spans="1:21" ht="15.75" x14ac:dyDescent="0.25">
      <c r="A20" s="4"/>
      <c r="B20" s="28"/>
      <c r="C20" s="29"/>
      <c r="D20" s="30"/>
      <c r="E20" s="20"/>
      <c r="F20" s="30"/>
      <c r="G20" s="20"/>
      <c r="H20" s="31"/>
      <c r="I20" s="32"/>
      <c r="J20" s="32"/>
      <c r="K20" s="32"/>
      <c r="L20" s="32"/>
      <c r="M20" s="32"/>
      <c r="N20" s="32"/>
      <c r="O20" s="32"/>
      <c r="P20" s="32"/>
      <c r="Q20" s="33" t="s">
        <v>21</v>
      </c>
      <c r="R20" s="34">
        <f>SUM(R8:R19)</f>
        <v>22237.709999999985</v>
      </c>
      <c r="S20" s="35">
        <f>SUM(S8:S19)</f>
        <v>14.374731738849377</v>
      </c>
      <c r="T20" s="35"/>
      <c r="U20" s="36">
        <f>SUM(U8:U19)</f>
        <v>17.240083904330952</v>
      </c>
    </row>
    <row r="21" spans="1:21" ht="14.25" x14ac:dyDescent="0.2">
      <c r="A21" s="4"/>
      <c r="B21" s="37" t="s">
        <v>22</v>
      </c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</row>
    <row r="22" spans="1:21" ht="14.25" x14ac:dyDescent="0.2">
      <c r="A22" s="4"/>
      <c r="B22" s="37" t="s">
        <v>31</v>
      </c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</row>
    <row r="23" spans="1:21" ht="15" x14ac:dyDescent="0.2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</row>
    <row r="24" spans="1:21" ht="15.75" x14ac:dyDescent="0.25">
      <c r="A24" s="4"/>
      <c r="B24" s="59" t="s">
        <v>23</v>
      </c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"/>
      <c r="N24" s="5"/>
      <c r="O24" s="5"/>
      <c r="P24" s="5"/>
      <c r="Q24" s="5"/>
      <c r="R24" s="5"/>
      <c r="S24" s="5"/>
      <c r="T24" s="5"/>
      <c r="U24" s="5"/>
    </row>
    <row r="25" spans="1:21" ht="25.5" customHeight="1" x14ac:dyDescent="0.4">
      <c r="A25" s="4"/>
      <c r="B25" s="38" t="s">
        <v>24</v>
      </c>
      <c r="C25" s="39" t="s">
        <v>25</v>
      </c>
      <c r="D25" s="62" t="s">
        <v>26</v>
      </c>
      <c r="E25" s="63"/>
      <c r="F25" s="64"/>
      <c r="G25" s="40"/>
      <c r="H25" s="72" t="s">
        <v>27</v>
      </c>
      <c r="I25" s="73"/>
      <c r="J25" s="74"/>
      <c r="K25" s="65" t="s">
        <v>28</v>
      </c>
      <c r="L25" s="67"/>
      <c r="M25" s="5"/>
      <c r="N25" s="5"/>
      <c r="O25" s="5"/>
      <c r="P25" s="75" t="s">
        <v>35</v>
      </c>
      <c r="Q25" s="75"/>
      <c r="R25" s="75"/>
      <c r="S25" s="75"/>
      <c r="T25" s="75"/>
      <c r="U25" s="75"/>
    </row>
    <row r="26" spans="1:21" ht="15" x14ac:dyDescent="0.2">
      <c r="A26" s="41">
        <v>1</v>
      </c>
      <c r="B26" s="42">
        <v>1547</v>
      </c>
      <c r="C26" s="43">
        <v>7.75</v>
      </c>
      <c r="D26" s="50">
        <v>30.4</v>
      </c>
      <c r="E26" s="51"/>
      <c r="F26" s="52"/>
      <c r="G26" s="40"/>
      <c r="H26" s="53">
        <f>B26-(C26*D26)</f>
        <v>1311.4</v>
      </c>
      <c r="I26" s="54"/>
      <c r="J26" s="55"/>
      <c r="K26" s="53">
        <f>B26/H26</f>
        <v>1.1796553301814854</v>
      </c>
      <c r="L26" s="55"/>
      <c r="M26" s="5"/>
      <c r="N26" s="5"/>
      <c r="O26" s="5"/>
      <c r="P26" s="5"/>
      <c r="Q26" s="5"/>
      <c r="R26" s="5"/>
      <c r="S26" s="5"/>
      <c r="T26" s="5"/>
      <c r="U26" s="5"/>
    </row>
    <row r="27" spans="1:21" ht="15" x14ac:dyDescent="0.2">
      <c r="A27" s="41">
        <v>0.8</v>
      </c>
      <c r="B27" s="44">
        <f>(B26)*80%</f>
        <v>1237.6000000000001</v>
      </c>
      <c r="C27" s="43">
        <v>10</v>
      </c>
      <c r="D27" s="50">
        <v>30.4</v>
      </c>
      <c r="E27" s="51"/>
      <c r="F27" s="52"/>
      <c r="G27" s="45"/>
      <c r="H27" s="53">
        <f>B27-(C27*D27)</f>
        <v>933.60000000000014</v>
      </c>
      <c r="I27" s="54"/>
      <c r="J27" s="55"/>
      <c r="K27" s="53">
        <f>B27/H27</f>
        <v>1.3256212510711225</v>
      </c>
      <c r="L27" s="55"/>
      <c r="M27" s="5"/>
      <c r="N27" s="5"/>
      <c r="O27" s="5"/>
      <c r="P27" s="5"/>
      <c r="Q27" s="5"/>
      <c r="R27" s="5"/>
      <c r="S27" s="5"/>
      <c r="T27" s="5"/>
      <c r="U27" s="5"/>
    </row>
    <row r="28" spans="1:21" ht="15" x14ac:dyDescent="0.2">
      <c r="A28" s="41">
        <v>0.7</v>
      </c>
      <c r="B28" s="44">
        <f>(B26)*50%</f>
        <v>773.5</v>
      </c>
      <c r="C28" s="43">
        <v>10</v>
      </c>
      <c r="D28" s="50">
        <v>30.4</v>
      </c>
      <c r="E28" s="51"/>
      <c r="F28" s="52"/>
      <c r="G28" s="45"/>
      <c r="H28" s="53">
        <f>B28-(C28*D28)</f>
        <v>469.5</v>
      </c>
      <c r="I28" s="54"/>
      <c r="J28" s="55"/>
      <c r="K28" s="53">
        <f>B28/H28</f>
        <v>1.6474973375931843</v>
      </c>
      <c r="L28" s="55"/>
      <c r="M28" s="5"/>
      <c r="N28" s="5"/>
      <c r="O28" s="5"/>
      <c r="P28" s="5"/>
      <c r="Q28" s="5"/>
      <c r="R28" s="5"/>
      <c r="S28" s="5"/>
      <c r="T28" s="5"/>
      <c r="U28" s="5"/>
    </row>
    <row r="29" spans="1:21" ht="15" x14ac:dyDescent="0.2">
      <c r="A29" s="41">
        <v>0.5</v>
      </c>
      <c r="B29" s="44">
        <f>(B26)*50%</f>
        <v>773.5</v>
      </c>
      <c r="C29" s="46">
        <v>10</v>
      </c>
      <c r="D29" s="50">
        <v>20</v>
      </c>
      <c r="E29" s="51"/>
      <c r="F29" s="52"/>
      <c r="G29" s="5"/>
      <c r="H29" s="53">
        <f>B29-(C29*D29)</f>
        <v>573.5</v>
      </c>
      <c r="I29" s="54"/>
      <c r="J29" s="55"/>
      <c r="K29" s="53">
        <f>B29/H29</f>
        <v>1.3487358326068004</v>
      </c>
      <c r="L29" s="55"/>
      <c r="M29" s="5"/>
      <c r="N29" s="5"/>
      <c r="O29" s="5"/>
      <c r="P29" s="5"/>
      <c r="Q29" s="5"/>
      <c r="R29" s="5"/>
      <c r="S29" s="5"/>
      <c r="T29" s="5"/>
      <c r="U29" s="5"/>
    </row>
    <row r="30" spans="1:21" ht="15" x14ac:dyDescent="0.2">
      <c r="A30" s="4"/>
      <c r="B30" s="6"/>
      <c r="C30" s="6"/>
      <c r="D30" s="56"/>
      <c r="E30" s="57"/>
      <c r="F30" s="57"/>
      <c r="G30" s="5"/>
      <c r="H30" s="57"/>
      <c r="I30" s="57"/>
      <c r="J30" s="57"/>
      <c r="K30" s="57"/>
      <c r="L30" s="57"/>
      <c r="M30" s="5"/>
      <c r="N30" s="5"/>
      <c r="O30" s="5"/>
      <c r="P30" s="5"/>
      <c r="Q30" s="5"/>
      <c r="R30" s="5"/>
      <c r="S30" s="5"/>
      <c r="T30" s="5"/>
      <c r="U30" s="5"/>
    </row>
    <row r="31" spans="1:21" ht="15" x14ac:dyDescent="0.2">
      <c r="A31" s="4"/>
      <c r="B31" s="6" t="s">
        <v>29</v>
      </c>
      <c r="C31" s="6"/>
      <c r="D31" s="47"/>
      <c r="E31" s="48"/>
      <c r="F31" s="48"/>
      <c r="G31" s="5"/>
      <c r="H31" s="48"/>
      <c r="I31" s="48"/>
      <c r="J31" s="48"/>
      <c r="K31" s="48"/>
      <c r="L31" s="48"/>
      <c r="M31" s="5"/>
      <c r="N31" s="5"/>
      <c r="O31" s="5"/>
      <c r="P31" s="5"/>
      <c r="Q31" s="5"/>
      <c r="R31" s="49"/>
      <c r="S31" s="5"/>
      <c r="T31" s="5"/>
      <c r="U31" s="5"/>
    </row>
    <row r="32" spans="1:21" ht="15" customHeight="1" x14ac:dyDescent="0.2">
      <c r="A32" s="4"/>
      <c r="B32" s="58" t="s">
        <v>30</v>
      </c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"/>
      <c r="N32" s="5"/>
      <c r="O32" s="5"/>
      <c r="P32" s="5"/>
      <c r="Q32" s="5"/>
      <c r="R32" s="5"/>
      <c r="S32" s="5"/>
      <c r="T32" s="5"/>
      <c r="U32" s="5"/>
    </row>
    <row r="33" spans="1:21" ht="15" x14ac:dyDescent="0.2">
      <c r="A33" s="4"/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"/>
      <c r="N33" s="5"/>
      <c r="O33" s="5"/>
      <c r="P33" s="5"/>
      <c r="Q33" s="5"/>
      <c r="R33" s="5"/>
      <c r="S33" s="5"/>
      <c r="T33" s="5"/>
      <c r="U33" s="5"/>
    </row>
    <row r="34" spans="1:21" ht="15" x14ac:dyDescent="0.2">
      <c r="A34" s="4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"/>
      <c r="N34" s="5"/>
      <c r="O34" s="5"/>
      <c r="P34" s="5"/>
      <c r="Q34" s="5"/>
      <c r="R34" s="5"/>
      <c r="S34" s="5"/>
      <c r="T34" s="5"/>
      <c r="U34" s="5"/>
    </row>
  </sheetData>
  <mergeCells count="25">
    <mergeCell ref="D26:F26"/>
    <mergeCell ref="H26:J26"/>
    <mergeCell ref="K26:L26"/>
    <mergeCell ref="B24:L24"/>
    <mergeCell ref="C3:S4"/>
    <mergeCell ref="D25:F25"/>
    <mergeCell ref="I6:O6"/>
    <mergeCell ref="P6:R6"/>
    <mergeCell ref="S6:U6"/>
    <mergeCell ref="H25:J25"/>
    <mergeCell ref="K25:L25"/>
    <mergeCell ref="P25:U25"/>
    <mergeCell ref="B32:L34"/>
    <mergeCell ref="D28:F28"/>
    <mergeCell ref="H28:J28"/>
    <mergeCell ref="K28:L28"/>
    <mergeCell ref="D29:F29"/>
    <mergeCell ref="H29:J29"/>
    <mergeCell ref="K29:L29"/>
    <mergeCell ref="D27:F27"/>
    <mergeCell ref="H27:J27"/>
    <mergeCell ref="K27:L27"/>
    <mergeCell ref="D30:F30"/>
    <mergeCell ref="H30:J30"/>
    <mergeCell ref="K30:L30"/>
  </mergeCells>
  <phoneticPr fontId="11" type="noConversion"/>
  <printOptions horizontalCentered="1" verticalCentered="1"/>
  <pageMargins left="0" right="0" top="0" bottom="0" header="0.51181102362204722" footer="0.51181102362204722"/>
  <pageSetup paperSize="9" scale="91" orientation="landscape" horizontalDpi="1200" verticalDpi="1200" r:id="rId1"/>
  <headerFooter alignWithMargins="0">
    <oddFooter>Préparé par Sebastien BOUCHET &amp;D&amp;RPage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6"/>
  <sheetViews>
    <sheetView workbookViewId="0">
      <selection activeCell="C5" sqref="C5"/>
    </sheetView>
  </sheetViews>
  <sheetFormatPr baseColWidth="10" defaultRowHeight="12.75" x14ac:dyDescent="0.2"/>
  <sheetData>
    <row r="1" spans="1:3" x14ac:dyDescent="0.2">
      <c r="A1" s="2">
        <v>0</v>
      </c>
    </row>
    <row r="2" spans="1:3" x14ac:dyDescent="0.2">
      <c r="A2" s="2">
        <v>1.0416666666666666E-2</v>
      </c>
    </row>
    <row r="3" spans="1:3" x14ac:dyDescent="0.2">
      <c r="A3" s="2">
        <v>2.0833333333333301E-2</v>
      </c>
    </row>
    <row r="4" spans="1:3" x14ac:dyDescent="0.2">
      <c r="A4" s="2">
        <v>3.125E-2</v>
      </c>
    </row>
    <row r="5" spans="1:3" x14ac:dyDescent="0.2">
      <c r="A5" s="2">
        <v>4.1666666666666699E-2</v>
      </c>
      <c r="C5" s="4"/>
    </row>
    <row r="6" spans="1:3" x14ac:dyDescent="0.2">
      <c r="A6" s="2">
        <v>5.2083333333333301E-2</v>
      </c>
    </row>
    <row r="7" spans="1:3" x14ac:dyDescent="0.2">
      <c r="A7" s="2">
        <v>6.25E-2</v>
      </c>
    </row>
    <row r="8" spans="1:3" x14ac:dyDescent="0.2">
      <c r="A8" s="2">
        <v>7.2916666666666699E-2</v>
      </c>
    </row>
    <row r="9" spans="1:3" x14ac:dyDescent="0.2">
      <c r="A9" s="2">
        <v>8.3333333333333301E-2</v>
      </c>
    </row>
    <row r="10" spans="1:3" x14ac:dyDescent="0.2">
      <c r="A10" s="2">
        <v>9.375E-2</v>
      </c>
    </row>
    <row r="11" spans="1:3" x14ac:dyDescent="0.2">
      <c r="A11" s="2">
        <v>0.104166666666667</v>
      </c>
    </row>
    <row r="12" spans="1:3" x14ac:dyDescent="0.2">
      <c r="A12" s="2">
        <v>0.114583333333333</v>
      </c>
    </row>
    <row r="13" spans="1:3" x14ac:dyDescent="0.2">
      <c r="A13" s="2">
        <v>0.125</v>
      </c>
    </row>
    <row r="14" spans="1:3" x14ac:dyDescent="0.2">
      <c r="A14" s="2">
        <v>0.13541666666666699</v>
      </c>
    </row>
    <row r="15" spans="1:3" x14ac:dyDescent="0.2">
      <c r="A15" s="2">
        <v>0.14583333333333301</v>
      </c>
    </row>
    <row r="16" spans="1:3" x14ac:dyDescent="0.2">
      <c r="A16" s="2">
        <v>0.15625</v>
      </c>
    </row>
    <row r="17" spans="1:1" x14ac:dyDescent="0.2">
      <c r="A17" s="2">
        <v>0.16666666666666699</v>
      </c>
    </row>
    <row r="18" spans="1:1" x14ac:dyDescent="0.2">
      <c r="A18" s="2">
        <v>0.17708333333333301</v>
      </c>
    </row>
    <row r="19" spans="1:1" x14ac:dyDescent="0.2">
      <c r="A19" s="2">
        <v>0.1875</v>
      </c>
    </row>
    <row r="20" spans="1:1" x14ac:dyDescent="0.2">
      <c r="A20" s="2">
        <v>0.19791666666666699</v>
      </c>
    </row>
    <row r="21" spans="1:1" x14ac:dyDescent="0.2">
      <c r="A21" s="2">
        <v>0.20833333333333301</v>
      </c>
    </row>
    <row r="22" spans="1:1" x14ac:dyDescent="0.2">
      <c r="A22" s="2">
        <v>0.21875</v>
      </c>
    </row>
    <row r="23" spans="1:1" x14ac:dyDescent="0.2">
      <c r="A23" s="2">
        <v>0.22916666666666699</v>
      </c>
    </row>
    <row r="24" spans="1:1" x14ac:dyDescent="0.2">
      <c r="A24" s="2">
        <v>0.23958333333333301</v>
      </c>
    </row>
    <row r="25" spans="1:1" x14ac:dyDescent="0.2">
      <c r="A25" s="2">
        <v>0.25</v>
      </c>
    </row>
    <row r="26" spans="1:1" x14ac:dyDescent="0.2">
      <c r="A26" s="2">
        <v>0.26041666666666702</v>
      </c>
    </row>
    <row r="27" spans="1:1" x14ac:dyDescent="0.2">
      <c r="A27" s="2">
        <v>0.27083333333333298</v>
      </c>
    </row>
    <row r="28" spans="1:1" x14ac:dyDescent="0.2">
      <c r="A28" s="2">
        <v>0.28125</v>
      </c>
    </row>
    <row r="29" spans="1:1" x14ac:dyDescent="0.2">
      <c r="A29" s="2">
        <v>0.29166666666666702</v>
      </c>
    </row>
    <row r="30" spans="1:1" x14ac:dyDescent="0.2">
      <c r="A30" s="2">
        <v>0.30208333333333298</v>
      </c>
    </row>
    <row r="31" spans="1:1" x14ac:dyDescent="0.2">
      <c r="A31" s="2">
        <v>0.3125</v>
      </c>
    </row>
    <row r="32" spans="1:1" x14ac:dyDescent="0.2">
      <c r="A32" s="2">
        <v>0.32291666666666702</v>
      </c>
    </row>
    <row r="33" spans="1:1" x14ac:dyDescent="0.2">
      <c r="A33" s="2">
        <v>0.33333333333333298</v>
      </c>
    </row>
    <row r="34" spans="1:1" x14ac:dyDescent="0.2">
      <c r="A34" s="2">
        <v>0.34375</v>
      </c>
    </row>
    <row r="35" spans="1:1" x14ac:dyDescent="0.2">
      <c r="A35" s="2">
        <v>0.35416666666666702</v>
      </c>
    </row>
    <row r="36" spans="1:1" x14ac:dyDescent="0.2">
      <c r="A36" s="2">
        <v>0.36458333333333298</v>
      </c>
    </row>
    <row r="37" spans="1:1" x14ac:dyDescent="0.2">
      <c r="A37" s="2">
        <v>0.375</v>
      </c>
    </row>
    <row r="38" spans="1:1" x14ac:dyDescent="0.2">
      <c r="A38" s="2">
        <v>0.38541666666666702</v>
      </c>
    </row>
    <row r="39" spans="1:1" x14ac:dyDescent="0.2">
      <c r="A39" s="2">
        <v>0.39583333333333298</v>
      </c>
    </row>
    <row r="40" spans="1:1" x14ac:dyDescent="0.2">
      <c r="A40" s="2">
        <v>0.40625</v>
      </c>
    </row>
    <row r="41" spans="1:1" x14ac:dyDescent="0.2">
      <c r="A41" s="2">
        <v>0.41666666666666702</v>
      </c>
    </row>
    <row r="42" spans="1:1" x14ac:dyDescent="0.2">
      <c r="A42" s="2">
        <v>0.42708333333333298</v>
      </c>
    </row>
    <row r="43" spans="1:1" x14ac:dyDescent="0.2">
      <c r="A43" s="2">
        <v>0.4375</v>
      </c>
    </row>
    <row r="44" spans="1:1" x14ac:dyDescent="0.2">
      <c r="A44" s="2">
        <v>0.44791666666666702</v>
      </c>
    </row>
    <row r="45" spans="1:1" x14ac:dyDescent="0.2">
      <c r="A45" s="2">
        <v>0.45833333333333298</v>
      </c>
    </row>
    <row r="46" spans="1:1" x14ac:dyDescent="0.2">
      <c r="A46" s="2">
        <v>0.46875</v>
      </c>
    </row>
    <row r="47" spans="1:1" x14ac:dyDescent="0.2">
      <c r="A47" s="2">
        <v>0.47916666666666702</v>
      </c>
    </row>
    <row r="48" spans="1:1" x14ac:dyDescent="0.2">
      <c r="A48" s="2">
        <v>0.48958333333333298</v>
      </c>
    </row>
    <row r="49" spans="1:1" x14ac:dyDescent="0.2">
      <c r="A49" s="2">
        <v>0.5</v>
      </c>
    </row>
    <row r="50" spans="1:1" x14ac:dyDescent="0.2">
      <c r="A50" s="2">
        <v>0.51041666666666696</v>
      </c>
    </row>
    <row r="51" spans="1:1" x14ac:dyDescent="0.2">
      <c r="A51" s="2">
        <v>0.52083333333333304</v>
      </c>
    </row>
    <row r="52" spans="1:1" x14ac:dyDescent="0.2">
      <c r="A52" s="2">
        <v>0.53125</v>
      </c>
    </row>
    <row r="53" spans="1:1" x14ac:dyDescent="0.2">
      <c r="A53" s="2">
        <v>0.54166666666666696</v>
      </c>
    </row>
    <row r="54" spans="1:1" x14ac:dyDescent="0.2">
      <c r="A54" s="2">
        <v>0.55208333333333304</v>
      </c>
    </row>
    <row r="55" spans="1:1" x14ac:dyDescent="0.2">
      <c r="A55" s="2">
        <v>0.5625</v>
      </c>
    </row>
    <row r="56" spans="1:1" x14ac:dyDescent="0.2">
      <c r="A56" s="2">
        <v>0.57291666666666696</v>
      </c>
    </row>
    <row r="57" spans="1:1" x14ac:dyDescent="0.2">
      <c r="A57" s="2">
        <v>0.58333333333333304</v>
      </c>
    </row>
    <row r="58" spans="1:1" x14ac:dyDescent="0.2">
      <c r="A58" s="2">
        <v>0.59375</v>
      </c>
    </row>
    <row r="59" spans="1:1" x14ac:dyDescent="0.2">
      <c r="A59" s="2">
        <v>0.60416666666666696</v>
      </c>
    </row>
    <row r="60" spans="1:1" x14ac:dyDescent="0.2">
      <c r="A60" s="2">
        <v>0.61458333333333304</v>
      </c>
    </row>
    <row r="61" spans="1:1" x14ac:dyDescent="0.2">
      <c r="A61" s="2">
        <v>0.625</v>
      </c>
    </row>
    <row r="62" spans="1:1" x14ac:dyDescent="0.2">
      <c r="A62" s="2">
        <v>0.63541666666666696</v>
      </c>
    </row>
    <row r="63" spans="1:1" x14ac:dyDescent="0.2">
      <c r="A63" s="2">
        <v>0.64583333333333304</v>
      </c>
    </row>
    <row r="64" spans="1:1" x14ac:dyDescent="0.2">
      <c r="A64" s="2">
        <v>0.65625</v>
      </c>
    </row>
    <row r="65" spans="1:1" x14ac:dyDescent="0.2">
      <c r="A65" s="2">
        <v>0.66666666666666696</v>
      </c>
    </row>
    <row r="66" spans="1:1" x14ac:dyDescent="0.2">
      <c r="A66" s="2">
        <v>0.67708333333333304</v>
      </c>
    </row>
    <row r="67" spans="1:1" x14ac:dyDescent="0.2">
      <c r="A67" s="2">
        <v>0.6875</v>
      </c>
    </row>
    <row r="68" spans="1:1" x14ac:dyDescent="0.2">
      <c r="A68" s="2">
        <v>0.69791666666666696</v>
      </c>
    </row>
    <row r="69" spans="1:1" x14ac:dyDescent="0.2">
      <c r="A69" s="2">
        <v>0.70833333333333304</v>
      </c>
    </row>
    <row r="70" spans="1:1" x14ac:dyDescent="0.2">
      <c r="A70" s="2">
        <v>0.71875</v>
      </c>
    </row>
    <row r="71" spans="1:1" x14ac:dyDescent="0.2">
      <c r="A71" s="2">
        <v>0.72916666666666696</v>
      </c>
    </row>
    <row r="72" spans="1:1" x14ac:dyDescent="0.2">
      <c r="A72" s="2">
        <v>0.73958333333333304</v>
      </c>
    </row>
    <row r="73" spans="1:1" x14ac:dyDescent="0.2">
      <c r="A73" s="2">
        <v>0.75</v>
      </c>
    </row>
    <row r="74" spans="1:1" x14ac:dyDescent="0.2">
      <c r="A74" s="2">
        <v>0.76041666666666696</v>
      </c>
    </row>
    <row r="75" spans="1:1" x14ac:dyDescent="0.2">
      <c r="A75" s="2">
        <v>0.77083333333333304</v>
      </c>
    </row>
    <row r="76" spans="1:1" x14ac:dyDescent="0.2">
      <c r="A76" s="2">
        <v>0.78125</v>
      </c>
    </row>
    <row r="77" spans="1:1" x14ac:dyDescent="0.2">
      <c r="A77" s="2">
        <v>0.79166666666666696</v>
      </c>
    </row>
    <row r="78" spans="1:1" x14ac:dyDescent="0.2">
      <c r="A78" s="2">
        <v>0.80208333333333304</v>
      </c>
    </row>
    <row r="79" spans="1:1" x14ac:dyDescent="0.2">
      <c r="A79" s="2">
        <v>0.8125</v>
      </c>
    </row>
    <row r="80" spans="1:1" x14ac:dyDescent="0.2">
      <c r="A80" s="2">
        <v>0.82291666666666696</v>
      </c>
    </row>
    <row r="81" spans="1:1" x14ac:dyDescent="0.2">
      <c r="A81" s="2">
        <v>0.83333333333333304</v>
      </c>
    </row>
    <row r="82" spans="1:1" x14ac:dyDescent="0.2">
      <c r="A82" s="2">
        <v>0.84375</v>
      </c>
    </row>
    <row r="83" spans="1:1" x14ac:dyDescent="0.2">
      <c r="A83" s="2">
        <v>0.85416666666666696</v>
      </c>
    </row>
    <row r="84" spans="1:1" x14ac:dyDescent="0.2">
      <c r="A84" s="2">
        <v>0.86458333333333304</v>
      </c>
    </row>
    <row r="85" spans="1:1" x14ac:dyDescent="0.2">
      <c r="A85" s="2">
        <v>0.875</v>
      </c>
    </row>
    <row r="86" spans="1:1" x14ac:dyDescent="0.2">
      <c r="A86" s="2">
        <v>0.88541666666666696</v>
      </c>
    </row>
    <row r="87" spans="1:1" x14ac:dyDescent="0.2">
      <c r="A87" s="2">
        <v>0.89583333333333304</v>
      </c>
    </row>
    <row r="88" spans="1:1" x14ac:dyDescent="0.2">
      <c r="A88" s="2">
        <v>0.90625</v>
      </c>
    </row>
    <row r="89" spans="1:1" x14ac:dyDescent="0.2">
      <c r="A89" s="2">
        <v>0.91666666666666696</v>
      </c>
    </row>
    <row r="90" spans="1:1" x14ac:dyDescent="0.2">
      <c r="A90" s="2">
        <v>0.92708333333333304</v>
      </c>
    </row>
    <row r="91" spans="1:1" x14ac:dyDescent="0.2">
      <c r="A91" s="2">
        <v>0.9375</v>
      </c>
    </row>
    <row r="92" spans="1:1" x14ac:dyDescent="0.2">
      <c r="A92" s="2">
        <v>0.94791666666666696</v>
      </c>
    </row>
    <row r="93" spans="1:1" x14ac:dyDescent="0.2">
      <c r="A93" s="2">
        <v>0.95833333333333304</v>
      </c>
    </row>
    <row r="94" spans="1:1" x14ac:dyDescent="0.2">
      <c r="A94" s="2">
        <v>0.96875</v>
      </c>
    </row>
    <row r="95" spans="1:1" x14ac:dyDescent="0.2">
      <c r="A95" s="2">
        <v>0.97916666666666696</v>
      </c>
    </row>
    <row r="96" spans="1:1" x14ac:dyDescent="0.2">
      <c r="A96" s="2">
        <v>0.98958333333333304</v>
      </c>
    </row>
  </sheetData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</vt:lpstr>
      <vt:lpstr>HEURES</vt:lpstr>
      <vt:lpstr>Feuil3</vt:lpstr>
      <vt:lpstr>HEURES</vt:lpstr>
      <vt:lpstr>CALCUL!Zone_d_impression</vt:lpstr>
    </vt:vector>
  </TitlesOfParts>
  <Manager>Sebastien BOUCHET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Calcul des effectifs</dc:title>
  <dc:creator>Sebastien BOUCHET</dc:creator>
  <cp:lastModifiedBy>URGIAO1</cp:lastModifiedBy>
  <cp:lastPrinted>2015-04-17T02:50:08Z</cp:lastPrinted>
  <dcterms:created xsi:type="dcterms:W3CDTF">2012-09-28T14:54:41Z</dcterms:created>
  <dcterms:modified xsi:type="dcterms:W3CDTF">2015-04-17T02:50:47Z</dcterms:modified>
</cp:coreProperties>
</file>