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19420" windowHeight="11020"/>
  </bookViews>
  <sheets>
    <sheet name="Accueil" sheetId="3" r:id="rId1"/>
    <sheet name="BDD" sheetId="2" r:id="rId2"/>
  </sheets>
  <definedNames>
    <definedName name="Identité">OFFSET(Tableau1[Nom et Prénom],,,COUNTA(BDD!$C:$C)-1)</definedName>
  </definedNames>
  <calcPr calcId="124519"/>
</workbook>
</file>

<file path=xl/calcChain.xml><?xml version="1.0" encoding="utf-8"?>
<calcChain xmlns="http://schemas.openxmlformats.org/spreadsheetml/2006/main">
  <c r="E3" i="2"/>
  <c r="E4"/>
  <c r="E5"/>
  <c r="E6"/>
  <c r="E7"/>
  <c r="R4"/>
  <c r="S4" s="1"/>
  <c r="T4" s="1"/>
  <c r="R5"/>
  <c r="S5" s="1"/>
  <c r="R6"/>
  <c r="S6" s="1"/>
  <c r="T6" s="1"/>
  <c r="R7"/>
  <c r="S7" s="1"/>
  <c r="R3"/>
  <c r="S3" s="1"/>
  <c r="T3" l="1"/>
  <c r="T5"/>
  <c r="T7"/>
  <c r="M6" l="1"/>
  <c r="J3" l="1"/>
  <c r="J4"/>
  <c r="J5"/>
  <c r="J6"/>
  <c r="J7"/>
  <c r="H4"/>
  <c r="H5"/>
  <c r="H6"/>
  <c r="H7"/>
  <c r="Z1"/>
  <c r="H3"/>
  <c r="U4" l="1"/>
  <c r="V4" s="1"/>
  <c r="U6"/>
  <c r="V6" s="1"/>
  <c r="U5"/>
  <c r="V5" s="1"/>
  <c r="U7"/>
  <c r="V7" s="1"/>
  <c r="U3"/>
  <c r="P3"/>
  <c r="P5"/>
  <c r="P7"/>
  <c r="P4"/>
  <c r="P6"/>
  <c r="O6" s="1"/>
  <c r="M4"/>
  <c r="M3"/>
  <c r="M5"/>
  <c r="M7"/>
  <c r="V3"/>
  <c r="O5" l="1"/>
  <c r="O7"/>
  <c r="O3"/>
  <c r="O4"/>
</calcChain>
</file>

<file path=xl/sharedStrings.xml><?xml version="1.0" encoding="utf-8"?>
<sst xmlns="http://schemas.openxmlformats.org/spreadsheetml/2006/main" count="40" uniqueCount="32">
  <si>
    <t>Date entrée</t>
  </si>
  <si>
    <t>Date sortie</t>
  </si>
  <si>
    <t>Date de naissance</t>
  </si>
  <si>
    <t>Jours Majeures</t>
  </si>
  <si>
    <t>MAJEURE</t>
  </si>
  <si>
    <t>Age entrée</t>
  </si>
  <si>
    <t>Age sortie</t>
  </si>
  <si>
    <t>Motif sortie</t>
  </si>
  <si>
    <t>Organisme de placement</t>
  </si>
  <si>
    <t>Jours Mineures</t>
  </si>
  <si>
    <t>ASE</t>
  </si>
  <si>
    <t>REGISTRE</t>
  </si>
  <si>
    <t>Majorité</t>
  </si>
  <si>
    <t>Date sortie urgence</t>
  </si>
  <si>
    <t>Nb jour URG</t>
  </si>
  <si>
    <t>Tableau Récapitulatif</t>
  </si>
  <si>
    <t>N°</t>
  </si>
  <si>
    <t/>
  </si>
  <si>
    <t>Total</t>
  </si>
  <si>
    <t xml:space="preserve">Présence globale </t>
  </si>
  <si>
    <t>1075</t>
  </si>
  <si>
    <t>Tableau récapitulatif des présences</t>
  </si>
  <si>
    <t>1076</t>
  </si>
  <si>
    <t>NOM1 PRÉNOM1</t>
  </si>
  <si>
    <t>NOM2 PRÉNOM2</t>
  </si>
  <si>
    <t>1079</t>
  </si>
  <si>
    <t>NOM3 PRÉNOM3</t>
  </si>
  <si>
    <t>1080</t>
  </si>
  <si>
    <t>NOM4 PRÉNOM4</t>
  </si>
  <si>
    <t>1090</t>
  </si>
  <si>
    <t>NOM5 PRÉNOM5</t>
  </si>
  <si>
    <t>Nom et Prénom</t>
  </si>
</sst>
</file>

<file path=xl/styles.xml><?xml version="1.0" encoding="utf-8"?>
<styleSheet xmlns="http://schemas.openxmlformats.org/spreadsheetml/2006/main">
  <numFmts count="1">
    <numFmt numFmtId="164" formatCode="yyyy"/>
  </numFmts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2" fillId="0" borderId="0" xfId="0" applyFont="1" applyAlignment="1">
      <alignment horizontal="center"/>
    </xf>
    <xf numFmtId="164" fontId="0" fillId="11" borderId="1" xfId="0" applyNumberFormat="1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14" fontId="3" fillId="12" borderId="1" xfId="0" applyNumberFormat="1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7" fillId="12" borderId="1" xfId="0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0" fillId="12" borderId="1" xfId="0" applyFill="1" applyBorder="1"/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14" fontId="0" fillId="13" borderId="0" xfId="0" applyNumberFormat="1" applyFill="1"/>
    <xf numFmtId="0" fontId="0" fillId="0" borderId="0" xfId="0" applyAlignment="1">
      <alignment horizontal="center"/>
    </xf>
  </cellXfs>
  <cellStyles count="1">
    <cellStyle name="Normal" xfId="0" builtinId="0"/>
  </cellStyles>
  <dxfs count="16">
    <dxf>
      <numFmt numFmtId="0" formatCode="General"/>
      <alignment horizontal="center" textRotation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center" textRotation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textRotation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center" textRotation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textRotation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center" textRotation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</font>
      <alignment horizontal="center" vertical="top" textRotation="0" wrapText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yyyy"/>
      <alignment horizont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9</xdr:row>
      <xdr:rowOff>146050</xdr:rowOff>
    </xdr:from>
    <xdr:to>
      <xdr:col>4</xdr:col>
      <xdr:colOff>260350</xdr:colOff>
      <xdr:row>13</xdr:row>
      <xdr:rowOff>22098</xdr:rowOff>
    </xdr:to>
    <xdr:sp macro="[0]!essai" textlink="">
      <xdr:nvSpPr>
        <xdr:cNvPr id="2" name="Organigramme : Alternative 1"/>
        <xdr:cNvSpPr/>
      </xdr:nvSpPr>
      <xdr:spPr>
        <a:xfrm>
          <a:off x="2000250" y="1803400"/>
          <a:ext cx="1308100" cy="612648"/>
        </a:xfrm>
        <a:prstGeom prst="flowChartAlternateProcess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Création </a:t>
          </a:r>
        </a:p>
        <a:p>
          <a:pPr algn="ctr"/>
          <a:r>
            <a:rPr lang="fr-FR" sz="1100"/>
            <a:t>nouvelle fiche</a:t>
          </a:r>
        </a:p>
      </xdr:txBody>
    </xdr:sp>
    <xdr:clientData/>
  </xdr:twoCellAnchor>
  <xdr:twoCellAnchor>
    <xdr:from>
      <xdr:col>6</xdr:col>
      <xdr:colOff>12700</xdr:colOff>
      <xdr:row>9</xdr:row>
      <xdr:rowOff>158750</xdr:rowOff>
    </xdr:from>
    <xdr:to>
      <xdr:col>8</xdr:col>
      <xdr:colOff>228600</xdr:colOff>
      <xdr:row>13</xdr:row>
      <xdr:rowOff>34798</xdr:rowOff>
    </xdr:to>
    <xdr:sp macro="[0]!essai2" textlink="">
      <xdr:nvSpPr>
        <xdr:cNvPr id="3" name="Organigramme : Alternative 2"/>
        <xdr:cNvSpPr/>
      </xdr:nvSpPr>
      <xdr:spPr>
        <a:xfrm>
          <a:off x="4584700" y="1816100"/>
          <a:ext cx="1739900" cy="612648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Consulation/Modification</a:t>
          </a:r>
        </a:p>
        <a:p>
          <a:pPr algn="ctr"/>
          <a:r>
            <a:rPr lang="fr-FR" sz="1100"/>
            <a:t>fiche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P7" totalsRowShown="0">
  <autoFilter ref="A2:P7"/>
  <tableColumns count="16">
    <tableColumn id="1" name="N°" dataDxfId="15"/>
    <tableColumn id="2" name="REGISTRE" dataDxfId="14"/>
    <tableColumn id="3" name="Nom et Prénom" dataDxfId="13"/>
    <tableColumn id="4" name="Date de naissance" dataDxfId="12"/>
    <tableColumn id="5" name="MAJEURE" dataDxfId="11">
      <calculatedColumnFormula>DATE(YEAR(D3)+18,MONTH(D3),DAY(D3))+1</calculatedColumnFormula>
    </tableColumn>
    <tableColumn id="6" name="Organisme de placement" dataDxfId="10"/>
    <tableColumn id="7" name="Date entrée" dataDxfId="9"/>
    <tableColumn id="8" name="Age entrée" dataDxfId="8">
      <calculatedColumnFormula>DATEDIF(D3,G3,"y")</calculatedColumnFormula>
    </tableColumn>
    <tableColumn id="9" name="Date sortie" dataDxfId="7"/>
    <tableColumn id="10" name="Age sortie" dataDxfId="6">
      <calculatedColumnFormula>IFERROR(DATEDIF(D3,I3,"y"),"")</calculatedColumnFormula>
    </tableColumn>
    <tableColumn id="11" name="Motif sortie" dataDxfId="5"/>
    <tableColumn id="12" name="Date sortie urgence" dataDxfId="4"/>
    <tableColumn id="13" name="Présence globale " dataDxfId="3">
      <calculatedColumnFormula>IF(I3&lt;&gt;"",DATEDIF([Date entrée],[Date sortie],"d"),DATEDIF([Date entrée],$Z$1,"d"))</calculatedColumnFormula>
    </tableColumn>
    <tableColumn id="14" name="Nb jour URG" dataDxfId="2"/>
    <tableColumn id="15" name="Jours Mineures" dataDxfId="1">
      <calculatedColumnFormula>[[Présence globale ]]-[Jours Majeures]</calculatedColumnFormula>
    </tableColumn>
    <tableColumn id="16" name="Jours Majeures" dataDxfId="0">
      <calculatedColumnFormula>IF([MAJEURE]&gt;$Z$1,0,IFERROR(IF([Date sortie]&lt;&gt;"",DATEDIF([MAJEURE],[Date sortie],"d"),DATEDIF([MAJEURE],$Z$1,"d")),0))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K10:K11"/>
  <sheetViews>
    <sheetView tabSelected="1" workbookViewId="0">
      <selection activeCell="K16" sqref="K16"/>
    </sheetView>
  </sheetViews>
  <sheetFormatPr baseColWidth="10" defaultRowHeight="14.5"/>
  <sheetData>
    <row r="10" spans="11:11">
      <c r="K10" s="14"/>
    </row>
    <row r="11" spans="11:11">
      <c r="K11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7"/>
  <sheetViews>
    <sheetView workbookViewId="0">
      <selection activeCell="C2" sqref="C2"/>
    </sheetView>
  </sheetViews>
  <sheetFormatPr baseColWidth="10" defaultRowHeight="14.5"/>
  <cols>
    <col min="1" max="1" width="4.81640625" customWidth="1"/>
    <col min="3" max="3" width="26.36328125" customWidth="1"/>
    <col min="4" max="4" width="17.90625" style="12" customWidth="1"/>
    <col min="5" max="5" width="10.90625" style="12"/>
    <col min="6" max="6" width="23.6328125" style="15" customWidth="1"/>
    <col min="7" max="7" width="12.81640625" customWidth="1"/>
    <col min="8" max="8" width="11.90625" style="13" customWidth="1"/>
    <col min="9" max="9" width="12.08984375" customWidth="1"/>
    <col min="10" max="10" width="11.1796875" style="13" customWidth="1"/>
    <col min="11" max="11" width="40.90625" customWidth="1"/>
    <col min="12" max="12" width="19.1796875" style="18" customWidth="1"/>
    <col min="13" max="13" width="10.90625" style="18"/>
    <col min="14" max="14" width="13.1796875" style="18" customWidth="1"/>
    <col min="15" max="16" width="15.54296875" style="18" customWidth="1"/>
  </cols>
  <sheetData>
    <row r="1" spans="1:26" ht="15" thickBot="1">
      <c r="A1" s="40" t="s">
        <v>15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R1" s="40" t="s">
        <v>21</v>
      </c>
      <c r="S1" s="40"/>
      <c r="T1" s="40"/>
      <c r="U1" s="40"/>
      <c r="Z1" s="39">
        <f ca="1">TODAY()</f>
        <v>43768</v>
      </c>
    </row>
    <row r="2" spans="1:26" ht="30.5" customHeight="1" thickTop="1">
      <c r="A2" s="2" t="s">
        <v>16</v>
      </c>
      <c r="B2" s="26" t="s">
        <v>11</v>
      </c>
      <c r="C2" s="11" t="s">
        <v>31</v>
      </c>
      <c r="D2" s="27" t="s">
        <v>2</v>
      </c>
      <c r="E2" s="5" t="s">
        <v>4</v>
      </c>
      <c r="F2" s="6" t="s">
        <v>8</v>
      </c>
      <c r="G2" s="7" t="s">
        <v>0</v>
      </c>
      <c r="H2" s="8" t="s">
        <v>5</v>
      </c>
      <c r="I2" s="9" t="s">
        <v>1</v>
      </c>
      <c r="J2" s="8" t="s">
        <v>6</v>
      </c>
      <c r="K2" s="8" t="s">
        <v>7</v>
      </c>
      <c r="L2" s="10" t="s">
        <v>13</v>
      </c>
      <c r="M2" s="28" t="s">
        <v>19</v>
      </c>
      <c r="N2" s="29" t="s">
        <v>14</v>
      </c>
      <c r="O2" s="30" t="s">
        <v>9</v>
      </c>
      <c r="P2" s="31" t="s">
        <v>3</v>
      </c>
      <c r="Q2" s="14"/>
      <c r="R2" s="16">
        <v>42735</v>
      </c>
      <c r="S2" s="16">
        <v>43100</v>
      </c>
      <c r="T2" s="16">
        <v>43465</v>
      </c>
      <c r="U2" s="16">
        <v>43830</v>
      </c>
      <c r="V2" s="17" t="s">
        <v>18</v>
      </c>
    </row>
    <row r="3" spans="1:26">
      <c r="A3" s="17">
        <v>1</v>
      </c>
      <c r="B3" s="1" t="s">
        <v>20</v>
      </c>
      <c r="C3" s="32" t="s">
        <v>23</v>
      </c>
      <c r="D3" s="23">
        <v>37215</v>
      </c>
      <c r="E3" s="33">
        <f t="shared" ref="E3:E7" si="0">DATE(YEAR(D3)+18,MONTH(D3),DAY(D3))+1</f>
        <v>43790</v>
      </c>
      <c r="F3" s="21" t="s">
        <v>10</v>
      </c>
      <c r="G3" s="19">
        <v>42724</v>
      </c>
      <c r="H3" s="34">
        <f t="shared" ref="H3:H7" si="1">DATEDIF(D3,G3,"y")</f>
        <v>15</v>
      </c>
      <c r="I3" s="19"/>
      <c r="J3" s="35" t="str">
        <f t="shared" ref="J3:J7" si="2">IFERROR(DATEDIF(D3,I3,"y"),"")</f>
        <v/>
      </c>
      <c r="K3" s="20"/>
      <c r="L3" s="36"/>
      <c r="M3" s="35">
        <f ca="1">IF(I3&lt;&gt;"",DATEDIF([Date entrée],[Date sortie],"d"),DATEDIF([Date entrée],$Z$1,"d"))</f>
        <v>1044</v>
      </c>
      <c r="N3" s="36" t="s">
        <v>17</v>
      </c>
      <c r="O3" s="35">
        <f ca="1">[[Présence globale ]]-[Jours Majeures]</f>
        <v>1044</v>
      </c>
      <c r="P3" s="35">
        <f ca="1">IF([MAJEURE]&gt;$Z$1,0,IFERROR(IF([Date sortie]&lt;&gt;"",DATEDIF([MAJEURE],[Date sortie],"d"),DATEDIF([MAJEURE],$Z$1,"d")),0))</f>
        <v>0</v>
      </c>
      <c r="R3" s="1">
        <f>IFERROR(IF(I3="",DATEDIF(G3,$R$2,"d"),IF(I3&lt;$R$2,DATEDIF(G3,I3,"d"),0)),0)</f>
        <v>11</v>
      </c>
      <c r="S3" s="1">
        <f>IFERROR(IF(I3="",DATEDIF(G3,$S$2,"d"),IF(I3&lt;$S$2,DATEDIF(G3,I3,"d"),0)),0)-R3</f>
        <v>365</v>
      </c>
      <c r="T3" s="1">
        <f>IFERROR(IF(I3="",DATEDIF(G3,$T$2,"d"),IF(I3&lt;$T$2,DATEDIF(G3,I3,"d"),0)),0)-R3-S3</f>
        <v>365</v>
      </c>
      <c r="U3" s="1">
        <f ca="1">IFERROR(IF(I3="",DATEDIF(G3,$Z$1,"d"),IF(I3&lt;$Z$1,DATEDIF(G3,I3,"d"),0)),0)-R3-S3-T3</f>
        <v>303</v>
      </c>
      <c r="V3" s="17">
        <f ca="1">SUM(R3:U3)</f>
        <v>1044</v>
      </c>
    </row>
    <row r="4" spans="1:26">
      <c r="A4" s="17">
        <v>2</v>
      </c>
      <c r="B4" s="37" t="s">
        <v>22</v>
      </c>
      <c r="C4" s="17" t="s">
        <v>24</v>
      </c>
      <c r="D4" s="24">
        <v>36995</v>
      </c>
      <c r="E4" s="33">
        <f t="shared" si="0"/>
        <v>43570</v>
      </c>
      <c r="F4" s="22" t="s">
        <v>10</v>
      </c>
      <c r="G4" s="4">
        <v>42724</v>
      </c>
      <c r="H4" s="34">
        <f t="shared" si="1"/>
        <v>15</v>
      </c>
      <c r="I4" s="3"/>
      <c r="J4" s="35" t="str">
        <f t="shared" si="2"/>
        <v/>
      </c>
      <c r="K4" s="3"/>
      <c r="L4" s="36"/>
      <c r="M4" s="35">
        <f ca="1">IF(I4&lt;&gt;"",DATEDIF([Date entrée],[Date sortie],"d"),DATEDIF([Date entrée],$Z$1,"d"))</f>
        <v>1044</v>
      </c>
      <c r="N4" s="36" t="s">
        <v>17</v>
      </c>
      <c r="O4" s="35">
        <f ca="1">[[Présence globale ]]-[Jours Majeures]</f>
        <v>846</v>
      </c>
      <c r="P4" s="35">
        <f ca="1">IF([MAJEURE]&gt;$Z$1,0,IFERROR(IF([Date sortie]&lt;&gt;"",DATEDIF([MAJEURE],[Date sortie],"d"),DATEDIF([MAJEURE],$Z$1,"d")),0))</f>
        <v>198</v>
      </c>
      <c r="R4" s="1">
        <f t="shared" ref="R4:R7" si="3">IFERROR(IF(I4="",DATEDIF(G4,$R$2,"d"),IF(I4&lt;$R$2,DATEDIF(G4,I4,"d"),0)),0)</f>
        <v>11</v>
      </c>
      <c r="S4" s="1">
        <f t="shared" ref="S4:S7" si="4">IFERROR(IF(I4="",DATEDIF(G4,$S$2,"d"),IF(I4&lt;$S$2,DATEDIF(G4,I4,"d"),0)),0)-R4</f>
        <v>365</v>
      </c>
      <c r="T4" s="1">
        <f t="shared" ref="T4:T7" si="5">IFERROR(IF(I4="",DATEDIF(G4,$T$2,"d"),IF(I4&lt;$T$2,DATEDIF(G4,I4,"d"),0)),0)-R4-S4</f>
        <v>365</v>
      </c>
      <c r="U4" s="1">
        <f t="shared" ref="U4:U7" ca="1" si="6">IFERROR(IF(I4="",DATEDIF(G4,$Z$1,"d"),IF(I4&lt;$Z$1,DATEDIF(G4,I4,"d"),0)),0)-R4-S4-T4</f>
        <v>303</v>
      </c>
      <c r="V4" s="17">
        <f t="shared" ref="V4:V7" ca="1" si="7">SUM(R4:U4)</f>
        <v>1044</v>
      </c>
    </row>
    <row r="5" spans="1:26">
      <c r="A5" s="17">
        <v>3</v>
      </c>
      <c r="B5" s="1" t="s">
        <v>25</v>
      </c>
      <c r="C5" s="17" t="s">
        <v>26</v>
      </c>
      <c r="D5" s="23">
        <v>37088</v>
      </c>
      <c r="E5" s="33">
        <f t="shared" si="0"/>
        <v>43663</v>
      </c>
      <c r="F5" s="21" t="s">
        <v>10</v>
      </c>
      <c r="G5" s="19">
        <v>42824</v>
      </c>
      <c r="H5" s="34">
        <f t="shared" si="1"/>
        <v>15</v>
      </c>
      <c r="I5" s="20"/>
      <c r="J5" s="35" t="str">
        <f t="shared" si="2"/>
        <v/>
      </c>
      <c r="K5" s="20"/>
      <c r="L5" s="36"/>
      <c r="M5" s="35">
        <f ca="1">IF(I5&lt;&gt;"",DATEDIF([Date entrée],[Date sortie],"d"),DATEDIF([Date entrée],$Z$1,"d"))</f>
        <v>944</v>
      </c>
      <c r="N5" s="36" t="s">
        <v>17</v>
      </c>
      <c r="O5" s="35">
        <f ca="1">[[Présence globale ]]-[Jours Majeures]</f>
        <v>839</v>
      </c>
      <c r="P5" s="35">
        <f ca="1">IF([MAJEURE]&gt;$Z$1,0,IFERROR(IF([Date sortie]&lt;&gt;"",DATEDIF([MAJEURE],[Date sortie],"d"),DATEDIF([MAJEURE],$Z$1,"d")),0))</f>
        <v>105</v>
      </c>
      <c r="R5" s="1">
        <f t="shared" si="3"/>
        <v>0</v>
      </c>
      <c r="S5" s="1">
        <f t="shared" si="4"/>
        <v>276</v>
      </c>
      <c r="T5" s="1">
        <f t="shared" si="5"/>
        <v>365</v>
      </c>
      <c r="U5" s="1">
        <f t="shared" ca="1" si="6"/>
        <v>303</v>
      </c>
      <c r="V5" s="17">
        <f t="shared" ca="1" si="7"/>
        <v>944</v>
      </c>
    </row>
    <row r="6" spans="1:26">
      <c r="A6" s="17">
        <v>4</v>
      </c>
      <c r="B6" s="37" t="s">
        <v>27</v>
      </c>
      <c r="C6" s="17" t="s">
        <v>28</v>
      </c>
      <c r="D6" s="24">
        <v>36908</v>
      </c>
      <c r="E6" s="33">
        <f t="shared" si="0"/>
        <v>43483</v>
      </c>
      <c r="F6" s="22" t="s">
        <v>10</v>
      </c>
      <c r="G6" s="24">
        <v>42852</v>
      </c>
      <c r="H6" s="34">
        <f t="shared" si="1"/>
        <v>16</v>
      </c>
      <c r="I6" s="24">
        <v>43482</v>
      </c>
      <c r="J6" s="35">
        <f t="shared" si="2"/>
        <v>18</v>
      </c>
      <c r="K6" s="25" t="s">
        <v>12</v>
      </c>
      <c r="L6" s="36"/>
      <c r="M6" s="35">
        <f>IF(I6&lt;&gt;"",DATEDIF([Date entrée],[Date sortie],"d"),DATEDIF([Date entrée],$Z$1,"d"))</f>
        <v>630</v>
      </c>
      <c r="N6" s="36" t="s">
        <v>17</v>
      </c>
      <c r="O6" s="35">
        <f ca="1">[[Présence globale ]]-[Jours Majeures]</f>
        <v>630</v>
      </c>
      <c r="P6" s="35">
        <f ca="1">IF([MAJEURE]&gt;$Z$1,0,IFERROR(IF([Date sortie]&lt;&gt;"",DATEDIF([MAJEURE],[Date sortie],"d"),DATEDIF([MAJEURE],$Z$1,"d")),0))</f>
        <v>0</v>
      </c>
      <c r="R6" s="1">
        <f t="shared" si="3"/>
        <v>0</v>
      </c>
      <c r="S6" s="1">
        <f t="shared" si="4"/>
        <v>0</v>
      </c>
      <c r="T6" s="1">
        <f t="shared" si="5"/>
        <v>0</v>
      </c>
      <c r="U6" s="1">
        <f t="shared" ca="1" si="6"/>
        <v>630</v>
      </c>
      <c r="V6" s="17">
        <f t="shared" ca="1" si="7"/>
        <v>630</v>
      </c>
    </row>
    <row r="7" spans="1:26">
      <c r="A7" s="17">
        <v>5</v>
      </c>
      <c r="B7" s="38" t="s">
        <v>29</v>
      </c>
      <c r="C7" s="17" t="s">
        <v>30</v>
      </c>
      <c r="D7" s="23">
        <v>37417</v>
      </c>
      <c r="E7" s="33">
        <f t="shared" si="0"/>
        <v>43993</v>
      </c>
      <c r="F7" s="21" t="s">
        <v>10</v>
      </c>
      <c r="G7" s="19">
        <v>42950</v>
      </c>
      <c r="H7" s="34">
        <f t="shared" si="1"/>
        <v>15</v>
      </c>
      <c r="I7" s="20"/>
      <c r="J7" s="35" t="str">
        <f t="shared" si="2"/>
        <v/>
      </c>
      <c r="K7" s="20"/>
      <c r="L7" s="36"/>
      <c r="M7" s="35">
        <f ca="1">IF(I7&lt;&gt;"",DATEDIF([Date entrée],[Date sortie],"d"),DATEDIF([Date entrée],$Z$1,"d"))</f>
        <v>818</v>
      </c>
      <c r="N7" s="36" t="s">
        <v>17</v>
      </c>
      <c r="O7" s="35">
        <f ca="1">[[Présence globale ]]-[Jours Majeures]</f>
        <v>818</v>
      </c>
      <c r="P7" s="35">
        <f ca="1">IF([MAJEURE]&gt;$Z$1,0,IFERROR(IF([Date sortie]&lt;&gt;"",DATEDIF([MAJEURE],[Date sortie],"d"),DATEDIF([MAJEURE],$Z$1,"d")),0))</f>
        <v>0</v>
      </c>
      <c r="R7" s="1">
        <f t="shared" si="3"/>
        <v>0</v>
      </c>
      <c r="S7" s="1">
        <f t="shared" si="4"/>
        <v>150</v>
      </c>
      <c r="T7" s="1">
        <f t="shared" si="5"/>
        <v>365</v>
      </c>
      <c r="U7" s="1">
        <f t="shared" ca="1" si="6"/>
        <v>303</v>
      </c>
      <c r="V7" s="17">
        <f t="shared" ca="1" si="7"/>
        <v>818</v>
      </c>
    </row>
  </sheetData>
  <mergeCells count="2">
    <mergeCell ref="A1:P1"/>
    <mergeCell ref="R1:U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2019-10-29T13:28:32Z</cp:lastPrinted>
  <dcterms:created xsi:type="dcterms:W3CDTF">2019-09-10T09:26:55Z</dcterms:created>
  <dcterms:modified xsi:type="dcterms:W3CDTF">2019-10-30T18:35:24Z</dcterms:modified>
</cp:coreProperties>
</file>