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40" yWindow="120" windowWidth="11580" windowHeight="6000"/>
  </bookViews>
  <sheets>
    <sheet name="Registre" sheetId="1" r:id="rId1"/>
    <sheet name="Recap" sheetId="7" r:id="rId2"/>
    <sheet name="Bilan" sheetId="8" r:id="rId3"/>
    <sheet name="Choix" sheetId="9" r:id="rId4"/>
  </sheets>
  <definedNames>
    <definedName name="_xlnm._FilterDatabase" localSheetId="0" hidden="1">Registre!$A$7:$H$511</definedName>
    <definedName name="credit">Registre!$C$8:$C$9</definedName>
    <definedName name="debit">Registre!$D$8:$D$9</definedName>
    <definedName name="liste_mois">Choix!$B$2:$B$13</definedName>
    <definedName name="liste_operations">Choix!$A$1:$A$44</definedName>
    <definedName name="mois">Registre!$A$8:$A$9</definedName>
    <definedName name="operation">Registre!$E$8:$E$9</definedName>
    <definedName name="_xlnm.Print_Area" localSheetId="2">Bilan!$A$1:$F$38</definedName>
    <definedName name="_xlnm.Print_Area" localSheetId="1">Recap!$A$1:$N$35</definedName>
    <definedName name="_xlnm.Print_Area" localSheetId="0">Registre!$A$193:$H$262</definedName>
  </definedNames>
  <calcPr calcId="125725"/>
</workbook>
</file>

<file path=xl/calcChain.xml><?xml version="1.0" encoding="utf-8"?>
<calcChain xmlns="http://schemas.openxmlformats.org/spreadsheetml/2006/main">
  <c r="A28" i="9"/>
  <c r="A32"/>
  <c r="A1"/>
  <c r="B36" i="8"/>
  <c r="B37"/>
  <c r="J4" i="1" l="1"/>
  <c r="F29" i="8" l="1"/>
  <c r="C29"/>
  <c r="A28"/>
  <c r="B28" s="1"/>
  <c r="D5"/>
  <c r="E5" s="1"/>
  <c r="A33" i="7"/>
  <c r="A29"/>
  <c r="C32"/>
  <c r="D32"/>
  <c r="E32"/>
  <c r="F32"/>
  <c r="G32"/>
  <c r="H32"/>
  <c r="I32"/>
  <c r="J32"/>
  <c r="K32"/>
  <c r="L32"/>
  <c r="M32"/>
  <c r="C33"/>
  <c r="D33"/>
  <c r="E33"/>
  <c r="F33"/>
  <c r="G33"/>
  <c r="H33"/>
  <c r="I33"/>
  <c r="J33"/>
  <c r="K33"/>
  <c r="L33"/>
  <c r="M33"/>
  <c r="M31"/>
  <c r="L31"/>
  <c r="K31"/>
  <c r="J31"/>
  <c r="I31"/>
  <c r="H31"/>
  <c r="G31"/>
  <c r="F31"/>
  <c r="E31"/>
  <c r="D31"/>
  <c r="C31"/>
  <c r="D5"/>
  <c r="E5"/>
  <c r="F5"/>
  <c r="G5"/>
  <c r="H5"/>
  <c r="I5"/>
  <c r="J5"/>
  <c r="K5"/>
  <c r="L5"/>
  <c r="M5"/>
  <c r="D6"/>
  <c r="E6"/>
  <c r="F6"/>
  <c r="G6"/>
  <c r="H6"/>
  <c r="I6"/>
  <c r="J6"/>
  <c r="K6"/>
  <c r="L6"/>
  <c r="M6"/>
  <c r="D7"/>
  <c r="E7"/>
  <c r="F7"/>
  <c r="G7"/>
  <c r="H7"/>
  <c r="I7"/>
  <c r="J7"/>
  <c r="K7"/>
  <c r="L7"/>
  <c r="M7"/>
  <c r="D8"/>
  <c r="E8"/>
  <c r="F8"/>
  <c r="G8"/>
  <c r="H8"/>
  <c r="I8"/>
  <c r="J8"/>
  <c r="K8"/>
  <c r="L8"/>
  <c r="M8"/>
  <c r="D9"/>
  <c r="E9"/>
  <c r="F9"/>
  <c r="G9"/>
  <c r="H9"/>
  <c r="I9"/>
  <c r="J9"/>
  <c r="K9"/>
  <c r="L9"/>
  <c r="M9"/>
  <c r="D10"/>
  <c r="E10"/>
  <c r="F10"/>
  <c r="G10"/>
  <c r="H10"/>
  <c r="I10"/>
  <c r="J10"/>
  <c r="K10"/>
  <c r="L10"/>
  <c r="M10"/>
  <c r="D11"/>
  <c r="E11"/>
  <c r="F11"/>
  <c r="G11"/>
  <c r="H11"/>
  <c r="I11"/>
  <c r="J11"/>
  <c r="K11"/>
  <c r="L11"/>
  <c r="M11"/>
  <c r="D12"/>
  <c r="E12"/>
  <c r="F12"/>
  <c r="G12"/>
  <c r="H12"/>
  <c r="I12"/>
  <c r="J12"/>
  <c r="K12"/>
  <c r="L12"/>
  <c r="M12"/>
  <c r="D13"/>
  <c r="E13"/>
  <c r="F13"/>
  <c r="G13"/>
  <c r="H13"/>
  <c r="I13"/>
  <c r="J13"/>
  <c r="K13"/>
  <c r="L13"/>
  <c r="M13"/>
  <c r="D14"/>
  <c r="E14"/>
  <c r="F14"/>
  <c r="G14"/>
  <c r="H14"/>
  <c r="I14"/>
  <c r="J14"/>
  <c r="K14"/>
  <c r="L14"/>
  <c r="M14"/>
  <c r="D15"/>
  <c r="E15"/>
  <c r="F15"/>
  <c r="G15"/>
  <c r="H15"/>
  <c r="I15"/>
  <c r="J15"/>
  <c r="K15"/>
  <c r="L15"/>
  <c r="M15"/>
  <c r="D16"/>
  <c r="E16"/>
  <c r="F16"/>
  <c r="G16"/>
  <c r="H16"/>
  <c r="I16"/>
  <c r="J16"/>
  <c r="K16"/>
  <c r="L16"/>
  <c r="M16"/>
  <c r="D17"/>
  <c r="E17"/>
  <c r="F17"/>
  <c r="G17"/>
  <c r="H17"/>
  <c r="I17"/>
  <c r="J17"/>
  <c r="K17"/>
  <c r="L17"/>
  <c r="M17"/>
  <c r="D18"/>
  <c r="E18"/>
  <c r="F18"/>
  <c r="G18"/>
  <c r="H18"/>
  <c r="I18"/>
  <c r="J18"/>
  <c r="K18"/>
  <c r="L18"/>
  <c r="M18"/>
  <c r="D19"/>
  <c r="E19"/>
  <c r="F19"/>
  <c r="G19"/>
  <c r="H19"/>
  <c r="I19"/>
  <c r="J19"/>
  <c r="K19"/>
  <c r="L19"/>
  <c r="M19"/>
  <c r="D20"/>
  <c r="E20"/>
  <c r="F20"/>
  <c r="G20"/>
  <c r="H20"/>
  <c r="I20"/>
  <c r="J20"/>
  <c r="K20"/>
  <c r="L20"/>
  <c r="M20"/>
  <c r="D21"/>
  <c r="E21"/>
  <c r="F21"/>
  <c r="G21"/>
  <c r="H21"/>
  <c r="I21"/>
  <c r="J21"/>
  <c r="K21"/>
  <c r="L21"/>
  <c r="M21"/>
  <c r="D22"/>
  <c r="E22"/>
  <c r="F22"/>
  <c r="G22"/>
  <c r="H22"/>
  <c r="I22"/>
  <c r="J22"/>
  <c r="K22"/>
  <c r="L22"/>
  <c r="M22"/>
  <c r="D23"/>
  <c r="E23"/>
  <c r="F23"/>
  <c r="G23"/>
  <c r="H23"/>
  <c r="I23"/>
  <c r="J23"/>
  <c r="K23"/>
  <c r="L23"/>
  <c r="M23"/>
  <c r="D24"/>
  <c r="E24"/>
  <c r="F24"/>
  <c r="G24"/>
  <c r="H24"/>
  <c r="I24"/>
  <c r="J24"/>
  <c r="K24"/>
  <c r="L24"/>
  <c r="M24"/>
  <c r="D25"/>
  <c r="E25"/>
  <c r="F25"/>
  <c r="G25"/>
  <c r="H25"/>
  <c r="I25"/>
  <c r="J25"/>
  <c r="K25"/>
  <c r="L25"/>
  <c r="M25"/>
  <c r="D26"/>
  <c r="E26"/>
  <c r="F26"/>
  <c r="G26"/>
  <c r="H26"/>
  <c r="I26"/>
  <c r="J26"/>
  <c r="K26"/>
  <c r="L26"/>
  <c r="M26"/>
  <c r="D27"/>
  <c r="E27"/>
  <c r="F27"/>
  <c r="G27"/>
  <c r="H27"/>
  <c r="I27"/>
  <c r="J27"/>
  <c r="K27"/>
  <c r="L27"/>
  <c r="M27"/>
  <c r="D28"/>
  <c r="E28"/>
  <c r="F28"/>
  <c r="G28"/>
  <c r="H28"/>
  <c r="I28"/>
  <c r="J28"/>
  <c r="K28"/>
  <c r="L28"/>
  <c r="M28"/>
  <c r="D29"/>
  <c r="E29"/>
  <c r="F29"/>
  <c r="G29"/>
  <c r="H29"/>
  <c r="I29"/>
  <c r="J29"/>
  <c r="K29"/>
  <c r="L29"/>
  <c r="M29"/>
  <c r="M4"/>
  <c r="L4"/>
  <c r="K4"/>
  <c r="J4"/>
  <c r="I4"/>
  <c r="H4"/>
  <c r="G4"/>
  <c r="F4"/>
  <c r="E4"/>
  <c r="D4"/>
  <c r="B29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4"/>
  <c r="B33"/>
  <c r="B32"/>
  <c r="B4"/>
  <c r="B31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5"/>
  <c r="H5" i="1"/>
  <c r="I5"/>
  <c r="B35" i="8"/>
  <c r="D4"/>
  <c r="E4" s="1"/>
  <c r="D3"/>
  <c r="E3" s="1"/>
  <c r="A4"/>
  <c r="B4" s="1"/>
  <c r="A5"/>
  <c r="B5" s="1"/>
  <c r="A6"/>
  <c r="B6" s="1"/>
  <c r="A7"/>
  <c r="B7" s="1"/>
  <c r="A8"/>
  <c r="B8" s="1"/>
  <c r="A9"/>
  <c r="B9" s="1"/>
  <c r="A10"/>
  <c r="B10" s="1"/>
  <c r="A11"/>
  <c r="B11" s="1"/>
  <c r="A12"/>
  <c r="B12" s="1"/>
  <c r="A13"/>
  <c r="B13" s="1"/>
  <c r="A14"/>
  <c r="B14" s="1"/>
  <c r="A15"/>
  <c r="B15" s="1"/>
  <c r="A16"/>
  <c r="B16" s="1"/>
  <c r="A17"/>
  <c r="B17" s="1"/>
  <c r="A18"/>
  <c r="B18" s="1"/>
  <c r="A19"/>
  <c r="B19" s="1"/>
  <c r="A20"/>
  <c r="B20" s="1"/>
  <c r="A21"/>
  <c r="B21" s="1"/>
  <c r="A22"/>
  <c r="B22" s="1"/>
  <c r="A23"/>
  <c r="B23" s="1"/>
  <c r="A24"/>
  <c r="B24" s="1"/>
  <c r="A25"/>
  <c r="B25" s="1"/>
  <c r="A26"/>
  <c r="B26" s="1"/>
  <c r="A27"/>
  <c r="B27" s="1"/>
  <c r="A3"/>
  <c r="B3" s="1"/>
  <c r="A32" i="7"/>
  <c r="A31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4"/>
  <c r="E4" i="1"/>
  <c r="E2" i="8"/>
  <c r="F2"/>
  <c r="B2"/>
  <c r="C2"/>
  <c r="A1" i="7"/>
  <c r="A33" i="8"/>
  <c r="A1"/>
  <c r="A3" i="1"/>
  <c r="N32" i="7" l="1"/>
  <c r="N33"/>
  <c r="E29" i="8"/>
  <c r="B29"/>
  <c r="C34" i="7"/>
  <c r="N29"/>
  <c r="B34"/>
  <c r="P29"/>
  <c r="L34"/>
  <c r="J34"/>
  <c r="H34"/>
  <c r="F34"/>
  <c r="D34"/>
  <c r="M34"/>
  <c r="K34"/>
  <c r="I34"/>
  <c r="G34"/>
  <c r="E34"/>
  <c r="N23"/>
  <c r="P23" s="1"/>
  <c r="N22"/>
  <c r="P22" s="1"/>
  <c r="N28"/>
  <c r="N27"/>
  <c r="N26"/>
  <c r="N25"/>
  <c r="N24"/>
  <c r="C30" i="8"/>
  <c r="C31" s="1"/>
  <c r="F30"/>
  <c r="F31" s="1"/>
  <c r="G5" i="1"/>
  <c r="B34" i="8" l="1"/>
  <c r="N21" i="7"/>
  <c r="P21" s="1"/>
  <c r="E30" i="8"/>
  <c r="E31" s="1"/>
  <c r="B30"/>
  <c r="B31" s="1"/>
  <c r="N20" i="7"/>
  <c r="P20" s="1"/>
  <c r="N14"/>
  <c r="P14" s="1"/>
  <c r="N7"/>
  <c r="P7" s="1"/>
  <c r="N15"/>
  <c r="P15" s="1"/>
  <c r="P26"/>
  <c r="P28"/>
  <c r="N17"/>
  <c r="P17" s="1"/>
  <c r="N4"/>
  <c r="N6"/>
  <c r="P6" s="1"/>
  <c r="N10"/>
  <c r="P10" s="1"/>
  <c r="N13"/>
  <c r="P13" s="1"/>
  <c r="N9"/>
  <c r="P9" s="1"/>
  <c r="N11"/>
  <c r="P11" s="1"/>
  <c r="N12"/>
  <c r="P12" s="1"/>
  <c r="N16"/>
  <c r="P16" s="1"/>
  <c r="N18"/>
  <c r="P18" s="1"/>
  <c r="N19"/>
  <c r="P19" s="1"/>
  <c r="P24"/>
  <c r="P25"/>
  <c r="N8"/>
  <c r="P8" s="1"/>
  <c r="N31"/>
  <c r="N5"/>
  <c r="O29" l="1"/>
  <c r="P4"/>
  <c r="O23"/>
  <c r="O22"/>
  <c r="B38" i="8"/>
  <c r="F5" i="1"/>
  <c r="P27" i="7"/>
  <c r="O27"/>
  <c r="O10"/>
  <c r="O19"/>
  <c r="O20"/>
  <c r="O14"/>
  <c r="O16"/>
  <c r="O6"/>
  <c r="O25"/>
  <c r="O4"/>
  <c r="O9"/>
  <c r="O24"/>
  <c r="O5"/>
  <c r="O12"/>
  <c r="O13"/>
  <c r="O17"/>
  <c r="O21"/>
  <c r="O7"/>
  <c r="O18"/>
  <c r="O28"/>
  <c r="O15"/>
  <c r="O8"/>
  <c r="O26"/>
  <c r="P5"/>
  <c r="O11"/>
  <c r="N34"/>
  <c r="H6" i="1" l="1"/>
  <c r="F6"/>
  <c r="I6" l="1"/>
  <c r="G6"/>
  <c r="J5"/>
  <c r="J6" l="1"/>
</calcChain>
</file>

<file path=xl/sharedStrings.xml><?xml version="1.0" encoding="utf-8"?>
<sst xmlns="http://schemas.openxmlformats.org/spreadsheetml/2006/main" count="99" uniqueCount="90">
  <si>
    <t>mois</t>
  </si>
  <si>
    <t>Crédit</t>
  </si>
  <si>
    <t>Débit</t>
  </si>
  <si>
    <t>Commentaires</t>
  </si>
  <si>
    <t>Opérations</t>
  </si>
  <si>
    <t>jour</t>
  </si>
  <si>
    <t>jan</t>
  </si>
  <si>
    <t>Cpte-Chèques</t>
  </si>
  <si>
    <t>TOTAUX</t>
  </si>
  <si>
    <t>fev</t>
  </si>
  <si>
    <t>mar</t>
  </si>
  <si>
    <t>avr</t>
  </si>
  <si>
    <t>mai</t>
  </si>
  <si>
    <t>jun</t>
  </si>
  <si>
    <t>jul</t>
  </si>
  <si>
    <t>aou</t>
  </si>
  <si>
    <t>sep</t>
  </si>
  <si>
    <t>oct</t>
  </si>
  <si>
    <t>nov</t>
  </si>
  <si>
    <t>dec</t>
  </si>
  <si>
    <t>Totaux</t>
  </si>
  <si>
    <t>Carburant</t>
  </si>
  <si>
    <t>Alimentation</t>
  </si>
  <si>
    <t>Cave</t>
  </si>
  <si>
    <t>Restaurant</t>
  </si>
  <si>
    <t>Liquidités-24/24</t>
  </si>
  <si>
    <t>Cadeaux-Fleurs</t>
  </si>
  <si>
    <t>Nouveaux Soldes(en Euros)</t>
  </si>
  <si>
    <t>Nouveaux Soldes(en Francs)</t>
  </si>
  <si>
    <t>Livret A</t>
  </si>
  <si>
    <t>Docteur-Pharmacie</t>
  </si>
  <si>
    <t>Bricolage et grosses dépenses</t>
  </si>
  <si>
    <t>Impôts</t>
  </si>
  <si>
    <t>Téléphone+Internet</t>
  </si>
  <si>
    <t>Frais de Garage</t>
  </si>
  <si>
    <t>TOTAL GENERAL</t>
  </si>
  <si>
    <t>janvier</t>
  </si>
  <si>
    <t>février</t>
  </si>
  <si>
    <t>mars</t>
  </si>
  <si>
    <t>avril</t>
  </si>
  <si>
    <t>juin</t>
  </si>
  <si>
    <t>juillet</t>
  </si>
  <si>
    <t>août</t>
  </si>
  <si>
    <t>septembre</t>
  </si>
  <si>
    <t>octobre</t>
  </si>
  <si>
    <t>novembre</t>
  </si>
  <si>
    <t>décembre</t>
  </si>
  <si>
    <t>% dépenses</t>
  </si>
  <si>
    <t>Moyenne/mois</t>
  </si>
  <si>
    <t>GAZ-BOIS</t>
  </si>
  <si>
    <t>EDF</t>
  </si>
  <si>
    <t>Vacances</t>
  </si>
  <si>
    <t>Loisirs-Livres-Musique</t>
  </si>
  <si>
    <t>Vêtements-Chaussures</t>
  </si>
  <si>
    <t>CHARGES</t>
  </si>
  <si>
    <t>PRODUITS</t>
  </si>
  <si>
    <t>Bénéfice</t>
  </si>
  <si>
    <t>Perte</t>
  </si>
  <si>
    <t>Assurances(Auto-Maison)</t>
  </si>
  <si>
    <t>Cotisations Syndicales</t>
  </si>
  <si>
    <t>Cotisations Associations</t>
  </si>
  <si>
    <t xml:space="preserve">          Domicilation Bancaire: XXXX 123456789 </t>
  </si>
  <si>
    <t>Livret B</t>
  </si>
  <si>
    <t>Livret C</t>
  </si>
  <si>
    <t>Avoir Compte-chèques</t>
  </si>
  <si>
    <t>Avoir Livret A</t>
  </si>
  <si>
    <t>Avoir Livret B</t>
  </si>
  <si>
    <t>Avoir Livret C</t>
  </si>
  <si>
    <t>Cotis Mutuelle</t>
  </si>
  <si>
    <t xml:space="preserve">Prévoyance </t>
  </si>
  <si>
    <t>Eau</t>
  </si>
  <si>
    <t>Cotisations Autres</t>
  </si>
  <si>
    <t>Frais Bancaires</t>
  </si>
  <si>
    <t>Salaires</t>
  </si>
  <si>
    <t>VIR sur Livret A</t>
  </si>
  <si>
    <t>RBT du Livret A</t>
  </si>
  <si>
    <t>INT du Livret A</t>
  </si>
  <si>
    <t>VIR sur Livret B</t>
  </si>
  <si>
    <t>RBT du Livret B</t>
  </si>
  <si>
    <t>INT du Livret B</t>
  </si>
  <si>
    <t>VIR sur Livret C</t>
  </si>
  <si>
    <t>RBT du Livret C</t>
  </si>
  <si>
    <t>INT du Livret C</t>
  </si>
  <si>
    <t xml:space="preserve">         comptabilité de Monsieur NOM Prénom</t>
  </si>
  <si>
    <t>Autres dépenses1</t>
  </si>
  <si>
    <t>Autres dépenses2</t>
  </si>
  <si>
    <t>Autres revenus1</t>
  </si>
  <si>
    <t>Autres revenus2</t>
  </si>
  <si>
    <t>2</t>
  </si>
  <si>
    <t>3</t>
  </si>
</sst>
</file>

<file path=xl/styles.xml><?xml version="1.0" encoding="utf-8"?>
<styleSheet xmlns="http://schemas.openxmlformats.org/spreadsheetml/2006/main">
  <numFmts count="4">
    <numFmt numFmtId="164" formatCode="#,##0.00\ &quot;F&quot;;\-#,##0.00\ &quot;F&quot;"/>
    <numFmt numFmtId="165" formatCode="_-* #,##0.00\ _F_-;\-* #,##0.00\ _F_-;_-* &quot;-&quot;??\ _F_-;_-@_-"/>
    <numFmt numFmtId="166" formatCode="_-* #,##0.00\ [$€-1]_-;\-* #,##0.00\ [$€-1]_-;_-* &quot;-&quot;??\ [$€-1]_-"/>
    <numFmt numFmtId="167" formatCode="#,##0.00\ [$€-1];\-#,##0.00\ [$€-1]"/>
  </numFmts>
  <fonts count="18">
    <font>
      <sz val="10"/>
      <name val="Arial"/>
    </font>
    <font>
      <sz val="10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48"/>
      <name val="Arial"/>
      <family val="2"/>
    </font>
    <font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i/>
      <sz val="14"/>
      <name val="Arial"/>
      <family val="2"/>
    </font>
    <font>
      <b/>
      <sz val="12"/>
      <name val="Arial"/>
      <family val="2"/>
    </font>
    <font>
      <b/>
      <sz val="14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</fills>
  <borders count="5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indexed="64"/>
      </right>
      <top style="thin">
        <color auto="1"/>
      </top>
      <bottom style="medium">
        <color rgb="FFFF0000"/>
      </bottom>
      <diagonal/>
    </border>
    <border>
      <left style="medium">
        <color indexed="64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Fill="1"/>
    <xf numFmtId="0" fontId="0" fillId="0" borderId="2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2" fontId="0" fillId="0" borderId="5" xfId="0" applyNumberFormat="1" applyBorder="1"/>
    <xf numFmtId="2" fontId="0" fillId="0" borderId="0" xfId="0" applyNumberFormat="1"/>
    <xf numFmtId="0" fontId="0" fillId="0" borderId="0" xfId="0" applyBorder="1"/>
    <xf numFmtId="2" fontId="0" fillId="0" borderId="0" xfId="0" applyNumberFormat="1" applyBorder="1"/>
    <xf numFmtId="0" fontId="0" fillId="0" borderId="0" xfId="0" applyBorder="1" applyAlignment="1">
      <alignment horizontal="center"/>
    </xf>
    <xf numFmtId="2" fontId="5" fillId="0" borderId="0" xfId="0" applyNumberFormat="1" applyFont="1" applyFill="1" applyBorder="1"/>
    <xf numFmtId="2" fontId="4" fillId="0" borderId="0" xfId="0" applyNumberFormat="1" applyFont="1" applyBorder="1"/>
    <xf numFmtId="0" fontId="0" fillId="0" borderId="0" xfId="0" applyFill="1" applyBorder="1"/>
    <xf numFmtId="2" fontId="7" fillId="0" borderId="5" xfId="0" applyNumberFormat="1" applyFont="1" applyBorder="1"/>
    <xf numFmtId="0" fontId="0" fillId="0" borderId="10" xfId="0" applyBorder="1"/>
    <xf numFmtId="0" fontId="0" fillId="3" borderId="6" xfId="0" applyFill="1" applyBorder="1" applyAlignment="1">
      <alignment vertical="center"/>
    </xf>
    <xf numFmtId="167" fontId="0" fillId="2" borderId="2" xfId="0" applyNumberFormat="1" applyFill="1" applyBorder="1"/>
    <xf numFmtId="167" fontId="0" fillId="4" borderId="2" xfId="0" applyNumberFormat="1" applyFill="1" applyBorder="1"/>
    <xf numFmtId="167" fontId="0" fillId="5" borderId="2" xfId="0" applyNumberFormat="1" applyFill="1" applyBorder="1"/>
    <xf numFmtId="167" fontId="4" fillId="6" borderId="2" xfId="0" applyNumberFormat="1" applyFont="1" applyFill="1" applyBorder="1"/>
    <xf numFmtId="164" fontId="0" fillId="3" borderId="7" xfId="0" applyNumberFormat="1" applyFill="1" applyBorder="1" applyAlignment="1">
      <alignment vertical="center"/>
    </xf>
    <xf numFmtId="164" fontId="4" fillId="6" borderId="2" xfId="0" applyNumberFormat="1" applyFont="1" applyFill="1" applyBorder="1" applyAlignment="1">
      <alignment vertical="center"/>
    </xf>
    <xf numFmtId="2" fontId="6" fillId="0" borderId="5" xfId="0" applyNumberFormat="1" applyFont="1" applyFill="1" applyBorder="1"/>
    <xf numFmtId="0" fontId="0" fillId="0" borderId="10" xfId="0" applyBorder="1" applyAlignment="1">
      <alignment horizontal="center"/>
    </xf>
    <xf numFmtId="2" fontId="7" fillId="0" borderId="10" xfId="0" applyNumberFormat="1" applyFont="1" applyBorder="1" applyAlignment="1">
      <alignment horizontal="center"/>
    </xf>
    <xf numFmtId="2" fontId="6" fillId="0" borderId="10" xfId="0" applyNumberFormat="1" applyFont="1" applyBorder="1" applyAlignment="1">
      <alignment horizontal="center"/>
    </xf>
    <xf numFmtId="2" fontId="8" fillId="0" borderId="5" xfId="0" applyNumberFormat="1" applyFont="1" applyBorder="1"/>
    <xf numFmtId="2" fontId="7" fillId="0" borderId="11" xfId="0" applyNumberFormat="1" applyFont="1" applyFill="1" applyBorder="1"/>
    <xf numFmtId="2" fontId="7" fillId="0" borderId="5" xfId="0" applyNumberFormat="1" applyFont="1" applyFill="1" applyBorder="1"/>
    <xf numFmtId="2" fontId="8" fillId="0" borderId="5" xfId="0" applyNumberFormat="1" applyFont="1" applyFill="1" applyBorder="1"/>
    <xf numFmtId="167" fontId="0" fillId="7" borderId="2" xfId="0" applyNumberFormat="1" applyFill="1" applyBorder="1"/>
    <xf numFmtId="167" fontId="5" fillId="7" borderId="2" xfId="0" applyNumberFormat="1" applyFont="1" applyFill="1" applyBorder="1"/>
    <xf numFmtId="0" fontId="0" fillId="9" borderId="28" xfId="0" applyFill="1" applyBorder="1"/>
    <xf numFmtId="0" fontId="0" fillId="10" borderId="29" xfId="0" applyFill="1" applyBorder="1"/>
    <xf numFmtId="0" fontId="0" fillId="10" borderId="30" xfId="0" applyFill="1" applyBorder="1"/>
    <xf numFmtId="0" fontId="0" fillId="11" borderId="31" xfId="0" applyFill="1" applyBorder="1"/>
    <xf numFmtId="0" fontId="0" fillId="12" borderId="31" xfId="0" applyFill="1" applyBorder="1"/>
    <xf numFmtId="2" fontId="10" fillId="9" borderId="32" xfId="0" applyNumberFormat="1" applyFont="1" applyFill="1" applyBorder="1"/>
    <xf numFmtId="2" fontId="10" fillId="9" borderId="33" xfId="0" applyNumberFormat="1" applyFont="1" applyFill="1" applyBorder="1"/>
    <xf numFmtId="2" fontId="10" fillId="13" borderId="34" xfId="0" applyNumberFormat="1" applyFont="1" applyFill="1" applyBorder="1"/>
    <xf numFmtId="0" fontId="5" fillId="10" borderId="35" xfId="0" applyFont="1" applyFill="1" applyBorder="1"/>
    <xf numFmtId="0" fontId="5" fillId="10" borderId="36" xfId="0" applyFont="1" applyFill="1" applyBorder="1"/>
    <xf numFmtId="10" fontId="11" fillId="0" borderId="37" xfId="3" applyNumberFormat="1" applyFont="1" applyBorder="1"/>
    <xf numFmtId="165" fontId="11" fillId="0" borderId="38" xfId="2" applyFont="1" applyBorder="1"/>
    <xf numFmtId="0" fontId="5" fillId="0" borderId="0" xfId="0" applyFont="1"/>
    <xf numFmtId="0" fontId="0" fillId="14" borderId="31" xfId="0" applyFill="1" applyBorder="1"/>
    <xf numFmtId="2" fontId="0" fillId="14" borderId="5" xfId="0" applyNumberFormat="1" applyFill="1" applyBorder="1"/>
    <xf numFmtId="2" fontId="10" fillId="14" borderId="34" xfId="0" applyNumberFormat="1" applyFont="1" applyFill="1" applyBorder="1"/>
    <xf numFmtId="0" fontId="5" fillId="10" borderId="39" xfId="0" applyFont="1" applyFill="1" applyBorder="1"/>
    <xf numFmtId="0" fontId="0" fillId="0" borderId="10" xfId="0" applyNumberFormat="1" applyBorder="1" applyAlignment="1">
      <alignment horizontal="right"/>
    </xf>
    <xf numFmtId="0" fontId="0" fillId="0" borderId="11" xfId="0" applyNumberFormat="1" applyBorder="1" applyAlignment="1">
      <alignment horizontal="right"/>
    </xf>
    <xf numFmtId="0" fontId="0" fillId="0" borderId="5" xfId="0" applyNumberFormat="1" applyBorder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Border="1" applyAlignment="1"/>
    <xf numFmtId="0" fontId="4" fillId="0" borderId="13" xfId="0" applyFont="1" applyBorder="1"/>
    <xf numFmtId="0" fontId="4" fillId="0" borderId="4" xfId="0" applyFont="1" applyFill="1" applyBorder="1"/>
    <xf numFmtId="0" fontId="4" fillId="0" borderId="4" xfId="0" applyFont="1" applyBorder="1"/>
    <xf numFmtId="0" fontId="4" fillId="0" borderId="2" xfId="0" applyFont="1" applyFill="1" applyBorder="1"/>
    <xf numFmtId="0" fontId="4" fillId="0" borderId="2" xfId="0" applyFont="1" applyBorder="1"/>
    <xf numFmtId="0" fontId="4" fillId="0" borderId="2" xfId="0" applyFont="1" applyFill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0" xfId="0" applyFont="1" applyFill="1" applyBorder="1"/>
    <xf numFmtId="2" fontId="4" fillId="17" borderId="0" xfId="0" applyNumberFormat="1" applyFont="1" applyFill="1" applyBorder="1"/>
    <xf numFmtId="0" fontId="4" fillId="0" borderId="0" xfId="0" applyFont="1" applyBorder="1"/>
    <xf numFmtId="0" fontId="3" fillId="0" borderId="2" xfId="0" applyFont="1" applyBorder="1"/>
    <xf numFmtId="0" fontId="3" fillId="0" borderId="2" xfId="0" applyFont="1" applyFill="1" applyBorder="1"/>
    <xf numFmtId="2" fontId="4" fillId="0" borderId="0" xfId="0" applyNumberFormat="1" applyFont="1" applyFill="1" applyBorder="1"/>
    <xf numFmtId="0" fontId="1" fillId="0" borderId="0" xfId="0" applyFont="1"/>
    <xf numFmtId="0" fontId="13" fillId="0" borderId="18" xfId="0" applyFont="1" applyBorder="1" applyAlignment="1"/>
    <xf numFmtId="0" fontId="2" fillId="10" borderId="0" xfId="0" applyFont="1" applyFill="1" applyAlignment="1">
      <alignment horizontal="center"/>
    </xf>
    <xf numFmtId="0" fontId="9" fillId="10" borderId="0" xfId="0" applyFont="1" applyFill="1" applyBorder="1" applyAlignment="1">
      <alignment horizontal="center"/>
    </xf>
    <xf numFmtId="0" fontId="4" fillId="11" borderId="2" xfId="0" applyFont="1" applyFill="1" applyBorder="1" applyAlignment="1"/>
    <xf numFmtId="0" fontId="14" fillId="11" borderId="2" xfId="0" applyFont="1" applyFill="1" applyBorder="1" applyAlignment="1">
      <alignment horizontal="center"/>
    </xf>
    <xf numFmtId="2" fontId="14" fillId="0" borderId="41" xfId="0" applyNumberFormat="1" applyFont="1" applyBorder="1"/>
    <xf numFmtId="2" fontId="14" fillId="0" borderId="42" xfId="0" applyNumberFormat="1" applyFont="1" applyBorder="1"/>
    <xf numFmtId="2" fontId="14" fillId="0" borderId="43" xfId="0" applyNumberFormat="1" applyFont="1" applyBorder="1"/>
    <xf numFmtId="2" fontId="14" fillId="15" borderId="2" xfId="0" applyNumberFormat="1" applyFont="1" applyFill="1" applyBorder="1"/>
    <xf numFmtId="2" fontId="14" fillId="16" borderId="2" xfId="0" applyNumberFormat="1" applyFont="1" applyFill="1" applyBorder="1"/>
    <xf numFmtId="2" fontId="15" fillId="17" borderId="2" xfId="0" applyNumberFormat="1" applyFont="1" applyFill="1" applyBorder="1"/>
    <xf numFmtId="0" fontId="14" fillId="13" borderId="2" xfId="0" applyFont="1" applyFill="1" applyBorder="1" applyAlignment="1">
      <alignment horizontal="center"/>
    </xf>
    <xf numFmtId="2" fontId="14" fillId="0" borderId="45" xfId="0" applyNumberFormat="1" applyFont="1" applyBorder="1"/>
    <xf numFmtId="2" fontId="14" fillId="0" borderId="44" xfId="0" applyNumberFormat="1" applyFont="1" applyBorder="1"/>
    <xf numFmtId="0" fontId="16" fillId="13" borderId="2" xfId="0" applyFont="1" applyFill="1" applyBorder="1" applyAlignment="1">
      <alignment horizontal="center"/>
    </xf>
    <xf numFmtId="2" fontId="16" fillId="0" borderId="14" xfId="0" applyNumberFormat="1" applyFont="1" applyBorder="1"/>
    <xf numFmtId="2" fontId="16" fillId="0" borderId="12" xfId="0" applyNumberFormat="1" applyFont="1" applyBorder="1"/>
    <xf numFmtId="2" fontId="16" fillId="16" borderId="2" xfId="0" applyNumberFormat="1" applyFont="1" applyFill="1" applyBorder="1"/>
    <xf numFmtId="2" fontId="16" fillId="15" borderId="2" xfId="0" applyNumberFormat="1" applyFont="1" applyFill="1" applyBorder="1"/>
    <xf numFmtId="2" fontId="17" fillId="17" borderId="2" xfId="0" applyNumberFormat="1" applyFont="1" applyFill="1" applyBorder="1"/>
    <xf numFmtId="0" fontId="16" fillId="11" borderId="19" xfId="0" applyFont="1" applyFill="1" applyBorder="1" applyAlignment="1"/>
    <xf numFmtId="2" fontId="16" fillId="0" borderId="40" xfId="0" applyNumberFormat="1" applyFont="1" applyBorder="1"/>
    <xf numFmtId="2" fontId="16" fillId="0" borderId="0" xfId="0" applyNumberFormat="1" applyFont="1" applyBorder="1"/>
    <xf numFmtId="2" fontId="6" fillId="0" borderId="11" xfId="0" applyNumberFormat="1" applyFont="1" applyFill="1" applyBorder="1"/>
    <xf numFmtId="2" fontId="12" fillId="0" borderId="5" xfId="0" applyNumberFormat="1" applyFont="1" applyFill="1" applyBorder="1"/>
    <xf numFmtId="0" fontId="0" fillId="0" borderId="4" xfId="0" applyBorder="1"/>
    <xf numFmtId="0" fontId="0" fillId="0" borderId="46" xfId="0" applyBorder="1"/>
    <xf numFmtId="0" fontId="0" fillId="0" borderId="47" xfId="0" applyNumberFormat="1" applyBorder="1" applyAlignment="1">
      <alignment horizontal="right"/>
    </xf>
    <xf numFmtId="2" fontId="8" fillId="0" borderId="47" xfId="0" applyNumberFormat="1" applyFont="1" applyBorder="1"/>
    <xf numFmtId="2" fontId="7" fillId="0" borderId="47" xfId="0" applyNumberFormat="1" applyFont="1" applyBorder="1"/>
    <xf numFmtId="0" fontId="0" fillId="0" borderId="47" xfId="0" applyBorder="1"/>
    <xf numFmtId="0" fontId="0" fillId="0" borderId="13" xfId="0" applyBorder="1"/>
    <xf numFmtId="0" fontId="0" fillId="0" borderId="0" xfId="0" applyNumberFormat="1" applyBorder="1" applyAlignment="1">
      <alignment horizontal="right"/>
    </xf>
    <xf numFmtId="2" fontId="8" fillId="0" borderId="0" xfId="0" applyNumberFormat="1" applyFont="1" applyBorder="1"/>
    <xf numFmtId="2" fontId="7" fillId="0" borderId="0" xfId="0" applyNumberFormat="1" applyFont="1" applyBorder="1"/>
    <xf numFmtId="0" fontId="0" fillId="11" borderId="5" xfId="0" applyFill="1" applyBorder="1"/>
    <xf numFmtId="0" fontId="0" fillId="17" borderId="5" xfId="0" applyFill="1" applyBorder="1"/>
    <xf numFmtId="0" fontId="0" fillId="9" borderId="5" xfId="0" applyFill="1" applyBorder="1"/>
    <xf numFmtId="10" fontId="11" fillId="0" borderId="52" xfId="3" applyNumberFormat="1" applyFont="1" applyBorder="1"/>
    <xf numFmtId="165" fontId="11" fillId="0" borderId="53" xfId="2" applyFont="1" applyBorder="1"/>
    <xf numFmtId="10" fontId="11" fillId="0" borderId="54" xfId="3" applyNumberFormat="1" applyFont="1" applyBorder="1"/>
    <xf numFmtId="165" fontId="11" fillId="0" borderId="55" xfId="2" applyFont="1" applyBorder="1"/>
    <xf numFmtId="0" fontId="1" fillId="11" borderId="5" xfId="0" applyFont="1" applyFill="1" applyBorder="1"/>
    <xf numFmtId="0" fontId="1" fillId="17" borderId="5" xfId="0" applyFont="1" applyFill="1" applyBorder="1"/>
    <xf numFmtId="0" fontId="4" fillId="0" borderId="25" xfId="0" applyFont="1" applyBorder="1"/>
    <xf numFmtId="2" fontId="14" fillId="0" borderId="56" xfId="0" applyNumberFormat="1" applyFont="1" applyBorder="1"/>
    <xf numFmtId="2" fontId="16" fillId="0" borderId="57" xfId="0" applyNumberFormat="1" applyFont="1" applyBorder="1"/>
    <xf numFmtId="2" fontId="14" fillId="0" borderId="15" xfId="0" applyNumberFormat="1" applyFont="1" applyBorder="1"/>
    <xf numFmtId="0" fontId="4" fillId="13" borderId="58" xfId="0" applyFont="1" applyFill="1" applyBorder="1" applyAlignment="1">
      <alignment horizontal="center"/>
    </xf>
    <xf numFmtId="0" fontId="1" fillId="11" borderId="0" xfId="0" applyFont="1" applyFill="1" applyAlignment="1">
      <alignment horizontal="left"/>
    </xf>
    <xf numFmtId="0" fontId="1" fillId="17" borderId="5" xfId="0" applyFont="1" applyFill="1" applyBorder="1" applyAlignment="1">
      <alignment horizontal="left"/>
    </xf>
    <xf numFmtId="0" fontId="1" fillId="9" borderId="5" xfId="0" applyFont="1" applyFill="1" applyBorder="1" applyAlignment="1">
      <alignment horizontal="left"/>
    </xf>
    <xf numFmtId="0" fontId="2" fillId="0" borderId="1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17" fontId="0" fillId="0" borderId="5" xfId="0" applyNumberFormat="1" applyBorder="1" applyAlignment="1">
      <alignment horizontal="center"/>
    </xf>
    <xf numFmtId="17" fontId="0" fillId="0" borderId="12" xfId="0" applyNumberForma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11" fontId="0" fillId="0" borderId="9" xfId="0" applyNumberFormat="1" applyBorder="1" applyAlignment="1">
      <alignment horizontal="center"/>
    </xf>
    <xf numFmtId="11" fontId="0" fillId="0" borderId="16" xfId="0" applyNumberFormat="1" applyBorder="1" applyAlignment="1">
      <alignment horizontal="center"/>
    </xf>
    <xf numFmtId="11" fontId="0" fillId="0" borderId="15" xfId="0" applyNumberFormat="1" applyBorder="1" applyAlignment="1">
      <alignment horizontal="center"/>
    </xf>
    <xf numFmtId="0" fontId="2" fillId="8" borderId="20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2" fillId="8" borderId="22" xfId="0" applyFont="1" applyFill="1" applyBorder="1" applyAlignment="1">
      <alignment horizontal="center" vertical="center"/>
    </xf>
    <xf numFmtId="0" fontId="2" fillId="8" borderId="23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2" fillId="8" borderId="24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8" borderId="26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7" fontId="0" fillId="0" borderId="9" xfId="0" applyNumberFormat="1" applyBorder="1" applyAlignment="1">
      <alignment horizontal="center"/>
    </xf>
    <xf numFmtId="17" fontId="0" fillId="0" borderId="16" xfId="0" applyNumberFormat="1" applyBorder="1" applyAlignment="1">
      <alignment horizontal="center"/>
    </xf>
    <xf numFmtId="17" fontId="0" fillId="0" borderId="15" xfId="0" applyNumberFormat="1" applyBorder="1" applyAlignment="1">
      <alignment horizontal="center"/>
    </xf>
    <xf numFmtId="17" fontId="0" fillId="0" borderId="8" xfId="0" applyNumberForma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9" fillId="0" borderId="0" xfId="0" applyFont="1" applyAlignment="1">
      <alignment horizontal="center"/>
    </xf>
    <xf numFmtId="2" fontId="4" fillId="18" borderId="18" xfId="0" applyNumberFormat="1" applyFont="1" applyFill="1" applyBorder="1" applyAlignment="1">
      <alignment horizontal="center"/>
    </xf>
    <xf numFmtId="2" fontId="4" fillId="18" borderId="1" xfId="0" applyNumberFormat="1" applyFont="1" applyFill="1" applyBorder="1" applyAlignment="1">
      <alignment horizontal="center"/>
    </xf>
    <xf numFmtId="2" fontId="3" fillId="19" borderId="18" xfId="0" applyNumberFormat="1" applyFont="1" applyFill="1" applyBorder="1" applyAlignment="1">
      <alignment horizontal="center"/>
    </xf>
    <xf numFmtId="2" fontId="3" fillId="19" borderId="1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2" fillId="10" borderId="0" xfId="0" applyFont="1" applyFill="1" applyAlignment="1">
      <alignment horizontal="center"/>
    </xf>
    <xf numFmtId="0" fontId="9" fillId="10" borderId="23" xfId="0" applyFont="1" applyFill="1" applyBorder="1" applyAlignment="1">
      <alignment horizontal="center"/>
    </xf>
    <xf numFmtId="0" fontId="9" fillId="10" borderId="0" xfId="0" applyFont="1" applyFill="1" applyBorder="1" applyAlignment="1">
      <alignment horizontal="center"/>
    </xf>
    <xf numFmtId="2" fontId="4" fillId="9" borderId="18" xfId="0" applyNumberFormat="1" applyFont="1" applyFill="1" applyBorder="1" applyAlignment="1">
      <alignment horizontal="center"/>
    </xf>
    <xf numFmtId="2" fontId="4" fillId="9" borderId="1" xfId="0" applyNumberFormat="1" applyFont="1" applyFill="1" applyBorder="1" applyAlignment="1">
      <alignment horizontal="center"/>
    </xf>
    <xf numFmtId="2" fontId="4" fillId="16" borderId="18" xfId="0" applyNumberFormat="1" applyFont="1" applyFill="1" applyBorder="1" applyAlignment="1">
      <alignment horizontal="center"/>
    </xf>
    <xf numFmtId="2" fontId="4" fillId="16" borderId="1" xfId="0" applyNumberFormat="1" applyFont="1" applyFill="1" applyBorder="1" applyAlignment="1">
      <alignment horizontal="center"/>
    </xf>
    <xf numFmtId="2" fontId="4" fillId="17" borderId="18" xfId="0" applyNumberFormat="1" applyFont="1" applyFill="1" applyBorder="1" applyAlignment="1">
      <alignment horizontal="center"/>
    </xf>
    <xf numFmtId="2" fontId="4" fillId="17" borderId="1" xfId="0" applyNumberFormat="1" applyFont="1" applyFill="1" applyBorder="1" applyAlignment="1">
      <alignment horizontal="center"/>
    </xf>
  </cellXfs>
  <cellStyles count="4">
    <cellStyle name="Euro" xfId="1"/>
    <cellStyle name="Milliers" xfId="2" builtinId="3"/>
    <cellStyle name="Normal" xfId="0" builtinId="0"/>
    <cellStyle name="Pourcentage" xfId="3" builtinId="5"/>
  </cellStyles>
  <dxfs count="2">
    <dxf>
      <font>
        <b/>
        <i val="0"/>
        <condense val="0"/>
        <extend val="0"/>
        <color indexed="53"/>
      </font>
    </dxf>
    <dxf>
      <font>
        <b/>
        <i/>
        <condense val="0"/>
        <extend val="0"/>
        <color indexed="53"/>
      </font>
    </dxf>
  </dxfs>
  <tableStyles count="0" defaultTableStyle="TableStyleMedium9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v>Charges</c:v>
          </c:tx>
          <c:explosion val="25"/>
          <c:dLbls>
            <c:showPercent val="1"/>
            <c:showLeaderLines val="1"/>
          </c:dLbls>
          <c:cat>
            <c:strRef>
              <c:f>Recap!$A$4:$A$29</c:f>
              <c:strCache>
                <c:ptCount val="26"/>
                <c:pt idx="0">
                  <c:v>Liquidités-24/24</c:v>
                </c:pt>
                <c:pt idx="1">
                  <c:v>Carburant</c:v>
                </c:pt>
                <c:pt idx="2">
                  <c:v>Docteur-Pharmacie</c:v>
                </c:pt>
                <c:pt idx="3">
                  <c:v>Cotis Mutuelle</c:v>
                </c:pt>
                <c:pt idx="4">
                  <c:v>Alimentation</c:v>
                </c:pt>
                <c:pt idx="5">
                  <c:v>Cave</c:v>
                </c:pt>
                <c:pt idx="6">
                  <c:v>Loisirs-Livres-Musique</c:v>
                </c:pt>
                <c:pt idx="7">
                  <c:v>Vacances</c:v>
                </c:pt>
                <c:pt idx="8">
                  <c:v>Vêtements-Chaussures</c:v>
                </c:pt>
                <c:pt idx="9">
                  <c:v>Assurances(Auto-Maison)</c:v>
                </c:pt>
                <c:pt idx="10">
                  <c:v>Prévoyance </c:v>
                </c:pt>
                <c:pt idx="11">
                  <c:v>Eau</c:v>
                </c:pt>
                <c:pt idx="12">
                  <c:v>Bricolage et grosses dépenses</c:v>
                </c:pt>
                <c:pt idx="13">
                  <c:v>EDF</c:v>
                </c:pt>
                <c:pt idx="14">
                  <c:v>GAZ-BOIS</c:v>
                </c:pt>
                <c:pt idx="15">
                  <c:v>Impôts</c:v>
                </c:pt>
                <c:pt idx="16">
                  <c:v>Téléphone+Internet</c:v>
                </c:pt>
                <c:pt idx="17">
                  <c:v>Cotisations Associations</c:v>
                </c:pt>
                <c:pt idx="18">
                  <c:v>Cotisations Syndicales</c:v>
                </c:pt>
                <c:pt idx="19">
                  <c:v>Cotisations Autres</c:v>
                </c:pt>
                <c:pt idx="20">
                  <c:v>Frais de Garage</c:v>
                </c:pt>
                <c:pt idx="21">
                  <c:v>Frais Bancaires</c:v>
                </c:pt>
                <c:pt idx="22">
                  <c:v>Cadeaux-Fleurs</c:v>
                </c:pt>
                <c:pt idx="23">
                  <c:v>Restaurant</c:v>
                </c:pt>
                <c:pt idx="24">
                  <c:v>Autres dépenses1</c:v>
                </c:pt>
                <c:pt idx="25">
                  <c:v>Autres dépenses2</c:v>
                </c:pt>
              </c:strCache>
            </c:strRef>
          </c:cat>
          <c:val>
            <c:numRef>
              <c:f>Recap!$N$4:$N$29</c:f>
              <c:numCache>
                <c:formatCode>0.00</c:formatCode>
                <c:ptCount val="26"/>
                <c:pt idx="0">
                  <c:v>500.8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t"/>
      <c:layout/>
    </c:legend>
    <c:plotVisOnly val="1"/>
    <c:dispBlanksAs val="zero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50800</xdr:colOff>
      <xdr:row>0</xdr:row>
      <xdr:rowOff>38100</xdr:rowOff>
    </xdr:from>
    <xdr:to>
      <xdr:col>8</xdr:col>
      <xdr:colOff>685800</xdr:colOff>
      <xdr:row>1</xdr:row>
      <xdr:rowOff>190500</xdr:rowOff>
    </xdr:to>
    <xdr:sp macro="[0]!Feuil1.aide_cr" textlink="">
      <xdr:nvSpPr>
        <xdr:cNvPr id="4" name="Organigramme : Disque magnétique 3"/>
        <xdr:cNvSpPr/>
      </xdr:nvSpPr>
      <xdr:spPr bwMode="auto">
        <a:xfrm>
          <a:off x="6134100" y="38100"/>
          <a:ext cx="635000" cy="488950"/>
        </a:xfrm>
        <a:prstGeom prst="flowChartMagneticDisk">
          <a:avLst/>
        </a:prstGeom>
        <a:solidFill>
          <a:schemeClr val="accent3">
            <a:lumMod val="75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SAISIE</a:t>
          </a:r>
        </a:p>
      </xdr:txBody>
    </xdr:sp>
    <xdr:clientData/>
  </xdr:twoCellAnchor>
  <xdr:twoCellAnchor>
    <xdr:from>
      <xdr:col>9</xdr:col>
      <xdr:colOff>31750</xdr:colOff>
      <xdr:row>0</xdr:row>
      <xdr:rowOff>44450</xdr:rowOff>
    </xdr:from>
    <xdr:to>
      <xdr:col>9</xdr:col>
      <xdr:colOff>673100</xdr:colOff>
      <xdr:row>1</xdr:row>
      <xdr:rowOff>184150</xdr:rowOff>
    </xdr:to>
    <xdr:sp macro="[0]!Feuil1.aide" textlink="">
      <xdr:nvSpPr>
        <xdr:cNvPr id="5" name="Organigramme : Disque magnétique 4"/>
        <xdr:cNvSpPr/>
      </xdr:nvSpPr>
      <xdr:spPr bwMode="auto">
        <a:xfrm>
          <a:off x="6858000" y="44450"/>
          <a:ext cx="641350" cy="476250"/>
        </a:xfrm>
        <a:prstGeom prst="flowChartMagneticDisk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Imprime</a:t>
          </a:r>
        </a:p>
      </xdr:txBody>
    </xdr:sp>
    <xdr:clientData/>
  </xdr:twoCellAnchor>
  <xdr:twoCellAnchor>
    <xdr:from>
      <xdr:col>0</xdr:col>
      <xdr:colOff>25400</xdr:colOff>
      <xdr:row>0</xdr:row>
      <xdr:rowOff>25400</xdr:rowOff>
    </xdr:from>
    <xdr:to>
      <xdr:col>2</xdr:col>
      <xdr:colOff>457200</xdr:colOff>
      <xdr:row>1</xdr:row>
      <xdr:rowOff>0</xdr:rowOff>
    </xdr:to>
    <xdr:sp macro="[0]!VALIDATION" textlink="">
      <xdr:nvSpPr>
        <xdr:cNvPr id="7" name="Rectangle à coins arrondis 6"/>
        <xdr:cNvSpPr/>
      </xdr:nvSpPr>
      <xdr:spPr bwMode="auto">
        <a:xfrm>
          <a:off x="25400" y="25400"/>
          <a:ext cx="996950" cy="31115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rgbClr val="FF0000"/>
              </a:solidFill>
            </a:rPr>
            <a:t>VALIDATION</a:t>
          </a:r>
        </a:p>
      </xdr:txBody>
    </xdr:sp>
    <xdr:clientData/>
  </xdr:twoCellAnchor>
  <xdr:twoCellAnchor>
    <xdr:from>
      <xdr:col>0</xdr:col>
      <xdr:colOff>38100</xdr:colOff>
      <xdr:row>1</xdr:row>
      <xdr:rowOff>6350</xdr:rowOff>
    </xdr:from>
    <xdr:to>
      <xdr:col>2</xdr:col>
      <xdr:colOff>431800</xdr:colOff>
      <xdr:row>2</xdr:row>
      <xdr:rowOff>44450</xdr:rowOff>
    </xdr:to>
    <xdr:sp macro="[0]!chgt_an" textlink="">
      <xdr:nvSpPr>
        <xdr:cNvPr id="8" name="Rectangle à coins arrondis 7"/>
        <xdr:cNvSpPr/>
      </xdr:nvSpPr>
      <xdr:spPr bwMode="auto">
        <a:xfrm>
          <a:off x="38100" y="342900"/>
          <a:ext cx="958850" cy="27940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CHGT D'ANNEE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36</xdr:row>
      <xdr:rowOff>28575</xdr:rowOff>
    </xdr:from>
    <xdr:to>
      <xdr:col>16</xdr:col>
      <xdr:colOff>171450</xdr:colOff>
      <xdr:row>73</xdr:row>
      <xdr:rowOff>28575</xdr:rowOff>
    </xdr:to>
    <xdr:graphicFrame macro="">
      <xdr:nvGraphicFramePr>
        <xdr:cNvPr id="307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120549</xdr:colOff>
      <xdr:row>14</xdr:row>
      <xdr:rowOff>44863</xdr:rowOff>
    </xdr:from>
    <xdr:to>
      <xdr:col>6</xdr:col>
      <xdr:colOff>491320</xdr:colOff>
      <xdr:row>23</xdr:row>
      <xdr:rowOff>106305</xdr:rowOff>
    </xdr:to>
    <xdr:sp macro="" textlink="">
      <xdr:nvSpPr>
        <xdr:cNvPr id="3" name="Bulle ronde 2"/>
        <xdr:cNvSpPr/>
      </xdr:nvSpPr>
      <xdr:spPr bwMode="auto">
        <a:xfrm rot="4501827">
          <a:off x="3775651" y="1361811"/>
          <a:ext cx="1518767" cy="3418771"/>
        </a:xfrm>
        <a:prstGeom prst="wedgeEllipseCallout">
          <a:avLst>
            <a:gd name="adj1" fmla="val -54561"/>
            <a:gd name="adj2" fmla="val 75648"/>
          </a:avLst>
        </a:prstGeom>
        <a:gradFill>
          <a:gsLst>
            <a:gs pos="0">
              <a:srgbClr val="FC9FCB"/>
            </a:gs>
            <a:gs pos="13000">
              <a:srgbClr val="F8B049"/>
            </a:gs>
            <a:gs pos="21001">
              <a:srgbClr val="F8B049"/>
            </a:gs>
            <a:gs pos="63000">
              <a:srgbClr val="FEE7F2"/>
            </a:gs>
            <a:gs pos="67000">
              <a:srgbClr val="F952A0"/>
            </a:gs>
            <a:gs pos="69000">
              <a:srgbClr val="C50849"/>
            </a:gs>
            <a:gs pos="82001">
              <a:srgbClr val="B43E85"/>
            </a:gs>
            <a:gs pos="100000">
              <a:srgbClr val="F8B049"/>
            </a:gs>
          </a:gsLst>
          <a:lin ang="54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Liste des opérations</a:t>
          </a:r>
          <a:r>
            <a:rPr lang="fr-FR" sz="1400" baseline="0"/>
            <a:t> courantes</a:t>
          </a:r>
        </a:p>
        <a:p>
          <a:pPr algn="ctr"/>
          <a:r>
            <a:rPr lang="fr-FR" sz="1400" baseline="0"/>
            <a:t>-modifiable</a:t>
          </a:r>
        </a:p>
        <a:p>
          <a:pPr algn="ctr"/>
          <a:r>
            <a:rPr lang="fr-FR" sz="1400" baseline="0"/>
            <a:t>-mettant à jour les feuillets RECAP et BILAN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51"/>
  </sheetPr>
  <dimension ref="A1:O725"/>
  <sheetViews>
    <sheetView showGridLines="0" tabSelected="1" zoomScale="150" workbookViewId="0">
      <pane ySplit="7" topLeftCell="A8" activePane="bottomLeft" state="frozen"/>
      <selection activeCell="B31" sqref="B31"/>
      <selection pane="bottomLeft"/>
    </sheetView>
  </sheetViews>
  <sheetFormatPr baseColWidth="10" defaultRowHeight="12.5"/>
  <cols>
    <col min="1" max="1" width="5.1796875" customWidth="1"/>
    <col min="2" max="2" width="3.26953125" style="56" customWidth="1"/>
    <col min="3" max="3" width="8.54296875" style="10" customWidth="1"/>
    <col min="4" max="4" width="7.54296875" style="10" customWidth="1"/>
    <col min="5" max="5" width="30.7265625" customWidth="1"/>
    <col min="6" max="6" width="11.54296875" customWidth="1"/>
    <col min="7" max="7" width="12" customWidth="1"/>
    <col min="8" max="8" width="12.1796875" customWidth="1"/>
    <col min="9" max="9" width="11.1796875" customWidth="1"/>
    <col min="10" max="10" width="14.453125" customWidth="1"/>
    <col min="12" max="12" width="11.7265625" customWidth="1"/>
    <col min="13" max="13" width="26" customWidth="1"/>
  </cols>
  <sheetData>
    <row r="1" spans="1:15" ht="25.5" thickBot="1">
      <c r="A1" s="72">
        <v>2013</v>
      </c>
      <c r="B1" s="124" t="s">
        <v>83</v>
      </c>
      <c r="C1" s="125"/>
      <c r="D1" s="125"/>
      <c r="E1" s="125"/>
      <c r="F1" s="125"/>
      <c r="G1" s="125"/>
      <c r="H1" s="126"/>
      <c r="I1" s="7"/>
      <c r="J1" s="7"/>
      <c r="K1" s="7"/>
      <c r="L1" s="7"/>
      <c r="O1">
        <v>6.5595699999999999</v>
      </c>
    </row>
    <row r="2" spans="1:15" ht="18" thickBot="1">
      <c r="A2" s="164" t="s">
        <v>61</v>
      </c>
      <c r="B2" s="165"/>
      <c r="C2" s="165"/>
      <c r="D2" s="165"/>
      <c r="E2" s="165"/>
      <c r="F2" s="165"/>
      <c r="G2" s="165"/>
      <c r="H2" s="166"/>
      <c r="I2" s="8"/>
      <c r="J2" s="8"/>
      <c r="K2" s="8"/>
      <c r="L2" s="8"/>
    </row>
    <row r="3" spans="1:15" ht="13" thickBot="1">
      <c r="A3" s="145" t="str">
        <f>"ANNEE : "&amp;A1</f>
        <v>ANNEE : 2013</v>
      </c>
      <c r="B3" s="146"/>
      <c r="C3" s="146"/>
      <c r="D3" s="147"/>
      <c r="E3" s="2"/>
      <c r="F3" s="2" t="s">
        <v>7</v>
      </c>
      <c r="G3" s="6" t="s">
        <v>29</v>
      </c>
      <c r="H3" s="6" t="s">
        <v>62</v>
      </c>
      <c r="I3" s="6" t="s">
        <v>63</v>
      </c>
      <c r="J3" s="6" t="s">
        <v>20</v>
      </c>
      <c r="K3" s="13"/>
      <c r="L3" s="13"/>
    </row>
    <row r="4" spans="1:15" ht="16" thickBot="1">
      <c r="A4" s="148"/>
      <c r="B4" s="149"/>
      <c r="C4" s="149"/>
      <c r="D4" s="150"/>
      <c r="E4" s="2" t="str">
        <f>"Soldes au 31/12/"&amp;A1-1</f>
        <v>Soldes au 31/12/2012</v>
      </c>
      <c r="F4" s="20">
        <v>10</v>
      </c>
      <c r="G4" s="21">
        <v>20</v>
      </c>
      <c r="H4" s="22">
        <v>30</v>
      </c>
      <c r="I4" s="35">
        <v>40</v>
      </c>
      <c r="J4" s="23">
        <f>F4+G4+H4+I4</f>
        <v>100</v>
      </c>
      <c r="K4" s="14"/>
      <c r="L4" s="15"/>
    </row>
    <row r="5" spans="1:15" ht="16" thickBot="1">
      <c r="A5" s="148"/>
      <c r="B5" s="149"/>
      <c r="C5" s="149"/>
      <c r="D5" s="150"/>
      <c r="E5" s="2" t="s">
        <v>27</v>
      </c>
      <c r="F5" s="20">
        <f>Bilan!B34</f>
        <v>509.47999999999996</v>
      </c>
      <c r="G5" s="21">
        <f>Bilan!B35</f>
        <v>20</v>
      </c>
      <c r="H5" s="22">
        <f>Bilan!B36</f>
        <v>30</v>
      </c>
      <c r="I5" s="34">
        <f>Bilan!B37</f>
        <v>40</v>
      </c>
      <c r="J5" s="23">
        <f>F5+G5+H5+I5</f>
        <v>599.48</v>
      </c>
      <c r="K5" s="14"/>
      <c r="L5" s="15"/>
    </row>
    <row r="6" spans="1:15" s="5" customFormat="1" ht="18" customHeight="1" thickBot="1">
      <c r="A6" s="151"/>
      <c r="B6" s="152"/>
      <c r="C6" s="152"/>
      <c r="D6" s="153"/>
      <c r="E6" s="19" t="s">
        <v>28</v>
      </c>
      <c r="F6" s="24">
        <f>F5*$O$1</f>
        <v>3341.9697235999997</v>
      </c>
      <c r="G6" s="24">
        <f>G5*$O$1</f>
        <v>131.19139999999999</v>
      </c>
      <c r="H6" s="24">
        <f>H5*$O$1</f>
        <v>196.78710000000001</v>
      </c>
      <c r="I6" s="24">
        <f>I5*$O$1</f>
        <v>262.38279999999997</v>
      </c>
      <c r="J6" s="25">
        <f>F6+G6+H6+I6</f>
        <v>3932.3310235999998</v>
      </c>
      <c r="K6" s="16"/>
      <c r="L6" s="16"/>
    </row>
    <row r="7" spans="1:15" ht="13" thickBot="1">
      <c r="A7" s="18" t="s">
        <v>0</v>
      </c>
      <c r="B7" s="53" t="s">
        <v>5</v>
      </c>
      <c r="C7" s="29" t="s">
        <v>1</v>
      </c>
      <c r="D7" s="28" t="s">
        <v>2</v>
      </c>
      <c r="E7" s="27" t="s">
        <v>4</v>
      </c>
      <c r="F7" s="154" t="s">
        <v>3</v>
      </c>
      <c r="G7" s="154"/>
      <c r="H7" s="154"/>
      <c r="I7" s="11"/>
      <c r="J7" s="11"/>
      <c r="K7" s="12"/>
      <c r="L7" s="12"/>
    </row>
    <row r="8" spans="1:15">
      <c r="A8" s="3" t="s">
        <v>6</v>
      </c>
      <c r="B8" s="54" t="s">
        <v>88</v>
      </c>
      <c r="C8" s="95">
        <v>1000.28</v>
      </c>
      <c r="D8" s="31"/>
      <c r="E8" s="4" t="s">
        <v>73</v>
      </c>
      <c r="F8" s="155"/>
      <c r="G8" s="156"/>
      <c r="H8" s="157"/>
      <c r="I8" s="71"/>
      <c r="K8" s="1"/>
      <c r="L8" s="1"/>
    </row>
    <row r="9" spans="1:15">
      <c r="A9" s="97" t="s">
        <v>6</v>
      </c>
      <c r="B9" s="55" t="s">
        <v>89</v>
      </c>
      <c r="C9" s="26"/>
      <c r="D9" s="32">
        <v>500.8</v>
      </c>
      <c r="E9" s="4" t="s">
        <v>25</v>
      </c>
      <c r="F9" s="158"/>
      <c r="G9" s="140"/>
      <c r="H9" s="141"/>
    </row>
    <row r="10" spans="1:15">
      <c r="A10" s="97"/>
      <c r="B10" s="55"/>
      <c r="C10" s="26"/>
      <c r="D10" s="32"/>
      <c r="E10" s="4"/>
      <c r="F10" s="161"/>
      <c r="G10" s="162"/>
      <c r="H10" s="163"/>
      <c r="I10" s="71"/>
    </row>
    <row r="11" spans="1:15">
      <c r="A11" s="97"/>
      <c r="B11" s="55"/>
      <c r="C11" s="26"/>
      <c r="D11" s="32"/>
      <c r="E11" s="4"/>
      <c r="F11" s="158"/>
      <c r="G11" s="159"/>
      <c r="H11" s="160"/>
    </row>
    <row r="12" spans="1:15">
      <c r="A12" s="97"/>
      <c r="B12" s="55"/>
      <c r="C12" s="26"/>
      <c r="D12" s="32"/>
      <c r="E12" s="4"/>
      <c r="F12" s="158"/>
      <c r="G12" s="159"/>
      <c r="H12" s="160"/>
    </row>
    <row r="13" spans="1:15">
      <c r="A13" s="97"/>
      <c r="B13" s="55"/>
      <c r="C13" s="26"/>
      <c r="D13" s="32"/>
      <c r="E13" s="4"/>
      <c r="F13" s="158"/>
      <c r="G13" s="159"/>
      <c r="H13" s="160"/>
    </row>
    <row r="14" spans="1:15">
      <c r="A14" s="97"/>
      <c r="B14" s="55"/>
      <c r="C14" s="26"/>
      <c r="D14" s="32"/>
      <c r="E14" s="4"/>
      <c r="F14" s="158"/>
      <c r="G14" s="159"/>
      <c r="H14" s="160"/>
    </row>
    <row r="15" spans="1:15">
      <c r="A15" s="97"/>
      <c r="B15" s="55"/>
      <c r="C15" s="26"/>
      <c r="D15" s="32"/>
      <c r="E15" s="4"/>
      <c r="F15" s="158"/>
      <c r="G15" s="159"/>
      <c r="H15" s="160"/>
      <c r="I15" s="71"/>
    </row>
    <row r="16" spans="1:15">
      <c r="A16" s="97"/>
      <c r="B16" s="55"/>
      <c r="C16" s="26"/>
      <c r="D16" s="32"/>
      <c r="E16" s="4"/>
      <c r="F16" s="158"/>
      <c r="G16" s="159"/>
      <c r="H16" s="160"/>
    </row>
    <row r="17" spans="1:9">
      <c r="A17" s="97"/>
      <c r="B17" s="55"/>
      <c r="C17" s="26"/>
      <c r="D17" s="32"/>
      <c r="E17" s="4"/>
      <c r="F17" s="158"/>
      <c r="G17" s="159"/>
      <c r="H17" s="160"/>
      <c r="I17" s="71"/>
    </row>
    <row r="18" spans="1:9">
      <c r="A18" s="97"/>
      <c r="B18" s="55"/>
      <c r="C18" s="26"/>
      <c r="D18" s="32"/>
      <c r="E18" s="4"/>
      <c r="F18" s="158"/>
      <c r="G18" s="159"/>
      <c r="H18" s="160"/>
    </row>
    <row r="19" spans="1:9">
      <c r="A19" s="97"/>
      <c r="B19" s="55"/>
      <c r="C19" s="26"/>
      <c r="D19" s="32"/>
      <c r="E19" s="4"/>
      <c r="F19" s="158"/>
      <c r="G19" s="159"/>
      <c r="H19" s="160"/>
      <c r="I19" s="71"/>
    </row>
    <row r="20" spans="1:9">
      <c r="A20" s="97"/>
      <c r="B20" s="55"/>
      <c r="C20" s="26"/>
      <c r="D20" s="32"/>
      <c r="E20" s="4"/>
      <c r="F20" s="158"/>
      <c r="G20" s="159"/>
      <c r="H20" s="160"/>
    </row>
    <row r="21" spans="1:9">
      <c r="A21" s="97"/>
      <c r="B21" s="55"/>
      <c r="C21" s="26"/>
      <c r="D21" s="32"/>
      <c r="E21" s="4"/>
      <c r="F21" s="140"/>
      <c r="G21" s="140"/>
      <c r="H21" s="141"/>
    </row>
    <row r="22" spans="1:9">
      <c r="A22" s="97"/>
      <c r="B22" s="55"/>
      <c r="C22" s="26"/>
      <c r="D22" s="32"/>
      <c r="E22" s="4"/>
      <c r="F22" s="140"/>
      <c r="G22" s="140"/>
      <c r="H22" s="141"/>
    </row>
    <row r="23" spans="1:9">
      <c r="A23" s="97"/>
      <c r="B23" s="55"/>
      <c r="C23" s="26"/>
      <c r="D23" s="32"/>
      <c r="E23" s="4"/>
      <c r="F23" s="140"/>
      <c r="G23" s="140"/>
      <c r="H23" s="141"/>
    </row>
    <row r="24" spans="1:9">
      <c r="A24" s="97"/>
      <c r="B24" s="55"/>
      <c r="C24" s="26"/>
      <c r="D24" s="32"/>
      <c r="E24" s="4"/>
      <c r="F24" s="140"/>
      <c r="G24" s="140"/>
      <c r="H24" s="141"/>
    </row>
    <row r="25" spans="1:9">
      <c r="A25" s="97"/>
      <c r="B25" s="55"/>
      <c r="C25" s="26"/>
      <c r="D25" s="32"/>
      <c r="E25" s="4"/>
      <c r="F25" s="140"/>
      <c r="G25" s="140"/>
      <c r="H25" s="141"/>
    </row>
    <row r="26" spans="1:9">
      <c r="A26" s="97"/>
      <c r="B26" s="55"/>
      <c r="C26" s="26"/>
      <c r="D26" s="32"/>
      <c r="E26" s="4"/>
      <c r="F26" s="127"/>
      <c r="G26" s="128"/>
      <c r="H26" s="129"/>
    </row>
    <row r="27" spans="1:9">
      <c r="A27" s="97"/>
      <c r="B27" s="55"/>
      <c r="C27" s="26"/>
      <c r="D27" s="32"/>
      <c r="E27" s="4"/>
      <c r="F27" s="127"/>
      <c r="G27" s="128"/>
      <c r="H27" s="129"/>
    </row>
    <row r="28" spans="1:9">
      <c r="A28" s="97"/>
      <c r="B28" s="55"/>
      <c r="C28" s="26"/>
      <c r="D28" s="32"/>
      <c r="E28" s="4"/>
      <c r="F28" s="127"/>
      <c r="G28" s="128"/>
      <c r="H28" s="129"/>
    </row>
    <row r="29" spans="1:9">
      <c r="A29" s="97"/>
      <c r="B29" s="55"/>
      <c r="C29" s="26"/>
      <c r="D29" s="32"/>
      <c r="E29" s="4"/>
      <c r="F29" s="127"/>
      <c r="G29" s="128"/>
      <c r="H29" s="129"/>
    </row>
    <row r="30" spans="1:9">
      <c r="A30" s="97"/>
      <c r="B30" s="55"/>
      <c r="C30" s="26"/>
      <c r="D30" s="32"/>
      <c r="E30" s="4"/>
      <c r="F30" s="127"/>
      <c r="G30" s="128"/>
      <c r="H30" s="129"/>
    </row>
    <row r="31" spans="1:9">
      <c r="A31" s="97"/>
      <c r="B31" s="55"/>
      <c r="C31" s="26"/>
      <c r="D31" s="32"/>
      <c r="E31" s="4"/>
      <c r="F31" s="127"/>
      <c r="G31" s="128"/>
      <c r="H31" s="129"/>
    </row>
    <row r="32" spans="1:9">
      <c r="A32" s="97"/>
      <c r="B32" s="55"/>
      <c r="C32" s="26"/>
      <c r="D32" s="32"/>
      <c r="E32" s="4"/>
      <c r="F32" s="127"/>
      <c r="G32" s="128"/>
      <c r="H32" s="129"/>
    </row>
    <row r="33" spans="1:8">
      <c r="A33" s="97"/>
      <c r="B33" s="55"/>
      <c r="C33" s="26"/>
      <c r="D33" s="32"/>
      <c r="E33" s="4"/>
      <c r="F33" s="127"/>
      <c r="G33" s="128"/>
      <c r="H33" s="129"/>
    </row>
    <row r="34" spans="1:8">
      <c r="A34" s="97"/>
      <c r="B34" s="55"/>
      <c r="C34" s="26"/>
      <c r="D34" s="32"/>
      <c r="E34" s="4"/>
      <c r="F34" s="127"/>
      <c r="G34" s="128"/>
      <c r="H34" s="129"/>
    </row>
    <row r="35" spans="1:8">
      <c r="A35" s="97"/>
      <c r="B35" s="55"/>
      <c r="C35" s="26"/>
      <c r="D35" s="32"/>
      <c r="E35" s="4"/>
      <c r="F35" s="127"/>
      <c r="G35" s="128"/>
      <c r="H35" s="129"/>
    </row>
    <row r="36" spans="1:8">
      <c r="A36" s="97"/>
      <c r="B36" s="55"/>
      <c r="C36" s="26"/>
      <c r="D36" s="32"/>
      <c r="E36" s="4"/>
      <c r="F36" s="127"/>
      <c r="G36" s="128"/>
      <c r="H36" s="129"/>
    </row>
    <row r="37" spans="1:8">
      <c r="A37" s="97"/>
      <c r="B37" s="55"/>
      <c r="C37" s="26"/>
      <c r="D37" s="32"/>
      <c r="E37" s="4"/>
      <c r="F37" s="127"/>
      <c r="G37" s="128"/>
      <c r="H37" s="129"/>
    </row>
    <row r="38" spans="1:8">
      <c r="A38" s="97"/>
      <c r="B38" s="55"/>
      <c r="C38" s="26"/>
      <c r="D38" s="32"/>
      <c r="E38" s="4"/>
      <c r="F38" s="127"/>
      <c r="G38" s="128"/>
      <c r="H38" s="129"/>
    </row>
    <row r="39" spans="1:8">
      <c r="A39" s="97"/>
      <c r="B39" s="55"/>
      <c r="C39" s="26"/>
      <c r="D39" s="32"/>
      <c r="E39" s="4"/>
      <c r="F39" s="127"/>
      <c r="G39" s="128"/>
      <c r="H39" s="129"/>
    </row>
    <row r="40" spans="1:8">
      <c r="A40" s="97"/>
      <c r="B40" s="55"/>
      <c r="C40" s="26"/>
      <c r="D40" s="32"/>
      <c r="E40" s="4"/>
      <c r="F40" s="127"/>
      <c r="G40" s="128"/>
      <c r="H40" s="129"/>
    </row>
    <row r="41" spans="1:8">
      <c r="A41" s="97"/>
      <c r="B41" s="55"/>
      <c r="C41" s="26"/>
      <c r="D41" s="32"/>
      <c r="E41" s="4"/>
      <c r="F41" s="127"/>
      <c r="G41" s="128"/>
      <c r="H41" s="129"/>
    </row>
    <row r="42" spans="1:8">
      <c r="A42" s="97"/>
      <c r="B42" s="55"/>
      <c r="C42" s="26"/>
      <c r="D42" s="32"/>
      <c r="E42" s="4"/>
      <c r="F42" s="127"/>
      <c r="G42" s="128"/>
      <c r="H42" s="129"/>
    </row>
    <row r="43" spans="1:8">
      <c r="A43" s="97"/>
      <c r="B43" s="55"/>
      <c r="C43" s="26"/>
      <c r="D43" s="32"/>
      <c r="E43" s="4"/>
      <c r="F43" s="167"/>
      <c r="G43" s="168"/>
      <c r="H43" s="169"/>
    </row>
    <row r="44" spans="1:8">
      <c r="A44" s="97"/>
      <c r="B44" s="55"/>
      <c r="C44" s="26"/>
      <c r="D44" s="32"/>
      <c r="E44" s="4"/>
      <c r="F44" s="127"/>
      <c r="G44" s="128"/>
      <c r="H44" s="129"/>
    </row>
    <row r="45" spans="1:8">
      <c r="A45" s="97"/>
      <c r="B45" s="55"/>
      <c r="C45" s="26"/>
      <c r="D45" s="32"/>
      <c r="E45" s="4"/>
      <c r="F45" s="127"/>
      <c r="G45" s="128"/>
      <c r="H45" s="129"/>
    </row>
    <row r="46" spans="1:8">
      <c r="A46" s="97"/>
      <c r="B46" s="55"/>
      <c r="C46" s="26"/>
      <c r="D46" s="32"/>
      <c r="E46" s="4"/>
      <c r="F46" s="140"/>
      <c r="G46" s="140"/>
      <c r="H46" s="141"/>
    </row>
    <row r="47" spans="1:8">
      <c r="A47" s="97"/>
      <c r="B47" s="55"/>
      <c r="C47" s="26"/>
      <c r="D47" s="32"/>
      <c r="E47" s="4"/>
      <c r="F47" s="140"/>
      <c r="G47" s="140"/>
      <c r="H47" s="141"/>
    </row>
    <row r="48" spans="1:8">
      <c r="A48" s="97"/>
      <c r="B48" s="55"/>
      <c r="C48" s="26"/>
      <c r="D48" s="32"/>
      <c r="E48" s="4"/>
      <c r="F48" s="140"/>
      <c r="G48" s="140"/>
      <c r="H48" s="141"/>
    </row>
    <row r="49" spans="1:8">
      <c r="A49" s="97"/>
      <c r="B49" s="55"/>
      <c r="C49" s="26"/>
      <c r="D49" s="32"/>
      <c r="E49" s="4"/>
      <c r="F49" s="140"/>
      <c r="G49" s="140"/>
      <c r="H49" s="141"/>
    </row>
    <row r="50" spans="1:8">
      <c r="A50" s="97"/>
      <c r="B50" s="55"/>
      <c r="C50" s="26"/>
      <c r="D50" s="32"/>
      <c r="E50" s="4"/>
      <c r="F50" s="127"/>
      <c r="G50" s="128"/>
      <c r="H50" s="129"/>
    </row>
    <row r="51" spans="1:8">
      <c r="A51" s="97"/>
      <c r="B51" s="55"/>
      <c r="C51" s="26"/>
      <c r="D51" s="32"/>
      <c r="E51" s="4"/>
      <c r="F51" s="140"/>
      <c r="G51" s="140"/>
      <c r="H51" s="141"/>
    </row>
    <row r="52" spans="1:8">
      <c r="A52" s="97"/>
      <c r="B52" s="55"/>
      <c r="C52" s="26"/>
      <c r="D52" s="32"/>
      <c r="E52" s="4"/>
      <c r="F52" s="140"/>
      <c r="G52" s="140"/>
      <c r="H52" s="141"/>
    </row>
    <row r="53" spans="1:8">
      <c r="A53" s="97"/>
      <c r="B53" s="55"/>
      <c r="C53" s="26"/>
      <c r="D53" s="32"/>
      <c r="E53" s="4"/>
      <c r="F53" s="140"/>
      <c r="G53" s="140"/>
      <c r="H53" s="141"/>
    </row>
    <row r="54" spans="1:8">
      <c r="A54" s="97"/>
      <c r="B54" s="55"/>
      <c r="C54" s="26"/>
      <c r="D54" s="32"/>
      <c r="E54" s="4"/>
      <c r="F54" s="140"/>
      <c r="G54" s="140"/>
      <c r="H54" s="141"/>
    </row>
    <row r="55" spans="1:8">
      <c r="A55" s="97"/>
      <c r="B55" s="55"/>
      <c r="C55" s="26"/>
      <c r="D55" s="32"/>
      <c r="E55" s="4"/>
      <c r="F55" s="140"/>
      <c r="G55" s="140"/>
      <c r="H55" s="141"/>
    </row>
    <row r="56" spans="1:8">
      <c r="A56" s="97"/>
      <c r="B56" s="55"/>
      <c r="C56" s="26"/>
      <c r="D56" s="32"/>
      <c r="E56" s="4"/>
      <c r="F56" s="140"/>
      <c r="G56" s="140"/>
      <c r="H56" s="141"/>
    </row>
    <row r="57" spans="1:8">
      <c r="A57" s="97"/>
      <c r="B57" s="55"/>
      <c r="C57" s="26"/>
      <c r="D57" s="32"/>
      <c r="E57" s="4"/>
      <c r="F57" s="140"/>
      <c r="G57" s="140"/>
      <c r="H57" s="141"/>
    </row>
    <row r="58" spans="1:8">
      <c r="A58" s="97"/>
      <c r="B58" s="55"/>
      <c r="C58" s="26"/>
      <c r="D58" s="32"/>
      <c r="E58" s="4"/>
      <c r="F58" s="133"/>
      <c r="G58" s="133"/>
      <c r="H58" s="134"/>
    </row>
    <row r="59" spans="1:8">
      <c r="A59" s="97"/>
      <c r="B59" s="55"/>
      <c r="C59" s="26"/>
      <c r="D59" s="32"/>
      <c r="E59" s="4"/>
      <c r="F59" s="140"/>
      <c r="G59" s="140"/>
      <c r="H59" s="141"/>
    </row>
    <row r="60" spans="1:8">
      <c r="A60" s="97"/>
      <c r="B60" s="55"/>
      <c r="C60" s="26"/>
      <c r="D60" s="32"/>
      <c r="E60" s="4"/>
      <c r="F60" s="140"/>
      <c r="G60" s="140"/>
      <c r="H60" s="141"/>
    </row>
    <row r="61" spans="1:8">
      <c r="A61" s="97"/>
      <c r="B61" s="55"/>
      <c r="C61" s="26"/>
      <c r="D61" s="32"/>
      <c r="E61" s="4"/>
      <c r="F61" s="140"/>
      <c r="G61" s="140"/>
      <c r="H61" s="141"/>
    </row>
    <row r="62" spans="1:8">
      <c r="A62" s="97"/>
      <c r="B62" s="55"/>
      <c r="C62" s="26"/>
      <c r="D62" s="32"/>
      <c r="E62" s="4"/>
      <c r="F62" s="140"/>
      <c r="G62" s="140"/>
      <c r="H62" s="141"/>
    </row>
    <row r="63" spans="1:8">
      <c r="A63" s="97"/>
      <c r="B63" s="55"/>
      <c r="C63" s="26"/>
      <c r="D63" s="32"/>
      <c r="E63" s="4"/>
      <c r="F63" s="140"/>
      <c r="G63" s="140"/>
      <c r="H63" s="141"/>
    </row>
    <row r="64" spans="1:8">
      <c r="A64" s="97"/>
      <c r="B64" s="55"/>
      <c r="C64" s="26"/>
      <c r="D64" s="32"/>
      <c r="E64" s="4"/>
      <c r="F64" s="140"/>
      <c r="G64" s="140"/>
      <c r="H64" s="141"/>
    </row>
    <row r="65" spans="1:10">
      <c r="A65" s="97"/>
      <c r="B65" s="55"/>
      <c r="C65" s="26"/>
      <c r="D65" s="96"/>
      <c r="E65" s="4"/>
      <c r="F65" s="140"/>
      <c r="G65" s="140"/>
      <c r="H65" s="141"/>
    </row>
    <row r="66" spans="1:10">
      <c r="A66" s="97"/>
      <c r="B66" s="55"/>
      <c r="C66" s="26"/>
      <c r="D66" s="32"/>
      <c r="E66" s="4"/>
      <c r="F66" s="140"/>
      <c r="G66" s="140"/>
      <c r="H66" s="141"/>
    </row>
    <row r="67" spans="1:10">
      <c r="A67" s="97"/>
      <c r="B67" s="55"/>
      <c r="C67" s="26"/>
      <c r="D67" s="32"/>
      <c r="E67" s="4"/>
      <c r="F67" s="140"/>
      <c r="G67" s="140"/>
      <c r="H67" s="141"/>
    </row>
    <row r="68" spans="1:10">
      <c r="A68" s="97"/>
      <c r="B68" s="55"/>
      <c r="C68" s="26"/>
      <c r="D68" s="32"/>
      <c r="E68" s="4"/>
      <c r="F68" s="140"/>
      <c r="G68" s="140"/>
      <c r="H68" s="141"/>
      <c r="I68" s="57"/>
      <c r="J68" s="57"/>
    </row>
    <row r="69" spans="1:10">
      <c r="A69" s="97"/>
      <c r="B69" s="55"/>
      <c r="C69" s="26"/>
      <c r="D69" s="32"/>
      <c r="E69" s="4"/>
      <c r="F69" s="140"/>
      <c r="G69" s="140"/>
      <c r="H69" s="141"/>
    </row>
    <row r="70" spans="1:10">
      <c r="A70" s="97"/>
      <c r="B70" s="55"/>
      <c r="C70" s="26"/>
      <c r="D70" s="32"/>
      <c r="E70" s="4"/>
      <c r="F70" s="140"/>
      <c r="G70" s="140"/>
      <c r="H70" s="141"/>
    </row>
    <row r="71" spans="1:10">
      <c r="A71" s="97"/>
      <c r="B71" s="55"/>
      <c r="C71" s="26"/>
      <c r="D71" s="32"/>
      <c r="E71" s="4"/>
      <c r="F71" s="140"/>
      <c r="G71" s="140"/>
      <c r="H71" s="141"/>
    </row>
    <row r="72" spans="1:10">
      <c r="A72" s="97"/>
      <c r="B72" s="55"/>
      <c r="C72" s="26"/>
      <c r="D72" s="32"/>
      <c r="E72" s="4"/>
      <c r="F72" s="140"/>
      <c r="G72" s="140"/>
      <c r="H72" s="141"/>
    </row>
    <row r="73" spans="1:10">
      <c r="A73" s="97"/>
      <c r="B73" s="55"/>
      <c r="C73" s="26"/>
      <c r="D73" s="32"/>
      <c r="E73" s="4"/>
      <c r="F73" s="140"/>
      <c r="G73" s="140"/>
      <c r="H73" s="141"/>
    </row>
    <row r="74" spans="1:10">
      <c r="A74" s="97"/>
      <c r="B74" s="55"/>
      <c r="C74" s="26"/>
      <c r="D74" s="32"/>
      <c r="E74" s="4"/>
      <c r="F74" s="140"/>
      <c r="G74" s="140"/>
      <c r="H74" s="141"/>
    </row>
    <row r="75" spans="1:10">
      <c r="A75" s="97"/>
      <c r="B75" s="55"/>
      <c r="C75" s="26"/>
      <c r="D75" s="32"/>
      <c r="E75" s="4"/>
      <c r="F75" s="140"/>
      <c r="G75" s="140"/>
      <c r="H75" s="141"/>
    </row>
    <row r="76" spans="1:10">
      <c r="A76" s="97"/>
      <c r="B76" s="55"/>
      <c r="C76" s="26"/>
      <c r="D76" s="32"/>
      <c r="E76" s="4"/>
      <c r="F76" s="140"/>
      <c r="G76" s="140"/>
      <c r="H76" s="141"/>
    </row>
    <row r="77" spans="1:10">
      <c r="A77" s="97"/>
      <c r="B77" s="55"/>
      <c r="C77" s="26"/>
      <c r="D77" s="32"/>
      <c r="E77" s="4"/>
      <c r="F77" s="140"/>
      <c r="G77" s="140"/>
      <c r="H77" s="141"/>
    </row>
    <row r="78" spans="1:10">
      <c r="A78" s="97"/>
      <c r="B78" s="55"/>
      <c r="C78" s="26"/>
      <c r="D78" s="32"/>
      <c r="E78" s="4"/>
      <c r="F78" s="140"/>
      <c r="G78" s="140"/>
      <c r="H78" s="141"/>
    </row>
    <row r="79" spans="1:10">
      <c r="A79" s="97"/>
      <c r="B79" s="55"/>
      <c r="C79" s="26"/>
      <c r="D79" s="32"/>
      <c r="E79" s="4"/>
      <c r="F79" s="140"/>
      <c r="G79" s="140"/>
      <c r="H79" s="141"/>
    </row>
    <row r="80" spans="1:10">
      <c r="A80" s="97"/>
      <c r="B80" s="55"/>
      <c r="C80" s="26"/>
      <c r="D80" s="32"/>
      <c r="E80" s="4"/>
      <c r="F80" s="140"/>
      <c r="G80" s="140"/>
      <c r="H80" s="141"/>
    </row>
    <row r="81" spans="1:8">
      <c r="A81" s="97"/>
      <c r="B81" s="55"/>
      <c r="C81" s="26"/>
      <c r="D81" s="32"/>
      <c r="E81" s="4"/>
      <c r="F81" s="140"/>
      <c r="G81" s="140"/>
      <c r="H81" s="141"/>
    </row>
    <row r="82" spans="1:8">
      <c r="A82" s="97"/>
      <c r="B82" s="55"/>
      <c r="C82" s="26"/>
      <c r="D82" s="32"/>
      <c r="E82" s="4"/>
      <c r="F82" s="140"/>
      <c r="G82" s="140"/>
      <c r="H82" s="141"/>
    </row>
    <row r="83" spans="1:8">
      <c r="A83" s="97"/>
      <c r="B83" s="55"/>
      <c r="C83" s="26"/>
      <c r="D83" s="32"/>
      <c r="E83" s="4"/>
      <c r="F83" s="140"/>
      <c r="G83" s="140"/>
      <c r="H83" s="141"/>
    </row>
    <row r="84" spans="1:8">
      <c r="A84" s="97"/>
      <c r="B84" s="55"/>
      <c r="C84" s="26"/>
      <c r="D84" s="32"/>
      <c r="E84" s="4"/>
      <c r="F84" s="140"/>
      <c r="G84" s="140"/>
      <c r="H84" s="141"/>
    </row>
    <row r="85" spans="1:8">
      <c r="A85" s="97"/>
      <c r="B85" s="55"/>
      <c r="C85" s="26"/>
      <c r="D85" s="32"/>
      <c r="E85" s="4"/>
      <c r="F85" s="140"/>
      <c r="G85" s="140"/>
      <c r="H85" s="141"/>
    </row>
    <row r="86" spans="1:8">
      <c r="A86" s="97"/>
      <c r="B86" s="55"/>
      <c r="C86" s="26"/>
      <c r="D86" s="32"/>
      <c r="E86" s="4"/>
      <c r="F86" s="140"/>
      <c r="G86" s="140"/>
      <c r="H86" s="141"/>
    </row>
    <row r="87" spans="1:8">
      <c r="A87" s="97"/>
      <c r="B87" s="55"/>
      <c r="C87" s="26"/>
      <c r="D87" s="32"/>
      <c r="E87" s="4"/>
      <c r="F87" s="140"/>
      <c r="G87" s="140"/>
      <c r="H87" s="141"/>
    </row>
    <row r="88" spans="1:8">
      <c r="A88" s="97"/>
      <c r="B88" s="55"/>
      <c r="C88" s="26"/>
      <c r="D88" s="32"/>
      <c r="E88" s="4"/>
      <c r="F88" s="170"/>
      <c r="G88" s="170"/>
      <c r="H88" s="171"/>
    </row>
    <row r="89" spans="1:8">
      <c r="A89" s="97"/>
      <c r="B89" s="55"/>
      <c r="C89" s="26"/>
      <c r="D89" s="32"/>
      <c r="E89" s="4"/>
      <c r="F89" s="140"/>
      <c r="G89" s="140"/>
      <c r="H89" s="141"/>
    </row>
    <row r="90" spans="1:8">
      <c r="A90" s="97"/>
      <c r="B90" s="55"/>
      <c r="C90" s="26"/>
      <c r="D90" s="32"/>
      <c r="E90" s="4"/>
      <c r="F90" s="140"/>
      <c r="G90" s="140"/>
      <c r="H90" s="141"/>
    </row>
    <row r="91" spans="1:8">
      <c r="A91" s="97"/>
      <c r="B91" s="55"/>
      <c r="C91" s="26"/>
      <c r="D91" s="32"/>
      <c r="E91" s="4"/>
      <c r="F91" s="140"/>
      <c r="G91" s="140"/>
      <c r="H91" s="141"/>
    </row>
    <row r="92" spans="1:8">
      <c r="A92" s="97"/>
      <c r="B92" s="55"/>
      <c r="C92" s="26"/>
      <c r="D92" s="32"/>
      <c r="E92" s="4"/>
      <c r="F92" s="140"/>
      <c r="G92" s="140"/>
      <c r="H92" s="141"/>
    </row>
    <row r="93" spans="1:8">
      <c r="A93" s="97"/>
      <c r="B93" s="55"/>
      <c r="C93" s="26"/>
      <c r="D93" s="32"/>
      <c r="E93" s="4"/>
      <c r="F93" s="140"/>
      <c r="G93" s="140"/>
      <c r="H93" s="141"/>
    </row>
    <row r="94" spans="1:8">
      <c r="A94" s="97"/>
      <c r="B94" s="55"/>
      <c r="C94" s="26"/>
      <c r="D94" s="32"/>
      <c r="E94" s="4"/>
      <c r="F94" s="170"/>
      <c r="G94" s="170"/>
      <c r="H94" s="171"/>
    </row>
    <row r="95" spans="1:8">
      <c r="A95" s="97"/>
      <c r="B95" s="55"/>
      <c r="C95" s="26"/>
      <c r="D95" s="32"/>
      <c r="E95" s="4"/>
      <c r="F95" s="140"/>
      <c r="G95" s="140"/>
      <c r="H95" s="141"/>
    </row>
    <row r="96" spans="1:8">
      <c r="A96" s="97"/>
      <c r="B96" s="55"/>
      <c r="C96" s="26"/>
      <c r="D96" s="32"/>
      <c r="E96" s="4"/>
      <c r="F96" s="133"/>
      <c r="G96" s="133"/>
      <c r="H96" s="134"/>
    </row>
    <row r="97" spans="1:8">
      <c r="A97" s="97"/>
      <c r="B97" s="55"/>
      <c r="C97" s="26"/>
      <c r="D97" s="32"/>
      <c r="E97" s="4"/>
      <c r="F97" s="130"/>
      <c r="G97" s="128"/>
      <c r="H97" s="129"/>
    </row>
    <row r="98" spans="1:8">
      <c r="A98" s="97"/>
      <c r="B98" s="55"/>
      <c r="C98" s="26"/>
      <c r="D98" s="32"/>
      <c r="E98" s="4"/>
      <c r="F98" s="127"/>
      <c r="G98" s="128"/>
      <c r="H98" s="129"/>
    </row>
    <row r="99" spans="1:8">
      <c r="A99" s="97"/>
      <c r="B99" s="55"/>
      <c r="C99" s="26"/>
      <c r="D99" s="32"/>
      <c r="E99" s="4"/>
      <c r="F99" s="127"/>
      <c r="G99" s="128"/>
      <c r="H99" s="129"/>
    </row>
    <row r="100" spans="1:8">
      <c r="A100" s="97"/>
      <c r="B100" s="55"/>
      <c r="C100" s="26"/>
      <c r="D100" s="32"/>
      <c r="E100" s="4"/>
      <c r="F100" s="127"/>
      <c r="G100" s="128"/>
      <c r="H100" s="129"/>
    </row>
    <row r="101" spans="1:8">
      <c r="A101" s="97"/>
      <c r="B101" s="55"/>
      <c r="C101" s="26"/>
      <c r="D101" s="32"/>
      <c r="E101" s="4"/>
      <c r="F101" s="127"/>
      <c r="G101" s="128"/>
      <c r="H101" s="129"/>
    </row>
    <row r="102" spans="1:8">
      <c r="A102" s="97"/>
      <c r="B102" s="55"/>
      <c r="C102" s="26"/>
      <c r="D102" s="32"/>
      <c r="E102" s="4"/>
      <c r="F102" s="127"/>
      <c r="G102" s="128"/>
      <c r="H102" s="129"/>
    </row>
    <row r="103" spans="1:8">
      <c r="A103" s="97"/>
      <c r="B103" s="55"/>
      <c r="C103" s="26"/>
      <c r="D103" s="32"/>
      <c r="E103" s="4"/>
      <c r="F103" s="127"/>
      <c r="G103" s="128"/>
      <c r="H103" s="129"/>
    </row>
    <row r="104" spans="1:8">
      <c r="A104" s="97"/>
      <c r="B104" s="55"/>
      <c r="C104" s="26"/>
      <c r="D104" s="32"/>
      <c r="E104" s="4"/>
      <c r="F104" s="127"/>
      <c r="G104" s="128"/>
      <c r="H104" s="129"/>
    </row>
    <row r="105" spans="1:8">
      <c r="A105" s="97"/>
      <c r="B105" s="55"/>
      <c r="C105" s="26"/>
      <c r="D105" s="32"/>
      <c r="E105" s="4"/>
      <c r="F105" s="140"/>
      <c r="G105" s="140"/>
      <c r="H105" s="141"/>
    </row>
    <row r="106" spans="1:8">
      <c r="A106" s="97"/>
      <c r="B106" s="55"/>
      <c r="C106" s="26"/>
      <c r="D106" s="32"/>
      <c r="E106" s="4"/>
      <c r="F106" s="140"/>
      <c r="G106" s="140"/>
      <c r="H106" s="141"/>
    </row>
    <row r="107" spans="1:8">
      <c r="A107" s="97"/>
      <c r="B107" s="55"/>
      <c r="C107" s="26"/>
      <c r="D107" s="32"/>
      <c r="E107" s="4"/>
      <c r="F107" s="127"/>
      <c r="G107" s="128"/>
      <c r="H107" s="129"/>
    </row>
    <row r="108" spans="1:8">
      <c r="A108" s="97"/>
      <c r="B108" s="55"/>
      <c r="C108" s="26"/>
      <c r="D108" s="32"/>
      <c r="E108" s="4"/>
      <c r="F108" s="127"/>
      <c r="G108" s="128"/>
      <c r="H108" s="129"/>
    </row>
    <row r="109" spans="1:8">
      <c r="A109" s="97"/>
      <c r="B109" s="55"/>
      <c r="C109" s="26"/>
      <c r="D109" s="32"/>
      <c r="E109" s="4"/>
      <c r="F109" s="127"/>
      <c r="G109" s="128"/>
      <c r="H109" s="129"/>
    </row>
    <row r="110" spans="1:8">
      <c r="A110" s="97"/>
      <c r="B110" s="55"/>
      <c r="C110" s="26"/>
      <c r="D110" s="32"/>
      <c r="E110" s="4"/>
      <c r="F110" s="127"/>
      <c r="G110" s="128"/>
      <c r="H110" s="129"/>
    </row>
    <row r="111" spans="1:8">
      <c r="A111" s="97"/>
      <c r="B111" s="55"/>
      <c r="C111" s="26"/>
      <c r="D111" s="32"/>
      <c r="E111" s="4"/>
      <c r="F111" s="127"/>
      <c r="G111" s="128"/>
      <c r="H111" s="129"/>
    </row>
    <row r="112" spans="1:8">
      <c r="A112" s="97"/>
      <c r="B112" s="55"/>
      <c r="C112" s="26"/>
      <c r="D112" s="32"/>
      <c r="E112" s="4"/>
      <c r="F112" s="127"/>
      <c r="G112" s="128"/>
      <c r="H112" s="129"/>
    </row>
    <row r="113" spans="1:8">
      <c r="A113" s="97"/>
      <c r="B113" s="55"/>
      <c r="C113" s="26"/>
      <c r="D113" s="32"/>
      <c r="E113" s="4"/>
      <c r="F113" s="127"/>
      <c r="G113" s="128"/>
      <c r="H113" s="129"/>
    </row>
    <row r="114" spans="1:8">
      <c r="A114" s="97"/>
      <c r="B114" s="55"/>
      <c r="C114" s="26"/>
      <c r="D114" s="32"/>
      <c r="E114" s="4"/>
      <c r="F114" s="127"/>
      <c r="G114" s="128"/>
      <c r="H114" s="129"/>
    </row>
    <row r="115" spans="1:8">
      <c r="A115" s="97"/>
      <c r="B115" s="55"/>
      <c r="C115" s="26"/>
      <c r="D115" s="32"/>
      <c r="E115" s="4"/>
      <c r="F115" s="127"/>
      <c r="G115" s="128"/>
      <c r="H115" s="129"/>
    </row>
    <row r="116" spans="1:8">
      <c r="A116" s="97"/>
      <c r="B116" s="55"/>
      <c r="C116" s="26"/>
      <c r="D116" s="32"/>
      <c r="E116" s="4"/>
      <c r="F116" s="127"/>
      <c r="G116" s="128"/>
      <c r="H116" s="129"/>
    </row>
    <row r="117" spans="1:8">
      <c r="A117" s="97"/>
      <c r="B117" s="55"/>
      <c r="C117" s="26"/>
      <c r="D117" s="32"/>
      <c r="E117" s="4"/>
      <c r="F117" s="127"/>
      <c r="G117" s="128"/>
      <c r="H117" s="129"/>
    </row>
    <row r="118" spans="1:8">
      <c r="A118" s="97"/>
      <c r="B118" s="55"/>
      <c r="C118" s="26"/>
      <c r="D118" s="32"/>
      <c r="E118" s="4"/>
      <c r="F118" s="127"/>
      <c r="G118" s="128"/>
      <c r="H118" s="129"/>
    </row>
    <row r="119" spans="1:8">
      <c r="A119" s="97"/>
      <c r="B119" s="55"/>
      <c r="C119" s="26"/>
      <c r="D119" s="32"/>
      <c r="E119" s="4"/>
      <c r="F119" s="127"/>
      <c r="G119" s="128"/>
      <c r="H119" s="129"/>
    </row>
    <row r="120" spans="1:8">
      <c r="A120" s="97"/>
      <c r="B120" s="55"/>
      <c r="C120" s="26"/>
      <c r="D120" s="32"/>
      <c r="E120" s="4"/>
      <c r="F120" s="127"/>
      <c r="G120" s="128"/>
      <c r="H120" s="129"/>
    </row>
    <row r="121" spans="1:8">
      <c r="A121" s="97"/>
      <c r="B121" s="55"/>
      <c r="C121" s="26"/>
      <c r="D121" s="32"/>
      <c r="E121" s="4"/>
      <c r="F121" s="127"/>
      <c r="G121" s="128"/>
      <c r="H121" s="129"/>
    </row>
    <row r="122" spans="1:8">
      <c r="A122" s="97"/>
      <c r="B122" s="55"/>
      <c r="C122" s="26"/>
      <c r="D122" s="32"/>
      <c r="E122" s="4"/>
      <c r="F122" s="127"/>
      <c r="G122" s="128"/>
      <c r="H122" s="129"/>
    </row>
    <row r="123" spans="1:8">
      <c r="A123" s="97"/>
      <c r="B123" s="55"/>
      <c r="C123" s="26"/>
      <c r="D123" s="32"/>
      <c r="E123" s="4"/>
      <c r="F123" s="127"/>
      <c r="G123" s="128"/>
      <c r="H123" s="129"/>
    </row>
    <row r="124" spans="1:8">
      <c r="A124" s="97"/>
      <c r="B124" s="55"/>
      <c r="C124" s="26"/>
      <c r="D124" s="32"/>
      <c r="E124" s="4"/>
      <c r="F124" s="127"/>
      <c r="G124" s="128"/>
      <c r="H124" s="129"/>
    </row>
    <row r="125" spans="1:8">
      <c r="A125" s="97"/>
      <c r="B125" s="55"/>
      <c r="C125" s="26"/>
      <c r="D125" s="32"/>
      <c r="E125" s="4"/>
      <c r="F125" s="140"/>
      <c r="G125" s="140"/>
      <c r="H125" s="141"/>
    </row>
    <row r="126" spans="1:8">
      <c r="A126" s="97"/>
      <c r="B126" s="55"/>
      <c r="C126" s="26"/>
      <c r="D126" s="32"/>
      <c r="E126" s="4"/>
      <c r="F126" s="140"/>
      <c r="G126" s="140"/>
      <c r="H126" s="141"/>
    </row>
    <row r="127" spans="1:8">
      <c r="A127" s="97"/>
      <c r="B127" s="55"/>
      <c r="C127" s="26"/>
      <c r="D127" s="32"/>
      <c r="E127" s="4"/>
      <c r="F127" s="140"/>
      <c r="G127" s="140"/>
      <c r="H127" s="141"/>
    </row>
    <row r="128" spans="1:8">
      <c r="A128" s="97"/>
      <c r="B128" s="55"/>
      <c r="C128" s="26"/>
      <c r="D128" s="32"/>
      <c r="E128" s="4"/>
      <c r="F128" s="127"/>
      <c r="G128" s="128"/>
      <c r="H128" s="129"/>
    </row>
    <row r="129" spans="1:8">
      <c r="A129" s="97"/>
      <c r="B129" s="55"/>
      <c r="C129" s="26"/>
      <c r="D129" s="32"/>
      <c r="E129" s="4"/>
      <c r="F129" s="140"/>
      <c r="G129" s="140"/>
      <c r="H129" s="141"/>
    </row>
    <row r="130" spans="1:8">
      <c r="A130" s="97"/>
      <c r="B130" s="55"/>
      <c r="C130" s="26"/>
      <c r="D130" s="32"/>
      <c r="E130" s="4"/>
      <c r="F130" s="140"/>
      <c r="G130" s="140"/>
      <c r="H130" s="141"/>
    </row>
    <row r="131" spans="1:8">
      <c r="A131" s="97"/>
      <c r="B131" s="55"/>
      <c r="C131" s="26"/>
      <c r="D131" s="32"/>
      <c r="E131" s="4"/>
      <c r="F131" s="140"/>
      <c r="G131" s="140"/>
      <c r="H131" s="141"/>
    </row>
    <row r="132" spans="1:8">
      <c r="A132" s="97"/>
      <c r="B132" s="55"/>
      <c r="C132" s="26"/>
      <c r="D132" s="32"/>
      <c r="E132" s="4"/>
      <c r="F132" s="140"/>
      <c r="G132" s="140"/>
      <c r="H132" s="141"/>
    </row>
    <row r="133" spans="1:8">
      <c r="A133" s="97"/>
      <c r="B133" s="55"/>
      <c r="C133" s="26"/>
      <c r="D133" s="32"/>
      <c r="E133" s="4"/>
      <c r="F133" s="127"/>
      <c r="G133" s="128"/>
      <c r="H133" s="129"/>
    </row>
    <row r="134" spans="1:8">
      <c r="A134" s="97"/>
      <c r="B134" s="55"/>
      <c r="C134" s="26"/>
      <c r="D134" s="32"/>
      <c r="E134" s="4"/>
      <c r="F134" s="127"/>
      <c r="G134" s="128"/>
      <c r="H134" s="129"/>
    </row>
    <row r="135" spans="1:8">
      <c r="A135" s="97"/>
      <c r="B135" s="55"/>
      <c r="C135" s="26"/>
      <c r="D135" s="32"/>
      <c r="E135" s="4"/>
      <c r="F135" s="133"/>
      <c r="G135" s="133"/>
      <c r="H135" s="134"/>
    </row>
    <row r="136" spans="1:8">
      <c r="A136" s="97"/>
      <c r="B136" s="55"/>
      <c r="C136" s="26"/>
      <c r="D136" s="32"/>
      <c r="E136" s="4"/>
      <c r="F136" s="127"/>
      <c r="G136" s="128"/>
      <c r="H136" s="129"/>
    </row>
    <row r="137" spans="1:8">
      <c r="A137" s="97"/>
      <c r="B137" s="55"/>
      <c r="C137" s="26"/>
      <c r="D137" s="32"/>
      <c r="E137" s="4"/>
      <c r="F137" s="127"/>
      <c r="G137" s="128"/>
      <c r="H137" s="129"/>
    </row>
    <row r="138" spans="1:8">
      <c r="A138" s="97"/>
      <c r="B138" s="55"/>
      <c r="C138" s="26"/>
      <c r="D138" s="32"/>
      <c r="E138" s="4"/>
      <c r="F138" s="140"/>
      <c r="G138" s="140"/>
      <c r="H138" s="141"/>
    </row>
    <row r="139" spans="1:8">
      <c r="A139" s="97"/>
      <c r="B139" s="55"/>
      <c r="C139" s="26"/>
      <c r="D139" s="32"/>
      <c r="E139" s="4"/>
      <c r="F139" s="140"/>
      <c r="G139" s="140"/>
      <c r="H139" s="141"/>
    </row>
    <row r="140" spans="1:8">
      <c r="A140" s="97"/>
      <c r="B140" s="55"/>
      <c r="C140" s="26"/>
      <c r="D140" s="32"/>
      <c r="E140" s="4"/>
      <c r="F140" s="140"/>
      <c r="G140" s="140"/>
      <c r="H140" s="141"/>
    </row>
    <row r="141" spans="1:8">
      <c r="A141" s="97"/>
      <c r="B141" s="55"/>
      <c r="C141" s="26"/>
      <c r="D141" s="32"/>
      <c r="E141" s="4"/>
      <c r="F141" s="140"/>
      <c r="G141" s="140"/>
      <c r="H141" s="141"/>
    </row>
    <row r="142" spans="1:8">
      <c r="A142" s="97"/>
      <c r="B142" s="55"/>
      <c r="C142" s="26"/>
      <c r="D142" s="32"/>
      <c r="E142" s="4"/>
      <c r="F142" s="127"/>
      <c r="G142" s="128"/>
      <c r="H142" s="129"/>
    </row>
    <row r="143" spans="1:8">
      <c r="A143" s="97"/>
      <c r="B143" s="55"/>
      <c r="C143" s="26"/>
      <c r="D143" s="32"/>
      <c r="E143" s="4"/>
      <c r="F143" s="127"/>
      <c r="G143" s="128"/>
      <c r="H143" s="129"/>
    </row>
    <row r="144" spans="1:8">
      <c r="A144" s="97"/>
      <c r="B144" s="55"/>
      <c r="C144" s="26"/>
      <c r="D144" s="32"/>
      <c r="E144" s="4"/>
      <c r="F144" s="127"/>
      <c r="G144" s="128"/>
      <c r="H144" s="129"/>
    </row>
    <row r="145" spans="1:10">
      <c r="A145" s="97"/>
      <c r="B145" s="55"/>
      <c r="C145" s="26"/>
      <c r="D145" s="32"/>
      <c r="E145" s="4"/>
      <c r="F145" s="127"/>
      <c r="G145" s="128"/>
      <c r="H145" s="129"/>
    </row>
    <row r="146" spans="1:10">
      <c r="A146" s="97"/>
      <c r="B146" s="55"/>
      <c r="C146" s="26"/>
      <c r="D146" s="32"/>
      <c r="E146" s="4"/>
      <c r="F146" s="127"/>
      <c r="G146" s="128"/>
      <c r="H146" s="129"/>
    </row>
    <row r="147" spans="1:10">
      <c r="A147" s="97"/>
      <c r="B147" s="55"/>
      <c r="C147" s="26"/>
      <c r="D147" s="32"/>
      <c r="E147" s="4"/>
      <c r="F147" s="127"/>
      <c r="G147" s="128"/>
      <c r="H147" s="129"/>
    </row>
    <row r="148" spans="1:10">
      <c r="A148" s="97"/>
      <c r="B148" s="55"/>
      <c r="C148" s="26"/>
      <c r="D148" s="32"/>
      <c r="E148" s="4"/>
      <c r="F148" s="127"/>
      <c r="G148" s="128"/>
      <c r="H148" s="129"/>
    </row>
    <row r="149" spans="1:10">
      <c r="A149" s="97"/>
      <c r="B149" s="55"/>
      <c r="C149" s="26"/>
      <c r="D149" s="32"/>
      <c r="E149" s="4"/>
      <c r="F149" s="127"/>
      <c r="G149" s="128"/>
      <c r="H149" s="129"/>
    </row>
    <row r="150" spans="1:10">
      <c r="A150" s="97"/>
      <c r="B150" s="55"/>
      <c r="C150" s="26"/>
      <c r="D150" s="32"/>
      <c r="E150" s="4"/>
      <c r="F150" s="127"/>
      <c r="G150" s="128"/>
      <c r="H150" s="129"/>
    </row>
    <row r="151" spans="1:10">
      <c r="A151" s="97"/>
      <c r="B151" s="55"/>
      <c r="C151" s="26"/>
      <c r="D151" s="32"/>
      <c r="E151" s="4"/>
      <c r="F151" s="127"/>
      <c r="G151" s="128"/>
      <c r="H151" s="129"/>
    </row>
    <row r="152" spans="1:10">
      <c r="A152" s="97"/>
      <c r="B152" s="55"/>
      <c r="C152" s="26"/>
      <c r="D152" s="32"/>
      <c r="E152" s="4"/>
      <c r="F152" s="127"/>
      <c r="G152" s="128"/>
      <c r="H152" s="129"/>
    </row>
    <row r="153" spans="1:10">
      <c r="A153" s="97"/>
      <c r="B153" s="55"/>
      <c r="C153" s="26"/>
      <c r="D153" s="32"/>
      <c r="E153" s="4"/>
      <c r="F153" s="135"/>
      <c r="G153" s="136"/>
      <c r="H153" s="137"/>
    </row>
    <row r="154" spans="1:10">
      <c r="A154" s="97"/>
      <c r="B154" s="55"/>
      <c r="C154" s="26"/>
      <c r="D154" s="32"/>
      <c r="E154" s="4"/>
      <c r="F154" s="135"/>
      <c r="G154" s="136"/>
      <c r="H154" s="137"/>
    </row>
    <row r="155" spans="1:10">
      <c r="A155" s="97"/>
      <c r="B155" s="55"/>
      <c r="C155" s="26"/>
      <c r="D155" s="32"/>
      <c r="E155" s="4"/>
      <c r="F155" s="135"/>
      <c r="G155" s="136"/>
      <c r="H155" s="137"/>
      <c r="J155" s="5"/>
    </row>
    <row r="156" spans="1:10">
      <c r="A156" s="97"/>
      <c r="B156" s="55"/>
      <c r="C156" s="26"/>
      <c r="D156" s="32"/>
      <c r="E156" s="4"/>
      <c r="F156" s="135"/>
      <c r="G156" s="136"/>
      <c r="H156" s="137"/>
    </row>
    <row r="157" spans="1:10">
      <c r="A157" s="97"/>
      <c r="B157" s="55"/>
      <c r="C157" s="26"/>
      <c r="D157" s="32"/>
      <c r="E157" s="4"/>
      <c r="F157" s="139"/>
      <c r="G157" s="136"/>
      <c r="H157" s="137"/>
    </row>
    <row r="158" spans="1:10">
      <c r="A158" s="97"/>
      <c r="B158" s="55"/>
      <c r="C158" s="26"/>
      <c r="D158" s="32"/>
      <c r="E158" s="4"/>
      <c r="F158" s="139"/>
      <c r="G158" s="136"/>
      <c r="H158" s="137"/>
    </row>
    <row r="159" spans="1:10">
      <c r="A159" s="97"/>
      <c r="B159" s="55"/>
      <c r="C159" s="26"/>
      <c r="D159" s="32"/>
      <c r="E159" s="4"/>
      <c r="F159" s="127"/>
      <c r="G159" s="128"/>
      <c r="H159" s="129"/>
    </row>
    <row r="160" spans="1:10">
      <c r="A160" s="97"/>
      <c r="B160" s="55"/>
      <c r="C160" s="26"/>
      <c r="D160" s="32"/>
      <c r="E160" s="4"/>
      <c r="F160" s="127"/>
      <c r="G160" s="128"/>
      <c r="H160" s="129"/>
    </row>
    <row r="161" spans="1:9">
      <c r="A161" s="97"/>
      <c r="B161" s="55"/>
      <c r="C161" s="26"/>
      <c r="D161" s="32"/>
      <c r="E161" s="4"/>
      <c r="F161" s="127"/>
      <c r="G161" s="128"/>
      <c r="H161" s="129"/>
    </row>
    <row r="162" spans="1:9">
      <c r="A162" s="97"/>
      <c r="B162" s="55"/>
      <c r="C162" s="26"/>
      <c r="D162" s="32"/>
      <c r="E162" s="4"/>
      <c r="F162" s="127"/>
      <c r="G162" s="128"/>
      <c r="H162" s="129"/>
    </row>
    <row r="163" spans="1:9">
      <c r="A163" s="97"/>
      <c r="B163" s="55"/>
      <c r="C163" s="26"/>
      <c r="D163" s="32"/>
      <c r="E163" s="4"/>
      <c r="F163" s="127"/>
      <c r="G163" s="128"/>
      <c r="H163" s="129"/>
    </row>
    <row r="164" spans="1:9">
      <c r="A164" s="97"/>
      <c r="B164" s="55"/>
      <c r="C164" s="26"/>
      <c r="D164" s="32"/>
      <c r="E164" s="4"/>
      <c r="F164" s="127"/>
      <c r="G164" s="128"/>
      <c r="H164" s="129"/>
    </row>
    <row r="165" spans="1:9">
      <c r="A165" s="97"/>
      <c r="B165" s="55"/>
      <c r="C165" s="26"/>
      <c r="D165" s="32"/>
      <c r="E165" s="4"/>
      <c r="F165" s="139"/>
      <c r="G165" s="172"/>
      <c r="H165" s="173"/>
    </row>
    <row r="166" spans="1:9">
      <c r="A166" s="97"/>
      <c r="B166" s="55"/>
      <c r="C166" s="26"/>
      <c r="D166" s="32"/>
      <c r="E166" s="4"/>
      <c r="F166" s="127"/>
      <c r="G166" s="128"/>
      <c r="H166" s="129"/>
    </row>
    <row r="167" spans="1:9">
      <c r="A167" s="97"/>
      <c r="B167" s="55"/>
      <c r="C167" s="26"/>
      <c r="D167" s="32"/>
      <c r="E167" s="4"/>
      <c r="F167" s="127"/>
      <c r="G167" s="128"/>
      <c r="H167" s="129"/>
    </row>
    <row r="168" spans="1:9">
      <c r="A168" s="97"/>
      <c r="B168" s="55"/>
      <c r="C168" s="26"/>
      <c r="D168" s="32"/>
      <c r="E168" s="4"/>
      <c r="F168" s="127"/>
      <c r="G168" s="128"/>
      <c r="H168" s="129"/>
    </row>
    <row r="169" spans="1:9">
      <c r="A169" s="97"/>
      <c r="B169" s="55"/>
      <c r="C169" s="26"/>
      <c r="D169" s="32"/>
      <c r="E169" s="4"/>
      <c r="F169" s="127"/>
      <c r="G169" s="128"/>
      <c r="H169" s="129"/>
      <c r="I169" s="48"/>
    </row>
    <row r="170" spans="1:9">
      <c r="A170" s="97"/>
      <c r="B170" s="55"/>
      <c r="C170" s="26"/>
      <c r="D170" s="32"/>
      <c r="E170" s="4"/>
      <c r="F170" s="127"/>
      <c r="G170" s="128"/>
      <c r="H170" s="129"/>
    </row>
    <row r="171" spans="1:9">
      <c r="A171" s="97"/>
      <c r="B171" s="55"/>
      <c r="C171" s="26"/>
      <c r="D171" s="32"/>
      <c r="E171" s="4"/>
      <c r="F171" s="127"/>
      <c r="G171" s="128"/>
      <c r="H171" s="129"/>
    </row>
    <row r="172" spans="1:9">
      <c r="A172" s="97"/>
      <c r="B172" s="55"/>
      <c r="C172" s="26"/>
      <c r="D172" s="32"/>
      <c r="E172" s="4"/>
      <c r="F172" s="139"/>
      <c r="G172" s="136"/>
      <c r="H172" s="137"/>
    </row>
    <row r="173" spans="1:9">
      <c r="A173" s="97"/>
      <c r="B173" s="55"/>
      <c r="C173" s="26"/>
      <c r="D173" s="32"/>
      <c r="E173" s="4"/>
      <c r="F173" s="127"/>
      <c r="G173" s="128"/>
      <c r="H173" s="129"/>
    </row>
    <row r="174" spans="1:9">
      <c r="A174" s="97"/>
      <c r="B174" s="55"/>
      <c r="C174" s="26"/>
      <c r="D174" s="32"/>
      <c r="E174" s="4"/>
      <c r="F174" s="127"/>
      <c r="G174" s="128"/>
      <c r="H174" s="129"/>
    </row>
    <row r="175" spans="1:9">
      <c r="A175" s="97"/>
      <c r="B175" s="55"/>
      <c r="C175" s="26"/>
      <c r="D175" s="32"/>
      <c r="E175" s="4"/>
      <c r="F175" s="174"/>
      <c r="G175" s="175"/>
      <c r="H175" s="176"/>
    </row>
    <row r="176" spans="1:9">
      <c r="A176" s="97"/>
      <c r="B176" s="55"/>
      <c r="C176" s="26"/>
      <c r="D176" s="32"/>
      <c r="E176" s="4"/>
      <c r="F176" s="127"/>
      <c r="G176" s="128"/>
      <c r="H176" s="129"/>
    </row>
    <row r="177" spans="1:9">
      <c r="A177" s="97"/>
      <c r="B177" s="55"/>
      <c r="C177" s="26"/>
      <c r="D177" s="32"/>
      <c r="E177" s="4"/>
      <c r="F177" s="127"/>
      <c r="G177" s="128"/>
      <c r="H177" s="129"/>
    </row>
    <row r="178" spans="1:9">
      <c r="A178" s="97"/>
      <c r="B178" s="55"/>
      <c r="C178" s="26"/>
      <c r="D178" s="32"/>
      <c r="E178" s="4"/>
      <c r="F178" s="127"/>
      <c r="G178" s="128"/>
      <c r="H178" s="129"/>
    </row>
    <row r="179" spans="1:9">
      <c r="A179" s="97"/>
      <c r="B179" s="55"/>
      <c r="C179" s="26"/>
      <c r="D179" s="32"/>
      <c r="E179" s="4"/>
      <c r="F179" s="127"/>
      <c r="G179" s="128"/>
      <c r="H179" s="129"/>
    </row>
    <row r="180" spans="1:9">
      <c r="A180" s="97"/>
      <c r="B180" s="55"/>
      <c r="C180" s="26"/>
      <c r="D180" s="32"/>
      <c r="E180" s="4"/>
      <c r="F180" s="127"/>
      <c r="G180" s="128"/>
      <c r="H180" s="129"/>
    </row>
    <row r="181" spans="1:9">
      <c r="A181" s="97"/>
      <c r="B181" s="55"/>
      <c r="C181" s="26"/>
      <c r="D181" s="32"/>
      <c r="E181" s="4"/>
      <c r="F181" s="127"/>
      <c r="G181" s="128"/>
      <c r="H181" s="129"/>
    </row>
    <row r="182" spans="1:9">
      <c r="A182" s="97"/>
      <c r="B182" s="55"/>
      <c r="C182" s="26"/>
      <c r="D182" s="32"/>
      <c r="E182" s="4"/>
      <c r="F182" s="127"/>
      <c r="G182" s="128"/>
      <c r="H182" s="129"/>
    </row>
    <row r="183" spans="1:9">
      <c r="A183" s="97"/>
      <c r="B183" s="55"/>
      <c r="C183" s="26"/>
      <c r="D183" s="32"/>
      <c r="E183" s="4"/>
      <c r="F183" s="127"/>
      <c r="G183" s="128"/>
      <c r="H183" s="129"/>
    </row>
    <row r="184" spans="1:9">
      <c r="A184" s="97"/>
      <c r="B184" s="55"/>
      <c r="C184" s="26"/>
      <c r="D184" s="32"/>
      <c r="E184" s="4"/>
      <c r="F184" s="127"/>
      <c r="G184" s="128"/>
      <c r="H184" s="129"/>
    </row>
    <row r="185" spans="1:9">
      <c r="A185" s="97"/>
      <c r="B185" s="55"/>
      <c r="C185" s="26"/>
      <c r="D185" s="32"/>
      <c r="E185" s="4"/>
      <c r="F185" s="127"/>
      <c r="G185" s="128"/>
      <c r="H185" s="129"/>
    </row>
    <row r="186" spans="1:9">
      <c r="A186" s="97"/>
      <c r="B186" s="55"/>
      <c r="C186" s="26"/>
      <c r="D186" s="32"/>
      <c r="E186" s="4"/>
      <c r="F186" s="127"/>
      <c r="G186" s="128"/>
      <c r="H186" s="129"/>
    </row>
    <row r="187" spans="1:9">
      <c r="A187" s="97"/>
      <c r="B187" s="55"/>
      <c r="C187" s="26"/>
      <c r="D187" s="32"/>
      <c r="E187" s="4"/>
      <c r="F187" s="127"/>
      <c r="G187" s="128"/>
      <c r="H187" s="129"/>
    </row>
    <row r="188" spans="1:9">
      <c r="A188" s="97"/>
      <c r="B188" s="55"/>
      <c r="C188" s="26"/>
      <c r="D188" s="32"/>
      <c r="E188" s="4"/>
      <c r="F188" s="127"/>
      <c r="G188" s="128"/>
      <c r="H188" s="129"/>
    </row>
    <row r="189" spans="1:9">
      <c r="A189" s="97"/>
      <c r="B189" s="55"/>
      <c r="C189" s="26"/>
      <c r="D189" s="32"/>
      <c r="E189" s="4"/>
      <c r="F189" s="127"/>
      <c r="G189" s="128"/>
      <c r="H189" s="129"/>
    </row>
    <row r="190" spans="1:9">
      <c r="A190" s="97"/>
      <c r="B190" s="55"/>
      <c r="C190" s="26"/>
      <c r="D190" s="32"/>
      <c r="E190" s="4"/>
      <c r="F190" s="127"/>
      <c r="G190" s="128"/>
      <c r="H190" s="129"/>
    </row>
    <row r="191" spans="1:9">
      <c r="A191" s="97"/>
      <c r="B191" s="55"/>
      <c r="C191" s="26"/>
      <c r="D191" s="32"/>
      <c r="E191" s="4"/>
      <c r="F191" s="140"/>
      <c r="G191" s="140"/>
      <c r="H191" s="141"/>
      <c r="I191" s="11"/>
    </row>
    <row r="192" spans="1:9">
      <c r="A192" s="97"/>
      <c r="B192" s="55"/>
      <c r="C192" s="26"/>
      <c r="D192" s="32"/>
      <c r="E192" s="4"/>
      <c r="F192" s="127"/>
      <c r="G192" s="128"/>
      <c r="H192" s="129"/>
      <c r="I192" s="11"/>
    </row>
    <row r="193" spans="1:8">
      <c r="A193" s="97"/>
      <c r="B193" s="55"/>
      <c r="C193" s="26"/>
      <c r="D193" s="32"/>
      <c r="E193" s="4"/>
      <c r="F193" s="127"/>
      <c r="G193" s="128"/>
      <c r="H193" s="129"/>
    </row>
    <row r="194" spans="1:8">
      <c r="A194" s="97"/>
      <c r="B194" s="55"/>
      <c r="C194" s="26"/>
      <c r="D194" s="32"/>
      <c r="E194" s="4"/>
      <c r="F194" s="127"/>
      <c r="G194" s="128"/>
      <c r="H194" s="129"/>
    </row>
    <row r="195" spans="1:8">
      <c r="A195" s="97"/>
      <c r="B195" s="55"/>
      <c r="C195" s="26"/>
      <c r="D195" s="32"/>
      <c r="E195" s="4"/>
      <c r="F195" s="127"/>
      <c r="G195" s="128"/>
      <c r="H195" s="129"/>
    </row>
    <row r="196" spans="1:8">
      <c r="A196" s="97"/>
      <c r="B196" s="55"/>
      <c r="C196" s="26"/>
      <c r="D196" s="32"/>
      <c r="E196" s="4"/>
      <c r="F196" s="127"/>
      <c r="G196" s="128"/>
      <c r="H196" s="129"/>
    </row>
    <row r="197" spans="1:8">
      <c r="A197" s="97"/>
      <c r="B197" s="55"/>
      <c r="C197" s="26"/>
      <c r="D197" s="32"/>
      <c r="E197" s="4"/>
      <c r="F197" s="127"/>
      <c r="G197" s="128"/>
      <c r="H197" s="129"/>
    </row>
    <row r="198" spans="1:8">
      <c r="A198" s="97"/>
      <c r="B198" s="55"/>
      <c r="C198" s="26"/>
      <c r="D198" s="32"/>
      <c r="E198" s="4"/>
      <c r="F198" s="127"/>
      <c r="G198" s="128"/>
      <c r="H198" s="129"/>
    </row>
    <row r="199" spans="1:8">
      <c r="A199" s="97"/>
      <c r="B199" s="55"/>
      <c r="C199" s="26"/>
      <c r="D199" s="32"/>
      <c r="E199" s="4"/>
      <c r="F199" s="127"/>
      <c r="G199" s="128"/>
      <c r="H199" s="129"/>
    </row>
    <row r="200" spans="1:8">
      <c r="A200" s="97"/>
      <c r="B200" s="55"/>
      <c r="C200" s="26"/>
      <c r="D200" s="32"/>
      <c r="E200" s="4"/>
      <c r="F200" s="127"/>
      <c r="G200" s="128"/>
      <c r="H200" s="129"/>
    </row>
    <row r="201" spans="1:8">
      <c r="A201" s="97"/>
      <c r="B201" s="55"/>
      <c r="C201" s="26"/>
      <c r="D201" s="32"/>
      <c r="E201" s="4"/>
      <c r="F201" s="127"/>
      <c r="G201" s="128"/>
      <c r="H201" s="129"/>
    </row>
    <row r="202" spans="1:8">
      <c r="A202" s="97"/>
      <c r="B202" s="55"/>
      <c r="C202" s="26"/>
      <c r="D202" s="32"/>
      <c r="E202" s="4"/>
      <c r="F202" s="127"/>
      <c r="G202" s="128"/>
      <c r="H202" s="129"/>
    </row>
    <row r="203" spans="1:8">
      <c r="A203" s="97"/>
      <c r="B203" s="55"/>
      <c r="C203" s="26"/>
      <c r="D203" s="32"/>
      <c r="E203" s="4"/>
      <c r="F203" s="127"/>
      <c r="G203" s="128"/>
      <c r="H203" s="129"/>
    </row>
    <row r="204" spans="1:8">
      <c r="A204" s="97"/>
      <c r="B204" s="55"/>
      <c r="C204" s="26"/>
      <c r="D204" s="32"/>
      <c r="E204" s="4"/>
      <c r="F204" s="127"/>
      <c r="G204" s="128"/>
      <c r="H204" s="129"/>
    </row>
    <row r="205" spans="1:8">
      <c r="A205" s="97"/>
      <c r="B205" s="55"/>
      <c r="C205" s="26"/>
      <c r="D205" s="32"/>
      <c r="E205" s="4"/>
      <c r="F205" s="127"/>
      <c r="G205" s="128"/>
      <c r="H205" s="129"/>
    </row>
    <row r="206" spans="1:8">
      <c r="A206" s="97"/>
      <c r="B206" s="55"/>
      <c r="C206" s="26"/>
      <c r="D206" s="32"/>
      <c r="E206" s="4"/>
      <c r="F206" s="127"/>
      <c r="G206" s="128"/>
      <c r="H206" s="129"/>
    </row>
    <row r="207" spans="1:8">
      <c r="A207" s="97"/>
      <c r="B207" s="55"/>
      <c r="C207" s="26"/>
      <c r="D207" s="32"/>
      <c r="E207" s="4"/>
      <c r="F207" s="127"/>
      <c r="G207" s="128"/>
      <c r="H207" s="129"/>
    </row>
    <row r="208" spans="1:8">
      <c r="A208" s="97"/>
      <c r="B208" s="55"/>
      <c r="C208" s="26"/>
      <c r="D208" s="32"/>
      <c r="E208" s="4"/>
      <c r="F208" s="127"/>
      <c r="G208" s="128"/>
      <c r="H208" s="129"/>
    </row>
    <row r="209" spans="1:8">
      <c r="A209" s="97"/>
      <c r="B209" s="55"/>
      <c r="C209" s="26"/>
      <c r="D209" s="32"/>
      <c r="E209" s="4"/>
      <c r="F209" s="127"/>
      <c r="G209" s="128"/>
      <c r="H209" s="129"/>
    </row>
    <row r="210" spans="1:8">
      <c r="A210" s="97"/>
      <c r="B210" s="55"/>
      <c r="C210" s="26"/>
      <c r="D210" s="32"/>
      <c r="E210" s="4"/>
      <c r="F210" s="127"/>
      <c r="G210" s="128"/>
      <c r="H210" s="129"/>
    </row>
    <row r="211" spans="1:8">
      <c r="A211" s="97"/>
      <c r="B211" s="55"/>
      <c r="C211" s="26"/>
      <c r="D211" s="32"/>
      <c r="E211" s="4"/>
      <c r="F211" s="127"/>
      <c r="G211" s="128"/>
      <c r="H211" s="129"/>
    </row>
    <row r="212" spans="1:8">
      <c r="A212" s="97"/>
      <c r="B212" s="55"/>
      <c r="C212" s="26"/>
      <c r="D212" s="32"/>
      <c r="E212" s="4"/>
      <c r="F212" s="127"/>
      <c r="G212" s="128"/>
      <c r="H212" s="129"/>
    </row>
    <row r="213" spans="1:8">
      <c r="A213" s="97"/>
      <c r="B213" s="55"/>
      <c r="C213" s="26"/>
      <c r="D213" s="32"/>
      <c r="E213" s="4"/>
      <c r="F213" s="127"/>
      <c r="G213" s="128"/>
      <c r="H213" s="129"/>
    </row>
    <row r="214" spans="1:8">
      <c r="A214" s="97"/>
      <c r="B214" s="55"/>
      <c r="C214" s="26"/>
      <c r="D214" s="32"/>
      <c r="E214" s="4"/>
      <c r="F214" s="127"/>
      <c r="G214" s="128"/>
      <c r="H214" s="129"/>
    </row>
    <row r="215" spans="1:8">
      <c r="A215" s="97"/>
      <c r="B215" s="55"/>
      <c r="C215" s="26"/>
      <c r="D215" s="32"/>
      <c r="E215" s="4"/>
      <c r="F215" s="127"/>
      <c r="G215" s="128"/>
      <c r="H215" s="129"/>
    </row>
    <row r="216" spans="1:8">
      <c r="A216" s="97"/>
      <c r="B216" s="55"/>
      <c r="C216" s="26"/>
      <c r="D216" s="32"/>
      <c r="E216" s="4"/>
      <c r="F216" s="127"/>
      <c r="G216" s="128"/>
      <c r="H216" s="129"/>
    </row>
    <row r="217" spans="1:8">
      <c r="A217" s="97"/>
      <c r="B217" s="55"/>
      <c r="C217" s="26"/>
      <c r="D217" s="32"/>
      <c r="E217" s="4"/>
      <c r="F217" s="127"/>
      <c r="G217" s="128"/>
      <c r="H217" s="129"/>
    </row>
    <row r="218" spans="1:8">
      <c r="A218" s="97"/>
      <c r="B218" s="55"/>
      <c r="C218" s="26"/>
      <c r="D218" s="32"/>
      <c r="E218" s="4"/>
      <c r="F218" s="127"/>
      <c r="G218" s="128"/>
      <c r="H218" s="129"/>
    </row>
    <row r="219" spans="1:8">
      <c r="A219" s="97"/>
      <c r="B219" s="55"/>
      <c r="C219" s="26"/>
      <c r="D219" s="32"/>
      <c r="E219" s="4"/>
      <c r="F219" s="127"/>
      <c r="G219" s="128"/>
      <c r="H219" s="129"/>
    </row>
    <row r="220" spans="1:8">
      <c r="A220" s="97"/>
      <c r="B220" s="55"/>
      <c r="C220" s="26"/>
      <c r="D220" s="32"/>
      <c r="E220" s="4"/>
      <c r="F220" s="127"/>
      <c r="G220" s="128"/>
      <c r="H220" s="129"/>
    </row>
    <row r="221" spans="1:8">
      <c r="A221" s="97"/>
      <c r="B221" s="55"/>
      <c r="C221" s="26"/>
      <c r="D221" s="32"/>
      <c r="E221" s="4"/>
      <c r="F221" s="133"/>
      <c r="G221" s="133"/>
      <c r="H221" s="134"/>
    </row>
    <row r="222" spans="1:8">
      <c r="A222" s="97"/>
      <c r="B222" s="55"/>
      <c r="C222" s="26"/>
      <c r="D222" s="32"/>
      <c r="E222" s="4"/>
      <c r="F222" s="127"/>
      <c r="G222" s="128"/>
      <c r="H222" s="129"/>
    </row>
    <row r="223" spans="1:8">
      <c r="A223" s="97"/>
      <c r="B223" s="55"/>
      <c r="C223" s="26"/>
      <c r="D223" s="32"/>
      <c r="E223" s="4"/>
      <c r="F223" s="127"/>
      <c r="G223" s="128"/>
      <c r="H223" s="129"/>
    </row>
    <row r="224" spans="1:8">
      <c r="A224" s="97"/>
      <c r="B224" s="55"/>
      <c r="C224" s="26"/>
      <c r="D224" s="32"/>
      <c r="E224" s="4"/>
      <c r="F224" s="127"/>
      <c r="G224" s="128"/>
      <c r="H224" s="129"/>
    </row>
    <row r="225" spans="1:8">
      <c r="A225" s="97"/>
      <c r="B225" s="55"/>
      <c r="C225" s="26"/>
      <c r="D225" s="32"/>
      <c r="E225" s="4"/>
      <c r="F225" s="127"/>
      <c r="G225" s="128"/>
      <c r="H225" s="129"/>
    </row>
    <row r="226" spans="1:8">
      <c r="A226" s="97"/>
      <c r="B226" s="55"/>
      <c r="C226" s="26"/>
      <c r="D226" s="32"/>
      <c r="E226" s="4"/>
      <c r="F226" s="140"/>
      <c r="G226" s="140"/>
      <c r="H226" s="141"/>
    </row>
    <row r="227" spans="1:8">
      <c r="A227" s="97"/>
      <c r="B227" s="55"/>
      <c r="C227" s="26"/>
      <c r="D227" s="32"/>
      <c r="E227" s="4"/>
      <c r="F227" s="127"/>
      <c r="G227" s="128"/>
      <c r="H227" s="129"/>
    </row>
    <row r="228" spans="1:8">
      <c r="A228" s="97"/>
      <c r="B228" s="55"/>
      <c r="C228" s="26"/>
      <c r="D228" s="32"/>
      <c r="E228" s="4"/>
      <c r="F228" s="127"/>
      <c r="G228" s="128"/>
      <c r="H228" s="129"/>
    </row>
    <row r="229" spans="1:8">
      <c r="A229" s="97"/>
      <c r="B229" s="55"/>
      <c r="C229" s="26"/>
      <c r="D229" s="32"/>
      <c r="E229" s="4"/>
      <c r="F229" s="127"/>
      <c r="G229" s="128"/>
      <c r="H229" s="129"/>
    </row>
    <row r="230" spans="1:8">
      <c r="A230" s="97"/>
      <c r="B230" s="55"/>
      <c r="C230" s="26"/>
      <c r="D230" s="32"/>
      <c r="E230" s="4"/>
      <c r="F230" s="127"/>
      <c r="G230" s="128"/>
      <c r="H230" s="129"/>
    </row>
    <row r="231" spans="1:8">
      <c r="A231" s="97"/>
      <c r="B231" s="55"/>
      <c r="C231" s="26"/>
      <c r="D231" s="32"/>
      <c r="E231" s="4"/>
      <c r="F231" s="127"/>
      <c r="G231" s="128"/>
      <c r="H231" s="129"/>
    </row>
    <row r="232" spans="1:8">
      <c r="A232" s="97"/>
      <c r="B232" s="55"/>
      <c r="C232" s="26"/>
      <c r="D232" s="32"/>
      <c r="E232" s="4"/>
      <c r="F232" s="127"/>
      <c r="G232" s="128"/>
      <c r="H232" s="129"/>
    </row>
    <row r="233" spans="1:8">
      <c r="A233" s="97"/>
      <c r="B233" s="55"/>
      <c r="C233" s="26"/>
      <c r="D233" s="32"/>
      <c r="E233" s="4"/>
      <c r="F233" s="127"/>
      <c r="G233" s="128"/>
      <c r="H233" s="129"/>
    </row>
    <row r="234" spans="1:8">
      <c r="A234" s="97"/>
      <c r="B234" s="55"/>
      <c r="C234" s="26"/>
      <c r="D234" s="32"/>
      <c r="E234" s="4"/>
      <c r="F234" s="127"/>
      <c r="G234" s="128"/>
      <c r="H234" s="129"/>
    </row>
    <row r="235" spans="1:8">
      <c r="A235" s="97"/>
      <c r="B235" s="55"/>
      <c r="C235" s="26"/>
      <c r="D235" s="32"/>
      <c r="E235" s="4"/>
      <c r="F235" s="127"/>
      <c r="G235" s="128"/>
      <c r="H235" s="129"/>
    </row>
    <row r="236" spans="1:8">
      <c r="A236" s="97"/>
      <c r="B236" s="55"/>
      <c r="C236" s="26"/>
      <c r="D236" s="32"/>
      <c r="E236" s="4"/>
      <c r="F236" s="127"/>
      <c r="G236" s="128"/>
      <c r="H236" s="129"/>
    </row>
    <row r="237" spans="1:8">
      <c r="A237" s="97"/>
      <c r="B237" s="55"/>
      <c r="C237" s="26"/>
      <c r="D237" s="32"/>
      <c r="E237" s="4"/>
      <c r="F237" s="127"/>
      <c r="G237" s="128"/>
      <c r="H237" s="129"/>
    </row>
    <row r="238" spans="1:8">
      <c r="A238" s="97"/>
      <c r="B238" s="55"/>
      <c r="C238" s="26"/>
      <c r="D238" s="32"/>
      <c r="E238" s="4"/>
      <c r="F238" s="142"/>
      <c r="G238" s="143"/>
      <c r="H238" s="144"/>
    </row>
    <row r="239" spans="1:8">
      <c r="A239" s="97"/>
      <c r="B239" s="55"/>
      <c r="C239" s="26"/>
      <c r="D239" s="32"/>
      <c r="E239" s="4"/>
      <c r="F239" s="127"/>
      <c r="G239" s="128"/>
      <c r="H239" s="129"/>
    </row>
    <row r="240" spans="1:8">
      <c r="A240" s="97"/>
      <c r="B240" s="55"/>
      <c r="C240" s="26"/>
      <c r="D240" s="32"/>
      <c r="E240" s="4"/>
      <c r="F240" s="127"/>
      <c r="G240" s="128"/>
      <c r="H240" s="129"/>
    </row>
    <row r="241" spans="1:8">
      <c r="A241" s="97"/>
      <c r="B241" s="55"/>
      <c r="C241" s="26"/>
      <c r="D241" s="32"/>
      <c r="E241" s="4"/>
      <c r="F241" s="127"/>
      <c r="G241" s="128"/>
      <c r="H241" s="129"/>
    </row>
    <row r="242" spans="1:8">
      <c r="A242" s="97"/>
      <c r="B242" s="55"/>
      <c r="C242" s="26"/>
      <c r="D242" s="32"/>
      <c r="E242" s="4"/>
      <c r="F242" s="127"/>
      <c r="G242" s="128"/>
      <c r="H242" s="129"/>
    </row>
    <row r="243" spans="1:8">
      <c r="A243" s="97"/>
      <c r="B243" s="55"/>
      <c r="C243" s="26"/>
      <c r="D243" s="32"/>
      <c r="E243" s="4"/>
      <c r="F243" s="127"/>
      <c r="G243" s="128"/>
      <c r="H243" s="129"/>
    </row>
    <row r="244" spans="1:8">
      <c r="A244" s="97"/>
      <c r="B244" s="55"/>
      <c r="C244" s="26"/>
      <c r="D244" s="32"/>
      <c r="E244" s="4"/>
      <c r="F244" s="127"/>
      <c r="G244" s="128"/>
      <c r="H244" s="129"/>
    </row>
    <row r="245" spans="1:8">
      <c r="A245" s="97"/>
      <c r="B245" s="55"/>
      <c r="C245" s="26"/>
      <c r="D245" s="32"/>
      <c r="E245" s="4"/>
      <c r="F245" s="127"/>
      <c r="G245" s="128"/>
      <c r="H245" s="129"/>
    </row>
    <row r="246" spans="1:8">
      <c r="A246" s="97"/>
      <c r="B246" s="55"/>
      <c r="C246" s="26"/>
      <c r="D246" s="32"/>
      <c r="E246" s="4"/>
      <c r="F246" s="127"/>
      <c r="G246" s="128"/>
      <c r="H246" s="129"/>
    </row>
    <row r="247" spans="1:8">
      <c r="A247" s="97"/>
      <c r="B247" s="55"/>
      <c r="C247" s="26"/>
      <c r="D247" s="32"/>
      <c r="E247" s="4"/>
      <c r="F247" s="127"/>
      <c r="G247" s="128"/>
      <c r="H247" s="129"/>
    </row>
    <row r="248" spans="1:8">
      <c r="A248" s="97"/>
      <c r="B248" s="55"/>
      <c r="C248" s="26"/>
      <c r="D248" s="32"/>
      <c r="E248" s="4"/>
      <c r="F248" s="127"/>
      <c r="G248" s="128"/>
      <c r="H248" s="129"/>
    </row>
    <row r="249" spans="1:8">
      <c r="A249" s="97"/>
      <c r="B249" s="55"/>
      <c r="C249" s="26"/>
      <c r="D249" s="32"/>
      <c r="E249" s="4"/>
      <c r="F249" s="127"/>
      <c r="G249" s="128"/>
      <c r="H249" s="129"/>
    </row>
    <row r="250" spans="1:8">
      <c r="A250" s="97"/>
      <c r="B250" s="55"/>
      <c r="C250" s="26"/>
      <c r="D250" s="32"/>
      <c r="E250" s="4"/>
      <c r="F250" s="127"/>
      <c r="G250" s="128"/>
      <c r="H250" s="129"/>
    </row>
    <row r="251" spans="1:8">
      <c r="A251" s="97"/>
      <c r="B251" s="55"/>
      <c r="C251" s="26"/>
      <c r="D251" s="32"/>
      <c r="E251" s="4"/>
      <c r="F251" s="127"/>
      <c r="G251" s="128"/>
      <c r="H251" s="129"/>
    </row>
    <row r="252" spans="1:8">
      <c r="A252" s="97"/>
      <c r="B252" s="55"/>
      <c r="C252" s="26"/>
      <c r="D252" s="32"/>
      <c r="E252" s="4"/>
      <c r="F252" s="127"/>
      <c r="G252" s="128"/>
      <c r="H252" s="129"/>
    </row>
    <row r="253" spans="1:8">
      <c r="A253" s="97"/>
      <c r="B253" s="55"/>
      <c r="C253" s="26"/>
      <c r="D253" s="32"/>
      <c r="E253" s="4"/>
      <c r="F253" s="135"/>
      <c r="G253" s="128"/>
      <c r="H253" s="129"/>
    </row>
    <row r="254" spans="1:8">
      <c r="A254" s="97"/>
      <c r="B254" s="55"/>
      <c r="C254" s="26"/>
      <c r="D254" s="32"/>
      <c r="E254" s="4"/>
      <c r="F254" s="127"/>
      <c r="G254" s="128"/>
      <c r="H254" s="129"/>
    </row>
    <row r="255" spans="1:8">
      <c r="A255" s="97"/>
      <c r="B255" s="55"/>
      <c r="C255" s="26"/>
      <c r="D255" s="32"/>
      <c r="E255" s="4"/>
      <c r="F255" s="127"/>
      <c r="G255" s="128"/>
      <c r="H255" s="129"/>
    </row>
    <row r="256" spans="1:8">
      <c r="A256" s="97"/>
      <c r="B256" s="55"/>
      <c r="C256" s="26"/>
      <c r="D256" s="32"/>
      <c r="E256" s="4"/>
      <c r="F256" s="127"/>
      <c r="G256" s="128"/>
      <c r="H256" s="129"/>
    </row>
    <row r="257" spans="1:9">
      <c r="A257" s="97"/>
      <c r="B257" s="55"/>
      <c r="C257" s="26"/>
      <c r="D257" s="32"/>
      <c r="E257" s="4"/>
      <c r="F257" s="127"/>
      <c r="G257" s="128"/>
      <c r="H257" s="129"/>
    </row>
    <row r="258" spans="1:9">
      <c r="A258" s="97"/>
      <c r="B258" s="55"/>
      <c r="C258" s="26"/>
      <c r="D258" s="32"/>
      <c r="E258" s="4"/>
      <c r="F258" s="127"/>
      <c r="G258" s="128"/>
      <c r="H258" s="129"/>
    </row>
    <row r="259" spans="1:9">
      <c r="A259" s="97"/>
      <c r="B259" s="55"/>
      <c r="C259" s="26"/>
      <c r="D259" s="32"/>
      <c r="E259" s="4"/>
      <c r="F259" s="133"/>
      <c r="G259" s="133"/>
      <c r="H259" s="134"/>
    </row>
    <row r="260" spans="1:9">
      <c r="A260" s="97"/>
      <c r="B260" s="55"/>
      <c r="C260" s="26"/>
      <c r="D260" s="32"/>
      <c r="E260" s="4"/>
      <c r="F260" s="127"/>
      <c r="G260" s="128"/>
      <c r="H260" s="129"/>
    </row>
    <row r="261" spans="1:9">
      <c r="A261" s="97"/>
      <c r="B261" s="55"/>
      <c r="C261" s="26"/>
      <c r="D261" s="32"/>
      <c r="E261" s="4"/>
      <c r="F261" s="127"/>
      <c r="G261" s="128"/>
      <c r="H261" s="129"/>
      <c r="I261" s="11"/>
    </row>
    <row r="262" spans="1:9">
      <c r="A262" s="97"/>
      <c r="B262" s="55"/>
      <c r="C262" s="26"/>
      <c r="D262" s="32"/>
      <c r="E262" s="4"/>
      <c r="F262" s="127"/>
      <c r="G262" s="128"/>
      <c r="H262" s="129"/>
      <c r="I262" s="11"/>
    </row>
    <row r="263" spans="1:9">
      <c r="A263" s="97"/>
      <c r="B263" s="55"/>
      <c r="C263" s="26"/>
      <c r="D263" s="32"/>
      <c r="E263" s="4"/>
      <c r="F263" s="127"/>
      <c r="G263" s="128"/>
      <c r="H263" s="129"/>
    </row>
    <row r="264" spans="1:9">
      <c r="A264" s="97"/>
      <c r="B264" s="55"/>
      <c r="C264" s="26"/>
      <c r="D264" s="32"/>
      <c r="E264" s="4"/>
      <c r="F264" s="127"/>
      <c r="G264" s="128"/>
      <c r="H264" s="129"/>
    </row>
    <row r="265" spans="1:9">
      <c r="A265" s="97"/>
      <c r="B265" s="55"/>
      <c r="C265" s="26"/>
      <c r="D265" s="32"/>
      <c r="E265" s="4"/>
      <c r="F265" s="127"/>
      <c r="G265" s="128"/>
      <c r="H265" s="129"/>
    </row>
    <row r="266" spans="1:9">
      <c r="A266" s="97"/>
      <c r="B266" s="55"/>
      <c r="C266" s="26"/>
      <c r="D266" s="32"/>
      <c r="E266" s="4"/>
      <c r="F266" s="127"/>
      <c r="G266" s="128"/>
      <c r="H266" s="129"/>
      <c r="I266" s="11"/>
    </row>
    <row r="267" spans="1:9">
      <c r="A267" s="97"/>
      <c r="B267" s="55"/>
      <c r="C267" s="26"/>
      <c r="D267" s="32"/>
      <c r="E267" s="4"/>
      <c r="F267" s="127"/>
      <c r="G267" s="128"/>
      <c r="H267" s="129"/>
    </row>
    <row r="268" spans="1:9">
      <c r="A268" s="97"/>
      <c r="B268" s="55"/>
      <c r="C268" s="26"/>
      <c r="D268" s="32"/>
      <c r="E268" s="4"/>
      <c r="F268" s="127"/>
      <c r="G268" s="128"/>
      <c r="H268" s="129"/>
    </row>
    <row r="269" spans="1:9">
      <c r="A269" s="97"/>
      <c r="B269" s="55"/>
      <c r="C269" s="26"/>
      <c r="D269" s="32"/>
      <c r="E269" s="4"/>
      <c r="F269" s="140"/>
      <c r="G269" s="140"/>
      <c r="H269" s="141"/>
    </row>
    <row r="270" spans="1:9">
      <c r="A270" s="97"/>
      <c r="B270" s="55"/>
      <c r="C270" s="26"/>
      <c r="D270" s="96"/>
      <c r="E270" s="4"/>
      <c r="F270" s="135"/>
      <c r="G270" s="128"/>
      <c r="H270" s="129"/>
    </row>
    <row r="271" spans="1:9">
      <c r="A271" s="97"/>
      <c r="B271" s="55"/>
      <c r="C271" s="26"/>
      <c r="D271" s="32"/>
      <c r="E271" s="4"/>
      <c r="F271" s="139"/>
      <c r="G271" s="128"/>
      <c r="H271" s="129"/>
    </row>
    <row r="272" spans="1:9">
      <c r="A272" s="97"/>
      <c r="B272" s="55"/>
      <c r="C272" s="26"/>
      <c r="D272" s="32"/>
      <c r="E272" s="4"/>
      <c r="F272" s="135"/>
      <c r="G272" s="128"/>
      <c r="H272" s="129"/>
    </row>
    <row r="273" spans="1:8">
      <c r="A273" s="97"/>
      <c r="B273" s="55"/>
      <c r="C273" s="26"/>
      <c r="D273" s="32"/>
      <c r="E273" s="4"/>
      <c r="F273" s="127"/>
      <c r="G273" s="128"/>
      <c r="H273" s="129"/>
    </row>
    <row r="274" spans="1:8">
      <c r="A274" s="97"/>
      <c r="B274" s="55"/>
      <c r="C274" s="26"/>
      <c r="D274" s="32"/>
      <c r="E274" s="4"/>
      <c r="F274" s="127"/>
      <c r="G274" s="128"/>
      <c r="H274" s="129"/>
    </row>
    <row r="275" spans="1:8">
      <c r="A275" s="97"/>
      <c r="B275" s="55"/>
      <c r="C275" s="26"/>
      <c r="D275" s="32"/>
      <c r="E275" s="4"/>
      <c r="F275" s="127"/>
      <c r="G275" s="128"/>
      <c r="H275" s="129"/>
    </row>
    <row r="276" spans="1:8">
      <c r="A276" s="97"/>
      <c r="B276" s="55"/>
      <c r="C276" s="26"/>
      <c r="D276" s="96"/>
      <c r="E276" s="4"/>
      <c r="F276" s="127"/>
      <c r="G276" s="128"/>
      <c r="H276" s="129"/>
    </row>
    <row r="277" spans="1:8">
      <c r="A277" s="97"/>
      <c r="B277" s="55"/>
      <c r="C277" s="26"/>
      <c r="D277" s="32"/>
      <c r="E277" s="4"/>
      <c r="F277" s="127"/>
      <c r="G277" s="128"/>
      <c r="H277" s="129"/>
    </row>
    <row r="278" spans="1:8">
      <c r="A278" s="97"/>
      <c r="B278" s="55"/>
      <c r="C278" s="26"/>
      <c r="D278" s="32"/>
      <c r="E278" s="4"/>
      <c r="F278" s="127"/>
      <c r="G278" s="128"/>
      <c r="H278" s="129"/>
    </row>
    <row r="279" spans="1:8">
      <c r="A279" s="97"/>
      <c r="B279" s="55"/>
      <c r="C279" s="26"/>
      <c r="D279" s="32"/>
      <c r="E279" s="4"/>
      <c r="F279" s="127"/>
      <c r="G279" s="128"/>
      <c r="H279" s="129"/>
    </row>
    <row r="280" spans="1:8">
      <c r="A280" s="97"/>
      <c r="B280" s="55"/>
      <c r="C280" s="26"/>
      <c r="D280" s="32"/>
      <c r="E280" s="4"/>
      <c r="F280" s="127"/>
      <c r="G280" s="128"/>
      <c r="H280" s="129"/>
    </row>
    <row r="281" spans="1:8">
      <c r="A281" s="97"/>
      <c r="B281" s="55"/>
      <c r="C281" s="26"/>
      <c r="D281" s="32"/>
      <c r="E281" s="4"/>
      <c r="F281" s="127"/>
      <c r="G281" s="128"/>
      <c r="H281" s="129"/>
    </row>
    <row r="282" spans="1:8">
      <c r="A282" s="97"/>
      <c r="B282" s="55"/>
      <c r="C282" s="26"/>
      <c r="D282" s="32"/>
      <c r="E282" s="4"/>
      <c r="F282" s="127"/>
      <c r="G282" s="128"/>
      <c r="H282" s="129"/>
    </row>
    <row r="283" spans="1:8">
      <c r="A283" s="97"/>
      <c r="B283" s="55"/>
      <c r="C283" s="26"/>
      <c r="D283" s="32"/>
      <c r="E283" s="4"/>
      <c r="F283" s="127"/>
      <c r="G283" s="128"/>
      <c r="H283" s="129"/>
    </row>
    <row r="284" spans="1:8">
      <c r="A284" s="97"/>
      <c r="B284" s="55"/>
      <c r="C284" s="26"/>
      <c r="D284" s="32"/>
      <c r="E284" s="4"/>
      <c r="F284" s="127"/>
      <c r="G284" s="128"/>
      <c r="H284" s="129"/>
    </row>
    <row r="285" spans="1:8">
      <c r="A285" s="97"/>
      <c r="B285" s="55"/>
      <c r="C285" s="26"/>
      <c r="D285" s="32"/>
      <c r="E285" s="4"/>
      <c r="F285" s="127"/>
      <c r="G285" s="128"/>
      <c r="H285" s="129"/>
    </row>
    <row r="286" spans="1:8">
      <c r="A286" s="97"/>
      <c r="B286" s="55"/>
      <c r="C286" s="26"/>
      <c r="D286" s="32"/>
      <c r="E286" s="4"/>
      <c r="F286" s="127"/>
      <c r="G286" s="128"/>
      <c r="H286" s="129"/>
    </row>
    <row r="287" spans="1:8">
      <c r="A287" s="97"/>
      <c r="B287" s="55"/>
      <c r="C287" s="26"/>
      <c r="D287" s="32"/>
      <c r="E287" s="4"/>
      <c r="F287" s="127"/>
      <c r="G287" s="128"/>
      <c r="H287" s="129"/>
    </row>
    <row r="288" spans="1:8">
      <c r="A288" s="97"/>
      <c r="B288" s="55"/>
      <c r="C288" s="26"/>
      <c r="D288" s="32"/>
      <c r="E288" s="4"/>
      <c r="F288" s="127"/>
      <c r="G288" s="128"/>
      <c r="H288" s="129"/>
    </row>
    <row r="289" spans="1:9">
      <c r="A289" s="97"/>
      <c r="B289" s="55"/>
      <c r="C289" s="26"/>
      <c r="D289" s="32"/>
      <c r="E289" s="4"/>
      <c r="F289" s="135"/>
      <c r="G289" s="136"/>
      <c r="H289" s="137"/>
    </row>
    <row r="290" spans="1:9">
      <c r="A290" s="97"/>
      <c r="B290" s="55"/>
      <c r="C290" s="26"/>
      <c r="D290" s="32"/>
      <c r="E290" s="4"/>
      <c r="F290" s="139"/>
      <c r="G290" s="136"/>
      <c r="H290" s="137"/>
    </row>
    <row r="291" spans="1:9">
      <c r="A291" s="97"/>
      <c r="B291" s="55"/>
      <c r="C291" s="26"/>
      <c r="D291" s="32"/>
      <c r="E291" s="4"/>
      <c r="F291" s="127"/>
      <c r="G291" s="128"/>
      <c r="H291" s="129"/>
    </row>
    <row r="292" spans="1:9">
      <c r="A292" s="97"/>
      <c r="B292" s="55"/>
      <c r="C292" s="26"/>
      <c r="D292" s="32"/>
      <c r="E292" s="4"/>
      <c r="F292" s="127"/>
      <c r="G292" s="128"/>
      <c r="H292" s="129"/>
    </row>
    <row r="293" spans="1:9">
      <c r="A293" s="97"/>
      <c r="B293" s="55"/>
      <c r="C293" s="26"/>
      <c r="D293" s="32"/>
      <c r="E293" s="4"/>
      <c r="F293" s="127"/>
      <c r="G293" s="128"/>
      <c r="H293" s="129"/>
    </row>
    <row r="294" spans="1:9">
      <c r="A294" s="97"/>
      <c r="B294" s="55"/>
      <c r="C294" s="26"/>
      <c r="D294" s="32"/>
      <c r="E294" s="4"/>
      <c r="F294" s="127"/>
      <c r="G294" s="128"/>
      <c r="H294" s="129"/>
    </row>
    <row r="295" spans="1:9">
      <c r="A295" s="97"/>
      <c r="B295" s="55"/>
      <c r="C295" s="26"/>
      <c r="D295" s="32"/>
      <c r="E295" s="4"/>
      <c r="F295" s="127"/>
      <c r="G295" s="128"/>
      <c r="H295" s="129"/>
      <c r="I295" s="11"/>
    </row>
    <row r="296" spans="1:9">
      <c r="A296" s="97"/>
      <c r="B296" s="55"/>
      <c r="C296" s="26"/>
      <c r="D296" s="32"/>
      <c r="E296" s="4"/>
      <c r="F296" s="133"/>
      <c r="G296" s="133"/>
      <c r="H296" s="134"/>
      <c r="I296" s="11"/>
    </row>
    <row r="297" spans="1:9">
      <c r="A297" s="97"/>
      <c r="B297" s="55"/>
      <c r="C297" s="26"/>
      <c r="D297" s="32"/>
      <c r="E297" s="4"/>
      <c r="F297" s="127"/>
      <c r="G297" s="128"/>
      <c r="H297" s="129"/>
    </row>
    <row r="298" spans="1:9">
      <c r="A298" s="97"/>
      <c r="B298" s="55"/>
      <c r="C298" s="26"/>
      <c r="D298" s="32"/>
      <c r="E298" s="4"/>
      <c r="F298" s="127"/>
      <c r="G298" s="128"/>
      <c r="H298" s="129"/>
    </row>
    <row r="299" spans="1:9">
      <c r="A299" s="97"/>
      <c r="B299" s="55"/>
      <c r="C299" s="26"/>
      <c r="D299" s="32"/>
      <c r="E299" s="4"/>
      <c r="F299" s="127"/>
      <c r="G299" s="128"/>
      <c r="H299" s="129"/>
    </row>
    <row r="300" spans="1:9">
      <c r="A300" s="97"/>
      <c r="B300" s="55"/>
      <c r="C300" s="26"/>
      <c r="D300" s="32"/>
      <c r="E300" s="4"/>
      <c r="F300" s="127"/>
      <c r="G300" s="128"/>
      <c r="H300" s="129"/>
    </row>
    <row r="301" spans="1:9">
      <c r="A301" s="97"/>
      <c r="B301" s="55"/>
      <c r="C301" s="26"/>
      <c r="D301" s="32"/>
      <c r="E301" s="4"/>
      <c r="F301" s="127"/>
      <c r="G301" s="128"/>
      <c r="H301" s="129"/>
      <c r="I301" s="11"/>
    </row>
    <row r="302" spans="1:9">
      <c r="A302" s="97"/>
      <c r="B302" s="55"/>
      <c r="C302" s="26"/>
      <c r="D302" s="32"/>
      <c r="E302" s="4"/>
      <c r="F302" s="127"/>
      <c r="G302" s="128"/>
      <c r="H302" s="129"/>
      <c r="I302" s="11"/>
    </row>
    <row r="303" spans="1:9">
      <c r="A303" s="97"/>
      <c r="B303" s="55"/>
      <c r="C303" s="26"/>
      <c r="D303" s="32"/>
      <c r="E303" s="4"/>
      <c r="F303" s="127"/>
      <c r="G303" s="128"/>
      <c r="H303" s="129"/>
    </row>
    <row r="304" spans="1:9">
      <c r="A304" s="97"/>
      <c r="B304" s="55"/>
      <c r="C304" s="26"/>
      <c r="D304" s="32"/>
      <c r="E304" s="4"/>
      <c r="F304" s="127"/>
      <c r="G304" s="128"/>
      <c r="H304" s="129"/>
    </row>
    <row r="305" spans="1:10">
      <c r="A305" s="97"/>
      <c r="B305" s="55"/>
      <c r="C305" s="26"/>
      <c r="D305" s="32"/>
      <c r="E305" s="4"/>
      <c r="F305" s="127"/>
      <c r="G305" s="128"/>
      <c r="H305" s="129"/>
    </row>
    <row r="306" spans="1:10">
      <c r="A306" s="97"/>
      <c r="B306" s="55"/>
      <c r="C306" s="26"/>
      <c r="D306" s="32"/>
      <c r="E306" s="4"/>
      <c r="F306" s="127"/>
      <c r="G306" s="128"/>
      <c r="H306" s="129"/>
    </row>
    <row r="307" spans="1:10">
      <c r="A307" s="97"/>
      <c r="B307" s="55"/>
      <c r="C307" s="26"/>
      <c r="D307" s="32"/>
      <c r="E307" s="4"/>
      <c r="F307" s="127"/>
      <c r="G307" s="128"/>
      <c r="H307" s="129"/>
    </row>
    <row r="308" spans="1:10">
      <c r="A308" s="97"/>
      <c r="B308" s="55"/>
      <c r="C308" s="26"/>
      <c r="D308" s="32"/>
      <c r="E308" s="4"/>
      <c r="F308" s="135"/>
      <c r="G308" s="136"/>
      <c r="H308" s="137"/>
      <c r="J308" s="11"/>
    </row>
    <row r="309" spans="1:10">
      <c r="A309" s="97"/>
      <c r="B309" s="55"/>
      <c r="C309" s="26"/>
      <c r="D309" s="32"/>
      <c r="E309" s="4"/>
      <c r="F309" s="135"/>
      <c r="G309" s="136"/>
      <c r="H309" s="137"/>
    </row>
    <row r="310" spans="1:10">
      <c r="A310" s="97"/>
      <c r="B310" s="55"/>
      <c r="C310" s="26"/>
      <c r="D310" s="32"/>
      <c r="E310" s="4"/>
      <c r="F310" s="127"/>
      <c r="G310" s="128"/>
      <c r="H310" s="129"/>
    </row>
    <row r="311" spans="1:10">
      <c r="A311" s="97"/>
      <c r="B311" s="55"/>
      <c r="C311" s="26"/>
      <c r="D311" s="32"/>
      <c r="E311" s="4"/>
      <c r="F311" s="127"/>
      <c r="G311" s="128"/>
      <c r="H311" s="129"/>
    </row>
    <row r="312" spans="1:10">
      <c r="A312" s="97"/>
      <c r="B312" s="55"/>
      <c r="C312" s="26"/>
      <c r="D312" s="32"/>
      <c r="E312" s="4"/>
      <c r="F312" s="127"/>
      <c r="G312" s="128"/>
      <c r="H312" s="129"/>
      <c r="I312" s="11"/>
    </row>
    <row r="313" spans="1:10">
      <c r="A313" s="97"/>
      <c r="B313" s="55"/>
      <c r="C313" s="26"/>
      <c r="D313" s="32"/>
      <c r="E313" s="4"/>
      <c r="F313" s="127"/>
      <c r="G313" s="128"/>
      <c r="H313" s="129"/>
      <c r="I313" s="11"/>
    </row>
    <row r="314" spans="1:10">
      <c r="A314" s="97"/>
      <c r="B314" s="55"/>
      <c r="C314" s="26"/>
      <c r="D314" s="32"/>
      <c r="E314" s="4"/>
      <c r="F314" s="127"/>
      <c r="G314" s="128"/>
      <c r="H314" s="129"/>
    </row>
    <row r="315" spans="1:10">
      <c r="A315" s="97"/>
      <c r="B315" s="55"/>
      <c r="C315" s="26"/>
      <c r="D315" s="32"/>
      <c r="E315" s="4"/>
      <c r="F315" s="127"/>
      <c r="G315" s="128"/>
      <c r="H315" s="129"/>
    </row>
    <row r="316" spans="1:10">
      <c r="A316" s="97"/>
      <c r="B316" s="55"/>
      <c r="C316" s="26"/>
      <c r="D316" s="32"/>
      <c r="E316" s="4"/>
      <c r="F316" s="127"/>
      <c r="G316" s="128"/>
      <c r="H316" s="129"/>
    </row>
    <row r="317" spans="1:10">
      <c r="A317" s="97"/>
      <c r="B317" s="55"/>
      <c r="C317" s="26"/>
      <c r="D317" s="32"/>
      <c r="E317" s="4"/>
      <c r="F317" s="127"/>
      <c r="G317" s="128"/>
      <c r="H317" s="129"/>
    </row>
    <row r="318" spans="1:10">
      <c r="A318" s="97"/>
      <c r="B318" s="55"/>
      <c r="C318" s="26"/>
      <c r="D318" s="32"/>
      <c r="E318" s="4"/>
      <c r="F318" s="127"/>
      <c r="G318" s="128"/>
      <c r="H318" s="129"/>
    </row>
    <row r="319" spans="1:10">
      <c r="A319" s="97"/>
      <c r="B319" s="55"/>
      <c r="C319" s="26"/>
      <c r="D319" s="32"/>
      <c r="E319" s="4"/>
      <c r="F319" s="127"/>
      <c r="G319" s="128"/>
      <c r="H319" s="129"/>
    </row>
    <row r="320" spans="1:10">
      <c r="A320" s="97"/>
      <c r="B320" s="55"/>
      <c r="C320" s="26"/>
      <c r="D320" s="32"/>
      <c r="E320" s="4"/>
      <c r="F320" s="127"/>
      <c r="G320" s="128"/>
      <c r="H320" s="129"/>
    </row>
    <row r="321" spans="1:9">
      <c r="A321" s="97"/>
      <c r="B321" s="55"/>
      <c r="C321" s="26"/>
      <c r="D321" s="32"/>
      <c r="E321" s="4"/>
      <c r="F321" s="127"/>
      <c r="G321" s="128"/>
      <c r="H321" s="129"/>
      <c r="I321" s="11"/>
    </row>
    <row r="322" spans="1:9">
      <c r="A322" s="97"/>
      <c r="B322" s="55"/>
      <c r="C322" s="26"/>
      <c r="D322" s="32"/>
      <c r="E322" s="4"/>
      <c r="F322" s="127"/>
      <c r="G322" s="128"/>
      <c r="H322" s="129"/>
      <c r="I322" s="11"/>
    </row>
    <row r="323" spans="1:9" ht="14.25" customHeight="1">
      <c r="A323" s="97"/>
      <c r="B323" s="55"/>
      <c r="C323" s="26"/>
      <c r="D323" s="32"/>
      <c r="E323" s="4"/>
      <c r="F323" s="127"/>
      <c r="G323" s="128"/>
      <c r="H323" s="129"/>
    </row>
    <row r="324" spans="1:9">
      <c r="A324" s="97"/>
      <c r="B324" s="55"/>
      <c r="C324" s="26"/>
      <c r="D324" s="32"/>
      <c r="E324" s="4"/>
      <c r="F324" s="127"/>
      <c r="G324" s="128"/>
      <c r="H324" s="129"/>
    </row>
    <row r="325" spans="1:9">
      <c r="A325" s="97"/>
      <c r="B325" s="55"/>
      <c r="C325" s="26"/>
      <c r="D325" s="32"/>
      <c r="E325" s="4"/>
      <c r="F325" s="127"/>
      <c r="G325" s="128"/>
      <c r="H325" s="129"/>
    </row>
    <row r="326" spans="1:9">
      <c r="A326" s="97"/>
      <c r="B326" s="55"/>
      <c r="C326" s="26"/>
      <c r="D326" s="32"/>
      <c r="E326" s="4"/>
      <c r="F326" s="127"/>
      <c r="G326" s="128"/>
      <c r="H326" s="129"/>
    </row>
    <row r="327" spans="1:9">
      <c r="A327" s="97"/>
      <c r="B327" s="55"/>
      <c r="C327" s="26"/>
      <c r="D327" s="32"/>
      <c r="E327" s="4"/>
      <c r="F327" s="127"/>
      <c r="G327" s="128"/>
      <c r="H327" s="129"/>
    </row>
    <row r="328" spans="1:9">
      <c r="A328" s="97"/>
      <c r="B328" s="55"/>
      <c r="C328" s="26"/>
      <c r="D328" s="32"/>
      <c r="E328" s="4"/>
      <c r="F328" s="127"/>
      <c r="G328" s="128"/>
      <c r="H328" s="129"/>
    </row>
    <row r="329" spans="1:9">
      <c r="A329" s="97"/>
      <c r="B329" s="55"/>
      <c r="C329" s="26"/>
      <c r="D329" s="32"/>
      <c r="E329" s="4"/>
      <c r="F329" s="127"/>
      <c r="G329" s="128"/>
      <c r="H329" s="129"/>
    </row>
    <row r="330" spans="1:9">
      <c r="A330" s="97"/>
      <c r="B330" s="55"/>
      <c r="C330" s="26"/>
      <c r="D330" s="32"/>
      <c r="E330" s="4"/>
      <c r="F330" s="127"/>
      <c r="G330" s="128"/>
      <c r="H330" s="129"/>
    </row>
    <row r="331" spans="1:9">
      <c r="A331" s="97"/>
      <c r="B331" s="55"/>
      <c r="C331" s="26"/>
      <c r="D331" s="32"/>
      <c r="E331" s="4"/>
      <c r="F331" s="127"/>
      <c r="G331" s="128"/>
      <c r="H331" s="129"/>
    </row>
    <row r="332" spans="1:9">
      <c r="A332" s="97"/>
      <c r="B332" s="55"/>
      <c r="C332" s="26"/>
      <c r="D332" s="32"/>
      <c r="E332" s="4"/>
      <c r="F332" s="127"/>
      <c r="G332" s="128"/>
      <c r="H332" s="129"/>
    </row>
    <row r="333" spans="1:9">
      <c r="A333" s="97"/>
      <c r="B333" s="55"/>
      <c r="C333" s="26"/>
      <c r="D333" s="32"/>
      <c r="E333" s="4"/>
      <c r="F333" s="127"/>
      <c r="G333" s="128"/>
      <c r="H333" s="129"/>
    </row>
    <row r="334" spans="1:9">
      <c r="A334" s="97"/>
      <c r="B334" s="55"/>
      <c r="C334" s="26"/>
      <c r="D334" s="32"/>
      <c r="E334" s="4"/>
      <c r="F334" s="127"/>
      <c r="G334" s="128"/>
      <c r="H334" s="129"/>
    </row>
    <row r="335" spans="1:9">
      <c r="A335" s="97"/>
      <c r="B335" s="55"/>
      <c r="C335" s="26"/>
      <c r="D335" s="32"/>
      <c r="E335" s="4"/>
      <c r="F335" s="127"/>
      <c r="G335" s="128"/>
      <c r="H335" s="129"/>
    </row>
    <row r="336" spans="1:9">
      <c r="A336" s="97"/>
      <c r="B336" s="55"/>
      <c r="C336" s="26"/>
      <c r="D336" s="32"/>
      <c r="E336" s="4"/>
      <c r="F336" s="130"/>
      <c r="G336" s="131"/>
      <c r="H336" s="132"/>
    </row>
    <row r="337" spans="1:8">
      <c r="A337" s="97"/>
      <c r="B337" s="55"/>
      <c r="C337" s="26"/>
      <c r="D337" s="32"/>
      <c r="E337" s="4"/>
      <c r="F337" s="127"/>
      <c r="G337" s="128"/>
      <c r="H337" s="129"/>
    </row>
    <row r="338" spans="1:8">
      <c r="A338" s="97"/>
      <c r="B338" s="55"/>
      <c r="C338" s="26"/>
      <c r="D338" s="32"/>
      <c r="E338" s="4"/>
      <c r="F338" s="174"/>
      <c r="G338" s="175"/>
      <c r="H338" s="176"/>
    </row>
    <row r="339" spans="1:8">
      <c r="A339" s="97"/>
      <c r="B339" s="55"/>
      <c r="C339" s="26"/>
      <c r="D339" s="32"/>
      <c r="E339" s="4"/>
      <c r="F339" s="174"/>
      <c r="G339" s="175"/>
      <c r="H339" s="176"/>
    </row>
    <row r="340" spans="1:8">
      <c r="A340" s="97"/>
      <c r="B340" s="55"/>
      <c r="C340" s="26"/>
      <c r="D340" s="32"/>
      <c r="E340" s="4"/>
      <c r="F340" s="127"/>
      <c r="G340" s="128"/>
      <c r="H340" s="129"/>
    </row>
    <row r="341" spans="1:8">
      <c r="A341" s="97"/>
      <c r="B341" s="55"/>
      <c r="C341" s="26"/>
      <c r="D341" s="32"/>
      <c r="E341" s="4"/>
      <c r="F341" s="127"/>
      <c r="G341" s="128"/>
      <c r="H341" s="129"/>
    </row>
    <row r="342" spans="1:8">
      <c r="A342" s="97"/>
      <c r="B342" s="55"/>
      <c r="C342" s="26"/>
      <c r="D342" s="32"/>
      <c r="E342" s="4"/>
      <c r="F342" s="127"/>
      <c r="G342" s="128"/>
      <c r="H342" s="129"/>
    </row>
    <row r="343" spans="1:8">
      <c r="A343" s="97"/>
      <c r="B343" s="55"/>
      <c r="C343" s="26"/>
      <c r="D343" s="32"/>
      <c r="E343" s="4"/>
      <c r="F343" s="127"/>
      <c r="G343" s="128"/>
      <c r="H343" s="129"/>
    </row>
    <row r="344" spans="1:8">
      <c r="A344" s="97"/>
      <c r="B344" s="55"/>
      <c r="C344" s="26"/>
      <c r="D344" s="32"/>
      <c r="E344" s="4"/>
      <c r="F344" s="127"/>
      <c r="G344" s="128"/>
      <c r="H344" s="129"/>
    </row>
    <row r="345" spans="1:8">
      <c r="A345" s="97"/>
      <c r="B345" s="55"/>
      <c r="C345" s="26"/>
      <c r="D345" s="32"/>
      <c r="E345" s="4"/>
      <c r="F345" s="127"/>
      <c r="G345" s="128"/>
      <c r="H345" s="129"/>
    </row>
    <row r="346" spans="1:8">
      <c r="A346" s="97"/>
      <c r="B346" s="55"/>
      <c r="C346" s="26"/>
      <c r="D346" s="32"/>
      <c r="E346" s="4"/>
      <c r="F346" s="127"/>
      <c r="G346" s="128"/>
      <c r="H346" s="129"/>
    </row>
    <row r="347" spans="1:8">
      <c r="A347" s="97"/>
      <c r="B347" s="55"/>
      <c r="C347" s="26"/>
      <c r="D347" s="32"/>
      <c r="E347" s="4"/>
      <c r="F347" s="127"/>
      <c r="G347" s="128"/>
      <c r="H347" s="129"/>
    </row>
    <row r="348" spans="1:8">
      <c r="A348" s="97"/>
      <c r="B348" s="55"/>
      <c r="C348" s="26"/>
      <c r="D348" s="32"/>
      <c r="E348" s="4"/>
      <c r="F348" s="127"/>
      <c r="G348" s="128"/>
      <c r="H348" s="129"/>
    </row>
    <row r="349" spans="1:8">
      <c r="A349" s="97"/>
      <c r="B349" s="55"/>
      <c r="C349" s="26"/>
      <c r="D349" s="32"/>
      <c r="E349" s="4"/>
      <c r="F349" s="127"/>
      <c r="G349" s="128"/>
      <c r="H349" s="129"/>
    </row>
    <row r="350" spans="1:8">
      <c r="A350" s="97"/>
      <c r="B350" s="55"/>
      <c r="C350" s="26"/>
      <c r="D350" s="32"/>
      <c r="E350" s="4"/>
      <c r="F350" s="127"/>
      <c r="G350" s="128"/>
      <c r="H350" s="129"/>
    </row>
    <row r="351" spans="1:8">
      <c r="A351" s="97"/>
      <c r="B351" s="55"/>
      <c r="C351" s="26"/>
      <c r="D351" s="32"/>
      <c r="E351" s="4"/>
      <c r="F351" s="127"/>
      <c r="G351" s="128"/>
      <c r="H351" s="129"/>
    </row>
    <row r="352" spans="1:8">
      <c r="A352" s="97"/>
      <c r="B352" s="55"/>
      <c r="C352" s="26"/>
      <c r="D352" s="32"/>
      <c r="E352" s="4"/>
      <c r="F352" s="127"/>
      <c r="G352" s="128"/>
      <c r="H352" s="129"/>
    </row>
    <row r="353" spans="1:8">
      <c r="A353" s="97"/>
      <c r="B353" s="55"/>
      <c r="C353" s="26"/>
      <c r="D353" s="32"/>
      <c r="E353" s="4"/>
      <c r="F353" s="127"/>
      <c r="G353" s="128"/>
      <c r="H353" s="129"/>
    </row>
    <row r="354" spans="1:8">
      <c r="A354" s="97"/>
      <c r="B354" s="55"/>
      <c r="C354" s="26"/>
      <c r="D354" s="32"/>
      <c r="E354" s="4"/>
      <c r="F354" s="127"/>
      <c r="G354" s="128"/>
      <c r="H354" s="129"/>
    </row>
    <row r="355" spans="1:8">
      <c r="A355" s="97"/>
      <c r="B355" s="55"/>
      <c r="C355" s="26"/>
      <c r="D355" s="32"/>
      <c r="E355" s="4"/>
      <c r="F355" s="127"/>
      <c r="G355" s="128"/>
      <c r="H355" s="129"/>
    </row>
    <row r="356" spans="1:8">
      <c r="A356" s="97"/>
      <c r="B356" s="55"/>
      <c r="C356" s="26"/>
      <c r="D356" s="32"/>
      <c r="E356" s="4"/>
      <c r="F356" s="127"/>
      <c r="G356" s="128"/>
      <c r="H356" s="129"/>
    </row>
    <row r="357" spans="1:8">
      <c r="A357" s="97"/>
      <c r="B357" s="55"/>
      <c r="C357" s="26"/>
      <c r="D357" s="32"/>
      <c r="E357" s="4"/>
      <c r="F357" s="127"/>
      <c r="G357" s="128"/>
      <c r="H357" s="129"/>
    </row>
    <row r="358" spans="1:8">
      <c r="A358" s="97"/>
      <c r="B358" s="55"/>
      <c r="C358" s="26"/>
      <c r="D358" s="32"/>
      <c r="E358" s="4"/>
      <c r="F358" s="127"/>
      <c r="G358" s="128"/>
      <c r="H358" s="129"/>
    </row>
    <row r="359" spans="1:8">
      <c r="A359" s="97"/>
      <c r="B359" s="55"/>
      <c r="C359" s="26"/>
      <c r="D359" s="32"/>
      <c r="E359" s="4"/>
      <c r="F359" s="127"/>
      <c r="G359" s="128"/>
      <c r="H359" s="129"/>
    </row>
    <row r="360" spans="1:8">
      <c r="A360" s="97"/>
      <c r="B360" s="55"/>
      <c r="C360" s="26"/>
      <c r="D360" s="32"/>
      <c r="E360" s="4"/>
      <c r="F360" s="127"/>
      <c r="G360" s="128"/>
      <c r="H360" s="129"/>
    </row>
    <row r="361" spans="1:8">
      <c r="A361" s="97"/>
      <c r="B361" s="55"/>
      <c r="C361" s="26"/>
      <c r="D361" s="32"/>
      <c r="E361" s="4"/>
      <c r="F361" s="127"/>
      <c r="G361" s="128"/>
      <c r="H361" s="129"/>
    </row>
    <row r="362" spans="1:8">
      <c r="A362" s="97"/>
      <c r="B362" s="55"/>
      <c r="C362" s="26"/>
      <c r="D362" s="32"/>
      <c r="E362" s="4"/>
      <c r="F362" s="127"/>
      <c r="G362" s="128"/>
      <c r="H362" s="129"/>
    </row>
    <row r="363" spans="1:8">
      <c r="A363" s="97"/>
      <c r="B363" s="55"/>
      <c r="C363" s="26"/>
      <c r="D363" s="32"/>
      <c r="E363" s="4"/>
      <c r="F363" s="127"/>
      <c r="G363" s="128"/>
      <c r="H363" s="129"/>
    </row>
    <row r="364" spans="1:8">
      <c r="A364" s="97"/>
      <c r="B364" s="55"/>
      <c r="C364" s="26"/>
      <c r="D364" s="32"/>
      <c r="E364" s="4"/>
      <c r="F364" s="127"/>
      <c r="G364" s="128"/>
      <c r="H364" s="129"/>
    </row>
    <row r="365" spans="1:8">
      <c r="A365" s="97"/>
      <c r="B365" s="55"/>
      <c r="C365" s="26"/>
      <c r="D365" s="32"/>
      <c r="E365" s="4"/>
      <c r="F365" s="127"/>
      <c r="G365" s="128"/>
      <c r="H365" s="129"/>
    </row>
    <row r="366" spans="1:8">
      <c r="A366" s="97"/>
      <c r="B366" s="55"/>
      <c r="C366" s="26"/>
      <c r="D366" s="32"/>
      <c r="E366" s="4"/>
      <c r="F366" s="127"/>
      <c r="G366" s="128"/>
      <c r="H366" s="129"/>
    </row>
    <row r="367" spans="1:8">
      <c r="A367" s="97"/>
      <c r="B367" s="55"/>
      <c r="C367" s="26"/>
      <c r="D367" s="32"/>
      <c r="E367" s="4"/>
      <c r="F367" s="127"/>
      <c r="G367" s="128"/>
      <c r="H367" s="129"/>
    </row>
    <row r="368" spans="1:8">
      <c r="A368" s="97"/>
      <c r="B368" s="55"/>
      <c r="C368" s="26"/>
      <c r="D368" s="32"/>
      <c r="E368" s="4"/>
      <c r="F368" s="127"/>
      <c r="G368" s="128"/>
      <c r="H368" s="129"/>
    </row>
    <row r="369" spans="1:8">
      <c r="A369" s="97"/>
      <c r="B369" s="55"/>
      <c r="C369" s="26"/>
      <c r="D369" s="32"/>
      <c r="E369" s="4"/>
      <c r="F369" s="127"/>
      <c r="G369" s="128"/>
      <c r="H369" s="129"/>
    </row>
    <row r="370" spans="1:8">
      <c r="A370" s="97"/>
      <c r="B370" s="55"/>
      <c r="C370" s="26"/>
      <c r="D370" s="32"/>
      <c r="E370" s="4"/>
      <c r="F370" s="127"/>
      <c r="G370" s="128"/>
      <c r="H370" s="138"/>
    </row>
    <row r="371" spans="1:8">
      <c r="A371" s="97"/>
      <c r="B371" s="55"/>
      <c r="C371" s="26"/>
      <c r="D371" s="32"/>
      <c r="E371" s="4"/>
      <c r="F371" s="127"/>
      <c r="G371" s="128"/>
      <c r="H371" s="138"/>
    </row>
    <row r="372" spans="1:8">
      <c r="A372" s="97"/>
      <c r="B372" s="55"/>
      <c r="C372" s="26"/>
      <c r="D372" s="32"/>
      <c r="E372" s="4"/>
      <c r="F372" s="127"/>
      <c r="G372" s="128"/>
      <c r="H372" s="138"/>
    </row>
    <row r="373" spans="1:8">
      <c r="A373" s="97"/>
      <c r="B373" s="55"/>
      <c r="C373" s="26"/>
      <c r="D373" s="32"/>
      <c r="E373" s="4"/>
      <c r="F373" s="127"/>
      <c r="G373" s="128"/>
      <c r="H373" s="138"/>
    </row>
    <row r="374" spans="1:8">
      <c r="A374" s="97"/>
      <c r="B374" s="55"/>
      <c r="C374" s="26"/>
      <c r="D374" s="32"/>
      <c r="E374" s="4"/>
      <c r="F374" s="127"/>
      <c r="G374" s="128"/>
      <c r="H374" s="138"/>
    </row>
    <row r="375" spans="1:8">
      <c r="A375" s="97"/>
      <c r="B375" s="55"/>
      <c r="C375" s="26"/>
      <c r="D375" s="32"/>
      <c r="E375" s="4"/>
      <c r="F375" s="127"/>
      <c r="G375" s="128"/>
      <c r="H375" s="138"/>
    </row>
    <row r="376" spans="1:8">
      <c r="A376" s="97"/>
      <c r="B376" s="55"/>
      <c r="C376" s="26"/>
      <c r="D376" s="32"/>
      <c r="E376" s="4"/>
      <c r="F376" s="127"/>
      <c r="G376" s="128"/>
      <c r="H376" s="138"/>
    </row>
    <row r="377" spans="1:8">
      <c r="A377" s="97"/>
      <c r="B377" s="55"/>
      <c r="C377" s="26"/>
      <c r="D377" s="32"/>
      <c r="E377" s="4"/>
      <c r="F377" s="127"/>
      <c r="G377" s="128"/>
      <c r="H377" s="138"/>
    </row>
    <row r="378" spans="1:8">
      <c r="A378" s="97"/>
      <c r="B378" s="55"/>
      <c r="C378" s="26"/>
      <c r="D378" s="32"/>
      <c r="E378" s="4"/>
      <c r="F378" s="127"/>
      <c r="G378" s="128"/>
      <c r="H378" s="138"/>
    </row>
    <row r="379" spans="1:8">
      <c r="A379" s="97"/>
      <c r="B379" s="55"/>
      <c r="C379" s="26"/>
      <c r="D379" s="32"/>
      <c r="E379" s="4"/>
      <c r="F379" s="174"/>
      <c r="G379" s="175"/>
      <c r="H379" s="177"/>
    </row>
    <row r="380" spans="1:8">
      <c r="A380" s="97"/>
      <c r="B380" s="55"/>
      <c r="C380" s="26"/>
      <c r="D380" s="32"/>
      <c r="E380" s="4"/>
      <c r="F380" s="127"/>
      <c r="G380" s="128"/>
      <c r="H380" s="138"/>
    </row>
    <row r="381" spans="1:8">
      <c r="A381" s="97"/>
      <c r="B381" s="55"/>
      <c r="C381" s="26"/>
      <c r="D381" s="32"/>
      <c r="E381" s="4"/>
      <c r="F381" s="127"/>
      <c r="G381" s="128"/>
      <c r="H381" s="138"/>
    </row>
    <row r="382" spans="1:8">
      <c r="A382" s="97"/>
      <c r="B382" s="55"/>
      <c r="C382" s="26"/>
      <c r="D382" s="32"/>
      <c r="E382" s="4"/>
      <c r="F382" s="127"/>
      <c r="G382" s="128"/>
      <c r="H382" s="138"/>
    </row>
    <row r="383" spans="1:8">
      <c r="A383" s="97"/>
      <c r="B383" s="55"/>
      <c r="C383" s="26"/>
      <c r="D383" s="32"/>
      <c r="E383" s="4"/>
      <c r="F383" s="127"/>
      <c r="G383" s="128"/>
      <c r="H383" s="138"/>
    </row>
    <row r="384" spans="1:8">
      <c r="A384" s="97"/>
      <c r="B384" s="55"/>
      <c r="C384" s="26"/>
      <c r="D384" s="32"/>
      <c r="E384" s="4"/>
      <c r="F384" s="127"/>
      <c r="G384" s="128"/>
      <c r="H384" s="138"/>
    </row>
    <row r="385" spans="1:8">
      <c r="A385" s="97"/>
      <c r="B385" s="55"/>
      <c r="C385" s="26"/>
      <c r="D385" s="32"/>
      <c r="E385" s="4"/>
      <c r="F385" s="127"/>
      <c r="G385" s="128"/>
      <c r="H385" s="138"/>
    </row>
    <row r="386" spans="1:8">
      <c r="A386" s="97"/>
      <c r="B386" s="55"/>
      <c r="C386" s="26"/>
      <c r="D386" s="32"/>
      <c r="E386" s="4"/>
      <c r="F386" s="127"/>
      <c r="G386" s="128"/>
      <c r="H386" s="138"/>
    </row>
    <row r="387" spans="1:8">
      <c r="A387" s="97"/>
      <c r="B387" s="55"/>
      <c r="C387" s="26"/>
      <c r="D387" s="32"/>
      <c r="E387" s="4"/>
      <c r="F387" s="127"/>
      <c r="G387" s="128"/>
      <c r="H387" s="138"/>
    </row>
    <row r="388" spans="1:8">
      <c r="A388" s="97"/>
      <c r="B388" s="55"/>
      <c r="C388" s="26"/>
      <c r="D388" s="32"/>
      <c r="E388" s="4"/>
      <c r="F388" s="127"/>
      <c r="G388" s="128"/>
      <c r="H388" s="138"/>
    </row>
    <row r="389" spans="1:8">
      <c r="A389" s="97"/>
      <c r="B389" s="55"/>
      <c r="C389" s="26"/>
      <c r="D389" s="32"/>
      <c r="E389" s="4"/>
      <c r="F389" s="127"/>
      <c r="G389" s="128"/>
      <c r="H389" s="138"/>
    </row>
    <row r="390" spans="1:8">
      <c r="A390" s="97"/>
      <c r="B390" s="55"/>
      <c r="C390" s="26"/>
      <c r="D390" s="32"/>
      <c r="E390" s="4"/>
      <c r="F390" s="127"/>
      <c r="G390" s="128"/>
      <c r="H390" s="138"/>
    </row>
    <row r="391" spans="1:8">
      <c r="A391" s="97"/>
      <c r="B391" s="55"/>
      <c r="C391" s="26"/>
      <c r="D391" s="32"/>
      <c r="E391" s="4"/>
      <c r="F391" s="127"/>
      <c r="G391" s="128"/>
      <c r="H391" s="138"/>
    </row>
    <row r="392" spans="1:8">
      <c r="A392" s="97"/>
      <c r="B392" s="55"/>
      <c r="C392" s="26"/>
      <c r="D392" s="32"/>
      <c r="E392" s="4"/>
      <c r="F392" s="127"/>
      <c r="G392" s="128"/>
      <c r="H392" s="138"/>
    </row>
    <row r="393" spans="1:8">
      <c r="A393" s="97"/>
      <c r="B393" s="55"/>
      <c r="C393" s="26"/>
      <c r="D393" s="32"/>
      <c r="E393" s="4"/>
      <c r="F393" s="127"/>
      <c r="G393" s="128"/>
      <c r="H393" s="138"/>
    </row>
    <row r="394" spans="1:8">
      <c r="A394" s="97"/>
      <c r="B394" s="55"/>
      <c r="C394" s="26"/>
      <c r="D394" s="32"/>
      <c r="E394" s="4"/>
      <c r="F394" s="127"/>
      <c r="G394" s="128"/>
      <c r="H394" s="138"/>
    </row>
    <row r="395" spans="1:8">
      <c r="A395" s="97"/>
      <c r="B395" s="55"/>
      <c r="C395" s="26"/>
      <c r="D395" s="32"/>
      <c r="E395" s="4"/>
      <c r="F395" s="127"/>
      <c r="G395" s="128"/>
      <c r="H395" s="138"/>
    </row>
    <row r="396" spans="1:8">
      <c r="A396" s="97"/>
      <c r="B396" s="55"/>
      <c r="C396" s="26"/>
      <c r="D396" s="32"/>
      <c r="E396" s="4"/>
      <c r="F396" s="127"/>
      <c r="G396" s="128"/>
      <c r="H396" s="138"/>
    </row>
    <row r="397" spans="1:8">
      <c r="A397" s="97"/>
      <c r="B397" s="55"/>
      <c r="C397" s="26"/>
      <c r="D397" s="32"/>
      <c r="E397" s="4"/>
      <c r="F397" s="127"/>
      <c r="G397" s="128"/>
      <c r="H397" s="138"/>
    </row>
    <row r="398" spans="1:8">
      <c r="A398" s="97"/>
      <c r="B398" s="55"/>
      <c r="C398" s="26"/>
      <c r="D398" s="32"/>
      <c r="E398" s="4"/>
      <c r="F398" s="127"/>
      <c r="G398" s="128"/>
      <c r="H398" s="138"/>
    </row>
    <row r="399" spans="1:8">
      <c r="A399" s="97"/>
      <c r="B399" s="55"/>
      <c r="C399" s="26"/>
      <c r="D399" s="32"/>
      <c r="E399" s="4"/>
      <c r="F399" s="127"/>
      <c r="G399" s="128"/>
      <c r="H399" s="138"/>
    </row>
    <row r="400" spans="1:8">
      <c r="A400" s="97"/>
      <c r="B400" s="55"/>
      <c r="C400" s="26"/>
      <c r="D400" s="32"/>
      <c r="E400" s="4"/>
      <c r="F400" s="127"/>
      <c r="G400" s="128"/>
      <c r="H400" s="138"/>
    </row>
    <row r="401" spans="1:8">
      <c r="A401" s="97"/>
      <c r="B401" s="55"/>
      <c r="C401" s="33"/>
      <c r="D401" s="32"/>
      <c r="E401" s="4"/>
      <c r="F401" s="127"/>
      <c r="G401" s="128"/>
      <c r="H401" s="138"/>
    </row>
    <row r="402" spans="1:8">
      <c r="A402" s="97"/>
      <c r="B402" s="55"/>
      <c r="C402" s="33"/>
      <c r="D402" s="32"/>
      <c r="E402" s="4"/>
      <c r="F402" s="127"/>
      <c r="G402" s="128"/>
      <c r="H402" s="138"/>
    </row>
    <row r="403" spans="1:8">
      <c r="A403" s="97"/>
      <c r="B403" s="55"/>
      <c r="C403" s="33"/>
      <c r="D403" s="32"/>
      <c r="E403" s="4"/>
      <c r="F403" s="127"/>
      <c r="G403" s="128"/>
      <c r="H403" s="138"/>
    </row>
    <row r="404" spans="1:8">
      <c r="A404" s="97"/>
      <c r="B404" s="55"/>
      <c r="C404" s="33"/>
      <c r="D404" s="32"/>
      <c r="E404" s="4"/>
      <c r="F404" s="127"/>
      <c r="G404" s="128"/>
      <c r="H404" s="138"/>
    </row>
    <row r="405" spans="1:8">
      <c r="A405" s="97"/>
      <c r="B405" s="55"/>
      <c r="C405" s="33"/>
      <c r="D405" s="32"/>
      <c r="E405" s="4"/>
      <c r="F405" s="127"/>
      <c r="G405" s="128"/>
      <c r="H405" s="138"/>
    </row>
    <row r="406" spans="1:8">
      <c r="A406" s="97"/>
      <c r="B406" s="55"/>
      <c r="C406" s="33"/>
      <c r="D406" s="32"/>
      <c r="E406" s="4"/>
      <c r="F406" s="127"/>
      <c r="G406" s="128"/>
      <c r="H406" s="138"/>
    </row>
    <row r="407" spans="1:8">
      <c r="A407" s="97"/>
      <c r="B407" s="55"/>
      <c r="C407" s="33"/>
      <c r="D407" s="32"/>
      <c r="E407" s="4"/>
      <c r="F407" s="127"/>
      <c r="G407" s="128"/>
      <c r="H407" s="138"/>
    </row>
    <row r="408" spans="1:8">
      <c r="A408" s="97"/>
      <c r="B408" s="55"/>
      <c r="C408" s="33"/>
      <c r="D408" s="32"/>
      <c r="E408" s="4"/>
      <c r="F408" s="127"/>
      <c r="G408" s="128"/>
      <c r="H408" s="138"/>
    </row>
    <row r="409" spans="1:8">
      <c r="A409" s="97"/>
      <c r="B409" s="55"/>
      <c r="C409" s="33"/>
      <c r="D409" s="32"/>
      <c r="E409" s="4"/>
      <c r="F409" s="127"/>
      <c r="G409" s="128"/>
      <c r="H409" s="138"/>
    </row>
    <row r="410" spans="1:8">
      <c r="A410" s="97"/>
      <c r="B410" s="55"/>
      <c r="C410" s="33"/>
      <c r="D410" s="32"/>
      <c r="E410" s="4"/>
      <c r="F410" s="127"/>
      <c r="G410" s="128"/>
      <c r="H410" s="138"/>
    </row>
    <row r="411" spans="1:8">
      <c r="A411" s="97"/>
      <c r="B411" s="55"/>
      <c r="C411" s="33"/>
      <c r="D411" s="32"/>
      <c r="E411" s="4"/>
      <c r="F411" s="127"/>
      <c r="G411" s="128"/>
      <c r="H411" s="138"/>
    </row>
    <row r="412" spans="1:8">
      <c r="A412" s="97"/>
      <c r="B412" s="55"/>
      <c r="C412" s="33"/>
      <c r="D412" s="32"/>
      <c r="E412" s="4"/>
      <c r="F412" s="127"/>
      <c r="G412" s="128"/>
      <c r="H412" s="138"/>
    </row>
    <row r="413" spans="1:8">
      <c r="A413" s="97"/>
      <c r="B413" s="55"/>
      <c r="C413" s="33"/>
      <c r="D413" s="32"/>
      <c r="E413" s="4"/>
      <c r="F413" s="127"/>
      <c r="G413" s="128"/>
      <c r="H413" s="138"/>
    </row>
    <row r="414" spans="1:8">
      <c r="A414" s="97"/>
      <c r="B414" s="55"/>
      <c r="C414" s="33"/>
      <c r="D414" s="32"/>
      <c r="E414" s="4"/>
      <c r="F414" s="127"/>
      <c r="G414" s="128"/>
      <c r="H414" s="138"/>
    </row>
    <row r="415" spans="1:8">
      <c r="A415" s="97"/>
      <c r="B415" s="55"/>
      <c r="C415" s="33"/>
      <c r="D415" s="32"/>
      <c r="E415" s="4"/>
      <c r="F415" s="127"/>
      <c r="G415" s="128"/>
      <c r="H415" s="138"/>
    </row>
    <row r="416" spans="1:8">
      <c r="A416" s="97"/>
      <c r="B416" s="55"/>
      <c r="C416" s="33"/>
      <c r="D416" s="32"/>
      <c r="E416" s="4"/>
      <c r="F416" s="127"/>
      <c r="G416" s="128"/>
      <c r="H416" s="138"/>
    </row>
    <row r="417" spans="1:9">
      <c r="A417" s="97"/>
      <c r="B417" s="55"/>
      <c r="C417" s="33"/>
      <c r="D417" s="32"/>
      <c r="E417" s="4"/>
      <c r="F417" s="127"/>
      <c r="G417" s="128"/>
      <c r="H417" s="138"/>
    </row>
    <row r="418" spans="1:9">
      <c r="A418" s="97"/>
      <c r="B418" s="55"/>
      <c r="C418" s="33"/>
      <c r="D418" s="32"/>
      <c r="E418" s="4"/>
      <c r="F418" s="179"/>
      <c r="G418" s="180"/>
      <c r="H418" s="181"/>
    </row>
    <row r="419" spans="1:9">
      <c r="A419" s="97"/>
      <c r="B419" s="55"/>
      <c r="C419" s="33"/>
      <c r="D419" s="32"/>
      <c r="E419" s="4"/>
      <c r="F419" s="127"/>
      <c r="G419" s="128"/>
      <c r="H419" s="138"/>
    </row>
    <row r="420" spans="1:9">
      <c r="A420" s="97"/>
      <c r="B420" s="55"/>
      <c r="C420" s="33"/>
      <c r="D420" s="32"/>
      <c r="E420" s="4"/>
      <c r="F420" s="127"/>
      <c r="G420" s="128"/>
      <c r="H420" s="138"/>
    </row>
    <row r="421" spans="1:9">
      <c r="A421" s="97"/>
      <c r="B421" s="55"/>
      <c r="C421" s="33"/>
      <c r="D421" s="32"/>
      <c r="E421" s="4"/>
      <c r="F421" s="127"/>
      <c r="G421" s="128"/>
      <c r="H421" s="138"/>
      <c r="I421" s="11"/>
    </row>
    <row r="422" spans="1:9">
      <c r="A422" s="97"/>
      <c r="B422" s="55"/>
      <c r="C422" s="33"/>
      <c r="D422" s="32"/>
      <c r="E422" s="4"/>
      <c r="F422" s="127"/>
      <c r="G422" s="128"/>
      <c r="H422" s="138"/>
    </row>
    <row r="423" spans="1:9">
      <c r="A423" s="97"/>
      <c r="B423" s="55"/>
      <c r="C423" s="33"/>
      <c r="D423" s="32"/>
      <c r="E423" s="4"/>
      <c r="F423" s="127"/>
      <c r="G423" s="128"/>
      <c r="H423" s="138"/>
    </row>
    <row r="424" spans="1:9">
      <c r="A424" s="97"/>
      <c r="B424" s="55"/>
      <c r="C424" s="33"/>
      <c r="D424" s="32"/>
      <c r="E424" s="4"/>
      <c r="F424" s="135"/>
      <c r="G424" s="128"/>
      <c r="H424" s="138"/>
    </row>
    <row r="425" spans="1:9">
      <c r="A425" s="97"/>
      <c r="B425" s="55"/>
      <c r="C425" s="33"/>
      <c r="D425" s="32"/>
      <c r="E425" s="4"/>
      <c r="F425" s="127"/>
      <c r="G425" s="128"/>
      <c r="H425" s="138"/>
    </row>
    <row r="426" spans="1:9">
      <c r="A426" s="97"/>
      <c r="B426" s="55"/>
      <c r="C426" s="33"/>
      <c r="D426" s="32"/>
      <c r="E426" s="4"/>
      <c r="F426" s="127"/>
      <c r="G426" s="128"/>
      <c r="H426" s="138"/>
    </row>
    <row r="427" spans="1:9">
      <c r="A427" s="97"/>
      <c r="B427" s="55"/>
      <c r="C427" s="33"/>
      <c r="D427" s="32"/>
      <c r="E427" s="4"/>
      <c r="F427" s="135"/>
      <c r="G427" s="128"/>
      <c r="H427" s="138"/>
    </row>
    <row r="428" spans="1:9">
      <c r="A428" s="97"/>
      <c r="B428" s="55"/>
      <c r="C428" s="33"/>
      <c r="D428" s="32"/>
      <c r="E428" s="4"/>
      <c r="F428" s="135"/>
      <c r="G428" s="128"/>
      <c r="H428" s="138"/>
    </row>
    <row r="429" spans="1:9">
      <c r="A429" s="97"/>
      <c r="B429" s="55"/>
      <c r="C429" s="33"/>
      <c r="D429" s="32"/>
      <c r="E429" s="4"/>
      <c r="F429" s="135"/>
      <c r="G429" s="128"/>
      <c r="H429" s="138"/>
    </row>
    <row r="430" spans="1:9">
      <c r="A430" s="97"/>
      <c r="B430" s="55"/>
      <c r="C430" s="33"/>
      <c r="D430" s="32"/>
      <c r="E430" s="4"/>
      <c r="F430" s="127"/>
      <c r="G430" s="128"/>
      <c r="H430" s="138"/>
    </row>
    <row r="431" spans="1:9">
      <c r="A431" s="97"/>
      <c r="B431" s="55"/>
      <c r="C431" s="33"/>
      <c r="D431" s="32"/>
      <c r="E431" s="4"/>
      <c r="F431" s="135"/>
      <c r="G431" s="136"/>
      <c r="H431" s="178"/>
    </row>
    <row r="432" spans="1:9">
      <c r="A432" s="97"/>
      <c r="B432" s="55"/>
      <c r="C432" s="33"/>
      <c r="D432" s="32"/>
      <c r="E432" s="4"/>
      <c r="F432" s="135"/>
      <c r="G432" s="136"/>
      <c r="H432" s="178"/>
    </row>
    <row r="433" spans="1:8">
      <c r="A433" s="97"/>
      <c r="B433" s="55"/>
      <c r="C433" s="33"/>
      <c r="D433" s="32"/>
      <c r="E433" s="4"/>
      <c r="F433" s="127"/>
      <c r="G433" s="128"/>
      <c r="H433" s="138"/>
    </row>
    <row r="434" spans="1:8">
      <c r="A434" s="97"/>
      <c r="B434" s="55"/>
      <c r="C434" s="33"/>
      <c r="D434" s="32"/>
      <c r="E434" s="4"/>
      <c r="F434" s="135"/>
      <c r="G434" s="136"/>
      <c r="H434" s="178"/>
    </row>
    <row r="435" spans="1:8">
      <c r="A435" s="97"/>
      <c r="B435" s="55"/>
      <c r="C435" s="33"/>
      <c r="D435" s="32"/>
      <c r="E435" s="4"/>
      <c r="F435" s="127"/>
      <c r="G435" s="128"/>
      <c r="H435" s="138"/>
    </row>
    <row r="436" spans="1:8">
      <c r="A436" s="97"/>
      <c r="B436" s="55"/>
      <c r="C436" s="33"/>
      <c r="D436" s="32"/>
      <c r="E436" s="4"/>
      <c r="F436" s="135"/>
      <c r="G436" s="136"/>
      <c r="H436" s="178"/>
    </row>
    <row r="437" spans="1:8">
      <c r="A437" s="97"/>
      <c r="B437" s="55"/>
      <c r="C437" s="33"/>
      <c r="D437" s="32"/>
      <c r="E437" s="4"/>
      <c r="F437" s="135"/>
      <c r="G437" s="136"/>
      <c r="H437" s="178"/>
    </row>
    <row r="438" spans="1:8">
      <c r="A438" s="97"/>
      <c r="B438" s="55"/>
      <c r="C438" s="33"/>
      <c r="D438" s="32"/>
      <c r="E438" s="4"/>
      <c r="F438" s="135"/>
      <c r="G438" s="136"/>
      <c r="H438" s="178"/>
    </row>
    <row r="439" spans="1:8">
      <c r="A439" s="97"/>
      <c r="B439" s="55"/>
      <c r="C439" s="33"/>
      <c r="D439" s="32"/>
      <c r="E439" s="4"/>
      <c r="F439" s="127"/>
      <c r="G439" s="128"/>
      <c r="H439" s="138"/>
    </row>
    <row r="440" spans="1:8">
      <c r="A440" s="97"/>
      <c r="B440" s="55"/>
      <c r="C440" s="33"/>
      <c r="D440" s="32"/>
      <c r="E440" s="4"/>
      <c r="F440" s="127"/>
      <c r="G440" s="128"/>
      <c r="H440" s="138"/>
    </row>
    <row r="441" spans="1:8">
      <c r="A441" s="97"/>
      <c r="B441" s="55"/>
      <c r="C441" s="33"/>
      <c r="D441" s="32"/>
      <c r="E441" s="4"/>
      <c r="F441" s="135"/>
      <c r="G441" s="136"/>
      <c r="H441" s="178"/>
    </row>
    <row r="442" spans="1:8">
      <c r="A442" s="97"/>
      <c r="B442" s="55"/>
      <c r="C442" s="33"/>
      <c r="D442" s="32"/>
      <c r="E442" s="4"/>
      <c r="F442" s="135"/>
      <c r="G442" s="136"/>
      <c r="H442" s="178"/>
    </row>
    <row r="443" spans="1:8">
      <c r="A443" s="97"/>
      <c r="B443" s="55"/>
      <c r="C443" s="33"/>
      <c r="D443" s="32"/>
      <c r="E443" s="4"/>
      <c r="F443" s="127"/>
      <c r="G443" s="128"/>
      <c r="H443" s="138"/>
    </row>
    <row r="444" spans="1:8">
      <c r="A444" s="97"/>
      <c r="B444" s="55"/>
      <c r="C444" s="33"/>
      <c r="D444" s="32"/>
      <c r="E444" s="4"/>
      <c r="F444" s="127"/>
      <c r="G444" s="128"/>
      <c r="H444" s="138"/>
    </row>
    <row r="445" spans="1:8">
      <c r="A445" s="97"/>
      <c r="B445" s="55"/>
      <c r="C445" s="33"/>
      <c r="D445" s="32"/>
      <c r="E445" s="4"/>
      <c r="F445" s="127"/>
      <c r="G445" s="128"/>
      <c r="H445" s="138"/>
    </row>
    <row r="446" spans="1:8">
      <c r="A446" s="97"/>
      <c r="B446" s="55"/>
      <c r="C446" s="33"/>
      <c r="D446" s="32"/>
      <c r="E446" s="4"/>
      <c r="F446" s="127"/>
      <c r="G446" s="128"/>
      <c r="H446" s="138"/>
    </row>
    <row r="447" spans="1:8">
      <c r="A447" s="97"/>
      <c r="B447" s="55"/>
      <c r="C447" s="33"/>
      <c r="D447" s="32"/>
      <c r="E447" s="4"/>
      <c r="F447" s="127"/>
      <c r="G447" s="128"/>
      <c r="H447" s="138"/>
    </row>
    <row r="448" spans="1:8">
      <c r="A448" s="97"/>
      <c r="B448" s="55"/>
      <c r="C448" s="33"/>
      <c r="D448" s="32"/>
      <c r="E448" s="4"/>
      <c r="F448" s="127"/>
      <c r="G448" s="128"/>
      <c r="H448" s="138"/>
    </row>
    <row r="449" spans="1:8">
      <c r="A449" s="97"/>
      <c r="B449" s="55"/>
      <c r="C449" s="33"/>
      <c r="D449" s="32"/>
      <c r="E449" s="4"/>
      <c r="F449" s="127"/>
      <c r="G449" s="128"/>
      <c r="H449" s="138"/>
    </row>
    <row r="450" spans="1:8">
      <c r="A450" s="97"/>
      <c r="B450" s="55"/>
      <c r="C450" s="33"/>
      <c r="D450" s="32"/>
      <c r="E450" s="4"/>
      <c r="F450" s="127"/>
      <c r="G450" s="128"/>
      <c r="H450" s="138"/>
    </row>
    <row r="451" spans="1:8">
      <c r="A451" s="97"/>
      <c r="B451" s="55"/>
      <c r="C451" s="33"/>
      <c r="D451" s="32"/>
      <c r="E451" s="4"/>
      <c r="F451" s="127"/>
      <c r="G451" s="128"/>
      <c r="H451" s="138"/>
    </row>
    <row r="452" spans="1:8">
      <c r="A452" s="97"/>
      <c r="B452" s="55"/>
      <c r="C452" s="33"/>
      <c r="D452" s="32"/>
      <c r="E452" s="4"/>
      <c r="F452" s="127"/>
      <c r="G452" s="128"/>
      <c r="H452" s="138"/>
    </row>
    <row r="453" spans="1:8">
      <c r="A453" s="97"/>
      <c r="B453" s="55"/>
      <c r="C453" s="33"/>
      <c r="D453" s="32"/>
      <c r="E453" s="4"/>
      <c r="F453" s="127"/>
      <c r="G453" s="128"/>
      <c r="H453" s="138"/>
    </row>
    <row r="454" spans="1:8">
      <c r="A454" s="97"/>
      <c r="B454" s="55"/>
      <c r="C454" s="33"/>
      <c r="D454" s="32"/>
      <c r="E454" s="4"/>
      <c r="F454" s="127"/>
      <c r="G454" s="128"/>
      <c r="H454" s="138"/>
    </row>
    <row r="455" spans="1:8">
      <c r="A455" s="97"/>
      <c r="B455" s="55"/>
      <c r="C455" s="33"/>
      <c r="D455" s="32"/>
      <c r="E455" s="4"/>
      <c r="F455" s="127"/>
      <c r="G455" s="128"/>
      <c r="H455" s="138"/>
    </row>
    <row r="456" spans="1:8">
      <c r="A456" s="97"/>
      <c r="B456" s="55"/>
      <c r="C456" s="33"/>
      <c r="D456" s="32"/>
      <c r="E456" s="4"/>
      <c r="F456" s="127"/>
      <c r="G456" s="128"/>
      <c r="H456" s="138"/>
    </row>
    <row r="457" spans="1:8">
      <c r="A457" s="97"/>
      <c r="B457" s="55"/>
      <c r="C457" s="33"/>
      <c r="D457" s="32"/>
      <c r="E457" s="4"/>
      <c r="F457" s="127"/>
      <c r="G457" s="128"/>
      <c r="H457" s="138"/>
    </row>
    <row r="458" spans="1:8">
      <c r="A458" s="97"/>
      <c r="B458" s="55"/>
      <c r="C458" s="33"/>
      <c r="D458" s="32"/>
      <c r="E458" s="4"/>
      <c r="F458" s="127"/>
      <c r="G458" s="128"/>
      <c r="H458" s="138"/>
    </row>
    <row r="459" spans="1:8">
      <c r="A459" s="97"/>
      <c r="B459" s="55"/>
      <c r="C459" s="33"/>
      <c r="D459" s="32"/>
      <c r="E459" s="4"/>
      <c r="F459" s="127"/>
      <c r="G459" s="128"/>
      <c r="H459" s="138"/>
    </row>
    <row r="460" spans="1:8">
      <c r="A460" s="97"/>
      <c r="B460" s="55"/>
      <c r="C460" s="33"/>
      <c r="D460" s="32"/>
      <c r="E460" s="4"/>
      <c r="F460" s="127"/>
      <c r="G460" s="128"/>
      <c r="H460" s="138"/>
    </row>
    <row r="461" spans="1:8">
      <c r="A461" s="97"/>
      <c r="B461" s="55"/>
      <c r="C461" s="33"/>
      <c r="D461" s="32"/>
      <c r="E461" s="4"/>
      <c r="F461" s="127"/>
      <c r="G461" s="128"/>
      <c r="H461" s="138"/>
    </row>
    <row r="462" spans="1:8">
      <c r="A462" s="97"/>
      <c r="B462" s="55"/>
      <c r="C462" s="33"/>
      <c r="D462" s="32"/>
      <c r="E462" s="4"/>
      <c r="F462" s="127"/>
      <c r="G462" s="128"/>
      <c r="H462" s="138"/>
    </row>
    <row r="463" spans="1:8">
      <c r="A463" s="97"/>
      <c r="B463" s="55"/>
      <c r="C463" s="33"/>
      <c r="D463" s="32"/>
      <c r="E463" s="4"/>
      <c r="F463" s="127"/>
      <c r="G463" s="128"/>
      <c r="H463" s="138"/>
    </row>
    <row r="464" spans="1:8">
      <c r="A464" s="97"/>
      <c r="B464" s="55"/>
      <c r="C464" s="33"/>
      <c r="D464" s="32"/>
      <c r="E464" s="4"/>
      <c r="F464" s="127"/>
      <c r="G464" s="128"/>
      <c r="H464" s="138"/>
    </row>
    <row r="465" spans="1:8">
      <c r="A465" s="97"/>
      <c r="B465" s="55"/>
      <c r="C465" s="33"/>
      <c r="D465" s="32"/>
      <c r="E465" s="4"/>
      <c r="F465" s="127"/>
      <c r="G465" s="128"/>
      <c r="H465" s="138"/>
    </row>
    <row r="466" spans="1:8">
      <c r="A466" s="97"/>
      <c r="B466" s="55"/>
      <c r="C466" s="33"/>
      <c r="D466" s="32"/>
      <c r="E466" s="4"/>
      <c r="F466" s="127"/>
      <c r="G466" s="128"/>
      <c r="H466" s="138"/>
    </row>
    <row r="467" spans="1:8">
      <c r="A467" s="97"/>
      <c r="B467" s="55"/>
      <c r="C467" s="33"/>
      <c r="D467" s="32"/>
      <c r="E467" s="4"/>
      <c r="F467" s="127"/>
      <c r="G467" s="128"/>
      <c r="H467" s="138"/>
    </row>
    <row r="468" spans="1:8">
      <c r="A468" s="97"/>
      <c r="B468" s="55"/>
      <c r="C468" s="33"/>
      <c r="D468" s="32"/>
      <c r="E468" s="4"/>
      <c r="F468" s="127"/>
      <c r="G468" s="128"/>
      <c r="H468" s="138"/>
    </row>
    <row r="469" spans="1:8">
      <c r="A469" s="97"/>
      <c r="B469" s="55"/>
      <c r="C469" s="33"/>
      <c r="D469" s="32"/>
      <c r="E469" s="4"/>
      <c r="F469" s="127"/>
      <c r="G469" s="128"/>
      <c r="H469" s="138"/>
    </row>
    <row r="470" spans="1:8">
      <c r="A470" s="97"/>
      <c r="B470" s="55"/>
      <c r="C470" s="33"/>
      <c r="D470" s="32"/>
      <c r="E470" s="4"/>
      <c r="F470" s="127"/>
      <c r="G470" s="128"/>
      <c r="H470" s="138"/>
    </row>
    <row r="471" spans="1:8">
      <c r="A471" s="97"/>
      <c r="B471" s="55"/>
      <c r="C471" s="33"/>
      <c r="D471" s="32"/>
      <c r="E471" s="4"/>
      <c r="F471" s="127"/>
      <c r="G471" s="128"/>
      <c r="H471" s="138"/>
    </row>
    <row r="472" spans="1:8">
      <c r="A472" s="97"/>
      <c r="B472" s="55"/>
      <c r="C472" s="33"/>
      <c r="D472" s="32"/>
      <c r="E472" s="4"/>
      <c r="F472" s="127"/>
      <c r="G472" s="128"/>
      <c r="H472" s="138"/>
    </row>
    <row r="473" spans="1:8">
      <c r="A473" s="97"/>
      <c r="B473" s="55"/>
      <c r="C473" s="33"/>
      <c r="D473" s="32"/>
      <c r="E473" s="4"/>
      <c r="F473" s="127"/>
      <c r="G473" s="128"/>
      <c r="H473" s="138"/>
    </row>
    <row r="474" spans="1:8">
      <c r="A474" s="97"/>
      <c r="B474" s="55"/>
      <c r="C474" s="33"/>
      <c r="D474" s="32"/>
      <c r="E474" s="4"/>
      <c r="F474" s="127"/>
      <c r="G474" s="128"/>
      <c r="H474" s="138"/>
    </row>
    <row r="475" spans="1:8">
      <c r="A475" s="97"/>
      <c r="B475" s="55"/>
      <c r="C475" s="33"/>
      <c r="D475" s="32"/>
      <c r="E475" s="4"/>
      <c r="F475" s="127"/>
      <c r="G475" s="128"/>
      <c r="H475" s="138"/>
    </row>
    <row r="476" spans="1:8">
      <c r="A476" s="97"/>
      <c r="B476" s="55"/>
      <c r="C476" s="33"/>
      <c r="D476" s="32"/>
      <c r="E476" s="4"/>
      <c r="F476" s="127"/>
      <c r="G476" s="128"/>
      <c r="H476" s="138"/>
    </row>
    <row r="477" spans="1:8">
      <c r="A477" s="97"/>
      <c r="B477" s="55"/>
      <c r="C477" s="33"/>
      <c r="D477" s="32"/>
      <c r="E477" s="4"/>
      <c r="F477" s="127"/>
      <c r="G477" s="128"/>
      <c r="H477" s="138"/>
    </row>
    <row r="478" spans="1:8">
      <c r="A478" s="97"/>
      <c r="B478" s="55"/>
      <c r="C478" s="33"/>
      <c r="D478" s="32"/>
      <c r="E478" s="4"/>
      <c r="F478" s="127"/>
      <c r="G478" s="128"/>
      <c r="H478" s="138"/>
    </row>
    <row r="479" spans="1:8">
      <c r="A479" s="97"/>
      <c r="B479" s="55"/>
      <c r="C479" s="33"/>
      <c r="D479" s="32"/>
      <c r="E479" s="4"/>
      <c r="F479" s="127"/>
      <c r="G479" s="128"/>
      <c r="H479" s="138"/>
    </row>
    <row r="480" spans="1:8">
      <c r="A480" s="97"/>
      <c r="B480" s="55"/>
      <c r="C480" s="33"/>
      <c r="D480" s="32"/>
      <c r="E480" s="4"/>
      <c r="F480" s="127"/>
      <c r="G480" s="128"/>
      <c r="H480" s="138"/>
    </row>
    <row r="481" spans="1:8">
      <c r="A481" s="97"/>
      <c r="B481" s="55"/>
      <c r="C481" s="33"/>
      <c r="D481" s="32"/>
      <c r="E481" s="4"/>
      <c r="F481" s="127"/>
      <c r="G481" s="128"/>
      <c r="H481" s="138"/>
    </row>
    <row r="482" spans="1:8">
      <c r="A482" s="97"/>
      <c r="B482" s="55"/>
      <c r="C482" s="33"/>
      <c r="D482" s="32"/>
      <c r="E482" s="4"/>
      <c r="F482" s="127"/>
      <c r="G482" s="128"/>
      <c r="H482" s="138"/>
    </row>
    <row r="483" spans="1:8">
      <c r="A483" s="97"/>
      <c r="B483" s="55"/>
      <c r="C483" s="33"/>
      <c r="D483" s="32"/>
      <c r="E483" s="4"/>
      <c r="F483" s="127"/>
      <c r="G483" s="128"/>
      <c r="H483" s="138"/>
    </row>
    <row r="484" spans="1:8">
      <c r="A484" s="97"/>
      <c r="B484" s="55"/>
      <c r="C484" s="33"/>
      <c r="D484" s="32"/>
      <c r="E484" s="4"/>
      <c r="F484" s="127"/>
      <c r="G484" s="128"/>
      <c r="H484" s="138"/>
    </row>
    <row r="485" spans="1:8">
      <c r="A485" s="97"/>
      <c r="B485" s="55"/>
      <c r="C485" s="33"/>
      <c r="D485" s="32"/>
      <c r="E485" s="4"/>
      <c r="F485" s="127"/>
      <c r="G485" s="128"/>
      <c r="H485" s="138"/>
    </row>
    <row r="486" spans="1:8">
      <c r="A486" s="97"/>
      <c r="B486" s="55"/>
      <c r="C486" s="33"/>
      <c r="D486" s="32"/>
      <c r="E486" s="4"/>
      <c r="F486" s="127"/>
      <c r="G486" s="128"/>
      <c r="H486" s="138"/>
    </row>
    <row r="487" spans="1:8">
      <c r="A487" s="97"/>
      <c r="B487" s="55"/>
      <c r="C487" s="33"/>
      <c r="D487" s="32"/>
      <c r="E487" s="4"/>
      <c r="F487" s="127"/>
      <c r="G487" s="128"/>
      <c r="H487" s="138"/>
    </row>
    <row r="488" spans="1:8">
      <c r="A488" s="97"/>
      <c r="B488" s="55"/>
      <c r="C488" s="33"/>
      <c r="D488" s="32"/>
      <c r="E488" s="4"/>
      <c r="F488" s="127"/>
      <c r="G488" s="128"/>
      <c r="H488" s="138"/>
    </row>
    <row r="489" spans="1:8">
      <c r="A489" s="97"/>
      <c r="B489" s="55"/>
      <c r="C489" s="33"/>
      <c r="D489" s="32"/>
      <c r="E489" s="4"/>
      <c r="F489" s="127"/>
      <c r="G489" s="128"/>
      <c r="H489" s="138"/>
    </row>
    <row r="490" spans="1:8">
      <c r="A490" s="97"/>
      <c r="B490" s="55"/>
      <c r="C490" s="33"/>
      <c r="D490" s="32"/>
      <c r="E490" s="4"/>
      <c r="F490" s="127"/>
      <c r="G490" s="128"/>
      <c r="H490" s="138"/>
    </row>
    <row r="491" spans="1:8">
      <c r="A491" s="97"/>
      <c r="B491" s="55"/>
      <c r="C491" s="33"/>
      <c r="D491" s="32"/>
      <c r="E491" s="4"/>
      <c r="F491" s="127"/>
      <c r="G491" s="128"/>
      <c r="H491" s="138"/>
    </row>
    <row r="492" spans="1:8">
      <c r="A492" s="97"/>
      <c r="B492" s="55"/>
      <c r="C492" s="33"/>
      <c r="D492" s="32"/>
      <c r="E492" s="4"/>
      <c r="F492" s="127"/>
      <c r="G492" s="128"/>
      <c r="H492" s="138"/>
    </row>
    <row r="493" spans="1:8">
      <c r="A493" s="97"/>
      <c r="B493" s="55"/>
      <c r="C493" s="33"/>
      <c r="D493" s="32"/>
      <c r="E493" s="4"/>
      <c r="F493" s="127"/>
      <c r="G493" s="128"/>
      <c r="H493" s="138"/>
    </row>
    <row r="494" spans="1:8">
      <c r="A494" s="97"/>
      <c r="B494" s="55"/>
      <c r="C494" s="33"/>
      <c r="D494" s="32"/>
      <c r="E494" s="4"/>
      <c r="F494" s="127"/>
      <c r="G494" s="128"/>
      <c r="H494" s="138"/>
    </row>
    <row r="495" spans="1:8">
      <c r="A495" s="97"/>
      <c r="B495" s="55"/>
      <c r="C495" s="33"/>
      <c r="D495" s="32"/>
      <c r="E495" s="4"/>
      <c r="F495" s="127"/>
      <c r="G495" s="128"/>
      <c r="H495" s="138"/>
    </row>
    <row r="496" spans="1:8">
      <c r="A496" s="97"/>
      <c r="B496" s="55"/>
      <c r="C496" s="33"/>
      <c r="D496" s="32"/>
      <c r="E496" s="4"/>
      <c r="F496" s="127"/>
      <c r="G496" s="128"/>
      <c r="H496" s="138"/>
    </row>
    <row r="497" spans="1:8">
      <c r="A497" s="97"/>
      <c r="B497" s="55"/>
      <c r="C497" s="33"/>
      <c r="D497" s="32"/>
      <c r="E497" s="4"/>
      <c r="F497" s="127"/>
      <c r="G497" s="128"/>
      <c r="H497" s="138"/>
    </row>
    <row r="498" spans="1:8">
      <c r="A498" s="97"/>
      <c r="B498" s="55"/>
      <c r="C498" s="33"/>
      <c r="D498" s="32"/>
      <c r="E498" s="4"/>
      <c r="F498" s="127"/>
      <c r="G498" s="128"/>
      <c r="H498" s="138"/>
    </row>
    <row r="499" spans="1:8">
      <c r="A499" s="97"/>
      <c r="B499" s="55"/>
      <c r="C499" s="33"/>
      <c r="D499" s="32"/>
      <c r="E499" s="4"/>
      <c r="F499" s="127"/>
      <c r="G499" s="128"/>
      <c r="H499" s="138"/>
    </row>
    <row r="500" spans="1:8">
      <c r="A500" s="97"/>
      <c r="B500" s="55"/>
      <c r="C500" s="33"/>
      <c r="D500" s="32"/>
      <c r="E500" s="4"/>
      <c r="F500" s="127"/>
      <c r="G500" s="128"/>
      <c r="H500" s="138"/>
    </row>
    <row r="501" spans="1:8">
      <c r="A501" s="97"/>
      <c r="B501" s="55"/>
      <c r="C501" s="33"/>
      <c r="D501" s="32"/>
      <c r="E501" s="4"/>
      <c r="F501" s="127"/>
      <c r="G501" s="128"/>
      <c r="H501" s="138"/>
    </row>
    <row r="502" spans="1:8">
      <c r="A502" s="97"/>
      <c r="B502" s="55"/>
      <c r="C502" s="30"/>
      <c r="D502" s="17"/>
      <c r="E502" s="4"/>
      <c r="F502" s="127"/>
      <c r="G502" s="128"/>
      <c r="H502" s="138"/>
    </row>
    <row r="503" spans="1:8">
      <c r="A503" s="97"/>
      <c r="B503" s="55"/>
      <c r="C503" s="30"/>
      <c r="D503" s="17"/>
      <c r="E503" s="4"/>
      <c r="F503" s="127"/>
      <c r="G503" s="128"/>
      <c r="H503" s="138"/>
    </row>
    <row r="504" spans="1:8">
      <c r="A504" s="97"/>
      <c r="B504" s="55"/>
      <c r="C504" s="30"/>
      <c r="D504" s="17"/>
      <c r="E504" s="4"/>
      <c r="F504" s="127"/>
      <c r="G504" s="128"/>
      <c r="H504" s="138"/>
    </row>
    <row r="505" spans="1:8">
      <c r="A505" s="97"/>
      <c r="B505" s="55"/>
      <c r="C505" s="30"/>
      <c r="D505" s="17"/>
      <c r="E505" s="4"/>
      <c r="F505" s="127"/>
      <c r="G505" s="128"/>
      <c r="H505" s="138"/>
    </row>
    <row r="506" spans="1:8">
      <c r="A506" s="97"/>
      <c r="B506" s="55"/>
      <c r="C506" s="30"/>
      <c r="D506" s="17"/>
      <c r="E506" s="4"/>
      <c r="F506" s="127"/>
      <c r="G506" s="128"/>
      <c r="H506" s="138"/>
    </row>
    <row r="507" spans="1:8">
      <c r="A507" s="97"/>
      <c r="B507" s="55"/>
      <c r="C507" s="30"/>
      <c r="D507" s="17"/>
      <c r="E507" s="4"/>
      <c r="F507" s="127"/>
      <c r="G507" s="128"/>
      <c r="H507" s="138"/>
    </row>
    <row r="508" spans="1:8">
      <c r="A508" s="97"/>
      <c r="B508" s="55"/>
      <c r="C508" s="30"/>
      <c r="D508" s="17"/>
      <c r="E508" s="4"/>
      <c r="F508" s="127"/>
      <c r="G508" s="128"/>
      <c r="H508" s="138"/>
    </row>
    <row r="509" spans="1:8">
      <c r="A509" s="97"/>
      <c r="B509" s="55"/>
      <c r="C509" s="30"/>
      <c r="D509" s="17"/>
      <c r="E509" s="4"/>
      <c r="F509" s="127"/>
      <c r="G509" s="128"/>
      <c r="H509" s="138"/>
    </row>
    <row r="510" spans="1:8">
      <c r="A510" s="97"/>
      <c r="B510" s="55"/>
      <c r="C510" s="30"/>
      <c r="D510" s="17"/>
      <c r="E510" s="4"/>
      <c r="F510" s="127"/>
      <c r="G510" s="128"/>
      <c r="H510" s="138"/>
    </row>
    <row r="511" spans="1:8">
      <c r="A511" s="97"/>
      <c r="B511" s="55"/>
      <c r="C511" s="30"/>
      <c r="D511" s="17"/>
      <c r="E511" s="4"/>
      <c r="F511" s="127"/>
      <c r="G511" s="128"/>
      <c r="H511" s="138"/>
    </row>
    <row r="512" spans="1:8">
      <c r="A512" s="97"/>
      <c r="B512" s="55"/>
      <c r="C512" s="30"/>
      <c r="D512" s="17"/>
      <c r="E512" s="4"/>
      <c r="F512" s="127"/>
      <c r="G512" s="128"/>
      <c r="H512" s="138"/>
    </row>
    <row r="513" spans="1:8">
      <c r="A513" s="97"/>
      <c r="B513" s="55"/>
      <c r="C513" s="30"/>
      <c r="D513" s="17"/>
      <c r="E513" s="4"/>
      <c r="F513" s="127"/>
      <c r="G513" s="128"/>
      <c r="H513" s="138"/>
    </row>
    <row r="514" spans="1:8">
      <c r="A514" s="97"/>
      <c r="B514" s="55"/>
      <c r="C514" s="30"/>
      <c r="D514" s="17"/>
      <c r="E514" s="4"/>
      <c r="F514" s="127"/>
      <c r="G514" s="128"/>
      <c r="H514" s="138"/>
    </row>
    <row r="515" spans="1:8">
      <c r="A515" s="97"/>
      <c r="B515" s="55"/>
      <c r="C515" s="30"/>
      <c r="D515" s="17"/>
      <c r="E515" s="4"/>
      <c r="F515" s="127"/>
      <c r="G515" s="128"/>
      <c r="H515" s="138"/>
    </row>
    <row r="516" spans="1:8">
      <c r="A516" s="97"/>
      <c r="B516" s="55"/>
      <c r="C516" s="30"/>
      <c r="D516" s="17"/>
      <c r="E516" s="4"/>
      <c r="F516" s="127"/>
      <c r="G516" s="128"/>
      <c r="H516" s="138"/>
    </row>
    <row r="517" spans="1:8">
      <c r="A517" s="97"/>
      <c r="B517" s="55"/>
      <c r="C517" s="30"/>
      <c r="D517" s="17"/>
      <c r="E517" s="4"/>
      <c r="F517" s="127"/>
      <c r="G517" s="128"/>
      <c r="H517" s="138"/>
    </row>
    <row r="518" spans="1:8">
      <c r="A518" s="97"/>
      <c r="B518" s="55"/>
      <c r="C518" s="30"/>
      <c r="D518" s="17"/>
      <c r="E518" s="4"/>
      <c r="F518" s="127"/>
      <c r="G518" s="128"/>
      <c r="H518" s="138"/>
    </row>
    <row r="519" spans="1:8">
      <c r="A519" s="97"/>
      <c r="B519" s="55"/>
      <c r="C519" s="30"/>
      <c r="D519" s="17"/>
      <c r="E519" s="4"/>
      <c r="F519" s="127"/>
      <c r="G519" s="128"/>
      <c r="H519" s="138"/>
    </row>
    <row r="520" spans="1:8">
      <c r="A520" s="97"/>
      <c r="B520" s="55"/>
      <c r="C520" s="30"/>
      <c r="D520" s="17"/>
      <c r="E520" s="4"/>
      <c r="F520" s="127"/>
      <c r="G520" s="128"/>
      <c r="H520" s="138"/>
    </row>
    <row r="521" spans="1:8">
      <c r="A521" s="97"/>
      <c r="B521" s="55"/>
      <c r="C521" s="30"/>
      <c r="D521" s="17"/>
      <c r="E521" s="4"/>
      <c r="F521" s="127"/>
      <c r="G521" s="128"/>
      <c r="H521" s="138"/>
    </row>
    <row r="522" spans="1:8">
      <c r="A522" s="97"/>
      <c r="B522" s="55"/>
      <c r="C522" s="30"/>
      <c r="D522" s="17"/>
      <c r="E522" s="4"/>
      <c r="F522" s="127"/>
      <c r="G522" s="128"/>
      <c r="H522" s="138"/>
    </row>
    <row r="523" spans="1:8">
      <c r="A523" s="97"/>
      <c r="B523" s="55"/>
      <c r="C523" s="30"/>
      <c r="D523" s="17"/>
      <c r="E523" s="4"/>
      <c r="F523" s="127"/>
      <c r="G523" s="128"/>
      <c r="H523" s="138"/>
    </row>
    <row r="524" spans="1:8">
      <c r="A524" s="97"/>
      <c r="B524" s="55"/>
      <c r="C524" s="30"/>
      <c r="D524" s="17"/>
      <c r="E524" s="4"/>
      <c r="F524" s="127"/>
      <c r="G524" s="128"/>
      <c r="H524" s="138"/>
    </row>
    <row r="525" spans="1:8">
      <c r="A525" s="97"/>
      <c r="B525" s="55"/>
      <c r="C525" s="30"/>
      <c r="D525" s="17"/>
      <c r="E525" s="4"/>
      <c r="F525" s="127"/>
      <c r="G525" s="128"/>
      <c r="H525" s="138"/>
    </row>
    <row r="526" spans="1:8">
      <c r="A526" s="97"/>
      <c r="B526" s="55"/>
      <c r="C526" s="30"/>
      <c r="D526" s="17"/>
      <c r="E526" s="4"/>
      <c r="F526" s="127"/>
      <c r="G526" s="128"/>
      <c r="H526" s="138"/>
    </row>
    <row r="527" spans="1:8">
      <c r="A527" s="97"/>
      <c r="B527" s="55"/>
      <c r="C527" s="30"/>
      <c r="D527" s="17"/>
      <c r="E527" s="4"/>
      <c r="F527" s="127"/>
      <c r="G527" s="128"/>
      <c r="H527" s="138"/>
    </row>
    <row r="528" spans="1:8">
      <c r="A528" s="97"/>
      <c r="B528" s="55"/>
      <c r="C528" s="30"/>
      <c r="D528" s="17"/>
      <c r="E528" s="4"/>
      <c r="F528" s="127"/>
      <c r="G528" s="128"/>
      <c r="H528" s="138"/>
    </row>
    <row r="529" spans="1:8">
      <c r="A529" s="97"/>
      <c r="B529" s="55"/>
      <c r="C529" s="30"/>
      <c r="D529" s="17"/>
      <c r="E529" s="4"/>
      <c r="F529" s="127"/>
      <c r="G529" s="128"/>
      <c r="H529" s="138"/>
    </row>
    <row r="530" spans="1:8">
      <c r="A530" s="97"/>
      <c r="B530" s="55"/>
      <c r="C530" s="30"/>
      <c r="D530" s="17"/>
      <c r="E530" s="4"/>
      <c r="F530" s="127"/>
      <c r="G530" s="128"/>
      <c r="H530" s="138"/>
    </row>
    <row r="531" spans="1:8">
      <c r="A531" s="97"/>
      <c r="B531" s="55"/>
      <c r="C531" s="30"/>
      <c r="D531" s="17"/>
      <c r="E531" s="4"/>
      <c r="F531" s="127"/>
      <c r="G531" s="128"/>
      <c r="H531" s="138"/>
    </row>
    <row r="532" spans="1:8">
      <c r="A532" s="97"/>
      <c r="B532" s="55"/>
      <c r="C532" s="30"/>
      <c r="D532" s="17"/>
      <c r="E532" s="4"/>
      <c r="F532" s="127"/>
      <c r="G532" s="128"/>
      <c r="H532" s="138"/>
    </row>
    <row r="533" spans="1:8">
      <c r="A533" s="97"/>
      <c r="B533" s="55"/>
      <c r="C533" s="30"/>
      <c r="D533" s="17"/>
      <c r="E533" s="4"/>
      <c r="F533" s="127"/>
      <c r="G533" s="128"/>
      <c r="H533" s="138"/>
    </row>
    <row r="534" spans="1:8">
      <c r="A534" s="98"/>
      <c r="B534" s="99"/>
      <c r="C534" s="100"/>
      <c r="D534" s="101"/>
      <c r="E534" s="102"/>
      <c r="F534" s="183"/>
      <c r="G534" s="184"/>
      <c r="H534" s="185"/>
    </row>
    <row r="535" spans="1:8">
      <c r="A535" s="11"/>
      <c r="B535" s="104"/>
      <c r="C535" s="105"/>
      <c r="D535" s="106"/>
      <c r="E535" s="11"/>
      <c r="F535" s="182"/>
      <c r="G535" s="182"/>
      <c r="H535" s="182"/>
    </row>
    <row r="536" spans="1:8">
      <c r="A536" s="11"/>
      <c r="B536" s="104"/>
      <c r="C536" s="105"/>
      <c r="D536" s="106"/>
      <c r="E536" s="11"/>
      <c r="F536" s="182"/>
      <c r="G536" s="182"/>
      <c r="H536" s="182"/>
    </row>
    <row r="537" spans="1:8">
      <c r="A537" s="11"/>
      <c r="B537" s="104"/>
      <c r="C537" s="105"/>
      <c r="D537" s="106"/>
      <c r="E537" s="11"/>
      <c r="F537" s="11"/>
      <c r="G537" s="11"/>
      <c r="H537" s="11"/>
    </row>
    <row r="538" spans="1:8">
      <c r="A538" s="11"/>
      <c r="B538" s="104"/>
      <c r="C538" s="105"/>
      <c r="D538" s="106"/>
      <c r="E538" s="11"/>
      <c r="F538" s="11"/>
      <c r="G538" s="11"/>
      <c r="H538" s="11"/>
    </row>
    <row r="539" spans="1:8">
      <c r="A539" s="11"/>
      <c r="B539" s="104"/>
      <c r="C539" s="105"/>
      <c r="D539" s="12"/>
      <c r="E539" s="11"/>
      <c r="F539" s="11"/>
      <c r="G539" s="11"/>
      <c r="H539" s="11"/>
    </row>
    <row r="540" spans="1:8">
      <c r="A540" s="11"/>
      <c r="B540" s="104"/>
      <c r="C540" s="105"/>
      <c r="D540" s="12"/>
      <c r="E540" s="11"/>
      <c r="F540" s="11"/>
      <c r="G540" s="11"/>
      <c r="H540" s="11"/>
    </row>
    <row r="541" spans="1:8">
      <c r="A541" s="11"/>
      <c r="B541" s="104"/>
      <c r="C541" s="105"/>
      <c r="D541" s="12"/>
      <c r="E541" s="11"/>
      <c r="F541" s="11"/>
      <c r="G541" s="11"/>
      <c r="H541" s="11"/>
    </row>
    <row r="542" spans="1:8">
      <c r="A542" s="11"/>
      <c r="B542" s="104"/>
      <c r="C542" s="105"/>
      <c r="D542" s="12"/>
      <c r="E542" s="11"/>
      <c r="F542" s="11"/>
      <c r="G542" s="11"/>
      <c r="H542" s="11"/>
    </row>
    <row r="543" spans="1:8">
      <c r="A543" s="11"/>
      <c r="B543" s="104"/>
      <c r="C543" s="105"/>
      <c r="D543" s="12"/>
      <c r="E543" s="11"/>
      <c r="F543" s="11"/>
      <c r="G543" s="11"/>
      <c r="H543" s="11"/>
    </row>
    <row r="544" spans="1:8">
      <c r="A544" s="11"/>
      <c r="B544" s="104"/>
      <c r="C544" s="105"/>
      <c r="D544" s="12"/>
      <c r="E544" s="11"/>
      <c r="F544" s="11"/>
      <c r="G544" s="11"/>
      <c r="H544" s="11"/>
    </row>
    <row r="545" spans="1:8">
      <c r="A545" s="11"/>
      <c r="B545" s="104"/>
      <c r="C545" s="105"/>
      <c r="D545" s="12"/>
      <c r="E545" s="11"/>
      <c r="F545" s="11"/>
      <c r="G545" s="11"/>
      <c r="H545" s="11"/>
    </row>
    <row r="546" spans="1:8">
      <c r="A546" s="11"/>
      <c r="B546" s="104"/>
      <c r="C546" s="105"/>
      <c r="D546" s="12"/>
      <c r="E546" s="11"/>
      <c r="F546" s="11"/>
      <c r="G546" s="11"/>
      <c r="H546" s="11"/>
    </row>
    <row r="547" spans="1:8">
      <c r="A547" s="11"/>
      <c r="B547" s="104"/>
      <c r="C547" s="105"/>
      <c r="D547" s="12"/>
      <c r="E547" s="11"/>
      <c r="F547" s="11"/>
      <c r="G547" s="11"/>
      <c r="H547" s="11"/>
    </row>
    <row r="548" spans="1:8">
      <c r="A548" s="11"/>
      <c r="B548" s="104"/>
      <c r="C548" s="105"/>
      <c r="D548" s="12"/>
      <c r="E548" s="11"/>
      <c r="F548" s="11"/>
      <c r="G548" s="11"/>
      <c r="H548" s="11"/>
    </row>
    <row r="549" spans="1:8">
      <c r="A549" s="11"/>
      <c r="B549" s="104"/>
      <c r="C549" s="105"/>
      <c r="D549" s="12"/>
      <c r="E549" s="11"/>
      <c r="F549" s="11"/>
      <c r="G549" s="11"/>
      <c r="H549" s="11"/>
    </row>
    <row r="550" spans="1:8">
      <c r="A550" s="11"/>
      <c r="B550" s="104"/>
      <c r="C550" s="105"/>
      <c r="D550" s="12"/>
      <c r="E550" s="11"/>
      <c r="F550" s="11"/>
      <c r="G550" s="11"/>
      <c r="H550" s="11"/>
    </row>
    <row r="551" spans="1:8">
      <c r="A551" s="11"/>
      <c r="B551" s="104"/>
      <c r="C551" s="105"/>
      <c r="D551" s="12"/>
      <c r="E551" s="11"/>
      <c r="F551" s="11"/>
      <c r="G551" s="11"/>
      <c r="H551" s="11"/>
    </row>
    <row r="552" spans="1:8">
      <c r="A552" s="11"/>
      <c r="B552" s="104"/>
      <c r="C552" s="105"/>
      <c r="D552" s="12"/>
      <c r="E552" s="11"/>
      <c r="F552" s="11"/>
      <c r="G552" s="11"/>
      <c r="H552" s="11"/>
    </row>
    <row r="553" spans="1:8">
      <c r="A553" s="11"/>
      <c r="B553" s="104"/>
      <c r="C553" s="105"/>
      <c r="D553" s="12"/>
      <c r="E553" s="11"/>
      <c r="F553" s="11"/>
      <c r="G553" s="11"/>
      <c r="H553" s="11"/>
    </row>
    <row r="554" spans="1:8">
      <c r="A554" s="11"/>
      <c r="B554" s="104"/>
      <c r="C554" s="105"/>
      <c r="D554" s="12"/>
      <c r="E554" s="11"/>
      <c r="F554" s="11"/>
      <c r="G554" s="11"/>
      <c r="H554" s="11"/>
    </row>
    <row r="555" spans="1:8">
      <c r="A555" s="11"/>
      <c r="B555" s="104"/>
      <c r="C555" s="105"/>
      <c r="D555" s="12"/>
      <c r="E555" s="11"/>
      <c r="F555" s="11"/>
      <c r="G555" s="11"/>
      <c r="H555" s="11"/>
    </row>
    <row r="556" spans="1:8">
      <c r="A556" s="11"/>
      <c r="B556" s="104"/>
      <c r="C556" s="105"/>
      <c r="D556" s="12"/>
      <c r="E556" s="11"/>
      <c r="F556" s="11"/>
      <c r="G556" s="11"/>
      <c r="H556" s="11"/>
    </row>
    <row r="557" spans="1:8">
      <c r="A557" s="11"/>
      <c r="B557" s="104"/>
      <c r="C557" s="105"/>
      <c r="D557" s="12"/>
      <c r="E557" s="11"/>
      <c r="F557" s="11"/>
      <c r="G557" s="11"/>
      <c r="H557" s="11"/>
    </row>
    <row r="558" spans="1:8">
      <c r="A558" s="11"/>
      <c r="B558" s="104"/>
      <c r="C558" s="105"/>
      <c r="D558" s="12"/>
      <c r="E558" s="11"/>
      <c r="F558" s="11"/>
      <c r="G558" s="11"/>
      <c r="H558" s="11"/>
    </row>
    <row r="559" spans="1:8">
      <c r="A559" s="11"/>
      <c r="B559" s="104"/>
      <c r="C559" s="105"/>
      <c r="D559" s="12"/>
      <c r="E559" s="11"/>
      <c r="F559" s="11"/>
      <c r="G559" s="11"/>
      <c r="H559" s="11"/>
    </row>
    <row r="560" spans="1:8">
      <c r="A560" s="11"/>
      <c r="B560" s="104"/>
      <c r="C560" s="105"/>
      <c r="D560" s="12"/>
      <c r="E560" s="11"/>
      <c r="F560" s="11"/>
      <c r="G560" s="11"/>
      <c r="H560" s="11"/>
    </row>
    <row r="561" spans="1:8">
      <c r="A561" s="11"/>
      <c r="B561" s="104"/>
      <c r="C561" s="105"/>
      <c r="D561" s="12"/>
      <c r="E561" s="11"/>
      <c r="F561" s="11"/>
      <c r="G561" s="11"/>
      <c r="H561" s="11"/>
    </row>
    <row r="562" spans="1:8">
      <c r="A562" s="11"/>
      <c r="B562" s="104"/>
      <c r="C562" s="105"/>
      <c r="D562" s="12"/>
      <c r="E562" s="11"/>
      <c r="F562" s="11"/>
      <c r="G562" s="11"/>
      <c r="H562" s="11"/>
    </row>
    <row r="563" spans="1:8">
      <c r="A563" s="11"/>
      <c r="B563" s="104"/>
      <c r="C563" s="105"/>
      <c r="D563" s="12"/>
      <c r="E563" s="11"/>
      <c r="F563" s="11"/>
      <c r="G563" s="11"/>
      <c r="H563" s="11"/>
    </row>
    <row r="564" spans="1:8">
      <c r="A564" s="11"/>
      <c r="B564" s="104"/>
      <c r="C564" s="105"/>
      <c r="D564" s="12"/>
      <c r="E564" s="11"/>
      <c r="F564" s="11"/>
      <c r="G564" s="11"/>
      <c r="H564" s="11"/>
    </row>
    <row r="565" spans="1:8">
      <c r="A565" s="11"/>
      <c r="B565" s="104"/>
      <c r="C565" s="105"/>
      <c r="D565" s="12"/>
      <c r="E565" s="11"/>
      <c r="F565" s="11"/>
      <c r="G565" s="11"/>
      <c r="H565" s="11"/>
    </row>
    <row r="566" spans="1:8">
      <c r="A566" s="11"/>
      <c r="B566" s="104"/>
      <c r="C566" s="105"/>
      <c r="D566" s="12"/>
      <c r="E566" s="11"/>
      <c r="F566" s="11"/>
      <c r="G566" s="11"/>
      <c r="H566" s="11"/>
    </row>
    <row r="567" spans="1:8">
      <c r="A567" s="11"/>
      <c r="B567" s="104"/>
      <c r="C567" s="105"/>
      <c r="D567" s="12"/>
      <c r="E567" s="11"/>
      <c r="F567" s="11"/>
      <c r="G567" s="11"/>
      <c r="H567" s="11"/>
    </row>
    <row r="568" spans="1:8">
      <c r="A568" s="11"/>
      <c r="B568" s="104"/>
      <c r="C568" s="105"/>
      <c r="D568" s="12"/>
      <c r="E568" s="11"/>
      <c r="F568" s="11"/>
      <c r="G568" s="11"/>
      <c r="H568" s="11"/>
    </row>
    <row r="569" spans="1:8">
      <c r="A569" s="11"/>
      <c r="B569" s="104"/>
      <c r="C569" s="105"/>
      <c r="D569" s="12"/>
      <c r="E569" s="11"/>
      <c r="F569" s="11"/>
      <c r="G569" s="11"/>
      <c r="H569" s="11"/>
    </row>
    <row r="570" spans="1:8">
      <c r="A570" s="11"/>
      <c r="B570" s="104"/>
      <c r="C570" s="105"/>
      <c r="D570" s="12"/>
      <c r="E570" s="11"/>
      <c r="F570" s="11"/>
      <c r="G570" s="11"/>
      <c r="H570" s="11"/>
    </row>
    <row r="571" spans="1:8">
      <c r="A571" s="11"/>
      <c r="B571" s="104"/>
      <c r="C571" s="105"/>
      <c r="D571" s="12"/>
      <c r="E571" s="11"/>
      <c r="F571" s="11"/>
      <c r="G571" s="11"/>
      <c r="H571" s="11"/>
    </row>
    <row r="572" spans="1:8">
      <c r="A572" s="11"/>
      <c r="B572" s="104"/>
      <c r="C572" s="105"/>
      <c r="D572" s="12"/>
      <c r="E572" s="11"/>
      <c r="F572" s="11"/>
      <c r="G572" s="11"/>
      <c r="H572" s="11"/>
    </row>
    <row r="573" spans="1:8">
      <c r="A573" s="11"/>
      <c r="B573" s="104"/>
      <c r="C573" s="105"/>
      <c r="D573" s="12"/>
      <c r="E573" s="11"/>
      <c r="F573" s="11"/>
      <c r="G573" s="11"/>
      <c r="H573" s="11"/>
    </row>
    <row r="574" spans="1:8">
      <c r="A574" s="11"/>
      <c r="B574" s="104"/>
      <c r="C574" s="105"/>
      <c r="D574" s="12"/>
      <c r="E574" s="11"/>
      <c r="F574" s="11"/>
      <c r="G574" s="11"/>
      <c r="H574" s="11"/>
    </row>
    <row r="575" spans="1:8">
      <c r="A575" s="11"/>
      <c r="B575" s="104"/>
      <c r="C575" s="105"/>
      <c r="D575" s="12"/>
      <c r="E575" s="11"/>
      <c r="F575" s="11"/>
      <c r="G575" s="11"/>
      <c r="H575" s="11"/>
    </row>
    <row r="576" spans="1:8">
      <c r="A576" s="11"/>
      <c r="B576" s="104"/>
      <c r="C576" s="105"/>
      <c r="D576" s="12"/>
      <c r="E576" s="11"/>
      <c r="F576" s="11"/>
      <c r="G576" s="11"/>
      <c r="H576" s="11"/>
    </row>
    <row r="577" spans="1:8">
      <c r="A577" s="11"/>
      <c r="B577" s="104"/>
      <c r="C577" s="105"/>
      <c r="D577" s="12"/>
      <c r="E577" s="11"/>
      <c r="F577" s="11"/>
      <c r="G577" s="11"/>
      <c r="H577" s="11"/>
    </row>
    <row r="578" spans="1:8">
      <c r="A578" s="11"/>
      <c r="B578" s="104"/>
      <c r="C578" s="105"/>
      <c r="D578" s="12"/>
      <c r="E578" s="11"/>
      <c r="F578" s="11"/>
      <c r="G578" s="11"/>
      <c r="H578" s="11"/>
    </row>
    <row r="579" spans="1:8">
      <c r="A579" s="11"/>
      <c r="B579" s="104"/>
      <c r="C579" s="105"/>
      <c r="D579" s="12"/>
      <c r="E579" s="11"/>
      <c r="F579" s="11"/>
      <c r="G579" s="11"/>
      <c r="H579" s="11"/>
    </row>
    <row r="580" spans="1:8">
      <c r="A580" s="11"/>
      <c r="B580" s="104"/>
      <c r="C580" s="105"/>
      <c r="D580" s="12"/>
      <c r="E580" s="11"/>
      <c r="F580" s="11"/>
      <c r="G580" s="11"/>
      <c r="H580" s="11"/>
    </row>
    <row r="581" spans="1:8">
      <c r="A581" s="11"/>
      <c r="B581" s="104"/>
      <c r="C581" s="105"/>
      <c r="D581" s="12"/>
      <c r="E581" s="11"/>
      <c r="F581" s="11"/>
      <c r="G581" s="11"/>
      <c r="H581" s="11"/>
    </row>
    <row r="582" spans="1:8">
      <c r="A582" s="11"/>
      <c r="B582" s="104"/>
      <c r="C582" s="105"/>
      <c r="D582" s="12"/>
      <c r="E582" s="11"/>
      <c r="F582" s="11"/>
      <c r="G582" s="11"/>
      <c r="H582" s="11"/>
    </row>
    <row r="583" spans="1:8">
      <c r="A583" s="11"/>
      <c r="B583" s="104"/>
      <c r="C583" s="105"/>
      <c r="D583" s="12"/>
      <c r="E583" s="11"/>
      <c r="F583" s="11"/>
      <c r="G583" s="11"/>
      <c r="H583" s="11"/>
    </row>
    <row r="584" spans="1:8">
      <c r="A584" s="11"/>
      <c r="B584" s="104"/>
      <c r="C584" s="105"/>
      <c r="D584" s="12"/>
      <c r="E584" s="11"/>
      <c r="F584" s="11"/>
      <c r="G584" s="11"/>
      <c r="H584" s="11"/>
    </row>
    <row r="585" spans="1:8">
      <c r="A585" s="11"/>
      <c r="B585" s="104"/>
      <c r="C585" s="105"/>
      <c r="D585" s="12"/>
      <c r="E585" s="11"/>
      <c r="F585" s="11"/>
      <c r="G585" s="11"/>
      <c r="H585" s="11"/>
    </row>
    <row r="586" spans="1:8">
      <c r="A586" s="11"/>
      <c r="B586" s="104"/>
      <c r="C586" s="105"/>
      <c r="D586" s="12"/>
      <c r="E586" s="11"/>
      <c r="F586" s="11"/>
      <c r="G586" s="11"/>
      <c r="H586" s="11"/>
    </row>
    <row r="587" spans="1:8">
      <c r="A587" s="11"/>
      <c r="B587" s="104"/>
      <c r="C587" s="105"/>
      <c r="D587" s="12"/>
      <c r="E587" s="11"/>
      <c r="F587" s="11"/>
      <c r="G587" s="11"/>
      <c r="H587" s="11"/>
    </row>
    <row r="588" spans="1:8">
      <c r="A588" s="11"/>
      <c r="B588" s="104"/>
      <c r="C588" s="105"/>
      <c r="D588" s="12"/>
      <c r="E588" s="11"/>
      <c r="F588" s="11"/>
      <c r="G588" s="11"/>
      <c r="H588" s="11"/>
    </row>
    <row r="589" spans="1:8">
      <c r="A589" s="11"/>
      <c r="B589" s="104"/>
      <c r="C589" s="105"/>
      <c r="D589" s="12"/>
      <c r="E589" s="11"/>
      <c r="F589" s="11"/>
      <c r="G589" s="11"/>
      <c r="H589" s="11"/>
    </row>
    <row r="590" spans="1:8">
      <c r="A590" s="11"/>
      <c r="B590" s="104"/>
      <c r="C590" s="105"/>
      <c r="D590" s="12"/>
      <c r="E590" s="11"/>
      <c r="F590" s="11"/>
      <c r="G590" s="11"/>
      <c r="H590" s="11"/>
    </row>
    <row r="591" spans="1:8">
      <c r="A591" s="11"/>
      <c r="B591" s="104"/>
      <c r="C591" s="105"/>
      <c r="D591" s="12"/>
      <c r="E591" s="11"/>
      <c r="F591" s="11"/>
      <c r="G591" s="11"/>
      <c r="H591" s="11"/>
    </row>
    <row r="592" spans="1:8">
      <c r="A592" s="11"/>
      <c r="B592" s="104"/>
      <c r="C592" s="105"/>
      <c r="D592" s="12"/>
      <c r="E592" s="11"/>
      <c r="F592" s="11"/>
      <c r="G592" s="11"/>
      <c r="H592" s="11"/>
    </row>
    <row r="593" spans="1:8">
      <c r="A593" s="11"/>
      <c r="B593" s="104"/>
      <c r="C593" s="105"/>
      <c r="D593" s="12"/>
      <c r="E593" s="11"/>
      <c r="F593" s="11"/>
      <c r="G593" s="11"/>
      <c r="H593" s="11"/>
    </row>
    <row r="594" spans="1:8">
      <c r="A594" s="11"/>
      <c r="B594" s="104"/>
      <c r="C594" s="105"/>
      <c r="D594" s="12"/>
      <c r="E594" s="11"/>
      <c r="F594" s="11"/>
      <c r="G594" s="11"/>
      <c r="H594" s="11"/>
    </row>
    <row r="595" spans="1:8">
      <c r="A595" s="11"/>
      <c r="B595" s="104"/>
      <c r="C595" s="105"/>
      <c r="D595" s="12"/>
      <c r="E595" s="11"/>
      <c r="F595" s="11"/>
      <c r="G595" s="11"/>
      <c r="H595" s="11"/>
    </row>
    <row r="596" spans="1:8">
      <c r="A596" s="11"/>
      <c r="B596" s="104"/>
      <c r="C596" s="105"/>
      <c r="D596" s="12"/>
      <c r="E596" s="11"/>
      <c r="F596" s="11"/>
      <c r="G596" s="11"/>
      <c r="H596" s="11"/>
    </row>
    <row r="597" spans="1:8">
      <c r="A597" s="11"/>
      <c r="B597" s="104"/>
      <c r="C597" s="105"/>
      <c r="D597" s="12"/>
      <c r="E597" s="11"/>
      <c r="F597" s="11"/>
      <c r="G597" s="11"/>
      <c r="H597" s="11"/>
    </row>
    <row r="598" spans="1:8">
      <c r="A598" s="11"/>
      <c r="B598" s="104"/>
      <c r="C598" s="105"/>
      <c r="D598" s="12"/>
      <c r="E598" s="11"/>
      <c r="F598" s="11"/>
      <c r="G598" s="11"/>
      <c r="H598" s="11"/>
    </row>
    <row r="599" spans="1:8">
      <c r="A599" s="11"/>
      <c r="B599" s="104"/>
      <c r="C599" s="105"/>
      <c r="D599" s="12"/>
      <c r="E599" s="11"/>
      <c r="F599" s="11"/>
      <c r="G599" s="11"/>
      <c r="H599" s="11"/>
    </row>
    <row r="600" spans="1:8">
      <c r="A600" s="11"/>
      <c r="B600" s="104"/>
      <c r="C600" s="105"/>
      <c r="D600" s="12"/>
      <c r="E600" s="11"/>
      <c r="F600" s="11"/>
      <c r="G600" s="11"/>
      <c r="H600" s="11"/>
    </row>
    <row r="601" spans="1:8">
      <c r="A601" s="11"/>
      <c r="B601" s="104"/>
      <c r="C601" s="105"/>
      <c r="D601" s="12"/>
      <c r="E601" s="11"/>
      <c r="F601" s="11"/>
      <c r="G601" s="11"/>
      <c r="H601" s="11"/>
    </row>
    <row r="602" spans="1:8">
      <c r="A602" s="11"/>
      <c r="B602" s="104"/>
      <c r="C602" s="105"/>
      <c r="D602" s="12"/>
      <c r="E602" s="11"/>
      <c r="F602" s="11"/>
      <c r="G602" s="11"/>
      <c r="H602" s="11"/>
    </row>
    <row r="603" spans="1:8">
      <c r="A603" s="11"/>
      <c r="B603" s="104"/>
      <c r="C603" s="105"/>
      <c r="D603" s="12"/>
      <c r="E603" s="11"/>
      <c r="F603" s="11"/>
      <c r="G603" s="11"/>
      <c r="H603" s="11"/>
    </row>
    <row r="604" spans="1:8">
      <c r="A604" s="11"/>
      <c r="B604" s="104"/>
      <c r="C604" s="105"/>
      <c r="D604" s="12"/>
      <c r="E604" s="11"/>
      <c r="F604" s="11"/>
      <c r="G604" s="11"/>
      <c r="H604" s="11"/>
    </row>
    <row r="605" spans="1:8">
      <c r="A605" s="11"/>
      <c r="B605" s="104"/>
      <c r="C605" s="105"/>
      <c r="D605" s="12"/>
      <c r="E605" s="11"/>
      <c r="F605" s="11"/>
      <c r="G605" s="11"/>
      <c r="H605" s="11"/>
    </row>
    <row r="606" spans="1:8">
      <c r="A606" s="11"/>
      <c r="B606" s="104"/>
      <c r="C606" s="105"/>
      <c r="D606" s="12"/>
      <c r="E606" s="11"/>
      <c r="F606" s="11"/>
      <c r="G606" s="11"/>
      <c r="H606" s="11"/>
    </row>
    <row r="607" spans="1:8">
      <c r="A607" s="11"/>
      <c r="B607" s="104"/>
      <c r="C607" s="105"/>
      <c r="D607" s="12"/>
      <c r="E607" s="11"/>
      <c r="F607" s="11"/>
      <c r="G607" s="11"/>
      <c r="H607" s="11"/>
    </row>
    <row r="608" spans="1:8">
      <c r="A608" s="11"/>
      <c r="B608" s="104"/>
      <c r="C608" s="105"/>
      <c r="D608" s="12"/>
      <c r="E608" s="11"/>
      <c r="F608" s="11"/>
      <c r="G608" s="11"/>
      <c r="H608" s="11"/>
    </row>
    <row r="609" spans="1:8">
      <c r="A609" s="11"/>
      <c r="B609" s="104"/>
      <c r="C609" s="105"/>
      <c r="D609" s="12"/>
      <c r="E609" s="11"/>
      <c r="F609" s="11"/>
      <c r="G609" s="11"/>
      <c r="H609" s="11"/>
    </row>
    <row r="610" spans="1:8">
      <c r="A610" s="11"/>
      <c r="B610" s="104"/>
      <c r="C610" s="105"/>
      <c r="D610" s="12"/>
      <c r="E610" s="11"/>
      <c r="F610" s="11"/>
      <c r="G610" s="11"/>
      <c r="H610" s="11"/>
    </row>
    <row r="611" spans="1:8">
      <c r="A611" s="11"/>
      <c r="B611" s="104"/>
      <c r="C611" s="105"/>
      <c r="D611" s="12"/>
      <c r="E611" s="11"/>
      <c r="F611" s="11"/>
      <c r="G611" s="11"/>
      <c r="H611" s="11"/>
    </row>
    <row r="612" spans="1:8">
      <c r="A612" s="11"/>
      <c r="B612" s="104"/>
      <c r="C612" s="105"/>
      <c r="D612" s="12"/>
      <c r="E612" s="11"/>
      <c r="F612" s="11"/>
      <c r="G612" s="11"/>
      <c r="H612" s="11"/>
    </row>
    <row r="613" spans="1:8">
      <c r="A613" s="11"/>
      <c r="B613" s="104"/>
      <c r="C613" s="105"/>
      <c r="D613" s="12"/>
      <c r="E613" s="11"/>
      <c r="F613" s="11"/>
      <c r="G613" s="11"/>
      <c r="H613" s="11"/>
    </row>
    <row r="614" spans="1:8">
      <c r="A614" s="11"/>
      <c r="B614" s="104"/>
      <c r="C614" s="105"/>
      <c r="D614" s="12"/>
      <c r="E614" s="11"/>
      <c r="F614" s="11"/>
      <c r="G614" s="11"/>
      <c r="H614" s="11"/>
    </row>
    <row r="615" spans="1:8">
      <c r="A615" s="11"/>
      <c r="B615" s="104"/>
      <c r="C615" s="105"/>
      <c r="D615" s="12"/>
      <c r="E615" s="11"/>
      <c r="F615" s="11"/>
      <c r="G615" s="11"/>
      <c r="H615" s="11"/>
    </row>
    <row r="616" spans="1:8">
      <c r="A616" s="11"/>
      <c r="B616" s="104"/>
      <c r="C616" s="105"/>
      <c r="D616" s="12"/>
      <c r="E616" s="11"/>
      <c r="F616" s="11"/>
      <c r="G616" s="11"/>
      <c r="H616" s="11"/>
    </row>
    <row r="617" spans="1:8">
      <c r="A617" s="11"/>
      <c r="B617" s="104"/>
      <c r="C617" s="105"/>
      <c r="D617" s="12"/>
      <c r="E617" s="11"/>
      <c r="F617" s="11"/>
      <c r="G617" s="11"/>
      <c r="H617" s="11"/>
    </row>
    <row r="618" spans="1:8">
      <c r="A618" s="11"/>
      <c r="B618" s="104"/>
      <c r="C618" s="105"/>
      <c r="D618" s="12"/>
      <c r="E618" s="11"/>
      <c r="F618" s="11"/>
      <c r="G618" s="11"/>
      <c r="H618" s="11"/>
    </row>
    <row r="619" spans="1:8">
      <c r="A619" s="11"/>
      <c r="B619" s="104"/>
      <c r="C619" s="105"/>
      <c r="D619" s="12"/>
      <c r="E619" s="11"/>
      <c r="F619" s="11"/>
      <c r="G619" s="11"/>
      <c r="H619" s="11"/>
    </row>
    <row r="620" spans="1:8">
      <c r="A620" s="11"/>
      <c r="B620" s="104"/>
      <c r="C620" s="105"/>
      <c r="D620" s="12"/>
      <c r="E620" s="11"/>
      <c r="F620" s="11"/>
      <c r="G620" s="11"/>
      <c r="H620" s="11"/>
    </row>
    <row r="621" spans="1:8">
      <c r="A621" s="11"/>
      <c r="B621" s="104"/>
      <c r="C621" s="105"/>
      <c r="D621" s="12"/>
      <c r="E621" s="11"/>
      <c r="F621" s="11"/>
      <c r="G621" s="11"/>
      <c r="H621" s="11"/>
    </row>
    <row r="622" spans="1:8">
      <c r="A622" s="11"/>
      <c r="B622" s="104"/>
      <c r="C622" s="105"/>
      <c r="D622" s="12"/>
      <c r="E622" s="11"/>
      <c r="F622" s="11"/>
      <c r="G622" s="11"/>
      <c r="H622" s="11"/>
    </row>
    <row r="623" spans="1:8">
      <c r="A623" s="11"/>
      <c r="B623" s="104"/>
      <c r="C623" s="105"/>
      <c r="D623" s="12"/>
      <c r="E623" s="11"/>
      <c r="F623" s="11"/>
      <c r="G623" s="11"/>
      <c r="H623" s="11"/>
    </row>
    <row r="624" spans="1:8">
      <c r="A624" s="11"/>
      <c r="B624" s="104"/>
      <c r="C624" s="105"/>
      <c r="D624" s="12"/>
      <c r="E624" s="11"/>
      <c r="F624" s="11"/>
      <c r="G624" s="11"/>
      <c r="H624" s="11"/>
    </row>
    <row r="625" spans="1:8">
      <c r="A625" s="11"/>
      <c r="B625" s="104"/>
      <c r="C625" s="105"/>
      <c r="D625" s="12"/>
      <c r="E625" s="11"/>
      <c r="F625" s="11"/>
      <c r="G625" s="11"/>
      <c r="H625" s="11"/>
    </row>
    <row r="626" spans="1:8">
      <c r="A626" s="11"/>
      <c r="B626" s="104"/>
      <c r="C626" s="105"/>
      <c r="D626" s="12"/>
      <c r="E626" s="11"/>
      <c r="F626" s="11"/>
      <c r="G626" s="11"/>
      <c r="H626" s="11"/>
    </row>
    <row r="627" spans="1:8">
      <c r="A627" s="11"/>
      <c r="B627" s="104"/>
      <c r="C627" s="105"/>
      <c r="D627" s="12"/>
      <c r="E627" s="11"/>
      <c r="F627" s="11"/>
      <c r="G627" s="11"/>
      <c r="H627" s="11"/>
    </row>
    <row r="628" spans="1:8">
      <c r="A628" s="11"/>
      <c r="B628" s="104"/>
      <c r="C628" s="105"/>
      <c r="D628" s="12"/>
      <c r="E628" s="11"/>
      <c r="F628" s="11"/>
      <c r="G628" s="11"/>
      <c r="H628" s="11"/>
    </row>
    <row r="629" spans="1:8">
      <c r="A629" s="11"/>
      <c r="B629" s="104"/>
      <c r="C629" s="105"/>
      <c r="D629" s="12"/>
      <c r="E629" s="11"/>
      <c r="F629" s="11"/>
      <c r="G629" s="11"/>
      <c r="H629" s="11"/>
    </row>
    <row r="630" spans="1:8">
      <c r="A630" s="11"/>
      <c r="B630" s="104"/>
      <c r="C630" s="105"/>
      <c r="D630" s="12"/>
      <c r="E630" s="11"/>
      <c r="F630" s="11"/>
      <c r="G630" s="11"/>
      <c r="H630" s="11"/>
    </row>
    <row r="631" spans="1:8">
      <c r="A631" s="11"/>
      <c r="B631" s="104"/>
      <c r="C631" s="105"/>
      <c r="D631" s="12"/>
      <c r="E631" s="11"/>
      <c r="F631" s="11"/>
      <c r="G631" s="11"/>
      <c r="H631" s="11"/>
    </row>
    <row r="632" spans="1:8">
      <c r="A632" s="11"/>
      <c r="B632" s="104"/>
      <c r="C632" s="105"/>
      <c r="D632" s="12"/>
      <c r="E632" s="11"/>
      <c r="F632" s="11"/>
      <c r="G632" s="11"/>
      <c r="H632" s="11"/>
    </row>
    <row r="633" spans="1:8">
      <c r="A633" s="11"/>
      <c r="B633" s="104"/>
      <c r="C633" s="105"/>
      <c r="D633" s="12"/>
      <c r="E633" s="11"/>
      <c r="F633" s="11"/>
      <c r="G633" s="11"/>
      <c r="H633" s="11"/>
    </row>
    <row r="634" spans="1:8">
      <c r="A634" s="11"/>
      <c r="B634" s="104"/>
      <c r="C634" s="105"/>
      <c r="D634" s="12"/>
      <c r="E634" s="11"/>
      <c r="F634" s="11"/>
      <c r="G634" s="11"/>
      <c r="H634" s="11"/>
    </row>
    <row r="635" spans="1:8">
      <c r="A635" s="11"/>
      <c r="B635" s="104"/>
      <c r="C635" s="105"/>
      <c r="D635" s="12"/>
      <c r="E635" s="11"/>
      <c r="F635" s="11"/>
      <c r="G635" s="11"/>
      <c r="H635" s="11"/>
    </row>
    <row r="636" spans="1:8">
      <c r="A636" s="11"/>
      <c r="B636" s="104"/>
      <c r="C636" s="105"/>
      <c r="D636" s="12"/>
      <c r="E636" s="11"/>
      <c r="F636" s="11"/>
      <c r="G636" s="11"/>
      <c r="H636" s="11"/>
    </row>
    <row r="637" spans="1:8">
      <c r="A637" s="11"/>
      <c r="B637" s="104"/>
      <c r="C637" s="105"/>
      <c r="D637" s="12"/>
      <c r="E637" s="11"/>
      <c r="F637" s="11"/>
      <c r="G637" s="11"/>
      <c r="H637" s="11"/>
    </row>
    <row r="638" spans="1:8">
      <c r="A638" s="11"/>
      <c r="B638" s="104"/>
      <c r="C638" s="105"/>
      <c r="D638" s="12"/>
      <c r="E638" s="11"/>
      <c r="F638" s="11"/>
      <c r="G638" s="11"/>
      <c r="H638" s="11"/>
    </row>
    <row r="639" spans="1:8">
      <c r="A639" s="11"/>
      <c r="B639" s="104"/>
      <c r="C639" s="105"/>
      <c r="D639" s="12"/>
      <c r="E639" s="11"/>
      <c r="F639" s="11"/>
      <c r="G639" s="11"/>
      <c r="H639" s="11"/>
    </row>
    <row r="640" spans="1:8">
      <c r="A640" s="11"/>
      <c r="B640" s="104"/>
      <c r="C640" s="105"/>
      <c r="D640" s="12"/>
      <c r="E640" s="11"/>
      <c r="F640" s="11"/>
      <c r="G640" s="11"/>
      <c r="H640" s="11"/>
    </row>
    <row r="641" spans="1:8">
      <c r="A641" s="11"/>
      <c r="B641" s="104"/>
      <c r="C641" s="105"/>
      <c r="D641" s="12"/>
      <c r="E641" s="11"/>
      <c r="F641" s="11"/>
      <c r="G641" s="11"/>
      <c r="H641" s="11"/>
    </row>
    <row r="642" spans="1:8">
      <c r="A642" s="11"/>
      <c r="B642" s="104"/>
      <c r="C642" s="105"/>
      <c r="D642" s="12"/>
      <c r="E642" s="11"/>
      <c r="F642" s="11"/>
      <c r="G642" s="11"/>
      <c r="H642" s="11"/>
    </row>
    <row r="643" spans="1:8">
      <c r="A643" s="11"/>
      <c r="B643" s="104"/>
      <c r="C643" s="105"/>
      <c r="D643" s="12"/>
      <c r="E643" s="11"/>
      <c r="F643" s="11"/>
      <c r="G643" s="11"/>
      <c r="H643" s="11"/>
    </row>
    <row r="644" spans="1:8">
      <c r="A644" s="11"/>
      <c r="B644" s="104"/>
      <c r="C644" s="105"/>
      <c r="D644" s="12"/>
      <c r="E644" s="11"/>
      <c r="F644" s="11"/>
      <c r="G644" s="11"/>
      <c r="H644" s="11"/>
    </row>
    <row r="645" spans="1:8">
      <c r="A645" s="11"/>
      <c r="B645" s="104"/>
      <c r="C645" s="105"/>
      <c r="D645" s="12"/>
      <c r="E645" s="11"/>
      <c r="F645" s="11"/>
      <c r="G645" s="11"/>
      <c r="H645" s="11"/>
    </row>
    <row r="646" spans="1:8">
      <c r="A646" s="11"/>
      <c r="B646" s="104"/>
      <c r="C646" s="105"/>
      <c r="D646" s="12"/>
      <c r="E646" s="11"/>
      <c r="F646" s="11"/>
      <c r="G646" s="11"/>
      <c r="H646" s="11"/>
    </row>
    <row r="647" spans="1:8">
      <c r="A647" s="11"/>
      <c r="B647" s="104"/>
      <c r="C647" s="105"/>
      <c r="D647" s="12"/>
      <c r="E647" s="11"/>
      <c r="F647" s="11"/>
      <c r="G647" s="11"/>
      <c r="H647" s="11"/>
    </row>
    <row r="648" spans="1:8">
      <c r="A648" s="11"/>
      <c r="B648" s="104"/>
      <c r="C648" s="105"/>
      <c r="D648" s="12"/>
      <c r="E648" s="11"/>
      <c r="F648" s="11"/>
      <c r="G648" s="11"/>
      <c r="H648" s="11"/>
    </row>
    <row r="649" spans="1:8">
      <c r="A649" s="11"/>
      <c r="B649" s="104"/>
      <c r="C649" s="105"/>
      <c r="D649" s="12"/>
      <c r="E649" s="11"/>
      <c r="F649" s="11"/>
      <c r="G649" s="11"/>
      <c r="H649" s="11"/>
    </row>
    <row r="650" spans="1:8">
      <c r="A650" s="11"/>
      <c r="B650" s="104"/>
      <c r="C650" s="105"/>
      <c r="D650" s="12"/>
      <c r="E650" s="11"/>
      <c r="F650" s="11"/>
      <c r="G650" s="11"/>
      <c r="H650" s="11"/>
    </row>
    <row r="651" spans="1:8">
      <c r="A651" s="11"/>
      <c r="B651" s="104"/>
      <c r="C651" s="105"/>
      <c r="D651" s="12"/>
      <c r="E651" s="11"/>
      <c r="F651" s="11"/>
      <c r="G651" s="11"/>
      <c r="H651" s="11"/>
    </row>
    <row r="652" spans="1:8">
      <c r="A652" s="11"/>
      <c r="B652" s="104"/>
      <c r="C652" s="105"/>
      <c r="D652" s="12"/>
      <c r="E652" s="11"/>
      <c r="F652" s="11"/>
      <c r="G652" s="11"/>
      <c r="H652" s="11"/>
    </row>
    <row r="653" spans="1:8">
      <c r="A653" s="11"/>
      <c r="B653" s="104"/>
      <c r="C653" s="105"/>
      <c r="D653" s="12"/>
      <c r="E653" s="11"/>
      <c r="F653" s="11"/>
      <c r="G653" s="11"/>
      <c r="H653" s="11"/>
    </row>
    <row r="654" spans="1:8">
      <c r="A654" s="11"/>
      <c r="B654" s="104"/>
      <c r="C654" s="105"/>
      <c r="D654" s="12"/>
      <c r="E654" s="11"/>
      <c r="F654" s="11"/>
      <c r="G654" s="11"/>
      <c r="H654" s="11"/>
    </row>
    <row r="655" spans="1:8">
      <c r="A655" s="11"/>
      <c r="B655" s="104"/>
      <c r="C655" s="105"/>
      <c r="D655" s="12"/>
      <c r="E655" s="11"/>
      <c r="F655" s="11"/>
      <c r="G655" s="11"/>
      <c r="H655" s="11"/>
    </row>
    <row r="656" spans="1:8">
      <c r="A656" s="11"/>
      <c r="B656" s="104"/>
      <c r="C656" s="105"/>
      <c r="D656" s="12"/>
      <c r="E656" s="11"/>
      <c r="F656" s="11"/>
      <c r="G656" s="11"/>
      <c r="H656" s="11"/>
    </row>
    <row r="657" spans="1:8">
      <c r="A657" s="11"/>
      <c r="B657" s="104"/>
      <c r="C657" s="105"/>
      <c r="D657" s="12"/>
      <c r="E657" s="11"/>
      <c r="F657" s="11"/>
      <c r="G657" s="11"/>
      <c r="H657" s="11"/>
    </row>
    <row r="658" spans="1:8">
      <c r="A658" s="11"/>
      <c r="B658" s="104"/>
      <c r="C658" s="105"/>
      <c r="D658" s="12"/>
      <c r="E658" s="11"/>
      <c r="F658" s="11"/>
      <c r="G658" s="11"/>
      <c r="H658" s="11"/>
    </row>
    <row r="659" spans="1:8">
      <c r="A659" s="11"/>
      <c r="B659" s="104"/>
      <c r="C659" s="105"/>
      <c r="D659" s="12"/>
      <c r="E659" s="11"/>
      <c r="F659" s="11"/>
      <c r="G659" s="11"/>
      <c r="H659" s="11"/>
    </row>
    <row r="660" spans="1:8">
      <c r="A660" s="11"/>
      <c r="B660" s="104"/>
      <c r="C660" s="105"/>
      <c r="D660" s="12"/>
      <c r="E660" s="11"/>
      <c r="F660" s="11"/>
      <c r="G660" s="11"/>
      <c r="H660" s="11"/>
    </row>
    <row r="661" spans="1:8">
      <c r="A661" s="11"/>
      <c r="B661" s="104"/>
      <c r="C661" s="105"/>
      <c r="D661" s="12"/>
      <c r="E661" s="11"/>
      <c r="F661" s="11"/>
      <c r="G661" s="11"/>
      <c r="H661" s="11"/>
    </row>
    <row r="662" spans="1:8">
      <c r="A662" s="11"/>
      <c r="B662" s="104"/>
      <c r="C662" s="105"/>
      <c r="D662" s="12"/>
      <c r="E662" s="11"/>
      <c r="F662" s="11"/>
      <c r="G662" s="11"/>
      <c r="H662" s="11"/>
    </row>
    <row r="663" spans="1:8">
      <c r="A663" s="11"/>
      <c r="B663" s="104"/>
      <c r="C663" s="105"/>
      <c r="D663" s="12"/>
      <c r="E663" s="11"/>
      <c r="F663" s="11"/>
      <c r="G663" s="11"/>
      <c r="H663" s="11"/>
    </row>
    <row r="664" spans="1:8">
      <c r="A664" s="11"/>
      <c r="B664" s="104"/>
      <c r="C664" s="105"/>
      <c r="D664" s="12"/>
      <c r="E664" s="11"/>
      <c r="F664" s="11"/>
      <c r="G664" s="11"/>
      <c r="H664" s="11"/>
    </row>
    <row r="665" spans="1:8">
      <c r="A665" s="11"/>
      <c r="B665" s="104"/>
      <c r="C665" s="105"/>
      <c r="D665" s="12"/>
      <c r="E665" s="11"/>
      <c r="F665" s="11"/>
      <c r="G665" s="11"/>
      <c r="H665" s="11"/>
    </row>
    <row r="666" spans="1:8">
      <c r="A666" s="11"/>
      <c r="B666" s="104"/>
      <c r="C666" s="105"/>
      <c r="D666" s="12"/>
      <c r="E666" s="11"/>
      <c r="F666" s="11"/>
      <c r="G666" s="11"/>
      <c r="H666" s="11"/>
    </row>
    <row r="667" spans="1:8">
      <c r="A667" s="11"/>
      <c r="B667" s="104"/>
      <c r="C667" s="105"/>
      <c r="D667" s="12"/>
      <c r="E667" s="11"/>
      <c r="F667" s="11"/>
      <c r="G667" s="11"/>
      <c r="H667" s="11"/>
    </row>
    <row r="668" spans="1:8">
      <c r="A668" s="11"/>
      <c r="B668" s="104"/>
      <c r="C668" s="105"/>
      <c r="D668" s="12"/>
      <c r="E668" s="11"/>
      <c r="F668" s="11"/>
      <c r="G668" s="11"/>
      <c r="H668" s="11"/>
    </row>
    <row r="669" spans="1:8">
      <c r="A669" s="11"/>
      <c r="B669" s="104"/>
      <c r="C669" s="105"/>
      <c r="D669" s="12"/>
      <c r="E669" s="11"/>
      <c r="F669" s="11"/>
      <c r="G669" s="11"/>
      <c r="H669" s="11"/>
    </row>
    <row r="670" spans="1:8">
      <c r="A670" s="11"/>
      <c r="B670" s="104"/>
      <c r="C670" s="105"/>
      <c r="D670" s="12"/>
      <c r="E670" s="11"/>
      <c r="F670" s="11"/>
      <c r="G670" s="11"/>
      <c r="H670" s="11"/>
    </row>
    <row r="671" spans="1:8">
      <c r="A671" s="11"/>
      <c r="B671" s="104"/>
      <c r="C671" s="105"/>
      <c r="D671" s="12"/>
      <c r="E671" s="11"/>
      <c r="F671" s="11"/>
      <c r="G671" s="11"/>
      <c r="H671" s="11"/>
    </row>
    <row r="672" spans="1:8">
      <c r="A672" s="11"/>
      <c r="B672" s="104"/>
      <c r="C672" s="105"/>
      <c r="D672" s="12"/>
      <c r="E672" s="11"/>
      <c r="F672" s="11"/>
      <c r="G672" s="11"/>
      <c r="H672" s="11"/>
    </row>
    <row r="673" spans="1:8">
      <c r="A673" s="11"/>
      <c r="B673" s="104"/>
      <c r="C673" s="105"/>
      <c r="D673" s="12"/>
      <c r="E673" s="11"/>
      <c r="F673" s="11"/>
      <c r="G673" s="11"/>
      <c r="H673" s="11"/>
    </row>
    <row r="674" spans="1:8">
      <c r="A674" s="11"/>
      <c r="B674" s="104"/>
      <c r="C674" s="105"/>
      <c r="D674" s="12"/>
      <c r="E674" s="11"/>
      <c r="F674" s="11"/>
      <c r="G674" s="11"/>
      <c r="H674" s="11"/>
    </row>
    <row r="675" spans="1:8">
      <c r="A675" s="11"/>
      <c r="B675" s="104"/>
      <c r="C675" s="105"/>
      <c r="D675" s="12"/>
      <c r="E675" s="11"/>
      <c r="F675" s="11"/>
      <c r="G675" s="11"/>
      <c r="H675" s="11"/>
    </row>
    <row r="676" spans="1:8">
      <c r="A676" s="11"/>
      <c r="B676" s="104"/>
      <c r="C676" s="105"/>
      <c r="D676" s="12"/>
      <c r="E676" s="11"/>
      <c r="F676" s="11"/>
      <c r="G676" s="11"/>
      <c r="H676" s="11"/>
    </row>
    <row r="677" spans="1:8">
      <c r="A677" s="11"/>
      <c r="B677" s="104"/>
      <c r="C677" s="105"/>
      <c r="D677" s="12"/>
      <c r="E677" s="11"/>
      <c r="F677" s="11"/>
      <c r="G677" s="11"/>
      <c r="H677" s="11"/>
    </row>
    <row r="678" spans="1:8">
      <c r="A678" s="11"/>
      <c r="B678" s="104"/>
      <c r="C678" s="105"/>
      <c r="D678" s="12"/>
      <c r="E678" s="11"/>
      <c r="F678" s="11"/>
      <c r="G678" s="11"/>
      <c r="H678" s="11"/>
    </row>
    <row r="679" spans="1:8">
      <c r="A679" s="11"/>
      <c r="B679" s="104"/>
      <c r="C679" s="105"/>
      <c r="D679" s="12"/>
      <c r="E679" s="11"/>
      <c r="F679" s="11"/>
      <c r="G679" s="11"/>
      <c r="H679" s="11"/>
    </row>
    <row r="680" spans="1:8">
      <c r="A680" s="11"/>
      <c r="B680" s="104"/>
      <c r="C680" s="105"/>
      <c r="D680" s="12"/>
      <c r="E680" s="11"/>
      <c r="F680" s="11"/>
      <c r="G680" s="11"/>
      <c r="H680" s="11"/>
    </row>
    <row r="681" spans="1:8">
      <c r="A681" s="11"/>
      <c r="B681" s="104"/>
      <c r="C681" s="105"/>
      <c r="D681" s="12"/>
      <c r="E681" s="11"/>
      <c r="F681" s="11"/>
      <c r="G681" s="11"/>
      <c r="H681" s="11"/>
    </row>
    <row r="682" spans="1:8">
      <c r="A682" s="11"/>
      <c r="B682" s="104"/>
      <c r="C682" s="105"/>
      <c r="D682" s="12"/>
      <c r="E682" s="11"/>
      <c r="F682" s="11"/>
      <c r="G682" s="11"/>
      <c r="H682" s="11"/>
    </row>
    <row r="683" spans="1:8">
      <c r="A683" s="11"/>
      <c r="B683" s="104"/>
      <c r="C683" s="105"/>
      <c r="D683" s="12"/>
      <c r="E683" s="11"/>
      <c r="F683" s="11"/>
      <c r="G683" s="11"/>
      <c r="H683" s="11"/>
    </row>
    <row r="684" spans="1:8">
      <c r="A684" s="11"/>
      <c r="B684" s="104"/>
      <c r="C684" s="105"/>
      <c r="D684" s="12"/>
      <c r="E684" s="11"/>
      <c r="F684" s="11"/>
      <c r="G684" s="11"/>
      <c r="H684" s="11"/>
    </row>
    <row r="685" spans="1:8">
      <c r="A685" s="11"/>
      <c r="B685" s="104"/>
      <c r="C685" s="105"/>
      <c r="D685" s="12"/>
      <c r="E685" s="11"/>
      <c r="F685" s="11"/>
      <c r="G685" s="11"/>
      <c r="H685" s="11"/>
    </row>
    <row r="686" spans="1:8">
      <c r="A686" s="11"/>
      <c r="B686" s="104"/>
      <c r="C686" s="105"/>
      <c r="D686" s="12"/>
      <c r="E686" s="11"/>
      <c r="F686" s="11"/>
      <c r="G686" s="11"/>
      <c r="H686" s="11"/>
    </row>
    <row r="687" spans="1:8">
      <c r="A687" s="11"/>
      <c r="B687" s="104"/>
      <c r="C687" s="105"/>
      <c r="D687" s="12"/>
      <c r="E687" s="11"/>
      <c r="F687" s="11"/>
      <c r="G687" s="11"/>
      <c r="H687" s="11"/>
    </row>
    <row r="688" spans="1:8">
      <c r="A688" s="11"/>
      <c r="B688" s="104"/>
      <c r="C688" s="105"/>
      <c r="D688" s="12"/>
      <c r="E688" s="11"/>
      <c r="F688" s="11"/>
      <c r="G688" s="11"/>
      <c r="H688" s="11"/>
    </row>
    <row r="689" spans="1:8">
      <c r="A689" s="11"/>
      <c r="B689" s="104"/>
      <c r="C689" s="105"/>
      <c r="D689" s="12"/>
      <c r="E689" s="11"/>
      <c r="F689" s="11"/>
      <c r="G689" s="11"/>
      <c r="H689" s="11"/>
    </row>
    <row r="690" spans="1:8">
      <c r="A690" s="11"/>
      <c r="B690" s="104"/>
      <c r="C690" s="105"/>
      <c r="D690" s="12"/>
      <c r="E690" s="11"/>
      <c r="F690" s="11"/>
      <c r="G690" s="11"/>
      <c r="H690" s="11"/>
    </row>
    <row r="691" spans="1:8">
      <c r="A691" s="11"/>
      <c r="B691" s="104"/>
      <c r="C691" s="105"/>
      <c r="D691" s="12"/>
      <c r="E691" s="11"/>
      <c r="F691" s="11"/>
      <c r="G691" s="11"/>
      <c r="H691" s="11"/>
    </row>
    <row r="692" spans="1:8">
      <c r="A692" s="11"/>
      <c r="B692" s="104"/>
      <c r="C692" s="105"/>
      <c r="D692" s="12"/>
      <c r="E692" s="11"/>
      <c r="F692" s="11"/>
      <c r="G692" s="11"/>
      <c r="H692" s="11"/>
    </row>
    <row r="693" spans="1:8">
      <c r="A693" s="11"/>
      <c r="B693" s="104"/>
      <c r="C693" s="105"/>
      <c r="D693" s="12"/>
      <c r="E693" s="11"/>
      <c r="F693" s="11"/>
      <c r="G693" s="11"/>
      <c r="H693" s="11"/>
    </row>
    <row r="694" spans="1:8">
      <c r="A694" s="11"/>
      <c r="B694" s="104"/>
      <c r="C694" s="105"/>
      <c r="D694" s="12"/>
      <c r="E694" s="11"/>
      <c r="F694" s="11"/>
      <c r="G694" s="11"/>
      <c r="H694" s="11"/>
    </row>
    <row r="695" spans="1:8">
      <c r="A695" s="11"/>
      <c r="B695" s="104"/>
      <c r="C695" s="105"/>
      <c r="D695" s="12"/>
      <c r="E695" s="11"/>
      <c r="F695" s="11"/>
      <c r="G695" s="11"/>
      <c r="H695" s="11"/>
    </row>
    <row r="696" spans="1:8">
      <c r="A696" s="11"/>
      <c r="B696" s="104"/>
      <c r="C696" s="105"/>
      <c r="D696" s="12"/>
      <c r="E696" s="11"/>
      <c r="F696" s="11"/>
      <c r="G696" s="11"/>
      <c r="H696" s="11"/>
    </row>
    <row r="697" spans="1:8">
      <c r="A697" s="11"/>
      <c r="B697" s="104"/>
      <c r="C697" s="105"/>
      <c r="D697" s="12"/>
      <c r="E697" s="11"/>
      <c r="F697" s="11"/>
      <c r="G697" s="11"/>
      <c r="H697" s="11"/>
    </row>
    <row r="698" spans="1:8">
      <c r="A698" s="11"/>
      <c r="B698" s="104"/>
      <c r="C698" s="105"/>
      <c r="D698" s="12"/>
      <c r="E698" s="11"/>
      <c r="F698" s="11"/>
      <c r="G698" s="11"/>
      <c r="H698" s="11"/>
    </row>
    <row r="699" spans="1:8">
      <c r="A699" s="11"/>
      <c r="B699" s="104"/>
      <c r="C699" s="12"/>
      <c r="D699" s="12"/>
      <c r="E699" s="11"/>
      <c r="F699" s="11"/>
      <c r="G699" s="11"/>
      <c r="H699" s="11"/>
    </row>
    <row r="700" spans="1:8">
      <c r="A700" s="11"/>
      <c r="B700" s="104"/>
      <c r="C700" s="12"/>
      <c r="D700" s="12"/>
      <c r="E700" s="11"/>
      <c r="F700" s="11"/>
      <c r="G700" s="11"/>
      <c r="H700" s="11"/>
    </row>
    <row r="701" spans="1:8">
      <c r="A701" s="11"/>
      <c r="B701" s="104"/>
      <c r="C701" s="12"/>
      <c r="D701" s="12"/>
      <c r="E701" s="11"/>
      <c r="F701" s="11"/>
      <c r="G701" s="11"/>
      <c r="H701" s="11"/>
    </row>
    <row r="702" spans="1:8">
      <c r="A702" s="11"/>
      <c r="B702" s="104"/>
      <c r="C702" s="12"/>
      <c r="D702" s="12"/>
      <c r="E702" s="11"/>
      <c r="F702" s="11"/>
      <c r="G702" s="11"/>
      <c r="H702" s="11"/>
    </row>
    <row r="703" spans="1:8">
      <c r="A703" s="11"/>
      <c r="B703" s="104"/>
      <c r="C703" s="12"/>
      <c r="D703" s="12"/>
      <c r="E703" s="11"/>
      <c r="F703" s="11"/>
      <c r="G703" s="11"/>
      <c r="H703" s="11"/>
    </row>
    <row r="704" spans="1:8">
      <c r="A704" s="11"/>
      <c r="B704" s="104"/>
      <c r="C704" s="12"/>
      <c r="D704" s="12"/>
      <c r="E704" s="11"/>
      <c r="F704" s="11"/>
      <c r="G704" s="11"/>
      <c r="H704" s="11"/>
    </row>
    <row r="705" spans="1:8">
      <c r="A705" s="11"/>
      <c r="B705" s="104"/>
      <c r="C705" s="12"/>
      <c r="D705" s="12"/>
      <c r="E705" s="11"/>
      <c r="F705" s="11"/>
      <c r="G705" s="11"/>
      <c r="H705" s="11"/>
    </row>
    <row r="706" spans="1:8">
      <c r="A706" s="11"/>
      <c r="B706" s="104"/>
      <c r="C706" s="12"/>
      <c r="D706" s="12"/>
      <c r="E706" s="11"/>
      <c r="F706" s="11"/>
      <c r="G706" s="11"/>
      <c r="H706" s="11"/>
    </row>
    <row r="707" spans="1:8">
      <c r="A707" s="11"/>
      <c r="B707" s="104"/>
      <c r="C707" s="12"/>
      <c r="D707" s="12"/>
      <c r="E707" s="11"/>
      <c r="F707" s="11"/>
      <c r="G707" s="11"/>
      <c r="H707" s="11"/>
    </row>
    <row r="708" spans="1:8">
      <c r="A708" s="11"/>
      <c r="B708" s="104"/>
      <c r="C708" s="12"/>
      <c r="D708" s="12"/>
      <c r="E708" s="11"/>
      <c r="F708" s="11"/>
      <c r="G708" s="11"/>
      <c r="H708" s="11"/>
    </row>
    <row r="709" spans="1:8">
      <c r="A709" s="11"/>
      <c r="B709" s="104"/>
      <c r="C709" s="12"/>
      <c r="D709" s="12"/>
      <c r="E709" s="11"/>
      <c r="F709" s="11"/>
      <c r="G709" s="11"/>
      <c r="H709" s="11"/>
    </row>
    <row r="710" spans="1:8">
      <c r="A710" s="11"/>
      <c r="B710" s="104"/>
      <c r="C710" s="12"/>
      <c r="D710" s="12"/>
      <c r="E710" s="11"/>
      <c r="F710" s="11"/>
      <c r="G710" s="11"/>
      <c r="H710" s="11"/>
    </row>
    <row r="711" spans="1:8">
      <c r="A711" s="11"/>
      <c r="B711" s="104"/>
      <c r="C711" s="12"/>
      <c r="D711" s="12"/>
      <c r="E711" s="11"/>
      <c r="F711" s="11"/>
      <c r="G711" s="11"/>
      <c r="H711" s="11"/>
    </row>
    <row r="712" spans="1:8">
      <c r="A712" s="103"/>
    </row>
    <row r="713" spans="1:8">
      <c r="A713" s="97"/>
    </row>
    <row r="714" spans="1:8">
      <c r="A714" s="97"/>
    </row>
    <row r="715" spans="1:8">
      <c r="A715" s="97"/>
    </row>
    <row r="716" spans="1:8">
      <c r="A716" s="97"/>
    </row>
    <row r="717" spans="1:8">
      <c r="A717" s="97"/>
    </row>
    <row r="718" spans="1:8">
      <c r="A718" s="97"/>
    </row>
    <row r="719" spans="1:8">
      <c r="A719" s="97"/>
    </row>
    <row r="720" spans="1:8">
      <c r="A720" s="97"/>
    </row>
    <row r="721" spans="1:1">
      <c r="A721" s="97"/>
    </row>
    <row r="722" spans="1:1">
      <c r="A722" s="97"/>
    </row>
    <row r="723" spans="1:1">
      <c r="A723" s="97"/>
    </row>
    <row r="724" spans="1:1">
      <c r="A724" s="97"/>
    </row>
    <row r="725" spans="1:1">
      <c r="A725" s="97"/>
    </row>
  </sheetData>
  <autoFilter ref="A7:H511">
    <filterColumn colId="5" showButton="0"/>
    <filterColumn colId="6" showButton="0"/>
  </autoFilter>
  <mergeCells count="533">
    <mergeCell ref="F528:H528"/>
    <mergeCell ref="F526:H526"/>
    <mergeCell ref="F527:H527"/>
    <mergeCell ref="F516:H516"/>
    <mergeCell ref="F517:H517"/>
    <mergeCell ref="F525:H525"/>
    <mergeCell ref="F520:H520"/>
    <mergeCell ref="F498:H498"/>
    <mergeCell ref="F499:H499"/>
    <mergeCell ref="F500:H500"/>
    <mergeCell ref="F501:H501"/>
    <mergeCell ref="F502:H502"/>
    <mergeCell ref="F503:H503"/>
    <mergeCell ref="F536:H536"/>
    <mergeCell ref="F532:H532"/>
    <mergeCell ref="F533:H533"/>
    <mergeCell ref="F534:H534"/>
    <mergeCell ref="F535:H535"/>
    <mergeCell ref="F530:H530"/>
    <mergeCell ref="F531:H531"/>
    <mergeCell ref="F529:H529"/>
    <mergeCell ref="F506:H506"/>
    <mergeCell ref="F507:H507"/>
    <mergeCell ref="F508:H508"/>
    <mergeCell ref="F509:H509"/>
    <mergeCell ref="F521:H521"/>
    <mergeCell ref="F510:H510"/>
    <mergeCell ref="F511:H511"/>
    <mergeCell ref="F512:H512"/>
    <mergeCell ref="F513:H513"/>
    <mergeCell ref="F518:H518"/>
    <mergeCell ref="F522:H522"/>
    <mergeCell ref="F523:H523"/>
    <mergeCell ref="F524:H524"/>
    <mergeCell ref="F514:H514"/>
    <mergeCell ref="F515:H515"/>
    <mergeCell ref="F519:H519"/>
    <mergeCell ref="F486:H486"/>
    <mergeCell ref="F487:H487"/>
    <mergeCell ref="F488:H488"/>
    <mergeCell ref="F489:H489"/>
    <mergeCell ref="F490:H490"/>
    <mergeCell ref="F491:H491"/>
    <mergeCell ref="F505:H505"/>
    <mergeCell ref="F480:H480"/>
    <mergeCell ref="F481:H481"/>
    <mergeCell ref="F482:H482"/>
    <mergeCell ref="F483:H483"/>
    <mergeCell ref="F484:H484"/>
    <mergeCell ref="F485:H485"/>
    <mergeCell ref="F504:H504"/>
    <mergeCell ref="F492:H492"/>
    <mergeCell ref="F493:H493"/>
    <mergeCell ref="F494:H494"/>
    <mergeCell ref="F495:H495"/>
    <mergeCell ref="F496:H496"/>
    <mergeCell ref="F497:H497"/>
    <mergeCell ref="F474:H474"/>
    <mergeCell ref="F475:H475"/>
    <mergeCell ref="F476:H476"/>
    <mergeCell ref="F477:H477"/>
    <mergeCell ref="F478:H478"/>
    <mergeCell ref="F479:H479"/>
    <mergeCell ref="F468:H468"/>
    <mergeCell ref="F469:H469"/>
    <mergeCell ref="F470:H470"/>
    <mergeCell ref="F471:H471"/>
    <mergeCell ref="F472:H472"/>
    <mergeCell ref="F473:H473"/>
    <mergeCell ref="F463:H463"/>
    <mergeCell ref="F464:H464"/>
    <mergeCell ref="F465:H465"/>
    <mergeCell ref="F466:H466"/>
    <mergeCell ref="F467:H467"/>
    <mergeCell ref="F456:H456"/>
    <mergeCell ref="F457:H457"/>
    <mergeCell ref="F458:H458"/>
    <mergeCell ref="F459:H459"/>
    <mergeCell ref="F460:H460"/>
    <mergeCell ref="F461:H461"/>
    <mergeCell ref="F454:H454"/>
    <mergeCell ref="F455:H455"/>
    <mergeCell ref="F444:H444"/>
    <mergeCell ref="F445:H445"/>
    <mergeCell ref="F446:H446"/>
    <mergeCell ref="F447:H447"/>
    <mergeCell ref="F448:H448"/>
    <mergeCell ref="F449:H449"/>
    <mergeCell ref="F462:H462"/>
    <mergeCell ref="F442:H442"/>
    <mergeCell ref="F443:H443"/>
    <mergeCell ref="F436:H436"/>
    <mergeCell ref="F437:H437"/>
    <mergeCell ref="F435:H435"/>
    <mergeCell ref="F450:H450"/>
    <mergeCell ref="F451:H451"/>
    <mergeCell ref="F452:H452"/>
    <mergeCell ref="F453:H453"/>
    <mergeCell ref="F412:H412"/>
    <mergeCell ref="F413:H413"/>
    <mergeCell ref="F414:H414"/>
    <mergeCell ref="F415:H415"/>
    <mergeCell ref="F416:H416"/>
    <mergeCell ref="F438:H438"/>
    <mergeCell ref="F439:H439"/>
    <mergeCell ref="F440:H440"/>
    <mergeCell ref="F441:H441"/>
    <mergeCell ref="F121:H121"/>
    <mergeCell ref="F122:H122"/>
    <mergeCell ref="F123:H123"/>
    <mergeCell ref="F124:H124"/>
    <mergeCell ref="F125:H125"/>
    <mergeCell ref="F432:H432"/>
    <mergeCell ref="F433:H433"/>
    <mergeCell ref="F434:H434"/>
    <mergeCell ref="F424:H424"/>
    <mergeCell ref="F425:H425"/>
    <mergeCell ref="F426:H426"/>
    <mergeCell ref="F431:H431"/>
    <mergeCell ref="F427:H427"/>
    <mergeCell ref="F428:H428"/>
    <mergeCell ref="F429:H429"/>
    <mergeCell ref="F430:H430"/>
    <mergeCell ref="F417:H417"/>
    <mergeCell ref="F418:H418"/>
    <mergeCell ref="F419:H419"/>
    <mergeCell ref="F421:H421"/>
    <mergeCell ref="F422:H422"/>
    <mergeCell ref="F423:H423"/>
    <mergeCell ref="F420:H420"/>
    <mergeCell ref="F411:H411"/>
    <mergeCell ref="F129:H129"/>
    <mergeCell ref="F136:H136"/>
    <mergeCell ref="F403:H403"/>
    <mergeCell ref="F404:H404"/>
    <mergeCell ref="F405:H405"/>
    <mergeCell ref="F339:H339"/>
    <mergeCell ref="F338:H338"/>
    <mergeCell ref="F130:H130"/>
    <mergeCell ref="F131:H131"/>
    <mergeCell ref="F132:H132"/>
    <mergeCell ref="F133:H133"/>
    <mergeCell ref="F156:H156"/>
    <mergeCell ref="F157:H157"/>
    <mergeCell ref="F158:H158"/>
    <mergeCell ref="F159:H159"/>
    <mergeCell ref="F160:H160"/>
    <mergeCell ref="F173:H173"/>
    <mergeCell ref="F163:H163"/>
    <mergeCell ref="F319:H319"/>
    <mergeCell ref="F320:H320"/>
    <mergeCell ref="F321:H321"/>
    <mergeCell ref="F176:H176"/>
    <mergeCell ref="F177:H177"/>
    <mergeCell ref="F178:H178"/>
    <mergeCell ref="F406:H406"/>
    <mergeCell ref="F344:H344"/>
    <mergeCell ref="F379:H379"/>
    <mergeCell ref="F410:H410"/>
    <mergeCell ref="F407:H407"/>
    <mergeCell ref="F408:H408"/>
    <mergeCell ref="F369:H369"/>
    <mergeCell ref="F395:H395"/>
    <mergeCell ref="F396:H396"/>
    <mergeCell ref="F385:H385"/>
    <mergeCell ref="F381:H381"/>
    <mergeCell ref="F382:H382"/>
    <mergeCell ref="F383:H383"/>
    <mergeCell ref="F384:H384"/>
    <mergeCell ref="F372:H372"/>
    <mergeCell ref="F371:H371"/>
    <mergeCell ref="F370:H370"/>
    <mergeCell ref="F409:H409"/>
    <mergeCell ref="F345:H345"/>
    <mergeCell ref="F397:H397"/>
    <mergeCell ref="F391:H391"/>
    <mergeCell ref="F402:H402"/>
    <mergeCell ref="F398:H398"/>
    <mergeCell ref="F399:H399"/>
    <mergeCell ref="F154:H154"/>
    <mergeCell ref="F155:H155"/>
    <mergeCell ref="F165:H165"/>
    <mergeCell ref="F166:H166"/>
    <mergeCell ref="F151:H151"/>
    <mergeCell ref="F179:H179"/>
    <mergeCell ref="F180:H180"/>
    <mergeCell ref="F181:H181"/>
    <mergeCell ref="F182:H182"/>
    <mergeCell ref="F167:H167"/>
    <mergeCell ref="F168:H168"/>
    <mergeCell ref="F169:H169"/>
    <mergeCell ref="F170:H170"/>
    <mergeCell ref="F171:H171"/>
    <mergeCell ref="F172:H172"/>
    <mergeCell ref="F174:H174"/>
    <mergeCell ref="F175:H175"/>
    <mergeCell ref="F113:H113"/>
    <mergeCell ref="F107:H107"/>
    <mergeCell ref="F108:H108"/>
    <mergeCell ref="F109:H109"/>
    <mergeCell ref="F103:H103"/>
    <mergeCell ref="F104:H104"/>
    <mergeCell ref="F111:H111"/>
    <mergeCell ref="F112:H112"/>
    <mergeCell ref="F164:H164"/>
    <mergeCell ref="F161:H161"/>
    <mergeCell ref="F162:H162"/>
    <mergeCell ref="F137:H137"/>
    <mergeCell ref="F139:H139"/>
    <mergeCell ref="F142:H142"/>
    <mergeCell ref="F143:H143"/>
    <mergeCell ref="F114:H114"/>
    <mergeCell ref="F115:H115"/>
    <mergeCell ref="F116:H116"/>
    <mergeCell ref="F117:H117"/>
    <mergeCell ref="F126:H126"/>
    <mergeCell ref="F127:H127"/>
    <mergeCell ref="F118:H118"/>
    <mergeCell ref="F119:H119"/>
    <mergeCell ref="F120:H120"/>
    <mergeCell ref="F88:H88"/>
    <mergeCell ref="F89:H89"/>
    <mergeCell ref="F99:H99"/>
    <mergeCell ref="F100:H100"/>
    <mergeCell ref="F106:H106"/>
    <mergeCell ref="F110:H110"/>
    <mergeCell ref="F97:H97"/>
    <mergeCell ref="F95:H95"/>
    <mergeCell ref="F96:H96"/>
    <mergeCell ref="F98:H98"/>
    <mergeCell ref="F90:H90"/>
    <mergeCell ref="F91:H91"/>
    <mergeCell ref="F92:H92"/>
    <mergeCell ref="F105:H105"/>
    <mergeCell ref="F93:H93"/>
    <mergeCell ref="F94:H94"/>
    <mergeCell ref="F101:H101"/>
    <mergeCell ref="F102:H102"/>
    <mergeCell ref="F81:H81"/>
    <mergeCell ref="F16:H16"/>
    <mergeCell ref="F71:H71"/>
    <mergeCell ref="F70:H70"/>
    <mergeCell ref="F80:H80"/>
    <mergeCell ref="F77:H77"/>
    <mergeCell ref="F73:H73"/>
    <mergeCell ref="F72:H72"/>
    <mergeCell ref="F78:H78"/>
    <mergeCell ref="F26:H26"/>
    <mergeCell ref="F27:H27"/>
    <mergeCell ref="F28:H28"/>
    <mergeCell ref="F30:H30"/>
    <mergeCell ref="F31:H31"/>
    <mergeCell ref="F32:H32"/>
    <mergeCell ref="F19:H19"/>
    <mergeCell ref="F20:H20"/>
    <mergeCell ref="F68:H68"/>
    <mergeCell ref="F45:H45"/>
    <mergeCell ref="F48:H48"/>
    <mergeCell ref="F46:H46"/>
    <mergeCell ref="F54:H54"/>
    <mergeCell ref="F37:H37"/>
    <mergeCell ref="F29:H29"/>
    <mergeCell ref="F69:H69"/>
    <mergeCell ref="F58:H58"/>
    <mergeCell ref="F64:H64"/>
    <mergeCell ref="F21:H21"/>
    <mergeCell ref="F22:H22"/>
    <mergeCell ref="F23:H23"/>
    <mergeCell ref="F24:H24"/>
    <mergeCell ref="F36:H36"/>
    <mergeCell ref="F25:H25"/>
    <mergeCell ref="F38:H38"/>
    <mergeCell ref="F39:H39"/>
    <mergeCell ref="A2:H2"/>
    <mergeCell ref="F62:H62"/>
    <mergeCell ref="F63:H63"/>
    <mergeCell ref="F65:H65"/>
    <mergeCell ref="F67:H67"/>
    <mergeCell ref="F66:H66"/>
    <mergeCell ref="F55:H55"/>
    <mergeCell ref="F56:H56"/>
    <mergeCell ref="F57:H57"/>
    <mergeCell ref="F59:H59"/>
    <mergeCell ref="F60:H60"/>
    <mergeCell ref="F53:H53"/>
    <mergeCell ref="F52:H52"/>
    <mergeCell ref="F47:H47"/>
    <mergeCell ref="F51:H51"/>
    <mergeCell ref="F49:H49"/>
    <mergeCell ref="F40:H40"/>
    <mergeCell ref="F50:H50"/>
    <mergeCell ref="F44:H44"/>
    <mergeCell ref="F42:H42"/>
    <mergeCell ref="F43:H43"/>
    <mergeCell ref="F17:H17"/>
    <mergeCell ref="F18:H18"/>
    <mergeCell ref="F35:H35"/>
    <mergeCell ref="F84:H84"/>
    <mergeCell ref="F85:H85"/>
    <mergeCell ref="F86:H86"/>
    <mergeCell ref="F87:H87"/>
    <mergeCell ref="F83:H83"/>
    <mergeCell ref="A3:D6"/>
    <mergeCell ref="F74:H74"/>
    <mergeCell ref="F75:H75"/>
    <mergeCell ref="F82:H82"/>
    <mergeCell ref="F7:H7"/>
    <mergeCell ref="F8:H8"/>
    <mergeCell ref="F12:H12"/>
    <mergeCell ref="F13:H13"/>
    <mergeCell ref="F14:H14"/>
    <mergeCell ref="F15:H15"/>
    <mergeCell ref="F9:H9"/>
    <mergeCell ref="F10:H10"/>
    <mergeCell ref="F11:H11"/>
    <mergeCell ref="F79:H79"/>
    <mergeCell ref="F76:H76"/>
    <mergeCell ref="F61:H61"/>
    <mergeCell ref="F41:H41"/>
    <mergeCell ref="F33:H33"/>
    <mergeCell ref="F34:H34"/>
    <mergeCell ref="F134:H134"/>
    <mergeCell ref="F135:H135"/>
    <mergeCell ref="F140:H140"/>
    <mergeCell ref="F152:H152"/>
    <mergeCell ref="F153:H153"/>
    <mergeCell ref="F144:H144"/>
    <mergeCell ref="F145:H145"/>
    <mergeCell ref="F138:H138"/>
    <mergeCell ref="F141:H141"/>
    <mergeCell ref="F146:H146"/>
    <mergeCell ref="F147:H147"/>
    <mergeCell ref="F148:H148"/>
    <mergeCell ref="F149:H149"/>
    <mergeCell ref="F150:H150"/>
    <mergeCell ref="F195:H195"/>
    <mergeCell ref="F196:H196"/>
    <mergeCell ref="F185:H185"/>
    <mergeCell ref="F186:H186"/>
    <mergeCell ref="F194:H194"/>
    <mergeCell ref="F190:H190"/>
    <mergeCell ref="F204:H204"/>
    <mergeCell ref="F197:H197"/>
    <mergeCell ref="F183:H183"/>
    <mergeCell ref="F184:H184"/>
    <mergeCell ref="F189:H189"/>
    <mergeCell ref="F198:H198"/>
    <mergeCell ref="F199:H199"/>
    <mergeCell ref="F200:H200"/>
    <mergeCell ref="F201:H201"/>
    <mergeCell ref="F191:H191"/>
    <mergeCell ref="F192:H192"/>
    <mergeCell ref="F193:H193"/>
    <mergeCell ref="F187:H187"/>
    <mergeCell ref="F188:H188"/>
    <mergeCell ref="F210:H210"/>
    <mergeCell ref="F211:H211"/>
    <mergeCell ref="F212:H212"/>
    <mergeCell ref="F202:H202"/>
    <mergeCell ref="F203:H203"/>
    <mergeCell ref="F213:H213"/>
    <mergeCell ref="F206:H206"/>
    <mergeCell ref="F207:H207"/>
    <mergeCell ref="F208:H208"/>
    <mergeCell ref="F209:H209"/>
    <mergeCell ref="F205:H205"/>
    <mergeCell ref="F218:H218"/>
    <mergeCell ref="F219:H219"/>
    <mergeCell ref="F220:H220"/>
    <mergeCell ref="F221:H221"/>
    <mergeCell ref="F214:H214"/>
    <mergeCell ref="F215:H215"/>
    <mergeCell ref="F216:H216"/>
    <mergeCell ref="F217:H217"/>
    <mergeCell ref="F226:H226"/>
    <mergeCell ref="F227:H227"/>
    <mergeCell ref="F228:H228"/>
    <mergeCell ref="F229:H229"/>
    <mergeCell ref="F222:H222"/>
    <mergeCell ref="F223:H223"/>
    <mergeCell ref="F224:H224"/>
    <mergeCell ref="F225:H225"/>
    <mergeCell ref="F234:H234"/>
    <mergeCell ref="F235:H235"/>
    <mergeCell ref="F236:H236"/>
    <mergeCell ref="F237:H237"/>
    <mergeCell ref="F230:H230"/>
    <mergeCell ref="F231:H231"/>
    <mergeCell ref="F232:H232"/>
    <mergeCell ref="F233:H233"/>
    <mergeCell ref="F242:H242"/>
    <mergeCell ref="F243:H243"/>
    <mergeCell ref="F244:H244"/>
    <mergeCell ref="F245:H245"/>
    <mergeCell ref="F238:H238"/>
    <mergeCell ref="F239:H239"/>
    <mergeCell ref="F240:H240"/>
    <mergeCell ref="F241:H241"/>
    <mergeCell ref="F250:H250"/>
    <mergeCell ref="F251:H251"/>
    <mergeCell ref="F252:H252"/>
    <mergeCell ref="F253:H253"/>
    <mergeCell ref="F246:H246"/>
    <mergeCell ref="F247:H247"/>
    <mergeCell ref="F248:H248"/>
    <mergeCell ref="F249:H249"/>
    <mergeCell ref="F258:H258"/>
    <mergeCell ref="F259:H259"/>
    <mergeCell ref="F260:H260"/>
    <mergeCell ref="F261:H261"/>
    <mergeCell ref="F254:H254"/>
    <mergeCell ref="F255:H255"/>
    <mergeCell ref="F256:H256"/>
    <mergeCell ref="F257:H257"/>
    <mergeCell ref="F266:H266"/>
    <mergeCell ref="F267:H267"/>
    <mergeCell ref="F268:H268"/>
    <mergeCell ref="F269:H269"/>
    <mergeCell ref="F262:H262"/>
    <mergeCell ref="F263:H263"/>
    <mergeCell ref="F264:H264"/>
    <mergeCell ref="F265:H265"/>
    <mergeCell ref="F274:H274"/>
    <mergeCell ref="F275:H275"/>
    <mergeCell ref="F276:H276"/>
    <mergeCell ref="F277:H277"/>
    <mergeCell ref="F270:H270"/>
    <mergeCell ref="F271:H271"/>
    <mergeCell ref="F272:H272"/>
    <mergeCell ref="F273:H273"/>
    <mergeCell ref="F282:H282"/>
    <mergeCell ref="F283:H283"/>
    <mergeCell ref="F284:H284"/>
    <mergeCell ref="F278:H278"/>
    <mergeCell ref="F279:H279"/>
    <mergeCell ref="F280:H280"/>
    <mergeCell ref="F281:H281"/>
    <mergeCell ref="F290:H290"/>
    <mergeCell ref="F291:H291"/>
    <mergeCell ref="F292:H292"/>
    <mergeCell ref="F293:H293"/>
    <mergeCell ref="F286:H286"/>
    <mergeCell ref="F287:H287"/>
    <mergeCell ref="F288:H288"/>
    <mergeCell ref="F289:H289"/>
    <mergeCell ref="F400:H400"/>
    <mergeCell ref="F355:H355"/>
    <mergeCell ref="F354:H354"/>
    <mergeCell ref="F353:H353"/>
    <mergeCell ref="F347:H347"/>
    <mergeCell ref="F348:H348"/>
    <mergeCell ref="F349:H349"/>
    <mergeCell ref="F350:H350"/>
    <mergeCell ref="F351:H351"/>
    <mergeCell ref="F356:H356"/>
    <mergeCell ref="F352:H352"/>
    <mergeCell ref="F361:H361"/>
    <mergeCell ref="F360:H360"/>
    <mergeCell ref="F359:H359"/>
    <mergeCell ref="F358:H358"/>
    <mergeCell ref="F346:H346"/>
    <mergeCell ref="F401:H401"/>
    <mergeCell ref="F394:H394"/>
    <mergeCell ref="F357:H357"/>
    <mergeCell ref="F368:H368"/>
    <mergeCell ref="F367:H367"/>
    <mergeCell ref="F366:H366"/>
    <mergeCell ref="F380:H380"/>
    <mergeCell ref="F373:H373"/>
    <mergeCell ref="F390:H390"/>
    <mergeCell ref="F378:H378"/>
    <mergeCell ref="F377:H377"/>
    <mergeCell ref="F376:H376"/>
    <mergeCell ref="F375:H375"/>
    <mergeCell ref="F374:H374"/>
    <mergeCell ref="F388:H388"/>
    <mergeCell ref="F389:H389"/>
    <mergeCell ref="F387:H387"/>
    <mergeCell ref="F392:H392"/>
    <mergeCell ref="F393:H393"/>
    <mergeCell ref="F386:H386"/>
    <mergeCell ref="F365:H365"/>
    <mergeCell ref="F364:H364"/>
    <mergeCell ref="F363:H363"/>
    <mergeCell ref="F362:H362"/>
    <mergeCell ref="F325:H325"/>
    <mergeCell ref="F323:H323"/>
    <mergeCell ref="F334:H334"/>
    <mergeCell ref="F330:H330"/>
    <mergeCell ref="F332:H332"/>
    <mergeCell ref="F333:H333"/>
    <mergeCell ref="F307:H307"/>
    <mergeCell ref="F316:H316"/>
    <mergeCell ref="F308:H308"/>
    <mergeCell ref="F309:H309"/>
    <mergeCell ref="F310:H310"/>
    <mergeCell ref="F311:H311"/>
    <mergeCell ref="F312:H312"/>
    <mergeCell ref="F313:H313"/>
    <mergeCell ref="F314:H314"/>
    <mergeCell ref="F315:H315"/>
    <mergeCell ref="F331:H331"/>
    <mergeCell ref="F317:H317"/>
    <mergeCell ref="F322:H322"/>
    <mergeCell ref="F324:H324"/>
    <mergeCell ref="F326:H326"/>
    <mergeCell ref="F327:H327"/>
    <mergeCell ref="F328:H328"/>
    <mergeCell ref="F318:H318"/>
    <mergeCell ref="B1:H1"/>
    <mergeCell ref="F128:H128"/>
    <mergeCell ref="F335:H335"/>
    <mergeCell ref="F336:H336"/>
    <mergeCell ref="F337:H337"/>
    <mergeCell ref="F343:H343"/>
    <mergeCell ref="F342:H342"/>
    <mergeCell ref="F341:H341"/>
    <mergeCell ref="F340:H340"/>
    <mergeCell ref="F329:H329"/>
    <mergeCell ref="F298:H298"/>
    <mergeCell ref="F299:H299"/>
    <mergeCell ref="F300:H300"/>
    <mergeCell ref="F301:H301"/>
    <mergeCell ref="F306:H306"/>
    <mergeCell ref="F294:H294"/>
    <mergeCell ref="F295:H295"/>
    <mergeCell ref="F296:H296"/>
    <mergeCell ref="F297:H297"/>
    <mergeCell ref="F302:H302"/>
    <mergeCell ref="F303:H303"/>
    <mergeCell ref="F304:H304"/>
    <mergeCell ref="F305:H305"/>
    <mergeCell ref="F285:H285"/>
  </mergeCells>
  <phoneticPr fontId="0" type="noConversion"/>
  <conditionalFormatting sqref="F5">
    <cfRule type="cellIs" dxfId="1" priority="1" stopIfTrue="1" operator="lessThan">
      <formula>0</formula>
    </cfRule>
  </conditionalFormatting>
  <conditionalFormatting sqref="F6">
    <cfRule type="cellIs" dxfId="0" priority="2" stopIfTrue="1" operator="lessThan">
      <formula>0</formula>
    </cfRule>
  </conditionalFormatting>
  <dataValidations count="4">
    <dataValidation type="list" allowBlank="1" showInputMessage="1" showErrorMessage="1" sqref="E712:E725">
      <formula1>#REF!</formula1>
    </dataValidation>
    <dataValidation type="list" allowBlank="1" showInputMessage="1" showErrorMessage="1" sqref="E700:E711">
      <formula1>#REF!</formula1>
    </dataValidation>
    <dataValidation type="list" allowBlank="1" showInputMessage="1" showErrorMessage="1" sqref="E8:E699">
      <formula1>liste_operations</formula1>
    </dataValidation>
    <dataValidation type="list" allowBlank="1" showInputMessage="1" showErrorMessage="1" sqref="A8:A725">
      <formula1>liste_mois</formula1>
    </dataValidation>
  </dataValidations>
  <pageMargins left="0.49" right="0.18" top="0.47" bottom="0.49" header="0.34" footer="0.4921259845"/>
  <pageSetup paperSize="9" orientation="landscape" horizontalDpi="4294967293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6" tint="-0.249977111117893"/>
  </sheetPr>
  <dimension ref="A1:P42"/>
  <sheetViews>
    <sheetView showRowColHeaders="0" topLeftCell="A28" workbookViewId="0">
      <selection activeCell="P34" sqref="P34"/>
    </sheetView>
  </sheetViews>
  <sheetFormatPr baseColWidth="10" defaultRowHeight="12.5"/>
  <cols>
    <col min="1" max="1" width="25.7265625" customWidth="1"/>
    <col min="2" max="2" width="9.453125" customWidth="1"/>
    <col min="3" max="3" width="9.81640625" customWidth="1"/>
    <col min="4" max="4" width="8.1796875" customWidth="1"/>
    <col min="5" max="5" width="7.81640625" customWidth="1"/>
    <col min="6" max="6" width="8.1796875" customWidth="1"/>
    <col min="7" max="7" width="7.26953125" customWidth="1"/>
    <col min="8" max="9" width="8.1796875" customWidth="1"/>
    <col min="10" max="10" width="8.7265625" customWidth="1"/>
    <col min="11" max="11" width="8.1796875" customWidth="1"/>
    <col min="12" max="12" width="8.81640625" customWidth="1"/>
    <col min="13" max="13" width="9.54296875" customWidth="1"/>
    <col min="16" max="16" width="13.1796875" customWidth="1"/>
  </cols>
  <sheetData>
    <row r="1" spans="1:16" ht="20">
      <c r="A1" s="186" t="str">
        <f>"TABLEAU RECAPITULATIF - ANNEE : "&amp;Registre!A1</f>
        <v>TABLEAU RECAPITULATIF - ANNEE : 2013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</row>
    <row r="2" spans="1:16" ht="13" thickBot="1"/>
    <row r="3" spans="1:16">
      <c r="A3" s="52" t="s">
        <v>4</v>
      </c>
      <c r="B3" s="37" t="s">
        <v>36</v>
      </c>
      <c r="C3" s="37" t="s">
        <v>37</v>
      </c>
      <c r="D3" s="37" t="s">
        <v>38</v>
      </c>
      <c r="E3" s="37" t="s">
        <v>39</v>
      </c>
      <c r="F3" s="37" t="s">
        <v>12</v>
      </c>
      <c r="G3" s="37" t="s">
        <v>40</v>
      </c>
      <c r="H3" s="37" t="s">
        <v>41</v>
      </c>
      <c r="I3" s="37" t="s">
        <v>42</v>
      </c>
      <c r="J3" s="37" t="s">
        <v>43</v>
      </c>
      <c r="K3" s="37" t="s">
        <v>44</v>
      </c>
      <c r="L3" s="37" t="s">
        <v>45</v>
      </c>
      <c r="M3" s="37" t="s">
        <v>46</v>
      </c>
      <c r="N3" s="38" t="s">
        <v>8</v>
      </c>
      <c r="O3" s="44" t="s">
        <v>47</v>
      </c>
      <c r="P3" s="45" t="s">
        <v>48</v>
      </c>
    </row>
    <row r="4" spans="1:16" ht="13">
      <c r="A4" s="39" t="str">
        <f>Choix!A2</f>
        <v>Liquidités-24/24</v>
      </c>
      <c r="B4" s="9">
        <f>SUMPRODUCT(((operation=Choix!$A2)*(debit))*(mois=Choix!$B$2))-SUMPRODUCT(((operation=Choix!$A2)*(credit))*(mois=Choix!$B$2))</f>
        <v>500.8</v>
      </c>
      <c r="C4" s="9">
        <f>SUMPRODUCT(((operation=Choix!$A2)*(debit))*(mois=Choix!$B$3))-SUMPRODUCT(((operation=Choix!$A2)*(credit))*(mois=Choix!$B$3))</f>
        <v>0</v>
      </c>
      <c r="D4" s="9">
        <f>SUMPRODUCT(((operation=Choix!$A2)*(debit))*(mois=Choix!$B$4))-SUMPRODUCT(((operation=Choix!$A2)*(credit))*(mois=Choix!$B$4))</f>
        <v>0</v>
      </c>
      <c r="E4" s="9">
        <f>SUMPRODUCT(((operation=Choix!$A2)*(debit))*(mois=Choix!$B$5))-SUMPRODUCT(((operation=Choix!$A2)*(credit))*(mois=Choix!$B$5))</f>
        <v>0</v>
      </c>
      <c r="F4" s="9">
        <f>SUMPRODUCT(((operation=Choix!$A2)*(debit))*(mois=Choix!$B$6))-SUMPRODUCT(((operation=Choix!$A2)*(credit))*(mois=Choix!$B$6))</f>
        <v>0</v>
      </c>
      <c r="G4" s="9">
        <f>SUMPRODUCT(((operation=Choix!$A2)*(debit))*(mois=Choix!$B$7))-SUMPRODUCT(((operation=Choix!$A2)*(credit))*(mois=Choix!$B$7))</f>
        <v>0</v>
      </c>
      <c r="H4" s="9">
        <f>SUMPRODUCT(((operation=Choix!$A2)*(debit))*(mois=Choix!$B$8))-SUMPRODUCT(((operation=Choix!$A2)*(credit))*(mois=Choix!$B$8))</f>
        <v>0</v>
      </c>
      <c r="I4" s="9">
        <f>SUMPRODUCT(((operation=Choix!$A2)*(debit))*(mois=Choix!$B$9))-SUMPRODUCT(((operation=Choix!$A2)*(credit))*(mois=Choix!$B$9))</f>
        <v>0</v>
      </c>
      <c r="J4" s="9">
        <f>SUMPRODUCT(((operation=Choix!$A2)*(debit))*(mois=Choix!$B$10))-SUMPRODUCT(((operation=Choix!$A2)*(credit))*(mois=Choix!$B$10))</f>
        <v>0</v>
      </c>
      <c r="K4" s="9">
        <f>SUMPRODUCT(((operation=Choix!$A2)*(debit))*(mois=Choix!$B$11))-SUMPRODUCT(((operation=Choix!$A2)*(credit))*(mois=Choix!$B$11))</f>
        <v>0</v>
      </c>
      <c r="L4" s="9">
        <f>SUMPRODUCT(((operation=Choix!$A2)*(debit))*(mois=Choix!$B$12))-SUMPRODUCT(((operation=Choix!$A2)*(credit))*(mois=Choix!$B$12))</f>
        <v>0</v>
      </c>
      <c r="M4" s="9">
        <f>SUMPRODUCT(((operation=Choix!$A2)*(debit))*(mois=Choix!$B$13))-SUMPRODUCT(((operation=Choix!$A2)*(credit))*(mois=Choix!$B$13))</f>
        <v>0</v>
      </c>
      <c r="N4" s="43">
        <f>SUM(B4:M4)</f>
        <v>500.8</v>
      </c>
      <c r="O4" s="46">
        <f>N4/SUM($N$4:$N$27)</f>
        <v>1</v>
      </c>
      <c r="P4" s="47">
        <f>N4/12</f>
        <v>41.733333333333334</v>
      </c>
    </row>
    <row r="5" spans="1:16" ht="13">
      <c r="A5" s="39" t="str">
        <f>Choix!A3</f>
        <v>Carburant</v>
      </c>
      <c r="B5" s="9">
        <f>SUMPRODUCT(((operation=Choix!$A3)*(debit))*(mois=Choix!$B$2))-SUMPRODUCT(((operation=Choix!$A3)*(credit))*(mois=Choix!$B$2))</f>
        <v>0</v>
      </c>
      <c r="C5" s="9">
        <f>SUMPRODUCT(((operation=Choix!$A3)*(debit))*(mois=Choix!$B$3))-SUMPRODUCT(((operation=Choix!$A3)*(credit))*(mois=Choix!$B$3))</f>
        <v>0</v>
      </c>
      <c r="D5" s="9">
        <f>SUMPRODUCT(((operation=Choix!$A3)*(debit))*(mois=Choix!$B$4))-SUMPRODUCT(((operation=Choix!$A3)*(credit))*(mois=Choix!$B$4))</f>
        <v>0</v>
      </c>
      <c r="E5" s="9">
        <f>SUMPRODUCT(((operation=Choix!$A3)*(debit))*(mois=Choix!$B$5))-SUMPRODUCT(((operation=Choix!$A3)*(credit))*(mois=Choix!$B$5))</f>
        <v>0</v>
      </c>
      <c r="F5" s="9">
        <f>SUMPRODUCT(((operation=Choix!$A3)*(debit))*(mois=Choix!$B$6))-SUMPRODUCT(((operation=Choix!$A3)*(credit))*(mois=Choix!$B$6))</f>
        <v>0</v>
      </c>
      <c r="G5" s="9">
        <f>SUMPRODUCT(((operation=Choix!$A3)*(debit))*(mois=Choix!$B$7))-SUMPRODUCT(((operation=Choix!$A3)*(credit))*(mois=Choix!$B$7))</f>
        <v>0</v>
      </c>
      <c r="H5" s="9">
        <f>SUMPRODUCT(((operation=Choix!$A3)*(debit))*(mois=Choix!$B$8))-SUMPRODUCT(((operation=Choix!$A3)*(credit))*(mois=Choix!$B$8))</f>
        <v>0</v>
      </c>
      <c r="I5" s="9">
        <f>SUMPRODUCT(((operation=Choix!$A3)*(debit))*(mois=Choix!$B$9))-SUMPRODUCT(((operation=Choix!$A3)*(credit))*(mois=Choix!$B$9))</f>
        <v>0</v>
      </c>
      <c r="J5" s="9">
        <f>SUMPRODUCT(((operation=Choix!$A3)*(debit))*(mois=Choix!$B$10))-SUMPRODUCT(((operation=Choix!$A3)*(credit))*(mois=Choix!$B$10))</f>
        <v>0</v>
      </c>
      <c r="K5" s="9">
        <f>SUMPRODUCT(((operation=Choix!$A3)*(debit))*(mois=Choix!$B$11))-SUMPRODUCT(((operation=Choix!$A3)*(credit))*(mois=Choix!$B$11))</f>
        <v>0</v>
      </c>
      <c r="L5" s="9">
        <f>SUMPRODUCT(((operation=Choix!$A3)*(debit))*(mois=Choix!$B$12))-SUMPRODUCT(((operation=Choix!$A3)*(credit))*(mois=Choix!$B$12))</f>
        <v>0</v>
      </c>
      <c r="M5" s="9">
        <f>SUMPRODUCT(((operation=Choix!$A3)*(debit))*(mois=Choix!$B$13))-SUMPRODUCT(((operation=Choix!$A3)*(credit))*(mois=Choix!$B$13))</f>
        <v>0</v>
      </c>
      <c r="N5" s="43">
        <f t="shared" ref="N5:N34" si="0">SUM(B5:M5)</f>
        <v>0</v>
      </c>
      <c r="O5" s="46">
        <f>N5/SUM($N$4:$N$27)</f>
        <v>0</v>
      </c>
      <c r="P5" s="47">
        <f t="shared" ref="P5:P27" si="1">N5/12</f>
        <v>0</v>
      </c>
    </row>
    <row r="6" spans="1:16" ht="13">
      <c r="A6" s="39" t="str">
        <f>Choix!A4</f>
        <v>Docteur-Pharmacie</v>
      </c>
      <c r="B6" s="9">
        <f>SUMPRODUCT(((operation=Choix!$A4)*(debit))*(mois=Choix!$B$2))-SUMPRODUCT(((operation=Choix!$A4)*(credit))*(mois=Choix!$B$2))</f>
        <v>0</v>
      </c>
      <c r="C6" s="9">
        <f>SUMPRODUCT(((operation=Choix!$A4)*(debit))*(mois=Choix!$B$3))-SUMPRODUCT(((operation=Choix!$A4)*(credit))*(mois=Choix!$B$3))</f>
        <v>0</v>
      </c>
      <c r="D6" s="9">
        <f>SUMPRODUCT(((operation=Choix!$A4)*(debit))*(mois=Choix!$B$4))-SUMPRODUCT(((operation=Choix!$A4)*(credit))*(mois=Choix!$B$4))</f>
        <v>0</v>
      </c>
      <c r="E6" s="9">
        <f>SUMPRODUCT(((operation=Choix!$A4)*(debit))*(mois=Choix!$B$5))-SUMPRODUCT(((operation=Choix!$A4)*(credit))*(mois=Choix!$B$5))</f>
        <v>0</v>
      </c>
      <c r="F6" s="9">
        <f>SUMPRODUCT(((operation=Choix!$A4)*(debit))*(mois=Choix!$B$6))-SUMPRODUCT(((operation=Choix!$A4)*(credit))*(mois=Choix!$B$6))</f>
        <v>0</v>
      </c>
      <c r="G6" s="9">
        <f>SUMPRODUCT(((operation=Choix!$A4)*(debit))*(mois=Choix!$B$7))-SUMPRODUCT(((operation=Choix!$A4)*(credit))*(mois=Choix!$B$7))</f>
        <v>0</v>
      </c>
      <c r="H6" s="9">
        <f>SUMPRODUCT(((operation=Choix!$A4)*(debit))*(mois=Choix!$B$8))-SUMPRODUCT(((operation=Choix!$A4)*(credit))*(mois=Choix!$B$8))</f>
        <v>0</v>
      </c>
      <c r="I6" s="9">
        <f>SUMPRODUCT(((operation=Choix!$A4)*(debit))*(mois=Choix!$B$9))-SUMPRODUCT(((operation=Choix!$A4)*(credit))*(mois=Choix!$B$9))</f>
        <v>0</v>
      </c>
      <c r="J6" s="9">
        <f>SUMPRODUCT(((operation=Choix!$A4)*(debit))*(mois=Choix!$B$10))-SUMPRODUCT(((operation=Choix!$A4)*(credit))*(mois=Choix!$B$10))</f>
        <v>0</v>
      </c>
      <c r="K6" s="9">
        <f>SUMPRODUCT(((operation=Choix!$A4)*(debit))*(mois=Choix!$B$11))-SUMPRODUCT(((operation=Choix!$A4)*(credit))*(mois=Choix!$B$11))</f>
        <v>0</v>
      </c>
      <c r="L6" s="9">
        <f>SUMPRODUCT(((operation=Choix!$A4)*(debit))*(mois=Choix!$B$12))-SUMPRODUCT(((operation=Choix!$A4)*(credit))*(mois=Choix!$B$12))</f>
        <v>0</v>
      </c>
      <c r="M6" s="9">
        <f>SUMPRODUCT(((operation=Choix!$A4)*(debit))*(mois=Choix!$B$13))-SUMPRODUCT(((operation=Choix!$A4)*(credit))*(mois=Choix!$B$13))</f>
        <v>0</v>
      </c>
      <c r="N6" s="43">
        <f t="shared" si="0"/>
        <v>0</v>
      </c>
      <c r="O6" s="46">
        <f>N6/SUM($N$4:$N$27)</f>
        <v>0</v>
      </c>
      <c r="P6" s="47">
        <f>N6/12</f>
        <v>0</v>
      </c>
    </row>
    <row r="7" spans="1:16" ht="13">
      <c r="A7" s="39" t="str">
        <f>Choix!A5</f>
        <v>Cotis Mutuelle</v>
      </c>
      <c r="B7" s="9">
        <f>SUMPRODUCT(((operation=Choix!$A5)*(debit))*(mois=Choix!$B$2))-SUMPRODUCT(((operation=Choix!$A5)*(credit))*(mois=Choix!$B$2))</f>
        <v>0</v>
      </c>
      <c r="C7" s="9">
        <f>SUMPRODUCT(((operation=Choix!$A5)*(debit))*(mois=Choix!$B$3))-SUMPRODUCT(((operation=Choix!$A5)*(credit))*(mois=Choix!$B$3))</f>
        <v>0</v>
      </c>
      <c r="D7" s="9">
        <f>SUMPRODUCT(((operation=Choix!$A5)*(debit))*(mois=Choix!$B$4))-SUMPRODUCT(((operation=Choix!$A5)*(credit))*(mois=Choix!$B$4))</f>
        <v>0</v>
      </c>
      <c r="E7" s="9">
        <f>SUMPRODUCT(((operation=Choix!$A5)*(debit))*(mois=Choix!$B$5))-SUMPRODUCT(((operation=Choix!$A5)*(credit))*(mois=Choix!$B$5))</f>
        <v>0</v>
      </c>
      <c r="F7" s="9">
        <f>SUMPRODUCT(((operation=Choix!$A5)*(debit))*(mois=Choix!$B$6))-SUMPRODUCT(((operation=Choix!$A5)*(credit))*(mois=Choix!$B$6))</f>
        <v>0</v>
      </c>
      <c r="G7" s="9">
        <f>SUMPRODUCT(((operation=Choix!$A5)*(debit))*(mois=Choix!$B$7))-SUMPRODUCT(((operation=Choix!$A5)*(credit))*(mois=Choix!$B$7))</f>
        <v>0</v>
      </c>
      <c r="H7" s="9">
        <f>SUMPRODUCT(((operation=Choix!$A5)*(debit))*(mois=Choix!$B$8))-SUMPRODUCT(((operation=Choix!$A5)*(credit))*(mois=Choix!$B$8))</f>
        <v>0</v>
      </c>
      <c r="I7" s="9">
        <f>SUMPRODUCT(((operation=Choix!$A5)*(debit))*(mois=Choix!$B$9))-SUMPRODUCT(((operation=Choix!$A5)*(credit))*(mois=Choix!$B$9))</f>
        <v>0</v>
      </c>
      <c r="J7" s="9">
        <f>SUMPRODUCT(((operation=Choix!$A5)*(debit))*(mois=Choix!$B$10))-SUMPRODUCT(((operation=Choix!$A5)*(credit))*(mois=Choix!$B$10))</f>
        <v>0</v>
      </c>
      <c r="K7" s="9">
        <f>SUMPRODUCT(((operation=Choix!$A5)*(debit))*(mois=Choix!$B$11))-SUMPRODUCT(((operation=Choix!$A5)*(credit))*(mois=Choix!$B$11))</f>
        <v>0</v>
      </c>
      <c r="L7" s="9">
        <f>SUMPRODUCT(((operation=Choix!$A5)*(debit))*(mois=Choix!$B$12))-SUMPRODUCT(((operation=Choix!$A5)*(credit))*(mois=Choix!$B$12))</f>
        <v>0</v>
      </c>
      <c r="M7" s="9">
        <f>SUMPRODUCT(((operation=Choix!$A5)*(debit))*(mois=Choix!$B$13))-SUMPRODUCT(((operation=Choix!$A5)*(credit))*(mois=Choix!$B$13))</f>
        <v>0</v>
      </c>
      <c r="N7" s="43">
        <f t="shared" si="0"/>
        <v>0</v>
      </c>
      <c r="O7" s="46">
        <f>N7/SUM($N$4:$N$27)</f>
        <v>0</v>
      </c>
      <c r="P7" s="47">
        <f>N7/12</f>
        <v>0</v>
      </c>
    </row>
    <row r="8" spans="1:16" ht="13">
      <c r="A8" s="39" t="str">
        <f>Choix!A6</f>
        <v>Alimentation</v>
      </c>
      <c r="B8" s="9">
        <f>SUMPRODUCT(((operation=Choix!$A6)*(debit))*(mois=Choix!$B$2))-SUMPRODUCT(((operation=Choix!$A6)*(credit))*(mois=Choix!$B$2))</f>
        <v>0</v>
      </c>
      <c r="C8" s="9">
        <f>SUMPRODUCT(((operation=Choix!$A6)*(debit))*(mois=Choix!$B$3))-SUMPRODUCT(((operation=Choix!$A6)*(credit))*(mois=Choix!$B$3))</f>
        <v>0</v>
      </c>
      <c r="D8" s="9">
        <f>SUMPRODUCT(((operation=Choix!$A6)*(debit))*(mois=Choix!$B$4))-SUMPRODUCT(((operation=Choix!$A6)*(credit))*(mois=Choix!$B$4))</f>
        <v>0</v>
      </c>
      <c r="E8" s="9">
        <f>SUMPRODUCT(((operation=Choix!$A6)*(debit))*(mois=Choix!$B$5))-SUMPRODUCT(((operation=Choix!$A6)*(credit))*(mois=Choix!$B$5))</f>
        <v>0</v>
      </c>
      <c r="F8" s="9">
        <f>SUMPRODUCT(((operation=Choix!$A6)*(debit))*(mois=Choix!$B$6))-SUMPRODUCT(((operation=Choix!$A6)*(credit))*(mois=Choix!$B$6))</f>
        <v>0</v>
      </c>
      <c r="G8" s="9">
        <f>SUMPRODUCT(((operation=Choix!$A6)*(debit))*(mois=Choix!$B$7))-SUMPRODUCT(((operation=Choix!$A6)*(credit))*(mois=Choix!$B$7))</f>
        <v>0</v>
      </c>
      <c r="H8" s="9">
        <f>SUMPRODUCT(((operation=Choix!$A6)*(debit))*(mois=Choix!$B$8))-SUMPRODUCT(((operation=Choix!$A6)*(credit))*(mois=Choix!$B$8))</f>
        <v>0</v>
      </c>
      <c r="I8" s="9">
        <f>SUMPRODUCT(((operation=Choix!$A6)*(debit))*(mois=Choix!$B$9))-SUMPRODUCT(((operation=Choix!$A6)*(credit))*(mois=Choix!$B$9))</f>
        <v>0</v>
      </c>
      <c r="J8" s="9">
        <f>SUMPRODUCT(((operation=Choix!$A6)*(debit))*(mois=Choix!$B$10))-SUMPRODUCT(((operation=Choix!$A6)*(credit))*(mois=Choix!$B$10))</f>
        <v>0</v>
      </c>
      <c r="K8" s="9">
        <f>SUMPRODUCT(((operation=Choix!$A6)*(debit))*(mois=Choix!$B$11))-SUMPRODUCT(((operation=Choix!$A6)*(credit))*(mois=Choix!$B$11))</f>
        <v>0</v>
      </c>
      <c r="L8" s="9">
        <f>SUMPRODUCT(((operation=Choix!$A6)*(debit))*(mois=Choix!$B$12))-SUMPRODUCT(((operation=Choix!$A6)*(credit))*(mois=Choix!$B$12))</f>
        <v>0</v>
      </c>
      <c r="M8" s="9">
        <f>SUMPRODUCT(((operation=Choix!$A6)*(debit))*(mois=Choix!$B$13))-SUMPRODUCT(((operation=Choix!$A6)*(credit))*(mois=Choix!$B$13))</f>
        <v>0</v>
      </c>
      <c r="N8" s="43">
        <f t="shared" si="0"/>
        <v>0</v>
      </c>
      <c r="O8" s="46">
        <f t="shared" ref="O8:O27" si="2">N8/SUM($N$4:$N$27)</f>
        <v>0</v>
      </c>
      <c r="P8" s="47">
        <f t="shared" si="1"/>
        <v>0</v>
      </c>
    </row>
    <row r="9" spans="1:16" ht="13">
      <c r="A9" s="39" t="str">
        <f>Choix!A7</f>
        <v>Cave</v>
      </c>
      <c r="B9" s="9">
        <f>SUMPRODUCT(((operation=Choix!$A7)*(debit))*(mois=Choix!$B$2))-SUMPRODUCT(((operation=Choix!$A7)*(credit))*(mois=Choix!$B$2))</f>
        <v>0</v>
      </c>
      <c r="C9" s="9">
        <f>SUMPRODUCT(((operation=Choix!$A7)*(debit))*(mois=Choix!$B$3))-SUMPRODUCT(((operation=Choix!$A7)*(credit))*(mois=Choix!$B$3))</f>
        <v>0</v>
      </c>
      <c r="D9" s="9">
        <f>SUMPRODUCT(((operation=Choix!$A7)*(debit))*(mois=Choix!$B$4))-SUMPRODUCT(((operation=Choix!$A7)*(credit))*(mois=Choix!$B$4))</f>
        <v>0</v>
      </c>
      <c r="E9" s="9">
        <f>SUMPRODUCT(((operation=Choix!$A7)*(debit))*(mois=Choix!$B$5))-SUMPRODUCT(((operation=Choix!$A7)*(credit))*(mois=Choix!$B$5))</f>
        <v>0</v>
      </c>
      <c r="F9" s="9">
        <f>SUMPRODUCT(((operation=Choix!$A7)*(debit))*(mois=Choix!$B$6))-SUMPRODUCT(((operation=Choix!$A7)*(credit))*(mois=Choix!$B$6))</f>
        <v>0</v>
      </c>
      <c r="G9" s="9">
        <f>SUMPRODUCT(((operation=Choix!$A7)*(debit))*(mois=Choix!$B$7))-SUMPRODUCT(((operation=Choix!$A7)*(credit))*(mois=Choix!$B$7))</f>
        <v>0</v>
      </c>
      <c r="H9" s="9">
        <f>SUMPRODUCT(((operation=Choix!$A7)*(debit))*(mois=Choix!$B$8))-SUMPRODUCT(((operation=Choix!$A7)*(credit))*(mois=Choix!$B$8))</f>
        <v>0</v>
      </c>
      <c r="I9" s="9">
        <f>SUMPRODUCT(((operation=Choix!$A7)*(debit))*(mois=Choix!$B$9))-SUMPRODUCT(((operation=Choix!$A7)*(credit))*(mois=Choix!$B$9))</f>
        <v>0</v>
      </c>
      <c r="J9" s="9">
        <f>SUMPRODUCT(((operation=Choix!$A7)*(debit))*(mois=Choix!$B$10))-SUMPRODUCT(((operation=Choix!$A7)*(credit))*(mois=Choix!$B$10))</f>
        <v>0</v>
      </c>
      <c r="K9" s="9">
        <f>SUMPRODUCT(((operation=Choix!$A7)*(debit))*(mois=Choix!$B$11))-SUMPRODUCT(((operation=Choix!$A7)*(credit))*(mois=Choix!$B$11))</f>
        <v>0</v>
      </c>
      <c r="L9" s="9">
        <f>SUMPRODUCT(((operation=Choix!$A7)*(debit))*(mois=Choix!$B$12))-SUMPRODUCT(((operation=Choix!$A7)*(credit))*(mois=Choix!$B$12))</f>
        <v>0</v>
      </c>
      <c r="M9" s="9">
        <f>SUMPRODUCT(((operation=Choix!$A7)*(debit))*(mois=Choix!$B$13))-SUMPRODUCT(((operation=Choix!$A7)*(credit))*(mois=Choix!$B$13))</f>
        <v>0</v>
      </c>
      <c r="N9" s="43">
        <f t="shared" si="0"/>
        <v>0</v>
      </c>
      <c r="O9" s="46">
        <f t="shared" si="2"/>
        <v>0</v>
      </c>
      <c r="P9" s="47">
        <f t="shared" si="1"/>
        <v>0</v>
      </c>
    </row>
    <row r="10" spans="1:16" ht="13">
      <c r="A10" s="39" t="str">
        <f>Choix!A8</f>
        <v>Loisirs-Livres-Musique</v>
      </c>
      <c r="B10" s="9">
        <f>SUMPRODUCT(((operation=Choix!$A8)*(debit))*(mois=Choix!$B$2))-SUMPRODUCT(((operation=Choix!$A8)*(credit))*(mois=Choix!$B$2))</f>
        <v>0</v>
      </c>
      <c r="C10" s="9">
        <f>SUMPRODUCT(((operation=Choix!$A8)*(debit))*(mois=Choix!$B$3))-SUMPRODUCT(((operation=Choix!$A8)*(credit))*(mois=Choix!$B$3))</f>
        <v>0</v>
      </c>
      <c r="D10" s="9">
        <f>SUMPRODUCT(((operation=Choix!$A8)*(debit))*(mois=Choix!$B$4))-SUMPRODUCT(((operation=Choix!$A8)*(credit))*(mois=Choix!$B$4))</f>
        <v>0</v>
      </c>
      <c r="E10" s="9">
        <f>SUMPRODUCT(((operation=Choix!$A8)*(debit))*(mois=Choix!$B$5))-SUMPRODUCT(((operation=Choix!$A8)*(credit))*(mois=Choix!$B$5))</f>
        <v>0</v>
      </c>
      <c r="F10" s="9">
        <f>SUMPRODUCT(((operation=Choix!$A8)*(debit))*(mois=Choix!$B$6))-SUMPRODUCT(((operation=Choix!$A8)*(credit))*(mois=Choix!$B$6))</f>
        <v>0</v>
      </c>
      <c r="G10" s="9">
        <f>SUMPRODUCT(((operation=Choix!$A8)*(debit))*(mois=Choix!$B$7))-SUMPRODUCT(((operation=Choix!$A8)*(credit))*(mois=Choix!$B$7))</f>
        <v>0</v>
      </c>
      <c r="H10" s="9">
        <f>SUMPRODUCT(((operation=Choix!$A8)*(debit))*(mois=Choix!$B$8))-SUMPRODUCT(((operation=Choix!$A8)*(credit))*(mois=Choix!$B$8))</f>
        <v>0</v>
      </c>
      <c r="I10" s="9">
        <f>SUMPRODUCT(((operation=Choix!$A8)*(debit))*(mois=Choix!$B$9))-SUMPRODUCT(((operation=Choix!$A8)*(credit))*(mois=Choix!$B$9))</f>
        <v>0</v>
      </c>
      <c r="J10" s="9">
        <f>SUMPRODUCT(((operation=Choix!$A8)*(debit))*(mois=Choix!$B$10))-SUMPRODUCT(((operation=Choix!$A8)*(credit))*(mois=Choix!$B$10))</f>
        <v>0</v>
      </c>
      <c r="K10" s="9">
        <f>SUMPRODUCT(((operation=Choix!$A8)*(debit))*(mois=Choix!$B$11))-SUMPRODUCT(((operation=Choix!$A8)*(credit))*(mois=Choix!$B$11))</f>
        <v>0</v>
      </c>
      <c r="L10" s="9">
        <f>SUMPRODUCT(((operation=Choix!$A8)*(debit))*(mois=Choix!$B$12))-SUMPRODUCT(((operation=Choix!$A8)*(credit))*(mois=Choix!$B$12))</f>
        <v>0</v>
      </c>
      <c r="M10" s="9">
        <f>SUMPRODUCT(((operation=Choix!$A8)*(debit))*(mois=Choix!$B$13))-SUMPRODUCT(((operation=Choix!$A8)*(credit))*(mois=Choix!$B$13))</f>
        <v>0</v>
      </c>
      <c r="N10" s="43">
        <f t="shared" si="0"/>
        <v>0</v>
      </c>
      <c r="O10" s="46">
        <f t="shared" si="2"/>
        <v>0</v>
      </c>
      <c r="P10" s="47">
        <f t="shared" si="1"/>
        <v>0</v>
      </c>
    </row>
    <row r="11" spans="1:16" ht="13">
      <c r="A11" s="39" t="str">
        <f>Choix!A9</f>
        <v>Vacances</v>
      </c>
      <c r="B11" s="9">
        <f>SUMPRODUCT(((operation=Choix!$A9)*(debit))*(mois=Choix!$B$2))-SUMPRODUCT(((operation=Choix!$A9)*(credit))*(mois=Choix!$B$2))</f>
        <v>0</v>
      </c>
      <c r="C11" s="9">
        <f>SUMPRODUCT(((operation=Choix!$A9)*(debit))*(mois=Choix!$B$3))-SUMPRODUCT(((operation=Choix!$A9)*(credit))*(mois=Choix!$B$3))</f>
        <v>0</v>
      </c>
      <c r="D11" s="9">
        <f>SUMPRODUCT(((operation=Choix!$A9)*(debit))*(mois=Choix!$B$4))-SUMPRODUCT(((operation=Choix!$A9)*(credit))*(mois=Choix!$B$4))</f>
        <v>0</v>
      </c>
      <c r="E11" s="9">
        <f>SUMPRODUCT(((operation=Choix!$A9)*(debit))*(mois=Choix!$B$5))-SUMPRODUCT(((operation=Choix!$A9)*(credit))*(mois=Choix!$B$5))</f>
        <v>0</v>
      </c>
      <c r="F11" s="9">
        <f>SUMPRODUCT(((operation=Choix!$A9)*(debit))*(mois=Choix!$B$6))-SUMPRODUCT(((operation=Choix!$A9)*(credit))*(mois=Choix!$B$6))</f>
        <v>0</v>
      </c>
      <c r="G11" s="9">
        <f>SUMPRODUCT(((operation=Choix!$A9)*(debit))*(mois=Choix!$B$7))-SUMPRODUCT(((operation=Choix!$A9)*(credit))*(mois=Choix!$B$7))</f>
        <v>0</v>
      </c>
      <c r="H11" s="9">
        <f>SUMPRODUCT(((operation=Choix!$A9)*(debit))*(mois=Choix!$B$8))-SUMPRODUCT(((operation=Choix!$A9)*(credit))*(mois=Choix!$B$8))</f>
        <v>0</v>
      </c>
      <c r="I11" s="9">
        <f>SUMPRODUCT(((operation=Choix!$A9)*(debit))*(mois=Choix!$B$9))-SUMPRODUCT(((operation=Choix!$A9)*(credit))*(mois=Choix!$B$9))</f>
        <v>0</v>
      </c>
      <c r="J11" s="9">
        <f>SUMPRODUCT(((operation=Choix!$A9)*(debit))*(mois=Choix!$B$10))-SUMPRODUCT(((operation=Choix!$A9)*(credit))*(mois=Choix!$B$10))</f>
        <v>0</v>
      </c>
      <c r="K11" s="9">
        <f>SUMPRODUCT(((operation=Choix!$A9)*(debit))*(mois=Choix!$B$11))-SUMPRODUCT(((operation=Choix!$A9)*(credit))*(mois=Choix!$B$11))</f>
        <v>0</v>
      </c>
      <c r="L11" s="9">
        <f>SUMPRODUCT(((operation=Choix!$A9)*(debit))*(mois=Choix!$B$12))-SUMPRODUCT(((operation=Choix!$A9)*(credit))*(mois=Choix!$B$12))</f>
        <v>0</v>
      </c>
      <c r="M11" s="9">
        <f>SUMPRODUCT(((operation=Choix!$A9)*(debit))*(mois=Choix!$B$13))-SUMPRODUCT(((operation=Choix!$A9)*(credit))*(mois=Choix!$B$13))</f>
        <v>0</v>
      </c>
      <c r="N11" s="43">
        <f>SUM(B11:M11)</f>
        <v>0</v>
      </c>
      <c r="O11" s="46">
        <f t="shared" si="2"/>
        <v>0</v>
      </c>
      <c r="P11" s="47">
        <f>N11/12</f>
        <v>0</v>
      </c>
    </row>
    <row r="12" spans="1:16" ht="13">
      <c r="A12" s="39" t="str">
        <f>Choix!A10</f>
        <v>Vêtements-Chaussures</v>
      </c>
      <c r="B12" s="9">
        <f>SUMPRODUCT(((operation=Choix!$A10)*(debit))*(mois=Choix!$B$2))-SUMPRODUCT(((operation=Choix!$A10)*(credit))*(mois=Choix!$B$2))</f>
        <v>0</v>
      </c>
      <c r="C12" s="9">
        <f>SUMPRODUCT(((operation=Choix!$A10)*(debit))*(mois=Choix!$B$3))-SUMPRODUCT(((operation=Choix!$A10)*(credit))*(mois=Choix!$B$3))</f>
        <v>0</v>
      </c>
      <c r="D12" s="9">
        <f>SUMPRODUCT(((operation=Choix!$A10)*(debit))*(mois=Choix!$B$4))-SUMPRODUCT(((operation=Choix!$A10)*(credit))*(mois=Choix!$B$4))</f>
        <v>0</v>
      </c>
      <c r="E12" s="9">
        <f>SUMPRODUCT(((operation=Choix!$A10)*(debit))*(mois=Choix!$B$5))-SUMPRODUCT(((operation=Choix!$A10)*(credit))*(mois=Choix!$B$5))</f>
        <v>0</v>
      </c>
      <c r="F12" s="9">
        <f>SUMPRODUCT(((operation=Choix!$A10)*(debit))*(mois=Choix!$B$6))-SUMPRODUCT(((operation=Choix!$A10)*(credit))*(mois=Choix!$B$6))</f>
        <v>0</v>
      </c>
      <c r="G12" s="9">
        <f>SUMPRODUCT(((operation=Choix!$A10)*(debit))*(mois=Choix!$B$7))-SUMPRODUCT(((operation=Choix!$A10)*(credit))*(mois=Choix!$B$7))</f>
        <v>0</v>
      </c>
      <c r="H12" s="9">
        <f>SUMPRODUCT(((operation=Choix!$A10)*(debit))*(mois=Choix!$B$8))-SUMPRODUCT(((operation=Choix!$A10)*(credit))*(mois=Choix!$B$8))</f>
        <v>0</v>
      </c>
      <c r="I12" s="9">
        <f>SUMPRODUCT(((operation=Choix!$A10)*(debit))*(mois=Choix!$B$9))-SUMPRODUCT(((operation=Choix!$A10)*(credit))*(mois=Choix!$B$9))</f>
        <v>0</v>
      </c>
      <c r="J12" s="9">
        <f>SUMPRODUCT(((operation=Choix!$A10)*(debit))*(mois=Choix!$B$10))-SUMPRODUCT(((operation=Choix!$A10)*(credit))*(mois=Choix!$B$10))</f>
        <v>0</v>
      </c>
      <c r="K12" s="9">
        <f>SUMPRODUCT(((operation=Choix!$A10)*(debit))*(mois=Choix!$B$11))-SUMPRODUCT(((operation=Choix!$A10)*(credit))*(mois=Choix!$B$11))</f>
        <v>0</v>
      </c>
      <c r="L12" s="9">
        <f>SUMPRODUCT(((operation=Choix!$A10)*(debit))*(mois=Choix!$B$12))-SUMPRODUCT(((operation=Choix!$A10)*(credit))*(mois=Choix!$B$12))</f>
        <v>0</v>
      </c>
      <c r="M12" s="9">
        <f>SUMPRODUCT(((operation=Choix!$A10)*(debit))*(mois=Choix!$B$13))-SUMPRODUCT(((operation=Choix!$A10)*(credit))*(mois=Choix!$B$13))</f>
        <v>0</v>
      </c>
      <c r="N12" s="43">
        <f t="shared" si="0"/>
        <v>0</v>
      </c>
      <c r="O12" s="46">
        <f t="shared" si="2"/>
        <v>0</v>
      </c>
      <c r="P12" s="47">
        <f t="shared" si="1"/>
        <v>0</v>
      </c>
    </row>
    <row r="13" spans="1:16" ht="13">
      <c r="A13" s="39" t="str">
        <f>Choix!A11</f>
        <v>Assurances(Auto-Maison)</v>
      </c>
      <c r="B13" s="9">
        <f>SUMPRODUCT(((operation=Choix!$A11)*(debit))*(mois=Choix!$B$2))-SUMPRODUCT(((operation=Choix!$A11)*(credit))*(mois=Choix!$B$2))</f>
        <v>0</v>
      </c>
      <c r="C13" s="9">
        <f>SUMPRODUCT(((operation=Choix!$A11)*(debit))*(mois=Choix!$B$3))-SUMPRODUCT(((operation=Choix!$A11)*(credit))*(mois=Choix!$B$3))</f>
        <v>0</v>
      </c>
      <c r="D13" s="9">
        <f>SUMPRODUCT(((operation=Choix!$A11)*(debit))*(mois=Choix!$B$4))-SUMPRODUCT(((operation=Choix!$A11)*(credit))*(mois=Choix!$B$4))</f>
        <v>0</v>
      </c>
      <c r="E13" s="9">
        <f>SUMPRODUCT(((operation=Choix!$A11)*(debit))*(mois=Choix!$B$5))-SUMPRODUCT(((operation=Choix!$A11)*(credit))*(mois=Choix!$B$5))</f>
        <v>0</v>
      </c>
      <c r="F13" s="9">
        <f>SUMPRODUCT(((operation=Choix!$A11)*(debit))*(mois=Choix!$B$6))-SUMPRODUCT(((operation=Choix!$A11)*(credit))*(mois=Choix!$B$6))</f>
        <v>0</v>
      </c>
      <c r="G13" s="9">
        <f>SUMPRODUCT(((operation=Choix!$A11)*(debit))*(mois=Choix!$B$7))-SUMPRODUCT(((operation=Choix!$A11)*(credit))*(mois=Choix!$B$7))</f>
        <v>0</v>
      </c>
      <c r="H13" s="9">
        <f>SUMPRODUCT(((operation=Choix!$A11)*(debit))*(mois=Choix!$B$8))-SUMPRODUCT(((operation=Choix!$A11)*(credit))*(mois=Choix!$B$8))</f>
        <v>0</v>
      </c>
      <c r="I13" s="9">
        <f>SUMPRODUCT(((operation=Choix!$A11)*(debit))*(mois=Choix!$B$9))-SUMPRODUCT(((operation=Choix!$A11)*(credit))*(mois=Choix!$B$9))</f>
        <v>0</v>
      </c>
      <c r="J13" s="9">
        <f>SUMPRODUCT(((operation=Choix!$A11)*(debit))*(mois=Choix!$B$10))-SUMPRODUCT(((operation=Choix!$A11)*(credit))*(mois=Choix!$B$10))</f>
        <v>0</v>
      </c>
      <c r="K13" s="9">
        <f>SUMPRODUCT(((operation=Choix!$A11)*(debit))*(mois=Choix!$B$11))-SUMPRODUCT(((operation=Choix!$A11)*(credit))*(mois=Choix!$B$11))</f>
        <v>0</v>
      </c>
      <c r="L13" s="9">
        <f>SUMPRODUCT(((operation=Choix!$A11)*(debit))*(mois=Choix!$B$12))-SUMPRODUCT(((operation=Choix!$A11)*(credit))*(mois=Choix!$B$12))</f>
        <v>0</v>
      </c>
      <c r="M13" s="9">
        <f>SUMPRODUCT(((operation=Choix!$A11)*(debit))*(mois=Choix!$B$13))-SUMPRODUCT(((operation=Choix!$A11)*(credit))*(mois=Choix!$B$13))</f>
        <v>0</v>
      </c>
      <c r="N13" s="43">
        <f t="shared" si="0"/>
        <v>0</v>
      </c>
      <c r="O13" s="46">
        <f t="shared" si="2"/>
        <v>0</v>
      </c>
      <c r="P13" s="47">
        <f t="shared" si="1"/>
        <v>0</v>
      </c>
    </row>
    <row r="14" spans="1:16" ht="13">
      <c r="A14" s="39" t="str">
        <f>Choix!A12</f>
        <v xml:space="preserve">Prévoyance </v>
      </c>
      <c r="B14" s="9">
        <f>SUMPRODUCT(((operation=Choix!$A12)*(debit))*(mois=Choix!$B$2))-SUMPRODUCT(((operation=Choix!$A12)*(credit))*(mois=Choix!$B$2))</f>
        <v>0</v>
      </c>
      <c r="C14" s="9">
        <f>SUMPRODUCT(((operation=Choix!$A12)*(debit))*(mois=Choix!$B$3))-SUMPRODUCT(((operation=Choix!$A12)*(credit))*(mois=Choix!$B$3))</f>
        <v>0</v>
      </c>
      <c r="D14" s="9">
        <f>SUMPRODUCT(((operation=Choix!$A12)*(debit))*(mois=Choix!$B$4))-SUMPRODUCT(((operation=Choix!$A12)*(credit))*(mois=Choix!$B$4))</f>
        <v>0</v>
      </c>
      <c r="E14" s="9">
        <f>SUMPRODUCT(((operation=Choix!$A12)*(debit))*(mois=Choix!$B$5))-SUMPRODUCT(((operation=Choix!$A12)*(credit))*(mois=Choix!$B$5))</f>
        <v>0</v>
      </c>
      <c r="F14" s="9">
        <f>SUMPRODUCT(((operation=Choix!$A12)*(debit))*(mois=Choix!$B$6))-SUMPRODUCT(((operation=Choix!$A12)*(credit))*(mois=Choix!$B$6))</f>
        <v>0</v>
      </c>
      <c r="G14" s="9">
        <f>SUMPRODUCT(((operation=Choix!$A12)*(debit))*(mois=Choix!$B$7))-SUMPRODUCT(((operation=Choix!$A12)*(credit))*(mois=Choix!$B$7))</f>
        <v>0</v>
      </c>
      <c r="H14" s="9">
        <f>SUMPRODUCT(((operation=Choix!$A12)*(debit))*(mois=Choix!$B$8))-SUMPRODUCT(((operation=Choix!$A12)*(credit))*(mois=Choix!$B$8))</f>
        <v>0</v>
      </c>
      <c r="I14" s="9">
        <f>SUMPRODUCT(((operation=Choix!$A12)*(debit))*(mois=Choix!$B$9))-SUMPRODUCT(((operation=Choix!$A12)*(credit))*(mois=Choix!$B$9))</f>
        <v>0</v>
      </c>
      <c r="J14" s="9">
        <f>SUMPRODUCT(((operation=Choix!$A12)*(debit))*(mois=Choix!$B$10))-SUMPRODUCT(((operation=Choix!$A12)*(credit))*(mois=Choix!$B$10))</f>
        <v>0</v>
      </c>
      <c r="K14" s="9">
        <f>SUMPRODUCT(((operation=Choix!$A12)*(debit))*(mois=Choix!$B$11))-SUMPRODUCT(((operation=Choix!$A12)*(credit))*(mois=Choix!$B$11))</f>
        <v>0</v>
      </c>
      <c r="L14" s="9">
        <f>SUMPRODUCT(((operation=Choix!$A12)*(debit))*(mois=Choix!$B$12))-SUMPRODUCT(((operation=Choix!$A12)*(credit))*(mois=Choix!$B$12))</f>
        <v>0</v>
      </c>
      <c r="M14" s="9">
        <f>SUMPRODUCT(((operation=Choix!$A12)*(debit))*(mois=Choix!$B$13))-SUMPRODUCT(((operation=Choix!$A12)*(credit))*(mois=Choix!$B$13))</f>
        <v>0</v>
      </c>
      <c r="N14" s="43">
        <f t="shared" si="0"/>
        <v>0</v>
      </c>
      <c r="O14" s="46">
        <f t="shared" si="2"/>
        <v>0</v>
      </c>
      <c r="P14" s="47">
        <f t="shared" si="1"/>
        <v>0</v>
      </c>
    </row>
    <row r="15" spans="1:16" ht="13">
      <c r="A15" s="39" t="str">
        <f>Choix!A13</f>
        <v>Eau</v>
      </c>
      <c r="B15" s="9">
        <f>SUMPRODUCT(((operation=Choix!$A13)*(debit))*(mois=Choix!$B$2))-SUMPRODUCT(((operation=Choix!$A13)*(credit))*(mois=Choix!$B$2))</f>
        <v>0</v>
      </c>
      <c r="C15" s="9">
        <f>SUMPRODUCT(((operation=Choix!$A13)*(debit))*(mois=Choix!$B$3))-SUMPRODUCT(((operation=Choix!$A13)*(credit))*(mois=Choix!$B$3))</f>
        <v>0</v>
      </c>
      <c r="D15" s="9">
        <f>SUMPRODUCT(((operation=Choix!$A13)*(debit))*(mois=Choix!$B$4))-SUMPRODUCT(((operation=Choix!$A13)*(credit))*(mois=Choix!$B$4))</f>
        <v>0</v>
      </c>
      <c r="E15" s="9">
        <f>SUMPRODUCT(((operation=Choix!$A13)*(debit))*(mois=Choix!$B$5))-SUMPRODUCT(((operation=Choix!$A13)*(credit))*(mois=Choix!$B$5))</f>
        <v>0</v>
      </c>
      <c r="F15" s="9">
        <f>SUMPRODUCT(((operation=Choix!$A13)*(debit))*(mois=Choix!$B$6))-SUMPRODUCT(((operation=Choix!$A13)*(credit))*(mois=Choix!$B$6))</f>
        <v>0</v>
      </c>
      <c r="G15" s="9">
        <f>SUMPRODUCT(((operation=Choix!$A13)*(debit))*(mois=Choix!$B$7))-SUMPRODUCT(((operation=Choix!$A13)*(credit))*(mois=Choix!$B$7))</f>
        <v>0</v>
      </c>
      <c r="H15" s="9">
        <f>SUMPRODUCT(((operation=Choix!$A13)*(debit))*(mois=Choix!$B$8))-SUMPRODUCT(((operation=Choix!$A13)*(credit))*(mois=Choix!$B$8))</f>
        <v>0</v>
      </c>
      <c r="I15" s="9">
        <f>SUMPRODUCT(((operation=Choix!$A13)*(debit))*(mois=Choix!$B$9))-SUMPRODUCT(((operation=Choix!$A13)*(credit))*(mois=Choix!$B$9))</f>
        <v>0</v>
      </c>
      <c r="J15" s="9">
        <f>SUMPRODUCT(((operation=Choix!$A13)*(debit))*(mois=Choix!$B$10))-SUMPRODUCT(((operation=Choix!$A13)*(credit))*(mois=Choix!$B$10))</f>
        <v>0</v>
      </c>
      <c r="K15" s="9">
        <f>SUMPRODUCT(((operation=Choix!$A13)*(debit))*(mois=Choix!$B$11))-SUMPRODUCT(((operation=Choix!$A13)*(credit))*(mois=Choix!$B$11))</f>
        <v>0</v>
      </c>
      <c r="L15" s="9">
        <f>SUMPRODUCT(((operation=Choix!$A13)*(debit))*(mois=Choix!$B$12))-SUMPRODUCT(((operation=Choix!$A13)*(credit))*(mois=Choix!$B$12))</f>
        <v>0</v>
      </c>
      <c r="M15" s="9">
        <f>SUMPRODUCT(((operation=Choix!$A13)*(debit))*(mois=Choix!$B$13))-SUMPRODUCT(((operation=Choix!$A13)*(credit))*(mois=Choix!$B$13))</f>
        <v>0</v>
      </c>
      <c r="N15" s="43">
        <f t="shared" si="0"/>
        <v>0</v>
      </c>
      <c r="O15" s="46">
        <f t="shared" si="2"/>
        <v>0</v>
      </c>
      <c r="P15" s="47">
        <f t="shared" si="1"/>
        <v>0</v>
      </c>
    </row>
    <row r="16" spans="1:16" ht="13">
      <c r="A16" s="39" t="str">
        <f>Choix!A14</f>
        <v>Bricolage et grosses dépenses</v>
      </c>
      <c r="B16" s="9">
        <f>SUMPRODUCT(((operation=Choix!$A14)*(debit))*(mois=Choix!$B$2))-SUMPRODUCT(((operation=Choix!$A14)*(credit))*(mois=Choix!$B$2))</f>
        <v>0</v>
      </c>
      <c r="C16" s="9">
        <f>SUMPRODUCT(((operation=Choix!$A14)*(debit))*(mois=Choix!$B$3))-SUMPRODUCT(((operation=Choix!$A14)*(credit))*(mois=Choix!$B$3))</f>
        <v>0</v>
      </c>
      <c r="D16" s="9">
        <f>SUMPRODUCT(((operation=Choix!$A14)*(debit))*(mois=Choix!$B$4))-SUMPRODUCT(((operation=Choix!$A14)*(credit))*(mois=Choix!$B$4))</f>
        <v>0</v>
      </c>
      <c r="E16" s="9">
        <f>SUMPRODUCT(((operation=Choix!$A14)*(debit))*(mois=Choix!$B$5))-SUMPRODUCT(((operation=Choix!$A14)*(credit))*(mois=Choix!$B$5))</f>
        <v>0</v>
      </c>
      <c r="F16" s="9">
        <f>SUMPRODUCT(((operation=Choix!$A14)*(debit))*(mois=Choix!$B$6))-SUMPRODUCT(((operation=Choix!$A14)*(credit))*(mois=Choix!$B$6))</f>
        <v>0</v>
      </c>
      <c r="G16" s="9">
        <f>SUMPRODUCT(((operation=Choix!$A14)*(debit))*(mois=Choix!$B$7))-SUMPRODUCT(((operation=Choix!$A14)*(credit))*(mois=Choix!$B$7))</f>
        <v>0</v>
      </c>
      <c r="H16" s="9">
        <f>SUMPRODUCT(((operation=Choix!$A14)*(debit))*(mois=Choix!$B$8))-SUMPRODUCT(((operation=Choix!$A14)*(credit))*(mois=Choix!$B$8))</f>
        <v>0</v>
      </c>
      <c r="I16" s="9">
        <f>SUMPRODUCT(((operation=Choix!$A14)*(debit))*(mois=Choix!$B$9))-SUMPRODUCT(((operation=Choix!$A14)*(credit))*(mois=Choix!$B$9))</f>
        <v>0</v>
      </c>
      <c r="J16" s="9">
        <f>SUMPRODUCT(((operation=Choix!$A14)*(debit))*(mois=Choix!$B$10))-SUMPRODUCT(((operation=Choix!$A14)*(credit))*(mois=Choix!$B$10))</f>
        <v>0</v>
      </c>
      <c r="K16" s="9">
        <f>SUMPRODUCT(((operation=Choix!$A14)*(debit))*(mois=Choix!$B$11))-SUMPRODUCT(((operation=Choix!$A14)*(credit))*(mois=Choix!$B$11))</f>
        <v>0</v>
      </c>
      <c r="L16" s="9">
        <f>SUMPRODUCT(((operation=Choix!$A14)*(debit))*(mois=Choix!$B$12))-SUMPRODUCT(((operation=Choix!$A14)*(credit))*(mois=Choix!$B$12))</f>
        <v>0</v>
      </c>
      <c r="M16" s="9">
        <f>SUMPRODUCT(((operation=Choix!$A14)*(debit))*(mois=Choix!$B$13))-SUMPRODUCT(((operation=Choix!$A14)*(credit))*(mois=Choix!$B$13))</f>
        <v>0</v>
      </c>
      <c r="N16" s="43">
        <f t="shared" si="0"/>
        <v>0</v>
      </c>
      <c r="O16" s="46">
        <f t="shared" si="2"/>
        <v>0</v>
      </c>
      <c r="P16" s="47">
        <f t="shared" si="1"/>
        <v>0</v>
      </c>
    </row>
    <row r="17" spans="1:16" ht="13">
      <c r="A17" s="39" t="str">
        <f>Choix!A15</f>
        <v>EDF</v>
      </c>
      <c r="B17" s="9">
        <f>SUMPRODUCT(((operation=Choix!$A15)*(debit))*(mois=Choix!$B$2))-SUMPRODUCT(((operation=Choix!$A15)*(credit))*(mois=Choix!$B$2))</f>
        <v>0</v>
      </c>
      <c r="C17" s="9">
        <f>SUMPRODUCT(((operation=Choix!$A15)*(debit))*(mois=Choix!$B$3))-SUMPRODUCT(((operation=Choix!$A15)*(credit))*(mois=Choix!$B$3))</f>
        <v>0</v>
      </c>
      <c r="D17" s="9">
        <f>SUMPRODUCT(((operation=Choix!$A15)*(debit))*(mois=Choix!$B$4))-SUMPRODUCT(((operation=Choix!$A15)*(credit))*(mois=Choix!$B$4))</f>
        <v>0</v>
      </c>
      <c r="E17" s="9">
        <f>SUMPRODUCT(((operation=Choix!$A15)*(debit))*(mois=Choix!$B$5))-SUMPRODUCT(((operation=Choix!$A15)*(credit))*(mois=Choix!$B$5))</f>
        <v>0</v>
      </c>
      <c r="F17" s="9">
        <f>SUMPRODUCT(((operation=Choix!$A15)*(debit))*(mois=Choix!$B$6))-SUMPRODUCT(((operation=Choix!$A15)*(credit))*(mois=Choix!$B$6))</f>
        <v>0</v>
      </c>
      <c r="G17" s="9">
        <f>SUMPRODUCT(((operation=Choix!$A15)*(debit))*(mois=Choix!$B$7))-SUMPRODUCT(((operation=Choix!$A15)*(credit))*(mois=Choix!$B$7))</f>
        <v>0</v>
      </c>
      <c r="H17" s="9">
        <f>SUMPRODUCT(((operation=Choix!$A15)*(debit))*(mois=Choix!$B$8))-SUMPRODUCT(((operation=Choix!$A15)*(credit))*(mois=Choix!$B$8))</f>
        <v>0</v>
      </c>
      <c r="I17" s="9">
        <f>SUMPRODUCT(((operation=Choix!$A15)*(debit))*(mois=Choix!$B$9))-SUMPRODUCT(((operation=Choix!$A15)*(credit))*(mois=Choix!$B$9))</f>
        <v>0</v>
      </c>
      <c r="J17" s="9">
        <f>SUMPRODUCT(((operation=Choix!$A15)*(debit))*(mois=Choix!$B$10))-SUMPRODUCT(((operation=Choix!$A15)*(credit))*(mois=Choix!$B$10))</f>
        <v>0</v>
      </c>
      <c r="K17" s="9">
        <f>SUMPRODUCT(((operation=Choix!$A15)*(debit))*(mois=Choix!$B$11))-SUMPRODUCT(((operation=Choix!$A15)*(credit))*(mois=Choix!$B$11))</f>
        <v>0</v>
      </c>
      <c r="L17" s="9">
        <f>SUMPRODUCT(((operation=Choix!$A15)*(debit))*(mois=Choix!$B$12))-SUMPRODUCT(((operation=Choix!$A15)*(credit))*(mois=Choix!$B$12))</f>
        <v>0</v>
      </c>
      <c r="M17" s="9">
        <f>SUMPRODUCT(((operation=Choix!$A15)*(debit))*(mois=Choix!$B$13))-SUMPRODUCT(((operation=Choix!$A15)*(credit))*(mois=Choix!$B$13))</f>
        <v>0</v>
      </c>
      <c r="N17" s="43">
        <f t="shared" si="0"/>
        <v>0</v>
      </c>
      <c r="O17" s="46">
        <f t="shared" si="2"/>
        <v>0</v>
      </c>
      <c r="P17" s="47">
        <f t="shared" si="1"/>
        <v>0</v>
      </c>
    </row>
    <row r="18" spans="1:16" ht="13">
      <c r="A18" s="39" t="str">
        <f>Choix!A16</f>
        <v>GAZ-BOIS</v>
      </c>
      <c r="B18" s="9">
        <f>SUMPRODUCT(((operation=Choix!$A16)*(debit))*(mois=Choix!$B$2))-SUMPRODUCT(((operation=Choix!$A16)*(credit))*(mois=Choix!$B$2))</f>
        <v>0</v>
      </c>
      <c r="C18" s="9">
        <f>SUMPRODUCT(((operation=Choix!$A16)*(debit))*(mois=Choix!$B$3))-SUMPRODUCT(((operation=Choix!$A16)*(credit))*(mois=Choix!$B$3))</f>
        <v>0</v>
      </c>
      <c r="D18" s="9">
        <f>SUMPRODUCT(((operation=Choix!$A16)*(debit))*(mois=Choix!$B$4))-SUMPRODUCT(((operation=Choix!$A16)*(credit))*(mois=Choix!$B$4))</f>
        <v>0</v>
      </c>
      <c r="E18" s="9">
        <f>SUMPRODUCT(((operation=Choix!$A16)*(debit))*(mois=Choix!$B$5))-SUMPRODUCT(((operation=Choix!$A16)*(credit))*(mois=Choix!$B$5))</f>
        <v>0</v>
      </c>
      <c r="F18" s="9">
        <f>SUMPRODUCT(((operation=Choix!$A16)*(debit))*(mois=Choix!$B$6))-SUMPRODUCT(((operation=Choix!$A16)*(credit))*(mois=Choix!$B$6))</f>
        <v>0</v>
      </c>
      <c r="G18" s="9">
        <f>SUMPRODUCT(((operation=Choix!$A16)*(debit))*(mois=Choix!$B$7))-SUMPRODUCT(((operation=Choix!$A16)*(credit))*(mois=Choix!$B$7))</f>
        <v>0</v>
      </c>
      <c r="H18" s="9">
        <f>SUMPRODUCT(((operation=Choix!$A16)*(debit))*(mois=Choix!$B$8))-SUMPRODUCT(((operation=Choix!$A16)*(credit))*(mois=Choix!$B$8))</f>
        <v>0</v>
      </c>
      <c r="I18" s="9">
        <f>SUMPRODUCT(((operation=Choix!$A16)*(debit))*(mois=Choix!$B$9))-SUMPRODUCT(((operation=Choix!$A16)*(credit))*(mois=Choix!$B$9))</f>
        <v>0</v>
      </c>
      <c r="J18" s="9">
        <f>SUMPRODUCT(((operation=Choix!$A16)*(debit))*(mois=Choix!$B$10))-SUMPRODUCT(((operation=Choix!$A16)*(credit))*(mois=Choix!$B$10))</f>
        <v>0</v>
      </c>
      <c r="K18" s="9">
        <f>SUMPRODUCT(((operation=Choix!$A16)*(debit))*(mois=Choix!$B$11))-SUMPRODUCT(((operation=Choix!$A16)*(credit))*(mois=Choix!$B$11))</f>
        <v>0</v>
      </c>
      <c r="L18" s="9">
        <f>SUMPRODUCT(((operation=Choix!$A16)*(debit))*(mois=Choix!$B$12))-SUMPRODUCT(((operation=Choix!$A16)*(credit))*(mois=Choix!$B$12))</f>
        <v>0</v>
      </c>
      <c r="M18" s="9">
        <f>SUMPRODUCT(((operation=Choix!$A16)*(debit))*(mois=Choix!$B$13))-SUMPRODUCT(((operation=Choix!$A16)*(credit))*(mois=Choix!$B$13))</f>
        <v>0</v>
      </c>
      <c r="N18" s="43">
        <f t="shared" ref="N18:N29" si="3">SUM(B18:M18)</f>
        <v>0</v>
      </c>
      <c r="O18" s="46">
        <f t="shared" si="2"/>
        <v>0</v>
      </c>
      <c r="P18" s="47">
        <f>N18/12</f>
        <v>0</v>
      </c>
    </row>
    <row r="19" spans="1:16" ht="13">
      <c r="A19" s="39" t="str">
        <f>Choix!A17</f>
        <v>Impôts</v>
      </c>
      <c r="B19" s="9">
        <f>SUMPRODUCT(((operation=Choix!$A17)*(debit))*(mois=Choix!$B$2))-SUMPRODUCT(((operation=Choix!$A17)*(credit))*(mois=Choix!$B$2))</f>
        <v>0</v>
      </c>
      <c r="C19" s="9">
        <f>SUMPRODUCT(((operation=Choix!$A17)*(debit))*(mois=Choix!$B$3))-SUMPRODUCT(((operation=Choix!$A17)*(credit))*(mois=Choix!$B$3))</f>
        <v>0</v>
      </c>
      <c r="D19" s="9">
        <f>SUMPRODUCT(((operation=Choix!$A17)*(debit))*(mois=Choix!$B$4))-SUMPRODUCT(((operation=Choix!$A17)*(credit))*(mois=Choix!$B$4))</f>
        <v>0</v>
      </c>
      <c r="E19" s="9">
        <f>SUMPRODUCT(((operation=Choix!$A17)*(debit))*(mois=Choix!$B$5))-SUMPRODUCT(((operation=Choix!$A17)*(credit))*(mois=Choix!$B$5))</f>
        <v>0</v>
      </c>
      <c r="F19" s="9">
        <f>SUMPRODUCT(((operation=Choix!$A17)*(debit))*(mois=Choix!$B$6))-SUMPRODUCT(((operation=Choix!$A17)*(credit))*(mois=Choix!$B$6))</f>
        <v>0</v>
      </c>
      <c r="G19" s="9">
        <f>SUMPRODUCT(((operation=Choix!$A17)*(debit))*(mois=Choix!$B$7))-SUMPRODUCT(((operation=Choix!$A17)*(credit))*(mois=Choix!$B$7))</f>
        <v>0</v>
      </c>
      <c r="H19" s="9">
        <f>SUMPRODUCT(((operation=Choix!$A17)*(debit))*(mois=Choix!$B$8))-SUMPRODUCT(((operation=Choix!$A17)*(credit))*(mois=Choix!$B$8))</f>
        <v>0</v>
      </c>
      <c r="I19" s="9">
        <f>SUMPRODUCT(((operation=Choix!$A17)*(debit))*(mois=Choix!$B$9))-SUMPRODUCT(((operation=Choix!$A17)*(credit))*(mois=Choix!$B$9))</f>
        <v>0</v>
      </c>
      <c r="J19" s="9">
        <f>SUMPRODUCT(((operation=Choix!$A17)*(debit))*(mois=Choix!$B$10))-SUMPRODUCT(((operation=Choix!$A17)*(credit))*(mois=Choix!$B$10))</f>
        <v>0</v>
      </c>
      <c r="K19" s="9">
        <f>SUMPRODUCT(((operation=Choix!$A17)*(debit))*(mois=Choix!$B$11))-SUMPRODUCT(((operation=Choix!$A17)*(credit))*(mois=Choix!$B$11))</f>
        <v>0</v>
      </c>
      <c r="L19" s="9">
        <f>SUMPRODUCT(((operation=Choix!$A17)*(debit))*(mois=Choix!$B$12))-SUMPRODUCT(((operation=Choix!$A17)*(credit))*(mois=Choix!$B$12))</f>
        <v>0</v>
      </c>
      <c r="M19" s="9">
        <f>SUMPRODUCT(((operation=Choix!$A17)*(debit))*(mois=Choix!$B$13))-SUMPRODUCT(((operation=Choix!$A17)*(credit))*(mois=Choix!$B$13))</f>
        <v>0</v>
      </c>
      <c r="N19" s="43">
        <f t="shared" si="3"/>
        <v>0</v>
      </c>
      <c r="O19" s="46">
        <f t="shared" si="2"/>
        <v>0</v>
      </c>
      <c r="P19" s="47">
        <f t="shared" si="1"/>
        <v>0</v>
      </c>
    </row>
    <row r="20" spans="1:16" ht="13">
      <c r="A20" s="39" t="str">
        <f>Choix!A18</f>
        <v>Téléphone+Internet</v>
      </c>
      <c r="B20" s="9">
        <f>SUMPRODUCT(((operation=Choix!$A18)*(debit))*(mois=Choix!$B$2))-SUMPRODUCT(((operation=Choix!$A18)*(credit))*(mois=Choix!$B$2))</f>
        <v>0</v>
      </c>
      <c r="C20" s="9">
        <f>SUMPRODUCT(((operation=Choix!$A18)*(debit))*(mois=Choix!$B$3))-SUMPRODUCT(((operation=Choix!$A18)*(credit))*(mois=Choix!$B$3))</f>
        <v>0</v>
      </c>
      <c r="D20" s="9">
        <f>SUMPRODUCT(((operation=Choix!$A18)*(debit))*(mois=Choix!$B$4))-SUMPRODUCT(((operation=Choix!$A18)*(credit))*(mois=Choix!$B$4))</f>
        <v>0</v>
      </c>
      <c r="E20" s="9">
        <f>SUMPRODUCT(((operation=Choix!$A18)*(debit))*(mois=Choix!$B$5))-SUMPRODUCT(((operation=Choix!$A18)*(credit))*(mois=Choix!$B$5))</f>
        <v>0</v>
      </c>
      <c r="F20" s="9">
        <f>SUMPRODUCT(((operation=Choix!$A18)*(debit))*(mois=Choix!$B$6))-SUMPRODUCT(((operation=Choix!$A18)*(credit))*(mois=Choix!$B$6))</f>
        <v>0</v>
      </c>
      <c r="G20" s="9">
        <f>SUMPRODUCT(((operation=Choix!$A18)*(debit))*(mois=Choix!$B$7))-SUMPRODUCT(((operation=Choix!$A18)*(credit))*(mois=Choix!$B$7))</f>
        <v>0</v>
      </c>
      <c r="H20" s="9">
        <f>SUMPRODUCT(((operation=Choix!$A18)*(debit))*(mois=Choix!$B$8))-SUMPRODUCT(((operation=Choix!$A18)*(credit))*(mois=Choix!$B$8))</f>
        <v>0</v>
      </c>
      <c r="I20" s="9">
        <f>SUMPRODUCT(((operation=Choix!$A18)*(debit))*(mois=Choix!$B$9))-SUMPRODUCT(((operation=Choix!$A18)*(credit))*(mois=Choix!$B$9))</f>
        <v>0</v>
      </c>
      <c r="J20" s="9">
        <f>SUMPRODUCT(((operation=Choix!$A18)*(debit))*(mois=Choix!$B$10))-SUMPRODUCT(((operation=Choix!$A18)*(credit))*(mois=Choix!$B$10))</f>
        <v>0</v>
      </c>
      <c r="K20" s="9">
        <f>SUMPRODUCT(((operation=Choix!$A18)*(debit))*(mois=Choix!$B$11))-SUMPRODUCT(((operation=Choix!$A18)*(credit))*(mois=Choix!$B$11))</f>
        <v>0</v>
      </c>
      <c r="L20" s="9">
        <f>SUMPRODUCT(((operation=Choix!$A18)*(debit))*(mois=Choix!$B$12))-SUMPRODUCT(((operation=Choix!$A18)*(credit))*(mois=Choix!$B$12))</f>
        <v>0</v>
      </c>
      <c r="M20" s="9">
        <f>SUMPRODUCT(((operation=Choix!$A18)*(debit))*(mois=Choix!$B$13))-SUMPRODUCT(((operation=Choix!$A18)*(credit))*(mois=Choix!$B$13))</f>
        <v>0</v>
      </c>
      <c r="N20" s="43">
        <f t="shared" si="3"/>
        <v>0</v>
      </c>
      <c r="O20" s="46">
        <f t="shared" si="2"/>
        <v>0</v>
      </c>
      <c r="P20" s="47">
        <f t="shared" si="1"/>
        <v>0</v>
      </c>
    </row>
    <row r="21" spans="1:16" ht="13">
      <c r="A21" s="39" t="str">
        <f>Choix!A19</f>
        <v>Cotisations Associations</v>
      </c>
      <c r="B21" s="9">
        <f>SUMPRODUCT(((operation=Choix!$A19)*(debit))*(mois=Choix!$B$2))-SUMPRODUCT(((operation=Choix!$A19)*(credit))*(mois=Choix!$B$2))</f>
        <v>0</v>
      </c>
      <c r="C21" s="9">
        <f>SUMPRODUCT(((operation=Choix!$A19)*(debit))*(mois=Choix!$B$3))-SUMPRODUCT(((operation=Choix!$A19)*(credit))*(mois=Choix!$B$3))</f>
        <v>0</v>
      </c>
      <c r="D21" s="9">
        <f>SUMPRODUCT(((operation=Choix!$A19)*(debit))*(mois=Choix!$B$4))-SUMPRODUCT(((operation=Choix!$A19)*(credit))*(mois=Choix!$B$4))</f>
        <v>0</v>
      </c>
      <c r="E21" s="9">
        <f>SUMPRODUCT(((operation=Choix!$A19)*(debit))*(mois=Choix!$B$5))-SUMPRODUCT(((operation=Choix!$A19)*(credit))*(mois=Choix!$B$5))</f>
        <v>0</v>
      </c>
      <c r="F21" s="9">
        <f>SUMPRODUCT(((operation=Choix!$A19)*(debit))*(mois=Choix!$B$6))-SUMPRODUCT(((operation=Choix!$A19)*(credit))*(mois=Choix!$B$6))</f>
        <v>0</v>
      </c>
      <c r="G21" s="9">
        <f>SUMPRODUCT(((operation=Choix!$A19)*(debit))*(mois=Choix!$B$7))-SUMPRODUCT(((operation=Choix!$A19)*(credit))*(mois=Choix!$B$7))</f>
        <v>0</v>
      </c>
      <c r="H21" s="9">
        <f>SUMPRODUCT(((operation=Choix!$A19)*(debit))*(mois=Choix!$B$8))-SUMPRODUCT(((operation=Choix!$A19)*(credit))*(mois=Choix!$B$8))</f>
        <v>0</v>
      </c>
      <c r="I21" s="9">
        <f>SUMPRODUCT(((operation=Choix!$A19)*(debit))*(mois=Choix!$B$9))-SUMPRODUCT(((operation=Choix!$A19)*(credit))*(mois=Choix!$B$9))</f>
        <v>0</v>
      </c>
      <c r="J21" s="9">
        <f>SUMPRODUCT(((operation=Choix!$A19)*(debit))*(mois=Choix!$B$10))-SUMPRODUCT(((operation=Choix!$A19)*(credit))*(mois=Choix!$B$10))</f>
        <v>0</v>
      </c>
      <c r="K21" s="9">
        <f>SUMPRODUCT(((operation=Choix!$A19)*(debit))*(mois=Choix!$B$11))-SUMPRODUCT(((operation=Choix!$A19)*(credit))*(mois=Choix!$B$11))</f>
        <v>0</v>
      </c>
      <c r="L21" s="9">
        <f>SUMPRODUCT(((operation=Choix!$A19)*(debit))*(mois=Choix!$B$12))-SUMPRODUCT(((operation=Choix!$A19)*(credit))*(mois=Choix!$B$12))</f>
        <v>0</v>
      </c>
      <c r="M21" s="9">
        <f>SUMPRODUCT(((operation=Choix!$A19)*(debit))*(mois=Choix!$B$13))-SUMPRODUCT(((operation=Choix!$A19)*(credit))*(mois=Choix!$B$13))</f>
        <v>0</v>
      </c>
      <c r="N21" s="43">
        <f t="shared" si="3"/>
        <v>0</v>
      </c>
      <c r="O21" s="46">
        <f t="shared" si="2"/>
        <v>0</v>
      </c>
      <c r="P21" s="47">
        <f t="shared" si="1"/>
        <v>0</v>
      </c>
    </row>
    <row r="22" spans="1:16" ht="13">
      <c r="A22" s="39" t="str">
        <f>Choix!A20</f>
        <v>Cotisations Syndicales</v>
      </c>
      <c r="B22" s="9">
        <f>SUMPRODUCT(((operation=Choix!$A20)*(debit))*(mois=Choix!$B$2))-SUMPRODUCT(((operation=Choix!$A20)*(credit))*(mois=Choix!$B$2))</f>
        <v>0</v>
      </c>
      <c r="C22" s="9">
        <f>SUMPRODUCT(((operation=Choix!$A20)*(debit))*(mois=Choix!$B$3))-SUMPRODUCT(((operation=Choix!$A20)*(credit))*(mois=Choix!$B$3))</f>
        <v>0</v>
      </c>
      <c r="D22" s="9">
        <f>SUMPRODUCT(((operation=Choix!$A20)*(debit))*(mois=Choix!$B$4))-SUMPRODUCT(((operation=Choix!$A20)*(credit))*(mois=Choix!$B$4))</f>
        <v>0</v>
      </c>
      <c r="E22" s="9">
        <f>SUMPRODUCT(((operation=Choix!$A20)*(debit))*(mois=Choix!$B$5))-SUMPRODUCT(((operation=Choix!$A20)*(credit))*(mois=Choix!$B$5))</f>
        <v>0</v>
      </c>
      <c r="F22" s="9">
        <f>SUMPRODUCT(((operation=Choix!$A20)*(debit))*(mois=Choix!$B$6))-SUMPRODUCT(((operation=Choix!$A20)*(credit))*(mois=Choix!$B$6))</f>
        <v>0</v>
      </c>
      <c r="G22" s="9">
        <f>SUMPRODUCT(((operation=Choix!$A20)*(debit))*(mois=Choix!$B$7))-SUMPRODUCT(((operation=Choix!$A20)*(credit))*(mois=Choix!$B$7))</f>
        <v>0</v>
      </c>
      <c r="H22" s="9">
        <f>SUMPRODUCT(((operation=Choix!$A20)*(debit))*(mois=Choix!$B$8))-SUMPRODUCT(((operation=Choix!$A20)*(credit))*(mois=Choix!$B$8))</f>
        <v>0</v>
      </c>
      <c r="I22" s="9">
        <f>SUMPRODUCT(((operation=Choix!$A20)*(debit))*(mois=Choix!$B$9))-SUMPRODUCT(((operation=Choix!$A20)*(credit))*(mois=Choix!$B$9))</f>
        <v>0</v>
      </c>
      <c r="J22" s="9">
        <f>SUMPRODUCT(((operation=Choix!$A20)*(debit))*(mois=Choix!$B$10))-SUMPRODUCT(((operation=Choix!$A20)*(credit))*(mois=Choix!$B$10))</f>
        <v>0</v>
      </c>
      <c r="K22" s="9">
        <f>SUMPRODUCT(((operation=Choix!$A20)*(debit))*(mois=Choix!$B$11))-SUMPRODUCT(((operation=Choix!$A20)*(credit))*(mois=Choix!$B$11))</f>
        <v>0</v>
      </c>
      <c r="L22" s="9">
        <f>SUMPRODUCT(((operation=Choix!$A20)*(debit))*(mois=Choix!$B$12))-SUMPRODUCT(((operation=Choix!$A20)*(credit))*(mois=Choix!$B$12))</f>
        <v>0</v>
      </c>
      <c r="M22" s="9">
        <f>SUMPRODUCT(((operation=Choix!$A20)*(debit))*(mois=Choix!$B$13))-SUMPRODUCT(((operation=Choix!$A20)*(credit))*(mois=Choix!$B$13))</f>
        <v>0</v>
      </c>
      <c r="N22" s="43">
        <f t="shared" si="3"/>
        <v>0</v>
      </c>
      <c r="O22" s="46">
        <f t="shared" ref="O22:O23" si="4">N22/SUM($N$4:$N$27)</f>
        <v>0</v>
      </c>
      <c r="P22" s="47">
        <f t="shared" ref="P22:P23" si="5">N22/12</f>
        <v>0</v>
      </c>
    </row>
    <row r="23" spans="1:16" ht="13">
      <c r="A23" s="39" t="str">
        <f>Choix!A21</f>
        <v>Cotisations Autres</v>
      </c>
      <c r="B23" s="9">
        <f>SUMPRODUCT(((operation=Choix!$A21)*(debit))*(mois=Choix!$B$2))-SUMPRODUCT(((operation=Choix!$A21)*(credit))*(mois=Choix!$B$2))</f>
        <v>0</v>
      </c>
      <c r="C23" s="9">
        <f>SUMPRODUCT(((operation=Choix!$A21)*(debit))*(mois=Choix!$B$3))-SUMPRODUCT(((operation=Choix!$A21)*(credit))*(mois=Choix!$B$3))</f>
        <v>0</v>
      </c>
      <c r="D23" s="9">
        <f>SUMPRODUCT(((operation=Choix!$A21)*(debit))*(mois=Choix!$B$4))-SUMPRODUCT(((operation=Choix!$A21)*(credit))*(mois=Choix!$B$4))</f>
        <v>0</v>
      </c>
      <c r="E23" s="9">
        <f>SUMPRODUCT(((operation=Choix!$A21)*(debit))*(mois=Choix!$B$5))-SUMPRODUCT(((operation=Choix!$A21)*(credit))*(mois=Choix!$B$5))</f>
        <v>0</v>
      </c>
      <c r="F23" s="9">
        <f>SUMPRODUCT(((operation=Choix!$A21)*(debit))*(mois=Choix!$B$6))-SUMPRODUCT(((operation=Choix!$A21)*(credit))*(mois=Choix!$B$6))</f>
        <v>0</v>
      </c>
      <c r="G23" s="9">
        <f>SUMPRODUCT(((operation=Choix!$A21)*(debit))*(mois=Choix!$B$7))-SUMPRODUCT(((operation=Choix!$A21)*(credit))*(mois=Choix!$B$7))</f>
        <v>0</v>
      </c>
      <c r="H23" s="9">
        <f>SUMPRODUCT(((operation=Choix!$A21)*(debit))*(mois=Choix!$B$8))-SUMPRODUCT(((operation=Choix!$A21)*(credit))*(mois=Choix!$B$8))</f>
        <v>0</v>
      </c>
      <c r="I23" s="9">
        <f>SUMPRODUCT(((operation=Choix!$A21)*(debit))*(mois=Choix!$B$9))-SUMPRODUCT(((operation=Choix!$A21)*(credit))*(mois=Choix!$B$9))</f>
        <v>0</v>
      </c>
      <c r="J23" s="9">
        <f>SUMPRODUCT(((operation=Choix!$A21)*(debit))*(mois=Choix!$B$10))-SUMPRODUCT(((operation=Choix!$A21)*(credit))*(mois=Choix!$B$10))</f>
        <v>0</v>
      </c>
      <c r="K23" s="9">
        <f>SUMPRODUCT(((operation=Choix!$A21)*(debit))*(mois=Choix!$B$11))-SUMPRODUCT(((operation=Choix!$A21)*(credit))*(mois=Choix!$B$11))</f>
        <v>0</v>
      </c>
      <c r="L23" s="9">
        <f>SUMPRODUCT(((operation=Choix!$A21)*(debit))*(mois=Choix!$B$12))-SUMPRODUCT(((operation=Choix!$A21)*(credit))*(mois=Choix!$B$12))</f>
        <v>0</v>
      </c>
      <c r="M23" s="9">
        <f>SUMPRODUCT(((operation=Choix!$A21)*(debit))*(mois=Choix!$B$13))-SUMPRODUCT(((operation=Choix!$A21)*(credit))*(mois=Choix!$B$13))</f>
        <v>0</v>
      </c>
      <c r="N23" s="43">
        <f t="shared" si="3"/>
        <v>0</v>
      </c>
      <c r="O23" s="46">
        <f t="shared" si="4"/>
        <v>0</v>
      </c>
      <c r="P23" s="47">
        <f t="shared" si="5"/>
        <v>0</v>
      </c>
    </row>
    <row r="24" spans="1:16" ht="13">
      <c r="A24" s="39" t="str">
        <f>Choix!A22</f>
        <v>Frais de Garage</v>
      </c>
      <c r="B24" s="9">
        <f>SUMPRODUCT(((operation=Choix!$A22)*(debit))*(mois=Choix!$B$2))-SUMPRODUCT(((operation=Choix!$A22)*(credit))*(mois=Choix!$B$2))</f>
        <v>0</v>
      </c>
      <c r="C24" s="9">
        <f>SUMPRODUCT(((operation=Choix!$A22)*(debit))*(mois=Choix!$B$3))-SUMPRODUCT(((operation=Choix!$A22)*(credit))*(mois=Choix!$B$3))</f>
        <v>0</v>
      </c>
      <c r="D24" s="9">
        <f>SUMPRODUCT(((operation=Choix!$A22)*(debit))*(mois=Choix!$B$4))-SUMPRODUCT(((operation=Choix!$A22)*(credit))*(mois=Choix!$B$4))</f>
        <v>0</v>
      </c>
      <c r="E24" s="9">
        <f>SUMPRODUCT(((operation=Choix!$A22)*(debit))*(mois=Choix!$B$5))-SUMPRODUCT(((operation=Choix!$A22)*(credit))*(mois=Choix!$B$5))</f>
        <v>0</v>
      </c>
      <c r="F24" s="9">
        <f>SUMPRODUCT(((operation=Choix!$A22)*(debit))*(mois=Choix!$B$6))-SUMPRODUCT(((operation=Choix!$A22)*(credit))*(mois=Choix!$B$6))</f>
        <v>0</v>
      </c>
      <c r="G24" s="9">
        <f>SUMPRODUCT(((operation=Choix!$A22)*(debit))*(mois=Choix!$B$7))-SUMPRODUCT(((operation=Choix!$A22)*(credit))*(mois=Choix!$B$7))</f>
        <v>0</v>
      </c>
      <c r="H24" s="9">
        <f>SUMPRODUCT(((operation=Choix!$A22)*(debit))*(mois=Choix!$B$8))-SUMPRODUCT(((operation=Choix!$A22)*(credit))*(mois=Choix!$B$8))</f>
        <v>0</v>
      </c>
      <c r="I24" s="9">
        <f>SUMPRODUCT(((operation=Choix!$A22)*(debit))*(mois=Choix!$B$9))-SUMPRODUCT(((operation=Choix!$A22)*(credit))*(mois=Choix!$B$9))</f>
        <v>0</v>
      </c>
      <c r="J24" s="9">
        <f>SUMPRODUCT(((operation=Choix!$A22)*(debit))*(mois=Choix!$B$10))-SUMPRODUCT(((operation=Choix!$A22)*(credit))*(mois=Choix!$B$10))</f>
        <v>0</v>
      </c>
      <c r="K24" s="9">
        <f>SUMPRODUCT(((operation=Choix!$A22)*(debit))*(mois=Choix!$B$11))-SUMPRODUCT(((operation=Choix!$A22)*(credit))*(mois=Choix!$B$11))</f>
        <v>0</v>
      </c>
      <c r="L24" s="9">
        <f>SUMPRODUCT(((operation=Choix!$A22)*(debit))*(mois=Choix!$B$12))-SUMPRODUCT(((operation=Choix!$A22)*(credit))*(mois=Choix!$B$12))</f>
        <v>0</v>
      </c>
      <c r="M24" s="9">
        <f>SUMPRODUCT(((operation=Choix!$A22)*(debit))*(mois=Choix!$B$13))-SUMPRODUCT(((operation=Choix!$A22)*(credit))*(mois=Choix!$B$13))</f>
        <v>0</v>
      </c>
      <c r="N24" s="43">
        <f t="shared" si="3"/>
        <v>0</v>
      </c>
      <c r="O24" s="46">
        <f t="shared" si="2"/>
        <v>0</v>
      </c>
      <c r="P24" s="47">
        <f t="shared" si="1"/>
        <v>0</v>
      </c>
    </row>
    <row r="25" spans="1:16" ht="13">
      <c r="A25" s="39" t="str">
        <f>Choix!A23</f>
        <v>Frais Bancaires</v>
      </c>
      <c r="B25" s="9">
        <f>SUMPRODUCT(((operation=Choix!$A23)*(debit))*(mois=Choix!$B$2))-SUMPRODUCT(((operation=Choix!$A23)*(credit))*(mois=Choix!$B$2))</f>
        <v>0</v>
      </c>
      <c r="C25" s="9">
        <f>SUMPRODUCT(((operation=Choix!$A23)*(debit))*(mois=Choix!$B$3))-SUMPRODUCT(((operation=Choix!$A23)*(credit))*(mois=Choix!$B$3))</f>
        <v>0</v>
      </c>
      <c r="D25" s="9">
        <f>SUMPRODUCT(((operation=Choix!$A23)*(debit))*(mois=Choix!$B$4))-SUMPRODUCT(((operation=Choix!$A23)*(credit))*(mois=Choix!$B$4))</f>
        <v>0</v>
      </c>
      <c r="E25" s="9">
        <f>SUMPRODUCT(((operation=Choix!$A23)*(debit))*(mois=Choix!$B$5))-SUMPRODUCT(((operation=Choix!$A23)*(credit))*(mois=Choix!$B$5))</f>
        <v>0</v>
      </c>
      <c r="F25" s="9">
        <f>SUMPRODUCT(((operation=Choix!$A23)*(debit))*(mois=Choix!$B$6))-SUMPRODUCT(((operation=Choix!$A23)*(credit))*(mois=Choix!$B$6))</f>
        <v>0</v>
      </c>
      <c r="G25" s="9">
        <f>SUMPRODUCT(((operation=Choix!$A23)*(debit))*(mois=Choix!$B$7))-SUMPRODUCT(((operation=Choix!$A23)*(credit))*(mois=Choix!$B$7))</f>
        <v>0</v>
      </c>
      <c r="H25" s="9">
        <f>SUMPRODUCT(((operation=Choix!$A23)*(debit))*(mois=Choix!$B$8))-SUMPRODUCT(((operation=Choix!$A23)*(credit))*(mois=Choix!$B$8))</f>
        <v>0</v>
      </c>
      <c r="I25" s="9">
        <f>SUMPRODUCT(((operation=Choix!$A23)*(debit))*(mois=Choix!$B$9))-SUMPRODUCT(((operation=Choix!$A23)*(credit))*(mois=Choix!$B$9))</f>
        <v>0</v>
      </c>
      <c r="J25" s="9">
        <f>SUMPRODUCT(((operation=Choix!$A23)*(debit))*(mois=Choix!$B$10))-SUMPRODUCT(((operation=Choix!$A23)*(credit))*(mois=Choix!$B$10))</f>
        <v>0</v>
      </c>
      <c r="K25" s="9">
        <f>SUMPRODUCT(((operation=Choix!$A23)*(debit))*(mois=Choix!$B$11))-SUMPRODUCT(((operation=Choix!$A23)*(credit))*(mois=Choix!$B$11))</f>
        <v>0</v>
      </c>
      <c r="L25" s="9">
        <f>SUMPRODUCT(((operation=Choix!$A23)*(debit))*(mois=Choix!$B$12))-SUMPRODUCT(((operation=Choix!$A23)*(credit))*(mois=Choix!$B$12))</f>
        <v>0</v>
      </c>
      <c r="M25" s="9">
        <f>SUMPRODUCT(((operation=Choix!$A23)*(debit))*(mois=Choix!$B$13))-SUMPRODUCT(((operation=Choix!$A23)*(credit))*(mois=Choix!$B$13))</f>
        <v>0</v>
      </c>
      <c r="N25" s="43">
        <f t="shared" si="3"/>
        <v>0</v>
      </c>
      <c r="O25" s="46">
        <f t="shared" si="2"/>
        <v>0</v>
      </c>
      <c r="P25" s="47">
        <f t="shared" si="1"/>
        <v>0</v>
      </c>
    </row>
    <row r="26" spans="1:16" ht="13">
      <c r="A26" s="39" t="str">
        <f>Choix!A24</f>
        <v>Cadeaux-Fleurs</v>
      </c>
      <c r="B26" s="9">
        <f>SUMPRODUCT(((operation=Choix!$A24)*(debit))*(mois=Choix!$B$2))-SUMPRODUCT(((operation=Choix!$A24)*(credit))*(mois=Choix!$B$2))</f>
        <v>0</v>
      </c>
      <c r="C26" s="9">
        <f>SUMPRODUCT(((operation=Choix!$A24)*(debit))*(mois=Choix!$B$3))-SUMPRODUCT(((operation=Choix!$A24)*(credit))*(mois=Choix!$B$3))</f>
        <v>0</v>
      </c>
      <c r="D26" s="9">
        <f>SUMPRODUCT(((operation=Choix!$A24)*(debit))*(mois=Choix!$B$4))-SUMPRODUCT(((operation=Choix!$A24)*(credit))*(mois=Choix!$B$4))</f>
        <v>0</v>
      </c>
      <c r="E26" s="9">
        <f>SUMPRODUCT(((operation=Choix!$A24)*(debit))*(mois=Choix!$B$5))-SUMPRODUCT(((operation=Choix!$A24)*(credit))*(mois=Choix!$B$5))</f>
        <v>0</v>
      </c>
      <c r="F26" s="9">
        <f>SUMPRODUCT(((operation=Choix!$A24)*(debit))*(mois=Choix!$B$6))-SUMPRODUCT(((operation=Choix!$A24)*(credit))*(mois=Choix!$B$6))</f>
        <v>0</v>
      </c>
      <c r="G26" s="9">
        <f>SUMPRODUCT(((operation=Choix!$A24)*(debit))*(mois=Choix!$B$7))-SUMPRODUCT(((operation=Choix!$A24)*(credit))*(mois=Choix!$B$7))</f>
        <v>0</v>
      </c>
      <c r="H26" s="9">
        <f>SUMPRODUCT(((operation=Choix!$A24)*(debit))*(mois=Choix!$B$8))-SUMPRODUCT(((operation=Choix!$A24)*(credit))*(mois=Choix!$B$8))</f>
        <v>0</v>
      </c>
      <c r="I26" s="9">
        <f>SUMPRODUCT(((operation=Choix!$A24)*(debit))*(mois=Choix!$B$9))-SUMPRODUCT(((operation=Choix!$A24)*(credit))*(mois=Choix!$B$9))</f>
        <v>0</v>
      </c>
      <c r="J26" s="9">
        <f>SUMPRODUCT(((operation=Choix!$A24)*(debit))*(mois=Choix!$B$10))-SUMPRODUCT(((operation=Choix!$A24)*(credit))*(mois=Choix!$B$10))</f>
        <v>0</v>
      </c>
      <c r="K26" s="9">
        <f>SUMPRODUCT(((operation=Choix!$A24)*(debit))*(mois=Choix!$B$11))-SUMPRODUCT(((operation=Choix!$A24)*(credit))*(mois=Choix!$B$11))</f>
        <v>0</v>
      </c>
      <c r="L26" s="9">
        <f>SUMPRODUCT(((operation=Choix!$A24)*(debit))*(mois=Choix!$B$12))-SUMPRODUCT(((operation=Choix!$A24)*(credit))*(mois=Choix!$B$12))</f>
        <v>0</v>
      </c>
      <c r="M26" s="9">
        <f>SUMPRODUCT(((operation=Choix!$A24)*(debit))*(mois=Choix!$B$13))-SUMPRODUCT(((operation=Choix!$A24)*(credit))*(mois=Choix!$B$13))</f>
        <v>0</v>
      </c>
      <c r="N26" s="43">
        <f t="shared" si="3"/>
        <v>0</v>
      </c>
      <c r="O26" s="46">
        <f t="shared" si="2"/>
        <v>0</v>
      </c>
      <c r="P26" s="47">
        <f t="shared" si="1"/>
        <v>0</v>
      </c>
    </row>
    <row r="27" spans="1:16" ht="13">
      <c r="A27" s="39" t="str">
        <f>Choix!A25</f>
        <v>Restaurant</v>
      </c>
      <c r="B27" s="9">
        <f>SUMPRODUCT(((operation=Choix!$A25)*(debit))*(mois=Choix!$B$2))-SUMPRODUCT(((operation=Choix!$A25)*(credit))*(mois=Choix!$B$2))</f>
        <v>0</v>
      </c>
      <c r="C27" s="9">
        <f>SUMPRODUCT(((operation=Choix!$A25)*(debit))*(mois=Choix!$B$3))-SUMPRODUCT(((operation=Choix!$A25)*(credit))*(mois=Choix!$B$3))</f>
        <v>0</v>
      </c>
      <c r="D27" s="9">
        <f>SUMPRODUCT(((operation=Choix!$A25)*(debit))*(mois=Choix!$B$4))-SUMPRODUCT(((operation=Choix!$A25)*(credit))*(mois=Choix!$B$4))</f>
        <v>0</v>
      </c>
      <c r="E27" s="9">
        <f>SUMPRODUCT(((operation=Choix!$A25)*(debit))*(mois=Choix!$B$5))-SUMPRODUCT(((operation=Choix!$A25)*(credit))*(mois=Choix!$B$5))</f>
        <v>0</v>
      </c>
      <c r="F27" s="9">
        <f>SUMPRODUCT(((operation=Choix!$A25)*(debit))*(mois=Choix!$B$6))-SUMPRODUCT(((operation=Choix!$A25)*(credit))*(mois=Choix!$B$6))</f>
        <v>0</v>
      </c>
      <c r="G27" s="9">
        <f>SUMPRODUCT(((operation=Choix!$A25)*(debit))*(mois=Choix!$B$7))-SUMPRODUCT(((operation=Choix!$A25)*(credit))*(mois=Choix!$B$7))</f>
        <v>0</v>
      </c>
      <c r="H27" s="9">
        <f>SUMPRODUCT(((operation=Choix!$A25)*(debit))*(mois=Choix!$B$8))-SUMPRODUCT(((operation=Choix!$A25)*(credit))*(mois=Choix!$B$8))</f>
        <v>0</v>
      </c>
      <c r="I27" s="9">
        <f>SUMPRODUCT(((operation=Choix!$A25)*(debit))*(mois=Choix!$B$9))-SUMPRODUCT(((operation=Choix!$A25)*(credit))*(mois=Choix!$B$9))</f>
        <v>0</v>
      </c>
      <c r="J27" s="9">
        <f>SUMPRODUCT(((operation=Choix!$A25)*(debit))*(mois=Choix!$B$10))-SUMPRODUCT(((operation=Choix!$A25)*(credit))*(mois=Choix!$B$10))</f>
        <v>0</v>
      </c>
      <c r="K27" s="9">
        <f>SUMPRODUCT(((operation=Choix!$A25)*(debit))*(mois=Choix!$B$11))-SUMPRODUCT(((operation=Choix!$A25)*(credit))*(mois=Choix!$B$11))</f>
        <v>0</v>
      </c>
      <c r="L27" s="9">
        <f>SUMPRODUCT(((operation=Choix!$A25)*(debit))*(mois=Choix!$B$12))-SUMPRODUCT(((operation=Choix!$A25)*(credit))*(mois=Choix!$B$12))</f>
        <v>0</v>
      </c>
      <c r="M27" s="9">
        <f>SUMPRODUCT(((operation=Choix!$A25)*(debit))*(mois=Choix!$B$13))-SUMPRODUCT(((operation=Choix!$A25)*(credit))*(mois=Choix!$B$13))</f>
        <v>0</v>
      </c>
      <c r="N27" s="43">
        <f t="shared" si="3"/>
        <v>0</v>
      </c>
      <c r="O27" s="46">
        <f t="shared" si="2"/>
        <v>0</v>
      </c>
      <c r="P27" s="47">
        <f t="shared" si="1"/>
        <v>0</v>
      </c>
    </row>
    <row r="28" spans="1:16" ht="13">
      <c r="A28" s="39" t="str">
        <f>Choix!A26</f>
        <v>Autres dépenses1</v>
      </c>
      <c r="B28" s="9">
        <f>SUMPRODUCT(((operation=Choix!$A26)*(debit))*(mois=Choix!$B$2))-SUMPRODUCT(((operation=Choix!$A26)*(credit))*(mois=Choix!$B$2))</f>
        <v>0</v>
      </c>
      <c r="C28" s="9">
        <f>SUMPRODUCT(((operation=Choix!$A26)*(debit))*(mois=Choix!$B$3))-SUMPRODUCT(((operation=Choix!$A26)*(credit))*(mois=Choix!$B$3))</f>
        <v>0</v>
      </c>
      <c r="D28" s="9">
        <f>SUMPRODUCT(((operation=Choix!$A26)*(debit))*(mois=Choix!$B$4))-SUMPRODUCT(((operation=Choix!$A26)*(credit))*(mois=Choix!$B$4))</f>
        <v>0</v>
      </c>
      <c r="E28" s="9">
        <f>SUMPRODUCT(((operation=Choix!$A26)*(debit))*(mois=Choix!$B$5))-SUMPRODUCT(((operation=Choix!$A26)*(credit))*(mois=Choix!$B$5))</f>
        <v>0</v>
      </c>
      <c r="F28" s="9">
        <f>SUMPRODUCT(((operation=Choix!$A26)*(debit))*(mois=Choix!$B$6))-SUMPRODUCT(((operation=Choix!$A26)*(credit))*(mois=Choix!$B$6))</f>
        <v>0</v>
      </c>
      <c r="G28" s="9">
        <f>SUMPRODUCT(((operation=Choix!$A26)*(debit))*(mois=Choix!$B$7))-SUMPRODUCT(((operation=Choix!$A26)*(credit))*(mois=Choix!$B$7))</f>
        <v>0</v>
      </c>
      <c r="H28" s="9">
        <f>SUMPRODUCT(((operation=Choix!$A26)*(debit))*(mois=Choix!$B$8))-SUMPRODUCT(((operation=Choix!$A26)*(credit))*(mois=Choix!$B$8))</f>
        <v>0</v>
      </c>
      <c r="I28" s="9">
        <f>SUMPRODUCT(((operation=Choix!$A26)*(debit))*(mois=Choix!$B$9))-SUMPRODUCT(((operation=Choix!$A26)*(credit))*(mois=Choix!$B$9))</f>
        <v>0</v>
      </c>
      <c r="J28" s="9">
        <f>SUMPRODUCT(((operation=Choix!$A26)*(debit))*(mois=Choix!$B$10))-SUMPRODUCT(((operation=Choix!$A26)*(credit))*(mois=Choix!$B$10))</f>
        <v>0</v>
      </c>
      <c r="K28" s="9">
        <f>SUMPRODUCT(((operation=Choix!$A26)*(debit))*(mois=Choix!$B$11))-SUMPRODUCT(((operation=Choix!$A26)*(credit))*(mois=Choix!$B$11))</f>
        <v>0</v>
      </c>
      <c r="L28" s="9">
        <f>SUMPRODUCT(((operation=Choix!$A26)*(debit))*(mois=Choix!$B$12))-SUMPRODUCT(((operation=Choix!$A26)*(credit))*(mois=Choix!$B$12))</f>
        <v>0</v>
      </c>
      <c r="M28" s="9">
        <f>SUMPRODUCT(((operation=Choix!$A26)*(debit))*(mois=Choix!$B$13))-SUMPRODUCT(((operation=Choix!$A26)*(credit))*(mois=Choix!$B$13))</f>
        <v>0</v>
      </c>
      <c r="N28" s="43">
        <f t="shared" si="3"/>
        <v>0</v>
      </c>
      <c r="O28" s="110">
        <f>N28/SUM($N$4:$N$27)</f>
        <v>0</v>
      </c>
      <c r="P28" s="111">
        <f>N28/12</f>
        <v>0</v>
      </c>
    </row>
    <row r="29" spans="1:16" ht="13.5" thickBot="1">
      <c r="A29" s="39" t="str">
        <f>Choix!A27</f>
        <v>Autres dépenses2</v>
      </c>
      <c r="B29" s="9">
        <f>SUMPRODUCT(((operation=Choix!$A27)*(debit))*(mois=Choix!$B$2))-SUMPRODUCT(((operation=Choix!$A27)*(credit))*(mois=Choix!$B$2))</f>
        <v>0</v>
      </c>
      <c r="C29" s="9">
        <f>SUMPRODUCT(((operation=Choix!$A27)*(debit))*(mois=Choix!$B$3))-SUMPRODUCT(((operation=Choix!$A27)*(credit))*(mois=Choix!$B$3))</f>
        <v>0</v>
      </c>
      <c r="D29" s="9">
        <f>SUMPRODUCT(((operation=Choix!$A27)*(debit))*(mois=Choix!$B$4))-SUMPRODUCT(((operation=Choix!$A27)*(credit))*(mois=Choix!$B$4))</f>
        <v>0</v>
      </c>
      <c r="E29" s="9">
        <f>SUMPRODUCT(((operation=Choix!$A27)*(debit))*(mois=Choix!$B$5))-SUMPRODUCT(((operation=Choix!$A27)*(credit))*(mois=Choix!$B$5))</f>
        <v>0</v>
      </c>
      <c r="F29" s="9">
        <f>SUMPRODUCT(((operation=Choix!$A27)*(debit))*(mois=Choix!$B$6))-SUMPRODUCT(((operation=Choix!$A27)*(credit))*(mois=Choix!$B$6))</f>
        <v>0</v>
      </c>
      <c r="G29" s="9">
        <f>SUMPRODUCT(((operation=Choix!$A27)*(debit))*(mois=Choix!$B$7))-SUMPRODUCT(((operation=Choix!$A27)*(credit))*(mois=Choix!$B$7))</f>
        <v>0</v>
      </c>
      <c r="H29" s="9">
        <f>SUMPRODUCT(((operation=Choix!$A27)*(debit))*(mois=Choix!$B$8))-SUMPRODUCT(((operation=Choix!$A27)*(credit))*(mois=Choix!$B$8))</f>
        <v>0</v>
      </c>
      <c r="I29" s="9">
        <f>SUMPRODUCT(((operation=Choix!$A27)*(debit))*(mois=Choix!$B$9))-SUMPRODUCT(((operation=Choix!$A27)*(credit))*(mois=Choix!$B$9))</f>
        <v>0</v>
      </c>
      <c r="J29" s="9">
        <f>SUMPRODUCT(((operation=Choix!$A27)*(debit))*(mois=Choix!$B$10))-SUMPRODUCT(((operation=Choix!$A27)*(credit))*(mois=Choix!$B$10))</f>
        <v>0</v>
      </c>
      <c r="K29" s="9">
        <f>SUMPRODUCT(((operation=Choix!$A27)*(debit))*(mois=Choix!$B$11))-SUMPRODUCT(((operation=Choix!$A27)*(credit))*(mois=Choix!$B$11))</f>
        <v>0</v>
      </c>
      <c r="L29" s="9">
        <f>SUMPRODUCT(((operation=Choix!$A27)*(debit))*(mois=Choix!$B$12))-SUMPRODUCT(((operation=Choix!$A27)*(credit))*(mois=Choix!$B$12))</f>
        <v>0</v>
      </c>
      <c r="M29" s="9">
        <f>SUMPRODUCT(((operation=Choix!$A27)*(debit))*(mois=Choix!$B$13))-SUMPRODUCT(((operation=Choix!$A27)*(credit))*(mois=Choix!$B$13))</f>
        <v>0</v>
      </c>
      <c r="N29" s="43">
        <f t="shared" si="3"/>
        <v>0</v>
      </c>
      <c r="O29" s="112">
        <f>N29/SUM($N$4:$N$27)</f>
        <v>0</v>
      </c>
      <c r="P29" s="113">
        <f>N29/12</f>
        <v>0</v>
      </c>
    </row>
    <row r="30" spans="1:16" ht="4.5" customHeight="1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1"/>
    </row>
    <row r="31" spans="1:16" ht="13">
      <c r="A31" s="40" t="str">
        <f>Choix!A29</f>
        <v>Salaires</v>
      </c>
      <c r="B31" s="9">
        <f>-SUMPRODUCT(((operation=Choix!$A29)*(debit))*(mois=Choix!$B$2))+SUMPRODUCT(((operation=Choix!$A29)*(credit))*(mois=Choix!$B$2))</f>
        <v>1000.28</v>
      </c>
      <c r="C31" s="9">
        <f>-SUMPRODUCT(((operation=Choix!$A29)*(debit))*(mois=Choix!$B$3))+SUMPRODUCT(((operation=Choix!$A29)*(credit))*(mois=Choix!$B$3))</f>
        <v>0</v>
      </c>
      <c r="D31" s="9">
        <f>-SUMPRODUCT(((operation=Choix!$A29)*(debit))*(mois=Choix!$B$4))+SUMPRODUCT(((operation=Choix!$A29)*(credit))*(mois=Choix!$B$4))</f>
        <v>0</v>
      </c>
      <c r="E31" s="9">
        <f>-SUMPRODUCT(((operation=Choix!$A29)*(debit))*(mois=Choix!$B$5))+SUMPRODUCT(((operation=Choix!$A29)*(credit))*(mois=Choix!$B$5))</f>
        <v>0</v>
      </c>
      <c r="F31" s="9">
        <f>-SUMPRODUCT(((operation=Choix!$A29)*(debit))*(mois=Choix!$B$6))+SUMPRODUCT(((operation=Choix!$A29)*(credit))*(mois=Choix!$B$6))</f>
        <v>0</v>
      </c>
      <c r="G31" s="9">
        <f>-SUMPRODUCT(((operation=Choix!$A29)*(debit))*(mois=Choix!$B$7))+SUMPRODUCT(((operation=Choix!$A29)*(credit))*(mois=Choix!$B$7))</f>
        <v>0</v>
      </c>
      <c r="H31" s="9">
        <f>-SUMPRODUCT(((operation=Choix!$A29)*(debit))*(mois=Choix!$B$8))+SUMPRODUCT(((operation=Choix!$A29)*(credit))*(mois=Choix!$B$8))</f>
        <v>0</v>
      </c>
      <c r="I31" s="9">
        <f>-SUMPRODUCT(((operation=Choix!$A29)*(debit))*(mois=Choix!$B$9))+SUMPRODUCT(((operation=Choix!$A29)*(credit))*(mois=Choix!$B$9))</f>
        <v>0</v>
      </c>
      <c r="J31" s="9">
        <f>-SUMPRODUCT(((operation=Choix!$A29)*(debit))*(mois=Choix!$B$10))+SUMPRODUCT(((operation=Choix!$A29)*(credit))*(mois=Choix!$B$10))</f>
        <v>0</v>
      </c>
      <c r="K31" s="9">
        <f>-SUMPRODUCT(((operation=Choix!$A29)*(debit))*(mois=Choix!$B$11))+SUMPRODUCT(((operation=Choix!$A29)*(credit))*(mois=Choix!$B$11))</f>
        <v>0</v>
      </c>
      <c r="L31" s="9">
        <f>-SUMPRODUCT(((operation=Choix!$A29)*(debit))*(mois=Choix!$B$12))+SUMPRODUCT(((operation=Choix!$A29)*(credit))*(mois=Choix!$B$12))</f>
        <v>0</v>
      </c>
      <c r="M31" s="9">
        <f>-SUMPRODUCT(((operation=Choix!$A29)*(debit))*(mois=Choix!$B$13))+SUMPRODUCT(((operation=Choix!$A29)*(credit))*(mois=Choix!$B$13))</f>
        <v>0</v>
      </c>
      <c r="N31" s="43">
        <f>SUM(B31:M31)</f>
        <v>1000.28</v>
      </c>
    </row>
    <row r="32" spans="1:16" ht="13">
      <c r="A32" s="40" t="str">
        <f>Choix!A30</f>
        <v>Autres revenus1</v>
      </c>
      <c r="B32" s="9">
        <f>-SUMPRODUCT(((operation=Choix!$A30)*(debit))*(mois=Choix!$B$2))+SUMPRODUCT(((operation=Choix!$A30)*(credit))*(mois=Choix!$B$2))</f>
        <v>0</v>
      </c>
      <c r="C32" s="9">
        <f>-SUMPRODUCT(((operation=Choix!$A30)*(debit))*(mois=Choix!$B$3))+SUMPRODUCT(((operation=Choix!$A30)*(credit))*(mois=Choix!$B$3))</f>
        <v>0</v>
      </c>
      <c r="D32" s="9">
        <f>-SUMPRODUCT(((operation=Choix!$A30)*(debit))*(mois=Choix!$B$4))+SUMPRODUCT(((operation=Choix!$A30)*(credit))*(mois=Choix!$B$4))</f>
        <v>0</v>
      </c>
      <c r="E32" s="9">
        <f>-SUMPRODUCT(((operation=Choix!$A30)*(debit))*(mois=Choix!$B$5))+SUMPRODUCT(((operation=Choix!$A30)*(credit))*(mois=Choix!$B$5))</f>
        <v>0</v>
      </c>
      <c r="F32" s="9">
        <f>-SUMPRODUCT(((operation=Choix!$A30)*(debit))*(mois=Choix!$B$6))+SUMPRODUCT(((operation=Choix!$A30)*(credit))*(mois=Choix!$B$6))</f>
        <v>0</v>
      </c>
      <c r="G32" s="9">
        <f>-SUMPRODUCT(((operation=Choix!$A30)*(debit))*(mois=Choix!$B$7))+SUMPRODUCT(((operation=Choix!$A30)*(credit))*(mois=Choix!$B$7))</f>
        <v>0</v>
      </c>
      <c r="H32" s="9">
        <f>-SUMPRODUCT(((operation=Choix!$A30)*(debit))*(mois=Choix!$B$8))+SUMPRODUCT(((operation=Choix!$A30)*(credit))*(mois=Choix!$B$8))</f>
        <v>0</v>
      </c>
      <c r="I32" s="9">
        <f>-SUMPRODUCT(((operation=Choix!$A30)*(debit))*(mois=Choix!$B$9))+SUMPRODUCT(((operation=Choix!$A30)*(credit))*(mois=Choix!$B$9))</f>
        <v>0</v>
      </c>
      <c r="J32" s="9">
        <f>-SUMPRODUCT(((operation=Choix!$A30)*(debit))*(mois=Choix!$B$10))+SUMPRODUCT(((operation=Choix!$A30)*(credit))*(mois=Choix!$B$10))</f>
        <v>0</v>
      </c>
      <c r="K32" s="9">
        <f>-SUMPRODUCT(((operation=Choix!$A30)*(debit))*(mois=Choix!$B$11))+SUMPRODUCT(((operation=Choix!$A30)*(credit))*(mois=Choix!$B$11))</f>
        <v>0</v>
      </c>
      <c r="L32" s="9">
        <f>-SUMPRODUCT(((operation=Choix!$A30)*(debit))*(mois=Choix!$B$12))+SUMPRODUCT(((operation=Choix!$A30)*(credit))*(mois=Choix!$B$12))</f>
        <v>0</v>
      </c>
      <c r="M32" s="9">
        <f>-SUMPRODUCT(((operation=Choix!$A30)*(debit))*(mois=Choix!$B$13))+SUMPRODUCT(((operation=Choix!$A30)*(credit))*(mois=Choix!$B$13))</f>
        <v>0</v>
      </c>
      <c r="N32" s="43">
        <f t="shared" ref="N32:N33" si="6">SUM(B32:M32)</f>
        <v>0</v>
      </c>
    </row>
    <row r="33" spans="1:14" ht="13">
      <c r="A33" s="40" t="str">
        <f>Choix!A31</f>
        <v>Autres revenus2</v>
      </c>
      <c r="B33" s="9">
        <f>-SUMPRODUCT(((operation=Choix!$A31)*(debit))*(mois=Choix!$B$2))+SUMPRODUCT(((operation=Choix!$A31)*(credit))*(mois=Choix!$B$2))</f>
        <v>0</v>
      </c>
      <c r="C33" s="9">
        <f>-SUMPRODUCT(((operation=Choix!$A31)*(debit))*(mois=Choix!$B$3))+SUMPRODUCT(((operation=Choix!$A31)*(credit))*(mois=Choix!$B$3))</f>
        <v>0</v>
      </c>
      <c r="D33" s="9">
        <f>-SUMPRODUCT(((operation=Choix!$A31)*(debit))*(mois=Choix!$B$4))+SUMPRODUCT(((operation=Choix!$A31)*(credit))*(mois=Choix!$B$4))</f>
        <v>0</v>
      </c>
      <c r="E33" s="9">
        <f>-SUMPRODUCT(((operation=Choix!$A31)*(debit))*(mois=Choix!$B$5))+SUMPRODUCT(((operation=Choix!$A31)*(credit))*(mois=Choix!$B$5))</f>
        <v>0</v>
      </c>
      <c r="F33" s="9">
        <f>-SUMPRODUCT(((operation=Choix!$A31)*(debit))*(mois=Choix!$B$6))+SUMPRODUCT(((operation=Choix!$A31)*(credit))*(mois=Choix!$B$6))</f>
        <v>0</v>
      </c>
      <c r="G33" s="9">
        <f>-SUMPRODUCT(((operation=Choix!$A31)*(debit))*(mois=Choix!$B$7))+SUMPRODUCT(((operation=Choix!$A31)*(credit))*(mois=Choix!$B$7))</f>
        <v>0</v>
      </c>
      <c r="H33" s="9">
        <f>-SUMPRODUCT(((operation=Choix!$A31)*(debit))*(mois=Choix!$B$8))+SUMPRODUCT(((operation=Choix!$A31)*(credit))*(mois=Choix!$B$8))</f>
        <v>0</v>
      </c>
      <c r="I33" s="9">
        <f>-SUMPRODUCT(((operation=Choix!$A31)*(debit))*(mois=Choix!$B$9))+SUMPRODUCT(((operation=Choix!$A31)*(credit))*(mois=Choix!$B$9))</f>
        <v>0</v>
      </c>
      <c r="J33" s="9">
        <f>-SUMPRODUCT(((operation=Choix!$A31)*(debit))*(mois=Choix!$B$10))+SUMPRODUCT(((operation=Choix!$A31)*(credit))*(mois=Choix!$B$10))</f>
        <v>0</v>
      </c>
      <c r="K33" s="9">
        <f>-SUMPRODUCT(((operation=Choix!$A31)*(debit))*(mois=Choix!$B$11))+SUMPRODUCT(((operation=Choix!$A31)*(credit))*(mois=Choix!$B$11))</f>
        <v>0</v>
      </c>
      <c r="L33" s="9">
        <f>-SUMPRODUCT(((operation=Choix!$A31)*(debit))*(mois=Choix!$B$12))+SUMPRODUCT(((operation=Choix!$A31)*(credit))*(mois=Choix!$B$12))</f>
        <v>0</v>
      </c>
      <c r="M33" s="9">
        <f>-SUMPRODUCT(((operation=Choix!$A31)*(debit))*(mois=Choix!$B$13))+SUMPRODUCT(((operation=Choix!$A31)*(credit))*(mois=Choix!$B$13))</f>
        <v>0</v>
      </c>
      <c r="N33" s="43">
        <f t="shared" si="6"/>
        <v>0</v>
      </c>
    </row>
    <row r="34" spans="1:14" ht="13.5" thickBot="1">
      <c r="A34" s="36" t="s">
        <v>8</v>
      </c>
      <c r="B34" s="41">
        <f>SUM(B31:B33)-SUM(B4:B29)</f>
        <v>499.47999999999996</v>
      </c>
      <c r="C34" s="41">
        <f t="shared" ref="C34:M34" si="7">SUM(C31:C33)-SUM(C4:C29)</f>
        <v>0</v>
      </c>
      <c r="D34" s="41">
        <f t="shared" si="7"/>
        <v>0</v>
      </c>
      <c r="E34" s="41">
        <f t="shared" si="7"/>
        <v>0</v>
      </c>
      <c r="F34" s="41">
        <f t="shared" si="7"/>
        <v>0</v>
      </c>
      <c r="G34" s="41">
        <f t="shared" si="7"/>
        <v>0</v>
      </c>
      <c r="H34" s="41">
        <f t="shared" si="7"/>
        <v>0</v>
      </c>
      <c r="I34" s="41">
        <f t="shared" si="7"/>
        <v>0</v>
      </c>
      <c r="J34" s="41">
        <f t="shared" si="7"/>
        <v>0</v>
      </c>
      <c r="K34" s="41">
        <f t="shared" si="7"/>
        <v>0</v>
      </c>
      <c r="L34" s="41">
        <f t="shared" si="7"/>
        <v>0</v>
      </c>
      <c r="M34" s="41">
        <f t="shared" si="7"/>
        <v>0</v>
      </c>
      <c r="N34" s="42">
        <f t="shared" si="0"/>
        <v>499.47999999999996</v>
      </c>
    </row>
    <row r="35" spans="1:14">
      <c r="A35" s="11"/>
    </row>
    <row r="36" spans="1:14">
      <c r="A36" s="11"/>
    </row>
    <row r="37" spans="1:14">
      <c r="A37" s="11"/>
    </row>
    <row r="38" spans="1:14">
      <c r="A38" s="11"/>
    </row>
    <row r="39" spans="1:14">
      <c r="A39" s="16"/>
    </row>
    <row r="40" spans="1:14">
      <c r="A40" s="16"/>
    </row>
    <row r="41" spans="1:14">
      <c r="A41" s="16"/>
    </row>
    <row r="42" spans="1:14">
      <c r="A42" s="16"/>
    </row>
  </sheetData>
  <sheetProtection sheet="1" objects="1" scenarios="1"/>
  <mergeCells count="1">
    <mergeCell ref="A1:N1"/>
  </mergeCells>
  <pageMargins left="0.41" right="0.41" top="0.74803149606299213" bottom="0.74803149606299213" header="0.27" footer="0.31496062992125984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3" tint="0.39997558519241921"/>
  </sheetPr>
  <dimension ref="A1:I38"/>
  <sheetViews>
    <sheetView topLeftCell="A25" workbookViewId="0">
      <selection activeCell="E3" sqref="E3"/>
    </sheetView>
  </sheetViews>
  <sheetFormatPr baseColWidth="10" defaultRowHeight="12.5"/>
  <cols>
    <col min="1" max="1" width="33.26953125" customWidth="1"/>
    <col min="2" max="2" width="15" customWidth="1"/>
    <col min="3" max="3" width="15.26953125" customWidth="1"/>
    <col min="4" max="4" width="34.26953125" customWidth="1"/>
    <col min="5" max="5" width="12.81640625" customWidth="1"/>
    <col min="6" max="6" width="14.453125" customWidth="1"/>
  </cols>
  <sheetData>
    <row r="1" spans="1:9" ht="25.5" thickBot="1">
      <c r="A1" s="194" t="str">
        <f>"compte de résultat: " &amp; Registre!A1</f>
        <v>compte de résultat: 2013</v>
      </c>
      <c r="B1" s="194"/>
      <c r="C1" s="194"/>
      <c r="D1" s="194"/>
      <c r="E1" s="194"/>
      <c r="F1" s="73"/>
    </row>
    <row r="2" spans="1:9" ht="16" thickBot="1">
      <c r="A2" s="75" t="s">
        <v>54</v>
      </c>
      <c r="B2" s="92">
        <f>Registre!A1</f>
        <v>2013</v>
      </c>
      <c r="C2" s="76">
        <f>Registre!A1-1</f>
        <v>2012</v>
      </c>
      <c r="D2" s="120" t="s">
        <v>55</v>
      </c>
      <c r="E2" s="86">
        <f>Registre!A1</f>
        <v>2013</v>
      </c>
      <c r="F2" s="83">
        <f>Registre!A1-1</f>
        <v>2012</v>
      </c>
    </row>
    <row r="3" spans="1:9" ht="15.5">
      <c r="A3" s="58" t="str">
        <f>Choix!A2</f>
        <v>Liquidités-24/24</v>
      </c>
      <c r="B3" s="93">
        <f t="shared" ref="B3:B28" si="0">SUMPRODUCT((operation=A3)*(debit))-SUMPRODUCT((operation=A3)*(credit))</f>
        <v>500.8</v>
      </c>
      <c r="C3" s="77"/>
      <c r="D3" s="60" t="str">
        <f>Choix!A29</f>
        <v>Salaires</v>
      </c>
      <c r="E3" s="87">
        <f>SUMPRODUCT((operation=D3)*(credit))</f>
        <v>1000.28</v>
      </c>
      <c r="F3" s="77"/>
      <c r="H3" s="94"/>
      <c r="I3" s="94"/>
    </row>
    <row r="4" spans="1:9" ht="15.5">
      <c r="A4" s="58" t="str">
        <f>Choix!A3</f>
        <v>Carburant</v>
      </c>
      <c r="B4" s="93">
        <f t="shared" si="0"/>
        <v>0</v>
      </c>
      <c r="C4" s="78"/>
      <c r="D4" s="60" t="str">
        <f>Choix!A30</f>
        <v>Autres revenus1</v>
      </c>
      <c r="E4" s="87">
        <f>SUMPRODUCT((operation=D4)*(credit))</f>
        <v>0</v>
      </c>
      <c r="F4" s="84"/>
      <c r="H4" s="94"/>
      <c r="I4" s="94"/>
    </row>
    <row r="5" spans="1:9" ht="15.5">
      <c r="A5" s="58" t="str">
        <f>Choix!A4</f>
        <v>Docteur-Pharmacie</v>
      </c>
      <c r="B5" s="93">
        <f t="shared" si="0"/>
        <v>0</v>
      </c>
      <c r="C5" s="78"/>
      <c r="D5" s="58" t="str">
        <f>Choix!A31</f>
        <v>Autres revenus2</v>
      </c>
      <c r="E5" s="87">
        <f>SUMPRODUCT((operation=D5)*(credit))</f>
        <v>0</v>
      </c>
      <c r="F5" s="84"/>
      <c r="H5" s="94"/>
      <c r="I5" s="94"/>
    </row>
    <row r="6" spans="1:9" ht="15.5">
      <c r="A6" s="58" t="str">
        <f>Choix!A5</f>
        <v>Cotis Mutuelle</v>
      </c>
      <c r="B6" s="93">
        <f t="shared" si="0"/>
        <v>0</v>
      </c>
      <c r="C6" s="78"/>
      <c r="D6" s="59"/>
      <c r="E6" s="88"/>
      <c r="F6" s="84"/>
      <c r="H6" s="94"/>
      <c r="I6" s="94"/>
    </row>
    <row r="7" spans="1:9" ht="15.5">
      <c r="A7" s="58" t="str">
        <f>Choix!A6</f>
        <v>Alimentation</v>
      </c>
      <c r="B7" s="93">
        <f t="shared" si="0"/>
        <v>0</v>
      </c>
      <c r="C7" s="78"/>
      <c r="D7" s="59"/>
      <c r="E7" s="88"/>
      <c r="F7" s="84"/>
      <c r="H7" s="94"/>
      <c r="I7" s="94"/>
    </row>
    <row r="8" spans="1:9" ht="15.5">
      <c r="A8" s="58" t="str">
        <f>Choix!A7</f>
        <v>Cave</v>
      </c>
      <c r="B8" s="93">
        <f t="shared" si="0"/>
        <v>0</v>
      </c>
      <c r="C8" s="78"/>
      <c r="D8" s="60"/>
      <c r="E8" s="88"/>
      <c r="F8" s="84"/>
      <c r="H8" s="94"/>
      <c r="I8" s="94"/>
    </row>
    <row r="9" spans="1:9" ht="15.5">
      <c r="A9" s="58" t="str">
        <f>Choix!A8</f>
        <v>Loisirs-Livres-Musique</v>
      </c>
      <c r="B9" s="93">
        <f t="shared" si="0"/>
        <v>0</v>
      </c>
      <c r="C9" s="78"/>
      <c r="D9" s="60"/>
      <c r="E9" s="88"/>
      <c r="F9" s="84"/>
      <c r="H9" s="94"/>
      <c r="I9" s="94"/>
    </row>
    <row r="10" spans="1:9" ht="15.5">
      <c r="A10" s="58" t="str">
        <f>Choix!A9</f>
        <v>Vacances</v>
      </c>
      <c r="B10" s="93">
        <f t="shared" si="0"/>
        <v>0</v>
      </c>
      <c r="C10" s="78"/>
      <c r="D10" s="60"/>
      <c r="E10" s="88"/>
      <c r="F10" s="84"/>
      <c r="H10" s="94"/>
      <c r="I10" s="94"/>
    </row>
    <row r="11" spans="1:9" ht="15.5">
      <c r="A11" s="58" t="str">
        <f>Choix!A10</f>
        <v>Vêtements-Chaussures</v>
      </c>
      <c r="B11" s="93">
        <f t="shared" si="0"/>
        <v>0</v>
      </c>
      <c r="C11" s="78"/>
      <c r="D11" s="60"/>
      <c r="E11" s="88"/>
      <c r="F11" s="84"/>
      <c r="H11" s="94"/>
      <c r="I11" s="94"/>
    </row>
    <row r="12" spans="1:9" ht="15.5">
      <c r="A12" s="58" t="str">
        <f>Choix!A11</f>
        <v>Assurances(Auto-Maison)</v>
      </c>
      <c r="B12" s="93">
        <f t="shared" si="0"/>
        <v>0</v>
      </c>
      <c r="C12" s="78"/>
      <c r="D12" s="60"/>
      <c r="E12" s="88"/>
      <c r="F12" s="84"/>
      <c r="H12" s="94"/>
      <c r="I12" s="94"/>
    </row>
    <row r="13" spans="1:9" ht="15.5">
      <c r="A13" s="58" t="str">
        <f>Choix!A12</f>
        <v xml:space="preserve">Prévoyance </v>
      </c>
      <c r="B13" s="93">
        <f t="shared" si="0"/>
        <v>0</v>
      </c>
      <c r="C13" s="78"/>
      <c r="D13" s="60"/>
      <c r="E13" s="88"/>
      <c r="F13" s="84"/>
      <c r="H13" s="94"/>
      <c r="I13" s="94"/>
    </row>
    <row r="14" spans="1:9" ht="15.5">
      <c r="A14" s="58" t="str">
        <f>Choix!A13</f>
        <v>Eau</v>
      </c>
      <c r="B14" s="93">
        <f t="shared" si="0"/>
        <v>0</v>
      </c>
      <c r="C14" s="78"/>
      <c r="D14" s="60"/>
      <c r="E14" s="88"/>
      <c r="F14" s="84"/>
      <c r="H14" s="94"/>
      <c r="I14" s="94"/>
    </row>
    <row r="15" spans="1:9" ht="15.5">
      <c r="A15" s="58" t="str">
        <f>Choix!A14</f>
        <v>Bricolage et grosses dépenses</v>
      </c>
      <c r="B15" s="93">
        <f t="shared" si="0"/>
        <v>0</v>
      </c>
      <c r="C15" s="78"/>
      <c r="D15" s="60"/>
      <c r="E15" s="88"/>
      <c r="F15" s="84"/>
      <c r="H15" s="94"/>
      <c r="I15" s="94"/>
    </row>
    <row r="16" spans="1:9" ht="15.5">
      <c r="A16" s="58" t="str">
        <f>Choix!A15</f>
        <v>EDF</v>
      </c>
      <c r="B16" s="93">
        <f t="shared" si="0"/>
        <v>0</v>
      </c>
      <c r="C16" s="78"/>
      <c r="D16" s="60"/>
      <c r="E16" s="88"/>
      <c r="F16" s="84"/>
      <c r="H16" s="94"/>
      <c r="I16" s="94"/>
    </row>
    <row r="17" spans="1:9" ht="15.5">
      <c r="A17" s="58" t="str">
        <f>Choix!A16</f>
        <v>GAZ-BOIS</v>
      </c>
      <c r="B17" s="93">
        <f t="shared" si="0"/>
        <v>0</v>
      </c>
      <c r="C17" s="78"/>
      <c r="D17" s="60"/>
      <c r="E17" s="88"/>
      <c r="F17" s="84"/>
      <c r="H17" s="94"/>
      <c r="I17" s="94"/>
    </row>
    <row r="18" spans="1:9" ht="15.5">
      <c r="A18" s="58" t="str">
        <f>Choix!A17</f>
        <v>Impôts</v>
      </c>
      <c r="B18" s="93">
        <f t="shared" si="0"/>
        <v>0</v>
      </c>
      <c r="C18" s="78"/>
      <c r="D18" s="60"/>
      <c r="E18" s="88"/>
      <c r="F18" s="84"/>
      <c r="H18" s="94"/>
      <c r="I18" s="94"/>
    </row>
    <row r="19" spans="1:9" ht="15.5">
      <c r="A19" s="58" t="str">
        <f>Choix!A18</f>
        <v>Téléphone+Internet</v>
      </c>
      <c r="B19" s="93">
        <f t="shared" si="0"/>
        <v>0</v>
      </c>
      <c r="C19" s="78"/>
      <c r="D19" s="60"/>
      <c r="E19" s="88"/>
      <c r="F19" s="84"/>
      <c r="H19" s="94"/>
      <c r="I19" s="94"/>
    </row>
    <row r="20" spans="1:9" ht="15.5">
      <c r="A20" s="58" t="str">
        <f>Choix!A19</f>
        <v>Cotisations Associations</v>
      </c>
      <c r="B20" s="93">
        <f t="shared" si="0"/>
        <v>0</v>
      </c>
      <c r="C20" s="78"/>
      <c r="D20" s="60"/>
      <c r="E20" s="88"/>
      <c r="F20" s="84"/>
      <c r="H20" s="94"/>
      <c r="I20" s="94"/>
    </row>
    <row r="21" spans="1:9" ht="15.5">
      <c r="A21" s="58" t="str">
        <f>Choix!A20</f>
        <v>Cotisations Syndicales</v>
      </c>
      <c r="B21" s="93">
        <f t="shared" si="0"/>
        <v>0</v>
      </c>
      <c r="C21" s="78"/>
      <c r="D21" s="60"/>
      <c r="E21" s="88"/>
      <c r="F21" s="84"/>
      <c r="H21" s="94"/>
      <c r="I21" s="94"/>
    </row>
    <row r="22" spans="1:9" ht="15.5">
      <c r="A22" s="58" t="str">
        <f>Choix!A21</f>
        <v>Cotisations Autres</v>
      </c>
      <c r="B22" s="93">
        <f t="shared" si="0"/>
        <v>0</v>
      </c>
      <c r="C22" s="78"/>
      <c r="D22" s="60"/>
      <c r="E22" s="88"/>
      <c r="F22" s="84"/>
      <c r="H22" s="94"/>
      <c r="I22" s="94"/>
    </row>
    <row r="23" spans="1:9" ht="15.5">
      <c r="A23" s="58" t="str">
        <f>Choix!A22</f>
        <v>Frais de Garage</v>
      </c>
      <c r="B23" s="93">
        <f t="shared" si="0"/>
        <v>0</v>
      </c>
      <c r="C23" s="78"/>
      <c r="D23" s="60"/>
      <c r="E23" s="88"/>
      <c r="F23" s="84"/>
      <c r="H23" s="94"/>
      <c r="I23" s="94"/>
    </row>
    <row r="24" spans="1:9" ht="15.5">
      <c r="A24" s="58" t="str">
        <f>Choix!A23</f>
        <v>Frais Bancaires</v>
      </c>
      <c r="B24" s="93">
        <f t="shared" si="0"/>
        <v>0</v>
      </c>
      <c r="C24" s="78"/>
      <c r="D24" s="60"/>
      <c r="E24" s="88"/>
      <c r="F24" s="84"/>
      <c r="H24" s="94"/>
      <c r="I24" s="94"/>
    </row>
    <row r="25" spans="1:9" ht="15.5">
      <c r="A25" s="58" t="str">
        <f>Choix!A24</f>
        <v>Cadeaux-Fleurs</v>
      </c>
      <c r="B25" s="93">
        <f t="shared" si="0"/>
        <v>0</v>
      </c>
      <c r="C25" s="78"/>
      <c r="D25" s="60"/>
      <c r="E25" s="88"/>
      <c r="F25" s="84"/>
      <c r="H25" s="94"/>
      <c r="I25" s="94"/>
    </row>
    <row r="26" spans="1:9" ht="15.5">
      <c r="A26" s="58" t="str">
        <f>Choix!A25</f>
        <v>Restaurant</v>
      </c>
      <c r="B26" s="93">
        <f t="shared" si="0"/>
        <v>0</v>
      </c>
      <c r="C26" s="78"/>
      <c r="D26" s="60"/>
      <c r="E26" s="88"/>
      <c r="F26" s="84"/>
      <c r="H26" s="94"/>
      <c r="I26" s="94"/>
    </row>
    <row r="27" spans="1:9" ht="15.5">
      <c r="A27" s="58" t="str">
        <f>Choix!A26</f>
        <v>Autres dépenses1</v>
      </c>
      <c r="B27" s="93">
        <f t="shared" si="0"/>
        <v>0</v>
      </c>
      <c r="C27" s="117"/>
      <c r="D27" s="60"/>
      <c r="E27" s="88"/>
      <c r="F27" s="119"/>
      <c r="H27" s="94"/>
      <c r="I27" s="94"/>
    </row>
    <row r="28" spans="1:9" ht="16" thickBot="1">
      <c r="A28" s="58" t="str">
        <f>Choix!A27</f>
        <v>Autres dépenses2</v>
      </c>
      <c r="B28" s="93">
        <f t="shared" si="0"/>
        <v>0</v>
      </c>
      <c r="C28" s="79"/>
      <c r="D28" s="116"/>
      <c r="E28" s="118"/>
      <c r="F28" s="85"/>
      <c r="H28" s="94"/>
      <c r="I28" s="94"/>
    </row>
    <row r="29" spans="1:9" ht="16" thickBot="1">
      <c r="A29" s="61" t="s">
        <v>8</v>
      </c>
      <c r="B29" s="90">
        <f>SUM(B3:B28)</f>
        <v>500.8</v>
      </c>
      <c r="C29" s="80">
        <f>SUM(C3:C28)</f>
        <v>0</v>
      </c>
      <c r="D29" s="62"/>
      <c r="E29" s="89">
        <f>SUM(E3:E28)</f>
        <v>1000.28</v>
      </c>
      <c r="F29" s="81">
        <f>SUM(F3:F28)</f>
        <v>0</v>
      </c>
    </row>
    <row r="30" spans="1:9" ht="16" thickBot="1">
      <c r="A30" s="63" t="s">
        <v>56</v>
      </c>
      <c r="B30" s="89">
        <f>IF(B29&lt;E29,E29-B29,0)</f>
        <v>499.47999999999996</v>
      </c>
      <c r="C30" s="81">
        <f>IF(C29&lt;F29,F29-C29,0)</f>
        <v>0</v>
      </c>
      <c r="D30" s="64" t="s">
        <v>57</v>
      </c>
      <c r="E30" s="90">
        <f>IF(E29&lt;B29,B29-E29,0)</f>
        <v>0</v>
      </c>
      <c r="F30" s="80">
        <f>IF(F29&lt;C29,C29-F29,0)</f>
        <v>0</v>
      </c>
    </row>
    <row r="31" spans="1:9" ht="18.5" thickBot="1">
      <c r="A31" s="69" t="s">
        <v>35</v>
      </c>
      <c r="B31" s="91">
        <f>SUM(B29:B30)</f>
        <v>1000.28</v>
      </c>
      <c r="C31" s="82">
        <f>SUM(C29:C30)</f>
        <v>0</v>
      </c>
      <c r="D31" s="68"/>
      <c r="E31" s="91">
        <f>SUM(E29:E30)</f>
        <v>1000.28</v>
      </c>
      <c r="F31" s="82">
        <f>SUM(F29:F30)</f>
        <v>0</v>
      </c>
    </row>
    <row r="32" spans="1:9" ht="15.5">
      <c r="A32" s="65"/>
      <c r="B32" s="66"/>
      <c r="C32" s="66"/>
      <c r="D32" s="67"/>
      <c r="E32" s="70"/>
      <c r="F32" s="70"/>
    </row>
    <row r="33" spans="1:6" ht="20.5" thickBot="1">
      <c r="A33" s="195" t="str">
        <f>"BILAN: " &amp;Registre!A1</f>
        <v>BILAN: 2013</v>
      </c>
      <c r="B33" s="196"/>
      <c r="C33" s="196"/>
      <c r="D33" s="196"/>
      <c r="E33" s="196"/>
      <c r="F33" s="74"/>
    </row>
    <row r="34" spans="1:6" ht="16" thickBot="1">
      <c r="A34" s="62" t="s">
        <v>64</v>
      </c>
      <c r="B34" s="197">
        <f>Registre!F4-Bilan!B29+Bilan!E29+SUMPRODUCT((operation=Choix!A34)*(credit))+SUMPRODUCT((operation=Choix!A37)*(credit))+SUMPRODUCT((operation=Choix!A40)*(credit))-SUMPRODUCT((operation=Choix!A33)*(debit))-SUMPRODUCT((operation=Choix!A36)*(debit))-SUMPRODUCT((operation=Choix!A39)*(debit))</f>
        <v>509.47999999999996</v>
      </c>
      <c r="C34" s="198"/>
      <c r="D34" s="65"/>
      <c r="E34" s="191"/>
      <c r="F34" s="191"/>
    </row>
    <row r="35" spans="1:6" ht="16" thickBot="1">
      <c r="A35" s="62" t="s">
        <v>65</v>
      </c>
      <c r="B35" s="199">
        <f>Registre!G4+SUMPRODUCT((operation=Choix!A35)*credit)+SUMPRODUCT((operation=Choix!A33)*debit)-SUMPRODUCT((operation=Choix!A34)*credit)</f>
        <v>20</v>
      </c>
      <c r="C35" s="200"/>
      <c r="D35" s="65"/>
      <c r="E35" s="191"/>
      <c r="F35" s="191"/>
    </row>
    <row r="36" spans="1:6" ht="16" thickBot="1">
      <c r="A36" s="62" t="s">
        <v>66</v>
      </c>
      <c r="B36" s="201">
        <f>Registre!H4+SUMPRODUCT((operation=Choix!A38)*credit)+SUMPRODUCT((operation=Choix!A36)*debit)-SUMPRODUCT((operation=Choix!A37)*credit)</f>
        <v>30</v>
      </c>
      <c r="C36" s="202"/>
      <c r="D36" s="16"/>
      <c r="E36" s="192"/>
      <c r="F36" s="192"/>
    </row>
    <row r="37" spans="1:6" ht="16" thickBot="1">
      <c r="A37" s="62" t="s">
        <v>67</v>
      </c>
      <c r="B37" s="187">
        <f>Registre!I4+SUMPRODUCT((operation=Choix!A41)*credit)+SUMPRODUCT((operation=Choix!A39)*debit)-SUMPRODUCT((operation=Choix!A40)*credit)</f>
        <v>40</v>
      </c>
      <c r="C37" s="188"/>
      <c r="D37" s="16"/>
      <c r="E37" s="192"/>
      <c r="F37" s="192"/>
    </row>
    <row r="38" spans="1:6" ht="18" thickBot="1">
      <c r="A38" s="68" t="s">
        <v>35</v>
      </c>
      <c r="B38" s="189">
        <f>SUM(B34:B37)</f>
        <v>599.48</v>
      </c>
      <c r="C38" s="190"/>
      <c r="D38" s="16"/>
      <c r="E38" s="193"/>
      <c r="F38" s="193"/>
    </row>
  </sheetData>
  <mergeCells count="12">
    <mergeCell ref="A1:E1"/>
    <mergeCell ref="A33:E33"/>
    <mergeCell ref="B34:C34"/>
    <mergeCell ref="B35:C35"/>
    <mergeCell ref="B36:C36"/>
    <mergeCell ref="B37:C37"/>
    <mergeCell ref="B38:C38"/>
    <mergeCell ref="E34:F34"/>
    <mergeCell ref="E35:F35"/>
    <mergeCell ref="E36:F36"/>
    <mergeCell ref="E37:F37"/>
    <mergeCell ref="E38:F38"/>
  </mergeCells>
  <pageMargins left="0.55118110236220474" right="0.27559055118110237" top="0.23" bottom="0.16" header="0.22" footer="0.17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B41"/>
  <sheetViews>
    <sheetView workbookViewId="0">
      <selection activeCell="F33" sqref="F33"/>
    </sheetView>
  </sheetViews>
  <sheetFormatPr baseColWidth="10" defaultRowHeight="12.5"/>
  <cols>
    <col min="1" max="1" width="29.1796875" customWidth="1"/>
  </cols>
  <sheetData>
    <row r="1" spans="1:2">
      <c r="A1" s="121" t="str">
        <f>"------------CHARGES----------"</f>
        <v>------------CHARGES----------</v>
      </c>
    </row>
    <row r="2" spans="1:2">
      <c r="A2" s="107" t="s">
        <v>25</v>
      </c>
      <c r="B2" t="s">
        <v>6</v>
      </c>
    </row>
    <row r="3" spans="1:2">
      <c r="A3" s="107" t="s">
        <v>21</v>
      </c>
      <c r="B3" t="s">
        <v>9</v>
      </c>
    </row>
    <row r="4" spans="1:2">
      <c r="A4" s="107" t="s">
        <v>30</v>
      </c>
      <c r="B4" t="s">
        <v>10</v>
      </c>
    </row>
    <row r="5" spans="1:2">
      <c r="A5" s="107" t="s">
        <v>68</v>
      </c>
      <c r="B5" t="s">
        <v>11</v>
      </c>
    </row>
    <row r="6" spans="1:2">
      <c r="A6" s="107" t="s">
        <v>22</v>
      </c>
      <c r="B6" t="s">
        <v>12</v>
      </c>
    </row>
    <row r="7" spans="1:2">
      <c r="A7" s="107" t="s">
        <v>23</v>
      </c>
      <c r="B7" t="s">
        <v>13</v>
      </c>
    </row>
    <row r="8" spans="1:2">
      <c r="A8" s="107" t="s">
        <v>52</v>
      </c>
      <c r="B8" t="s">
        <v>14</v>
      </c>
    </row>
    <row r="9" spans="1:2">
      <c r="A9" s="107" t="s">
        <v>51</v>
      </c>
      <c r="B9" t="s">
        <v>15</v>
      </c>
    </row>
    <row r="10" spans="1:2">
      <c r="A10" s="107" t="s">
        <v>53</v>
      </c>
      <c r="B10" t="s">
        <v>16</v>
      </c>
    </row>
    <row r="11" spans="1:2">
      <c r="A11" s="107" t="s">
        <v>58</v>
      </c>
      <c r="B11" t="s">
        <v>17</v>
      </c>
    </row>
    <row r="12" spans="1:2">
      <c r="A12" s="107" t="s">
        <v>69</v>
      </c>
      <c r="B12" t="s">
        <v>18</v>
      </c>
    </row>
    <row r="13" spans="1:2">
      <c r="A13" s="107" t="s">
        <v>70</v>
      </c>
      <c r="B13" t="s">
        <v>19</v>
      </c>
    </row>
    <row r="14" spans="1:2">
      <c r="A14" s="107" t="s">
        <v>31</v>
      </c>
    </row>
    <row r="15" spans="1:2">
      <c r="A15" s="107" t="s">
        <v>50</v>
      </c>
    </row>
    <row r="16" spans="1:2">
      <c r="A16" s="107" t="s">
        <v>49</v>
      </c>
    </row>
    <row r="17" spans="1:1">
      <c r="A17" s="107" t="s">
        <v>32</v>
      </c>
    </row>
    <row r="18" spans="1:1">
      <c r="A18" s="107" t="s">
        <v>33</v>
      </c>
    </row>
    <row r="19" spans="1:1">
      <c r="A19" s="107" t="s">
        <v>60</v>
      </c>
    </row>
    <row r="20" spans="1:1">
      <c r="A20" s="107" t="s">
        <v>59</v>
      </c>
    </row>
    <row r="21" spans="1:1">
      <c r="A21" s="107" t="s">
        <v>71</v>
      </c>
    </row>
    <row r="22" spans="1:1">
      <c r="A22" s="107" t="s">
        <v>34</v>
      </c>
    </row>
    <row r="23" spans="1:1">
      <c r="A23" s="107" t="s">
        <v>72</v>
      </c>
    </row>
    <row r="24" spans="1:1">
      <c r="A24" s="107" t="s">
        <v>26</v>
      </c>
    </row>
    <row r="25" spans="1:1">
      <c r="A25" s="107" t="s">
        <v>24</v>
      </c>
    </row>
    <row r="26" spans="1:1">
      <c r="A26" s="114" t="s">
        <v>84</v>
      </c>
    </row>
    <row r="27" spans="1:1">
      <c r="A27" s="114" t="s">
        <v>85</v>
      </c>
    </row>
    <row r="28" spans="1:1">
      <c r="A28" s="122" t="str">
        <f>"------------PRODUITS-----------"</f>
        <v>------------PRODUITS-----------</v>
      </c>
    </row>
    <row r="29" spans="1:1">
      <c r="A29" s="108" t="s">
        <v>73</v>
      </c>
    </row>
    <row r="30" spans="1:1">
      <c r="A30" s="115" t="s">
        <v>86</v>
      </c>
    </row>
    <row r="31" spans="1:1">
      <c r="A31" s="115" t="s">
        <v>87</v>
      </c>
    </row>
    <row r="32" spans="1:1">
      <c r="A32" s="123" t="str">
        <f>"------------EPARGNE-----------"</f>
        <v>------------EPARGNE-----------</v>
      </c>
    </row>
    <row r="33" spans="1:1">
      <c r="A33" s="109" t="s">
        <v>74</v>
      </c>
    </row>
    <row r="34" spans="1:1">
      <c r="A34" s="109" t="s">
        <v>75</v>
      </c>
    </row>
    <row r="35" spans="1:1">
      <c r="A35" s="109" t="s">
        <v>76</v>
      </c>
    </row>
    <row r="36" spans="1:1">
      <c r="A36" s="109" t="s">
        <v>77</v>
      </c>
    </row>
    <row r="37" spans="1:1">
      <c r="A37" s="109" t="s">
        <v>78</v>
      </c>
    </row>
    <row r="38" spans="1:1">
      <c r="A38" s="109" t="s">
        <v>79</v>
      </c>
    </row>
    <row r="39" spans="1:1">
      <c r="A39" s="109" t="s">
        <v>80</v>
      </c>
    </row>
    <row r="40" spans="1:1">
      <c r="A40" s="109" t="s">
        <v>81</v>
      </c>
    </row>
    <row r="41" spans="1:1">
      <c r="A41" s="109" t="s">
        <v>82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Registre</vt:lpstr>
      <vt:lpstr>Recap</vt:lpstr>
      <vt:lpstr>Bilan</vt:lpstr>
      <vt:lpstr>Choix</vt:lpstr>
      <vt:lpstr>credit</vt:lpstr>
      <vt:lpstr>debit</vt:lpstr>
      <vt:lpstr>liste_mois</vt:lpstr>
      <vt:lpstr>liste_operations</vt:lpstr>
      <vt:lpstr>mois</vt:lpstr>
      <vt:lpstr>operation</vt:lpstr>
      <vt:lpstr>Bilan!Zone_d_impression</vt:lpstr>
      <vt:lpstr>Recap!Zone_d_impression</vt:lpstr>
      <vt:lpstr>Registre!Zone_d_impression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Comptabilité</dc:title>
  <dc:subject>Budget 2010</dc:subject>
  <dc:creator>Henri Le Luron</dc:creator>
  <cp:lastModifiedBy>AFEH</cp:lastModifiedBy>
  <cp:lastPrinted>2012-08-02T09:36:53Z</cp:lastPrinted>
  <dcterms:created xsi:type="dcterms:W3CDTF">2003-12-26T08:50:42Z</dcterms:created>
  <dcterms:modified xsi:type="dcterms:W3CDTF">2013-03-05T19:13:15Z</dcterms:modified>
</cp:coreProperties>
</file>