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10880"/>
  </bookViews>
  <sheets>
    <sheet name="Accueil" sheetId="6" r:id="rId1"/>
    <sheet name="base" sheetId="4" r:id="rId2"/>
    <sheet name="MVTS" sheetId="5" r:id="rId3"/>
    <sheet name="Mois" sheetId="7" r:id="rId4"/>
    <sheet name="Histo_ventes" sheetId="10" r:id="rId5"/>
    <sheet name="Calendrier" sheetId="9" r:id="rId6"/>
  </sheets>
  <definedNames>
    <definedName name="_xlnm._FilterDatabase" localSheetId="1" hidden="1">base!$A$1:$A$206</definedName>
    <definedName name="_xlnm.Print_Titles" localSheetId="2">MVTS!$1:$1</definedName>
    <definedName name="Marques">OFFSET(Mois!$A$3,,,COUNTA(Mois!$A:$A)-2)</definedName>
    <definedName name="MVTS_E">OFFSET(MVTS!$F$2,,,COUNTA(MVTS!$F:$F)-1)</definedName>
    <definedName name="MVTS_S">OFFSET(MVTS!$E$2,,,COUNTA(MVTS!$E:$E)-1)</definedName>
    <definedName name="Produits">OFFSET(MVTS!$D$2,,,COUNTA(MVTS!$D:$D)-1)</definedName>
    <definedName name="semainier">Calendrier!$A$2:$B$367</definedName>
    <definedName name="_xlnm.Print_Area" localSheetId="2">Tableau1[#All]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D119" i="4"/>
  <c r="B7" i="5"/>
  <c r="D118" i="4"/>
  <c r="G12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J29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J37" i="7"/>
  <c r="K37" i="7"/>
  <c r="J38" i="7"/>
  <c r="K38" i="7"/>
  <c r="J39" i="7"/>
  <c r="K39" i="7"/>
  <c r="J40" i="7"/>
  <c r="K40" i="7"/>
  <c r="J41" i="7"/>
  <c r="K41" i="7"/>
  <c r="J42" i="7"/>
  <c r="K42" i="7"/>
  <c r="J43" i="7"/>
  <c r="K43" i="7"/>
  <c r="J44" i="7"/>
  <c r="K44" i="7"/>
  <c r="J45" i="7"/>
  <c r="K45" i="7"/>
  <c r="J46" i="7"/>
  <c r="K46" i="7"/>
  <c r="J47" i="7"/>
  <c r="K47" i="7"/>
  <c r="J48" i="7"/>
  <c r="K48" i="7"/>
  <c r="J49" i="7"/>
  <c r="K49" i="7"/>
  <c r="J50" i="7"/>
  <c r="K50" i="7"/>
  <c r="J51" i="7"/>
  <c r="K51" i="7"/>
  <c r="J52" i="7"/>
  <c r="K52" i="7"/>
  <c r="J53" i="7"/>
  <c r="K53" i="7"/>
  <c r="J54" i="7"/>
  <c r="K54" i="7"/>
  <c r="J55" i="7"/>
  <c r="K55" i="7"/>
  <c r="J56" i="7"/>
  <c r="K56" i="7"/>
  <c r="J57" i="7"/>
  <c r="K57" i="7"/>
  <c r="J58" i="7"/>
  <c r="K58" i="7"/>
  <c r="J59" i="7"/>
  <c r="K59" i="7"/>
  <c r="J60" i="7"/>
  <c r="K60" i="7"/>
  <c r="J61" i="7"/>
  <c r="K61" i="7"/>
  <c r="J62" i="7"/>
  <c r="K62" i="7"/>
  <c r="J63" i="7"/>
  <c r="K63" i="7"/>
  <c r="J64" i="7"/>
  <c r="K64" i="7"/>
  <c r="J65" i="7"/>
  <c r="K65" i="7"/>
  <c r="J66" i="7"/>
  <c r="K66" i="7"/>
  <c r="J67" i="7"/>
  <c r="K67" i="7"/>
  <c r="J68" i="7"/>
  <c r="K68" i="7"/>
  <c r="J69" i="7"/>
  <c r="K69" i="7"/>
  <c r="J70" i="7"/>
  <c r="K70" i="7"/>
  <c r="J71" i="7"/>
  <c r="K71" i="7"/>
  <c r="J72" i="7"/>
  <c r="K72" i="7"/>
  <c r="J73" i="7"/>
  <c r="K73" i="7"/>
  <c r="J74" i="7"/>
  <c r="K74" i="7"/>
  <c r="J75" i="7"/>
  <c r="K75" i="7"/>
  <c r="J76" i="7"/>
  <c r="K76" i="7"/>
  <c r="J77" i="7"/>
  <c r="K77" i="7"/>
  <c r="J78" i="7"/>
  <c r="K78" i="7"/>
  <c r="J79" i="7"/>
  <c r="K79" i="7"/>
  <c r="J80" i="7"/>
  <c r="K80" i="7"/>
  <c r="J81" i="7"/>
  <c r="K81" i="7"/>
  <c r="J82" i="7"/>
  <c r="K82" i="7"/>
  <c r="J83" i="7"/>
  <c r="K83" i="7"/>
  <c r="J84" i="7"/>
  <c r="K84" i="7"/>
  <c r="J85" i="7"/>
  <c r="K85" i="7"/>
  <c r="J86" i="7"/>
  <c r="K86" i="7"/>
  <c r="J87" i="7"/>
  <c r="K87" i="7"/>
  <c r="J88" i="7"/>
  <c r="K88" i="7"/>
  <c r="J89" i="7"/>
  <c r="K89" i="7"/>
  <c r="J90" i="7"/>
  <c r="K90" i="7"/>
  <c r="J91" i="7"/>
  <c r="K91" i="7"/>
  <c r="J92" i="7"/>
  <c r="K92" i="7"/>
  <c r="J93" i="7"/>
  <c r="K93" i="7"/>
  <c r="J94" i="7"/>
  <c r="K94" i="7"/>
  <c r="J95" i="7"/>
  <c r="K95" i="7"/>
  <c r="J96" i="7"/>
  <c r="K96" i="7"/>
  <c r="J97" i="7"/>
  <c r="K97" i="7"/>
  <c r="J98" i="7"/>
  <c r="K98" i="7"/>
  <c r="J99" i="7"/>
  <c r="K99" i="7"/>
  <c r="J100" i="7"/>
  <c r="K100" i="7"/>
  <c r="J101" i="7"/>
  <c r="K101" i="7"/>
  <c r="J102" i="7"/>
  <c r="K102" i="7"/>
  <c r="J103" i="7"/>
  <c r="K103" i="7"/>
  <c r="J104" i="7"/>
  <c r="K104" i="7"/>
  <c r="J105" i="7"/>
  <c r="K105" i="7"/>
  <c r="J106" i="7"/>
  <c r="K106" i="7"/>
  <c r="J107" i="7"/>
  <c r="K107" i="7"/>
  <c r="J108" i="7"/>
  <c r="K108" i="7"/>
  <c r="J109" i="7"/>
  <c r="K109" i="7"/>
  <c r="J110" i="7"/>
  <c r="K110" i="7"/>
  <c r="J111" i="7"/>
  <c r="K111" i="7"/>
  <c r="J112" i="7"/>
  <c r="K112" i="7"/>
  <c r="J113" i="7"/>
  <c r="K113" i="7"/>
  <c r="J114" i="7"/>
  <c r="K114" i="7"/>
  <c r="J115" i="7"/>
  <c r="K115" i="7"/>
  <c r="J116" i="7"/>
  <c r="K116" i="7"/>
  <c r="J117" i="7"/>
  <c r="K117" i="7"/>
  <c r="J118" i="7"/>
  <c r="K118" i="7"/>
  <c r="J119" i="7"/>
  <c r="K119" i="7"/>
  <c r="J120" i="7"/>
  <c r="K120" i="7"/>
  <c r="J121" i="7"/>
  <c r="K121" i="7"/>
  <c r="J122" i="7"/>
  <c r="K122" i="7"/>
  <c r="J123" i="7"/>
  <c r="K123" i="7"/>
  <c r="J124" i="7"/>
  <c r="K124" i="7"/>
  <c r="J125" i="7"/>
  <c r="K125" i="7"/>
  <c r="J126" i="7"/>
  <c r="K126" i="7"/>
  <c r="J127" i="7"/>
  <c r="K127" i="7"/>
  <c r="J128" i="7"/>
  <c r="K128" i="7"/>
  <c r="J129" i="7"/>
  <c r="K129" i="7"/>
  <c r="J130" i="7"/>
  <c r="K130" i="7"/>
  <c r="J131" i="7"/>
  <c r="K131" i="7"/>
  <c r="J132" i="7"/>
  <c r="K132" i="7"/>
  <c r="J133" i="7"/>
  <c r="K133" i="7"/>
  <c r="J134" i="7"/>
  <c r="K134" i="7"/>
  <c r="J135" i="7"/>
  <c r="K135" i="7"/>
  <c r="J136" i="7"/>
  <c r="K136" i="7"/>
  <c r="J137" i="7"/>
  <c r="K137" i="7"/>
  <c r="J138" i="7"/>
  <c r="K138" i="7"/>
  <c r="J139" i="7"/>
  <c r="K139" i="7"/>
  <c r="J140" i="7"/>
  <c r="K140" i="7"/>
  <c r="J141" i="7"/>
  <c r="K141" i="7"/>
  <c r="J142" i="7"/>
  <c r="K142" i="7"/>
  <c r="J143" i="7"/>
  <c r="K143" i="7"/>
  <c r="J144" i="7"/>
  <c r="K144" i="7"/>
  <c r="J145" i="7"/>
  <c r="K145" i="7"/>
  <c r="J146" i="7"/>
  <c r="K146" i="7"/>
  <c r="J147" i="7"/>
  <c r="K147" i="7"/>
  <c r="J148" i="7"/>
  <c r="K148" i="7"/>
  <c r="J149" i="7"/>
  <c r="K149" i="7"/>
  <c r="J150" i="7"/>
  <c r="K150" i="7"/>
  <c r="J151" i="7"/>
  <c r="K151" i="7"/>
  <c r="J152" i="7"/>
  <c r="K152" i="7"/>
  <c r="J153" i="7"/>
  <c r="K153" i="7"/>
  <c r="J154" i="7"/>
  <c r="K154" i="7"/>
  <c r="J155" i="7"/>
  <c r="K155" i="7"/>
  <c r="J156" i="7"/>
  <c r="K156" i="7"/>
  <c r="J157" i="7"/>
  <c r="K157" i="7"/>
  <c r="J158" i="7"/>
  <c r="K158" i="7"/>
  <c r="J159" i="7"/>
  <c r="K159" i="7"/>
  <c r="J160" i="7"/>
  <c r="K160" i="7"/>
  <c r="J161" i="7"/>
  <c r="K161" i="7"/>
  <c r="J162" i="7"/>
  <c r="K162" i="7"/>
  <c r="J163" i="7"/>
  <c r="K163" i="7"/>
  <c r="J164" i="7"/>
  <c r="K164" i="7"/>
  <c r="J165" i="7"/>
  <c r="K165" i="7"/>
  <c r="J166" i="7"/>
  <c r="K166" i="7"/>
  <c r="J167" i="7"/>
  <c r="K167" i="7"/>
  <c r="J168" i="7"/>
  <c r="K168" i="7"/>
  <c r="J169" i="7"/>
  <c r="K169" i="7"/>
  <c r="J170" i="7"/>
  <c r="K170" i="7"/>
  <c r="J171" i="7"/>
  <c r="K171" i="7"/>
  <c r="J172" i="7"/>
  <c r="K172" i="7"/>
  <c r="J173" i="7"/>
  <c r="K173" i="7"/>
  <c r="J174" i="7"/>
  <c r="K174" i="7"/>
  <c r="J175" i="7"/>
  <c r="K175" i="7"/>
  <c r="J176" i="7"/>
  <c r="K176" i="7"/>
  <c r="J177" i="7"/>
  <c r="K177" i="7"/>
  <c r="J178" i="7"/>
  <c r="K178" i="7"/>
  <c r="J179" i="7"/>
  <c r="K179" i="7"/>
  <c r="J180" i="7"/>
  <c r="K180" i="7"/>
  <c r="J181" i="7"/>
  <c r="K181" i="7"/>
  <c r="J182" i="7"/>
  <c r="K182" i="7"/>
  <c r="J183" i="7"/>
  <c r="K183" i="7"/>
  <c r="J184" i="7"/>
  <c r="K184" i="7"/>
  <c r="J185" i="7"/>
  <c r="K185" i="7"/>
  <c r="J186" i="7"/>
  <c r="K186" i="7"/>
  <c r="J187" i="7"/>
  <c r="K187" i="7"/>
  <c r="J188" i="7"/>
  <c r="K188" i="7"/>
  <c r="J189" i="7"/>
  <c r="K189" i="7"/>
  <c r="J190" i="7"/>
  <c r="K190" i="7"/>
  <c r="J191" i="7"/>
  <c r="K191" i="7"/>
  <c r="J192" i="7"/>
  <c r="K192" i="7"/>
  <c r="J193" i="7"/>
  <c r="K193" i="7"/>
  <c r="J194" i="7"/>
  <c r="K194" i="7"/>
  <c r="J195" i="7"/>
  <c r="K195" i="7"/>
  <c r="J196" i="7"/>
  <c r="K196" i="7"/>
  <c r="J197" i="7"/>
  <c r="K197" i="7"/>
  <c r="J198" i="7"/>
  <c r="K198" i="7"/>
  <c r="J199" i="7"/>
  <c r="K199" i="7"/>
  <c r="J200" i="7"/>
  <c r="K200" i="7"/>
  <c r="J201" i="7"/>
  <c r="K201" i="7"/>
  <c r="J202" i="7"/>
  <c r="K202" i="7"/>
  <c r="J203" i="7"/>
  <c r="K203" i="7"/>
  <c r="J204" i="7"/>
  <c r="K204" i="7"/>
  <c r="J205" i="7"/>
  <c r="K205" i="7"/>
  <c r="K3" i="7"/>
  <c r="J3" i="7"/>
  <c r="AC1" i="5" l="1"/>
  <c r="J1" i="7" l="1"/>
  <c r="A1" i="7"/>
  <c r="B6" i="5"/>
  <c r="B5" i="5"/>
  <c r="B2" i="5"/>
  <c r="B3" i="5"/>
  <c r="B4" i="5"/>
  <c r="B12" i="7" l="1"/>
  <c r="D12" i="7"/>
  <c r="F12" i="7"/>
  <c r="M4" i="7"/>
  <c r="O4" i="7"/>
  <c r="M5" i="7"/>
  <c r="O5" i="7"/>
  <c r="M6" i="7"/>
  <c r="O6" i="7"/>
  <c r="M7" i="7"/>
  <c r="O7" i="7"/>
  <c r="M8" i="7"/>
  <c r="O8" i="7"/>
  <c r="M9" i="7"/>
  <c r="O9" i="7"/>
  <c r="M10" i="7"/>
  <c r="O10" i="7"/>
  <c r="M11" i="7"/>
  <c r="O11" i="7"/>
  <c r="M12" i="7"/>
  <c r="O12" i="7"/>
  <c r="M13" i="7"/>
  <c r="O13" i="7"/>
  <c r="M14" i="7"/>
  <c r="O14" i="7"/>
  <c r="M15" i="7"/>
  <c r="O15" i="7"/>
  <c r="M16" i="7"/>
  <c r="O16" i="7"/>
  <c r="M17" i="7"/>
  <c r="O17" i="7"/>
  <c r="M18" i="7"/>
  <c r="O18" i="7"/>
  <c r="M19" i="7"/>
  <c r="O19" i="7"/>
  <c r="M20" i="7"/>
  <c r="O20" i="7"/>
  <c r="M21" i="7"/>
  <c r="O21" i="7"/>
  <c r="M22" i="7"/>
  <c r="O22" i="7"/>
  <c r="M23" i="7"/>
  <c r="O23" i="7"/>
  <c r="M24" i="7"/>
  <c r="O24" i="7"/>
  <c r="M25" i="7"/>
  <c r="O25" i="7"/>
  <c r="M26" i="7"/>
  <c r="O26" i="7"/>
  <c r="M27" i="7"/>
  <c r="O27" i="7"/>
  <c r="M28" i="7"/>
  <c r="O28" i="7"/>
  <c r="M29" i="7"/>
  <c r="O29" i="7"/>
  <c r="M30" i="7"/>
  <c r="O30" i="7"/>
  <c r="M31" i="7"/>
  <c r="O31" i="7"/>
  <c r="M32" i="7"/>
  <c r="O32" i="7"/>
  <c r="M33" i="7"/>
  <c r="O33" i="7"/>
  <c r="M34" i="7"/>
  <c r="O34" i="7"/>
  <c r="M35" i="7"/>
  <c r="O35" i="7"/>
  <c r="M36" i="7"/>
  <c r="O36" i="7"/>
  <c r="M37" i="7"/>
  <c r="O37" i="7"/>
  <c r="M38" i="7"/>
  <c r="O38" i="7"/>
  <c r="M39" i="7"/>
  <c r="O39" i="7"/>
  <c r="M40" i="7"/>
  <c r="O40" i="7"/>
  <c r="M41" i="7"/>
  <c r="O41" i="7"/>
  <c r="M42" i="7"/>
  <c r="O42" i="7"/>
  <c r="M43" i="7"/>
  <c r="O43" i="7"/>
  <c r="M44" i="7"/>
  <c r="O44" i="7"/>
  <c r="C12" i="7"/>
  <c r="E12" i="7"/>
  <c r="N4" i="7"/>
  <c r="P4" i="7"/>
  <c r="N5" i="7"/>
  <c r="P5" i="7"/>
  <c r="N6" i="7"/>
  <c r="P6" i="7"/>
  <c r="N7" i="7"/>
  <c r="P7" i="7"/>
  <c r="N8" i="7"/>
  <c r="P8" i="7"/>
  <c r="N9" i="7"/>
  <c r="P9" i="7"/>
  <c r="N10" i="7"/>
  <c r="P10" i="7"/>
  <c r="N11" i="7"/>
  <c r="P11" i="7"/>
  <c r="N12" i="7"/>
  <c r="P12" i="7"/>
  <c r="N13" i="7"/>
  <c r="P13" i="7"/>
  <c r="N14" i="7"/>
  <c r="P14" i="7"/>
  <c r="N15" i="7"/>
  <c r="P15" i="7"/>
  <c r="N16" i="7"/>
  <c r="P16" i="7"/>
  <c r="N17" i="7"/>
  <c r="P17" i="7"/>
  <c r="N18" i="7"/>
  <c r="P18" i="7"/>
  <c r="N19" i="7"/>
  <c r="P19" i="7"/>
  <c r="N20" i="7"/>
  <c r="P20" i="7"/>
  <c r="N21" i="7"/>
  <c r="P21" i="7"/>
  <c r="N22" i="7"/>
  <c r="P22" i="7"/>
  <c r="N23" i="7"/>
  <c r="P23" i="7"/>
  <c r="N24" i="7"/>
  <c r="P24" i="7"/>
  <c r="N25" i="7"/>
  <c r="P25" i="7"/>
  <c r="N26" i="7"/>
  <c r="P26" i="7"/>
  <c r="N27" i="7"/>
  <c r="P27" i="7"/>
  <c r="N28" i="7"/>
  <c r="P28" i="7"/>
  <c r="N29" i="7"/>
  <c r="P29" i="7"/>
  <c r="N30" i="7"/>
  <c r="P30" i="7"/>
  <c r="N31" i="7"/>
  <c r="P31" i="7"/>
  <c r="N32" i="7"/>
  <c r="P32" i="7"/>
  <c r="N33" i="7"/>
  <c r="P33" i="7"/>
  <c r="N34" i="7"/>
  <c r="P34" i="7"/>
  <c r="N35" i="7"/>
  <c r="P35" i="7"/>
  <c r="N36" i="7"/>
  <c r="P36" i="7"/>
  <c r="N37" i="7"/>
  <c r="P37" i="7"/>
  <c r="N38" i="7"/>
  <c r="P38" i="7"/>
  <c r="N39" i="7"/>
  <c r="P39" i="7"/>
  <c r="P40" i="7"/>
  <c r="P41" i="7"/>
  <c r="P42" i="7"/>
  <c r="P43" i="7"/>
  <c r="P44" i="7"/>
  <c r="N45" i="7"/>
  <c r="P45" i="7"/>
  <c r="N46" i="7"/>
  <c r="P46" i="7"/>
  <c r="N47" i="7"/>
  <c r="P47" i="7"/>
  <c r="N48" i="7"/>
  <c r="P48" i="7"/>
  <c r="N49" i="7"/>
  <c r="P49" i="7"/>
  <c r="N50" i="7"/>
  <c r="P50" i="7"/>
  <c r="N51" i="7"/>
  <c r="P51" i="7"/>
  <c r="N52" i="7"/>
  <c r="P52" i="7"/>
  <c r="N53" i="7"/>
  <c r="P53" i="7"/>
  <c r="N54" i="7"/>
  <c r="P54" i="7"/>
  <c r="N55" i="7"/>
  <c r="P55" i="7"/>
  <c r="N56" i="7"/>
  <c r="P56" i="7"/>
  <c r="N57" i="7"/>
  <c r="P57" i="7"/>
  <c r="N58" i="7"/>
  <c r="P58" i="7"/>
  <c r="N59" i="7"/>
  <c r="P59" i="7"/>
  <c r="N60" i="7"/>
  <c r="P60" i="7"/>
  <c r="N61" i="7"/>
  <c r="P61" i="7"/>
  <c r="N62" i="7"/>
  <c r="P62" i="7"/>
  <c r="N63" i="7"/>
  <c r="P63" i="7"/>
  <c r="N64" i="7"/>
  <c r="P64" i="7"/>
  <c r="N65" i="7"/>
  <c r="P65" i="7"/>
  <c r="N66" i="7"/>
  <c r="P66" i="7"/>
  <c r="N67" i="7"/>
  <c r="P67" i="7"/>
  <c r="N68" i="7"/>
  <c r="P68" i="7"/>
  <c r="N69" i="7"/>
  <c r="P69" i="7"/>
  <c r="N70" i="7"/>
  <c r="P70" i="7"/>
  <c r="N71" i="7"/>
  <c r="P71" i="7"/>
  <c r="N72" i="7"/>
  <c r="P72" i="7"/>
  <c r="N73" i="7"/>
  <c r="P73" i="7"/>
  <c r="N74" i="7"/>
  <c r="P74" i="7"/>
  <c r="N75" i="7"/>
  <c r="P75" i="7"/>
  <c r="N76" i="7"/>
  <c r="P76" i="7"/>
  <c r="N77" i="7"/>
  <c r="P77" i="7"/>
  <c r="N78" i="7"/>
  <c r="P78" i="7"/>
  <c r="N79" i="7"/>
  <c r="P79" i="7"/>
  <c r="N80" i="7"/>
  <c r="P80" i="7"/>
  <c r="N40" i="7"/>
  <c r="N41" i="7"/>
  <c r="N42" i="7"/>
  <c r="N43" i="7"/>
  <c r="N44" i="7"/>
  <c r="M45" i="7"/>
  <c r="O45" i="7"/>
  <c r="M46" i="7"/>
  <c r="O46" i="7"/>
  <c r="M47" i="7"/>
  <c r="O47" i="7"/>
  <c r="M48" i="7"/>
  <c r="O48" i="7"/>
  <c r="M49" i="7"/>
  <c r="O49" i="7"/>
  <c r="M50" i="7"/>
  <c r="O50" i="7"/>
  <c r="M51" i="7"/>
  <c r="O51" i="7"/>
  <c r="M52" i="7"/>
  <c r="O52" i="7"/>
  <c r="M53" i="7"/>
  <c r="O53" i="7"/>
  <c r="M54" i="7"/>
  <c r="O54" i="7"/>
  <c r="M55" i="7"/>
  <c r="O55" i="7"/>
  <c r="M56" i="7"/>
  <c r="O56" i="7"/>
  <c r="M57" i="7"/>
  <c r="O57" i="7"/>
  <c r="M58" i="7"/>
  <c r="O58" i="7"/>
  <c r="M59" i="7"/>
  <c r="O59" i="7"/>
  <c r="M60" i="7"/>
  <c r="O60" i="7"/>
  <c r="M61" i="7"/>
  <c r="O61" i="7"/>
  <c r="M62" i="7"/>
  <c r="O62" i="7"/>
  <c r="M63" i="7"/>
  <c r="O63" i="7"/>
  <c r="M64" i="7"/>
  <c r="O64" i="7"/>
  <c r="M65" i="7"/>
  <c r="O65" i="7"/>
  <c r="M66" i="7"/>
  <c r="O66" i="7"/>
  <c r="M67" i="7"/>
  <c r="O67" i="7"/>
  <c r="M68" i="7"/>
  <c r="O68" i="7"/>
  <c r="M69" i="7"/>
  <c r="O69" i="7"/>
  <c r="M70" i="7"/>
  <c r="O70" i="7"/>
  <c r="M71" i="7"/>
  <c r="O71" i="7"/>
  <c r="M72" i="7"/>
  <c r="O72" i="7"/>
  <c r="M73" i="7"/>
  <c r="O73" i="7"/>
  <c r="M74" i="7"/>
  <c r="O74" i="7"/>
  <c r="M75" i="7"/>
  <c r="O75" i="7"/>
  <c r="M76" i="7"/>
  <c r="O76" i="7"/>
  <c r="M77" i="7"/>
  <c r="O77" i="7"/>
  <c r="M78" i="7"/>
  <c r="O78" i="7"/>
  <c r="M79" i="7"/>
  <c r="O79" i="7"/>
  <c r="M80" i="7"/>
  <c r="O80" i="7"/>
  <c r="M81" i="7"/>
  <c r="O81" i="7"/>
  <c r="M82" i="7"/>
  <c r="O82" i="7"/>
  <c r="M83" i="7"/>
  <c r="O83" i="7"/>
  <c r="M84" i="7"/>
  <c r="O84" i="7"/>
  <c r="P81" i="7"/>
  <c r="P82" i="7"/>
  <c r="P83" i="7"/>
  <c r="P84" i="7"/>
  <c r="N85" i="7"/>
  <c r="P85" i="7"/>
  <c r="N86" i="7"/>
  <c r="P86" i="7"/>
  <c r="N87" i="7"/>
  <c r="P87" i="7"/>
  <c r="N88" i="7"/>
  <c r="P88" i="7"/>
  <c r="N89" i="7"/>
  <c r="P89" i="7"/>
  <c r="N90" i="7"/>
  <c r="P90" i="7"/>
  <c r="N91" i="7"/>
  <c r="P91" i="7"/>
  <c r="N92" i="7"/>
  <c r="P92" i="7"/>
  <c r="N93" i="7"/>
  <c r="P93" i="7"/>
  <c r="N94" i="7"/>
  <c r="P94" i="7"/>
  <c r="N95" i="7"/>
  <c r="P95" i="7"/>
  <c r="N96" i="7"/>
  <c r="P96" i="7"/>
  <c r="N97" i="7"/>
  <c r="P97" i="7"/>
  <c r="N98" i="7"/>
  <c r="P98" i="7"/>
  <c r="N99" i="7"/>
  <c r="P99" i="7"/>
  <c r="N100" i="7"/>
  <c r="P100" i="7"/>
  <c r="N101" i="7"/>
  <c r="P101" i="7"/>
  <c r="N102" i="7"/>
  <c r="P102" i="7"/>
  <c r="N103" i="7"/>
  <c r="P103" i="7"/>
  <c r="N104" i="7"/>
  <c r="P104" i="7"/>
  <c r="N105" i="7"/>
  <c r="P105" i="7"/>
  <c r="N106" i="7"/>
  <c r="P106" i="7"/>
  <c r="N107" i="7"/>
  <c r="P107" i="7"/>
  <c r="N108" i="7"/>
  <c r="P108" i="7"/>
  <c r="N109" i="7"/>
  <c r="P109" i="7"/>
  <c r="N110" i="7"/>
  <c r="P110" i="7"/>
  <c r="N111" i="7"/>
  <c r="P111" i="7"/>
  <c r="N112" i="7"/>
  <c r="P112" i="7"/>
  <c r="N113" i="7"/>
  <c r="P113" i="7"/>
  <c r="N114" i="7"/>
  <c r="P114" i="7"/>
  <c r="N115" i="7"/>
  <c r="P115" i="7"/>
  <c r="N116" i="7"/>
  <c r="P116" i="7"/>
  <c r="N117" i="7"/>
  <c r="P117" i="7"/>
  <c r="N118" i="7"/>
  <c r="P118" i="7"/>
  <c r="N119" i="7"/>
  <c r="P119" i="7"/>
  <c r="N120" i="7"/>
  <c r="P120" i="7"/>
  <c r="N121" i="7"/>
  <c r="P121" i="7"/>
  <c r="N122" i="7"/>
  <c r="P122" i="7"/>
  <c r="N123" i="7"/>
  <c r="P123" i="7"/>
  <c r="N124" i="7"/>
  <c r="P124" i="7"/>
  <c r="N125" i="7"/>
  <c r="P125" i="7"/>
  <c r="N126" i="7"/>
  <c r="P126" i="7"/>
  <c r="N127" i="7"/>
  <c r="P127" i="7"/>
  <c r="N128" i="7"/>
  <c r="P128" i="7"/>
  <c r="N129" i="7"/>
  <c r="P129" i="7"/>
  <c r="N130" i="7"/>
  <c r="P130" i="7"/>
  <c r="N131" i="7"/>
  <c r="P131" i="7"/>
  <c r="N132" i="7"/>
  <c r="P132" i="7"/>
  <c r="N133" i="7"/>
  <c r="P133" i="7"/>
  <c r="N134" i="7"/>
  <c r="P134" i="7"/>
  <c r="N135" i="7"/>
  <c r="P135" i="7"/>
  <c r="N136" i="7"/>
  <c r="P136" i="7"/>
  <c r="N137" i="7"/>
  <c r="P137" i="7"/>
  <c r="N138" i="7"/>
  <c r="P138" i="7"/>
  <c r="N139" i="7"/>
  <c r="P139" i="7"/>
  <c r="N140" i="7"/>
  <c r="P140" i="7"/>
  <c r="N141" i="7"/>
  <c r="P141" i="7"/>
  <c r="N142" i="7"/>
  <c r="P142" i="7"/>
  <c r="N143" i="7"/>
  <c r="P143" i="7"/>
  <c r="N144" i="7"/>
  <c r="P144" i="7"/>
  <c r="N145" i="7"/>
  <c r="P145" i="7"/>
  <c r="N146" i="7"/>
  <c r="P146" i="7"/>
  <c r="N147" i="7"/>
  <c r="P147" i="7"/>
  <c r="N148" i="7"/>
  <c r="P148" i="7"/>
  <c r="N149" i="7"/>
  <c r="P149" i="7"/>
  <c r="N150" i="7"/>
  <c r="P150" i="7"/>
  <c r="N151" i="7"/>
  <c r="P151" i="7"/>
  <c r="N152" i="7"/>
  <c r="P152" i="7"/>
  <c r="N153" i="7"/>
  <c r="P153" i="7"/>
  <c r="N154" i="7"/>
  <c r="P154" i="7"/>
  <c r="N155" i="7"/>
  <c r="P155" i="7"/>
  <c r="N156" i="7"/>
  <c r="P156" i="7"/>
  <c r="N157" i="7"/>
  <c r="P157" i="7"/>
  <c r="N158" i="7"/>
  <c r="P158" i="7"/>
  <c r="N159" i="7"/>
  <c r="P159" i="7"/>
  <c r="N160" i="7"/>
  <c r="P160" i="7"/>
  <c r="N161" i="7"/>
  <c r="P161" i="7"/>
  <c r="N162" i="7"/>
  <c r="P162" i="7"/>
  <c r="N163" i="7"/>
  <c r="P163" i="7"/>
  <c r="N81" i="7"/>
  <c r="N82" i="7"/>
  <c r="N83" i="7"/>
  <c r="N84" i="7"/>
  <c r="M85" i="7"/>
  <c r="O85" i="7"/>
  <c r="M86" i="7"/>
  <c r="O86" i="7"/>
  <c r="M87" i="7"/>
  <c r="O87" i="7"/>
  <c r="M88" i="7"/>
  <c r="O88" i="7"/>
  <c r="M89" i="7"/>
  <c r="O89" i="7"/>
  <c r="M90" i="7"/>
  <c r="O90" i="7"/>
  <c r="M91" i="7"/>
  <c r="O91" i="7"/>
  <c r="M92" i="7"/>
  <c r="O92" i="7"/>
  <c r="M93" i="7"/>
  <c r="O93" i="7"/>
  <c r="M94" i="7"/>
  <c r="O94" i="7"/>
  <c r="M95" i="7"/>
  <c r="O95" i="7"/>
  <c r="M96" i="7"/>
  <c r="O96" i="7"/>
  <c r="M97" i="7"/>
  <c r="O97" i="7"/>
  <c r="M98" i="7"/>
  <c r="O98" i="7"/>
  <c r="M99" i="7"/>
  <c r="O99" i="7"/>
  <c r="M100" i="7"/>
  <c r="O100" i="7"/>
  <c r="M101" i="7"/>
  <c r="O101" i="7"/>
  <c r="M102" i="7"/>
  <c r="O102" i="7"/>
  <c r="M103" i="7"/>
  <c r="O103" i="7"/>
  <c r="M104" i="7"/>
  <c r="O104" i="7"/>
  <c r="M105" i="7"/>
  <c r="O105" i="7"/>
  <c r="M106" i="7"/>
  <c r="O106" i="7"/>
  <c r="M107" i="7"/>
  <c r="O107" i="7"/>
  <c r="M108" i="7"/>
  <c r="O108" i="7"/>
  <c r="M109" i="7"/>
  <c r="O109" i="7"/>
  <c r="M110" i="7"/>
  <c r="O110" i="7"/>
  <c r="M111" i="7"/>
  <c r="O111" i="7"/>
  <c r="M112" i="7"/>
  <c r="O112" i="7"/>
  <c r="M113" i="7"/>
  <c r="O113" i="7"/>
  <c r="M114" i="7"/>
  <c r="O114" i="7"/>
  <c r="M115" i="7"/>
  <c r="O115" i="7"/>
  <c r="M116" i="7"/>
  <c r="O116" i="7"/>
  <c r="M117" i="7"/>
  <c r="O117" i="7"/>
  <c r="M118" i="7"/>
  <c r="O118" i="7"/>
  <c r="M119" i="7"/>
  <c r="O119" i="7"/>
  <c r="M120" i="7"/>
  <c r="O120" i="7"/>
  <c r="M121" i="7"/>
  <c r="O121" i="7"/>
  <c r="M122" i="7"/>
  <c r="O122" i="7"/>
  <c r="M123" i="7"/>
  <c r="O123" i="7"/>
  <c r="M124" i="7"/>
  <c r="O124" i="7"/>
  <c r="M125" i="7"/>
  <c r="O125" i="7"/>
  <c r="M126" i="7"/>
  <c r="O126" i="7"/>
  <c r="M127" i="7"/>
  <c r="O127" i="7"/>
  <c r="M128" i="7"/>
  <c r="O128" i="7"/>
  <c r="M129" i="7"/>
  <c r="O129" i="7"/>
  <c r="M130" i="7"/>
  <c r="O130" i="7"/>
  <c r="M131" i="7"/>
  <c r="O131" i="7"/>
  <c r="M132" i="7"/>
  <c r="O132" i="7"/>
  <c r="M133" i="7"/>
  <c r="O133" i="7"/>
  <c r="M134" i="7"/>
  <c r="O134" i="7"/>
  <c r="M135" i="7"/>
  <c r="O135" i="7"/>
  <c r="M136" i="7"/>
  <c r="O136" i="7"/>
  <c r="M137" i="7"/>
  <c r="O137" i="7"/>
  <c r="M138" i="7"/>
  <c r="O138" i="7"/>
  <c r="M139" i="7"/>
  <c r="O139" i="7"/>
  <c r="M140" i="7"/>
  <c r="O140" i="7"/>
  <c r="M141" i="7"/>
  <c r="O141" i="7"/>
  <c r="M142" i="7"/>
  <c r="O142" i="7"/>
  <c r="M143" i="7"/>
  <c r="O143" i="7"/>
  <c r="M144" i="7"/>
  <c r="O144" i="7"/>
  <c r="M145" i="7"/>
  <c r="O145" i="7"/>
  <c r="M146" i="7"/>
  <c r="O146" i="7"/>
  <c r="M147" i="7"/>
  <c r="O147" i="7"/>
  <c r="M148" i="7"/>
  <c r="O148" i="7"/>
  <c r="M149" i="7"/>
  <c r="O149" i="7"/>
  <c r="M150" i="7"/>
  <c r="O150" i="7"/>
  <c r="M151" i="7"/>
  <c r="O151" i="7"/>
  <c r="M152" i="7"/>
  <c r="O152" i="7"/>
  <c r="M153" i="7"/>
  <c r="O153" i="7"/>
  <c r="M154" i="7"/>
  <c r="O154" i="7"/>
  <c r="M155" i="7"/>
  <c r="O155" i="7"/>
  <c r="M156" i="7"/>
  <c r="O156" i="7"/>
  <c r="M157" i="7"/>
  <c r="O157" i="7"/>
  <c r="M158" i="7"/>
  <c r="O158" i="7"/>
  <c r="M159" i="7"/>
  <c r="O159" i="7"/>
  <c r="M160" i="7"/>
  <c r="O160" i="7"/>
  <c r="M161" i="7"/>
  <c r="O161" i="7"/>
  <c r="M162" i="7"/>
  <c r="O162" i="7"/>
  <c r="M163" i="7"/>
  <c r="O163" i="7"/>
  <c r="M164" i="7"/>
  <c r="O164" i="7"/>
  <c r="M165" i="7"/>
  <c r="O165" i="7"/>
  <c r="M166" i="7"/>
  <c r="O166" i="7"/>
  <c r="M167" i="7"/>
  <c r="O167" i="7"/>
  <c r="P164" i="7"/>
  <c r="P165" i="7"/>
  <c r="P166" i="7"/>
  <c r="P167" i="7"/>
  <c r="N168" i="7"/>
  <c r="P168" i="7"/>
  <c r="N169" i="7"/>
  <c r="P169" i="7"/>
  <c r="N170" i="7"/>
  <c r="P170" i="7"/>
  <c r="N171" i="7"/>
  <c r="P171" i="7"/>
  <c r="N172" i="7"/>
  <c r="P172" i="7"/>
  <c r="N173" i="7"/>
  <c r="P173" i="7"/>
  <c r="N174" i="7"/>
  <c r="P174" i="7"/>
  <c r="N175" i="7"/>
  <c r="P175" i="7"/>
  <c r="N176" i="7"/>
  <c r="P176" i="7"/>
  <c r="N177" i="7"/>
  <c r="P177" i="7"/>
  <c r="N178" i="7"/>
  <c r="P178" i="7"/>
  <c r="N179" i="7"/>
  <c r="P179" i="7"/>
  <c r="N180" i="7"/>
  <c r="P180" i="7"/>
  <c r="N181" i="7"/>
  <c r="P181" i="7"/>
  <c r="N182" i="7"/>
  <c r="P182" i="7"/>
  <c r="N183" i="7"/>
  <c r="P183" i="7"/>
  <c r="N184" i="7"/>
  <c r="P184" i="7"/>
  <c r="N185" i="7"/>
  <c r="P185" i="7"/>
  <c r="N186" i="7"/>
  <c r="P186" i="7"/>
  <c r="N187" i="7"/>
  <c r="P187" i="7"/>
  <c r="N188" i="7"/>
  <c r="P188" i="7"/>
  <c r="N189" i="7"/>
  <c r="P189" i="7"/>
  <c r="N190" i="7"/>
  <c r="P190" i="7"/>
  <c r="N191" i="7"/>
  <c r="P191" i="7"/>
  <c r="N192" i="7"/>
  <c r="P192" i="7"/>
  <c r="N193" i="7"/>
  <c r="P193" i="7"/>
  <c r="N194" i="7"/>
  <c r="P194" i="7"/>
  <c r="N195" i="7"/>
  <c r="P195" i="7"/>
  <c r="N196" i="7"/>
  <c r="P196" i="7"/>
  <c r="N197" i="7"/>
  <c r="P197" i="7"/>
  <c r="N198" i="7"/>
  <c r="P198" i="7"/>
  <c r="N199" i="7"/>
  <c r="P199" i="7"/>
  <c r="N200" i="7"/>
  <c r="P200" i="7"/>
  <c r="N201" i="7"/>
  <c r="P201" i="7"/>
  <c r="N202" i="7"/>
  <c r="P202" i="7"/>
  <c r="N203" i="7"/>
  <c r="P203" i="7"/>
  <c r="N204" i="7"/>
  <c r="P204" i="7"/>
  <c r="N205" i="7"/>
  <c r="P205" i="7"/>
  <c r="P3" i="7"/>
  <c r="N3" i="7"/>
  <c r="L5" i="7"/>
  <c r="Q5" i="7" s="1"/>
  <c r="R5" i="7" s="1"/>
  <c r="L7" i="7"/>
  <c r="Q7" i="7" s="1"/>
  <c r="R7" i="7" s="1"/>
  <c r="L9" i="7"/>
  <c r="Q9" i="7" s="1"/>
  <c r="R9" i="7" s="1"/>
  <c r="L11" i="7"/>
  <c r="Q11" i="7" s="1"/>
  <c r="R11" i="7" s="1"/>
  <c r="L13" i="7"/>
  <c r="Q13" i="7" s="1"/>
  <c r="R13" i="7" s="1"/>
  <c r="L15" i="7"/>
  <c r="Q15" i="7" s="1"/>
  <c r="R15" i="7" s="1"/>
  <c r="L17" i="7"/>
  <c r="Q17" i="7" s="1"/>
  <c r="R17" i="7" s="1"/>
  <c r="L19" i="7"/>
  <c r="Q19" i="7" s="1"/>
  <c r="R19" i="7" s="1"/>
  <c r="L21" i="7"/>
  <c r="Q21" i="7" s="1"/>
  <c r="R21" i="7" s="1"/>
  <c r="L23" i="7"/>
  <c r="Q23" i="7" s="1"/>
  <c r="R23" i="7" s="1"/>
  <c r="L25" i="7"/>
  <c r="Q25" i="7" s="1"/>
  <c r="R25" i="7" s="1"/>
  <c r="L27" i="7"/>
  <c r="Q27" i="7" s="1"/>
  <c r="R27" i="7" s="1"/>
  <c r="L29" i="7"/>
  <c r="Q29" i="7" s="1"/>
  <c r="R29" i="7" s="1"/>
  <c r="L31" i="7"/>
  <c r="Q31" i="7" s="1"/>
  <c r="R31" i="7" s="1"/>
  <c r="L33" i="7"/>
  <c r="Q33" i="7" s="1"/>
  <c r="R33" i="7" s="1"/>
  <c r="L35" i="7"/>
  <c r="Q35" i="7" s="1"/>
  <c r="R35" i="7" s="1"/>
  <c r="L37" i="7"/>
  <c r="Q37" i="7" s="1"/>
  <c r="R37" i="7" s="1"/>
  <c r="L39" i="7"/>
  <c r="Q39" i="7" s="1"/>
  <c r="R39" i="7" s="1"/>
  <c r="L41" i="7"/>
  <c r="Q41" i="7" s="1"/>
  <c r="R41" i="7" s="1"/>
  <c r="L43" i="7"/>
  <c r="Q43" i="7" s="1"/>
  <c r="R43" i="7" s="1"/>
  <c r="L45" i="7"/>
  <c r="L47" i="7"/>
  <c r="L49" i="7"/>
  <c r="L51" i="7"/>
  <c r="L53" i="7"/>
  <c r="L55" i="7"/>
  <c r="L57" i="7"/>
  <c r="L59" i="7"/>
  <c r="L61" i="7"/>
  <c r="L63" i="7"/>
  <c r="L65" i="7"/>
  <c r="L67" i="7"/>
  <c r="L69" i="7"/>
  <c r="L71" i="7"/>
  <c r="L73" i="7"/>
  <c r="L75" i="7"/>
  <c r="L77" i="7"/>
  <c r="L79" i="7"/>
  <c r="L81" i="7"/>
  <c r="L83" i="7"/>
  <c r="L85" i="7"/>
  <c r="L87" i="7"/>
  <c r="L89" i="7"/>
  <c r="L91" i="7"/>
  <c r="L93" i="7"/>
  <c r="L95" i="7"/>
  <c r="L97" i="7"/>
  <c r="L99" i="7"/>
  <c r="L101" i="7"/>
  <c r="L103" i="7"/>
  <c r="L105" i="7"/>
  <c r="L107" i="7"/>
  <c r="L109" i="7"/>
  <c r="L111" i="7"/>
  <c r="L113" i="7"/>
  <c r="L115" i="7"/>
  <c r="L117" i="7"/>
  <c r="L119" i="7"/>
  <c r="L121" i="7"/>
  <c r="L123" i="7"/>
  <c r="L125" i="7"/>
  <c r="L127" i="7"/>
  <c r="L129" i="7"/>
  <c r="L131" i="7"/>
  <c r="L133" i="7"/>
  <c r="L135" i="7"/>
  <c r="L137" i="7"/>
  <c r="L139" i="7"/>
  <c r="L141" i="7"/>
  <c r="L143" i="7"/>
  <c r="L145" i="7"/>
  <c r="L147" i="7"/>
  <c r="L149" i="7"/>
  <c r="L151" i="7"/>
  <c r="L153" i="7"/>
  <c r="L155" i="7"/>
  <c r="L157" i="7"/>
  <c r="L159" i="7"/>
  <c r="L161" i="7"/>
  <c r="L163" i="7"/>
  <c r="L165" i="7"/>
  <c r="L167" i="7"/>
  <c r="L169" i="7"/>
  <c r="L171" i="7"/>
  <c r="L173" i="7"/>
  <c r="L175" i="7"/>
  <c r="L177" i="7"/>
  <c r="L179" i="7"/>
  <c r="N164" i="7"/>
  <c r="N165" i="7"/>
  <c r="N166" i="7"/>
  <c r="N167" i="7"/>
  <c r="M168" i="7"/>
  <c r="O168" i="7"/>
  <c r="M169" i="7"/>
  <c r="O169" i="7"/>
  <c r="M170" i="7"/>
  <c r="O170" i="7"/>
  <c r="M171" i="7"/>
  <c r="O171" i="7"/>
  <c r="M172" i="7"/>
  <c r="O172" i="7"/>
  <c r="M173" i="7"/>
  <c r="O173" i="7"/>
  <c r="M174" i="7"/>
  <c r="O174" i="7"/>
  <c r="M175" i="7"/>
  <c r="O175" i="7"/>
  <c r="M176" i="7"/>
  <c r="O176" i="7"/>
  <c r="M177" i="7"/>
  <c r="O177" i="7"/>
  <c r="M178" i="7"/>
  <c r="O178" i="7"/>
  <c r="M179" i="7"/>
  <c r="O179" i="7"/>
  <c r="M180" i="7"/>
  <c r="O180" i="7"/>
  <c r="M181" i="7"/>
  <c r="O181" i="7"/>
  <c r="M182" i="7"/>
  <c r="O182" i="7"/>
  <c r="M183" i="7"/>
  <c r="O183" i="7"/>
  <c r="M184" i="7"/>
  <c r="O184" i="7"/>
  <c r="M185" i="7"/>
  <c r="O185" i="7"/>
  <c r="M186" i="7"/>
  <c r="O186" i="7"/>
  <c r="M187" i="7"/>
  <c r="O187" i="7"/>
  <c r="M188" i="7"/>
  <c r="O188" i="7"/>
  <c r="M189" i="7"/>
  <c r="O189" i="7"/>
  <c r="M190" i="7"/>
  <c r="O190" i="7"/>
  <c r="M191" i="7"/>
  <c r="O191" i="7"/>
  <c r="M192" i="7"/>
  <c r="O192" i="7"/>
  <c r="M193" i="7"/>
  <c r="O193" i="7"/>
  <c r="M194" i="7"/>
  <c r="O194" i="7"/>
  <c r="M195" i="7"/>
  <c r="O195" i="7"/>
  <c r="M196" i="7"/>
  <c r="O196" i="7"/>
  <c r="M197" i="7"/>
  <c r="O197" i="7"/>
  <c r="M198" i="7"/>
  <c r="O198" i="7"/>
  <c r="M199" i="7"/>
  <c r="O199" i="7"/>
  <c r="M200" i="7"/>
  <c r="O200" i="7"/>
  <c r="M201" i="7"/>
  <c r="O201" i="7"/>
  <c r="M202" i="7"/>
  <c r="O202" i="7"/>
  <c r="M203" i="7"/>
  <c r="O203" i="7"/>
  <c r="M204" i="7"/>
  <c r="O204" i="7"/>
  <c r="M205" i="7"/>
  <c r="O205" i="7"/>
  <c r="O3" i="7"/>
  <c r="M3" i="7"/>
  <c r="L4" i="7"/>
  <c r="Q4" i="7" s="1"/>
  <c r="R4" i="7" s="1"/>
  <c r="L6" i="7"/>
  <c r="Q6" i="7" s="1"/>
  <c r="R6" i="7" s="1"/>
  <c r="L8" i="7"/>
  <c r="Q8" i="7" s="1"/>
  <c r="R8" i="7" s="1"/>
  <c r="L10" i="7"/>
  <c r="Q10" i="7" s="1"/>
  <c r="R10" i="7" s="1"/>
  <c r="L12" i="7"/>
  <c r="Q12" i="7" s="1"/>
  <c r="R12" i="7" s="1"/>
  <c r="L14" i="7"/>
  <c r="Q14" i="7" s="1"/>
  <c r="R14" i="7" s="1"/>
  <c r="L16" i="7"/>
  <c r="Q16" i="7" s="1"/>
  <c r="R16" i="7" s="1"/>
  <c r="L18" i="7"/>
  <c r="Q18" i="7" s="1"/>
  <c r="R18" i="7" s="1"/>
  <c r="L20" i="7"/>
  <c r="Q20" i="7" s="1"/>
  <c r="R20" i="7" s="1"/>
  <c r="L22" i="7"/>
  <c r="Q22" i="7" s="1"/>
  <c r="R22" i="7" s="1"/>
  <c r="L24" i="7"/>
  <c r="Q24" i="7" s="1"/>
  <c r="R24" i="7" s="1"/>
  <c r="L26" i="7"/>
  <c r="Q26" i="7" s="1"/>
  <c r="R26" i="7" s="1"/>
  <c r="L28" i="7"/>
  <c r="Q28" i="7" s="1"/>
  <c r="R28" i="7" s="1"/>
  <c r="L30" i="7"/>
  <c r="Q30" i="7" s="1"/>
  <c r="R30" i="7" s="1"/>
  <c r="L32" i="7"/>
  <c r="Q32" i="7" s="1"/>
  <c r="R32" i="7" s="1"/>
  <c r="L34" i="7"/>
  <c r="Q34" i="7" s="1"/>
  <c r="R34" i="7" s="1"/>
  <c r="L36" i="7"/>
  <c r="Q36" i="7" s="1"/>
  <c r="R36" i="7" s="1"/>
  <c r="L38" i="7"/>
  <c r="Q38" i="7" s="1"/>
  <c r="R38" i="7" s="1"/>
  <c r="L40" i="7"/>
  <c r="Q40" i="7" s="1"/>
  <c r="R40" i="7" s="1"/>
  <c r="L42" i="7"/>
  <c r="Q42" i="7" s="1"/>
  <c r="R42" i="7" s="1"/>
  <c r="L44" i="7"/>
  <c r="Q44" i="7" s="1"/>
  <c r="R44" i="7" s="1"/>
  <c r="L46" i="7"/>
  <c r="Q46" i="7" s="1"/>
  <c r="R46" i="7" s="1"/>
  <c r="L48" i="7"/>
  <c r="Q48" i="7" s="1"/>
  <c r="R48" i="7" s="1"/>
  <c r="L50" i="7"/>
  <c r="Q50" i="7" s="1"/>
  <c r="R50" i="7" s="1"/>
  <c r="L52" i="7"/>
  <c r="Q52" i="7" s="1"/>
  <c r="R52" i="7" s="1"/>
  <c r="L54" i="7"/>
  <c r="Q54" i="7" s="1"/>
  <c r="R54" i="7" s="1"/>
  <c r="L56" i="7"/>
  <c r="Q56" i="7" s="1"/>
  <c r="R56" i="7" s="1"/>
  <c r="L58" i="7"/>
  <c r="Q58" i="7" s="1"/>
  <c r="R58" i="7" s="1"/>
  <c r="L60" i="7"/>
  <c r="Q60" i="7" s="1"/>
  <c r="R60" i="7" s="1"/>
  <c r="L62" i="7"/>
  <c r="Q62" i="7" s="1"/>
  <c r="R62" i="7" s="1"/>
  <c r="L64" i="7"/>
  <c r="Q64" i="7" s="1"/>
  <c r="R64" i="7" s="1"/>
  <c r="L66" i="7"/>
  <c r="Q66" i="7" s="1"/>
  <c r="R66" i="7" s="1"/>
  <c r="L68" i="7"/>
  <c r="Q68" i="7" s="1"/>
  <c r="R68" i="7" s="1"/>
  <c r="L70" i="7"/>
  <c r="Q70" i="7" s="1"/>
  <c r="R70" i="7" s="1"/>
  <c r="L72" i="7"/>
  <c r="Q72" i="7" s="1"/>
  <c r="R72" i="7" s="1"/>
  <c r="L74" i="7"/>
  <c r="Q74" i="7" s="1"/>
  <c r="R74" i="7" s="1"/>
  <c r="L76" i="7"/>
  <c r="Q76" i="7" s="1"/>
  <c r="R76" i="7" s="1"/>
  <c r="L78" i="7"/>
  <c r="Q78" i="7" s="1"/>
  <c r="R78" i="7" s="1"/>
  <c r="L80" i="7"/>
  <c r="Q80" i="7" s="1"/>
  <c r="R80" i="7" s="1"/>
  <c r="L82" i="7"/>
  <c r="Q82" i="7" s="1"/>
  <c r="R82" i="7" s="1"/>
  <c r="L84" i="7"/>
  <c r="L86" i="7"/>
  <c r="Q86" i="7" s="1"/>
  <c r="R86" i="7" s="1"/>
  <c r="L88" i="7"/>
  <c r="L90" i="7"/>
  <c r="Q90" i="7" s="1"/>
  <c r="R90" i="7" s="1"/>
  <c r="L92" i="7"/>
  <c r="L94" i="7"/>
  <c r="Q94" i="7" s="1"/>
  <c r="R94" i="7" s="1"/>
  <c r="L96" i="7"/>
  <c r="L98" i="7"/>
  <c r="Q98" i="7" s="1"/>
  <c r="R98" i="7" s="1"/>
  <c r="L100" i="7"/>
  <c r="L102" i="7"/>
  <c r="Q102" i="7" s="1"/>
  <c r="R102" i="7" s="1"/>
  <c r="L104" i="7"/>
  <c r="L106" i="7"/>
  <c r="Q106" i="7" s="1"/>
  <c r="R106" i="7" s="1"/>
  <c r="L108" i="7"/>
  <c r="L110" i="7"/>
  <c r="Q110" i="7" s="1"/>
  <c r="R110" i="7" s="1"/>
  <c r="L112" i="7"/>
  <c r="L114" i="7"/>
  <c r="Q114" i="7" s="1"/>
  <c r="R114" i="7" s="1"/>
  <c r="L116" i="7"/>
  <c r="L118" i="7"/>
  <c r="Q118" i="7" s="1"/>
  <c r="R118" i="7" s="1"/>
  <c r="L120" i="7"/>
  <c r="L122" i="7"/>
  <c r="Q122" i="7" s="1"/>
  <c r="R122" i="7" s="1"/>
  <c r="L124" i="7"/>
  <c r="L126" i="7"/>
  <c r="Q126" i="7" s="1"/>
  <c r="R126" i="7" s="1"/>
  <c r="L128" i="7"/>
  <c r="L130" i="7"/>
  <c r="Q130" i="7" s="1"/>
  <c r="R130" i="7" s="1"/>
  <c r="L132" i="7"/>
  <c r="L134" i="7"/>
  <c r="Q134" i="7" s="1"/>
  <c r="R134" i="7" s="1"/>
  <c r="L136" i="7"/>
  <c r="L138" i="7"/>
  <c r="Q138" i="7" s="1"/>
  <c r="R138" i="7" s="1"/>
  <c r="L140" i="7"/>
  <c r="L142" i="7"/>
  <c r="Q142" i="7" s="1"/>
  <c r="R142" i="7" s="1"/>
  <c r="L144" i="7"/>
  <c r="L146" i="7"/>
  <c r="Q146" i="7" s="1"/>
  <c r="R146" i="7" s="1"/>
  <c r="L148" i="7"/>
  <c r="L150" i="7"/>
  <c r="L152" i="7"/>
  <c r="L154" i="7"/>
  <c r="L156" i="7"/>
  <c r="L158" i="7"/>
  <c r="L160" i="7"/>
  <c r="L162" i="7"/>
  <c r="L164" i="7"/>
  <c r="L166" i="7"/>
  <c r="L168" i="7"/>
  <c r="L170" i="7"/>
  <c r="L172" i="7"/>
  <c r="L174" i="7"/>
  <c r="L176" i="7"/>
  <c r="L178" i="7"/>
  <c r="L180" i="7"/>
  <c r="L182" i="7"/>
  <c r="L184" i="7"/>
  <c r="L186" i="7"/>
  <c r="L188" i="7"/>
  <c r="L190" i="7"/>
  <c r="L192" i="7"/>
  <c r="L194" i="7"/>
  <c r="L196" i="7"/>
  <c r="L183" i="7"/>
  <c r="L187" i="7"/>
  <c r="L191" i="7"/>
  <c r="L195" i="7"/>
  <c r="L198" i="7"/>
  <c r="L200" i="7"/>
  <c r="L202" i="7"/>
  <c r="L3" i="7"/>
  <c r="L181" i="7"/>
  <c r="L185" i="7"/>
  <c r="L189" i="7"/>
  <c r="L193" i="7"/>
  <c r="L197" i="7"/>
  <c r="L199" i="7"/>
  <c r="L201" i="7"/>
  <c r="L203" i="7"/>
  <c r="L205" i="7"/>
  <c r="L204" i="7"/>
  <c r="B4" i="7"/>
  <c r="E3" i="7"/>
  <c r="F11" i="7"/>
  <c r="D11" i="7"/>
  <c r="B11" i="7"/>
  <c r="E10" i="7"/>
  <c r="C10" i="7"/>
  <c r="F9" i="7"/>
  <c r="D9" i="7"/>
  <c r="B9" i="7"/>
  <c r="E8" i="7"/>
  <c r="C8" i="7"/>
  <c r="F7" i="7"/>
  <c r="D7" i="7"/>
  <c r="B7" i="7"/>
  <c r="E6" i="7"/>
  <c r="C6" i="7"/>
  <c r="F5" i="7"/>
  <c r="D5" i="7"/>
  <c r="B5" i="7"/>
  <c r="E4" i="7"/>
  <c r="C4" i="7"/>
  <c r="C3" i="7"/>
  <c r="B3" i="7"/>
  <c r="D3" i="7"/>
  <c r="F3" i="7"/>
  <c r="E11" i="7"/>
  <c r="C11" i="7"/>
  <c r="F10" i="7"/>
  <c r="D10" i="7"/>
  <c r="B10" i="7"/>
  <c r="E9" i="7"/>
  <c r="C9" i="7"/>
  <c r="F8" i="7"/>
  <c r="D8" i="7"/>
  <c r="B8" i="7"/>
  <c r="E7" i="7"/>
  <c r="C7" i="7"/>
  <c r="F6" i="7"/>
  <c r="D6" i="7"/>
  <c r="B6" i="7"/>
  <c r="E5" i="7"/>
  <c r="C5" i="7"/>
  <c r="F4" i="7"/>
  <c r="D4" i="7"/>
  <c r="G4" i="7"/>
  <c r="G5" i="7"/>
  <c r="G6" i="7"/>
  <c r="G7" i="7"/>
  <c r="G8" i="7"/>
  <c r="G9" i="7"/>
  <c r="G10" i="7"/>
  <c r="G11" i="7"/>
  <c r="G3" i="7"/>
  <c r="Q205" i="7" l="1"/>
  <c r="R205" i="7" s="1"/>
  <c r="Q201" i="7"/>
  <c r="R201" i="7" s="1"/>
  <c r="Q197" i="7"/>
  <c r="R197" i="7" s="1"/>
  <c r="Q189" i="7"/>
  <c r="R189" i="7" s="1"/>
  <c r="Q181" i="7"/>
  <c r="R181" i="7" s="1"/>
  <c r="Q202" i="7"/>
  <c r="R202" i="7" s="1"/>
  <c r="Q198" i="7"/>
  <c r="R198" i="7" s="1"/>
  <c r="Q191" i="7"/>
  <c r="R191" i="7" s="1"/>
  <c r="Q183" i="7"/>
  <c r="R183" i="7" s="1"/>
  <c r="Q194" i="7"/>
  <c r="R194" i="7" s="1"/>
  <c r="Q190" i="7"/>
  <c r="R190" i="7" s="1"/>
  <c r="Q186" i="7"/>
  <c r="R186" i="7" s="1"/>
  <c r="Q182" i="7"/>
  <c r="R182" i="7" s="1"/>
  <c r="Q178" i="7"/>
  <c r="R178" i="7" s="1"/>
  <c r="Q174" i="7"/>
  <c r="R174" i="7" s="1"/>
  <c r="Q170" i="7"/>
  <c r="R170" i="7" s="1"/>
  <c r="Q166" i="7"/>
  <c r="R166" i="7" s="1"/>
  <c r="Q162" i="7"/>
  <c r="R162" i="7" s="1"/>
  <c r="Q158" i="7"/>
  <c r="R158" i="7" s="1"/>
  <c r="Q154" i="7"/>
  <c r="R154" i="7" s="1"/>
  <c r="Q150" i="7"/>
  <c r="R150" i="7" s="1"/>
  <c r="Q163" i="7"/>
  <c r="R163" i="7" s="1"/>
  <c r="Q159" i="7"/>
  <c r="R159" i="7" s="1"/>
  <c r="Q155" i="7"/>
  <c r="R155" i="7" s="1"/>
  <c r="Q151" i="7"/>
  <c r="R151" i="7" s="1"/>
  <c r="Q147" i="7"/>
  <c r="R147" i="7" s="1"/>
  <c r="Q143" i="7"/>
  <c r="R143" i="7" s="1"/>
  <c r="Q139" i="7"/>
  <c r="R139" i="7" s="1"/>
  <c r="Q135" i="7"/>
  <c r="R135" i="7" s="1"/>
  <c r="Q131" i="7"/>
  <c r="R131" i="7" s="1"/>
  <c r="Q127" i="7"/>
  <c r="R127" i="7" s="1"/>
  <c r="Q123" i="7"/>
  <c r="R123" i="7" s="1"/>
  <c r="Q119" i="7"/>
  <c r="R119" i="7" s="1"/>
  <c r="Q115" i="7"/>
  <c r="R115" i="7" s="1"/>
  <c r="Q111" i="7"/>
  <c r="R111" i="7" s="1"/>
  <c r="Q107" i="7"/>
  <c r="R107" i="7" s="1"/>
  <c r="Q103" i="7"/>
  <c r="R103" i="7" s="1"/>
  <c r="Q99" i="7"/>
  <c r="R99" i="7" s="1"/>
  <c r="Q95" i="7"/>
  <c r="R95" i="7" s="1"/>
  <c r="Q91" i="7"/>
  <c r="R91" i="7" s="1"/>
  <c r="Q87" i="7"/>
  <c r="R87" i="7" s="1"/>
  <c r="Q83" i="7"/>
  <c r="R83" i="7" s="1"/>
  <c r="Q79" i="7"/>
  <c r="R79" i="7" s="1"/>
  <c r="Q75" i="7"/>
  <c r="R75" i="7" s="1"/>
  <c r="Q71" i="7"/>
  <c r="R71" i="7" s="1"/>
  <c r="Q67" i="7"/>
  <c r="R67" i="7" s="1"/>
  <c r="Q63" i="7"/>
  <c r="R63" i="7" s="1"/>
  <c r="Q59" i="7"/>
  <c r="R59" i="7" s="1"/>
  <c r="Q55" i="7"/>
  <c r="R55" i="7" s="1"/>
  <c r="Q51" i="7"/>
  <c r="R51" i="7" s="1"/>
  <c r="Q47" i="7"/>
  <c r="R47" i="7" s="1"/>
  <c r="Q179" i="7"/>
  <c r="R179" i="7" s="1"/>
  <c r="Q204" i="7"/>
  <c r="R204" i="7" s="1"/>
  <c r="Q203" i="7"/>
  <c r="R203" i="7" s="1"/>
  <c r="Q199" i="7"/>
  <c r="R199" i="7" s="1"/>
  <c r="Q193" i="7"/>
  <c r="R193" i="7" s="1"/>
  <c r="Q185" i="7"/>
  <c r="R185" i="7" s="1"/>
  <c r="Q3" i="7"/>
  <c r="R3" i="7" s="1"/>
  <c r="H3" i="7" s="1"/>
  <c r="Q200" i="7"/>
  <c r="R200" i="7" s="1"/>
  <c r="Q195" i="7"/>
  <c r="R195" i="7" s="1"/>
  <c r="Q187" i="7"/>
  <c r="R187" i="7" s="1"/>
  <c r="Q196" i="7"/>
  <c r="R196" i="7" s="1"/>
  <c r="Q192" i="7"/>
  <c r="R192" i="7" s="1"/>
  <c r="Q188" i="7"/>
  <c r="R188" i="7" s="1"/>
  <c r="Q184" i="7"/>
  <c r="R184" i="7" s="1"/>
  <c r="Q180" i="7"/>
  <c r="R180" i="7" s="1"/>
  <c r="Q176" i="7"/>
  <c r="R176" i="7" s="1"/>
  <c r="Q172" i="7"/>
  <c r="R172" i="7" s="1"/>
  <c r="Q168" i="7"/>
  <c r="R168" i="7" s="1"/>
  <c r="Q164" i="7"/>
  <c r="R164" i="7" s="1"/>
  <c r="Q160" i="7"/>
  <c r="R160" i="7" s="1"/>
  <c r="Q156" i="7"/>
  <c r="R156" i="7" s="1"/>
  <c r="Q152" i="7"/>
  <c r="R152" i="7" s="1"/>
  <c r="Q148" i="7"/>
  <c r="R148" i="7" s="1"/>
  <c r="Q144" i="7"/>
  <c r="R144" i="7" s="1"/>
  <c r="Q140" i="7"/>
  <c r="R140" i="7" s="1"/>
  <c r="Q136" i="7"/>
  <c r="R136" i="7" s="1"/>
  <c r="Q132" i="7"/>
  <c r="R132" i="7" s="1"/>
  <c r="Q128" i="7"/>
  <c r="R128" i="7" s="1"/>
  <c r="Q124" i="7"/>
  <c r="R124" i="7" s="1"/>
  <c r="Q120" i="7"/>
  <c r="R120" i="7" s="1"/>
  <c r="H12" i="7" s="1"/>
  <c r="Q116" i="7"/>
  <c r="R116" i="7" s="1"/>
  <c r="Q112" i="7"/>
  <c r="R112" i="7" s="1"/>
  <c r="Q108" i="7"/>
  <c r="R108" i="7" s="1"/>
  <c r="Q104" i="7"/>
  <c r="R104" i="7" s="1"/>
  <c r="Q100" i="7"/>
  <c r="R100" i="7" s="1"/>
  <c r="Q96" i="7"/>
  <c r="R96" i="7" s="1"/>
  <c r="Q92" i="7"/>
  <c r="R92" i="7" s="1"/>
  <c r="Q88" i="7"/>
  <c r="R88" i="7" s="1"/>
  <c r="Q84" i="7"/>
  <c r="R84" i="7" s="1"/>
  <c r="H4" i="7"/>
  <c r="Q177" i="7"/>
  <c r="R177" i="7" s="1"/>
  <c r="Q173" i="7"/>
  <c r="R173" i="7" s="1"/>
  <c r="Q169" i="7"/>
  <c r="R169" i="7" s="1"/>
  <c r="Q165" i="7"/>
  <c r="R165" i="7" s="1"/>
  <c r="Q161" i="7"/>
  <c r="R161" i="7" s="1"/>
  <c r="Q157" i="7"/>
  <c r="R157" i="7" s="1"/>
  <c r="Q153" i="7"/>
  <c r="R153" i="7" s="1"/>
  <c r="Q149" i="7"/>
  <c r="R149" i="7" s="1"/>
  <c r="Q145" i="7"/>
  <c r="R145" i="7" s="1"/>
  <c r="Q141" i="7"/>
  <c r="R141" i="7" s="1"/>
  <c r="Q137" i="7"/>
  <c r="R137" i="7" s="1"/>
  <c r="Q133" i="7"/>
  <c r="R133" i="7" s="1"/>
  <c r="Q129" i="7"/>
  <c r="R129" i="7" s="1"/>
  <c r="Q125" i="7"/>
  <c r="R125" i="7" s="1"/>
  <c r="Q121" i="7"/>
  <c r="R121" i="7" s="1"/>
  <c r="Q117" i="7"/>
  <c r="R117" i="7" s="1"/>
  <c r="Q113" i="7"/>
  <c r="R113" i="7" s="1"/>
  <c r="Q109" i="7"/>
  <c r="R109" i="7" s="1"/>
  <c r="Q105" i="7"/>
  <c r="R105" i="7" s="1"/>
  <c r="Q101" i="7"/>
  <c r="R101" i="7" s="1"/>
  <c r="Q97" i="7"/>
  <c r="R97" i="7" s="1"/>
  <c r="Q93" i="7"/>
  <c r="R93" i="7" s="1"/>
  <c r="Q89" i="7"/>
  <c r="R89" i="7" s="1"/>
  <c r="Q85" i="7"/>
  <c r="R85" i="7" s="1"/>
  <c r="Q81" i="7"/>
  <c r="R81" i="7" s="1"/>
  <c r="Q77" i="7"/>
  <c r="R77" i="7" s="1"/>
  <c r="Q73" i="7"/>
  <c r="R73" i="7" s="1"/>
  <c r="Q69" i="7"/>
  <c r="R69" i="7" s="1"/>
  <c r="Q65" i="7"/>
  <c r="R65" i="7" s="1"/>
  <c r="Q61" i="7"/>
  <c r="R61" i="7" s="1"/>
  <c r="Q57" i="7"/>
  <c r="R57" i="7" s="1"/>
  <c r="Q53" i="7"/>
  <c r="R53" i="7" s="1"/>
  <c r="Q49" i="7"/>
  <c r="R49" i="7" s="1"/>
  <c r="Q45" i="7"/>
  <c r="R45" i="7" s="1"/>
  <c r="Q175" i="7"/>
  <c r="R175" i="7" s="1"/>
  <c r="Q171" i="7"/>
  <c r="R171" i="7" s="1"/>
  <c r="Q167" i="7"/>
  <c r="R167" i="7" s="1"/>
  <c r="H7" i="7"/>
  <c r="D170" i="4"/>
  <c r="D171" i="4"/>
  <c r="D172" i="4"/>
  <c r="D173" i="4"/>
  <c r="D174" i="4"/>
  <c r="D175" i="4"/>
  <c r="D176" i="4"/>
  <c r="D177" i="4"/>
  <c r="D178" i="4"/>
  <c r="D2" i="4"/>
  <c r="D10" i="4"/>
  <c r="D11" i="4"/>
  <c r="D12" i="4"/>
  <c r="D13" i="4"/>
  <c r="D14" i="4"/>
  <c r="D15" i="4"/>
  <c r="D16" i="4"/>
  <c r="D17" i="4"/>
  <c r="D3" i="4"/>
  <c r="D5" i="4"/>
  <c r="D6" i="4"/>
  <c r="D7" i="4"/>
  <c r="D8" i="4"/>
  <c r="D9" i="4"/>
  <c r="D18" i="4"/>
  <c r="D4" i="4"/>
  <c r="D65" i="4"/>
  <c r="D77" i="4"/>
  <c r="D81" i="4"/>
  <c r="D82" i="4"/>
  <c r="D83" i="4"/>
  <c r="D84" i="4"/>
  <c r="D85" i="4"/>
  <c r="D86" i="4"/>
  <c r="D87" i="4"/>
  <c r="D66" i="4"/>
  <c r="D68" i="4"/>
  <c r="D69" i="4"/>
  <c r="D70" i="4"/>
  <c r="D71" i="4"/>
  <c r="D72" i="4"/>
  <c r="D73" i="4"/>
  <c r="D74" i="4"/>
  <c r="D75" i="4"/>
  <c r="D76" i="4"/>
  <c r="D78" i="4"/>
  <c r="D79" i="4"/>
  <c r="D80" i="4"/>
  <c r="D88" i="4"/>
  <c r="D89" i="4"/>
  <c r="D67" i="4"/>
  <c r="D120" i="4"/>
  <c r="D130" i="4"/>
  <c r="D131" i="4"/>
  <c r="D132" i="4"/>
  <c r="D133" i="4"/>
  <c r="D134" i="4"/>
  <c r="D135" i="4"/>
  <c r="D136" i="4"/>
  <c r="D137" i="4"/>
  <c r="D121" i="4"/>
  <c r="D123" i="4"/>
  <c r="D124" i="4"/>
  <c r="D125" i="4"/>
  <c r="D126" i="4"/>
  <c r="D127" i="4"/>
  <c r="D128" i="4"/>
  <c r="D129" i="4"/>
  <c r="D138" i="4"/>
  <c r="D139" i="4"/>
  <c r="D140" i="4"/>
  <c r="D141" i="4"/>
  <c r="D122" i="4"/>
  <c r="D37" i="4"/>
  <c r="D49" i="4"/>
  <c r="D54" i="4"/>
  <c r="D55" i="4"/>
  <c r="D56" i="4"/>
  <c r="D57" i="4"/>
  <c r="D58" i="4"/>
  <c r="D59" i="4"/>
  <c r="D60" i="4"/>
  <c r="D38" i="4"/>
  <c r="D40" i="4"/>
  <c r="D41" i="4"/>
  <c r="D42" i="4"/>
  <c r="D43" i="4"/>
  <c r="D44" i="4"/>
  <c r="D45" i="4"/>
  <c r="D46" i="4"/>
  <c r="D47" i="4"/>
  <c r="D48" i="4"/>
  <c r="D50" i="4"/>
  <c r="D51" i="4"/>
  <c r="D52" i="4"/>
  <c r="D53" i="4"/>
  <c r="D61" i="4"/>
  <c r="D62" i="4"/>
  <c r="D63" i="4"/>
  <c r="D64" i="4"/>
  <c r="D39" i="4"/>
  <c r="D19" i="4"/>
  <c r="D27" i="4"/>
  <c r="D28" i="4"/>
  <c r="D29" i="4"/>
  <c r="D30" i="4"/>
  <c r="D31" i="4"/>
  <c r="D32" i="4"/>
  <c r="D33" i="4"/>
  <c r="D34" i="4"/>
  <c r="D20" i="4"/>
  <c r="D22" i="4"/>
  <c r="D23" i="4"/>
  <c r="D24" i="4"/>
  <c r="D25" i="4"/>
  <c r="D26" i="4"/>
  <c r="D35" i="4"/>
  <c r="D36" i="4"/>
  <c r="D21" i="4"/>
  <c r="D142" i="4"/>
  <c r="D154" i="4"/>
  <c r="D159" i="4"/>
  <c r="D160" i="4"/>
  <c r="D161" i="4"/>
  <c r="D162" i="4"/>
  <c r="D163" i="4"/>
  <c r="D164" i="4"/>
  <c r="D165" i="4"/>
  <c r="D143" i="4"/>
  <c r="D145" i="4"/>
  <c r="D146" i="4"/>
  <c r="D147" i="4"/>
  <c r="D148" i="4"/>
  <c r="D149" i="4"/>
  <c r="D150" i="4"/>
  <c r="D151" i="4"/>
  <c r="D152" i="4"/>
  <c r="D153" i="4"/>
  <c r="D155" i="4"/>
  <c r="D156" i="4"/>
  <c r="D157" i="4"/>
  <c r="D158" i="4"/>
  <c r="D166" i="4"/>
  <c r="D167" i="4"/>
  <c r="D168" i="4"/>
  <c r="D144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90" i="4"/>
  <c r="D102" i="4"/>
  <c r="D107" i="4"/>
  <c r="D108" i="4"/>
  <c r="D109" i="4"/>
  <c r="D110" i="4"/>
  <c r="D111" i="4"/>
  <c r="D112" i="4"/>
  <c r="D113" i="4"/>
  <c r="D91" i="4"/>
  <c r="D93" i="4"/>
  <c r="D94" i="4"/>
  <c r="D95" i="4"/>
  <c r="D96" i="4"/>
  <c r="D97" i="4"/>
  <c r="D98" i="4"/>
  <c r="D99" i="4"/>
  <c r="D100" i="4"/>
  <c r="D101" i="4"/>
  <c r="D103" i="4"/>
  <c r="D104" i="4"/>
  <c r="D105" i="4"/>
  <c r="D106" i="4"/>
  <c r="D114" i="4"/>
  <c r="D115" i="4"/>
  <c r="D116" i="4"/>
  <c r="D117" i="4"/>
  <c r="D92" i="4"/>
  <c r="D169" i="4"/>
  <c r="H9" i="7" l="1"/>
  <c r="H5" i="7"/>
  <c r="H6" i="7"/>
  <c r="H8" i="7"/>
  <c r="H10" i="7"/>
  <c r="H11" i="7"/>
</calcChain>
</file>

<file path=xl/sharedStrings.xml><?xml version="1.0" encoding="utf-8"?>
<sst xmlns="http://schemas.openxmlformats.org/spreadsheetml/2006/main" count="485" uniqueCount="250">
  <si>
    <t>L'OREAL</t>
  </si>
  <si>
    <t>BAR COIFFURE</t>
  </si>
  <si>
    <t>GOLDWELL</t>
  </si>
  <si>
    <t>BHS</t>
  </si>
  <si>
    <t>Stock Initial</t>
  </si>
  <si>
    <t>Produits</t>
  </si>
  <si>
    <t>Gamme de produits</t>
  </si>
  <si>
    <t>Nouv Stock</t>
  </si>
  <si>
    <t>produits</t>
  </si>
  <si>
    <t>Date</t>
  </si>
  <si>
    <t>Qté S</t>
  </si>
  <si>
    <t>Qté E</t>
  </si>
  <si>
    <t>Gamme de Produits</t>
  </si>
  <si>
    <t>DIVERS</t>
  </si>
  <si>
    <t>oreal shampoing</t>
  </si>
  <si>
    <t>oreala</t>
  </si>
  <si>
    <t>orealc</t>
  </si>
  <si>
    <t>oreald</t>
  </si>
  <si>
    <t>oreale</t>
  </si>
  <si>
    <t>orealf</t>
  </si>
  <si>
    <t>orealg</t>
  </si>
  <si>
    <t>orealh</t>
  </si>
  <si>
    <t>orealo</t>
  </si>
  <si>
    <t>Prix Unitaire</t>
  </si>
  <si>
    <t>bar 2</t>
  </si>
  <si>
    <t>bar 3</t>
  </si>
  <si>
    <t>bar 4</t>
  </si>
  <si>
    <t>bar 5</t>
  </si>
  <si>
    <t>bar 6</t>
  </si>
  <si>
    <t>bar 7</t>
  </si>
  <si>
    <t>bar 8</t>
  </si>
  <si>
    <t>bar 9</t>
  </si>
  <si>
    <t>bar 10</t>
  </si>
  <si>
    <t>bar 11</t>
  </si>
  <si>
    <t>bar 12</t>
  </si>
  <si>
    <t>bar 13</t>
  </si>
  <si>
    <t>bar 14</t>
  </si>
  <si>
    <t>bar 15</t>
  </si>
  <si>
    <t>bar 99</t>
  </si>
  <si>
    <t>bar 100</t>
  </si>
  <si>
    <t>cacest 1</t>
  </si>
  <si>
    <t>cacest 2</t>
  </si>
  <si>
    <t>cacest 3</t>
  </si>
  <si>
    <t>cacest 4</t>
  </si>
  <si>
    <t>cacest 5</t>
  </si>
  <si>
    <t>cacest 6</t>
  </si>
  <si>
    <t>cacest 7</t>
  </si>
  <si>
    <t>cacest 8</t>
  </si>
  <si>
    <t>cacest 9</t>
  </si>
  <si>
    <t>cacest 10</t>
  </si>
  <si>
    <t>cacest 11</t>
  </si>
  <si>
    <t>cacest 12</t>
  </si>
  <si>
    <t>cacest 13</t>
  </si>
  <si>
    <t>cacest 14</t>
  </si>
  <si>
    <t>cacest 15</t>
  </si>
  <si>
    <t>cacest 16</t>
  </si>
  <si>
    <t>cacest 17</t>
  </si>
  <si>
    <t>cacest 18</t>
  </si>
  <si>
    <t>cacest 19</t>
  </si>
  <si>
    <t>cacest 20</t>
  </si>
  <si>
    <t>cacest 21</t>
  </si>
  <si>
    <t>cacest 22</t>
  </si>
  <si>
    <t>cacest 98</t>
  </si>
  <si>
    <t>cacest 99</t>
  </si>
  <si>
    <t>cacest 100</t>
  </si>
  <si>
    <t>CAC.EST</t>
  </si>
  <si>
    <t>goldwell 1</t>
  </si>
  <si>
    <t>goldwell 2</t>
  </si>
  <si>
    <t>goldwell 3</t>
  </si>
  <si>
    <t>goldwell 4</t>
  </si>
  <si>
    <t>goldwell 5</t>
  </si>
  <si>
    <t>goldwell 6</t>
  </si>
  <si>
    <t>goldwell 7</t>
  </si>
  <si>
    <t>goldwell 8</t>
  </si>
  <si>
    <t>goldwell 10</t>
  </si>
  <si>
    <t>goldwell 11</t>
  </si>
  <si>
    <t>goldwell 12</t>
  </si>
  <si>
    <t>goldwell 13</t>
  </si>
  <si>
    <t>goldwell 14</t>
  </si>
  <si>
    <t>goldwell 15</t>
  </si>
  <si>
    <t>goldwell 16</t>
  </si>
  <si>
    <t>goldwell 17</t>
  </si>
  <si>
    <t>goldwell 96</t>
  </si>
  <si>
    <t>goldwell 97</t>
  </si>
  <si>
    <t>goldwell 98</t>
  </si>
  <si>
    <t>goldwell 99</t>
  </si>
  <si>
    <t>goldwell 100</t>
  </si>
  <si>
    <t>bout coif 1</t>
  </si>
  <si>
    <t>bout coif 2</t>
  </si>
  <si>
    <t>bout coif 3</t>
  </si>
  <si>
    <t>bout coif 4</t>
  </si>
  <si>
    <t>bout coif 5</t>
  </si>
  <si>
    <t>bout coif 6</t>
  </si>
  <si>
    <t>bout coif 7</t>
  </si>
  <si>
    <t>bout coif 8</t>
  </si>
  <si>
    <t>bout coif 9</t>
  </si>
  <si>
    <t>bout coif 10</t>
  </si>
  <si>
    <t>bout coif 11</t>
  </si>
  <si>
    <t>bout coif 12</t>
  </si>
  <si>
    <t>bout coif 13</t>
  </si>
  <si>
    <t>bout coif 14</t>
  </si>
  <si>
    <t>bout coif 15</t>
  </si>
  <si>
    <t>bout coif 16</t>
  </si>
  <si>
    <t>bout coif 17</t>
  </si>
  <si>
    <t>bout coif 18</t>
  </si>
  <si>
    <t>bout coif 19</t>
  </si>
  <si>
    <t>bout coif 20</t>
  </si>
  <si>
    <t>bout coif 21</t>
  </si>
  <si>
    <t>bout coif 22</t>
  </si>
  <si>
    <t>bout coif 23</t>
  </si>
  <si>
    <t>bout coif 96</t>
  </si>
  <si>
    <t>bout coif 97</t>
  </si>
  <si>
    <t>bout coif 98</t>
  </si>
  <si>
    <t>bout coif 99</t>
  </si>
  <si>
    <t>bout coif 100</t>
  </si>
  <si>
    <t>BOUT. COIFFEUR</t>
  </si>
  <si>
    <t>bhs 1</t>
  </si>
  <si>
    <t>bhs 2</t>
  </si>
  <si>
    <t>bhs 3</t>
  </si>
  <si>
    <t>bhs 4</t>
  </si>
  <si>
    <t>bhs 5</t>
  </si>
  <si>
    <t>bhs 6</t>
  </si>
  <si>
    <t>bhs 7</t>
  </si>
  <si>
    <t>bhs 8</t>
  </si>
  <si>
    <t>bhs 9</t>
  </si>
  <si>
    <t>bhs 10</t>
  </si>
  <si>
    <t>bhs 11</t>
  </si>
  <si>
    <t>bhs 12</t>
  </si>
  <si>
    <t>bhs 13</t>
  </si>
  <si>
    <t>bhs 14</t>
  </si>
  <si>
    <t>bhs 15</t>
  </si>
  <si>
    <t>bhs 98</t>
  </si>
  <si>
    <t>bhs 99</t>
  </si>
  <si>
    <t>bhs 100</t>
  </si>
  <si>
    <t>hair pommade 1</t>
  </si>
  <si>
    <t>hair pommade 2</t>
  </si>
  <si>
    <t>hair pommade 3</t>
  </si>
  <si>
    <t>hair pommade 4</t>
  </si>
  <si>
    <t>hair pommade 5</t>
  </si>
  <si>
    <t>hair pommade 6</t>
  </si>
  <si>
    <t>hair pommade 7</t>
  </si>
  <si>
    <t>hair pommade 8</t>
  </si>
  <si>
    <t>hair pommade 9</t>
  </si>
  <si>
    <t>hair pommade 10</t>
  </si>
  <si>
    <t>hair pommade 11</t>
  </si>
  <si>
    <t>hair pommade 12</t>
  </si>
  <si>
    <t>hair pommade 13</t>
  </si>
  <si>
    <t>hair pommade 14</t>
  </si>
  <si>
    <t>hair pommade 15</t>
  </si>
  <si>
    <t>hair pommade 16</t>
  </si>
  <si>
    <t>hair pommade 17</t>
  </si>
  <si>
    <t>hair pommade 18</t>
  </si>
  <si>
    <t>hair pommade 19</t>
  </si>
  <si>
    <t>hair pommade 20</t>
  </si>
  <si>
    <t>hair pommade 21</t>
  </si>
  <si>
    <t>hair pommade 22</t>
  </si>
  <si>
    <t>hair pommade 23</t>
  </si>
  <si>
    <t>hair pommade 97</t>
  </si>
  <si>
    <t>hair pommade 98</t>
  </si>
  <si>
    <t>hair pommade 99</t>
  </si>
  <si>
    <t>hair pommade 100</t>
  </si>
  <si>
    <t>HAIR POMMADE</t>
  </si>
  <si>
    <t>Pure Naturals 01</t>
  </si>
  <si>
    <t>Pure Naturals 02</t>
  </si>
  <si>
    <t>Pure Naturals 03</t>
  </si>
  <si>
    <t>Pure Naturals 04</t>
  </si>
  <si>
    <t>Pure Naturals 05</t>
  </si>
  <si>
    <t>Pure Naturals 06</t>
  </si>
  <si>
    <t>Pure Naturals 07</t>
  </si>
  <si>
    <t>Pure Naturals 08</t>
  </si>
  <si>
    <t>Pure Naturals 09</t>
  </si>
  <si>
    <t>Pure Naturals 10</t>
  </si>
  <si>
    <t>Pure Naturals 11</t>
  </si>
  <si>
    <t>Pure Naturals 12</t>
  </si>
  <si>
    <t>Pure Naturals 13</t>
  </si>
  <si>
    <t>Pure Naturals 14</t>
  </si>
  <si>
    <t>Pure Naturals 15</t>
  </si>
  <si>
    <t>Pure Naturals 16</t>
  </si>
  <si>
    <t>Pure Naturals 17</t>
  </si>
  <si>
    <t>Pure Naturals 18</t>
  </si>
  <si>
    <t>Pure Naturals 19</t>
  </si>
  <si>
    <t>Pure Naturals 20</t>
  </si>
  <si>
    <t>Pure Naturals 21</t>
  </si>
  <si>
    <t>Pure Naturals 22</t>
  </si>
  <si>
    <t>Pure Naturals 23</t>
  </si>
  <si>
    <t>Pure Naturals 24</t>
  </si>
  <si>
    <t>Pure Naturals 25</t>
  </si>
  <si>
    <t>Pure Naturals 26</t>
  </si>
  <si>
    <t>wella 241</t>
  </si>
  <si>
    <t>wella 242</t>
  </si>
  <si>
    <t>WELLA</t>
  </si>
  <si>
    <t>Divers 1</t>
  </si>
  <si>
    <t>Divers 2</t>
  </si>
  <si>
    <t>Divers 3</t>
  </si>
  <si>
    <t>Divers 4</t>
  </si>
  <si>
    <t>Divers 5</t>
  </si>
  <si>
    <t>Divers 6</t>
  </si>
  <si>
    <t>Divers 7</t>
  </si>
  <si>
    <t>Divers 8</t>
  </si>
  <si>
    <t>Divers 9</t>
  </si>
  <si>
    <t>Divers 10</t>
  </si>
  <si>
    <t>Divers 11</t>
  </si>
  <si>
    <t>Divers 12</t>
  </si>
  <si>
    <t>Divers 13</t>
  </si>
  <si>
    <t>Divers 14</t>
  </si>
  <si>
    <t>Divers 15</t>
  </si>
  <si>
    <t>Divers 16</t>
  </si>
  <si>
    <t>Divers 17</t>
  </si>
  <si>
    <t>Divers 18</t>
  </si>
  <si>
    <t>Divers 19</t>
  </si>
  <si>
    <t>Divers 20</t>
  </si>
  <si>
    <t>Divers 21</t>
  </si>
  <si>
    <t>Divers 22</t>
  </si>
  <si>
    <t>Divers 23</t>
  </si>
  <si>
    <t>Divers 96</t>
  </si>
  <si>
    <t>Divers 97</t>
  </si>
  <si>
    <t>Divers 98</t>
  </si>
  <si>
    <t>Divers 99</t>
  </si>
  <si>
    <t>Divers 100</t>
  </si>
  <si>
    <t>Goldwell 9</t>
  </si>
  <si>
    <t>Bar 1</t>
  </si>
  <si>
    <t>MARQUES</t>
  </si>
  <si>
    <t>Qté produits vendus</t>
  </si>
  <si>
    <t>RecetteTotale</t>
  </si>
  <si>
    <t>N° Semaine</t>
  </si>
  <si>
    <t>S1</t>
  </si>
  <si>
    <t>S2</t>
  </si>
  <si>
    <t>S3</t>
  </si>
  <si>
    <t>S4</t>
  </si>
  <si>
    <t>S5</t>
  </si>
  <si>
    <t>Janvier</t>
  </si>
  <si>
    <t>N° semaine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</si>
  <si>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</si>
  <si>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</si>
  <si>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</si>
  <si>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</si>
  <si>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</si>
  <si>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</si>
  <si>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</si>
  <si>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</si>
  <si>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Décembre</t>
  </si>
  <si>
    <t>NON</t>
  </si>
  <si>
    <t>ESSAI</t>
  </si>
  <si>
    <t>100</t>
  </si>
  <si>
    <t>Essai1</t>
  </si>
  <si>
    <t>Essai2</t>
  </si>
  <si>
    <t>50</t>
  </si>
  <si>
    <t>Total vendu</t>
  </si>
  <si>
    <t>Recette</t>
  </si>
  <si>
    <t>Historique mensuel du total des ventes par 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</si>
</sst>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#,##0.00\ &quot;€&quot;"/>
  </numFmts>
  <fonts count="6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</font>
    <font>
      <sz val="11"/>
      <color theme="1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4" xfId="0" applyBorder="1"/>
    <xf numFmtId="0" fontId="1" fillId="2" borderId="4" xfId="0" applyFont="1" applyFill="1" applyBorder="1" applyAlignment="1"/>
    <xf numFmtId="14" fontId="0" fillId="0" borderId="0" xfId="0" applyNumberFormat="1"/>
    <xf numFmtId="0" fontId="1" fillId="0" borderId="4" xfId="0" applyFont="1" applyFill="1" applyBorder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2" xfId="0" applyFill="1" applyBorder="1"/>
    <xf numFmtId="0" fontId="0" fillId="0" borderId="1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Fill="1" applyBorder="1"/>
    <xf numFmtId="165" fontId="0" fillId="0" borderId="0" xfId="1" applyNumberFormat="1" applyFont="1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4" xfId="0" applyFill="1" applyBorder="1"/>
    <xf numFmtId="0" fontId="2" fillId="0" borderId="1" xfId="0" applyFont="1" applyBorder="1" applyAlignment="1" applyProtection="1">
      <alignment horizontal="left"/>
      <protection locked="0"/>
    </xf>
    <xf numFmtId="0" fontId="0" fillId="0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Fill="1" applyBorder="1" applyProtection="1">
      <protection locked="0"/>
    </xf>
    <xf numFmtId="165" fontId="0" fillId="0" borderId="6" xfId="1" applyNumberFormat="1" applyFont="1" applyFill="1" applyBorder="1" applyProtection="1">
      <protection locked="0"/>
    </xf>
    <xf numFmtId="165" fontId="0" fillId="0" borderId="0" xfId="1" applyNumberFormat="1" applyFont="1" applyBorder="1" applyProtection="1">
      <protection locked="0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NumberFormat="1"/>
    <xf numFmtId="0" fontId="2" fillId="2" borderId="4" xfId="0" applyFont="1" applyFill="1" applyBorder="1" applyAlignment="1"/>
    <xf numFmtId="16" fontId="0" fillId="0" borderId="0" xfId="0" applyNumberFormat="1"/>
    <xf numFmtId="0" fontId="4" fillId="0" borderId="4" xfId="0" applyFont="1" applyFill="1" applyBorder="1" applyAlignment="1">
      <alignment horizontal="center"/>
    </xf>
    <xf numFmtId="0" fontId="0" fillId="0" borderId="8" xfId="0" applyBorder="1" applyProtection="1">
      <protection locked="0"/>
    </xf>
    <xf numFmtId="0" fontId="0" fillId="0" borderId="3" xfId="0" applyBorder="1"/>
    <xf numFmtId="165" fontId="5" fillId="0" borderId="0" xfId="1" applyNumberFormat="1" applyFont="1" applyFill="1" applyBorder="1" applyProtection="1">
      <protection locked="0"/>
    </xf>
    <xf numFmtId="0" fontId="1" fillId="0" borderId="3" xfId="0" applyFont="1" applyFill="1" applyBorder="1" applyAlignment="1">
      <alignment horizontal="center"/>
    </xf>
    <xf numFmtId="0" fontId="2" fillId="0" borderId="8" xfId="0" applyFont="1" applyBorder="1" applyAlignment="1" applyProtection="1">
      <alignment horizontal="left"/>
      <protection locked="0"/>
    </xf>
    <xf numFmtId="166" fontId="0" fillId="0" borderId="1" xfId="0" applyNumberFormat="1" applyBorder="1"/>
    <xf numFmtId="0" fontId="0" fillId="3" borderId="9" xfId="0" applyFill="1" applyBorder="1"/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/>
    <xf numFmtId="0" fontId="0" fillId="0" borderId="12" xfId="0" applyBorder="1"/>
    <xf numFmtId="0" fontId="0" fillId="0" borderId="3" xfId="0" applyBorder="1" applyAlignment="1">
      <alignment horizontal="center"/>
    </xf>
    <xf numFmtId="166" fontId="0" fillId="0" borderId="8" xfId="0" applyNumberFormat="1" applyBorder="1"/>
    <xf numFmtId="166" fontId="0" fillId="0" borderId="0" xfId="0" applyNumberFormat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7" xfId="0" applyFill="1" applyBorder="1" applyAlignment="1">
      <alignment horizontal="center"/>
    </xf>
  </cellXfs>
  <cellStyles count="2">
    <cellStyle name="Monétaire 2" xfId="1"/>
    <cellStyle name="Normal" xfId="0" builtinId="0"/>
  </cellStyles>
  <dxfs count="21">
    <dxf>
      <numFmt numFmtId="166" formatCode="#,##0.00\ &quot;€&quot;"/>
    </dxf>
    <dxf>
      <numFmt numFmtId="166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right style="thin">
          <color indexed="64"/>
        </righ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</xdr:colOff>
      <xdr:row>15</xdr:row>
      <xdr:rowOff>158750</xdr:rowOff>
    </xdr:from>
    <xdr:to>
      <xdr:col>4</xdr:col>
      <xdr:colOff>82550</xdr:colOff>
      <xdr:row>20</xdr:row>
      <xdr:rowOff>38100</xdr:rowOff>
    </xdr:to>
    <xdr:sp macro="[0]!test" textlink="">
      <xdr:nvSpPr>
        <xdr:cNvPr id="2" name="Rectangle à coins arrondis 1"/>
        <xdr:cNvSpPr/>
      </xdr:nvSpPr>
      <xdr:spPr>
        <a:xfrm>
          <a:off x="863600" y="2825750"/>
          <a:ext cx="2266950" cy="7683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Accès formulaire de saisie</a:t>
          </a:r>
        </a:p>
      </xdr:txBody>
    </xdr:sp>
    <xdr:clientData/>
  </xdr:twoCellAnchor>
  <xdr:twoCellAnchor>
    <xdr:from>
      <xdr:col>5</xdr:col>
      <xdr:colOff>596900</xdr:colOff>
      <xdr:row>12</xdr:row>
      <xdr:rowOff>114300</xdr:rowOff>
    </xdr:from>
    <xdr:to>
      <xdr:col>9</xdr:col>
      <xdr:colOff>139700</xdr:colOff>
      <xdr:row>17</xdr:row>
      <xdr:rowOff>0</xdr:rowOff>
    </xdr:to>
    <xdr:sp macro="[0]!test2" textlink="">
      <xdr:nvSpPr>
        <xdr:cNvPr id="3" name="Rectangle à coins arrondis 2"/>
        <xdr:cNvSpPr/>
      </xdr:nvSpPr>
      <xdr:spPr>
        <a:xfrm>
          <a:off x="4406900" y="2247900"/>
          <a:ext cx="2590800" cy="774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Accès</a:t>
          </a:r>
          <a:r>
            <a:rPr lang="fr-FR" sz="1600" baseline="0"/>
            <a:t> formulaire gestion de la base</a:t>
          </a:r>
          <a:endParaRPr lang="fr-FR" sz="1600"/>
        </a:p>
      </xdr:txBody>
    </xdr:sp>
    <xdr:clientData/>
  </xdr:twoCellAnchor>
  <xdr:twoCellAnchor>
    <xdr:from>
      <xdr:col>10</xdr:col>
      <xdr:colOff>279400</xdr:colOff>
      <xdr:row>16</xdr:row>
      <xdr:rowOff>12700</xdr:rowOff>
    </xdr:from>
    <xdr:to>
      <xdr:col>13</xdr:col>
      <xdr:colOff>723900</xdr:colOff>
      <xdr:row>20</xdr:row>
      <xdr:rowOff>38100</xdr:rowOff>
    </xdr:to>
    <xdr:sp macro="[0]!Chgt_mois" textlink="">
      <xdr:nvSpPr>
        <xdr:cNvPr id="4" name="Rectangle à coins arrondis 3"/>
        <xdr:cNvSpPr/>
      </xdr:nvSpPr>
      <xdr:spPr>
        <a:xfrm>
          <a:off x="7899400" y="2857500"/>
          <a:ext cx="2730500" cy="7366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Changer de Mois</a:t>
          </a:r>
        </a:p>
        <a:p>
          <a:pPr algn="ctr"/>
          <a:r>
            <a:rPr lang="fr-FR" sz="1600"/>
            <a:t>(avec sauvegarde des MVTS)</a:t>
          </a:r>
        </a:p>
      </xdr:txBody>
    </xdr:sp>
    <xdr:clientData/>
  </xdr:twoCellAnchor>
  <xdr:twoCellAnchor>
    <xdr:from>
      <xdr:col>1</xdr:col>
      <xdr:colOff>330200</xdr:colOff>
      <xdr:row>3</xdr:row>
      <xdr:rowOff>44450</xdr:rowOff>
    </xdr:from>
    <xdr:to>
      <xdr:col>14</xdr:col>
      <xdr:colOff>279400</xdr:colOff>
      <xdr:row>9</xdr:row>
      <xdr:rowOff>152400</xdr:rowOff>
    </xdr:to>
    <xdr:sp macro="" textlink="">
      <xdr:nvSpPr>
        <xdr:cNvPr id="5" name="Rectangle 4"/>
        <xdr:cNvSpPr/>
      </xdr:nvSpPr>
      <xdr:spPr>
        <a:xfrm>
          <a:off x="1092200" y="577850"/>
          <a:ext cx="9855200" cy="1174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Aout 2016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206" totalsRowShown="0" headerRowDxfId="20" tableBorderDxfId="19">
  <sortState ref="A2:E206">
    <sortCondition ref="A2:A206"/>
    <sortCondition ref="B2:B206"/>
  </sortState>
  <tableColumns count="5">
    <tableColumn id="1" name="Gamme de produits"/>
    <tableColumn id="2" name="Produits" dataDxfId="18"/>
    <tableColumn id="3" name="Stock Initial" dataDxfId="17"/>
    <tableColumn id="4" name="Nouv Stock" dataDxfId="16">
      <calculatedColumnFormula>IFERROR(C2-SUMPRODUCT((Produits=base!B2)*MVTS_S)+SUMPRODUCT((Produits=B2)*MVTS_E),0)</calculatedColumnFormula>
    </tableColumn>
    <tableColumn id="5" name="Prix Unitaire" dataDxfId="15" dataCellStyle="Monétaire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8" totalsRowShown="0">
  <autoFilter ref="A1:F8"/>
  <tableColumns count="6">
    <tableColumn id="1" name="Date" dataDxfId="14"/>
    <tableColumn id="6" name="N° Semaine" dataDxfId="13">
      <calculatedColumnFormula>VLOOKUP(Tableau1[[#This Row],[Date]],semainier,2,FALSE)</calculatedColumnFormula>
    </tableColumn>
    <tableColumn id="2" name="Gamme de Produits"/>
    <tableColumn id="3" name="produits"/>
    <tableColumn id="4" name="Qté S"/>
    <tableColumn id="5" name="Qté 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H12" totalsRowShown="0" headerRowDxfId="12" headerRowBorderDxfId="11" tableBorderDxfId="10" totalsRowBorderDxfId="9">
  <autoFilter ref="A2:H12"/>
  <tableColumns count="8">
    <tableColumn id="1" name="MARQUES" dataDxfId="8"/>
    <tableColumn id="2" name="S1" dataDxfId="7">
      <calculatedColumnFormula>SUMPRODUCT(((Tableau1[Gamme de Produits]=A3)*(Tableau1[N° Semaine]=1)*Tableau1[Qté S]))</calculatedColumnFormula>
    </tableColumn>
    <tableColumn id="3" name="S2" dataDxfId="6">
      <calculatedColumnFormula>SUMPRODUCT(((Tableau1[Gamme de Produits]=A3)*(Tableau1[N° Semaine]=2)*Tableau1[Qté S]))</calculatedColumnFormula>
    </tableColumn>
    <tableColumn id="4" name="S3" dataDxfId="5">
      <calculatedColumnFormula>SUMPRODUCT(((Tableau1[Gamme de Produits]=A3)*(Tableau1[N° Semaine]=3)*Tableau1[Qté S]))</calculatedColumnFormula>
    </tableColumn>
    <tableColumn id="5" name="S4" dataDxfId="4">
      <calculatedColumnFormula>SUMPRODUCT(((Tableau1[Gamme de Produits]=A3)*(Tableau1[N° Semaine]=4)*Tableau1[Qté S]))</calculatedColumnFormula>
    </tableColumn>
    <tableColumn id="6" name="S5" dataDxfId="3">
      <calculatedColumnFormula>SUMPRODUCT(((Tableau1[Gamme de Produits]=A3)*(Tableau1[N° Semaine]=5)*Tableau1[Qté S]))</calculatedColumnFormula>
    </tableColumn>
    <tableColumn id="7" name="Qté produits vendus" dataDxfId="2">
      <calculatedColumnFormula>SUMPRODUCT((Tableau1[Gamme de Produits]=Mois!A3)*Tableau1[Qté S])</calculatedColumnFormula>
    </tableColumn>
    <tableColumn id="8" name="RecetteTotale" dataDxfId="1">
      <calculatedColumnFormula>SUMIF(Tableau4[Gamme de produits],Tableau3[[#This Row],[MARQUES]],Tableau4[Recette])</calculatedColumnFormula>
    </tableColumn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2:R205" totalsRowShown="0">
  <autoFilter ref="J2:R205"/>
  <tableColumns count="9">
    <tableColumn id="1" name="Gamme de produits">
      <calculatedColumnFormula>base!A2</calculatedColumnFormula>
    </tableColumn>
    <tableColumn id="2" name="Produits">
      <calculatedColumnFormula>base!B2</calculatedColumnFormula>
    </tableColumn>
    <tableColumn id="3" name="S1">
      <calculatedColumnFormula>SUMPRODUCT(((Tableau1[produits]=K3)*(Tableau1[N° Semaine]=1)*Tableau1[Qté S]))</calculatedColumnFormula>
    </tableColumn>
    <tableColumn id="4" name="S2">
      <calculatedColumnFormula>SUMPRODUCT(((Tableau1[produits]=K3)*(Tableau1[N° Semaine]=2)*Tableau1[Qté S]))</calculatedColumnFormula>
    </tableColumn>
    <tableColumn id="5" name="S3">
      <calculatedColumnFormula>SUMPRODUCT(((Tableau1[produits]=K3)*(Tableau1[N° Semaine]=3)*Tableau1[Qté S]))</calculatedColumnFormula>
    </tableColumn>
    <tableColumn id="6" name="S4">
      <calculatedColumnFormula>SUMPRODUCT(((Tableau1[produits]=K3)*(Tableau1[N° Semaine]=4)*Tableau1[Qté S]))</calculatedColumnFormula>
    </tableColumn>
    <tableColumn id="7" name="S5">
      <calculatedColumnFormula>SUMPRODUCT(((Tableau1[produits]=K3)*(Tableau1[N° Semaine]=5)*Tableau1[Qté S]))</calculatedColumnFormula>
    </tableColumn>
    <tableColumn id="8" name="Total vendu">
      <calculatedColumnFormula>SUM(L3:P3)</calculatedColumnFormula>
    </tableColumn>
    <tableColumn id="9" name="Recette" dataDxfId="0">
      <calculatedColumnFormula>Q3*VLOOKUP(K3,Tableau2[[Produits]:[Prix Unitaire]],4,FALSE)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21" sqref="I21"/>
    </sheetView>
  </sheetViews>
  <sheetFormatPr baseColWidth="10" defaultRowHeight="1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59"/>
  <sheetViews>
    <sheetView workbookViewId="0">
      <selection activeCell="Z1" sqref="Z1:Z1048576"/>
    </sheetView>
  </sheetViews>
  <sheetFormatPr baseColWidth="10" defaultRowHeight="14" x14ac:dyDescent="0.3"/>
  <cols>
    <col min="1" max="1" width="26.1796875" customWidth="1"/>
    <col min="2" max="2" width="30" customWidth="1"/>
    <col min="3" max="3" width="13.26953125" customWidth="1"/>
    <col min="4" max="4" width="12.7265625" customWidth="1"/>
    <col min="5" max="5" width="14" customWidth="1"/>
  </cols>
  <sheetData>
    <row r="1" spans="1:22" x14ac:dyDescent="0.3">
      <c r="A1" s="1" t="s">
        <v>6</v>
      </c>
      <c r="B1" s="1" t="s">
        <v>5</v>
      </c>
      <c r="C1" s="1" t="s">
        <v>4</v>
      </c>
      <c r="D1" s="1" t="s">
        <v>7</v>
      </c>
      <c r="E1" s="9" t="s">
        <v>23</v>
      </c>
    </row>
    <row r="2" spans="1:22" x14ac:dyDescent="0.3">
      <c r="A2" s="2" t="s">
        <v>1</v>
      </c>
      <c r="B2" s="7" t="s">
        <v>220</v>
      </c>
      <c r="C2" s="4">
        <v>0</v>
      </c>
      <c r="D2" s="1">
        <f ca="1">IFERROR(C2-SUMPRODUCT((Produits=base!B12)*MVTS_S)+SUMPRODUCT((Produits=B2)*MVTS_E),0)</f>
        <v>0</v>
      </c>
      <c r="E2" s="19">
        <v>1.5</v>
      </c>
      <c r="V2" s="26"/>
    </row>
    <row r="3" spans="1:22" x14ac:dyDescent="0.3">
      <c r="A3" s="2" t="s">
        <v>1</v>
      </c>
      <c r="B3" s="7" t="s">
        <v>32</v>
      </c>
      <c r="C3" s="4">
        <v>0</v>
      </c>
      <c r="D3" s="1">
        <f ca="1">IFERROR(C3-SUMPRODUCT((Produits=base!B21)*MVTS_S)+SUMPRODUCT((Produits=B3)*MVTS_E),0)</f>
        <v>0</v>
      </c>
      <c r="E3" s="19">
        <v>0</v>
      </c>
      <c r="V3" s="26"/>
    </row>
    <row r="4" spans="1:22" x14ac:dyDescent="0.3">
      <c r="A4" s="2" t="s">
        <v>1</v>
      </c>
      <c r="B4" s="7" t="s">
        <v>39</v>
      </c>
      <c r="C4" s="4">
        <v>0</v>
      </c>
      <c r="D4" s="1">
        <f ca="1">IFERROR(C4-SUMPRODUCT((Produits=base!B28)*MVTS_S)+SUMPRODUCT((Produits=B4)*MVTS_E),0)</f>
        <v>0</v>
      </c>
      <c r="E4" s="19">
        <v>0</v>
      </c>
      <c r="V4" s="26"/>
    </row>
    <row r="5" spans="1:22" x14ac:dyDescent="0.3">
      <c r="A5" s="2" t="s">
        <v>1</v>
      </c>
      <c r="B5" s="7" t="s">
        <v>33</v>
      </c>
      <c r="C5" s="4">
        <v>0</v>
      </c>
      <c r="D5" s="1">
        <f ca="1">IFERROR(C5-SUMPRODUCT((Produits=base!B22)*MVTS_S)+SUMPRODUCT((Produits=B5)*MVTS_E),0)</f>
        <v>0</v>
      </c>
      <c r="E5" s="19">
        <v>0</v>
      </c>
      <c r="V5" s="26"/>
    </row>
    <row r="6" spans="1:22" x14ac:dyDescent="0.3">
      <c r="A6" s="2" t="s">
        <v>1</v>
      </c>
      <c r="B6" s="7" t="s">
        <v>34</v>
      </c>
      <c r="C6" s="4">
        <v>0</v>
      </c>
      <c r="D6" s="1">
        <f ca="1">IFERROR(C6-SUMPRODUCT((Produits=base!B23)*MVTS_S)+SUMPRODUCT((Produits=B6)*MVTS_E),0)</f>
        <v>0</v>
      </c>
      <c r="E6" s="19">
        <v>0</v>
      </c>
      <c r="V6" s="26"/>
    </row>
    <row r="7" spans="1:22" x14ac:dyDescent="0.3">
      <c r="A7" s="2" t="s">
        <v>1</v>
      </c>
      <c r="B7" s="7" t="s">
        <v>35</v>
      </c>
      <c r="C7" s="4">
        <v>0</v>
      </c>
      <c r="D7" s="1">
        <f ca="1">IFERROR(C7-SUMPRODUCT((Produits=base!B24)*MVTS_S)+SUMPRODUCT((Produits=B7)*MVTS_E),0)</f>
        <v>0</v>
      </c>
      <c r="E7" s="19">
        <v>0</v>
      </c>
      <c r="V7" s="26"/>
    </row>
    <row r="8" spans="1:22" x14ac:dyDescent="0.3">
      <c r="A8" s="2" t="s">
        <v>1</v>
      </c>
      <c r="B8" s="7" t="s">
        <v>36</v>
      </c>
      <c r="C8" s="4">
        <v>0</v>
      </c>
      <c r="D8" s="1">
        <f ca="1">IFERROR(C8-SUMPRODUCT((Produits=base!B25)*MVTS_S)+SUMPRODUCT((Produits=B8)*MVTS_E),0)</f>
        <v>0</v>
      </c>
      <c r="E8" s="19">
        <v>0</v>
      </c>
      <c r="V8" s="26"/>
    </row>
    <row r="9" spans="1:22" x14ac:dyDescent="0.3">
      <c r="A9" s="2" t="s">
        <v>1</v>
      </c>
      <c r="B9" s="7" t="s">
        <v>37</v>
      </c>
      <c r="C9" s="4">
        <v>0</v>
      </c>
      <c r="D9" s="1">
        <f ca="1">IFERROR(C9-SUMPRODUCT((Produits=base!B26)*MVTS_S)+SUMPRODUCT((Produits=B9)*MVTS_E),0)</f>
        <v>0</v>
      </c>
      <c r="E9" s="19">
        <v>0</v>
      </c>
      <c r="V9" s="26"/>
    </row>
    <row r="10" spans="1:22" x14ac:dyDescent="0.3">
      <c r="A10" s="2" t="s">
        <v>1</v>
      </c>
      <c r="B10" s="7" t="s">
        <v>24</v>
      </c>
      <c r="C10" s="4">
        <v>0</v>
      </c>
      <c r="D10" s="1">
        <f ca="1">IFERROR(C10-SUMPRODUCT((Produits=base!B13)*MVTS_S)+SUMPRODUCT((Produits=B10)*MVTS_E),0)</f>
        <v>0</v>
      </c>
      <c r="E10" s="19">
        <v>0</v>
      </c>
      <c r="V10" s="26"/>
    </row>
    <row r="11" spans="1:22" x14ac:dyDescent="0.3">
      <c r="A11" s="2" t="s">
        <v>1</v>
      </c>
      <c r="B11" s="7" t="s">
        <v>25</v>
      </c>
      <c r="C11" s="4">
        <v>0</v>
      </c>
      <c r="D11" s="1">
        <f ca="1">IFERROR(C11-SUMPRODUCT((Produits=base!B14)*MVTS_S)+SUMPRODUCT((Produits=B11)*MVTS_E),0)</f>
        <v>0</v>
      </c>
      <c r="E11" s="19">
        <v>0</v>
      </c>
      <c r="V11" s="26"/>
    </row>
    <row r="12" spans="1:22" x14ac:dyDescent="0.3">
      <c r="A12" s="2" t="s">
        <v>1</v>
      </c>
      <c r="B12" s="7" t="s">
        <v>26</v>
      </c>
      <c r="C12" s="4">
        <v>0</v>
      </c>
      <c r="D12" s="1">
        <f ca="1">IFERROR(C12-SUMPRODUCT((Produits=base!B15)*MVTS_S)+SUMPRODUCT((Produits=B12)*MVTS_E),0)</f>
        <v>0</v>
      </c>
      <c r="E12" s="10">
        <v>0</v>
      </c>
      <c r="V12" s="26"/>
    </row>
    <row r="13" spans="1:22" x14ac:dyDescent="0.3">
      <c r="A13" s="2" t="s">
        <v>1</v>
      </c>
      <c r="B13" s="7" t="s">
        <v>27</v>
      </c>
      <c r="C13" s="4">
        <v>0</v>
      </c>
      <c r="D13" s="1">
        <f ca="1">IFERROR(C13-SUMPRODUCT((Produits=base!B16)*MVTS_S)+SUMPRODUCT((Produits=B13)*MVTS_E),0)</f>
        <v>0</v>
      </c>
      <c r="E13" s="10">
        <v>0</v>
      </c>
      <c r="V13" s="26"/>
    </row>
    <row r="14" spans="1:22" x14ac:dyDescent="0.3">
      <c r="A14" s="2" t="s">
        <v>1</v>
      </c>
      <c r="B14" s="7" t="s">
        <v>28</v>
      </c>
      <c r="C14" s="4">
        <v>0</v>
      </c>
      <c r="D14" s="1">
        <f ca="1">IFERROR(C14-SUMPRODUCT((Produits=base!B17)*MVTS_S)+SUMPRODUCT((Produits=B14)*MVTS_E),0)</f>
        <v>0</v>
      </c>
      <c r="E14" s="10">
        <v>0</v>
      </c>
      <c r="V14" s="26"/>
    </row>
    <row r="15" spans="1:22" x14ac:dyDescent="0.3">
      <c r="A15" s="2" t="s">
        <v>1</v>
      </c>
      <c r="B15" s="7" t="s">
        <v>29</v>
      </c>
      <c r="C15" s="4">
        <v>0</v>
      </c>
      <c r="D15" s="1">
        <f ca="1">IFERROR(C15-SUMPRODUCT((Produits=base!B18)*MVTS_S)+SUMPRODUCT((Produits=B15)*MVTS_E),0)</f>
        <v>0</v>
      </c>
      <c r="E15" s="10">
        <v>0</v>
      </c>
      <c r="V15" s="26"/>
    </row>
    <row r="16" spans="1:22" x14ac:dyDescent="0.3">
      <c r="A16" s="2" t="s">
        <v>1</v>
      </c>
      <c r="B16" s="7" t="s">
        <v>30</v>
      </c>
      <c r="C16" s="4">
        <v>0</v>
      </c>
      <c r="D16" s="1">
        <f ca="1">IFERROR(C16-SUMPRODUCT((Produits=base!B19)*MVTS_S)+SUMPRODUCT((Produits=B16)*MVTS_E),0)</f>
        <v>0</v>
      </c>
      <c r="E16" s="10">
        <v>0</v>
      </c>
      <c r="V16" s="26"/>
    </row>
    <row r="17" spans="1:22" x14ac:dyDescent="0.3">
      <c r="A17" s="2" t="s">
        <v>1</v>
      </c>
      <c r="B17" s="7" t="s">
        <v>31</v>
      </c>
      <c r="C17" s="4">
        <v>0</v>
      </c>
      <c r="D17" s="1">
        <f ca="1">IFERROR(C17-SUMPRODUCT((Produits=base!B20)*MVTS_S)+SUMPRODUCT((Produits=B17)*MVTS_E),0)</f>
        <v>-2</v>
      </c>
      <c r="E17" s="10">
        <v>0</v>
      </c>
      <c r="V17" s="26"/>
    </row>
    <row r="18" spans="1:22" x14ac:dyDescent="0.3">
      <c r="A18" s="2" t="s">
        <v>1</v>
      </c>
      <c r="B18" s="7" t="s">
        <v>38</v>
      </c>
      <c r="C18" s="4">
        <v>0</v>
      </c>
      <c r="D18" s="1">
        <f ca="1">IFERROR(C18-SUMPRODUCT((Produits=base!B27)*MVTS_S)+SUMPRODUCT((Produits=B18)*MVTS_E),0)</f>
        <v>0</v>
      </c>
      <c r="E18" s="10">
        <v>0</v>
      </c>
      <c r="V18" s="26"/>
    </row>
    <row r="19" spans="1:22" x14ac:dyDescent="0.3">
      <c r="A19" s="1" t="s">
        <v>3</v>
      </c>
      <c r="B19" s="7" t="s">
        <v>116</v>
      </c>
      <c r="C19" s="4">
        <v>0</v>
      </c>
      <c r="D19" s="1">
        <f ca="1">IFERROR(C19-SUMPRODUCT((Produits=base!B104)*MVTS_S)+SUMPRODUCT((Produits=B19)*MVTS_E),0)</f>
        <v>0</v>
      </c>
      <c r="E19" s="10">
        <v>0</v>
      </c>
      <c r="V19" s="26"/>
    </row>
    <row r="20" spans="1:22" x14ac:dyDescent="0.3">
      <c r="A20" s="1" t="s">
        <v>3</v>
      </c>
      <c r="B20" s="8" t="s">
        <v>125</v>
      </c>
      <c r="C20" s="4">
        <v>0</v>
      </c>
      <c r="D20" s="1">
        <f ca="1">IFERROR(C20-SUMPRODUCT((Produits=base!B113)*MVTS_S)+SUMPRODUCT((Produits=B20)*MVTS_E),0)</f>
        <v>12</v>
      </c>
      <c r="E20" s="10">
        <v>0</v>
      </c>
      <c r="V20" s="26"/>
    </row>
    <row r="21" spans="1:22" x14ac:dyDescent="0.3">
      <c r="A21" s="1" t="s">
        <v>3</v>
      </c>
      <c r="B21" s="7" t="s">
        <v>133</v>
      </c>
      <c r="C21" s="4">
        <v>0</v>
      </c>
      <c r="D21" s="1">
        <f ca="1">IFERROR(C21-SUMPRODUCT((Produits=base!#REF!)*MVTS_S)+SUMPRODUCT((Produits=B21)*MVTS_E),0)</f>
        <v>0</v>
      </c>
      <c r="E21" s="10">
        <v>0</v>
      </c>
      <c r="V21" s="26"/>
    </row>
    <row r="22" spans="1:22" x14ac:dyDescent="0.3">
      <c r="A22" s="1" t="s">
        <v>3</v>
      </c>
      <c r="B22" s="7" t="s">
        <v>126</v>
      </c>
      <c r="C22" s="4">
        <v>0</v>
      </c>
      <c r="D22" s="1">
        <f ca="1">IFERROR(C22-SUMPRODUCT((Produits=base!B114)*MVTS_S)+SUMPRODUCT((Produits=B22)*MVTS_E),0)</f>
        <v>0</v>
      </c>
      <c r="E22" s="10">
        <v>0</v>
      </c>
      <c r="V22" s="26"/>
    </row>
    <row r="23" spans="1:22" x14ac:dyDescent="0.3">
      <c r="A23" s="1" t="s">
        <v>3</v>
      </c>
      <c r="B23" s="7" t="s">
        <v>127</v>
      </c>
      <c r="C23" s="4">
        <v>0</v>
      </c>
      <c r="D23" s="1">
        <f ca="1">IFERROR(C23-SUMPRODUCT((Produits=base!B115)*MVTS_S)+SUMPRODUCT((Produits=B23)*MVTS_E),0)</f>
        <v>0</v>
      </c>
      <c r="E23" s="10">
        <v>0</v>
      </c>
      <c r="V23" s="26"/>
    </row>
    <row r="24" spans="1:22" x14ac:dyDescent="0.3">
      <c r="A24" s="1" t="s">
        <v>3</v>
      </c>
      <c r="B24" s="7" t="s">
        <v>128</v>
      </c>
      <c r="C24" s="4">
        <v>0</v>
      </c>
      <c r="D24" s="1">
        <f ca="1">IFERROR(C24-SUMPRODUCT((Produits=base!B116)*MVTS_S)+SUMPRODUCT((Produits=B24)*MVTS_E),0)</f>
        <v>0</v>
      </c>
      <c r="E24" s="10">
        <v>0</v>
      </c>
      <c r="V24" s="26"/>
    </row>
    <row r="25" spans="1:22" x14ac:dyDescent="0.3">
      <c r="A25" s="1" t="s">
        <v>3</v>
      </c>
      <c r="B25" s="7" t="s">
        <v>129</v>
      </c>
      <c r="C25" s="4">
        <v>0</v>
      </c>
      <c r="D25" s="1">
        <f ca="1">IFERROR(C25-SUMPRODUCT((Produits=base!B117)*MVTS_S)+SUMPRODUCT((Produits=B25)*MVTS_E),0)</f>
        <v>0</v>
      </c>
      <c r="E25" s="10">
        <v>0</v>
      </c>
      <c r="V25" s="26"/>
    </row>
    <row r="26" spans="1:22" x14ac:dyDescent="0.3">
      <c r="A26" s="1" t="s">
        <v>3</v>
      </c>
      <c r="B26" s="7" t="s">
        <v>130</v>
      </c>
      <c r="C26" s="4">
        <v>0</v>
      </c>
      <c r="D26" s="1">
        <f ca="1">IFERROR(C26-SUMPRODUCT((Produits=base!#REF!)*MVTS_S)+SUMPRODUCT((Produits=B26)*MVTS_E),0)</f>
        <v>0</v>
      </c>
      <c r="E26" s="10">
        <v>0</v>
      </c>
      <c r="V26" s="26"/>
    </row>
    <row r="27" spans="1:22" x14ac:dyDescent="0.3">
      <c r="A27" s="1" t="s">
        <v>3</v>
      </c>
      <c r="B27" s="7" t="s">
        <v>117</v>
      </c>
      <c r="C27" s="4">
        <v>0</v>
      </c>
      <c r="D27" s="1">
        <f ca="1">IFERROR(C27-SUMPRODUCT((Produits=base!B105)*MVTS_S)+SUMPRODUCT((Produits=B27)*MVTS_E),0)</f>
        <v>0</v>
      </c>
      <c r="E27" s="10">
        <v>0</v>
      </c>
      <c r="V27" s="26"/>
    </row>
    <row r="28" spans="1:22" x14ac:dyDescent="0.3">
      <c r="A28" s="1" t="s">
        <v>3</v>
      </c>
      <c r="B28" s="7" t="s">
        <v>118</v>
      </c>
      <c r="C28" s="4">
        <v>0</v>
      </c>
      <c r="D28" s="1">
        <f ca="1">IFERROR(C28-SUMPRODUCT((Produits=base!B106)*MVTS_S)+SUMPRODUCT((Produits=B28)*MVTS_E),0)</f>
        <v>0</v>
      </c>
      <c r="E28" s="10">
        <v>0</v>
      </c>
      <c r="V28" s="26"/>
    </row>
    <row r="29" spans="1:22" x14ac:dyDescent="0.3">
      <c r="A29" s="1" t="s">
        <v>3</v>
      </c>
      <c r="B29" s="7" t="s">
        <v>119</v>
      </c>
      <c r="C29" s="4">
        <v>0</v>
      </c>
      <c r="D29" s="1">
        <f ca="1">IFERROR(C29-SUMPRODUCT((Produits=base!B107)*MVTS_S)+SUMPRODUCT((Produits=B29)*MVTS_E),0)</f>
        <v>0</v>
      </c>
      <c r="E29" s="10">
        <v>0</v>
      </c>
      <c r="V29" s="26"/>
    </row>
    <row r="30" spans="1:22" x14ac:dyDescent="0.3">
      <c r="A30" s="1" t="s">
        <v>3</v>
      </c>
      <c r="B30" s="7" t="s">
        <v>120</v>
      </c>
      <c r="C30" s="4">
        <v>0</v>
      </c>
      <c r="D30" s="1">
        <f ca="1">IFERROR(C30-SUMPRODUCT((Produits=base!B108)*MVTS_S)+SUMPRODUCT((Produits=B30)*MVTS_E),0)</f>
        <v>0</v>
      </c>
      <c r="E30" s="10">
        <v>0</v>
      </c>
      <c r="V30" s="26"/>
    </row>
    <row r="31" spans="1:22" x14ac:dyDescent="0.3">
      <c r="A31" s="1" t="s">
        <v>3</v>
      </c>
      <c r="B31" s="7" t="s">
        <v>121</v>
      </c>
      <c r="C31" s="4">
        <v>0</v>
      </c>
      <c r="D31" s="1">
        <f ca="1">IFERROR(C31-SUMPRODUCT((Produits=base!B109)*MVTS_S)+SUMPRODUCT((Produits=B31)*MVTS_E),0)</f>
        <v>0</v>
      </c>
      <c r="E31" s="10">
        <v>0</v>
      </c>
      <c r="V31" s="26"/>
    </row>
    <row r="32" spans="1:22" x14ac:dyDescent="0.3">
      <c r="A32" s="1" t="s">
        <v>3</v>
      </c>
      <c r="B32" s="7" t="s">
        <v>122</v>
      </c>
      <c r="C32" s="4">
        <v>0</v>
      </c>
      <c r="D32" s="1">
        <f ca="1">IFERROR(C32-SUMPRODUCT((Produits=base!B110)*MVTS_S)+SUMPRODUCT((Produits=B32)*MVTS_E),0)</f>
        <v>0</v>
      </c>
      <c r="E32" s="10">
        <v>0</v>
      </c>
      <c r="V32" s="26"/>
    </row>
    <row r="33" spans="1:22" x14ac:dyDescent="0.3">
      <c r="A33" s="1" t="s">
        <v>3</v>
      </c>
      <c r="B33" s="7" t="s">
        <v>123</v>
      </c>
      <c r="C33" s="4">
        <v>0</v>
      </c>
      <c r="D33" s="1">
        <f ca="1">IFERROR(C33-SUMPRODUCT((Produits=base!B111)*MVTS_S)+SUMPRODUCT((Produits=B33)*MVTS_E),0)</f>
        <v>0</v>
      </c>
      <c r="E33" s="10">
        <v>0</v>
      </c>
      <c r="V33" s="26"/>
    </row>
    <row r="34" spans="1:22" x14ac:dyDescent="0.3">
      <c r="A34" s="1" t="s">
        <v>3</v>
      </c>
      <c r="B34" s="7" t="s">
        <v>124</v>
      </c>
      <c r="C34" s="4">
        <v>0</v>
      </c>
      <c r="D34" s="1">
        <f ca="1">IFERROR(C34-SUMPRODUCT((Produits=base!B112)*MVTS_S)+SUMPRODUCT((Produits=B34)*MVTS_E),0)</f>
        <v>0</v>
      </c>
      <c r="E34" s="10">
        <v>0</v>
      </c>
      <c r="V34" s="26"/>
    </row>
    <row r="35" spans="1:22" x14ac:dyDescent="0.3">
      <c r="A35" s="1" t="s">
        <v>3</v>
      </c>
      <c r="B35" s="7" t="s">
        <v>131</v>
      </c>
      <c r="C35" s="4">
        <v>0</v>
      </c>
      <c r="D35" s="1">
        <f ca="1">IFERROR(C35-SUMPRODUCT((Produits=base!#REF!)*MVTS_S)+SUMPRODUCT((Produits=B35)*MVTS_E),0)</f>
        <v>0</v>
      </c>
      <c r="E35" s="10">
        <v>0</v>
      </c>
      <c r="V35" s="26"/>
    </row>
    <row r="36" spans="1:22" x14ac:dyDescent="0.3">
      <c r="A36" s="1" t="s">
        <v>3</v>
      </c>
      <c r="B36" s="7" t="s">
        <v>132</v>
      </c>
      <c r="C36" s="4">
        <v>0</v>
      </c>
      <c r="D36" s="1">
        <f ca="1">IFERROR(C36-SUMPRODUCT((Produits=base!#REF!)*MVTS_S)+SUMPRODUCT((Produits=B36)*MVTS_E),0)</f>
        <v>0</v>
      </c>
      <c r="E36" s="10">
        <v>0</v>
      </c>
      <c r="V36" s="26"/>
    </row>
    <row r="37" spans="1:22" x14ac:dyDescent="0.3">
      <c r="A37" s="14" t="s">
        <v>115</v>
      </c>
      <c r="B37" s="7" t="s">
        <v>87</v>
      </c>
      <c r="C37" s="4">
        <v>0</v>
      </c>
      <c r="D37" s="1">
        <f ca="1">IFERROR(C37-SUMPRODUCT((Produits=base!B76)*MVTS_S)+SUMPRODUCT((Produits=B37)*MVTS_E),0)</f>
        <v>0</v>
      </c>
      <c r="E37" s="10">
        <v>0</v>
      </c>
      <c r="V37" s="26"/>
    </row>
    <row r="38" spans="1:22" x14ac:dyDescent="0.3">
      <c r="A38" s="14" t="s">
        <v>115</v>
      </c>
      <c r="B38" s="7" t="s">
        <v>96</v>
      </c>
      <c r="C38" s="4">
        <v>0</v>
      </c>
      <c r="D38" s="1">
        <f ca="1">IFERROR(C38-SUMPRODUCT((Produits=base!B85)*MVTS_S)+SUMPRODUCT((Produits=B38)*MVTS_E),0)</f>
        <v>0</v>
      </c>
      <c r="E38" s="10">
        <v>0</v>
      </c>
      <c r="V38" s="26"/>
    </row>
    <row r="39" spans="1:22" x14ac:dyDescent="0.3">
      <c r="A39" s="14" t="s">
        <v>115</v>
      </c>
      <c r="B39" s="7" t="s">
        <v>114</v>
      </c>
      <c r="C39" s="4">
        <v>0</v>
      </c>
      <c r="D39" s="1">
        <f ca="1">IFERROR(C39-SUMPRODUCT((Produits=base!B103)*MVTS_S)+SUMPRODUCT((Produits=B39)*MVTS_E),0)</f>
        <v>0</v>
      </c>
      <c r="E39" s="10">
        <v>0</v>
      </c>
      <c r="V39" s="26"/>
    </row>
    <row r="40" spans="1:22" x14ac:dyDescent="0.3">
      <c r="A40" s="14" t="s">
        <v>115</v>
      </c>
      <c r="B40" s="7" t="s">
        <v>97</v>
      </c>
      <c r="C40" s="4">
        <v>0</v>
      </c>
      <c r="D40" s="1">
        <f ca="1">IFERROR(C40-SUMPRODUCT((Produits=base!B86)*MVTS_S)+SUMPRODUCT((Produits=B40)*MVTS_E),0)</f>
        <v>0</v>
      </c>
      <c r="E40" s="10">
        <v>0</v>
      </c>
      <c r="V40" s="26"/>
    </row>
    <row r="41" spans="1:22" x14ac:dyDescent="0.3">
      <c r="A41" s="14" t="s">
        <v>115</v>
      </c>
      <c r="B41" s="7" t="s">
        <v>98</v>
      </c>
      <c r="C41" s="4">
        <v>0</v>
      </c>
      <c r="D41" s="1">
        <f ca="1">IFERROR(C41-SUMPRODUCT((Produits=base!B87)*MVTS_S)+SUMPRODUCT((Produits=B41)*MVTS_E),0)</f>
        <v>0</v>
      </c>
      <c r="E41" s="10">
        <v>0</v>
      </c>
      <c r="V41" s="26"/>
    </row>
    <row r="42" spans="1:22" x14ac:dyDescent="0.3">
      <c r="A42" s="14" t="s">
        <v>115</v>
      </c>
      <c r="B42" s="7" t="s">
        <v>99</v>
      </c>
      <c r="C42" s="4">
        <v>0</v>
      </c>
      <c r="D42" s="1">
        <f ca="1">IFERROR(C42-SUMPRODUCT((Produits=base!B88)*MVTS_S)+SUMPRODUCT((Produits=B42)*MVTS_E),0)</f>
        <v>0</v>
      </c>
      <c r="E42" s="10">
        <v>0</v>
      </c>
      <c r="V42" s="26"/>
    </row>
    <row r="43" spans="1:22" x14ac:dyDescent="0.3">
      <c r="A43" s="14" t="s">
        <v>115</v>
      </c>
      <c r="B43" s="7" t="s">
        <v>100</v>
      </c>
      <c r="C43" s="4">
        <v>0</v>
      </c>
      <c r="D43" s="1">
        <f ca="1">IFERROR(C43-SUMPRODUCT((Produits=base!B89)*MVTS_S)+SUMPRODUCT((Produits=B43)*MVTS_E),0)</f>
        <v>0</v>
      </c>
      <c r="E43" s="10">
        <v>0</v>
      </c>
      <c r="V43" s="26"/>
    </row>
    <row r="44" spans="1:22" x14ac:dyDescent="0.3">
      <c r="A44" s="14" t="s">
        <v>115</v>
      </c>
      <c r="B44" s="7" t="s">
        <v>101</v>
      </c>
      <c r="C44" s="4">
        <v>0</v>
      </c>
      <c r="D44" s="1">
        <f ca="1">IFERROR(C44-SUMPRODUCT((Produits=base!B90)*MVTS_S)+SUMPRODUCT((Produits=B44)*MVTS_E),0)</f>
        <v>0</v>
      </c>
      <c r="E44" s="10">
        <v>0</v>
      </c>
      <c r="V44" s="26"/>
    </row>
    <row r="45" spans="1:22" x14ac:dyDescent="0.3">
      <c r="A45" s="14" t="s">
        <v>115</v>
      </c>
      <c r="B45" s="7" t="s">
        <v>102</v>
      </c>
      <c r="C45" s="4">
        <v>0</v>
      </c>
      <c r="D45" s="1">
        <f ca="1">IFERROR(C45-SUMPRODUCT((Produits=base!B91)*MVTS_S)+SUMPRODUCT((Produits=B45)*MVTS_E),0)</f>
        <v>-2</v>
      </c>
      <c r="E45" s="10">
        <v>0</v>
      </c>
      <c r="V45" s="26"/>
    </row>
    <row r="46" spans="1:22" x14ac:dyDescent="0.3">
      <c r="A46" s="14" t="s">
        <v>115</v>
      </c>
      <c r="B46" s="7" t="s">
        <v>103</v>
      </c>
      <c r="C46" s="4">
        <v>0</v>
      </c>
      <c r="D46" s="1">
        <f ca="1">IFERROR(C46-SUMPRODUCT((Produits=base!B92)*MVTS_S)+SUMPRODUCT((Produits=B46)*MVTS_E),0)</f>
        <v>0</v>
      </c>
      <c r="E46" s="10">
        <v>0</v>
      </c>
      <c r="V46" s="26"/>
    </row>
    <row r="47" spans="1:22" x14ac:dyDescent="0.3">
      <c r="A47" s="14" t="s">
        <v>115</v>
      </c>
      <c r="B47" s="7" t="s">
        <v>104</v>
      </c>
      <c r="C47" s="4">
        <v>0</v>
      </c>
      <c r="D47" s="1">
        <f ca="1">IFERROR(C47-SUMPRODUCT((Produits=base!B93)*MVTS_S)+SUMPRODUCT((Produits=B47)*MVTS_E),0)</f>
        <v>0</v>
      </c>
      <c r="E47" s="10">
        <v>0</v>
      </c>
      <c r="V47" s="26"/>
    </row>
    <row r="48" spans="1:22" x14ac:dyDescent="0.3">
      <c r="A48" s="14" t="s">
        <v>115</v>
      </c>
      <c r="B48" s="7" t="s">
        <v>105</v>
      </c>
      <c r="C48" s="4">
        <v>0</v>
      </c>
      <c r="D48" s="1">
        <f ca="1">IFERROR(C48-SUMPRODUCT((Produits=base!B94)*MVTS_S)+SUMPRODUCT((Produits=B48)*MVTS_E),0)</f>
        <v>0</v>
      </c>
      <c r="E48" s="10">
        <v>0</v>
      </c>
      <c r="V48" s="26"/>
    </row>
    <row r="49" spans="1:22" x14ac:dyDescent="0.3">
      <c r="A49" s="14" t="s">
        <v>115</v>
      </c>
      <c r="B49" s="7" t="s">
        <v>88</v>
      </c>
      <c r="C49" s="4">
        <v>0</v>
      </c>
      <c r="D49" s="1">
        <f ca="1">IFERROR(C49-SUMPRODUCT((Produits=base!B77)*MVTS_S)+SUMPRODUCT((Produits=B49)*MVTS_E),0)</f>
        <v>0</v>
      </c>
      <c r="E49" s="10">
        <v>0</v>
      </c>
      <c r="V49" s="26"/>
    </row>
    <row r="50" spans="1:22" x14ac:dyDescent="0.3">
      <c r="A50" s="14" t="s">
        <v>115</v>
      </c>
      <c r="B50" s="7" t="s">
        <v>106</v>
      </c>
      <c r="C50" s="4">
        <v>0</v>
      </c>
      <c r="D50" s="1">
        <f ca="1">IFERROR(C50-SUMPRODUCT((Produits=base!B95)*MVTS_S)+SUMPRODUCT((Produits=B50)*MVTS_E),0)</f>
        <v>0</v>
      </c>
      <c r="E50" s="10">
        <v>0</v>
      </c>
      <c r="V50" s="26"/>
    </row>
    <row r="51" spans="1:22" x14ac:dyDescent="0.3">
      <c r="A51" s="14" t="s">
        <v>115</v>
      </c>
      <c r="B51" s="7" t="s">
        <v>107</v>
      </c>
      <c r="C51" s="4">
        <v>0</v>
      </c>
      <c r="D51" s="1">
        <f ca="1">IFERROR(C51-SUMPRODUCT((Produits=base!B96)*MVTS_S)+SUMPRODUCT((Produits=B51)*MVTS_E),0)</f>
        <v>0</v>
      </c>
      <c r="E51" s="10">
        <v>0</v>
      </c>
      <c r="V51" s="26"/>
    </row>
    <row r="52" spans="1:22" x14ac:dyDescent="0.3">
      <c r="A52" s="14" t="s">
        <v>115</v>
      </c>
      <c r="B52" s="7" t="s">
        <v>108</v>
      </c>
      <c r="C52" s="4">
        <v>0</v>
      </c>
      <c r="D52" s="1">
        <f ca="1">IFERROR(C52-SUMPRODUCT((Produits=base!B97)*MVTS_S)+SUMPRODUCT((Produits=B52)*MVTS_E),0)</f>
        <v>0</v>
      </c>
      <c r="E52" s="10">
        <v>0</v>
      </c>
      <c r="V52" s="26"/>
    </row>
    <row r="53" spans="1:22" x14ac:dyDescent="0.3">
      <c r="A53" s="14" t="s">
        <v>115</v>
      </c>
      <c r="B53" s="7" t="s">
        <v>109</v>
      </c>
      <c r="C53" s="4">
        <v>0</v>
      </c>
      <c r="D53" s="1">
        <f ca="1">IFERROR(C53-SUMPRODUCT((Produits=base!B98)*MVTS_S)+SUMPRODUCT((Produits=B53)*MVTS_E),0)</f>
        <v>0</v>
      </c>
      <c r="E53" s="10">
        <v>0</v>
      </c>
      <c r="V53" s="26"/>
    </row>
    <row r="54" spans="1:22" x14ac:dyDescent="0.3">
      <c r="A54" s="6" t="s">
        <v>115</v>
      </c>
      <c r="B54" s="7" t="s">
        <v>89</v>
      </c>
      <c r="C54" s="4">
        <v>0</v>
      </c>
      <c r="D54" s="1">
        <f ca="1">IFERROR(C54-SUMPRODUCT((Produits=base!B78)*MVTS_S)+SUMPRODUCT((Produits=B54)*MVTS_E),0)</f>
        <v>0</v>
      </c>
      <c r="E54" s="10">
        <v>0</v>
      </c>
      <c r="V54" s="26"/>
    </row>
    <row r="55" spans="1:22" x14ac:dyDescent="0.3">
      <c r="A55" s="6" t="s">
        <v>115</v>
      </c>
      <c r="B55" s="7" t="s">
        <v>90</v>
      </c>
      <c r="C55" s="4">
        <v>0</v>
      </c>
      <c r="D55" s="1">
        <f ca="1">IFERROR(C55-SUMPRODUCT((Produits=base!B79)*MVTS_S)+SUMPRODUCT((Produits=B55)*MVTS_E),0)</f>
        <v>0</v>
      </c>
      <c r="E55" s="10">
        <v>0</v>
      </c>
      <c r="V55" s="26"/>
    </row>
    <row r="56" spans="1:22" x14ac:dyDescent="0.3">
      <c r="A56" s="6" t="s">
        <v>115</v>
      </c>
      <c r="B56" s="7" t="s">
        <v>91</v>
      </c>
      <c r="C56" s="4">
        <v>0</v>
      </c>
      <c r="D56" s="1">
        <f ca="1">IFERROR(C56-SUMPRODUCT((Produits=base!B80)*MVTS_S)+SUMPRODUCT((Produits=B56)*MVTS_E),0)</f>
        <v>0</v>
      </c>
      <c r="E56" s="10">
        <v>0</v>
      </c>
      <c r="V56" s="26"/>
    </row>
    <row r="57" spans="1:22" x14ac:dyDescent="0.3">
      <c r="A57" s="6" t="s">
        <v>115</v>
      </c>
      <c r="B57" s="7" t="s">
        <v>92</v>
      </c>
      <c r="C57" s="4">
        <v>0</v>
      </c>
      <c r="D57" s="1">
        <f ca="1">IFERROR(C57-SUMPRODUCT((Produits=base!B81)*MVTS_S)+SUMPRODUCT((Produits=B57)*MVTS_E),0)</f>
        <v>0</v>
      </c>
      <c r="E57" s="10">
        <v>0</v>
      </c>
      <c r="V57" s="26"/>
    </row>
    <row r="58" spans="1:22" x14ac:dyDescent="0.3">
      <c r="A58" s="6" t="s">
        <v>115</v>
      </c>
      <c r="B58" s="7" t="s">
        <v>93</v>
      </c>
      <c r="C58" s="4">
        <v>0</v>
      </c>
      <c r="D58" s="1">
        <f ca="1">IFERROR(C58-SUMPRODUCT((Produits=base!B82)*MVTS_S)+SUMPRODUCT((Produits=B58)*MVTS_E),0)</f>
        <v>0</v>
      </c>
      <c r="E58" s="10">
        <v>0</v>
      </c>
      <c r="V58" s="26"/>
    </row>
    <row r="59" spans="1:22" x14ac:dyDescent="0.3">
      <c r="A59" s="6" t="s">
        <v>115</v>
      </c>
      <c r="B59" s="7" t="s">
        <v>94</v>
      </c>
      <c r="C59" s="4">
        <v>0</v>
      </c>
      <c r="D59" s="1">
        <f ca="1">IFERROR(C59-SUMPRODUCT((Produits=base!B83)*MVTS_S)+SUMPRODUCT((Produits=B59)*MVTS_E),0)</f>
        <v>0</v>
      </c>
      <c r="E59" s="10">
        <v>0</v>
      </c>
      <c r="V59" s="26"/>
    </row>
    <row r="60" spans="1:22" x14ac:dyDescent="0.3">
      <c r="A60" s="6" t="s">
        <v>115</v>
      </c>
      <c r="B60" s="7" t="s">
        <v>95</v>
      </c>
      <c r="C60" s="4">
        <v>0</v>
      </c>
      <c r="D60" s="1">
        <f ca="1">IFERROR(C60-SUMPRODUCT((Produits=base!B84)*MVTS_S)+SUMPRODUCT((Produits=B60)*MVTS_E),0)</f>
        <v>0</v>
      </c>
      <c r="E60" s="10">
        <v>0</v>
      </c>
      <c r="V60" s="26"/>
    </row>
    <row r="61" spans="1:22" x14ac:dyDescent="0.3">
      <c r="A61" s="6" t="s">
        <v>115</v>
      </c>
      <c r="B61" s="7" t="s">
        <v>110</v>
      </c>
      <c r="C61" s="4">
        <v>0</v>
      </c>
      <c r="D61" s="1">
        <f ca="1">IFERROR(C61-SUMPRODUCT((Produits=base!B99)*MVTS_S)+SUMPRODUCT((Produits=B61)*MVTS_E),0)</f>
        <v>0</v>
      </c>
      <c r="E61" s="10">
        <v>0</v>
      </c>
      <c r="V61" s="26"/>
    </row>
    <row r="62" spans="1:22" x14ac:dyDescent="0.3">
      <c r="A62" s="6" t="s">
        <v>115</v>
      </c>
      <c r="B62" s="7" t="s">
        <v>111</v>
      </c>
      <c r="C62" s="4">
        <v>0</v>
      </c>
      <c r="D62" s="1">
        <f ca="1">IFERROR(C62-SUMPRODUCT((Produits=base!B100)*MVTS_S)+SUMPRODUCT((Produits=B62)*MVTS_E),0)</f>
        <v>0</v>
      </c>
      <c r="E62" s="10">
        <v>0</v>
      </c>
      <c r="V62" s="26"/>
    </row>
    <row r="63" spans="1:22" x14ac:dyDescent="0.3">
      <c r="A63" s="6" t="s">
        <v>115</v>
      </c>
      <c r="B63" s="7" t="s">
        <v>112</v>
      </c>
      <c r="C63" s="4">
        <v>0</v>
      </c>
      <c r="D63" s="1">
        <f ca="1">IFERROR(C63-SUMPRODUCT((Produits=base!B101)*MVTS_S)+SUMPRODUCT((Produits=B63)*MVTS_E),0)</f>
        <v>0</v>
      </c>
      <c r="E63" s="10">
        <v>0</v>
      </c>
      <c r="V63" s="26"/>
    </row>
    <row r="64" spans="1:22" x14ac:dyDescent="0.3">
      <c r="A64" s="6" t="s">
        <v>115</v>
      </c>
      <c r="B64" s="7" t="s">
        <v>113</v>
      </c>
      <c r="C64" s="4">
        <v>0</v>
      </c>
      <c r="D64" s="1">
        <f ca="1">IFERROR(C64-SUMPRODUCT((Produits=base!B102)*MVTS_S)+SUMPRODUCT((Produits=B64)*MVTS_E),0)</f>
        <v>0</v>
      </c>
      <c r="E64" s="10">
        <v>0</v>
      </c>
      <c r="V64" s="26"/>
    </row>
    <row r="65" spans="1:22" x14ac:dyDescent="0.3">
      <c r="A65" s="13" t="s">
        <v>65</v>
      </c>
      <c r="B65" s="7" t="s">
        <v>40</v>
      </c>
      <c r="C65" s="4">
        <v>0</v>
      </c>
      <c r="D65" s="1">
        <f ca="1">IFERROR(C65-SUMPRODUCT((Produits=base!B29)*MVTS_S)+SUMPRODUCT((Produits=B65)*MVTS_E),0)</f>
        <v>0</v>
      </c>
      <c r="E65" s="10">
        <v>0</v>
      </c>
      <c r="V65" s="26"/>
    </row>
    <row r="66" spans="1:22" x14ac:dyDescent="0.3">
      <c r="A66" s="13" t="s">
        <v>65</v>
      </c>
      <c r="B66" s="7" t="s">
        <v>49</v>
      </c>
      <c r="C66" s="4">
        <v>0</v>
      </c>
      <c r="D66" s="1">
        <f ca="1">IFERROR(C66-SUMPRODUCT((Produits=base!B38)*MVTS_S)+SUMPRODUCT((Produits=B66)*MVTS_E),0)</f>
        <v>0</v>
      </c>
      <c r="E66" s="10">
        <v>0</v>
      </c>
      <c r="V66" s="26"/>
    </row>
    <row r="67" spans="1:22" x14ac:dyDescent="0.3">
      <c r="A67" s="13" t="s">
        <v>65</v>
      </c>
      <c r="B67" s="7" t="s">
        <v>64</v>
      </c>
      <c r="C67" s="4">
        <v>0</v>
      </c>
      <c r="D67" s="1">
        <f ca="1">IFERROR(C67-SUMPRODUCT((Produits=base!B53)*MVTS_S)+SUMPRODUCT((Produits=B67)*MVTS_E),0)</f>
        <v>0</v>
      </c>
      <c r="E67" s="10">
        <v>0</v>
      </c>
      <c r="V67" s="26"/>
    </row>
    <row r="68" spans="1:22" x14ac:dyDescent="0.3">
      <c r="A68" s="13" t="s">
        <v>65</v>
      </c>
      <c r="B68" s="7" t="s">
        <v>50</v>
      </c>
      <c r="C68" s="4">
        <v>0</v>
      </c>
      <c r="D68" s="1">
        <f ca="1">IFERROR(C68-SUMPRODUCT((Produits=base!B39)*MVTS_S)+SUMPRODUCT((Produits=B68)*MVTS_E),0)</f>
        <v>0</v>
      </c>
      <c r="E68" s="10">
        <v>0</v>
      </c>
      <c r="V68" s="26"/>
    </row>
    <row r="69" spans="1:22" x14ac:dyDescent="0.3">
      <c r="A69" s="13" t="s">
        <v>65</v>
      </c>
      <c r="B69" s="7" t="s">
        <v>51</v>
      </c>
      <c r="C69" s="4">
        <v>0</v>
      </c>
      <c r="D69" s="1">
        <f ca="1">IFERROR(C69-SUMPRODUCT((Produits=base!B40)*MVTS_S)+SUMPRODUCT((Produits=B69)*MVTS_E),0)</f>
        <v>0</v>
      </c>
      <c r="E69" s="10">
        <v>0</v>
      </c>
      <c r="V69" s="26"/>
    </row>
    <row r="70" spans="1:22" x14ac:dyDescent="0.3">
      <c r="A70" s="13" t="s">
        <v>65</v>
      </c>
      <c r="B70" s="7" t="s">
        <v>52</v>
      </c>
      <c r="C70" s="4">
        <v>0</v>
      </c>
      <c r="D70" s="1">
        <f ca="1">IFERROR(C70-SUMPRODUCT((Produits=base!B41)*MVTS_S)+SUMPRODUCT((Produits=B70)*MVTS_E),0)</f>
        <v>0</v>
      </c>
      <c r="E70" s="10">
        <v>0</v>
      </c>
      <c r="V70" s="26"/>
    </row>
    <row r="71" spans="1:22" x14ac:dyDescent="0.3">
      <c r="A71" s="13" t="s">
        <v>65</v>
      </c>
      <c r="B71" s="7" t="s">
        <v>53</v>
      </c>
      <c r="C71" s="4">
        <v>0</v>
      </c>
      <c r="D71" s="1">
        <f ca="1">IFERROR(C71-SUMPRODUCT((Produits=base!B42)*MVTS_S)+SUMPRODUCT((Produits=B71)*MVTS_E),0)</f>
        <v>0</v>
      </c>
      <c r="E71" s="10">
        <v>0</v>
      </c>
      <c r="V71" s="26"/>
    </row>
    <row r="72" spans="1:22" x14ac:dyDescent="0.3">
      <c r="A72" s="13" t="s">
        <v>65</v>
      </c>
      <c r="B72" s="7" t="s">
        <v>54</v>
      </c>
      <c r="C72" s="4">
        <v>0</v>
      </c>
      <c r="D72" s="1">
        <f ca="1">IFERROR(C72-SUMPRODUCT((Produits=base!B43)*MVTS_S)+SUMPRODUCT((Produits=B72)*MVTS_E),0)</f>
        <v>0</v>
      </c>
      <c r="E72" s="10">
        <v>0</v>
      </c>
      <c r="V72" s="26"/>
    </row>
    <row r="73" spans="1:22" x14ac:dyDescent="0.3">
      <c r="A73" s="13" t="s">
        <v>65</v>
      </c>
      <c r="B73" s="7" t="s">
        <v>55</v>
      </c>
      <c r="C73" s="4">
        <v>0</v>
      </c>
      <c r="D73" s="1">
        <f ca="1">IFERROR(C73-SUMPRODUCT((Produits=base!B44)*MVTS_S)+SUMPRODUCT((Produits=B73)*MVTS_E),0)</f>
        <v>0</v>
      </c>
      <c r="E73" s="10">
        <v>0</v>
      </c>
      <c r="V73" s="26"/>
    </row>
    <row r="74" spans="1:22" x14ac:dyDescent="0.3">
      <c r="A74" s="13" t="s">
        <v>65</v>
      </c>
      <c r="B74" s="7" t="s">
        <v>56</v>
      </c>
      <c r="C74" s="4">
        <v>0</v>
      </c>
      <c r="D74" s="1">
        <f ca="1">IFERROR(C74-SUMPRODUCT((Produits=base!B45)*MVTS_S)+SUMPRODUCT((Produits=B74)*MVTS_E),0)</f>
        <v>0</v>
      </c>
      <c r="E74" s="10">
        <v>0</v>
      </c>
      <c r="V74" s="26"/>
    </row>
    <row r="75" spans="1:22" x14ac:dyDescent="0.3">
      <c r="A75" s="13" t="s">
        <v>65</v>
      </c>
      <c r="B75" s="7" t="s">
        <v>57</v>
      </c>
      <c r="C75" s="4">
        <v>0</v>
      </c>
      <c r="D75" s="1">
        <f ca="1">IFERROR(C75-SUMPRODUCT((Produits=base!B46)*MVTS_S)+SUMPRODUCT((Produits=B75)*MVTS_E),0)</f>
        <v>0</v>
      </c>
      <c r="E75" s="10">
        <v>0</v>
      </c>
      <c r="V75" s="26"/>
    </row>
    <row r="76" spans="1:22" x14ac:dyDescent="0.3">
      <c r="A76" s="13" t="s">
        <v>65</v>
      </c>
      <c r="B76" s="7" t="s">
        <v>58</v>
      </c>
      <c r="C76" s="4">
        <v>0</v>
      </c>
      <c r="D76" s="1">
        <f ca="1">IFERROR(C76-SUMPRODUCT((Produits=base!B47)*MVTS_S)+SUMPRODUCT((Produits=B76)*MVTS_E),0)</f>
        <v>0</v>
      </c>
      <c r="E76" s="10">
        <v>0</v>
      </c>
      <c r="V76" s="26"/>
    </row>
    <row r="77" spans="1:22" x14ac:dyDescent="0.3">
      <c r="A77" s="13" t="s">
        <v>65</v>
      </c>
      <c r="B77" s="7" t="s">
        <v>41</v>
      </c>
      <c r="C77" s="4">
        <v>0</v>
      </c>
      <c r="D77" s="1">
        <f ca="1">IFERROR(C77-SUMPRODUCT((Produits=base!B30)*MVTS_S)+SUMPRODUCT((Produits=B77)*MVTS_E),0)</f>
        <v>0</v>
      </c>
      <c r="E77" s="10">
        <v>0</v>
      </c>
      <c r="V77" s="26"/>
    </row>
    <row r="78" spans="1:22" x14ac:dyDescent="0.3">
      <c r="A78" s="13" t="s">
        <v>65</v>
      </c>
      <c r="B78" s="7" t="s">
        <v>59</v>
      </c>
      <c r="C78" s="4">
        <v>0</v>
      </c>
      <c r="D78" s="1">
        <f ca="1">IFERROR(C78-SUMPRODUCT((Produits=base!B48)*MVTS_S)+SUMPRODUCT((Produits=B78)*MVTS_E),0)</f>
        <v>0</v>
      </c>
      <c r="E78" s="10">
        <v>0</v>
      </c>
      <c r="V78" s="26"/>
    </row>
    <row r="79" spans="1:22" x14ac:dyDescent="0.3">
      <c r="A79" s="13" t="s">
        <v>65</v>
      </c>
      <c r="B79" s="7" t="s">
        <v>60</v>
      </c>
      <c r="C79" s="4">
        <v>0</v>
      </c>
      <c r="D79" s="1">
        <f ca="1">IFERROR(C79-SUMPRODUCT((Produits=base!B49)*MVTS_S)+SUMPRODUCT((Produits=B79)*MVTS_E),0)</f>
        <v>0</v>
      </c>
      <c r="E79" s="10">
        <v>0</v>
      </c>
      <c r="V79" s="26"/>
    </row>
    <row r="80" spans="1:22" x14ac:dyDescent="0.3">
      <c r="A80" s="13" t="s">
        <v>65</v>
      </c>
      <c r="B80" s="7" t="s">
        <v>61</v>
      </c>
      <c r="C80" s="4">
        <v>0</v>
      </c>
      <c r="D80" s="1">
        <f ca="1">IFERROR(C80-SUMPRODUCT((Produits=base!B50)*MVTS_S)+SUMPRODUCT((Produits=B80)*MVTS_E),0)</f>
        <v>0</v>
      </c>
      <c r="E80" s="10">
        <v>0</v>
      </c>
      <c r="V80" s="26"/>
    </row>
    <row r="81" spans="1:22" x14ac:dyDescent="0.3">
      <c r="A81" s="13" t="s">
        <v>65</v>
      </c>
      <c r="B81" s="7" t="s">
        <v>42</v>
      </c>
      <c r="C81" s="4">
        <v>0</v>
      </c>
      <c r="D81" s="1">
        <f ca="1">IFERROR(C81-SUMPRODUCT((Produits=base!B31)*MVTS_S)+SUMPRODUCT((Produits=B81)*MVTS_E),0)</f>
        <v>0</v>
      </c>
      <c r="E81" s="10">
        <v>0</v>
      </c>
      <c r="V81" s="26"/>
    </row>
    <row r="82" spans="1:22" x14ac:dyDescent="0.3">
      <c r="A82" s="13" t="s">
        <v>65</v>
      </c>
      <c r="B82" s="7" t="s">
        <v>43</v>
      </c>
      <c r="C82" s="4">
        <v>0</v>
      </c>
      <c r="D82" s="1">
        <f ca="1">IFERROR(C82-SUMPRODUCT((Produits=base!B32)*MVTS_S)+SUMPRODUCT((Produits=B82)*MVTS_E),0)</f>
        <v>0</v>
      </c>
      <c r="E82" s="10">
        <v>0</v>
      </c>
      <c r="V82" s="26"/>
    </row>
    <row r="83" spans="1:22" x14ac:dyDescent="0.3">
      <c r="A83" s="13" t="s">
        <v>65</v>
      </c>
      <c r="B83" s="7" t="s">
        <v>44</v>
      </c>
      <c r="C83" s="4">
        <v>0</v>
      </c>
      <c r="D83" s="1">
        <f ca="1">IFERROR(C83-SUMPRODUCT((Produits=base!B33)*MVTS_S)+SUMPRODUCT((Produits=B83)*MVTS_E),0)</f>
        <v>0</v>
      </c>
      <c r="E83" s="10">
        <v>0</v>
      </c>
      <c r="V83" s="26"/>
    </row>
    <row r="84" spans="1:22" x14ac:dyDescent="0.3">
      <c r="A84" s="13" t="s">
        <v>65</v>
      </c>
      <c r="B84" s="7" t="s">
        <v>45</v>
      </c>
      <c r="C84" s="4">
        <v>0</v>
      </c>
      <c r="D84" s="1">
        <f ca="1">IFERROR(C84-SUMPRODUCT((Produits=base!B34)*MVTS_S)+SUMPRODUCT((Produits=B84)*MVTS_E),0)</f>
        <v>0</v>
      </c>
      <c r="E84" s="10">
        <v>0</v>
      </c>
      <c r="V84" s="26"/>
    </row>
    <row r="85" spans="1:22" x14ac:dyDescent="0.3">
      <c r="A85" s="13" t="s">
        <v>65</v>
      </c>
      <c r="B85" s="7" t="s">
        <v>46</v>
      </c>
      <c r="C85" s="4">
        <v>0</v>
      </c>
      <c r="D85" s="1">
        <f ca="1">IFERROR(C85-SUMPRODUCT((Produits=base!B35)*MVTS_S)+SUMPRODUCT((Produits=B85)*MVTS_E),0)</f>
        <v>0</v>
      </c>
      <c r="E85" s="10">
        <v>0</v>
      </c>
      <c r="V85" s="26"/>
    </row>
    <row r="86" spans="1:22" x14ac:dyDescent="0.3">
      <c r="A86" s="13" t="s">
        <v>65</v>
      </c>
      <c r="B86" s="7" t="s">
        <v>47</v>
      </c>
      <c r="C86" s="4">
        <v>0</v>
      </c>
      <c r="D86" s="1">
        <f ca="1">IFERROR(C86-SUMPRODUCT((Produits=base!B36)*MVTS_S)+SUMPRODUCT((Produits=B86)*MVTS_E),0)</f>
        <v>0</v>
      </c>
      <c r="E86" s="10">
        <v>0</v>
      </c>
      <c r="V86" s="26"/>
    </row>
    <row r="87" spans="1:22" x14ac:dyDescent="0.3">
      <c r="A87" s="13" t="s">
        <v>65</v>
      </c>
      <c r="B87" s="7" t="s">
        <v>48</v>
      </c>
      <c r="C87" s="4">
        <v>0</v>
      </c>
      <c r="D87" s="1">
        <f ca="1">IFERROR(C87-SUMPRODUCT((Produits=base!B37)*MVTS_S)+SUMPRODUCT((Produits=B87)*MVTS_E),0)</f>
        <v>0</v>
      </c>
      <c r="E87" s="10">
        <v>0</v>
      </c>
      <c r="V87" s="26"/>
    </row>
    <row r="88" spans="1:22" x14ac:dyDescent="0.3">
      <c r="A88" s="13" t="s">
        <v>65</v>
      </c>
      <c r="B88" s="7" t="s">
        <v>62</v>
      </c>
      <c r="C88" s="4">
        <v>0</v>
      </c>
      <c r="D88" s="1">
        <f ca="1">IFERROR(C88-SUMPRODUCT((Produits=base!B51)*MVTS_S)+SUMPRODUCT((Produits=B88)*MVTS_E),0)</f>
        <v>0</v>
      </c>
      <c r="E88" s="10">
        <v>0</v>
      </c>
      <c r="V88" s="26"/>
    </row>
    <row r="89" spans="1:22" x14ac:dyDescent="0.3">
      <c r="A89" s="13" t="s">
        <v>65</v>
      </c>
      <c r="B89" s="7" t="s">
        <v>63</v>
      </c>
      <c r="C89" s="4">
        <v>0</v>
      </c>
      <c r="D89" s="1">
        <f ca="1">IFERROR(C89-SUMPRODUCT((Produits=base!B52)*MVTS_S)+SUMPRODUCT((Produits=B89)*MVTS_E),0)</f>
        <v>0</v>
      </c>
      <c r="E89" s="10">
        <v>0</v>
      </c>
      <c r="V89" s="26"/>
    </row>
    <row r="90" spans="1:22" x14ac:dyDescent="0.3">
      <c r="A90" s="13" t="s">
        <v>13</v>
      </c>
      <c r="B90" s="7" t="s">
        <v>191</v>
      </c>
      <c r="C90" s="4">
        <v>0</v>
      </c>
      <c r="D90" s="1">
        <f ca="1">IFERROR(C90-SUMPRODUCT((Produits=base!B172)*MVTS_S)+SUMPRODUCT((Produits=B90)*MVTS_E),0)</f>
        <v>0</v>
      </c>
      <c r="E90" s="10">
        <v>0</v>
      </c>
      <c r="V90" s="26"/>
    </row>
    <row r="91" spans="1:22" x14ac:dyDescent="0.3">
      <c r="A91" s="13" t="s">
        <v>13</v>
      </c>
      <c r="B91" s="7" t="s">
        <v>200</v>
      </c>
      <c r="C91" s="4">
        <v>0</v>
      </c>
      <c r="D91" s="1">
        <f ca="1">IFERROR(C91-SUMPRODUCT((Produits=base!B181)*MVTS_S)+SUMPRODUCT((Produits=B91)*MVTS_E),0)</f>
        <v>10</v>
      </c>
      <c r="E91" s="10">
        <v>0</v>
      </c>
      <c r="V91" s="26"/>
    </row>
    <row r="92" spans="1:22" x14ac:dyDescent="0.3">
      <c r="A92" s="13" t="s">
        <v>13</v>
      </c>
      <c r="B92" s="7" t="s">
        <v>218</v>
      </c>
      <c r="C92" s="4">
        <v>0</v>
      </c>
      <c r="D92" s="1">
        <f ca="1">IFERROR(C92-SUMPRODUCT((Produits=base!B199)*MVTS_S)+SUMPRODUCT((Produits=B92)*MVTS_E),0)</f>
        <v>0</v>
      </c>
      <c r="E92" s="10">
        <v>0</v>
      </c>
      <c r="V92" s="26"/>
    </row>
    <row r="93" spans="1:22" x14ac:dyDescent="0.3">
      <c r="A93" s="13" t="s">
        <v>13</v>
      </c>
      <c r="B93" s="7" t="s">
        <v>201</v>
      </c>
      <c r="C93" s="4">
        <v>0</v>
      </c>
      <c r="D93" s="1">
        <f ca="1">IFERROR(C93-SUMPRODUCT((Produits=base!B182)*MVTS_S)+SUMPRODUCT((Produits=B93)*MVTS_E),0)</f>
        <v>0</v>
      </c>
      <c r="E93" s="10">
        <v>0</v>
      </c>
      <c r="V93" s="26"/>
    </row>
    <row r="94" spans="1:22" x14ac:dyDescent="0.3">
      <c r="A94" s="13" t="s">
        <v>13</v>
      </c>
      <c r="B94" s="7" t="s">
        <v>202</v>
      </c>
      <c r="C94" s="4">
        <v>0</v>
      </c>
      <c r="D94" s="1">
        <f ca="1">IFERROR(C94-SUMPRODUCT((Produits=base!B183)*MVTS_S)+SUMPRODUCT((Produits=B94)*MVTS_E),0)</f>
        <v>0</v>
      </c>
      <c r="E94" s="10">
        <v>0</v>
      </c>
      <c r="V94" s="26"/>
    </row>
    <row r="95" spans="1:22" x14ac:dyDescent="0.3">
      <c r="A95" s="13" t="s">
        <v>13</v>
      </c>
      <c r="B95" s="7" t="s">
        <v>203</v>
      </c>
      <c r="C95" s="4">
        <v>0</v>
      </c>
      <c r="D95" s="1">
        <f ca="1">IFERROR(C95-SUMPRODUCT((Produits=base!B184)*MVTS_S)+SUMPRODUCT((Produits=B95)*MVTS_E),0)</f>
        <v>0</v>
      </c>
      <c r="E95" s="10">
        <v>0</v>
      </c>
      <c r="V95" s="26"/>
    </row>
    <row r="96" spans="1:22" x14ac:dyDescent="0.3">
      <c r="A96" s="13" t="s">
        <v>13</v>
      </c>
      <c r="B96" s="7" t="s">
        <v>204</v>
      </c>
      <c r="C96" s="4">
        <v>0</v>
      </c>
      <c r="D96" s="1">
        <f ca="1">IFERROR(C96-SUMPRODUCT((Produits=base!B185)*MVTS_S)+SUMPRODUCT((Produits=B96)*MVTS_E),0)</f>
        <v>0</v>
      </c>
      <c r="E96" s="10">
        <v>0</v>
      </c>
      <c r="V96" s="26"/>
    </row>
    <row r="97" spans="1:22" x14ac:dyDescent="0.3">
      <c r="A97" s="13" t="s">
        <v>13</v>
      </c>
      <c r="B97" s="7" t="s">
        <v>205</v>
      </c>
      <c r="C97" s="4">
        <v>0</v>
      </c>
      <c r="D97" s="1">
        <f ca="1">IFERROR(C97-SUMPRODUCT((Produits=base!B186)*MVTS_S)+SUMPRODUCT((Produits=B97)*MVTS_E),0)</f>
        <v>0</v>
      </c>
      <c r="E97" s="10">
        <v>0</v>
      </c>
      <c r="V97" s="26"/>
    </row>
    <row r="98" spans="1:22" x14ac:dyDescent="0.3">
      <c r="A98" s="13" t="s">
        <v>13</v>
      </c>
      <c r="B98" s="7" t="s">
        <v>206</v>
      </c>
      <c r="C98" s="4">
        <v>0</v>
      </c>
      <c r="D98" s="1">
        <f ca="1">IFERROR(C98-SUMPRODUCT((Produits=base!B187)*MVTS_S)+SUMPRODUCT((Produits=B98)*MVTS_E),0)</f>
        <v>0</v>
      </c>
      <c r="E98" s="10">
        <v>0</v>
      </c>
      <c r="V98" s="26"/>
    </row>
    <row r="99" spans="1:22" x14ac:dyDescent="0.3">
      <c r="A99" s="13" t="s">
        <v>13</v>
      </c>
      <c r="B99" s="7" t="s">
        <v>207</v>
      </c>
      <c r="C99" s="4">
        <v>0</v>
      </c>
      <c r="D99" s="1">
        <f ca="1">IFERROR(C99-SUMPRODUCT((Produits=base!B188)*MVTS_S)+SUMPRODUCT((Produits=B99)*MVTS_E),0)</f>
        <v>0</v>
      </c>
      <c r="E99" s="10">
        <v>0</v>
      </c>
      <c r="V99" s="26"/>
    </row>
    <row r="100" spans="1:22" x14ac:dyDescent="0.3">
      <c r="A100" s="13" t="s">
        <v>13</v>
      </c>
      <c r="B100" s="7" t="s">
        <v>208</v>
      </c>
      <c r="C100" s="4">
        <v>0</v>
      </c>
      <c r="D100" s="1">
        <f ca="1">IFERROR(C100-SUMPRODUCT((Produits=base!B189)*MVTS_S)+SUMPRODUCT((Produits=B100)*MVTS_E),0)</f>
        <v>0</v>
      </c>
      <c r="E100" s="10">
        <v>0</v>
      </c>
      <c r="V100" s="26"/>
    </row>
    <row r="101" spans="1:22" x14ac:dyDescent="0.3">
      <c r="A101" s="13" t="s">
        <v>13</v>
      </c>
      <c r="B101" s="7" t="s">
        <v>209</v>
      </c>
      <c r="C101" s="4">
        <v>0</v>
      </c>
      <c r="D101" s="1">
        <f ca="1">IFERROR(C101-SUMPRODUCT((Produits=base!B190)*MVTS_S)+SUMPRODUCT((Produits=B101)*MVTS_E),0)</f>
        <v>0</v>
      </c>
      <c r="E101" s="10">
        <v>0</v>
      </c>
      <c r="V101" s="26"/>
    </row>
    <row r="102" spans="1:22" x14ac:dyDescent="0.3">
      <c r="A102" s="13" t="s">
        <v>13</v>
      </c>
      <c r="B102" s="7" t="s">
        <v>192</v>
      </c>
      <c r="C102" s="4">
        <v>0</v>
      </c>
      <c r="D102" s="1">
        <f ca="1">IFERROR(C102-SUMPRODUCT((Produits=base!B173)*MVTS_S)+SUMPRODUCT((Produits=B102)*MVTS_E),0)</f>
        <v>0</v>
      </c>
      <c r="E102" s="10">
        <v>0</v>
      </c>
      <c r="V102" s="26"/>
    </row>
    <row r="103" spans="1:22" x14ac:dyDescent="0.3">
      <c r="A103" s="13" t="s">
        <v>13</v>
      </c>
      <c r="B103" s="7" t="s">
        <v>210</v>
      </c>
      <c r="C103" s="4">
        <v>0</v>
      </c>
      <c r="D103" s="1">
        <f ca="1">IFERROR(C103-SUMPRODUCT((Produits=base!B191)*MVTS_S)+SUMPRODUCT((Produits=B103)*MVTS_E),0)</f>
        <v>0</v>
      </c>
      <c r="E103" s="10">
        <v>0</v>
      </c>
      <c r="V103" s="26"/>
    </row>
    <row r="104" spans="1:22" x14ac:dyDescent="0.3">
      <c r="A104" t="s">
        <v>13</v>
      </c>
      <c r="B104" s="7" t="s">
        <v>211</v>
      </c>
      <c r="C104" s="4">
        <v>0</v>
      </c>
      <c r="D104" s="1">
        <f ca="1">IFERROR(C104-SUMPRODUCT((Produits=base!B192)*MVTS_S)+SUMPRODUCT((Produits=B104)*MVTS_E),0)</f>
        <v>0</v>
      </c>
      <c r="E104" s="10">
        <v>0</v>
      </c>
      <c r="V104" s="26"/>
    </row>
    <row r="105" spans="1:22" x14ac:dyDescent="0.3">
      <c r="A105" t="s">
        <v>13</v>
      </c>
      <c r="B105" s="7" t="s">
        <v>212</v>
      </c>
      <c r="C105" s="4">
        <v>0</v>
      </c>
      <c r="D105" s="1">
        <f ca="1">IFERROR(C105-SUMPRODUCT((Produits=base!B193)*MVTS_S)+SUMPRODUCT((Produits=B105)*MVTS_E),0)</f>
        <v>0</v>
      </c>
      <c r="E105" s="10">
        <v>0</v>
      </c>
      <c r="V105" s="26"/>
    </row>
    <row r="106" spans="1:22" x14ac:dyDescent="0.3">
      <c r="A106" t="s">
        <v>13</v>
      </c>
      <c r="B106" s="7" t="s">
        <v>213</v>
      </c>
      <c r="C106" s="4">
        <v>0</v>
      </c>
      <c r="D106" s="1">
        <f ca="1">IFERROR(C106-SUMPRODUCT((Produits=base!B194)*MVTS_S)+SUMPRODUCT((Produits=B106)*MVTS_E),0)</f>
        <v>0</v>
      </c>
      <c r="E106" s="10">
        <v>0</v>
      </c>
      <c r="V106" s="26"/>
    </row>
    <row r="107" spans="1:22" x14ac:dyDescent="0.3">
      <c r="A107" t="s">
        <v>13</v>
      </c>
      <c r="B107" s="7" t="s">
        <v>193</v>
      </c>
      <c r="C107" s="4">
        <v>0</v>
      </c>
      <c r="D107" s="1">
        <f ca="1">IFERROR(C107-SUMPRODUCT((Produits=base!B174)*MVTS_S)+SUMPRODUCT((Produits=B107)*MVTS_E),0)</f>
        <v>0</v>
      </c>
      <c r="E107" s="10">
        <v>0</v>
      </c>
      <c r="V107" s="26"/>
    </row>
    <row r="108" spans="1:22" x14ac:dyDescent="0.3">
      <c r="A108" t="s">
        <v>13</v>
      </c>
      <c r="B108" s="7" t="s">
        <v>194</v>
      </c>
      <c r="C108" s="4">
        <v>0</v>
      </c>
      <c r="D108" s="1">
        <f ca="1">IFERROR(C108-SUMPRODUCT((Produits=base!B175)*MVTS_S)+SUMPRODUCT((Produits=B108)*MVTS_E),0)</f>
        <v>0</v>
      </c>
      <c r="E108" s="10">
        <v>0</v>
      </c>
      <c r="V108" s="26"/>
    </row>
    <row r="109" spans="1:22" x14ac:dyDescent="0.3">
      <c r="A109" t="s">
        <v>13</v>
      </c>
      <c r="B109" s="7" t="s">
        <v>195</v>
      </c>
      <c r="C109" s="4">
        <v>0</v>
      </c>
      <c r="D109" s="1">
        <f ca="1">IFERROR(C109-SUMPRODUCT((Produits=base!B176)*MVTS_S)+SUMPRODUCT((Produits=B109)*MVTS_E),0)</f>
        <v>0</v>
      </c>
      <c r="E109" s="10">
        <v>0</v>
      </c>
      <c r="V109" s="26"/>
    </row>
    <row r="110" spans="1:22" x14ac:dyDescent="0.3">
      <c r="A110" t="s">
        <v>13</v>
      </c>
      <c r="B110" s="7" t="s">
        <v>196</v>
      </c>
      <c r="C110" s="4">
        <v>0</v>
      </c>
      <c r="D110" s="1">
        <f ca="1">IFERROR(C110-SUMPRODUCT((Produits=base!B177)*MVTS_S)+SUMPRODUCT((Produits=B110)*MVTS_E),0)</f>
        <v>0</v>
      </c>
      <c r="E110" s="10">
        <v>0</v>
      </c>
      <c r="V110" s="26"/>
    </row>
    <row r="111" spans="1:22" x14ac:dyDescent="0.3">
      <c r="A111" t="s">
        <v>13</v>
      </c>
      <c r="B111" s="7" t="s">
        <v>197</v>
      </c>
      <c r="C111" s="4">
        <v>0</v>
      </c>
      <c r="D111" s="1">
        <f ca="1">IFERROR(C111-SUMPRODUCT((Produits=base!B178)*MVTS_S)+SUMPRODUCT((Produits=B111)*MVTS_E),0)</f>
        <v>0</v>
      </c>
      <c r="E111" s="10">
        <v>0</v>
      </c>
      <c r="V111" s="26"/>
    </row>
    <row r="112" spans="1:22" x14ac:dyDescent="0.3">
      <c r="A112" t="s">
        <v>13</v>
      </c>
      <c r="B112" s="7" t="s">
        <v>198</v>
      </c>
      <c r="C112" s="4">
        <v>0</v>
      </c>
      <c r="D112" s="1">
        <f ca="1">IFERROR(C112-SUMPRODUCT((Produits=base!B179)*MVTS_S)+SUMPRODUCT((Produits=B112)*MVTS_E),0)</f>
        <v>0</v>
      </c>
      <c r="E112" s="10">
        <v>0</v>
      </c>
      <c r="V112" s="26"/>
    </row>
    <row r="113" spans="1:22" x14ac:dyDescent="0.3">
      <c r="A113" t="s">
        <v>13</v>
      </c>
      <c r="B113" s="7" t="s">
        <v>199</v>
      </c>
      <c r="C113" s="4">
        <v>0</v>
      </c>
      <c r="D113" s="1">
        <f ca="1">IFERROR(C113-SUMPRODUCT((Produits=base!B180)*MVTS_S)+SUMPRODUCT((Produits=B113)*MVTS_E),0)</f>
        <v>0</v>
      </c>
      <c r="E113" s="10">
        <v>0</v>
      </c>
      <c r="V113" s="26"/>
    </row>
    <row r="114" spans="1:22" x14ac:dyDescent="0.3">
      <c r="A114" t="s">
        <v>13</v>
      </c>
      <c r="B114" s="7" t="s">
        <v>214</v>
      </c>
      <c r="C114" s="4">
        <v>0</v>
      </c>
      <c r="D114" s="1">
        <f ca="1">IFERROR(C114-SUMPRODUCT((Produits=base!B195)*MVTS_S)+SUMPRODUCT((Produits=B114)*MVTS_E),0)</f>
        <v>0</v>
      </c>
      <c r="E114" s="10">
        <v>0</v>
      </c>
      <c r="V114" s="26"/>
    </row>
    <row r="115" spans="1:22" x14ac:dyDescent="0.3">
      <c r="A115" t="s">
        <v>13</v>
      </c>
      <c r="B115" s="7" t="s">
        <v>215</v>
      </c>
      <c r="C115" s="4">
        <v>0</v>
      </c>
      <c r="D115" s="1">
        <f ca="1">IFERROR(C115-SUMPRODUCT((Produits=base!B196)*MVTS_S)+SUMPRODUCT((Produits=B115)*MVTS_E),0)</f>
        <v>0</v>
      </c>
      <c r="E115" s="10">
        <v>0</v>
      </c>
      <c r="V115" s="26"/>
    </row>
    <row r="116" spans="1:22" x14ac:dyDescent="0.3">
      <c r="A116" t="s">
        <v>13</v>
      </c>
      <c r="B116" s="7" t="s">
        <v>216</v>
      </c>
      <c r="C116" s="4">
        <v>0</v>
      </c>
      <c r="D116" s="1">
        <f ca="1">IFERROR(C116-SUMPRODUCT((Produits=base!B197)*MVTS_S)+SUMPRODUCT((Produits=B116)*MVTS_E),0)</f>
        <v>0</v>
      </c>
      <c r="E116" s="10">
        <v>0</v>
      </c>
      <c r="V116" s="26"/>
    </row>
    <row r="117" spans="1:22" x14ac:dyDescent="0.3">
      <c r="A117" t="s">
        <v>13</v>
      </c>
      <c r="B117" s="7" t="s">
        <v>217</v>
      </c>
      <c r="C117" s="4">
        <v>0</v>
      </c>
      <c r="D117" s="1">
        <f ca="1">IFERROR(C117-SUMPRODUCT((Produits=base!B198)*MVTS_S)+SUMPRODUCT((Produits=B117)*MVTS_E),0)</f>
        <v>0</v>
      </c>
      <c r="E117" s="10">
        <v>0</v>
      </c>
      <c r="V117" s="26"/>
    </row>
    <row r="118" spans="1:22" x14ac:dyDescent="0.3">
      <c r="A118" s="11" t="s">
        <v>242</v>
      </c>
      <c r="B118" s="7" t="s">
        <v>244</v>
      </c>
      <c r="C118" s="27" t="s">
        <v>246</v>
      </c>
      <c r="D118" s="1">
        <f ca="1">IFERROR(C118-SUMPRODUCT((Produits=base!B205)*MVTS_S)+SUMPRODUCT((Produits=B118)*MVTS_E),0)</f>
        <v>50</v>
      </c>
      <c r="E118" s="30">
        <v>2.5</v>
      </c>
      <c r="V118" s="26"/>
    </row>
    <row r="119" spans="1:22" x14ac:dyDescent="0.3">
      <c r="A119" s="11" t="s">
        <v>242</v>
      </c>
      <c r="B119" s="7" t="s">
        <v>245</v>
      </c>
      <c r="C119" s="27" t="s">
        <v>243</v>
      </c>
      <c r="D119" s="1">
        <f ca="1">IFERROR(C119-SUMPRODUCT((Produits=base!B206)*MVTS_S)+SUMPRODUCT((Produits=B119)*MVTS_E),0)</f>
        <v>100</v>
      </c>
      <c r="E119" s="30">
        <v>2.56</v>
      </c>
      <c r="V119" s="26"/>
    </row>
    <row r="120" spans="1:22" x14ac:dyDescent="0.3">
      <c r="A120" s="12" t="s">
        <v>2</v>
      </c>
      <c r="B120" s="7" t="s">
        <v>66</v>
      </c>
      <c r="C120" s="4">
        <v>0</v>
      </c>
      <c r="D120" s="1">
        <f ca="1">IFERROR(C120-SUMPRODUCT((Produits=base!B54)*MVTS_S)+SUMPRODUCT((Produits=B120)*MVTS_E),0)</f>
        <v>0</v>
      </c>
      <c r="E120" s="10">
        <v>0</v>
      </c>
      <c r="V120" s="26"/>
    </row>
    <row r="121" spans="1:22" x14ac:dyDescent="0.3">
      <c r="A121" s="12" t="s">
        <v>2</v>
      </c>
      <c r="B121" s="7" t="s">
        <v>74</v>
      </c>
      <c r="C121" s="4">
        <v>0</v>
      </c>
      <c r="D121" s="1">
        <f ca="1">IFERROR(C121-SUMPRODUCT((Produits=base!B63)*MVTS_S)+SUMPRODUCT((Produits=B121)*MVTS_E),0)</f>
        <v>0</v>
      </c>
      <c r="E121" s="10">
        <v>0</v>
      </c>
      <c r="V121" s="26"/>
    </row>
    <row r="122" spans="1:22" x14ac:dyDescent="0.3">
      <c r="A122" s="12" t="s">
        <v>2</v>
      </c>
      <c r="B122" s="7" t="s">
        <v>86</v>
      </c>
      <c r="C122" s="4">
        <v>0</v>
      </c>
      <c r="D122" s="1">
        <f ca="1">IFERROR(C122-SUMPRODUCT((Produits=base!B75)*MVTS_S)+SUMPRODUCT((Produits=B122)*MVTS_E),0)</f>
        <v>0</v>
      </c>
      <c r="E122" s="10">
        <v>0</v>
      </c>
      <c r="V122" s="26"/>
    </row>
    <row r="123" spans="1:22" x14ac:dyDescent="0.3">
      <c r="A123" s="12" t="s">
        <v>2</v>
      </c>
      <c r="B123" s="7" t="s">
        <v>75</v>
      </c>
      <c r="C123" s="4">
        <v>0</v>
      </c>
      <c r="D123" s="1">
        <f ca="1">IFERROR(C123-SUMPRODUCT((Produits=base!B64)*MVTS_S)+SUMPRODUCT((Produits=B123)*MVTS_E),0)</f>
        <v>0</v>
      </c>
      <c r="E123" s="10">
        <v>0</v>
      </c>
      <c r="V123" s="26"/>
    </row>
    <row r="124" spans="1:22" x14ac:dyDescent="0.3">
      <c r="A124" s="12" t="s">
        <v>2</v>
      </c>
      <c r="B124" s="7" t="s">
        <v>76</v>
      </c>
      <c r="C124" s="4">
        <v>0</v>
      </c>
      <c r="D124" s="1">
        <f ca="1">IFERROR(C124-SUMPRODUCT((Produits=base!B65)*MVTS_S)+SUMPRODUCT((Produits=B124)*MVTS_E),0)</f>
        <v>0</v>
      </c>
      <c r="E124" s="10">
        <v>0</v>
      </c>
      <c r="V124" s="26"/>
    </row>
    <row r="125" spans="1:22" x14ac:dyDescent="0.3">
      <c r="A125" s="12" t="s">
        <v>2</v>
      </c>
      <c r="B125" s="7" t="s">
        <v>77</v>
      </c>
      <c r="C125" s="4">
        <v>0</v>
      </c>
      <c r="D125" s="1">
        <f ca="1">IFERROR(C125-SUMPRODUCT((Produits=base!B66)*MVTS_S)+SUMPRODUCT((Produits=B125)*MVTS_E),0)</f>
        <v>0</v>
      </c>
      <c r="E125" s="10">
        <v>0</v>
      </c>
      <c r="V125" s="26"/>
    </row>
    <row r="126" spans="1:22" x14ac:dyDescent="0.3">
      <c r="A126" s="12" t="s">
        <v>2</v>
      </c>
      <c r="B126" s="7" t="s">
        <v>78</v>
      </c>
      <c r="C126" s="4">
        <v>0</v>
      </c>
      <c r="D126" s="1">
        <f ca="1">IFERROR(C126-SUMPRODUCT((Produits=base!B67)*MVTS_S)+SUMPRODUCT((Produits=B126)*MVTS_E),0)</f>
        <v>0</v>
      </c>
      <c r="E126" s="10">
        <v>0</v>
      </c>
      <c r="V126" s="26"/>
    </row>
    <row r="127" spans="1:22" x14ac:dyDescent="0.3">
      <c r="A127" s="12" t="s">
        <v>2</v>
      </c>
      <c r="B127" s="7" t="s">
        <v>79</v>
      </c>
      <c r="C127" s="4">
        <v>0</v>
      </c>
      <c r="D127" s="1">
        <f ca="1">IFERROR(C127-SUMPRODUCT((Produits=base!B68)*MVTS_S)+SUMPRODUCT((Produits=B127)*MVTS_E),0)</f>
        <v>0</v>
      </c>
      <c r="E127" s="10">
        <v>0</v>
      </c>
      <c r="V127" s="26"/>
    </row>
    <row r="128" spans="1:22" x14ac:dyDescent="0.3">
      <c r="A128" s="12" t="s">
        <v>2</v>
      </c>
      <c r="B128" s="7" t="s">
        <v>80</v>
      </c>
      <c r="C128" s="4">
        <v>0</v>
      </c>
      <c r="D128" s="1">
        <f ca="1">IFERROR(C128-SUMPRODUCT((Produits=base!B69)*MVTS_S)+SUMPRODUCT((Produits=B128)*MVTS_E),0)</f>
        <v>0</v>
      </c>
      <c r="E128" s="10">
        <v>0</v>
      </c>
      <c r="V128" s="26"/>
    </row>
    <row r="129" spans="1:22" x14ac:dyDescent="0.3">
      <c r="A129" s="12" t="s">
        <v>2</v>
      </c>
      <c r="B129" s="7" t="s">
        <v>81</v>
      </c>
      <c r="C129" s="4">
        <v>0</v>
      </c>
      <c r="D129" s="1">
        <f ca="1">IFERROR(C129-SUMPRODUCT((Produits=base!B70)*MVTS_S)+SUMPRODUCT((Produits=B129)*MVTS_E),0)</f>
        <v>0</v>
      </c>
      <c r="E129" s="10">
        <v>0</v>
      </c>
      <c r="V129" s="26"/>
    </row>
    <row r="130" spans="1:22" x14ac:dyDescent="0.3">
      <c r="A130" s="12" t="s">
        <v>2</v>
      </c>
      <c r="B130" s="7" t="s">
        <v>67</v>
      </c>
      <c r="C130" s="4">
        <v>0</v>
      </c>
      <c r="D130" s="1">
        <f ca="1">IFERROR(C130-SUMPRODUCT((Produits=base!B55)*MVTS_S)+SUMPRODUCT((Produits=B130)*MVTS_E),0)</f>
        <v>0</v>
      </c>
      <c r="E130" s="10">
        <v>0</v>
      </c>
      <c r="V130" s="26"/>
    </row>
    <row r="131" spans="1:22" x14ac:dyDescent="0.3">
      <c r="A131" s="12" t="s">
        <v>2</v>
      </c>
      <c r="B131" s="7" t="s">
        <v>68</v>
      </c>
      <c r="C131" s="4">
        <v>0</v>
      </c>
      <c r="D131" s="1">
        <f ca="1">IFERROR(C131-SUMPRODUCT((Produits=base!B56)*MVTS_S)+SUMPRODUCT((Produits=B131)*MVTS_E),0)</f>
        <v>0</v>
      </c>
      <c r="E131" s="10">
        <v>0</v>
      </c>
      <c r="V131" s="26"/>
    </row>
    <row r="132" spans="1:22" x14ac:dyDescent="0.3">
      <c r="A132" s="12" t="s">
        <v>2</v>
      </c>
      <c r="B132" s="7" t="s">
        <v>69</v>
      </c>
      <c r="C132" s="4">
        <v>0</v>
      </c>
      <c r="D132" s="1">
        <f ca="1">IFERROR(C132-SUMPRODUCT((Produits=base!B57)*MVTS_S)+SUMPRODUCT((Produits=B132)*MVTS_E),0)</f>
        <v>0</v>
      </c>
      <c r="E132" s="10">
        <v>0</v>
      </c>
      <c r="V132" s="26"/>
    </row>
    <row r="133" spans="1:22" x14ac:dyDescent="0.3">
      <c r="A133" s="12" t="s">
        <v>2</v>
      </c>
      <c r="B133" s="7" t="s">
        <v>70</v>
      </c>
      <c r="C133" s="4">
        <v>0</v>
      </c>
      <c r="D133" s="1">
        <f ca="1">IFERROR(C133-SUMPRODUCT((Produits=base!B58)*MVTS_S)+SUMPRODUCT((Produits=B133)*MVTS_E),0)</f>
        <v>0</v>
      </c>
      <c r="E133" s="10">
        <v>0</v>
      </c>
      <c r="V133" s="26"/>
    </row>
    <row r="134" spans="1:22" x14ac:dyDescent="0.3">
      <c r="A134" s="12" t="s">
        <v>2</v>
      </c>
      <c r="B134" s="7" t="s">
        <v>71</v>
      </c>
      <c r="C134" s="4">
        <v>0</v>
      </c>
      <c r="D134" s="1">
        <f ca="1">IFERROR(C134-SUMPRODUCT((Produits=base!B59)*MVTS_S)+SUMPRODUCT((Produits=B134)*MVTS_E),0)</f>
        <v>0</v>
      </c>
      <c r="E134" s="10">
        <v>0</v>
      </c>
      <c r="V134" s="26"/>
    </row>
    <row r="135" spans="1:22" x14ac:dyDescent="0.3">
      <c r="A135" s="12" t="s">
        <v>2</v>
      </c>
      <c r="B135" s="7" t="s">
        <v>72</v>
      </c>
      <c r="C135" s="4">
        <v>0</v>
      </c>
      <c r="D135" s="1">
        <f ca="1">IFERROR(C135-SUMPRODUCT((Produits=base!B60)*MVTS_S)+SUMPRODUCT((Produits=B135)*MVTS_E),0)</f>
        <v>0</v>
      </c>
      <c r="E135" s="10">
        <v>0</v>
      </c>
      <c r="V135" s="26"/>
    </row>
    <row r="136" spans="1:22" x14ac:dyDescent="0.3">
      <c r="A136" s="12" t="s">
        <v>2</v>
      </c>
      <c r="B136" s="7" t="s">
        <v>73</v>
      </c>
      <c r="C136" s="4">
        <v>0</v>
      </c>
      <c r="D136" s="1">
        <f ca="1">IFERROR(C136-SUMPRODUCT((Produits=base!B61)*MVTS_S)+SUMPRODUCT((Produits=B136)*MVTS_E),0)</f>
        <v>0</v>
      </c>
      <c r="E136" s="10">
        <v>0</v>
      </c>
      <c r="V136" s="26"/>
    </row>
    <row r="137" spans="1:22" x14ac:dyDescent="0.3">
      <c r="A137" s="12" t="s">
        <v>2</v>
      </c>
      <c r="B137" s="7" t="s">
        <v>219</v>
      </c>
      <c r="C137" s="4">
        <v>0</v>
      </c>
      <c r="D137" s="1">
        <f ca="1">IFERROR(C137-SUMPRODUCT((Produits=base!B62)*MVTS_S)+SUMPRODUCT((Produits=B137)*MVTS_E),0)</f>
        <v>0</v>
      </c>
      <c r="E137" s="10">
        <v>0</v>
      </c>
      <c r="V137" s="26"/>
    </row>
    <row r="138" spans="1:22" x14ac:dyDescent="0.3">
      <c r="A138" s="12" t="s">
        <v>2</v>
      </c>
      <c r="B138" s="7" t="s">
        <v>82</v>
      </c>
      <c r="C138" s="4">
        <v>0</v>
      </c>
      <c r="D138" s="1">
        <f ca="1">IFERROR(C138-SUMPRODUCT((Produits=base!B71)*MVTS_S)+SUMPRODUCT((Produits=B138)*MVTS_E),0)</f>
        <v>0</v>
      </c>
      <c r="E138" s="10">
        <v>0</v>
      </c>
      <c r="V138" s="26"/>
    </row>
    <row r="139" spans="1:22" x14ac:dyDescent="0.3">
      <c r="A139" s="12" t="s">
        <v>2</v>
      </c>
      <c r="B139" s="7" t="s">
        <v>83</v>
      </c>
      <c r="C139" s="4">
        <v>0</v>
      </c>
      <c r="D139" s="1">
        <f ca="1">IFERROR(C139-SUMPRODUCT((Produits=base!B72)*MVTS_S)+SUMPRODUCT((Produits=B139)*MVTS_E),0)</f>
        <v>0</v>
      </c>
      <c r="E139" s="10">
        <v>0</v>
      </c>
      <c r="V139" s="26"/>
    </row>
    <row r="140" spans="1:22" x14ac:dyDescent="0.3">
      <c r="A140" s="12" t="s">
        <v>2</v>
      </c>
      <c r="B140" s="7" t="s">
        <v>84</v>
      </c>
      <c r="C140" s="4">
        <v>0</v>
      </c>
      <c r="D140" s="1">
        <f ca="1">IFERROR(C140-SUMPRODUCT((Produits=base!B73)*MVTS_S)+SUMPRODUCT((Produits=B140)*MVTS_E),0)</f>
        <v>0</v>
      </c>
      <c r="E140" s="10">
        <v>0</v>
      </c>
      <c r="V140" s="26"/>
    </row>
    <row r="141" spans="1:22" x14ac:dyDescent="0.3">
      <c r="A141" s="12" t="s">
        <v>2</v>
      </c>
      <c r="B141" s="7" t="s">
        <v>85</v>
      </c>
      <c r="C141" s="4">
        <v>0</v>
      </c>
      <c r="D141" s="1">
        <f ca="1">IFERROR(C141-SUMPRODUCT((Produits=base!B74)*MVTS_S)+SUMPRODUCT((Produits=B141)*MVTS_E),0)</f>
        <v>0</v>
      </c>
      <c r="E141" s="10">
        <v>0</v>
      </c>
      <c r="V141" s="26"/>
    </row>
    <row r="142" spans="1:22" x14ac:dyDescent="0.3">
      <c r="A142" t="s">
        <v>161</v>
      </c>
      <c r="B142" s="7" t="s">
        <v>134</v>
      </c>
      <c r="C142" s="4">
        <v>0</v>
      </c>
      <c r="D142" s="1">
        <f ca="1">IFERROR(C142-SUMPRODUCT((Produits=base!#REF!)*MVTS_S)+SUMPRODUCT((Produits=B142)*MVTS_E),0)</f>
        <v>0</v>
      </c>
      <c r="E142" s="10">
        <v>0</v>
      </c>
      <c r="V142" s="26"/>
    </row>
    <row r="143" spans="1:22" x14ac:dyDescent="0.3">
      <c r="A143" t="s">
        <v>161</v>
      </c>
      <c r="B143" s="7" t="s">
        <v>143</v>
      </c>
      <c r="C143" s="4">
        <v>0</v>
      </c>
      <c r="D143" s="1">
        <f ca="1">IFERROR(C143-SUMPRODUCT((Produits=base!B126)*MVTS_S)+SUMPRODUCT((Produits=B143)*MVTS_E),0)</f>
        <v>0</v>
      </c>
      <c r="E143" s="10">
        <v>0</v>
      </c>
      <c r="V143" s="26"/>
    </row>
    <row r="144" spans="1:22" x14ac:dyDescent="0.3">
      <c r="A144" t="s">
        <v>161</v>
      </c>
      <c r="B144" s="17" t="s">
        <v>160</v>
      </c>
      <c r="C144" s="4">
        <v>0</v>
      </c>
      <c r="D144" s="1">
        <f ca="1">IFERROR(C144-SUMPRODUCT((Produits=base!B143)*MVTS_S)+SUMPRODUCT((Produits=B144)*MVTS_E),0)</f>
        <v>0</v>
      </c>
      <c r="E144" s="10">
        <v>0</v>
      </c>
      <c r="V144" s="26"/>
    </row>
    <row r="145" spans="1:22" x14ac:dyDescent="0.3">
      <c r="A145" t="s">
        <v>161</v>
      </c>
      <c r="B145" s="17" t="s">
        <v>144</v>
      </c>
      <c r="C145" s="4">
        <v>0</v>
      </c>
      <c r="D145" s="1">
        <f ca="1">IFERROR(C145-SUMPRODUCT((Produits=base!B127)*MVTS_S)+SUMPRODUCT((Produits=B145)*MVTS_E),0)</f>
        <v>0</v>
      </c>
      <c r="E145" s="10">
        <v>0</v>
      </c>
      <c r="V145" s="26"/>
    </row>
    <row r="146" spans="1:22" x14ac:dyDescent="0.3">
      <c r="A146" t="s">
        <v>161</v>
      </c>
      <c r="B146" s="17" t="s">
        <v>145</v>
      </c>
      <c r="C146" s="4">
        <v>0</v>
      </c>
      <c r="D146" s="1">
        <f ca="1">IFERROR(C146-SUMPRODUCT((Produits=base!B128)*MVTS_S)+SUMPRODUCT((Produits=B146)*MVTS_E),0)</f>
        <v>0</v>
      </c>
      <c r="E146" s="10">
        <v>0</v>
      </c>
      <c r="V146" s="26"/>
    </row>
    <row r="147" spans="1:22" x14ac:dyDescent="0.3">
      <c r="A147" t="s">
        <v>161</v>
      </c>
      <c r="B147" s="17" t="s">
        <v>146</v>
      </c>
      <c r="C147" s="4">
        <v>0</v>
      </c>
      <c r="D147" s="1">
        <f ca="1">IFERROR(C147-SUMPRODUCT((Produits=base!B129)*MVTS_S)+SUMPRODUCT((Produits=B147)*MVTS_E),0)</f>
        <v>0</v>
      </c>
      <c r="E147" s="10">
        <v>0</v>
      </c>
      <c r="V147" s="26"/>
    </row>
    <row r="148" spans="1:22" x14ac:dyDescent="0.3">
      <c r="A148" t="s">
        <v>161</v>
      </c>
      <c r="B148" s="17" t="s">
        <v>147</v>
      </c>
      <c r="C148" s="4">
        <v>0</v>
      </c>
      <c r="D148" s="1">
        <f ca="1">IFERROR(C148-SUMPRODUCT((Produits=base!B130)*MVTS_S)+SUMPRODUCT((Produits=B148)*MVTS_E),0)</f>
        <v>0</v>
      </c>
      <c r="E148" s="10">
        <v>0</v>
      </c>
      <c r="V148" s="26"/>
    </row>
    <row r="149" spans="1:22" x14ac:dyDescent="0.3">
      <c r="A149" t="s">
        <v>161</v>
      </c>
      <c r="B149" s="17" t="s">
        <v>148</v>
      </c>
      <c r="C149" s="4">
        <v>0</v>
      </c>
      <c r="D149" s="1">
        <f ca="1">IFERROR(C149-SUMPRODUCT((Produits=base!B131)*MVTS_S)+SUMPRODUCT((Produits=B149)*MVTS_E),0)</f>
        <v>0</v>
      </c>
      <c r="E149" s="10">
        <v>0</v>
      </c>
      <c r="V149" s="26"/>
    </row>
    <row r="150" spans="1:22" x14ac:dyDescent="0.3">
      <c r="A150" t="s">
        <v>161</v>
      </c>
      <c r="B150" s="17" t="s">
        <v>149</v>
      </c>
      <c r="C150" s="4">
        <v>0</v>
      </c>
      <c r="D150" s="1">
        <f ca="1">IFERROR(C150-SUMPRODUCT((Produits=base!B132)*MVTS_S)+SUMPRODUCT((Produits=B150)*MVTS_E),0)</f>
        <v>0</v>
      </c>
      <c r="E150" s="10">
        <v>0</v>
      </c>
      <c r="V150" s="26"/>
    </row>
    <row r="151" spans="1:22" x14ac:dyDescent="0.3">
      <c r="A151" t="s">
        <v>161</v>
      </c>
      <c r="B151" s="17" t="s">
        <v>150</v>
      </c>
      <c r="C151" s="4">
        <v>0</v>
      </c>
      <c r="D151" s="1">
        <f ca="1">IFERROR(C151-SUMPRODUCT((Produits=base!B133)*MVTS_S)+SUMPRODUCT((Produits=B151)*MVTS_E),0)</f>
        <v>0</v>
      </c>
      <c r="E151" s="10">
        <v>0</v>
      </c>
      <c r="V151" s="26"/>
    </row>
    <row r="152" spans="1:22" x14ac:dyDescent="0.3">
      <c r="A152" t="s">
        <v>161</v>
      </c>
      <c r="B152" s="17" t="s">
        <v>151</v>
      </c>
      <c r="C152" s="4">
        <v>0</v>
      </c>
      <c r="D152" s="1">
        <f ca="1">IFERROR(C152-SUMPRODUCT((Produits=base!B134)*MVTS_S)+SUMPRODUCT((Produits=B152)*MVTS_E),0)</f>
        <v>0</v>
      </c>
      <c r="E152" s="10">
        <v>0</v>
      </c>
      <c r="V152" s="26"/>
    </row>
    <row r="153" spans="1:22" x14ac:dyDescent="0.3">
      <c r="A153" t="s">
        <v>161</v>
      </c>
      <c r="B153" s="17" t="s">
        <v>152</v>
      </c>
      <c r="C153" s="4">
        <v>0</v>
      </c>
      <c r="D153" s="1">
        <f ca="1">IFERROR(C153-SUMPRODUCT((Produits=base!B135)*MVTS_S)+SUMPRODUCT((Produits=B153)*MVTS_E),0)</f>
        <v>0</v>
      </c>
      <c r="E153" s="10">
        <v>0</v>
      </c>
      <c r="V153" s="26"/>
    </row>
    <row r="154" spans="1:22" x14ac:dyDescent="0.3">
      <c r="A154" t="s">
        <v>161</v>
      </c>
      <c r="B154" s="17" t="s">
        <v>135</v>
      </c>
      <c r="C154" s="4">
        <v>0</v>
      </c>
      <c r="D154" s="1">
        <f ca="1">IFERROR(C154-SUMPRODUCT((Produits=base!B118)*MVTS_S)+SUMPRODUCT((Produits=B154)*MVTS_E),0)</f>
        <v>-25</v>
      </c>
      <c r="E154" s="10">
        <v>0</v>
      </c>
      <c r="V154" s="26"/>
    </row>
    <row r="155" spans="1:22" x14ac:dyDescent="0.3">
      <c r="A155" t="s">
        <v>161</v>
      </c>
      <c r="B155" s="17" t="s">
        <v>153</v>
      </c>
      <c r="C155" s="4">
        <v>0</v>
      </c>
      <c r="D155" s="1">
        <f ca="1">IFERROR(C155-SUMPRODUCT((Produits=base!B136)*MVTS_S)+SUMPRODUCT((Produits=B155)*MVTS_E),0)</f>
        <v>0</v>
      </c>
      <c r="E155" s="10">
        <v>0</v>
      </c>
      <c r="V155" s="26"/>
    </row>
    <row r="156" spans="1:22" x14ac:dyDescent="0.3">
      <c r="A156" t="s">
        <v>161</v>
      </c>
      <c r="B156" s="17" t="s">
        <v>154</v>
      </c>
      <c r="C156" s="4">
        <v>0</v>
      </c>
      <c r="D156" s="1">
        <f ca="1">IFERROR(C156-SUMPRODUCT((Produits=base!B137)*MVTS_S)+SUMPRODUCT((Produits=B156)*MVTS_E),0)</f>
        <v>0</v>
      </c>
      <c r="E156" s="10">
        <v>0</v>
      </c>
      <c r="V156" s="26"/>
    </row>
    <row r="157" spans="1:22" x14ac:dyDescent="0.3">
      <c r="A157" t="s">
        <v>161</v>
      </c>
      <c r="B157" s="17" t="s">
        <v>155</v>
      </c>
      <c r="C157" s="4">
        <v>0</v>
      </c>
      <c r="D157" s="1">
        <f ca="1">IFERROR(C157-SUMPRODUCT((Produits=base!B138)*MVTS_S)+SUMPRODUCT((Produits=B157)*MVTS_E),0)</f>
        <v>0</v>
      </c>
      <c r="E157" s="10">
        <v>0</v>
      </c>
      <c r="V157" s="26"/>
    </row>
    <row r="158" spans="1:22" x14ac:dyDescent="0.3">
      <c r="A158" t="s">
        <v>161</v>
      </c>
      <c r="B158" s="17" t="s">
        <v>156</v>
      </c>
      <c r="C158" s="4">
        <v>0</v>
      </c>
      <c r="D158" s="1">
        <f ca="1">IFERROR(C158-SUMPRODUCT((Produits=base!B139)*MVTS_S)+SUMPRODUCT((Produits=B158)*MVTS_E),0)</f>
        <v>0</v>
      </c>
      <c r="E158" s="10">
        <v>0</v>
      </c>
      <c r="V158" s="26"/>
    </row>
    <row r="159" spans="1:22" x14ac:dyDescent="0.3">
      <c r="A159" t="s">
        <v>161</v>
      </c>
      <c r="B159" s="17" t="s">
        <v>136</v>
      </c>
      <c r="C159" s="4">
        <v>0</v>
      </c>
      <c r="D159" s="1">
        <f ca="1">IFERROR(C159-SUMPRODUCT((Produits=base!B119)*MVTS_S)+SUMPRODUCT((Produits=B159)*MVTS_E),0)</f>
        <v>-22</v>
      </c>
      <c r="E159" s="10">
        <v>0</v>
      </c>
      <c r="V159" s="26"/>
    </row>
    <row r="160" spans="1:22" x14ac:dyDescent="0.3">
      <c r="A160" t="s">
        <v>161</v>
      </c>
      <c r="B160" s="17" t="s">
        <v>137</v>
      </c>
      <c r="C160" s="4">
        <v>0</v>
      </c>
      <c r="D160" s="1">
        <f ca="1">IFERROR(C160-SUMPRODUCT((Produits=base!B120)*MVTS_S)+SUMPRODUCT((Produits=B160)*MVTS_E),0)</f>
        <v>0</v>
      </c>
      <c r="E160" s="10">
        <v>0</v>
      </c>
      <c r="V160" s="26"/>
    </row>
    <row r="161" spans="1:22" x14ac:dyDescent="0.3">
      <c r="A161" t="s">
        <v>161</v>
      </c>
      <c r="B161" s="17" t="s">
        <v>138</v>
      </c>
      <c r="C161" s="4">
        <v>0</v>
      </c>
      <c r="D161" s="1">
        <f ca="1">IFERROR(C161-SUMPRODUCT((Produits=base!B121)*MVTS_S)+SUMPRODUCT((Produits=B161)*MVTS_E),0)</f>
        <v>0</v>
      </c>
      <c r="E161" s="10">
        <v>0</v>
      </c>
      <c r="V161" s="26"/>
    </row>
    <row r="162" spans="1:22" x14ac:dyDescent="0.3">
      <c r="A162" t="s">
        <v>161</v>
      </c>
      <c r="B162" s="17" t="s">
        <v>139</v>
      </c>
      <c r="C162" s="4">
        <v>0</v>
      </c>
      <c r="D162" s="1">
        <f ca="1">IFERROR(C162-SUMPRODUCT((Produits=base!B122)*MVTS_S)+SUMPRODUCT((Produits=B162)*MVTS_E),0)</f>
        <v>0</v>
      </c>
      <c r="E162" s="10">
        <v>0</v>
      </c>
      <c r="V162" s="26"/>
    </row>
    <row r="163" spans="1:22" x14ac:dyDescent="0.3">
      <c r="A163" t="s">
        <v>161</v>
      </c>
      <c r="B163" s="17" t="s">
        <v>140</v>
      </c>
      <c r="C163" s="4">
        <v>0</v>
      </c>
      <c r="D163" s="1">
        <f ca="1">IFERROR(C163-SUMPRODUCT((Produits=base!B123)*MVTS_S)+SUMPRODUCT((Produits=B163)*MVTS_E),0)</f>
        <v>0</v>
      </c>
      <c r="E163" s="10">
        <v>0</v>
      </c>
      <c r="V163" s="26"/>
    </row>
    <row r="164" spans="1:22" x14ac:dyDescent="0.3">
      <c r="A164" t="s">
        <v>161</v>
      </c>
      <c r="B164" s="17" t="s">
        <v>141</v>
      </c>
      <c r="C164" s="4">
        <v>0</v>
      </c>
      <c r="D164" s="1">
        <f ca="1">IFERROR(C164-SUMPRODUCT((Produits=base!B124)*MVTS_S)+SUMPRODUCT((Produits=B164)*MVTS_E),0)</f>
        <v>0</v>
      </c>
      <c r="E164" s="10">
        <v>0</v>
      </c>
      <c r="V164" s="26"/>
    </row>
    <row r="165" spans="1:22" x14ac:dyDescent="0.3">
      <c r="A165" t="s">
        <v>161</v>
      </c>
      <c r="B165" s="17" t="s">
        <v>142</v>
      </c>
      <c r="C165" s="4">
        <v>0</v>
      </c>
      <c r="D165" s="1">
        <f ca="1">IFERROR(C165-SUMPRODUCT((Produits=base!B125)*MVTS_S)+SUMPRODUCT((Produits=B165)*MVTS_E),0)</f>
        <v>0</v>
      </c>
      <c r="E165" s="10">
        <v>0</v>
      </c>
      <c r="V165" s="26"/>
    </row>
    <row r="166" spans="1:22" x14ac:dyDescent="0.3">
      <c r="A166" t="s">
        <v>161</v>
      </c>
      <c r="B166" s="17" t="s">
        <v>157</v>
      </c>
      <c r="C166" s="4">
        <v>0</v>
      </c>
      <c r="D166" s="1">
        <f ca="1">IFERROR(C166-SUMPRODUCT((Produits=base!B140)*MVTS_S)+SUMPRODUCT((Produits=B166)*MVTS_E),0)</f>
        <v>0</v>
      </c>
      <c r="E166" s="10">
        <v>0</v>
      </c>
      <c r="V166" s="26"/>
    </row>
    <row r="167" spans="1:22" x14ac:dyDescent="0.3">
      <c r="A167" t="s">
        <v>161</v>
      </c>
      <c r="B167" s="17" t="s">
        <v>158</v>
      </c>
      <c r="C167" s="4">
        <v>0</v>
      </c>
      <c r="D167" s="1">
        <f ca="1">IFERROR(C167-SUMPRODUCT((Produits=base!B141)*MVTS_S)+SUMPRODUCT((Produits=B167)*MVTS_E),0)</f>
        <v>0</v>
      </c>
      <c r="E167" s="10">
        <v>0</v>
      </c>
      <c r="V167" s="26"/>
    </row>
    <row r="168" spans="1:22" x14ac:dyDescent="0.3">
      <c r="A168" t="s">
        <v>161</v>
      </c>
      <c r="B168" s="17" t="s">
        <v>159</v>
      </c>
      <c r="C168" s="4">
        <v>0</v>
      </c>
      <c r="D168" s="1">
        <f ca="1">IFERROR(C168-SUMPRODUCT((Produits=base!B142)*MVTS_S)+SUMPRODUCT((Produits=B168)*MVTS_E),0)</f>
        <v>0</v>
      </c>
      <c r="E168" s="10">
        <v>0</v>
      </c>
      <c r="V168" s="26"/>
    </row>
    <row r="169" spans="1:22" x14ac:dyDescent="0.3">
      <c r="A169" s="11" t="s">
        <v>0</v>
      </c>
      <c r="B169" s="16" t="s">
        <v>14</v>
      </c>
      <c r="C169" s="4">
        <v>0</v>
      </c>
      <c r="D169" s="1">
        <f ca="1">IFERROR(C169-SUMPRODUCT((Produits=base!B2)*MVTS_S)+SUMPRODUCT((Produits=B169)*MVTS_E),0)</f>
        <v>0</v>
      </c>
      <c r="E169" s="20">
        <v>1.5</v>
      </c>
      <c r="V169" s="26"/>
    </row>
    <row r="170" spans="1:22" x14ac:dyDescent="0.3">
      <c r="A170" s="11" t="s">
        <v>0</v>
      </c>
      <c r="B170" s="5" t="s">
        <v>15</v>
      </c>
      <c r="C170" s="4">
        <v>0</v>
      </c>
      <c r="D170" s="1">
        <f ca="1">IFERROR(C170-SUMPRODUCT((Produits=base!B3)*MVTS_S)+SUMPRODUCT((Produits=B170)*MVTS_E),0)</f>
        <v>0</v>
      </c>
      <c r="E170" s="20">
        <v>2.5</v>
      </c>
      <c r="V170" s="26"/>
    </row>
    <row r="171" spans="1:22" x14ac:dyDescent="0.3">
      <c r="A171" s="11" t="s">
        <v>0</v>
      </c>
      <c r="B171" s="18" t="s">
        <v>16</v>
      </c>
      <c r="C171" s="4">
        <v>0</v>
      </c>
      <c r="D171" s="1">
        <f ca="1">IFERROR(C171-SUMPRODUCT((Produits=base!B4)*MVTS_S)+SUMPRODUCT((Produits=B171)*MVTS_E),0)</f>
        <v>0</v>
      </c>
      <c r="E171" s="20">
        <v>8.5</v>
      </c>
      <c r="V171" s="26"/>
    </row>
    <row r="172" spans="1:22" x14ac:dyDescent="0.3">
      <c r="A172" s="11" t="s">
        <v>0</v>
      </c>
      <c r="B172" s="5" t="s">
        <v>17</v>
      </c>
      <c r="C172" s="4">
        <v>0</v>
      </c>
      <c r="D172" s="1">
        <f ca="1">IFERROR(C172-SUMPRODUCT((Produits=base!B5)*MVTS_S)+SUMPRODUCT((Produits=B172)*MVTS_E),0)</f>
        <v>0</v>
      </c>
      <c r="E172" s="20">
        <v>5.5</v>
      </c>
      <c r="V172" s="26"/>
    </row>
    <row r="173" spans="1:22" x14ac:dyDescent="0.3">
      <c r="A173" s="11" t="s">
        <v>0</v>
      </c>
      <c r="B173" s="5" t="s">
        <v>18</v>
      </c>
      <c r="C173" s="4">
        <v>0</v>
      </c>
      <c r="D173" s="1">
        <f ca="1">IFERROR(C173-SUMPRODUCT((Produits=base!B6)*MVTS_S)+SUMPRODUCT((Produits=B173)*MVTS_E),0)</f>
        <v>0</v>
      </c>
      <c r="E173" s="20">
        <v>9.5</v>
      </c>
      <c r="V173" s="26"/>
    </row>
    <row r="174" spans="1:22" x14ac:dyDescent="0.3">
      <c r="A174" s="11" t="s">
        <v>0</v>
      </c>
      <c r="B174" s="5" t="s">
        <v>19</v>
      </c>
      <c r="C174" s="4">
        <v>0</v>
      </c>
      <c r="D174" s="1">
        <f ca="1">IFERROR(C174-SUMPRODUCT((Produits=base!B7)*MVTS_S)+SUMPRODUCT((Produits=B174)*MVTS_E),0)</f>
        <v>0</v>
      </c>
      <c r="E174" s="20">
        <v>6.5</v>
      </c>
      <c r="V174" s="26"/>
    </row>
    <row r="175" spans="1:22" x14ac:dyDescent="0.3">
      <c r="A175" s="11" t="s">
        <v>0</v>
      </c>
      <c r="B175" s="5" t="s">
        <v>19</v>
      </c>
      <c r="C175" s="4">
        <v>0</v>
      </c>
      <c r="D175" s="1">
        <f ca="1">IFERROR(C175-SUMPRODUCT((Produits=base!B8)*MVTS_S)+SUMPRODUCT((Produits=B175)*MVTS_E),0)</f>
        <v>0</v>
      </c>
      <c r="E175" s="20">
        <v>7.5</v>
      </c>
      <c r="V175" s="26"/>
    </row>
    <row r="176" spans="1:22" x14ac:dyDescent="0.3">
      <c r="A176" s="11" t="s">
        <v>0</v>
      </c>
      <c r="B176" s="5" t="s">
        <v>20</v>
      </c>
      <c r="C176" s="4">
        <v>0</v>
      </c>
      <c r="D176" s="1">
        <f ca="1">IFERROR(C176-SUMPRODUCT((Produits=base!B9)*MVTS_S)+SUMPRODUCT((Produits=B176)*MVTS_E),0)</f>
        <v>0</v>
      </c>
      <c r="E176" s="20">
        <v>3.5</v>
      </c>
      <c r="V176" s="26"/>
    </row>
    <row r="177" spans="1:22" x14ac:dyDescent="0.3">
      <c r="A177" s="11" t="s">
        <v>0</v>
      </c>
      <c r="B177" s="5" t="s">
        <v>21</v>
      </c>
      <c r="C177" s="4">
        <v>0</v>
      </c>
      <c r="D177" s="1">
        <f ca="1">IFERROR(C177-SUMPRODUCT((Produits=base!B10)*MVTS_S)+SUMPRODUCT((Produits=B177)*MVTS_E),0)</f>
        <v>0</v>
      </c>
      <c r="E177" s="20">
        <v>4.5</v>
      </c>
      <c r="V177" s="26"/>
    </row>
    <row r="178" spans="1:22" x14ac:dyDescent="0.3">
      <c r="A178" s="11" t="s">
        <v>0</v>
      </c>
      <c r="B178" s="5" t="s">
        <v>22</v>
      </c>
      <c r="C178" s="4">
        <v>0</v>
      </c>
      <c r="D178" s="1">
        <f ca="1">IFERROR(C178-SUMPRODUCT((Produits=base!B11)*MVTS_S)+SUMPRODUCT((Produits=B178)*MVTS_E),0)</f>
        <v>0</v>
      </c>
      <c r="E178" s="20">
        <v>10</v>
      </c>
      <c r="V178" s="26"/>
    </row>
    <row r="179" spans="1:22" x14ac:dyDescent="0.3">
      <c r="A179" t="s">
        <v>190</v>
      </c>
      <c r="B179" s="15" t="s">
        <v>162</v>
      </c>
      <c r="C179" s="4">
        <v>0</v>
      </c>
      <c r="D179" s="1">
        <f ca="1">IFERROR(C179-SUMPRODUCT((Produits=base!B144)*MVTS_S)+SUMPRODUCT((Produits=B179)*MVTS_E),0)</f>
        <v>0</v>
      </c>
      <c r="E179" s="10">
        <v>0</v>
      </c>
      <c r="V179" s="26"/>
    </row>
    <row r="180" spans="1:22" x14ac:dyDescent="0.3">
      <c r="A180" t="s">
        <v>190</v>
      </c>
      <c r="B180" s="15" t="s">
        <v>163</v>
      </c>
      <c r="C180" s="4">
        <v>0</v>
      </c>
      <c r="D180" s="1">
        <f ca="1">IFERROR(C180-SUMPRODUCT((Produits=base!B145)*MVTS_S)+SUMPRODUCT((Produits=B180)*MVTS_E),0)</f>
        <v>0</v>
      </c>
      <c r="E180" s="10">
        <v>0</v>
      </c>
      <c r="V180" s="26"/>
    </row>
    <row r="181" spans="1:22" x14ac:dyDescent="0.3">
      <c r="A181" t="s">
        <v>190</v>
      </c>
      <c r="B181" s="15" t="s">
        <v>164</v>
      </c>
      <c r="C181" s="4">
        <v>0</v>
      </c>
      <c r="D181" s="1">
        <f ca="1">IFERROR(C181-SUMPRODUCT((Produits=base!B146)*MVTS_S)+SUMPRODUCT((Produits=B181)*MVTS_E),0)</f>
        <v>0</v>
      </c>
      <c r="E181" s="10">
        <v>0</v>
      </c>
      <c r="V181" s="26"/>
    </row>
    <row r="182" spans="1:22" x14ac:dyDescent="0.3">
      <c r="A182" t="s">
        <v>190</v>
      </c>
      <c r="B182" s="15" t="s">
        <v>165</v>
      </c>
      <c r="C182" s="4">
        <v>0</v>
      </c>
      <c r="D182" s="1">
        <f ca="1">IFERROR(C182-SUMPRODUCT((Produits=base!B147)*MVTS_S)+SUMPRODUCT((Produits=B182)*MVTS_E),0)</f>
        <v>0</v>
      </c>
      <c r="E182" s="10">
        <v>0</v>
      </c>
      <c r="V182" s="26"/>
    </row>
    <row r="183" spans="1:22" x14ac:dyDescent="0.3">
      <c r="A183" t="s">
        <v>190</v>
      </c>
      <c r="B183" s="15" t="s">
        <v>166</v>
      </c>
      <c r="C183" s="4">
        <v>0</v>
      </c>
      <c r="D183" s="1">
        <f ca="1">IFERROR(C183-SUMPRODUCT((Produits=base!B148)*MVTS_S)+SUMPRODUCT((Produits=B183)*MVTS_E),0)</f>
        <v>0</v>
      </c>
      <c r="E183" s="10">
        <v>0</v>
      </c>
      <c r="V183" s="26"/>
    </row>
    <row r="184" spans="1:22" x14ac:dyDescent="0.3">
      <c r="A184" t="s">
        <v>190</v>
      </c>
      <c r="B184" s="15" t="s">
        <v>167</v>
      </c>
      <c r="C184" s="4">
        <v>0</v>
      </c>
      <c r="D184" s="1">
        <f ca="1">IFERROR(C184-SUMPRODUCT((Produits=base!B149)*MVTS_S)+SUMPRODUCT((Produits=B184)*MVTS_E),0)</f>
        <v>0</v>
      </c>
      <c r="E184" s="10">
        <v>0</v>
      </c>
      <c r="V184" s="26"/>
    </row>
    <row r="185" spans="1:22" x14ac:dyDescent="0.3">
      <c r="A185" t="s">
        <v>190</v>
      </c>
      <c r="B185" s="15" t="s">
        <v>168</v>
      </c>
      <c r="C185" s="4">
        <v>0</v>
      </c>
      <c r="D185" s="1">
        <f ca="1">IFERROR(C185-SUMPRODUCT((Produits=base!B150)*MVTS_S)+SUMPRODUCT((Produits=B185)*MVTS_E),0)</f>
        <v>0</v>
      </c>
      <c r="E185" s="10">
        <v>0</v>
      </c>
      <c r="V185" s="26"/>
    </row>
    <row r="186" spans="1:22" x14ac:dyDescent="0.3">
      <c r="A186" t="s">
        <v>190</v>
      </c>
      <c r="B186" s="15" t="s">
        <v>169</v>
      </c>
      <c r="C186" s="4">
        <v>0</v>
      </c>
      <c r="D186" s="1">
        <f ca="1">IFERROR(C186-SUMPRODUCT((Produits=base!B151)*MVTS_S)+SUMPRODUCT((Produits=B186)*MVTS_E),0)</f>
        <v>0</v>
      </c>
      <c r="E186" s="10">
        <v>0</v>
      </c>
      <c r="V186" s="26"/>
    </row>
    <row r="187" spans="1:22" x14ac:dyDescent="0.3">
      <c r="A187" t="s">
        <v>190</v>
      </c>
      <c r="B187" s="15" t="s">
        <v>170</v>
      </c>
      <c r="C187" s="4">
        <v>0</v>
      </c>
      <c r="D187" s="1">
        <f ca="1">IFERROR(C187-SUMPRODUCT((Produits=base!B152)*MVTS_S)+SUMPRODUCT((Produits=B187)*MVTS_E),0)</f>
        <v>0</v>
      </c>
      <c r="E187" s="10">
        <v>0</v>
      </c>
      <c r="V187" s="26"/>
    </row>
    <row r="188" spans="1:22" x14ac:dyDescent="0.3">
      <c r="A188" t="s">
        <v>190</v>
      </c>
      <c r="B188" s="15" t="s">
        <v>171</v>
      </c>
      <c r="C188" s="4">
        <v>0</v>
      </c>
      <c r="D188" s="1">
        <f ca="1">IFERROR(C188-SUMPRODUCT((Produits=base!B153)*MVTS_S)+SUMPRODUCT((Produits=B188)*MVTS_E),0)</f>
        <v>0</v>
      </c>
      <c r="E188" s="10">
        <v>0</v>
      </c>
      <c r="V188" s="26"/>
    </row>
    <row r="189" spans="1:22" x14ac:dyDescent="0.3">
      <c r="A189" t="s">
        <v>190</v>
      </c>
      <c r="B189" s="15" t="s">
        <v>172</v>
      </c>
      <c r="C189" s="4">
        <v>0</v>
      </c>
      <c r="D189" s="1">
        <f ca="1">IFERROR(C189-SUMPRODUCT((Produits=base!B154)*MVTS_S)+SUMPRODUCT((Produits=B189)*MVTS_E),0)</f>
        <v>0</v>
      </c>
      <c r="E189" s="10">
        <v>0</v>
      </c>
      <c r="V189" s="26"/>
    </row>
    <row r="190" spans="1:22" x14ac:dyDescent="0.3">
      <c r="A190" t="s">
        <v>190</v>
      </c>
      <c r="B190" s="15" t="s">
        <v>173</v>
      </c>
      <c r="C190" s="4">
        <v>0</v>
      </c>
      <c r="D190" s="1">
        <f ca="1">IFERROR(C190-SUMPRODUCT((Produits=base!B155)*MVTS_S)+SUMPRODUCT((Produits=B190)*MVTS_E),0)</f>
        <v>0</v>
      </c>
      <c r="E190" s="10">
        <v>0</v>
      </c>
      <c r="V190" s="26"/>
    </row>
    <row r="191" spans="1:22" x14ac:dyDescent="0.3">
      <c r="A191" t="s">
        <v>190</v>
      </c>
      <c r="B191" s="15" t="s">
        <v>174</v>
      </c>
      <c r="C191" s="4">
        <v>0</v>
      </c>
      <c r="D191" s="1">
        <f ca="1">IFERROR(C191-SUMPRODUCT((Produits=base!B156)*MVTS_S)+SUMPRODUCT((Produits=B191)*MVTS_E),0)</f>
        <v>0</v>
      </c>
      <c r="E191" s="10">
        <v>0</v>
      </c>
      <c r="V191" s="26"/>
    </row>
    <row r="192" spans="1:22" x14ac:dyDescent="0.3">
      <c r="A192" t="s">
        <v>190</v>
      </c>
      <c r="B192" s="15" t="s">
        <v>175</v>
      </c>
      <c r="C192" s="4">
        <v>0</v>
      </c>
      <c r="D192" s="1">
        <f ca="1">IFERROR(C192-SUMPRODUCT((Produits=base!B157)*MVTS_S)+SUMPRODUCT((Produits=B192)*MVTS_E),0)</f>
        <v>0</v>
      </c>
      <c r="E192" s="10">
        <v>0</v>
      </c>
      <c r="V192" s="26"/>
    </row>
    <row r="193" spans="1:22" x14ac:dyDescent="0.3">
      <c r="A193" t="s">
        <v>190</v>
      </c>
      <c r="B193" s="15" t="s">
        <v>176</v>
      </c>
      <c r="C193" s="4">
        <v>0</v>
      </c>
      <c r="D193" s="1">
        <f ca="1">IFERROR(C193-SUMPRODUCT((Produits=base!B158)*MVTS_S)+SUMPRODUCT((Produits=B193)*MVTS_E),0)</f>
        <v>0</v>
      </c>
      <c r="E193" s="10">
        <v>0</v>
      </c>
      <c r="V193" s="26"/>
    </row>
    <row r="194" spans="1:22" x14ac:dyDescent="0.3">
      <c r="A194" t="s">
        <v>190</v>
      </c>
      <c r="B194" s="15" t="s">
        <v>177</v>
      </c>
      <c r="C194" s="4">
        <v>0</v>
      </c>
      <c r="D194" s="1">
        <f ca="1">IFERROR(C194-SUMPRODUCT((Produits=base!B159)*MVTS_S)+SUMPRODUCT((Produits=B194)*MVTS_E),0)</f>
        <v>0</v>
      </c>
      <c r="E194" s="10">
        <v>0</v>
      </c>
      <c r="V194" s="26"/>
    </row>
    <row r="195" spans="1:22" x14ac:dyDescent="0.3">
      <c r="A195" t="s">
        <v>190</v>
      </c>
      <c r="B195" s="15" t="s">
        <v>178</v>
      </c>
      <c r="C195" s="4">
        <v>0</v>
      </c>
      <c r="D195" s="1">
        <f ca="1">IFERROR(C195-SUMPRODUCT((Produits=base!B160)*MVTS_S)+SUMPRODUCT((Produits=B195)*MVTS_E),0)</f>
        <v>0</v>
      </c>
      <c r="E195" s="10">
        <v>0</v>
      </c>
      <c r="V195" s="26"/>
    </row>
    <row r="196" spans="1:22" x14ac:dyDescent="0.3">
      <c r="A196" t="s">
        <v>190</v>
      </c>
      <c r="B196" s="15" t="s">
        <v>179</v>
      </c>
      <c r="C196" s="4">
        <v>0</v>
      </c>
      <c r="D196" s="1">
        <f ca="1">IFERROR(C196-SUMPRODUCT((Produits=base!B161)*MVTS_S)+SUMPRODUCT((Produits=B196)*MVTS_E),0)</f>
        <v>0</v>
      </c>
      <c r="E196" s="10">
        <v>0</v>
      </c>
      <c r="V196" s="26"/>
    </row>
    <row r="197" spans="1:22" x14ac:dyDescent="0.3">
      <c r="A197" t="s">
        <v>190</v>
      </c>
      <c r="B197" s="15" t="s">
        <v>180</v>
      </c>
      <c r="C197" s="4">
        <v>0</v>
      </c>
      <c r="D197" s="1">
        <f ca="1">IFERROR(C197-SUMPRODUCT((Produits=base!B162)*MVTS_S)+SUMPRODUCT((Produits=B197)*MVTS_E),0)</f>
        <v>0</v>
      </c>
      <c r="E197" s="10">
        <v>0</v>
      </c>
      <c r="V197" s="26"/>
    </row>
    <row r="198" spans="1:22" x14ac:dyDescent="0.3">
      <c r="A198" t="s">
        <v>190</v>
      </c>
      <c r="B198" s="15" t="s">
        <v>181</v>
      </c>
      <c r="C198" s="4">
        <v>0</v>
      </c>
      <c r="D198" s="1">
        <f ca="1">IFERROR(C198-SUMPRODUCT((Produits=base!B163)*MVTS_S)+SUMPRODUCT((Produits=B198)*MVTS_E),0)</f>
        <v>0</v>
      </c>
      <c r="E198" s="10">
        <v>0</v>
      </c>
      <c r="V198" s="26"/>
    </row>
    <row r="199" spans="1:22" x14ac:dyDescent="0.3">
      <c r="A199" t="s">
        <v>190</v>
      </c>
      <c r="B199" s="15" t="s">
        <v>182</v>
      </c>
      <c r="C199" s="4">
        <v>0</v>
      </c>
      <c r="D199" s="1">
        <f ca="1">IFERROR(C199-SUMPRODUCT((Produits=base!B164)*MVTS_S)+SUMPRODUCT((Produits=B199)*MVTS_E),0)</f>
        <v>0</v>
      </c>
      <c r="E199" s="10">
        <v>0</v>
      </c>
      <c r="V199" s="26"/>
    </row>
    <row r="200" spans="1:22" x14ac:dyDescent="0.3">
      <c r="A200" t="s">
        <v>190</v>
      </c>
      <c r="B200" s="32" t="s">
        <v>183</v>
      </c>
      <c r="C200" s="31">
        <v>0</v>
      </c>
      <c r="D200" s="29">
        <f ca="1">IFERROR(C200-SUMPRODUCT((Produits=base!B165)*MVTS_S)+SUMPRODUCT((Produits=B200)*MVTS_E),0)</f>
        <v>0</v>
      </c>
      <c r="E200" s="10">
        <v>0</v>
      </c>
      <c r="V200" s="26"/>
    </row>
    <row r="201" spans="1:22" x14ac:dyDescent="0.3">
      <c r="A201" t="s">
        <v>190</v>
      </c>
      <c r="B201" s="32" t="s">
        <v>184</v>
      </c>
      <c r="C201" s="31">
        <v>0</v>
      </c>
      <c r="D201" s="29">
        <f ca="1">IFERROR(C201-SUMPRODUCT((Produits=base!B166)*MVTS_S)+SUMPRODUCT((Produits=B201)*MVTS_E),0)</f>
        <v>0</v>
      </c>
      <c r="E201" s="10">
        <v>0</v>
      </c>
      <c r="V201" s="26"/>
    </row>
    <row r="202" spans="1:22" x14ac:dyDescent="0.3">
      <c r="A202" t="s">
        <v>190</v>
      </c>
      <c r="B202" s="32" t="s">
        <v>185</v>
      </c>
      <c r="C202" s="31">
        <v>0</v>
      </c>
      <c r="D202" s="29">
        <f ca="1">IFERROR(C202-SUMPRODUCT((Produits=base!B167)*MVTS_S)+SUMPRODUCT((Produits=B202)*MVTS_E),0)</f>
        <v>0</v>
      </c>
      <c r="E202" s="10">
        <v>0</v>
      </c>
      <c r="V202" s="26"/>
    </row>
    <row r="203" spans="1:22" x14ac:dyDescent="0.3">
      <c r="A203" t="s">
        <v>190</v>
      </c>
      <c r="B203" s="32" t="s">
        <v>186</v>
      </c>
      <c r="C203" s="31">
        <v>0</v>
      </c>
      <c r="D203" s="29">
        <f ca="1">IFERROR(C203-SUMPRODUCT((Produits=base!B168)*MVTS_S)+SUMPRODUCT((Produits=B203)*MVTS_E),0)</f>
        <v>0</v>
      </c>
      <c r="E203" s="10">
        <v>0</v>
      </c>
      <c r="V203" s="26"/>
    </row>
    <row r="204" spans="1:22" x14ac:dyDescent="0.3">
      <c r="A204" t="s">
        <v>190</v>
      </c>
      <c r="B204" s="32" t="s">
        <v>187</v>
      </c>
      <c r="C204" s="31">
        <v>0</v>
      </c>
      <c r="D204" s="29">
        <f ca="1">IFERROR(C204-SUMPRODUCT((Produits=base!B169)*MVTS_S)+SUMPRODUCT((Produits=B204)*MVTS_E),0)</f>
        <v>-10</v>
      </c>
      <c r="E204" s="10">
        <v>0</v>
      </c>
      <c r="V204" s="26"/>
    </row>
    <row r="205" spans="1:22" x14ac:dyDescent="0.3">
      <c r="A205" t="s">
        <v>190</v>
      </c>
      <c r="B205" s="28" t="s">
        <v>188</v>
      </c>
      <c r="C205" s="31">
        <v>0</v>
      </c>
      <c r="D205" s="29">
        <f ca="1">IFERROR(C205-SUMPRODUCT((Produits=base!B170)*MVTS_S)+SUMPRODUCT((Produits=B205)*MVTS_E),0)</f>
        <v>0</v>
      </c>
      <c r="E205" s="10">
        <v>0</v>
      </c>
      <c r="V205" s="26"/>
    </row>
    <row r="206" spans="1:22" x14ac:dyDescent="0.3">
      <c r="A206" t="s">
        <v>190</v>
      </c>
      <c r="B206" s="28" t="s">
        <v>189</v>
      </c>
      <c r="C206" s="31">
        <v>0</v>
      </c>
      <c r="D206" s="29">
        <f ca="1">IFERROR(C206-SUMPRODUCT((Produits=base!B171)*MVTS_S)+SUMPRODUCT((Produits=B206)*MVTS_E),0)</f>
        <v>-2</v>
      </c>
      <c r="E206" s="10">
        <v>0</v>
      </c>
      <c r="V206" s="26"/>
    </row>
    <row r="207" spans="1:22" x14ac:dyDescent="0.3">
      <c r="V207" s="26"/>
    </row>
    <row r="208" spans="1:22" x14ac:dyDescent="0.3">
      <c r="V208" s="26"/>
    </row>
    <row r="209" spans="22:22" x14ac:dyDescent="0.3">
      <c r="V209" s="26"/>
    </row>
    <row r="210" spans="22:22" x14ac:dyDescent="0.3">
      <c r="V210" s="26"/>
    </row>
    <row r="211" spans="22:22" x14ac:dyDescent="0.3">
      <c r="V211" s="26"/>
    </row>
    <row r="212" spans="22:22" x14ac:dyDescent="0.3">
      <c r="V212" s="26"/>
    </row>
    <row r="213" spans="22:22" x14ac:dyDescent="0.3">
      <c r="V213" s="26"/>
    </row>
    <row r="214" spans="22:22" x14ac:dyDescent="0.3">
      <c r="V214" s="26"/>
    </row>
    <row r="215" spans="22:22" x14ac:dyDescent="0.3">
      <c r="V215" s="26"/>
    </row>
    <row r="216" spans="22:22" x14ac:dyDescent="0.3">
      <c r="V216" s="26"/>
    </row>
    <row r="217" spans="22:22" x14ac:dyDescent="0.3">
      <c r="V217" s="26"/>
    </row>
    <row r="218" spans="22:22" x14ac:dyDescent="0.3">
      <c r="V218" s="26"/>
    </row>
    <row r="219" spans="22:22" x14ac:dyDescent="0.3">
      <c r="V219" s="26"/>
    </row>
    <row r="220" spans="22:22" x14ac:dyDescent="0.3">
      <c r="V220" s="26"/>
    </row>
    <row r="221" spans="22:22" x14ac:dyDescent="0.3">
      <c r="V221" s="26"/>
    </row>
    <row r="222" spans="22:22" x14ac:dyDescent="0.3">
      <c r="V222" s="26"/>
    </row>
    <row r="223" spans="22:22" x14ac:dyDescent="0.3">
      <c r="V223" s="26"/>
    </row>
    <row r="224" spans="22:22" x14ac:dyDescent="0.3">
      <c r="V224" s="26"/>
    </row>
    <row r="225" spans="22:22" x14ac:dyDescent="0.3">
      <c r="V225" s="26"/>
    </row>
    <row r="226" spans="22:22" x14ac:dyDescent="0.3">
      <c r="V226" s="26"/>
    </row>
    <row r="227" spans="22:22" x14ac:dyDescent="0.3">
      <c r="V227" s="26"/>
    </row>
    <row r="228" spans="22:22" x14ac:dyDescent="0.3">
      <c r="V228" s="26"/>
    </row>
    <row r="229" spans="22:22" x14ac:dyDescent="0.3">
      <c r="V229" s="26"/>
    </row>
    <row r="230" spans="22:22" x14ac:dyDescent="0.3">
      <c r="V230" s="26"/>
    </row>
    <row r="231" spans="22:22" x14ac:dyDescent="0.3">
      <c r="V231" s="26"/>
    </row>
    <row r="232" spans="22:22" x14ac:dyDescent="0.3">
      <c r="V232" s="26"/>
    </row>
    <row r="233" spans="22:22" x14ac:dyDescent="0.3">
      <c r="V233" s="26"/>
    </row>
    <row r="234" spans="22:22" x14ac:dyDescent="0.3">
      <c r="V234" s="26"/>
    </row>
    <row r="235" spans="22:22" x14ac:dyDescent="0.3">
      <c r="V235" s="26"/>
    </row>
    <row r="236" spans="22:22" x14ac:dyDescent="0.3">
      <c r="V236" s="26"/>
    </row>
    <row r="237" spans="22:22" x14ac:dyDescent="0.3">
      <c r="V237" s="26"/>
    </row>
    <row r="238" spans="22:22" x14ac:dyDescent="0.3">
      <c r="V238" s="26"/>
    </row>
    <row r="239" spans="22:22" x14ac:dyDescent="0.3">
      <c r="V239" s="26"/>
    </row>
    <row r="240" spans="22:22" x14ac:dyDescent="0.3">
      <c r="V240" s="26"/>
    </row>
    <row r="241" spans="22:22" x14ac:dyDescent="0.3">
      <c r="V241" s="26"/>
    </row>
    <row r="242" spans="22:22" x14ac:dyDescent="0.3">
      <c r="V242" s="26"/>
    </row>
    <row r="243" spans="22:22" x14ac:dyDescent="0.3">
      <c r="V243" s="26"/>
    </row>
    <row r="244" spans="22:22" x14ac:dyDescent="0.3">
      <c r="V244" s="26"/>
    </row>
    <row r="245" spans="22:22" x14ac:dyDescent="0.3">
      <c r="V245" s="26"/>
    </row>
    <row r="246" spans="22:22" x14ac:dyDescent="0.3">
      <c r="V246" s="26"/>
    </row>
    <row r="247" spans="22:22" x14ac:dyDescent="0.3">
      <c r="V247" s="26"/>
    </row>
    <row r="248" spans="22:22" x14ac:dyDescent="0.3">
      <c r="V248" s="26"/>
    </row>
    <row r="249" spans="22:22" x14ac:dyDescent="0.3">
      <c r="V249" s="26"/>
    </row>
    <row r="250" spans="22:22" x14ac:dyDescent="0.3">
      <c r="V250" s="26"/>
    </row>
    <row r="251" spans="22:22" x14ac:dyDescent="0.3">
      <c r="V251" s="26"/>
    </row>
    <row r="252" spans="22:22" x14ac:dyDescent="0.3">
      <c r="V252" s="26"/>
    </row>
    <row r="253" spans="22:22" x14ac:dyDescent="0.3">
      <c r="V253" s="26"/>
    </row>
    <row r="254" spans="22:22" x14ac:dyDescent="0.3">
      <c r="V254" s="26"/>
    </row>
    <row r="255" spans="22:22" x14ac:dyDescent="0.3">
      <c r="V255" s="26"/>
    </row>
    <row r="256" spans="22:22" x14ac:dyDescent="0.3">
      <c r="V256" s="26"/>
    </row>
    <row r="257" spans="22:22" x14ac:dyDescent="0.3">
      <c r="V257" s="26"/>
    </row>
    <row r="258" spans="22:22" x14ac:dyDescent="0.3">
      <c r="V258" s="26"/>
    </row>
    <row r="259" spans="22:22" x14ac:dyDescent="0.3">
      <c r="V259" s="26"/>
    </row>
    <row r="260" spans="22:22" x14ac:dyDescent="0.3">
      <c r="V260" s="26"/>
    </row>
    <row r="261" spans="22:22" x14ac:dyDescent="0.3">
      <c r="V261" s="26"/>
    </row>
    <row r="262" spans="22:22" x14ac:dyDescent="0.3">
      <c r="V262" s="26"/>
    </row>
    <row r="263" spans="22:22" x14ac:dyDescent="0.3">
      <c r="V263" s="26"/>
    </row>
    <row r="264" spans="22:22" x14ac:dyDescent="0.3">
      <c r="V264" s="26"/>
    </row>
    <row r="265" spans="22:22" x14ac:dyDescent="0.3">
      <c r="V265" s="26"/>
    </row>
    <row r="266" spans="22:22" x14ac:dyDescent="0.3">
      <c r="V266" s="26"/>
    </row>
    <row r="267" spans="22:22" x14ac:dyDescent="0.3">
      <c r="V267" s="26"/>
    </row>
    <row r="268" spans="22:22" x14ac:dyDescent="0.3">
      <c r="V268" s="26"/>
    </row>
    <row r="269" spans="22:22" x14ac:dyDescent="0.3">
      <c r="V269" s="26"/>
    </row>
    <row r="270" spans="22:22" x14ac:dyDescent="0.3">
      <c r="V270" s="26"/>
    </row>
    <row r="271" spans="22:22" x14ac:dyDescent="0.3">
      <c r="V271" s="26"/>
    </row>
    <row r="272" spans="22:22" x14ac:dyDescent="0.3">
      <c r="V272" s="26"/>
    </row>
    <row r="273" spans="22:22" x14ac:dyDescent="0.3">
      <c r="V273" s="26"/>
    </row>
    <row r="274" spans="22:22" x14ac:dyDescent="0.3">
      <c r="V274" s="26"/>
    </row>
    <row r="275" spans="22:22" x14ac:dyDescent="0.3">
      <c r="V275" s="26"/>
    </row>
    <row r="276" spans="22:22" x14ac:dyDescent="0.3">
      <c r="V276" s="26"/>
    </row>
    <row r="277" spans="22:22" x14ac:dyDescent="0.3">
      <c r="V277" s="26"/>
    </row>
    <row r="278" spans="22:22" x14ac:dyDescent="0.3">
      <c r="V278" s="26"/>
    </row>
    <row r="279" spans="22:22" x14ac:dyDescent="0.3">
      <c r="V279" s="26"/>
    </row>
    <row r="280" spans="22:22" x14ac:dyDescent="0.3">
      <c r="V280" s="26"/>
    </row>
    <row r="281" spans="22:22" x14ac:dyDescent="0.3">
      <c r="V281" s="26"/>
    </row>
    <row r="282" spans="22:22" x14ac:dyDescent="0.3">
      <c r="V282" s="26"/>
    </row>
    <row r="283" spans="22:22" x14ac:dyDescent="0.3">
      <c r="V283" s="26"/>
    </row>
    <row r="284" spans="22:22" x14ac:dyDescent="0.3">
      <c r="V284" s="26"/>
    </row>
    <row r="285" spans="22:22" x14ac:dyDescent="0.3">
      <c r="V285" s="26"/>
    </row>
    <row r="286" spans="22:22" x14ac:dyDescent="0.3">
      <c r="V286" s="26"/>
    </row>
    <row r="287" spans="22:22" x14ac:dyDescent="0.3">
      <c r="V287" s="26"/>
    </row>
    <row r="288" spans="22:22" x14ac:dyDescent="0.3">
      <c r="V288" s="26"/>
    </row>
    <row r="289" spans="22:22" x14ac:dyDescent="0.3">
      <c r="V289" s="26"/>
    </row>
    <row r="290" spans="22:22" x14ac:dyDescent="0.3">
      <c r="V290" s="26"/>
    </row>
    <row r="291" spans="22:22" x14ac:dyDescent="0.3">
      <c r="V291" s="26"/>
    </row>
    <row r="292" spans="22:22" x14ac:dyDescent="0.3">
      <c r="V292" s="26"/>
    </row>
    <row r="293" spans="22:22" x14ac:dyDescent="0.3">
      <c r="V293" s="26"/>
    </row>
    <row r="294" spans="22:22" x14ac:dyDescent="0.3">
      <c r="V294" s="26"/>
    </row>
    <row r="295" spans="22:22" x14ac:dyDescent="0.3">
      <c r="V295" s="26"/>
    </row>
    <row r="296" spans="22:22" x14ac:dyDescent="0.3">
      <c r="V296" s="26"/>
    </row>
    <row r="297" spans="22:22" x14ac:dyDescent="0.3">
      <c r="V297" s="26"/>
    </row>
    <row r="298" spans="22:22" x14ac:dyDescent="0.3">
      <c r="V298" s="26"/>
    </row>
    <row r="299" spans="22:22" x14ac:dyDescent="0.3">
      <c r="V299" s="26"/>
    </row>
    <row r="300" spans="22:22" x14ac:dyDescent="0.3">
      <c r="V300" s="26"/>
    </row>
    <row r="301" spans="22:22" x14ac:dyDescent="0.3">
      <c r="V301" s="26"/>
    </row>
    <row r="302" spans="22:22" x14ac:dyDescent="0.3">
      <c r="V302" s="26"/>
    </row>
    <row r="303" spans="22:22" x14ac:dyDescent="0.3">
      <c r="V303" s="26"/>
    </row>
    <row r="304" spans="22:22" x14ac:dyDescent="0.3">
      <c r="V304" s="26"/>
    </row>
    <row r="305" spans="22:22" x14ac:dyDescent="0.3">
      <c r="V305" s="26"/>
    </row>
    <row r="306" spans="22:22" x14ac:dyDescent="0.3">
      <c r="V306" s="26"/>
    </row>
    <row r="307" spans="22:22" x14ac:dyDescent="0.3">
      <c r="V307" s="26"/>
    </row>
    <row r="308" spans="22:22" x14ac:dyDescent="0.3">
      <c r="V308" s="26"/>
    </row>
    <row r="309" spans="22:22" x14ac:dyDescent="0.3">
      <c r="V309" s="26"/>
    </row>
    <row r="310" spans="22:22" x14ac:dyDescent="0.3">
      <c r="V310" s="26"/>
    </row>
    <row r="311" spans="22:22" x14ac:dyDescent="0.3">
      <c r="V311" s="26"/>
    </row>
    <row r="312" spans="22:22" x14ac:dyDescent="0.3">
      <c r="V312" s="26"/>
    </row>
    <row r="313" spans="22:22" x14ac:dyDescent="0.3">
      <c r="V313" s="26"/>
    </row>
    <row r="314" spans="22:22" x14ac:dyDescent="0.3">
      <c r="V314" s="26"/>
    </row>
    <row r="315" spans="22:22" x14ac:dyDescent="0.3">
      <c r="V315" s="26"/>
    </row>
    <row r="316" spans="22:22" x14ac:dyDescent="0.3">
      <c r="V316" s="26"/>
    </row>
    <row r="317" spans="22:22" x14ac:dyDescent="0.3">
      <c r="V317" s="26"/>
    </row>
    <row r="318" spans="22:22" x14ac:dyDescent="0.3">
      <c r="V318" s="26"/>
    </row>
    <row r="319" spans="22:22" x14ac:dyDescent="0.3">
      <c r="V319" s="26"/>
    </row>
    <row r="320" spans="22:22" x14ac:dyDescent="0.3">
      <c r="V320" s="26"/>
    </row>
    <row r="321" spans="22:22" x14ac:dyDescent="0.3">
      <c r="V321" s="26"/>
    </row>
    <row r="322" spans="22:22" x14ac:dyDescent="0.3">
      <c r="V322" s="26"/>
    </row>
    <row r="323" spans="22:22" x14ac:dyDescent="0.3">
      <c r="V323" s="26"/>
    </row>
    <row r="324" spans="22:22" x14ac:dyDescent="0.3">
      <c r="V324" s="26"/>
    </row>
    <row r="325" spans="22:22" x14ac:dyDescent="0.3">
      <c r="V325" s="26"/>
    </row>
    <row r="326" spans="22:22" x14ac:dyDescent="0.3">
      <c r="V326" s="26"/>
    </row>
    <row r="327" spans="22:22" x14ac:dyDescent="0.3">
      <c r="V327" s="26"/>
    </row>
    <row r="328" spans="22:22" x14ac:dyDescent="0.3">
      <c r="V328" s="26"/>
    </row>
    <row r="329" spans="22:22" x14ac:dyDescent="0.3">
      <c r="V329" s="26"/>
    </row>
    <row r="330" spans="22:22" x14ac:dyDescent="0.3">
      <c r="V330" s="26"/>
    </row>
    <row r="331" spans="22:22" x14ac:dyDescent="0.3">
      <c r="V331" s="26"/>
    </row>
    <row r="332" spans="22:22" x14ac:dyDescent="0.3">
      <c r="V332" s="26"/>
    </row>
    <row r="333" spans="22:22" x14ac:dyDescent="0.3">
      <c r="V333" s="26"/>
    </row>
    <row r="334" spans="22:22" x14ac:dyDescent="0.3">
      <c r="V334" s="26"/>
    </row>
    <row r="335" spans="22:22" x14ac:dyDescent="0.3">
      <c r="V335" s="26"/>
    </row>
    <row r="336" spans="22:22" x14ac:dyDescent="0.3">
      <c r="V336" s="26"/>
    </row>
    <row r="337" spans="22:22" x14ac:dyDescent="0.3">
      <c r="V337" s="26"/>
    </row>
    <row r="338" spans="22:22" x14ac:dyDescent="0.3">
      <c r="V338" s="26"/>
    </row>
    <row r="339" spans="22:22" x14ac:dyDescent="0.3">
      <c r="V339" s="26"/>
    </row>
    <row r="340" spans="22:22" x14ac:dyDescent="0.3">
      <c r="V340" s="26"/>
    </row>
    <row r="341" spans="22:22" x14ac:dyDescent="0.3">
      <c r="V341" s="26"/>
    </row>
    <row r="342" spans="22:22" x14ac:dyDescent="0.3">
      <c r="V342" s="26"/>
    </row>
    <row r="343" spans="22:22" x14ac:dyDescent="0.3">
      <c r="V343" s="26"/>
    </row>
    <row r="344" spans="22:22" x14ac:dyDescent="0.3">
      <c r="V344" s="26"/>
    </row>
    <row r="345" spans="22:22" x14ac:dyDescent="0.3">
      <c r="V345" s="26"/>
    </row>
    <row r="346" spans="22:22" x14ac:dyDescent="0.3">
      <c r="V346" s="26"/>
    </row>
    <row r="347" spans="22:22" x14ac:dyDescent="0.3">
      <c r="V347" s="26"/>
    </row>
    <row r="348" spans="22:22" x14ac:dyDescent="0.3">
      <c r="V348" s="26"/>
    </row>
    <row r="349" spans="22:22" x14ac:dyDescent="0.3">
      <c r="V349" s="26"/>
    </row>
    <row r="350" spans="22:22" x14ac:dyDescent="0.3">
      <c r="V350" s="26"/>
    </row>
    <row r="351" spans="22:22" x14ac:dyDescent="0.3">
      <c r="V351" s="26"/>
    </row>
    <row r="352" spans="22:22" x14ac:dyDescent="0.3">
      <c r="V352" s="26"/>
    </row>
    <row r="353" spans="22:22" x14ac:dyDescent="0.3">
      <c r="V353" s="26"/>
    </row>
    <row r="354" spans="22:22" x14ac:dyDescent="0.3">
      <c r="V354" s="26"/>
    </row>
    <row r="355" spans="22:22" x14ac:dyDescent="0.3">
      <c r="V355" s="26"/>
    </row>
    <row r="356" spans="22:22" x14ac:dyDescent="0.3">
      <c r="V356" s="26"/>
    </row>
    <row r="357" spans="22:22" x14ac:dyDescent="0.3">
      <c r="V357" s="26"/>
    </row>
    <row r="358" spans="22:22" x14ac:dyDescent="0.3">
      <c r="V358" s="26"/>
    </row>
    <row r="359" spans="22:22" x14ac:dyDescent="0.3">
      <c r="V359" s="26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9"/>
  <sheetViews>
    <sheetView workbookViewId="0">
      <selection activeCell="C13" sqref="C13"/>
    </sheetView>
  </sheetViews>
  <sheetFormatPr baseColWidth="10" defaultRowHeight="14" x14ac:dyDescent="0.3"/>
  <cols>
    <col min="1" max="1" width="11.453125" style="3"/>
    <col min="2" max="2" width="10.90625" style="3"/>
    <col min="3" max="3" width="26.7265625" customWidth="1"/>
    <col min="4" max="4" width="16" customWidth="1"/>
  </cols>
  <sheetData>
    <row r="1" spans="1:29" ht="20.5" customHeight="1" x14ac:dyDescent="0.3">
      <c r="A1" s="3" t="s">
        <v>9</v>
      </c>
      <c r="B1" s="3" t="s">
        <v>224</v>
      </c>
      <c r="C1" t="s">
        <v>12</v>
      </c>
      <c r="D1" t="s">
        <v>8</v>
      </c>
      <c r="E1" t="s">
        <v>10</v>
      </c>
      <c r="F1" t="s">
        <v>11</v>
      </c>
      <c r="X1">
        <v>2016</v>
      </c>
      <c r="Y1">
        <v>8</v>
      </c>
      <c r="Z1" t="s">
        <v>241</v>
      </c>
      <c r="AA1">
        <v>1</v>
      </c>
      <c r="AB1" t="s">
        <v>230</v>
      </c>
      <c r="AC1" t="str">
        <f>VLOOKUP(Y1,AA1:AB9,2,FALSE)</f>
        <v>Août</v>
      </c>
    </row>
    <row r="2" spans="1:29" ht="0.25" customHeight="1" x14ac:dyDescent="0.3">
      <c r="A2" s="3">
        <v>42370</v>
      </c>
      <c r="B2" s="24">
        <f>VLOOKUP(Tableau1[[#This Row],[Date]],semainier,2,FALSE)</f>
        <v>1</v>
      </c>
      <c r="C2" t="s">
        <v>1</v>
      </c>
      <c r="D2" t="s">
        <v>24</v>
      </c>
      <c r="E2">
        <v>0</v>
      </c>
      <c r="F2">
        <v>0</v>
      </c>
      <c r="AA2">
        <v>2</v>
      </c>
      <c r="AB2" t="s">
        <v>233</v>
      </c>
    </row>
    <row r="3" spans="1:29" x14ac:dyDescent="0.3">
      <c r="A3" s="3">
        <v>42583</v>
      </c>
      <c r="B3" s="24">
        <f>VLOOKUP(Tableau1[[#This Row],[Date]],semainier,2,FALSE)</f>
        <v>1</v>
      </c>
      <c r="C3" t="s">
        <v>0</v>
      </c>
      <c r="D3" t="s">
        <v>14</v>
      </c>
      <c r="E3">
        <v>10</v>
      </c>
      <c r="F3">
        <v>0</v>
      </c>
      <c r="AA3">
        <v>3</v>
      </c>
      <c r="AB3" t="s">
        <v>234</v>
      </c>
    </row>
    <row r="4" spans="1:29" x14ac:dyDescent="0.3">
      <c r="A4" s="3">
        <v>42594</v>
      </c>
      <c r="B4" s="24">
        <f>VLOOKUP(Tableau1[[#This Row],[Date]],semainier,2,FALSE)</f>
        <v>2</v>
      </c>
      <c r="C4" t="s">
        <v>0</v>
      </c>
      <c r="D4" t="s">
        <v>16</v>
      </c>
      <c r="E4">
        <v>2</v>
      </c>
      <c r="F4">
        <v>0</v>
      </c>
      <c r="AA4">
        <v>4</v>
      </c>
      <c r="AB4" t="s">
        <v>235</v>
      </c>
    </row>
    <row r="5" spans="1:29" x14ac:dyDescent="0.3">
      <c r="A5" s="3">
        <v>42602</v>
      </c>
      <c r="B5" s="24">
        <f>VLOOKUP(Tableau1[[#This Row],[Date]],semainier,2,FALSE)</f>
        <v>3</v>
      </c>
      <c r="C5" t="s">
        <v>3</v>
      </c>
      <c r="D5" t="s">
        <v>125</v>
      </c>
      <c r="E5">
        <v>2</v>
      </c>
      <c r="F5">
        <v>12</v>
      </c>
      <c r="AA5">
        <v>5</v>
      </c>
      <c r="AB5" t="s">
        <v>236</v>
      </c>
    </row>
    <row r="6" spans="1:29" x14ac:dyDescent="0.3">
      <c r="A6" s="3">
        <v>42607</v>
      </c>
      <c r="B6" s="24">
        <f>VLOOKUP(Tableau1[[#This Row],[Date]],semainier,2,FALSE)</f>
        <v>4</v>
      </c>
      <c r="C6" t="s">
        <v>13</v>
      </c>
      <c r="D6" t="s">
        <v>200</v>
      </c>
      <c r="E6">
        <v>2</v>
      </c>
      <c r="F6">
        <v>10</v>
      </c>
      <c r="AA6">
        <v>6</v>
      </c>
      <c r="AB6" t="s">
        <v>237</v>
      </c>
    </row>
    <row r="7" spans="1:29" x14ac:dyDescent="0.3">
      <c r="A7" s="3">
        <v>42610</v>
      </c>
      <c r="B7" s="24">
        <f>VLOOKUP(Tableau1[[#This Row],[Date]],semainier,2,FALSE)</f>
        <v>4</v>
      </c>
      <c r="C7" t="s">
        <v>242</v>
      </c>
      <c r="D7" t="s">
        <v>244</v>
      </c>
      <c r="E7">
        <v>25</v>
      </c>
      <c r="F7">
        <v>0</v>
      </c>
      <c r="AA7">
        <v>7</v>
      </c>
      <c r="AB7" t="s">
        <v>238</v>
      </c>
    </row>
    <row r="8" spans="1:29" x14ac:dyDescent="0.3">
      <c r="A8" s="3">
        <v>42612</v>
      </c>
      <c r="B8" s="24">
        <f>VLOOKUP(Tableau1[[#This Row],[Date]],semainier,2,FALSE)</f>
        <v>5</v>
      </c>
      <c r="C8" t="s">
        <v>242</v>
      </c>
      <c r="D8" t="s">
        <v>245</v>
      </c>
      <c r="E8">
        <v>22</v>
      </c>
      <c r="F8">
        <v>0</v>
      </c>
      <c r="AA8">
        <v>8</v>
      </c>
      <c r="AB8" t="s">
        <v>239</v>
      </c>
    </row>
    <row r="9" spans="1:29" x14ac:dyDescent="0.3">
      <c r="AA9">
        <v>12</v>
      </c>
      <c r="AB9" t="s">
        <v>240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 xml:space="preserve">&amp;CDétail des mouvements du mois </oddHeader>
    <oddFooter>&amp;C&amp;D&amp;R&amp;P/&amp;N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05"/>
  <sheetViews>
    <sheetView workbookViewId="0">
      <selection activeCell="F8" sqref="F8"/>
    </sheetView>
  </sheetViews>
  <sheetFormatPr baseColWidth="10" defaultRowHeight="14" x14ac:dyDescent="0.3"/>
  <cols>
    <col min="1" max="1" width="19" customWidth="1"/>
    <col min="2" max="6" width="4.90625" customWidth="1"/>
    <col min="7" max="7" width="20.1796875" customWidth="1"/>
    <col min="8" max="8" width="14.54296875" customWidth="1"/>
    <col min="9" max="9" width="2.26953125" customWidth="1"/>
    <col min="10" max="10" width="19.7265625" customWidth="1"/>
    <col min="11" max="11" width="12.26953125" customWidth="1"/>
    <col min="12" max="16" width="5.6328125" customWidth="1"/>
    <col min="17" max="17" width="13.1796875" customWidth="1"/>
    <col min="18" max="18" width="10.90625" style="41"/>
  </cols>
  <sheetData>
    <row r="1" spans="1:18" x14ac:dyDescent="0.3">
      <c r="A1" s="42" t="str">
        <f>"Total par Marques des ventes du mois de " &amp;MVTS!AC1</f>
        <v>Total par Marques des ventes du mois de Août</v>
      </c>
      <c r="B1" s="42"/>
      <c r="C1" s="42"/>
      <c r="D1" s="42"/>
      <c r="E1" s="42"/>
      <c r="F1" s="42"/>
      <c r="G1" s="42"/>
      <c r="H1" s="42"/>
      <c r="J1" s="43" t="str">
        <f>"Total par produit des ventes du mois de "&amp;MVTS!AC1</f>
        <v>Total par produit des ventes du mois de Août</v>
      </c>
      <c r="K1" s="43"/>
      <c r="L1" s="43"/>
      <c r="M1" s="43"/>
      <c r="N1" s="43"/>
      <c r="O1" s="43"/>
      <c r="P1" s="43"/>
      <c r="Q1" s="43"/>
      <c r="R1" s="43"/>
    </row>
    <row r="2" spans="1:18" x14ac:dyDescent="0.3">
      <c r="A2" s="34" t="s">
        <v>221</v>
      </c>
      <c r="B2" s="35" t="s">
        <v>225</v>
      </c>
      <c r="C2" s="35" t="s">
        <v>226</v>
      </c>
      <c r="D2" s="35" t="s">
        <v>227</v>
      </c>
      <c r="E2" s="35" t="s">
        <v>228</v>
      </c>
      <c r="F2" s="35" t="s">
        <v>229</v>
      </c>
      <c r="G2" s="36" t="s">
        <v>222</v>
      </c>
      <c r="H2" s="37" t="s">
        <v>223</v>
      </c>
      <c r="J2" t="s">
        <v>6</v>
      </c>
      <c r="K2" t="s">
        <v>5</v>
      </c>
      <c r="L2" t="s">
        <v>225</v>
      </c>
      <c r="M2" t="s">
        <v>226</v>
      </c>
      <c r="N2" t="s">
        <v>227</v>
      </c>
      <c r="O2" t="s">
        <v>228</v>
      </c>
      <c r="P2" t="s">
        <v>229</v>
      </c>
      <c r="Q2" t="s">
        <v>247</v>
      </c>
      <c r="R2" s="41" t="s">
        <v>248</v>
      </c>
    </row>
    <row r="3" spans="1:18" x14ac:dyDescent="0.3">
      <c r="A3" s="25" t="s">
        <v>1</v>
      </c>
      <c r="B3" s="1">
        <f>SUMPRODUCT(((Tableau1[Gamme de Produits]=A3)*(Tableau1[N° Semaine]=1)*Tableau1[Qté S]))</f>
        <v>0</v>
      </c>
      <c r="C3" s="1">
        <f>SUMPRODUCT(((Tableau1[Gamme de Produits]=A3)*(Tableau1[N° Semaine]=2)*Tableau1[Qté S]))</f>
        <v>0</v>
      </c>
      <c r="D3" s="1">
        <f>SUMPRODUCT(((Tableau1[Gamme de Produits]=A3)*(Tableau1[N° Semaine]=3)*Tableau1[Qté S]))</f>
        <v>0</v>
      </c>
      <c r="E3" s="1">
        <f>SUMPRODUCT(((Tableau1[Gamme de Produits]=A3)*(Tableau1[N° Semaine]=4)*Tableau1[Qté S]))</f>
        <v>0</v>
      </c>
      <c r="F3" s="1">
        <f>SUMPRODUCT(((Tableau1[Gamme de Produits]=A3)*(Tableau1[N° Semaine]=5)*Tableau1[Qté S]))</f>
        <v>0</v>
      </c>
      <c r="G3" s="23">
        <f>SUMPRODUCT((Tableau1[Gamme de Produits]=Mois!A3)*Tableau1[Qté S])</f>
        <v>0</v>
      </c>
      <c r="H3" s="33">
        <f>SUMIF(Tableau4[Gamme de produits],Tableau3[[#This Row],[MARQUES]],Tableau4[Recette])</f>
        <v>0</v>
      </c>
      <c r="J3" t="str">
        <f>base!A2</f>
        <v>BAR COIFFURE</v>
      </c>
      <c r="K3" t="str">
        <f>base!B2</f>
        <v>Bar 1</v>
      </c>
      <c r="L3">
        <f>SUMPRODUCT(((Tableau1[produits]=K3)*(Tableau1[N° Semaine]=1)*Tableau1[Qté S]))</f>
        <v>0</v>
      </c>
      <c r="M3">
        <f>SUMPRODUCT(((Tableau1[produits]=K3)*(Tableau1[N° Semaine]=2)*Tableau1[Qté S]))</f>
        <v>0</v>
      </c>
      <c r="N3">
        <f>SUMPRODUCT(((Tableau1[produits]=K3)*(Tableau1[N° Semaine]=3)*Tableau1[Qté S]))</f>
        <v>0</v>
      </c>
      <c r="O3">
        <f>SUMPRODUCT(((Tableau1[produits]=K3)*(Tableau1[N° Semaine]=4)*Tableau1[Qté S]))</f>
        <v>0</v>
      </c>
      <c r="P3">
        <f>SUMPRODUCT(((Tableau1[produits]=K3)*(Tableau1[N° Semaine]=5)*Tableau1[Qté S]))</f>
        <v>0</v>
      </c>
      <c r="Q3">
        <f>SUM(L3:P3)</f>
        <v>0</v>
      </c>
      <c r="R3" s="41">
        <f>Q3*VLOOKUP(K3,Tableau2[[Produits]:[Prix Unitaire]],4,FALSE)</f>
        <v>0</v>
      </c>
    </row>
    <row r="4" spans="1:18" x14ac:dyDescent="0.3">
      <c r="A4" s="1" t="s">
        <v>3</v>
      </c>
      <c r="B4" s="1">
        <f>SUMPRODUCT(((Tableau1[Gamme de Produits]=A4)*(Tableau1[N° Semaine]=1)*Tableau1[Qté S]))</f>
        <v>0</v>
      </c>
      <c r="C4" s="1">
        <f>SUMPRODUCT(((Tableau1[Gamme de Produits]=A4)*(Tableau1[N° Semaine]=2)*Tableau1[Qté S]))</f>
        <v>0</v>
      </c>
      <c r="D4" s="1">
        <f>SUMPRODUCT(((Tableau1[Gamme de Produits]=A4)*(Tableau1[N° Semaine]=3)*Tableau1[Qté S]))</f>
        <v>2</v>
      </c>
      <c r="E4" s="1">
        <f>SUMPRODUCT(((Tableau1[Gamme de Produits]=A4)*(Tableau1[N° Semaine]=4)*Tableau1[Qté S]))</f>
        <v>0</v>
      </c>
      <c r="F4" s="1">
        <f>SUMPRODUCT(((Tableau1[Gamme de Produits]=A4)*(Tableau1[N° Semaine]=5)*Tableau1[Qté S]))</f>
        <v>0</v>
      </c>
      <c r="G4" s="23">
        <f>SUMPRODUCT((Tableau1[Gamme de Produits]=Mois!A4)*Tableau1[Qté S])</f>
        <v>2</v>
      </c>
      <c r="H4" s="33">
        <f>SUMIF(Tableau4[Gamme de produits],Tableau3[[#This Row],[MARQUES]],Tableau4[Recette])</f>
        <v>0</v>
      </c>
      <c r="J4" t="str">
        <f>base!A3</f>
        <v>BAR COIFFURE</v>
      </c>
      <c r="K4" t="str">
        <f>base!B3</f>
        <v>bar 10</v>
      </c>
      <c r="L4">
        <f>SUMPRODUCT(((Tableau1[produits]=K4)*(Tableau1[N° Semaine]=1)*Tableau1[Qté S]))</f>
        <v>0</v>
      </c>
      <c r="M4">
        <f>SUMPRODUCT(((Tableau1[produits]=K4)*(Tableau1[N° Semaine]=2)*Tableau1[Qté S]))</f>
        <v>0</v>
      </c>
      <c r="N4">
        <f>SUMPRODUCT(((Tableau1[produits]=K4)*(Tableau1[N° Semaine]=3)*Tableau1[Qté S]))</f>
        <v>0</v>
      </c>
      <c r="O4">
        <f>SUMPRODUCT(((Tableau1[produits]=K4)*(Tableau1[N° Semaine]=4)*Tableau1[Qté S]))</f>
        <v>0</v>
      </c>
      <c r="P4">
        <f>SUMPRODUCT(((Tableau1[produits]=K4)*(Tableau1[N° Semaine]=5)*Tableau1[Qté S]))</f>
        <v>0</v>
      </c>
      <c r="Q4">
        <f t="shared" ref="Q4:Q67" si="0">SUM(L4:P4)</f>
        <v>0</v>
      </c>
      <c r="R4" s="41">
        <f>Q4*VLOOKUP(K4,Tableau2[[Produits]:[Prix Unitaire]],4,FALSE)</f>
        <v>0</v>
      </c>
    </row>
    <row r="5" spans="1:18" x14ac:dyDescent="0.3">
      <c r="A5" s="14" t="s">
        <v>115</v>
      </c>
      <c r="B5" s="1">
        <f>SUMPRODUCT(((Tableau1[Gamme de Produits]=A5)*(Tableau1[N° Semaine]=1)*Tableau1[Qté S]))</f>
        <v>0</v>
      </c>
      <c r="C5" s="1">
        <f>SUMPRODUCT(((Tableau1[Gamme de Produits]=A5)*(Tableau1[N° Semaine]=2)*Tableau1[Qté S]))</f>
        <v>0</v>
      </c>
      <c r="D5" s="1">
        <f>SUMPRODUCT(((Tableau1[Gamme de Produits]=A5)*(Tableau1[N° Semaine]=3)*Tableau1[Qté S]))</f>
        <v>0</v>
      </c>
      <c r="E5" s="1">
        <f>SUMPRODUCT(((Tableau1[Gamme de Produits]=A5)*(Tableau1[N° Semaine]=4)*Tableau1[Qté S]))</f>
        <v>0</v>
      </c>
      <c r="F5" s="1">
        <f>SUMPRODUCT(((Tableau1[Gamme de Produits]=A5)*(Tableau1[N° Semaine]=5)*Tableau1[Qté S]))</f>
        <v>0</v>
      </c>
      <c r="G5" s="23">
        <f>SUMPRODUCT((Tableau1[Gamme de Produits]=Mois!A5)*Tableau1[Qté S])</f>
        <v>0</v>
      </c>
      <c r="H5" s="33">
        <f>SUMIF(Tableau4[Gamme de produits],Tableau3[[#This Row],[MARQUES]],Tableau4[Recette])</f>
        <v>0</v>
      </c>
      <c r="J5" t="str">
        <f>base!A4</f>
        <v>BAR COIFFURE</v>
      </c>
      <c r="K5" t="str">
        <f>base!B4</f>
        <v>bar 100</v>
      </c>
      <c r="L5">
        <f>SUMPRODUCT(((Tableau1[produits]=K5)*(Tableau1[N° Semaine]=1)*Tableau1[Qté S]))</f>
        <v>0</v>
      </c>
      <c r="M5">
        <f>SUMPRODUCT(((Tableau1[produits]=K5)*(Tableau1[N° Semaine]=2)*Tableau1[Qté S]))</f>
        <v>0</v>
      </c>
      <c r="N5">
        <f>SUMPRODUCT(((Tableau1[produits]=K5)*(Tableau1[N° Semaine]=3)*Tableau1[Qté S]))</f>
        <v>0</v>
      </c>
      <c r="O5">
        <f>SUMPRODUCT(((Tableau1[produits]=K5)*(Tableau1[N° Semaine]=4)*Tableau1[Qté S]))</f>
        <v>0</v>
      </c>
      <c r="P5">
        <f>SUMPRODUCT(((Tableau1[produits]=K5)*(Tableau1[N° Semaine]=5)*Tableau1[Qté S]))</f>
        <v>0</v>
      </c>
      <c r="Q5">
        <f t="shared" si="0"/>
        <v>0</v>
      </c>
      <c r="R5" s="41">
        <f>Q5*VLOOKUP(K5,Tableau2[[Produits]:[Prix Unitaire]],4,FALSE)</f>
        <v>0</v>
      </c>
    </row>
    <row r="6" spans="1:18" x14ac:dyDescent="0.3">
      <c r="A6" s="13" t="s">
        <v>65</v>
      </c>
      <c r="B6" s="1">
        <f>SUMPRODUCT(((Tableau1[Gamme de Produits]=A6)*(Tableau1[N° Semaine]=1)*Tableau1[Qté S]))</f>
        <v>0</v>
      </c>
      <c r="C6" s="1">
        <f>SUMPRODUCT(((Tableau1[Gamme de Produits]=A6)*(Tableau1[N° Semaine]=2)*Tableau1[Qté S]))</f>
        <v>0</v>
      </c>
      <c r="D6" s="1">
        <f>SUMPRODUCT(((Tableau1[Gamme de Produits]=A6)*(Tableau1[N° Semaine]=3)*Tableau1[Qté S]))</f>
        <v>0</v>
      </c>
      <c r="E6" s="1">
        <f>SUMPRODUCT(((Tableau1[Gamme de Produits]=A6)*(Tableau1[N° Semaine]=4)*Tableau1[Qté S]))</f>
        <v>0</v>
      </c>
      <c r="F6" s="1">
        <f>SUMPRODUCT(((Tableau1[Gamme de Produits]=A6)*(Tableau1[N° Semaine]=5)*Tableau1[Qté S]))</f>
        <v>0</v>
      </c>
      <c r="G6" s="23">
        <f>SUMPRODUCT((Tableau1[Gamme de Produits]=Mois!A6)*Tableau1[Qté S])</f>
        <v>0</v>
      </c>
      <c r="H6" s="33">
        <f>SUMIF(Tableau4[Gamme de produits],Tableau3[[#This Row],[MARQUES]],Tableau4[Recette])</f>
        <v>0</v>
      </c>
      <c r="J6" t="str">
        <f>base!A5</f>
        <v>BAR COIFFURE</v>
      </c>
      <c r="K6" t="str">
        <f>base!B5</f>
        <v>bar 11</v>
      </c>
      <c r="L6">
        <f>SUMPRODUCT(((Tableau1[produits]=K6)*(Tableau1[N° Semaine]=1)*Tableau1[Qté S]))</f>
        <v>0</v>
      </c>
      <c r="M6">
        <f>SUMPRODUCT(((Tableau1[produits]=K6)*(Tableau1[N° Semaine]=2)*Tableau1[Qté S]))</f>
        <v>0</v>
      </c>
      <c r="N6">
        <f>SUMPRODUCT(((Tableau1[produits]=K6)*(Tableau1[N° Semaine]=3)*Tableau1[Qté S]))</f>
        <v>0</v>
      </c>
      <c r="O6">
        <f>SUMPRODUCT(((Tableau1[produits]=K6)*(Tableau1[N° Semaine]=4)*Tableau1[Qté S]))</f>
        <v>0</v>
      </c>
      <c r="P6">
        <f>SUMPRODUCT(((Tableau1[produits]=K6)*(Tableau1[N° Semaine]=5)*Tableau1[Qté S]))</f>
        <v>0</v>
      </c>
      <c r="Q6">
        <f t="shared" si="0"/>
        <v>0</v>
      </c>
      <c r="R6" s="41">
        <f>Q6*VLOOKUP(K6,Tableau2[[Produits]:[Prix Unitaire]],4,FALSE)</f>
        <v>0</v>
      </c>
    </row>
    <row r="7" spans="1:18" x14ac:dyDescent="0.3">
      <c r="A7" s="13" t="s">
        <v>13</v>
      </c>
      <c r="B7" s="1">
        <f>SUMPRODUCT(((Tableau1[Gamme de Produits]=A7)*(Tableau1[N° Semaine]=1)*Tableau1[Qté S]))</f>
        <v>0</v>
      </c>
      <c r="C7" s="1">
        <f>SUMPRODUCT(((Tableau1[Gamme de Produits]=A7)*(Tableau1[N° Semaine]=2)*Tableau1[Qté S]))</f>
        <v>0</v>
      </c>
      <c r="D7" s="1">
        <f>SUMPRODUCT(((Tableau1[Gamme de Produits]=A7)*(Tableau1[N° Semaine]=3)*Tableau1[Qté S]))</f>
        <v>0</v>
      </c>
      <c r="E7" s="1">
        <f>SUMPRODUCT(((Tableau1[Gamme de Produits]=A7)*(Tableau1[N° Semaine]=4)*Tableau1[Qté S]))</f>
        <v>2</v>
      </c>
      <c r="F7" s="1">
        <f>SUMPRODUCT(((Tableau1[Gamme de Produits]=A7)*(Tableau1[N° Semaine]=5)*Tableau1[Qté S]))</f>
        <v>0</v>
      </c>
      <c r="G7" s="23">
        <f>SUMPRODUCT((Tableau1[Gamme de Produits]=Mois!A7)*Tableau1[Qté S])</f>
        <v>2</v>
      </c>
      <c r="H7" s="33">
        <f>SUMIF(Tableau4[Gamme de produits],Tableau3[[#This Row],[MARQUES]],Tableau4[Recette])</f>
        <v>0</v>
      </c>
      <c r="J7" t="str">
        <f>base!A6</f>
        <v>BAR COIFFURE</v>
      </c>
      <c r="K7" t="str">
        <f>base!B6</f>
        <v>bar 12</v>
      </c>
      <c r="L7">
        <f>SUMPRODUCT(((Tableau1[produits]=K7)*(Tableau1[N° Semaine]=1)*Tableau1[Qté S]))</f>
        <v>0</v>
      </c>
      <c r="M7">
        <f>SUMPRODUCT(((Tableau1[produits]=K7)*(Tableau1[N° Semaine]=2)*Tableau1[Qté S]))</f>
        <v>0</v>
      </c>
      <c r="N7">
        <f>SUMPRODUCT(((Tableau1[produits]=K7)*(Tableau1[N° Semaine]=3)*Tableau1[Qté S]))</f>
        <v>0</v>
      </c>
      <c r="O7">
        <f>SUMPRODUCT(((Tableau1[produits]=K7)*(Tableau1[N° Semaine]=4)*Tableau1[Qté S]))</f>
        <v>0</v>
      </c>
      <c r="P7">
        <f>SUMPRODUCT(((Tableau1[produits]=K7)*(Tableau1[N° Semaine]=5)*Tableau1[Qté S]))</f>
        <v>0</v>
      </c>
      <c r="Q7">
        <f t="shared" si="0"/>
        <v>0</v>
      </c>
      <c r="R7" s="41">
        <f>Q7*VLOOKUP(K7,Tableau2[[Produits]:[Prix Unitaire]],4,FALSE)</f>
        <v>0</v>
      </c>
    </row>
    <row r="8" spans="1:18" x14ac:dyDescent="0.3">
      <c r="A8" s="12" t="s">
        <v>2</v>
      </c>
      <c r="B8" s="1">
        <f>SUMPRODUCT(((Tableau1[Gamme de Produits]=A8)*(Tableau1[N° Semaine]=1)*Tableau1[Qté S]))</f>
        <v>0</v>
      </c>
      <c r="C8" s="1">
        <f>SUMPRODUCT(((Tableau1[Gamme de Produits]=A8)*(Tableau1[N° Semaine]=2)*Tableau1[Qté S]))</f>
        <v>0</v>
      </c>
      <c r="D8" s="1">
        <f>SUMPRODUCT(((Tableau1[Gamme de Produits]=A8)*(Tableau1[N° Semaine]=3)*Tableau1[Qté S]))</f>
        <v>0</v>
      </c>
      <c r="E8" s="1">
        <f>SUMPRODUCT(((Tableau1[Gamme de Produits]=A8)*(Tableau1[N° Semaine]=4)*Tableau1[Qté S]))</f>
        <v>0</v>
      </c>
      <c r="F8" s="1">
        <f>SUMPRODUCT(((Tableau1[Gamme de Produits]=A8)*(Tableau1[N° Semaine]=5)*Tableau1[Qté S]))</f>
        <v>0</v>
      </c>
      <c r="G8" s="23">
        <f>SUMPRODUCT((Tableau1[Gamme de Produits]=Mois!A8)*Tableau1[Qté S])</f>
        <v>0</v>
      </c>
      <c r="H8" s="33">
        <f>SUMIF(Tableau4[Gamme de produits],Tableau3[[#This Row],[MARQUES]],Tableau4[Recette])</f>
        <v>0</v>
      </c>
      <c r="J8" t="str">
        <f>base!A7</f>
        <v>BAR COIFFURE</v>
      </c>
      <c r="K8" t="str">
        <f>base!B7</f>
        <v>bar 13</v>
      </c>
      <c r="L8">
        <f>SUMPRODUCT(((Tableau1[produits]=K8)*(Tableau1[N° Semaine]=1)*Tableau1[Qté S]))</f>
        <v>0</v>
      </c>
      <c r="M8">
        <f>SUMPRODUCT(((Tableau1[produits]=K8)*(Tableau1[N° Semaine]=2)*Tableau1[Qté S]))</f>
        <v>0</v>
      </c>
      <c r="N8">
        <f>SUMPRODUCT(((Tableau1[produits]=K8)*(Tableau1[N° Semaine]=3)*Tableau1[Qté S]))</f>
        <v>0</v>
      </c>
      <c r="O8">
        <f>SUMPRODUCT(((Tableau1[produits]=K8)*(Tableau1[N° Semaine]=4)*Tableau1[Qté S]))</f>
        <v>0</v>
      </c>
      <c r="P8">
        <f>SUMPRODUCT(((Tableau1[produits]=K8)*(Tableau1[N° Semaine]=5)*Tableau1[Qté S]))</f>
        <v>0</v>
      </c>
      <c r="Q8">
        <f t="shared" si="0"/>
        <v>0</v>
      </c>
      <c r="R8" s="41">
        <f>Q8*VLOOKUP(K8,Tableau2[[Produits]:[Prix Unitaire]],4,FALSE)</f>
        <v>0</v>
      </c>
    </row>
    <row r="9" spans="1:18" x14ac:dyDescent="0.3">
      <c r="A9" t="s">
        <v>161</v>
      </c>
      <c r="B9" s="1">
        <f>SUMPRODUCT(((Tableau1[Gamme de Produits]=A9)*(Tableau1[N° Semaine]=1)*Tableau1[Qté S]))</f>
        <v>0</v>
      </c>
      <c r="C9" s="1">
        <f>SUMPRODUCT(((Tableau1[Gamme de Produits]=A9)*(Tableau1[N° Semaine]=2)*Tableau1[Qté S]))</f>
        <v>0</v>
      </c>
      <c r="D9" s="1">
        <f>SUMPRODUCT(((Tableau1[Gamme de Produits]=A9)*(Tableau1[N° Semaine]=3)*Tableau1[Qté S]))</f>
        <v>0</v>
      </c>
      <c r="E9" s="1">
        <f>SUMPRODUCT(((Tableau1[Gamme de Produits]=A9)*(Tableau1[N° Semaine]=4)*Tableau1[Qté S]))</f>
        <v>0</v>
      </c>
      <c r="F9" s="1">
        <f>SUMPRODUCT(((Tableau1[Gamme de Produits]=A9)*(Tableau1[N° Semaine]=5)*Tableau1[Qté S]))</f>
        <v>0</v>
      </c>
      <c r="G9" s="23">
        <f>SUMPRODUCT((Tableau1[Gamme de Produits]=Mois!A9)*Tableau1[Qté S])</f>
        <v>0</v>
      </c>
      <c r="H9" s="33">
        <f>SUMIF(Tableau4[Gamme de produits],Tableau3[[#This Row],[MARQUES]],Tableau4[Recette])</f>
        <v>0</v>
      </c>
      <c r="J9" t="str">
        <f>base!A8</f>
        <v>BAR COIFFURE</v>
      </c>
      <c r="K9" t="str">
        <f>base!B8</f>
        <v>bar 14</v>
      </c>
      <c r="L9">
        <f>SUMPRODUCT(((Tableau1[produits]=K9)*(Tableau1[N° Semaine]=1)*Tableau1[Qté S]))</f>
        <v>0</v>
      </c>
      <c r="M9">
        <f>SUMPRODUCT(((Tableau1[produits]=K9)*(Tableau1[N° Semaine]=2)*Tableau1[Qté S]))</f>
        <v>0</v>
      </c>
      <c r="N9">
        <f>SUMPRODUCT(((Tableau1[produits]=K9)*(Tableau1[N° Semaine]=3)*Tableau1[Qté S]))</f>
        <v>0</v>
      </c>
      <c r="O9">
        <f>SUMPRODUCT(((Tableau1[produits]=K9)*(Tableau1[N° Semaine]=4)*Tableau1[Qté S]))</f>
        <v>0</v>
      </c>
      <c r="P9">
        <f>SUMPRODUCT(((Tableau1[produits]=K9)*(Tableau1[N° Semaine]=5)*Tableau1[Qté S]))</f>
        <v>0</v>
      </c>
      <c r="Q9">
        <f t="shared" si="0"/>
        <v>0</v>
      </c>
      <c r="R9" s="41">
        <f>Q9*VLOOKUP(K9,Tableau2[[Produits]:[Prix Unitaire]],4,FALSE)</f>
        <v>0</v>
      </c>
    </row>
    <row r="10" spans="1:18" x14ac:dyDescent="0.3">
      <c r="A10" s="11" t="s">
        <v>0</v>
      </c>
      <c r="B10" s="1">
        <f>SUMPRODUCT(((Tableau1[Gamme de Produits]=A10)*(Tableau1[N° Semaine]=1)*Tableau1[Qté S]))</f>
        <v>10</v>
      </c>
      <c r="C10" s="1">
        <f>SUMPRODUCT(((Tableau1[Gamme de Produits]=A10)*(Tableau1[N° Semaine]=2)*Tableau1[Qté S]))</f>
        <v>2</v>
      </c>
      <c r="D10" s="1">
        <f>SUMPRODUCT(((Tableau1[Gamme de Produits]=A10)*(Tableau1[N° Semaine]=3)*Tableau1[Qté S]))</f>
        <v>0</v>
      </c>
      <c r="E10" s="1">
        <f>SUMPRODUCT(((Tableau1[Gamme de Produits]=A10)*(Tableau1[N° Semaine]=4)*Tableau1[Qté S]))</f>
        <v>0</v>
      </c>
      <c r="F10" s="1">
        <f>SUMPRODUCT(((Tableau1[Gamme de Produits]=A10)*(Tableau1[N° Semaine]=5)*Tableau1[Qté S]))</f>
        <v>0</v>
      </c>
      <c r="G10" s="23">
        <f>SUMPRODUCT((Tableau1[Gamme de Produits]=Mois!A10)*Tableau1[Qté S])</f>
        <v>12</v>
      </c>
      <c r="H10" s="33">
        <f>SUMIF(Tableau4[Gamme de produits],Tableau3[[#This Row],[MARQUES]],Tableau4[Recette])</f>
        <v>32</v>
      </c>
      <c r="J10" t="str">
        <f>base!A9</f>
        <v>BAR COIFFURE</v>
      </c>
      <c r="K10" t="str">
        <f>base!B9</f>
        <v>bar 15</v>
      </c>
      <c r="L10">
        <f>SUMPRODUCT(((Tableau1[produits]=K10)*(Tableau1[N° Semaine]=1)*Tableau1[Qté S]))</f>
        <v>0</v>
      </c>
      <c r="M10">
        <f>SUMPRODUCT(((Tableau1[produits]=K10)*(Tableau1[N° Semaine]=2)*Tableau1[Qté S]))</f>
        <v>0</v>
      </c>
      <c r="N10">
        <f>SUMPRODUCT(((Tableau1[produits]=K10)*(Tableau1[N° Semaine]=3)*Tableau1[Qté S]))</f>
        <v>0</v>
      </c>
      <c r="O10">
        <f>SUMPRODUCT(((Tableau1[produits]=K10)*(Tableau1[N° Semaine]=4)*Tableau1[Qté S]))</f>
        <v>0</v>
      </c>
      <c r="P10">
        <f>SUMPRODUCT(((Tableau1[produits]=K10)*(Tableau1[N° Semaine]=5)*Tableau1[Qté S]))</f>
        <v>0</v>
      </c>
      <c r="Q10">
        <f t="shared" si="0"/>
        <v>0</v>
      </c>
      <c r="R10" s="41">
        <f>Q10*VLOOKUP(K10,Tableau2[[Produits]:[Prix Unitaire]],4,FALSE)</f>
        <v>0</v>
      </c>
    </row>
    <row r="11" spans="1:18" x14ac:dyDescent="0.3">
      <c r="A11" t="s">
        <v>190</v>
      </c>
      <c r="B11" s="29">
        <f>SUMPRODUCT(((Tableau1[Gamme de Produits]=A11)*(Tableau1[N° Semaine]=1)*Tableau1[Qté S]))</f>
        <v>0</v>
      </c>
      <c r="C11" s="29">
        <f>SUMPRODUCT(((Tableau1[Gamme de Produits]=A11)*(Tableau1[N° Semaine]=2)*Tableau1[Qté S]))</f>
        <v>0</v>
      </c>
      <c r="D11" s="29">
        <f>SUMPRODUCT(((Tableau1[Gamme de Produits]=A11)*(Tableau1[N° Semaine]=3)*Tableau1[Qté S]))</f>
        <v>0</v>
      </c>
      <c r="E11" s="29">
        <f>SUMPRODUCT(((Tableau1[Gamme de Produits]=A11)*(Tableau1[N° Semaine]=4)*Tableau1[Qté S]))</f>
        <v>0</v>
      </c>
      <c r="F11" s="29">
        <f>SUMPRODUCT(((Tableau1[Gamme de Produits]=A11)*(Tableau1[N° Semaine]=5)*Tableau1[Qté S]))</f>
        <v>0</v>
      </c>
      <c r="G11" s="39">
        <f>SUMPRODUCT((Tableau1[Gamme de Produits]=Mois!A11)*Tableau1[Qté S])</f>
        <v>0</v>
      </c>
      <c r="H11" s="33">
        <f>SUMIF(Tableau4[Gamme de produits],Tableau3[[#This Row],[MARQUES]],Tableau4[Recette])</f>
        <v>0</v>
      </c>
      <c r="J11" t="str">
        <f>base!A10</f>
        <v>BAR COIFFURE</v>
      </c>
      <c r="K11" t="str">
        <f>base!B10</f>
        <v>bar 2</v>
      </c>
      <c r="L11">
        <f>SUMPRODUCT(((Tableau1[produits]=K11)*(Tableau1[N° Semaine]=1)*Tableau1[Qté S]))</f>
        <v>0</v>
      </c>
      <c r="M11">
        <f>SUMPRODUCT(((Tableau1[produits]=K11)*(Tableau1[N° Semaine]=2)*Tableau1[Qté S]))</f>
        <v>0</v>
      </c>
      <c r="N11">
        <f>SUMPRODUCT(((Tableau1[produits]=K11)*(Tableau1[N° Semaine]=3)*Tableau1[Qté S]))</f>
        <v>0</v>
      </c>
      <c r="O11">
        <f>SUMPRODUCT(((Tableau1[produits]=K11)*(Tableau1[N° Semaine]=4)*Tableau1[Qté S]))</f>
        <v>0</v>
      </c>
      <c r="P11">
        <f>SUMPRODUCT(((Tableau1[produits]=K11)*(Tableau1[N° Semaine]=5)*Tableau1[Qté S]))</f>
        <v>0</v>
      </c>
      <c r="Q11">
        <f t="shared" si="0"/>
        <v>0</v>
      </c>
      <c r="R11" s="41">
        <f>Q11*VLOOKUP(K11,Tableau2[[Produits]:[Prix Unitaire]],4,FALSE)</f>
        <v>0</v>
      </c>
    </row>
    <row r="12" spans="1:18" x14ac:dyDescent="0.3">
      <c r="A12" s="38" t="s">
        <v>242</v>
      </c>
      <c r="B12" s="29">
        <f>SUMPRODUCT(((Tableau1[Gamme de Produits]=A12)*(Tableau1[N° Semaine]=1)*Tableau1[Qté S]))</f>
        <v>0</v>
      </c>
      <c r="C12" s="29">
        <f>SUMPRODUCT(((Tableau1[Gamme de Produits]=A12)*(Tableau1[N° Semaine]=2)*Tableau1[Qté S]))</f>
        <v>0</v>
      </c>
      <c r="D12" s="29">
        <f>SUMPRODUCT(((Tableau1[Gamme de Produits]=A12)*(Tableau1[N° Semaine]=3)*Tableau1[Qté S]))</f>
        <v>0</v>
      </c>
      <c r="E12" s="29">
        <f>SUMPRODUCT(((Tableau1[Gamme de Produits]=A12)*(Tableau1[N° Semaine]=4)*Tableau1[Qté S]))</f>
        <v>25</v>
      </c>
      <c r="F12" s="29">
        <f>SUMPRODUCT(((Tableau1[Gamme de Produits]=A12)*(Tableau1[N° Semaine]=5)*Tableau1[Qté S]))</f>
        <v>22</v>
      </c>
      <c r="G12" s="39">
        <f>SUMPRODUCT((Tableau1[Gamme de Produits]=Mois!A12)*Tableau1[Qté S])</f>
        <v>47</v>
      </c>
      <c r="H12" s="40">
        <f>SUMIF(Tableau4[Gamme de produits],Tableau3[[#This Row],[MARQUES]],Tableau4[Recette])</f>
        <v>118.82</v>
      </c>
      <c r="J12" t="str">
        <f>base!A11</f>
        <v>BAR COIFFURE</v>
      </c>
      <c r="K12" t="str">
        <f>base!B11</f>
        <v>bar 3</v>
      </c>
      <c r="L12">
        <f>SUMPRODUCT(((Tableau1[produits]=K12)*(Tableau1[N° Semaine]=1)*Tableau1[Qté S]))</f>
        <v>0</v>
      </c>
      <c r="M12">
        <f>SUMPRODUCT(((Tableau1[produits]=K12)*(Tableau1[N° Semaine]=2)*Tableau1[Qté S]))</f>
        <v>0</v>
      </c>
      <c r="N12">
        <f>SUMPRODUCT(((Tableau1[produits]=K12)*(Tableau1[N° Semaine]=3)*Tableau1[Qté S]))</f>
        <v>0</v>
      </c>
      <c r="O12">
        <f>SUMPRODUCT(((Tableau1[produits]=K12)*(Tableau1[N° Semaine]=4)*Tableau1[Qté S]))</f>
        <v>0</v>
      </c>
      <c r="P12">
        <f>SUMPRODUCT(((Tableau1[produits]=K12)*(Tableau1[N° Semaine]=5)*Tableau1[Qté S]))</f>
        <v>0</v>
      </c>
      <c r="Q12">
        <f t="shared" si="0"/>
        <v>0</v>
      </c>
      <c r="R12" s="41">
        <f>Q12*VLOOKUP(K12,Tableau2[[Produits]:[Prix Unitaire]],4,FALSE)</f>
        <v>0</v>
      </c>
    </row>
    <row r="13" spans="1:18" x14ac:dyDescent="0.3">
      <c r="J13" t="str">
        <f>base!A12</f>
        <v>BAR COIFFURE</v>
      </c>
      <c r="K13" t="str">
        <f>base!B12</f>
        <v>bar 4</v>
      </c>
      <c r="L13">
        <f>SUMPRODUCT(((Tableau1[produits]=K13)*(Tableau1[N° Semaine]=1)*Tableau1[Qté S]))</f>
        <v>0</v>
      </c>
      <c r="M13">
        <f>SUMPRODUCT(((Tableau1[produits]=K13)*(Tableau1[N° Semaine]=2)*Tableau1[Qté S]))</f>
        <v>0</v>
      </c>
      <c r="N13">
        <f>SUMPRODUCT(((Tableau1[produits]=K13)*(Tableau1[N° Semaine]=3)*Tableau1[Qté S]))</f>
        <v>0</v>
      </c>
      <c r="O13">
        <f>SUMPRODUCT(((Tableau1[produits]=K13)*(Tableau1[N° Semaine]=4)*Tableau1[Qté S]))</f>
        <v>0</v>
      </c>
      <c r="P13">
        <f>SUMPRODUCT(((Tableau1[produits]=K13)*(Tableau1[N° Semaine]=5)*Tableau1[Qté S]))</f>
        <v>0</v>
      </c>
      <c r="Q13">
        <f t="shared" si="0"/>
        <v>0</v>
      </c>
      <c r="R13" s="41">
        <f>Q13*VLOOKUP(K13,Tableau2[[Produits]:[Prix Unitaire]],4,FALSE)</f>
        <v>0</v>
      </c>
    </row>
    <row r="14" spans="1:18" x14ac:dyDescent="0.3">
      <c r="J14" t="str">
        <f>base!A13</f>
        <v>BAR COIFFURE</v>
      </c>
      <c r="K14" t="str">
        <f>base!B13</f>
        <v>bar 5</v>
      </c>
      <c r="L14">
        <f>SUMPRODUCT(((Tableau1[produits]=K14)*(Tableau1[N° Semaine]=1)*Tableau1[Qté S]))</f>
        <v>0</v>
      </c>
      <c r="M14">
        <f>SUMPRODUCT(((Tableau1[produits]=K14)*(Tableau1[N° Semaine]=2)*Tableau1[Qté S]))</f>
        <v>0</v>
      </c>
      <c r="N14">
        <f>SUMPRODUCT(((Tableau1[produits]=K14)*(Tableau1[N° Semaine]=3)*Tableau1[Qté S]))</f>
        <v>0</v>
      </c>
      <c r="O14">
        <f>SUMPRODUCT(((Tableau1[produits]=K14)*(Tableau1[N° Semaine]=4)*Tableau1[Qté S]))</f>
        <v>0</v>
      </c>
      <c r="P14">
        <f>SUMPRODUCT(((Tableau1[produits]=K14)*(Tableau1[N° Semaine]=5)*Tableau1[Qté S]))</f>
        <v>0</v>
      </c>
      <c r="Q14">
        <f t="shared" si="0"/>
        <v>0</v>
      </c>
      <c r="R14" s="41">
        <f>Q14*VLOOKUP(K14,Tableau2[[Produits]:[Prix Unitaire]],4,FALSE)</f>
        <v>0</v>
      </c>
    </row>
    <row r="15" spans="1:18" x14ac:dyDescent="0.3">
      <c r="J15" t="str">
        <f>base!A14</f>
        <v>BAR COIFFURE</v>
      </c>
      <c r="K15" t="str">
        <f>base!B14</f>
        <v>bar 6</v>
      </c>
      <c r="L15">
        <f>SUMPRODUCT(((Tableau1[produits]=K15)*(Tableau1[N° Semaine]=1)*Tableau1[Qté S]))</f>
        <v>0</v>
      </c>
      <c r="M15">
        <f>SUMPRODUCT(((Tableau1[produits]=K15)*(Tableau1[N° Semaine]=2)*Tableau1[Qté S]))</f>
        <v>0</v>
      </c>
      <c r="N15">
        <f>SUMPRODUCT(((Tableau1[produits]=K15)*(Tableau1[N° Semaine]=3)*Tableau1[Qté S]))</f>
        <v>0</v>
      </c>
      <c r="O15">
        <f>SUMPRODUCT(((Tableau1[produits]=K15)*(Tableau1[N° Semaine]=4)*Tableau1[Qté S]))</f>
        <v>0</v>
      </c>
      <c r="P15">
        <f>SUMPRODUCT(((Tableau1[produits]=K15)*(Tableau1[N° Semaine]=5)*Tableau1[Qté S]))</f>
        <v>0</v>
      </c>
      <c r="Q15">
        <f t="shared" si="0"/>
        <v>0</v>
      </c>
      <c r="R15" s="41">
        <f>Q15*VLOOKUP(K15,Tableau2[[Produits]:[Prix Unitaire]],4,FALSE)</f>
        <v>0</v>
      </c>
    </row>
    <row r="16" spans="1:18" x14ac:dyDescent="0.3">
      <c r="J16" t="str">
        <f>base!A15</f>
        <v>BAR COIFFURE</v>
      </c>
      <c r="K16" t="str">
        <f>base!B15</f>
        <v>bar 7</v>
      </c>
      <c r="L16">
        <f>SUMPRODUCT(((Tableau1[produits]=K16)*(Tableau1[N° Semaine]=1)*Tableau1[Qté S]))</f>
        <v>0</v>
      </c>
      <c r="M16">
        <f>SUMPRODUCT(((Tableau1[produits]=K16)*(Tableau1[N° Semaine]=2)*Tableau1[Qté S]))</f>
        <v>0</v>
      </c>
      <c r="N16">
        <f>SUMPRODUCT(((Tableau1[produits]=K16)*(Tableau1[N° Semaine]=3)*Tableau1[Qté S]))</f>
        <v>0</v>
      </c>
      <c r="O16">
        <f>SUMPRODUCT(((Tableau1[produits]=K16)*(Tableau1[N° Semaine]=4)*Tableau1[Qté S]))</f>
        <v>0</v>
      </c>
      <c r="P16">
        <f>SUMPRODUCT(((Tableau1[produits]=K16)*(Tableau1[N° Semaine]=5)*Tableau1[Qté S]))</f>
        <v>0</v>
      </c>
      <c r="Q16">
        <f t="shared" si="0"/>
        <v>0</v>
      </c>
      <c r="R16" s="41">
        <f>Q16*VLOOKUP(K16,Tableau2[[Produits]:[Prix Unitaire]],4,FALSE)</f>
        <v>0</v>
      </c>
    </row>
    <row r="17" spans="10:18" x14ac:dyDescent="0.3">
      <c r="J17" t="str">
        <f>base!A16</f>
        <v>BAR COIFFURE</v>
      </c>
      <c r="K17" t="str">
        <f>base!B16</f>
        <v>bar 8</v>
      </c>
      <c r="L17">
        <f>SUMPRODUCT(((Tableau1[produits]=K17)*(Tableau1[N° Semaine]=1)*Tableau1[Qté S]))</f>
        <v>0</v>
      </c>
      <c r="M17">
        <f>SUMPRODUCT(((Tableau1[produits]=K17)*(Tableau1[N° Semaine]=2)*Tableau1[Qté S]))</f>
        <v>0</v>
      </c>
      <c r="N17">
        <f>SUMPRODUCT(((Tableau1[produits]=K17)*(Tableau1[N° Semaine]=3)*Tableau1[Qté S]))</f>
        <v>0</v>
      </c>
      <c r="O17">
        <f>SUMPRODUCT(((Tableau1[produits]=K17)*(Tableau1[N° Semaine]=4)*Tableau1[Qté S]))</f>
        <v>0</v>
      </c>
      <c r="P17">
        <f>SUMPRODUCT(((Tableau1[produits]=K17)*(Tableau1[N° Semaine]=5)*Tableau1[Qté S]))</f>
        <v>0</v>
      </c>
      <c r="Q17">
        <f t="shared" si="0"/>
        <v>0</v>
      </c>
      <c r="R17" s="41">
        <f>Q17*VLOOKUP(K17,Tableau2[[Produits]:[Prix Unitaire]],4,FALSE)</f>
        <v>0</v>
      </c>
    </row>
    <row r="18" spans="10:18" x14ac:dyDescent="0.3">
      <c r="J18" t="str">
        <f>base!A17</f>
        <v>BAR COIFFURE</v>
      </c>
      <c r="K18" t="str">
        <f>base!B17</f>
        <v>bar 9</v>
      </c>
      <c r="L18">
        <f>SUMPRODUCT(((Tableau1[produits]=K18)*(Tableau1[N° Semaine]=1)*Tableau1[Qté S]))</f>
        <v>0</v>
      </c>
      <c r="M18">
        <f>SUMPRODUCT(((Tableau1[produits]=K18)*(Tableau1[N° Semaine]=2)*Tableau1[Qté S]))</f>
        <v>0</v>
      </c>
      <c r="N18">
        <f>SUMPRODUCT(((Tableau1[produits]=K18)*(Tableau1[N° Semaine]=3)*Tableau1[Qté S]))</f>
        <v>0</v>
      </c>
      <c r="O18">
        <f>SUMPRODUCT(((Tableau1[produits]=K18)*(Tableau1[N° Semaine]=4)*Tableau1[Qté S]))</f>
        <v>0</v>
      </c>
      <c r="P18">
        <f>SUMPRODUCT(((Tableau1[produits]=K18)*(Tableau1[N° Semaine]=5)*Tableau1[Qté S]))</f>
        <v>0</v>
      </c>
      <c r="Q18">
        <f t="shared" si="0"/>
        <v>0</v>
      </c>
      <c r="R18" s="41">
        <f>Q18*VLOOKUP(K18,Tableau2[[Produits]:[Prix Unitaire]],4,FALSE)</f>
        <v>0</v>
      </c>
    </row>
    <row r="19" spans="10:18" x14ac:dyDescent="0.3">
      <c r="J19" t="str">
        <f>base!A18</f>
        <v>BAR COIFFURE</v>
      </c>
      <c r="K19" t="str">
        <f>base!B18</f>
        <v>bar 99</v>
      </c>
      <c r="L19">
        <f>SUMPRODUCT(((Tableau1[produits]=K19)*(Tableau1[N° Semaine]=1)*Tableau1[Qté S]))</f>
        <v>0</v>
      </c>
      <c r="M19">
        <f>SUMPRODUCT(((Tableau1[produits]=K19)*(Tableau1[N° Semaine]=2)*Tableau1[Qté S]))</f>
        <v>0</v>
      </c>
      <c r="N19">
        <f>SUMPRODUCT(((Tableau1[produits]=K19)*(Tableau1[N° Semaine]=3)*Tableau1[Qté S]))</f>
        <v>0</v>
      </c>
      <c r="O19">
        <f>SUMPRODUCT(((Tableau1[produits]=K19)*(Tableau1[N° Semaine]=4)*Tableau1[Qté S]))</f>
        <v>0</v>
      </c>
      <c r="P19">
        <f>SUMPRODUCT(((Tableau1[produits]=K19)*(Tableau1[N° Semaine]=5)*Tableau1[Qté S]))</f>
        <v>0</v>
      </c>
      <c r="Q19">
        <f t="shared" si="0"/>
        <v>0</v>
      </c>
      <c r="R19" s="41">
        <f>Q19*VLOOKUP(K19,Tableau2[[Produits]:[Prix Unitaire]],4,FALSE)</f>
        <v>0</v>
      </c>
    </row>
    <row r="20" spans="10:18" x14ac:dyDescent="0.3">
      <c r="J20" t="str">
        <f>base!A19</f>
        <v>BHS</v>
      </c>
      <c r="K20" t="str">
        <f>base!B19</f>
        <v>bhs 1</v>
      </c>
      <c r="L20">
        <f>SUMPRODUCT(((Tableau1[produits]=K20)*(Tableau1[N° Semaine]=1)*Tableau1[Qté S]))</f>
        <v>0</v>
      </c>
      <c r="M20">
        <f>SUMPRODUCT(((Tableau1[produits]=K20)*(Tableau1[N° Semaine]=2)*Tableau1[Qté S]))</f>
        <v>0</v>
      </c>
      <c r="N20">
        <f>SUMPRODUCT(((Tableau1[produits]=K20)*(Tableau1[N° Semaine]=3)*Tableau1[Qté S]))</f>
        <v>0</v>
      </c>
      <c r="O20">
        <f>SUMPRODUCT(((Tableau1[produits]=K20)*(Tableau1[N° Semaine]=4)*Tableau1[Qté S]))</f>
        <v>0</v>
      </c>
      <c r="P20">
        <f>SUMPRODUCT(((Tableau1[produits]=K20)*(Tableau1[N° Semaine]=5)*Tableau1[Qté S]))</f>
        <v>0</v>
      </c>
      <c r="Q20">
        <f t="shared" si="0"/>
        <v>0</v>
      </c>
      <c r="R20" s="41">
        <f>Q20*VLOOKUP(K20,Tableau2[[Produits]:[Prix Unitaire]],4,FALSE)</f>
        <v>0</v>
      </c>
    </row>
    <row r="21" spans="10:18" x14ac:dyDescent="0.3">
      <c r="J21" t="str">
        <f>base!A20</f>
        <v>BHS</v>
      </c>
      <c r="K21" t="str">
        <f>base!B20</f>
        <v>bhs 10</v>
      </c>
      <c r="L21">
        <f>SUMPRODUCT(((Tableau1[produits]=K21)*(Tableau1[N° Semaine]=1)*Tableau1[Qté S]))</f>
        <v>0</v>
      </c>
      <c r="M21">
        <f>SUMPRODUCT(((Tableau1[produits]=K21)*(Tableau1[N° Semaine]=2)*Tableau1[Qté S]))</f>
        <v>0</v>
      </c>
      <c r="N21">
        <f>SUMPRODUCT(((Tableau1[produits]=K21)*(Tableau1[N° Semaine]=3)*Tableau1[Qté S]))</f>
        <v>2</v>
      </c>
      <c r="O21">
        <f>SUMPRODUCT(((Tableau1[produits]=K21)*(Tableau1[N° Semaine]=4)*Tableau1[Qté S]))</f>
        <v>0</v>
      </c>
      <c r="P21">
        <f>SUMPRODUCT(((Tableau1[produits]=K21)*(Tableau1[N° Semaine]=5)*Tableau1[Qté S]))</f>
        <v>0</v>
      </c>
      <c r="Q21">
        <f t="shared" si="0"/>
        <v>2</v>
      </c>
      <c r="R21" s="41">
        <f>Q21*VLOOKUP(K21,Tableau2[[Produits]:[Prix Unitaire]],4,FALSE)</f>
        <v>0</v>
      </c>
    </row>
    <row r="22" spans="10:18" x14ac:dyDescent="0.3">
      <c r="J22" t="str">
        <f>base!A21</f>
        <v>BHS</v>
      </c>
      <c r="K22" t="str">
        <f>base!B21</f>
        <v>bhs 100</v>
      </c>
      <c r="L22">
        <f>SUMPRODUCT(((Tableau1[produits]=K22)*(Tableau1[N° Semaine]=1)*Tableau1[Qté S]))</f>
        <v>0</v>
      </c>
      <c r="M22">
        <f>SUMPRODUCT(((Tableau1[produits]=K22)*(Tableau1[N° Semaine]=2)*Tableau1[Qté S]))</f>
        <v>0</v>
      </c>
      <c r="N22">
        <f>SUMPRODUCT(((Tableau1[produits]=K22)*(Tableau1[N° Semaine]=3)*Tableau1[Qté S]))</f>
        <v>0</v>
      </c>
      <c r="O22">
        <f>SUMPRODUCT(((Tableau1[produits]=K22)*(Tableau1[N° Semaine]=4)*Tableau1[Qté S]))</f>
        <v>0</v>
      </c>
      <c r="P22">
        <f>SUMPRODUCT(((Tableau1[produits]=K22)*(Tableau1[N° Semaine]=5)*Tableau1[Qté S]))</f>
        <v>0</v>
      </c>
      <c r="Q22">
        <f t="shared" si="0"/>
        <v>0</v>
      </c>
      <c r="R22" s="41">
        <f>Q22*VLOOKUP(K22,Tableau2[[Produits]:[Prix Unitaire]],4,FALSE)</f>
        <v>0</v>
      </c>
    </row>
    <row r="23" spans="10:18" x14ac:dyDescent="0.3">
      <c r="J23" t="str">
        <f>base!A22</f>
        <v>BHS</v>
      </c>
      <c r="K23" t="str">
        <f>base!B22</f>
        <v>bhs 11</v>
      </c>
      <c r="L23">
        <f>SUMPRODUCT(((Tableau1[produits]=K23)*(Tableau1[N° Semaine]=1)*Tableau1[Qté S]))</f>
        <v>0</v>
      </c>
      <c r="M23">
        <f>SUMPRODUCT(((Tableau1[produits]=K23)*(Tableau1[N° Semaine]=2)*Tableau1[Qté S]))</f>
        <v>0</v>
      </c>
      <c r="N23">
        <f>SUMPRODUCT(((Tableau1[produits]=K23)*(Tableau1[N° Semaine]=3)*Tableau1[Qté S]))</f>
        <v>0</v>
      </c>
      <c r="O23">
        <f>SUMPRODUCT(((Tableau1[produits]=K23)*(Tableau1[N° Semaine]=4)*Tableau1[Qté S]))</f>
        <v>0</v>
      </c>
      <c r="P23">
        <f>SUMPRODUCT(((Tableau1[produits]=K23)*(Tableau1[N° Semaine]=5)*Tableau1[Qté S]))</f>
        <v>0</v>
      </c>
      <c r="Q23">
        <f t="shared" si="0"/>
        <v>0</v>
      </c>
      <c r="R23" s="41">
        <f>Q23*VLOOKUP(K23,Tableau2[[Produits]:[Prix Unitaire]],4,FALSE)</f>
        <v>0</v>
      </c>
    </row>
    <row r="24" spans="10:18" x14ac:dyDescent="0.3">
      <c r="J24" t="str">
        <f>base!A23</f>
        <v>BHS</v>
      </c>
      <c r="K24" t="str">
        <f>base!B23</f>
        <v>bhs 12</v>
      </c>
      <c r="L24">
        <f>SUMPRODUCT(((Tableau1[produits]=K24)*(Tableau1[N° Semaine]=1)*Tableau1[Qté S]))</f>
        <v>0</v>
      </c>
      <c r="M24">
        <f>SUMPRODUCT(((Tableau1[produits]=K24)*(Tableau1[N° Semaine]=2)*Tableau1[Qté S]))</f>
        <v>0</v>
      </c>
      <c r="N24">
        <f>SUMPRODUCT(((Tableau1[produits]=K24)*(Tableau1[N° Semaine]=3)*Tableau1[Qté S]))</f>
        <v>0</v>
      </c>
      <c r="O24">
        <f>SUMPRODUCT(((Tableau1[produits]=K24)*(Tableau1[N° Semaine]=4)*Tableau1[Qté S]))</f>
        <v>0</v>
      </c>
      <c r="P24">
        <f>SUMPRODUCT(((Tableau1[produits]=K24)*(Tableau1[N° Semaine]=5)*Tableau1[Qté S]))</f>
        <v>0</v>
      </c>
      <c r="Q24">
        <f t="shared" si="0"/>
        <v>0</v>
      </c>
      <c r="R24" s="41">
        <f>Q24*VLOOKUP(K24,Tableau2[[Produits]:[Prix Unitaire]],4,FALSE)</f>
        <v>0</v>
      </c>
    </row>
    <row r="25" spans="10:18" x14ac:dyDescent="0.3">
      <c r="J25" t="str">
        <f>base!A24</f>
        <v>BHS</v>
      </c>
      <c r="K25" t="str">
        <f>base!B24</f>
        <v>bhs 13</v>
      </c>
      <c r="L25">
        <f>SUMPRODUCT(((Tableau1[produits]=K25)*(Tableau1[N° Semaine]=1)*Tableau1[Qté S]))</f>
        <v>0</v>
      </c>
      <c r="M25">
        <f>SUMPRODUCT(((Tableau1[produits]=K25)*(Tableau1[N° Semaine]=2)*Tableau1[Qté S]))</f>
        <v>0</v>
      </c>
      <c r="N25">
        <f>SUMPRODUCT(((Tableau1[produits]=K25)*(Tableau1[N° Semaine]=3)*Tableau1[Qté S]))</f>
        <v>0</v>
      </c>
      <c r="O25">
        <f>SUMPRODUCT(((Tableau1[produits]=K25)*(Tableau1[N° Semaine]=4)*Tableau1[Qté S]))</f>
        <v>0</v>
      </c>
      <c r="P25">
        <f>SUMPRODUCT(((Tableau1[produits]=K25)*(Tableau1[N° Semaine]=5)*Tableau1[Qté S]))</f>
        <v>0</v>
      </c>
      <c r="Q25">
        <f t="shared" si="0"/>
        <v>0</v>
      </c>
      <c r="R25" s="41">
        <f>Q25*VLOOKUP(K25,Tableau2[[Produits]:[Prix Unitaire]],4,FALSE)</f>
        <v>0</v>
      </c>
    </row>
    <row r="26" spans="10:18" x14ac:dyDescent="0.3">
      <c r="J26" t="str">
        <f>base!A25</f>
        <v>BHS</v>
      </c>
      <c r="K26" t="str">
        <f>base!B25</f>
        <v>bhs 14</v>
      </c>
      <c r="L26">
        <f>SUMPRODUCT(((Tableau1[produits]=K26)*(Tableau1[N° Semaine]=1)*Tableau1[Qté S]))</f>
        <v>0</v>
      </c>
      <c r="M26">
        <f>SUMPRODUCT(((Tableau1[produits]=K26)*(Tableau1[N° Semaine]=2)*Tableau1[Qté S]))</f>
        <v>0</v>
      </c>
      <c r="N26">
        <f>SUMPRODUCT(((Tableau1[produits]=K26)*(Tableau1[N° Semaine]=3)*Tableau1[Qté S]))</f>
        <v>0</v>
      </c>
      <c r="O26">
        <f>SUMPRODUCT(((Tableau1[produits]=K26)*(Tableau1[N° Semaine]=4)*Tableau1[Qté S]))</f>
        <v>0</v>
      </c>
      <c r="P26">
        <f>SUMPRODUCT(((Tableau1[produits]=K26)*(Tableau1[N° Semaine]=5)*Tableau1[Qté S]))</f>
        <v>0</v>
      </c>
      <c r="Q26">
        <f t="shared" si="0"/>
        <v>0</v>
      </c>
      <c r="R26" s="41">
        <f>Q26*VLOOKUP(K26,Tableau2[[Produits]:[Prix Unitaire]],4,FALSE)</f>
        <v>0</v>
      </c>
    </row>
    <row r="27" spans="10:18" x14ac:dyDescent="0.3">
      <c r="J27" t="str">
        <f>base!A26</f>
        <v>BHS</v>
      </c>
      <c r="K27" t="str">
        <f>base!B26</f>
        <v>bhs 15</v>
      </c>
      <c r="L27">
        <f>SUMPRODUCT(((Tableau1[produits]=K27)*(Tableau1[N° Semaine]=1)*Tableau1[Qté S]))</f>
        <v>0</v>
      </c>
      <c r="M27">
        <f>SUMPRODUCT(((Tableau1[produits]=K27)*(Tableau1[N° Semaine]=2)*Tableau1[Qté S]))</f>
        <v>0</v>
      </c>
      <c r="N27">
        <f>SUMPRODUCT(((Tableau1[produits]=K27)*(Tableau1[N° Semaine]=3)*Tableau1[Qté S]))</f>
        <v>0</v>
      </c>
      <c r="O27">
        <f>SUMPRODUCT(((Tableau1[produits]=K27)*(Tableau1[N° Semaine]=4)*Tableau1[Qté S]))</f>
        <v>0</v>
      </c>
      <c r="P27">
        <f>SUMPRODUCT(((Tableau1[produits]=K27)*(Tableau1[N° Semaine]=5)*Tableau1[Qté S]))</f>
        <v>0</v>
      </c>
      <c r="Q27">
        <f t="shared" si="0"/>
        <v>0</v>
      </c>
      <c r="R27" s="41">
        <f>Q27*VLOOKUP(K27,Tableau2[[Produits]:[Prix Unitaire]],4,FALSE)</f>
        <v>0</v>
      </c>
    </row>
    <row r="28" spans="10:18" x14ac:dyDescent="0.3">
      <c r="J28" t="str">
        <f>base!A27</f>
        <v>BHS</v>
      </c>
      <c r="K28" t="str">
        <f>base!B27</f>
        <v>bhs 2</v>
      </c>
      <c r="L28">
        <f>SUMPRODUCT(((Tableau1[produits]=K28)*(Tableau1[N° Semaine]=1)*Tableau1[Qté S]))</f>
        <v>0</v>
      </c>
      <c r="M28">
        <f>SUMPRODUCT(((Tableau1[produits]=K28)*(Tableau1[N° Semaine]=2)*Tableau1[Qté S]))</f>
        <v>0</v>
      </c>
      <c r="N28">
        <f>SUMPRODUCT(((Tableau1[produits]=K28)*(Tableau1[N° Semaine]=3)*Tableau1[Qté S]))</f>
        <v>0</v>
      </c>
      <c r="O28">
        <f>SUMPRODUCT(((Tableau1[produits]=K28)*(Tableau1[N° Semaine]=4)*Tableau1[Qté S]))</f>
        <v>0</v>
      </c>
      <c r="P28">
        <f>SUMPRODUCT(((Tableau1[produits]=K28)*(Tableau1[N° Semaine]=5)*Tableau1[Qté S]))</f>
        <v>0</v>
      </c>
      <c r="Q28">
        <f t="shared" si="0"/>
        <v>0</v>
      </c>
      <c r="R28" s="41">
        <f>Q28*VLOOKUP(K28,Tableau2[[Produits]:[Prix Unitaire]],4,FALSE)</f>
        <v>0</v>
      </c>
    </row>
    <row r="29" spans="10:18" x14ac:dyDescent="0.3">
      <c r="J29" t="str">
        <f>base!A28</f>
        <v>BHS</v>
      </c>
      <c r="K29" t="str">
        <f>base!B28</f>
        <v>bhs 3</v>
      </c>
      <c r="L29">
        <f>SUMPRODUCT(((Tableau1[produits]=K29)*(Tableau1[N° Semaine]=1)*Tableau1[Qté S]))</f>
        <v>0</v>
      </c>
      <c r="M29">
        <f>SUMPRODUCT(((Tableau1[produits]=K29)*(Tableau1[N° Semaine]=2)*Tableau1[Qté S]))</f>
        <v>0</v>
      </c>
      <c r="N29">
        <f>SUMPRODUCT(((Tableau1[produits]=K29)*(Tableau1[N° Semaine]=3)*Tableau1[Qté S]))</f>
        <v>0</v>
      </c>
      <c r="O29">
        <f>SUMPRODUCT(((Tableau1[produits]=K29)*(Tableau1[N° Semaine]=4)*Tableau1[Qté S]))</f>
        <v>0</v>
      </c>
      <c r="P29">
        <f>SUMPRODUCT(((Tableau1[produits]=K29)*(Tableau1[N° Semaine]=5)*Tableau1[Qté S]))</f>
        <v>0</v>
      </c>
      <c r="Q29">
        <f t="shared" si="0"/>
        <v>0</v>
      </c>
      <c r="R29" s="41">
        <f>Q29*VLOOKUP(K29,Tableau2[[Produits]:[Prix Unitaire]],4,FALSE)</f>
        <v>0</v>
      </c>
    </row>
    <row r="30" spans="10:18" x14ac:dyDescent="0.3">
      <c r="J30" t="str">
        <f>base!A29</f>
        <v>BHS</v>
      </c>
      <c r="K30" t="str">
        <f>base!B29</f>
        <v>bhs 4</v>
      </c>
      <c r="L30">
        <f>SUMPRODUCT(((Tableau1[produits]=K30)*(Tableau1[N° Semaine]=1)*Tableau1[Qté S]))</f>
        <v>0</v>
      </c>
      <c r="M30">
        <f>SUMPRODUCT(((Tableau1[produits]=K30)*(Tableau1[N° Semaine]=2)*Tableau1[Qté S]))</f>
        <v>0</v>
      </c>
      <c r="N30">
        <f>SUMPRODUCT(((Tableau1[produits]=K30)*(Tableau1[N° Semaine]=3)*Tableau1[Qté S]))</f>
        <v>0</v>
      </c>
      <c r="O30">
        <f>SUMPRODUCT(((Tableau1[produits]=K30)*(Tableau1[N° Semaine]=4)*Tableau1[Qté S]))</f>
        <v>0</v>
      </c>
      <c r="P30">
        <f>SUMPRODUCT(((Tableau1[produits]=K30)*(Tableau1[N° Semaine]=5)*Tableau1[Qté S]))</f>
        <v>0</v>
      </c>
      <c r="Q30">
        <f t="shared" si="0"/>
        <v>0</v>
      </c>
      <c r="R30" s="41">
        <f>Q30*VLOOKUP(K30,Tableau2[[Produits]:[Prix Unitaire]],4,FALSE)</f>
        <v>0</v>
      </c>
    </row>
    <row r="31" spans="10:18" x14ac:dyDescent="0.3">
      <c r="J31" t="str">
        <f>base!A30</f>
        <v>BHS</v>
      </c>
      <c r="K31" t="str">
        <f>base!B30</f>
        <v>bhs 5</v>
      </c>
      <c r="L31">
        <f>SUMPRODUCT(((Tableau1[produits]=K31)*(Tableau1[N° Semaine]=1)*Tableau1[Qté S]))</f>
        <v>0</v>
      </c>
      <c r="M31">
        <f>SUMPRODUCT(((Tableau1[produits]=K31)*(Tableau1[N° Semaine]=2)*Tableau1[Qté S]))</f>
        <v>0</v>
      </c>
      <c r="N31">
        <f>SUMPRODUCT(((Tableau1[produits]=K31)*(Tableau1[N° Semaine]=3)*Tableau1[Qté S]))</f>
        <v>0</v>
      </c>
      <c r="O31">
        <f>SUMPRODUCT(((Tableau1[produits]=K31)*(Tableau1[N° Semaine]=4)*Tableau1[Qté S]))</f>
        <v>0</v>
      </c>
      <c r="P31">
        <f>SUMPRODUCT(((Tableau1[produits]=K31)*(Tableau1[N° Semaine]=5)*Tableau1[Qté S]))</f>
        <v>0</v>
      </c>
      <c r="Q31">
        <f t="shared" si="0"/>
        <v>0</v>
      </c>
      <c r="R31" s="41">
        <f>Q31*VLOOKUP(K31,Tableau2[[Produits]:[Prix Unitaire]],4,FALSE)</f>
        <v>0</v>
      </c>
    </row>
    <row r="32" spans="10:18" x14ac:dyDescent="0.3">
      <c r="J32" t="str">
        <f>base!A31</f>
        <v>BHS</v>
      </c>
      <c r="K32" t="str">
        <f>base!B31</f>
        <v>bhs 6</v>
      </c>
      <c r="L32">
        <f>SUMPRODUCT(((Tableau1[produits]=K32)*(Tableau1[N° Semaine]=1)*Tableau1[Qté S]))</f>
        <v>0</v>
      </c>
      <c r="M32">
        <f>SUMPRODUCT(((Tableau1[produits]=K32)*(Tableau1[N° Semaine]=2)*Tableau1[Qté S]))</f>
        <v>0</v>
      </c>
      <c r="N32">
        <f>SUMPRODUCT(((Tableau1[produits]=K32)*(Tableau1[N° Semaine]=3)*Tableau1[Qté S]))</f>
        <v>0</v>
      </c>
      <c r="O32">
        <f>SUMPRODUCT(((Tableau1[produits]=K32)*(Tableau1[N° Semaine]=4)*Tableau1[Qté S]))</f>
        <v>0</v>
      </c>
      <c r="P32">
        <f>SUMPRODUCT(((Tableau1[produits]=K32)*(Tableau1[N° Semaine]=5)*Tableau1[Qté S]))</f>
        <v>0</v>
      </c>
      <c r="Q32">
        <f t="shared" si="0"/>
        <v>0</v>
      </c>
      <c r="R32" s="41">
        <f>Q32*VLOOKUP(K32,Tableau2[[Produits]:[Prix Unitaire]],4,FALSE)</f>
        <v>0</v>
      </c>
    </row>
    <row r="33" spans="10:18" x14ac:dyDescent="0.3">
      <c r="J33" t="str">
        <f>base!A32</f>
        <v>BHS</v>
      </c>
      <c r="K33" t="str">
        <f>base!B32</f>
        <v>bhs 7</v>
      </c>
      <c r="L33">
        <f>SUMPRODUCT(((Tableau1[produits]=K33)*(Tableau1[N° Semaine]=1)*Tableau1[Qté S]))</f>
        <v>0</v>
      </c>
      <c r="M33">
        <f>SUMPRODUCT(((Tableau1[produits]=K33)*(Tableau1[N° Semaine]=2)*Tableau1[Qté S]))</f>
        <v>0</v>
      </c>
      <c r="N33">
        <f>SUMPRODUCT(((Tableau1[produits]=K33)*(Tableau1[N° Semaine]=3)*Tableau1[Qté S]))</f>
        <v>0</v>
      </c>
      <c r="O33">
        <f>SUMPRODUCT(((Tableau1[produits]=K33)*(Tableau1[N° Semaine]=4)*Tableau1[Qté S]))</f>
        <v>0</v>
      </c>
      <c r="P33">
        <f>SUMPRODUCT(((Tableau1[produits]=K33)*(Tableau1[N° Semaine]=5)*Tableau1[Qté S]))</f>
        <v>0</v>
      </c>
      <c r="Q33">
        <f t="shared" si="0"/>
        <v>0</v>
      </c>
      <c r="R33" s="41">
        <f>Q33*VLOOKUP(K33,Tableau2[[Produits]:[Prix Unitaire]],4,FALSE)</f>
        <v>0</v>
      </c>
    </row>
    <row r="34" spans="10:18" x14ac:dyDescent="0.3">
      <c r="J34" t="str">
        <f>base!A33</f>
        <v>BHS</v>
      </c>
      <c r="K34" t="str">
        <f>base!B33</f>
        <v>bhs 8</v>
      </c>
      <c r="L34">
        <f>SUMPRODUCT(((Tableau1[produits]=K34)*(Tableau1[N° Semaine]=1)*Tableau1[Qté S]))</f>
        <v>0</v>
      </c>
      <c r="M34">
        <f>SUMPRODUCT(((Tableau1[produits]=K34)*(Tableau1[N° Semaine]=2)*Tableau1[Qté S]))</f>
        <v>0</v>
      </c>
      <c r="N34">
        <f>SUMPRODUCT(((Tableau1[produits]=K34)*(Tableau1[N° Semaine]=3)*Tableau1[Qté S]))</f>
        <v>0</v>
      </c>
      <c r="O34">
        <f>SUMPRODUCT(((Tableau1[produits]=K34)*(Tableau1[N° Semaine]=4)*Tableau1[Qté S]))</f>
        <v>0</v>
      </c>
      <c r="P34">
        <f>SUMPRODUCT(((Tableau1[produits]=K34)*(Tableau1[N° Semaine]=5)*Tableau1[Qté S]))</f>
        <v>0</v>
      </c>
      <c r="Q34">
        <f t="shared" si="0"/>
        <v>0</v>
      </c>
      <c r="R34" s="41">
        <f>Q34*VLOOKUP(K34,Tableau2[[Produits]:[Prix Unitaire]],4,FALSE)</f>
        <v>0</v>
      </c>
    </row>
    <row r="35" spans="10:18" x14ac:dyDescent="0.3">
      <c r="J35" t="str">
        <f>base!A34</f>
        <v>BHS</v>
      </c>
      <c r="K35" t="str">
        <f>base!B34</f>
        <v>bhs 9</v>
      </c>
      <c r="L35">
        <f>SUMPRODUCT(((Tableau1[produits]=K35)*(Tableau1[N° Semaine]=1)*Tableau1[Qté S]))</f>
        <v>0</v>
      </c>
      <c r="M35">
        <f>SUMPRODUCT(((Tableau1[produits]=K35)*(Tableau1[N° Semaine]=2)*Tableau1[Qté S]))</f>
        <v>0</v>
      </c>
      <c r="N35">
        <f>SUMPRODUCT(((Tableau1[produits]=K35)*(Tableau1[N° Semaine]=3)*Tableau1[Qté S]))</f>
        <v>0</v>
      </c>
      <c r="O35">
        <f>SUMPRODUCT(((Tableau1[produits]=K35)*(Tableau1[N° Semaine]=4)*Tableau1[Qté S]))</f>
        <v>0</v>
      </c>
      <c r="P35">
        <f>SUMPRODUCT(((Tableau1[produits]=K35)*(Tableau1[N° Semaine]=5)*Tableau1[Qté S]))</f>
        <v>0</v>
      </c>
      <c r="Q35">
        <f t="shared" si="0"/>
        <v>0</v>
      </c>
      <c r="R35" s="41">
        <f>Q35*VLOOKUP(K35,Tableau2[[Produits]:[Prix Unitaire]],4,FALSE)</f>
        <v>0</v>
      </c>
    </row>
    <row r="36" spans="10:18" x14ac:dyDescent="0.3">
      <c r="J36" t="str">
        <f>base!A35</f>
        <v>BHS</v>
      </c>
      <c r="K36" t="str">
        <f>base!B35</f>
        <v>bhs 98</v>
      </c>
      <c r="L36">
        <f>SUMPRODUCT(((Tableau1[produits]=K36)*(Tableau1[N° Semaine]=1)*Tableau1[Qté S]))</f>
        <v>0</v>
      </c>
      <c r="M36">
        <f>SUMPRODUCT(((Tableau1[produits]=K36)*(Tableau1[N° Semaine]=2)*Tableau1[Qté S]))</f>
        <v>0</v>
      </c>
      <c r="N36">
        <f>SUMPRODUCT(((Tableau1[produits]=K36)*(Tableau1[N° Semaine]=3)*Tableau1[Qté S]))</f>
        <v>0</v>
      </c>
      <c r="O36">
        <f>SUMPRODUCT(((Tableau1[produits]=K36)*(Tableau1[N° Semaine]=4)*Tableau1[Qté S]))</f>
        <v>0</v>
      </c>
      <c r="P36">
        <f>SUMPRODUCT(((Tableau1[produits]=K36)*(Tableau1[N° Semaine]=5)*Tableau1[Qté S]))</f>
        <v>0</v>
      </c>
      <c r="Q36">
        <f t="shared" si="0"/>
        <v>0</v>
      </c>
      <c r="R36" s="41">
        <f>Q36*VLOOKUP(K36,Tableau2[[Produits]:[Prix Unitaire]],4,FALSE)</f>
        <v>0</v>
      </c>
    </row>
    <row r="37" spans="10:18" x14ac:dyDescent="0.3">
      <c r="J37" t="str">
        <f>base!A36</f>
        <v>BHS</v>
      </c>
      <c r="K37" t="str">
        <f>base!B36</f>
        <v>bhs 99</v>
      </c>
      <c r="L37">
        <f>SUMPRODUCT(((Tableau1[produits]=K37)*(Tableau1[N° Semaine]=1)*Tableau1[Qté S]))</f>
        <v>0</v>
      </c>
      <c r="M37">
        <f>SUMPRODUCT(((Tableau1[produits]=K37)*(Tableau1[N° Semaine]=2)*Tableau1[Qté S]))</f>
        <v>0</v>
      </c>
      <c r="N37">
        <f>SUMPRODUCT(((Tableau1[produits]=K37)*(Tableau1[N° Semaine]=3)*Tableau1[Qté S]))</f>
        <v>0</v>
      </c>
      <c r="O37">
        <f>SUMPRODUCT(((Tableau1[produits]=K37)*(Tableau1[N° Semaine]=4)*Tableau1[Qté S]))</f>
        <v>0</v>
      </c>
      <c r="P37">
        <f>SUMPRODUCT(((Tableau1[produits]=K37)*(Tableau1[N° Semaine]=5)*Tableau1[Qté S]))</f>
        <v>0</v>
      </c>
      <c r="Q37">
        <f t="shared" si="0"/>
        <v>0</v>
      </c>
      <c r="R37" s="41">
        <f>Q37*VLOOKUP(K37,Tableau2[[Produits]:[Prix Unitaire]],4,FALSE)</f>
        <v>0</v>
      </c>
    </row>
    <row r="38" spans="10:18" x14ac:dyDescent="0.3">
      <c r="J38" t="str">
        <f>base!A37</f>
        <v>BOUT. COIFFEUR</v>
      </c>
      <c r="K38" t="str">
        <f>base!B37</f>
        <v>bout coif 1</v>
      </c>
      <c r="L38">
        <f>SUMPRODUCT(((Tableau1[produits]=K38)*(Tableau1[N° Semaine]=1)*Tableau1[Qté S]))</f>
        <v>0</v>
      </c>
      <c r="M38">
        <f>SUMPRODUCT(((Tableau1[produits]=K38)*(Tableau1[N° Semaine]=2)*Tableau1[Qté S]))</f>
        <v>0</v>
      </c>
      <c r="N38">
        <f>SUMPRODUCT(((Tableau1[produits]=K38)*(Tableau1[N° Semaine]=3)*Tableau1[Qté S]))</f>
        <v>0</v>
      </c>
      <c r="O38">
        <f>SUMPRODUCT(((Tableau1[produits]=K38)*(Tableau1[N° Semaine]=4)*Tableau1[Qté S]))</f>
        <v>0</v>
      </c>
      <c r="P38">
        <f>SUMPRODUCT(((Tableau1[produits]=K38)*(Tableau1[N° Semaine]=5)*Tableau1[Qté S]))</f>
        <v>0</v>
      </c>
      <c r="Q38">
        <f t="shared" si="0"/>
        <v>0</v>
      </c>
      <c r="R38" s="41">
        <f>Q38*VLOOKUP(K38,Tableau2[[Produits]:[Prix Unitaire]],4,FALSE)</f>
        <v>0</v>
      </c>
    </row>
    <row r="39" spans="10:18" x14ac:dyDescent="0.3">
      <c r="J39" t="str">
        <f>base!A38</f>
        <v>BOUT. COIFFEUR</v>
      </c>
      <c r="K39" t="str">
        <f>base!B38</f>
        <v>bout coif 10</v>
      </c>
      <c r="L39">
        <f>SUMPRODUCT(((Tableau1[produits]=K39)*(Tableau1[N° Semaine]=1)*Tableau1[Qté S]))</f>
        <v>0</v>
      </c>
      <c r="M39">
        <f>SUMPRODUCT(((Tableau1[produits]=K39)*(Tableau1[N° Semaine]=2)*Tableau1[Qté S]))</f>
        <v>0</v>
      </c>
      <c r="N39">
        <f>SUMPRODUCT(((Tableau1[produits]=K39)*(Tableau1[N° Semaine]=3)*Tableau1[Qté S]))</f>
        <v>0</v>
      </c>
      <c r="O39">
        <f>SUMPRODUCT(((Tableau1[produits]=K39)*(Tableau1[N° Semaine]=4)*Tableau1[Qté S]))</f>
        <v>0</v>
      </c>
      <c r="P39">
        <f>SUMPRODUCT(((Tableau1[produits]=K39)*(Tableau1[N° Semaine]=5)*Tableau1[Qté S]))</f>
        <v>0</v>
      </c>
      <c r="Q39">
        <f t="shared" si="0"/>
        <v>0</v>
      </c>
      <c r="R39" s="41">
        <f>Q39*VLOOKUP(K39,Tableau2[[Produits]:[Prix Unitaire]],4,FALSE)</f>
        <v>0</v>
      </c>
    </row>
    <row r="40" spans="10:18" x14ac:dyDescent="0.3">
      <c r="J40" t="str">
        <f>base!A39</f>
        <v>BOUT. COIFFEUR</v>
      </c>
      <c r="K40" t="str">
        <f>base!B39</f>
        <v>bout coif 100</v>
      </c>
      <c r="L40">
        <f>SUMPRODUCT(((Tableau1[produits]=K40)*(Tableau1[N° Semaine]=1)*Tableau1[Qté S]))</f>
        <v>0</v>
      </c>
      <c r="M40">
        <f>SUMPRODUCT(((Tableau1[produits]=K40)*(Tableau1[N° Semaine]=2)*Tableau1[Qté S]))</f>
        <v>0</v>
      </c>
      <c r="N40">
        <f>SUMPRODUCT(((Tableau1[produits]=K40)*(Tableau1[N° Semaine]=3)*Tableau1[Qté S]))</f>
        <v>0</v>
      </c>
      <c r="O40">
        <f>SUMPRODUCT(((Tableau1[produits]=K40)*(Tableau1[N° Semaine]=4)*Tableau1[Qté S]))</f>
        <v>0</v>
      </c>
      <c r="P40">
        <f>SUMPRODUCT(((Tableau1[produits]=K40)*(Tableau1[N° Semaine]=5)*Tableau1[Qté S]))</f>
        <v>0</v>
      </c>
      <c r="Q40">
        <f t="shared" si="0"/>
        <v>0</v>
      </c>
      <c r="R40" s="41">
        <f>Q40*VLOOKUP(K40,Tableau2[[Produits]:[Prix Unitaire]],4,FALSE)</f>
        <v>0</v>
      </c>
    </row>
    <row r="41" spans="10:18" x14ac:dyDescent="0.3">
      <c r="J41" t="str">
        <f>base!A40</f>
        <v>BOUT. COIFFEUR</v>
      </c>
      <c r="K41" t="str">
        <f>base!B40</f>
        <v>bout coif 11</v>
      </c>
      <c r="L41">
        <f>SUMPRODUCT(((Tableau1[produits]=K41)*(Tableau1[N° Semaine]=1)*Tableau1[Qté S]))</f>
        <v>0</v>
      </c>
      <c r="M41">
        <f>SUMPRODUCT(((Tableau1[produits]=K41)*(Tableau1[N° Semaine]=2)*Tableau1[Qté S]))</f>
        <v>0</v>
      </c>
      <c r="N41">
        <f>SUMPRODUCT(((Tableau1[produits]=K41)*(Tableau1[N° Semaine]=3)*Tableau1[Qté S]))</f>
        <v>0</v>
      </c>
      <c r="O41">
        <f>SUMPRODUCT(((Tableau1[produits]=K41)*(Tableau1[N° Semaine]=4)*Tableau1[Qté S]))</f>
        <v>0</v>
      </c>
      <c r="P41">
        <f>SUMPRODUCT(((Tableau1[produits]=K41)*(Tableau1[N° Semaine]=5)*Tableau1[Qté S]))</f>
        <v>0</v>
      </c>
      <c r="Q41">
        <f t="shared" si="0"/>
        <v>0</v>
      </c>
      <c r="R41" s="41">
        <f>Q41*VLOOKUP(K41,Tableau2[[Produits]:[Prix Unitaire]],4,FALSE)</f>
        <v>0</v>
      </c>
    </row>
    <row r="42" spans="10:18" x14ac:dyDescent="0.3">
      <c r="J42" t="str">
        <f>base!A41</f>
        <v>BOUT. COIFFEUR</v>
      </c>
      <c r="K42" t="str">
        <f>base!B41</f>
        <v>bout coif 12</v>
      </c>
      <c r="L42">
        <f>SUMPRODUCT(((Tableau1[produits]=K42)*(Tableau1[N° Semaine]=1)*Tableau1[Qté S]))</f>
        <v>0</v>
      </c>
      <c r="M42">
        <f>SUMPRODUCT(((Tableau1[produits]=K42)*(Tableau1[N° Semaine]=2)*Tableau1[Qté S]))</f>
        <v>0</v>
      </c>
      <c r="N42">
        <f>SUMPRODUCT(((Tableau1[produits]=K42)*(Tableau1[N° Semaine]=3)*Tableau1[Qté S]))</f>
        <v>0</v>
      </c>
      <c r="O42">
        <f>SUMPRODUCT(((Tableau1[produits]=K42)*(Tableau1[N° Semaine]=4)*Tableau1[Qté S]))</f>
        <v>0</v>
      </c>
      <c r="P42">
        <f>SUMPRODUCT(((Tableau1[produits]=K42)*(Tableau1[N° Semaine]=5)*Tableau1[Qté S]))</f>
        <v>0</v>
      </c>
      <c r="Q42">
        <f t="shared" si="0"/>
        <v>0</v>
      </c>
      <c r="R42" s="41">
        <f>Q42*VLOOKUP(K42,Tableau2[[Produits]:[Prix Unitaire]],4,FALSE)</f>
        <v>0</v>
      </c>
    </row>
    <row r="43" spans="10:18" x14ac:dyDescent="0.3">
      <c r="J43" t="str">
        <f>base!A42</f>
        <v>BOUT. COIFFEUR</v>
      </c>
      <c r="K43" t="str">
        <f>base!B42</f>
        <v>bout coif 13</v>
      </c>
      <c r="L43">
        <f>SUMPRODUCT(((Tableau1[produits]=K43)*(Tableau1[N° Semaine]=1)*Tableau1[Qté S]))</f>
        <v>0</v>
      </c>
      <c r="M43">
        <f>SUMPRODUCT(((Tableau1[produits]=K43)*(Tableau1[N° Semaine]=2)*Tableau1[Qté S]))</f>
        <v>0</v>
      </c>
      <c r="N43">
        <f>SUMPRODUCT(((Tableau1[produits]=K43)*(Tableau1[N° Semaine]=3)*Tableau1[Qté S]))</f>
        <v>0</v>
      </c>
      <c r="O43">
        <f>SUMPRODUCT(((Tableau1[produits]=K43)*(Tableau1[N° Semaine]=4)*Tableau1[Qté S]))</f>
        <v>0</v>
      </c>
      <c r="P43">
        <f>SUMPRODUCT(((Tableau1[produits]=K43)*(Tableau1[N° Semaine]=5)*Tableau1[Qté S]))</f>
        <v>0</v>
      </c>
      <c r="Q43">
        <f t="shared" si="0"/>
        <v>0</v>
      </c>
      <c r="R43" s="41">
        <f>Q43*VLOOKUP(K43,Tableau2[[Produits]:[Prix Unitaire]],4,FALSE)</f>
        <v>0</v>
      </c>
    </row>
    <row r="44" spans="10:18" x14ac:dyDescent="0.3">
      <c r="J44" t="str">
        <f>base!A43</f>
        <v>BOUT. COIFFEUR</v>
      </c>
      <c r="K44" t="str">
        <f>base!B43</f>
        <v>bout coif 14</v>
      </c>
      <c r="L44">
        <f>SUMPRODUCT(((Tableau1[produits]=K44)*(Tableau1[N° Semaine]=1)*Tableau1[Qté S]))</f>
        <v>0</v>
      </c>
      <c r="M44">
        <f>SUMPRODUCT(((Tableau1[produits]=K44)*(Tableau1[N° Semaine]=2)*Tableau1[Qté S]))</f>
        <v>0</v>
      </c>
      <c r="N44">
        <f>SUMPRODUCT(((Tableau1[produits]=K44)*(Tableau1[N° Semaine]=3)*Tableau1[Qté S]))</f>
        <v>0</v>
      </c>
      <c r="O44">
        <f>SUMPRODUCT(((Tableau1[produits]=K44)*(Tableau1[N° Semaine]=4)*Tableau1[Qté S]))</f>
        <v>0</v>
      </c>
      <c r="P44">
        <f>SUMPRODUCT(((Tableau1[produits]=K44)*(Tableau1[N° Semaine]=5)*Tableau1[Qté S]))</f>
        <v>0</v>
      </c>
      <c r="Q44">
        <f t="shared" si="0"/>
        <v>0</v>
      </c>
      <c r="R44" s="41">
        <f>Q44*VLOOKUP(K44,Tableau2[[Produits]:[Prix Unitaire]],4,FALSE)</f>
        <v>0</v>
      </c>
    </row>
    <row r="45" spans="10:18" x14ac:dyDescent="0.3">
      <c r="J45" t="str">
        <f>base!A44</f>
        <v>BOUT. COIFFEUR</v>
      </c>
      <c r="K45" t="str">
        <f>base!B44</f>
        <v>bout coif 15</v>
      </c>
      <c r="L45">
        <f>SUMPRODUCT(((Tableau1[produits]=K45)*(Tableau1[N° Semaine]=1)*Tableau1[Qté S]))</f>
        <v>0</v>
      </c>
      <c r="M45">
        <f>SUMPRODUCT(((Tableau1[produits]=K45)*(Tableau1[N° Semaine]=2)*Tableau1[Qté S]))</f>
        <v>0</v>
      </c>
      <c r="N45">
        <f>SUMPRODUCT(((Tableau1[produits]=K45)*(Tableau1[N° Semaine]=3)*Tableau1[Qté S]))</f>
        <v>0</v>
      </c>
      <c r="O45">
        <f>SUMPRODUCT(((Tableau1[produits]=K45)*(Tableau1[N° Semaine]=4)*Tableau1[Qté S]))</f>
        <v>0</v>
      </c>
      <c r="P45">
        <f>SUMPRODUCT(((Tableau1[produits]=K45)*(Tableau1[N° Semaine]=5)*Tableau1[Qté S]))</f>
        <v>0</v>
      </c>
      <c r="Q45">
        <f t="shared" si="0"/>
        <v>0</v>
      </c>
      <c r="R45" s="41">
        <f>Q45*VLOOKUP(K45,Tableau2[[Produits]:[Prix Unitaire]],4,FALSE)</f>
        <v>0</v>
      </c>
    </row>
    <row r="46" spans="10:18" x14ac:dyDescent="0.3">
      <c r="J46" t="str">
        <f>base!A45</f>
        <v>BOUT. COIFFEUR</v>
      </c>
      <c r="K46" t="str">
        <f>base!B45</f>
        <v>bout coif 16</v>
      </c>
      <c r="L46">
        <f>SUMPRODUCT(((Tableau1[produits]=K46)*(Tableau1[N° Semaine]=1)*Tableau1[Qté S]))</f>
        <v>0</v>
      </c>
      <c r="M46">
        <f>SUMPRODUCT(((Tableau1[produits]=K46)*(Tableau1[N° Semaine]=2)*Tableau1[Qté S]))</f>
        <v>0</v>
      </c>
      <c r="N46">
        <f>SUMPRODUCT(((Tableau1[produits]=K46)*(Tableau1[N° Semaine]=3)*Tableau1[Qté S]))</f>
        <v>0</v>
      </c>
      <c r="O46">
        <f>SUMPRODUCT(((Tableau1[produits]=K46)*(Tableau1[N° Semaine]=4)*Tableau1[Qté S]))</f>
        <v>0</v>
      </c>
      <c r="P46">
        <f>SUMPRODUCT(((Tableau1[produits]=K46)*(Tableau1[N° Semaine]=5)*Tableau1[Qté S]))</f>
        <v>0</v>
      </c>
      <c r="Q46">
        <f t="shared" si="0"/>
        <v>0</v>
      </c>
      <c r="R46" s="41">
        <f>Q46*VLOOKUP(K46,Tableau2[[Produits]:[Prix Unitaire]],4,FALSE)</f>
        <v>0</v>
      </c>
    </row>
    <row r="47" spans="10:18" x14ac:dyDescent="0.3">
      <c r="J47" t="str">
        <f>base!A46</f>
        <v>BOUT. COIFFEUR</v>
      </c>
      <c r="K47" t="str">
        <f>base!B46</f>
        <v>bout coif 17</v>
      </c>
      <c r="L47">
        <f>SUMPRODUCT(((Tableau1[produits]=K47)*(Tableau1[N° Semaine]=1)*Tableau1[Qté S]))</f>
        <v>0</v>
      </c>
      <c r="M47">
        <f>SUMPRODUCT(((Tableau1[produits]=K47)*(Tableau1[N° Semaine]=2)*Tableau1[Qté S]))</f>
        <v>0</v>
      </c>
      <c r="N47">
        <f>SUMPRODUCT(((Tableau1[produits]=K47)*(Tableau1[N° Semaine]=3)*Tableau1[Qté S]))</f>
        <v>0</v>
      </c>
      <c r="O47">
        <f>SUMPRODUCT(((Tableau1[produits]=K47)*(Tableau1[N° Semaine]=4)*Tableau1[Qté S]))</f>
        <v>0</v>
      </c>
      <c r="P47">
        <f>SUMPRODUCT(((Tableau1[produits]=K47)*(Tableau1[N° Semaine]=5)*Tableau1[Qté S]))</f>
        <v>0</v>
      </c>
      <c r="Q47">
        <f t="shared" si="0"/>
        <v>0</v>
      </c>
      <c r="R47" s="41">
        <f>Q47*VLOOKUP(K47,Tableau2[[Produits]:[Prix Unitaire]],4,FALSE)</f>
        <v>0</v>
      </c>
    </row>
    <row r="48" spans="10:18" x14ac:dyDescent="0.3">
      <c r="J48" t="str">
        <f>base!A47</f>
        <v>BOUT. COIFFEUR</v>
      </c>
      <c r="K48" t="str">
        <f>base!B47</f>
        <v>bout coif 18</v>
      </c>
      <c r="L48">
        <f>SUMPRODUCT(((Tableau1[produits]=K48)*(Tableau1[N° Semaine]=1)*Tableau1[Qté S]))</f>
        <v>0</v>
      </c>
      <c r="M48">
        <f>SUMPRODUCT(((Tableau1[produits]=K48)*(Tableau1[N° Semaine]=2)*Tableau1[Qté S]))</f>
        <v>0</v>
      </c>
      <c r="N48">
        <f>SUMPRODUCT(((Tableau1[produits]=K48)*(Tableau1[N° Semaine]=3)*Tableau1[Qté S]))</f>
        <v>0</v>
      </c>
      <c r="O48">
        <f>SUMPRODUCT(((Tableau1[produits]=K48)*(Tableau1[N° Semaine]=4)*Tableau1[Qté S]))</f>
        <v>0</v>
      </c>
      <c r="P48">
        <f>SUMPRODUCT(((Tableau1[produits]=K48)*(Tableau1[N° Semaine]=5)*Tableau1[Qté S]))</f>
        <v>0</v>
      </c>
      <c r="Q48">
        <f t="shared" si="0"/>
        <v>0</v>
      </c>
      <c r="R48" s="41">
        <f>Q48*VLOOKUP(K48,Tableau2[[Produits]:[Prix Unitaire]],4,FALSE)</f>
        <v>0</v>
      </c>
    </row>
    <row r="49" spans="10:18" x14ac:dyDescent="0.3">
      <c r="J49" t="str">
        <f>base!A48</f>
        <v>BOUT. COIFFEUR</v>
      </c>
      <c r="K49" t="str">
        <f>base!B48</f>
        <v>bout coif 19</v>
      </c>
      <c r="L49">
        <f>SUMPRODUCT(((Tableau1[produits]=K49)*(Tableau1[N° Semaine]=1)*Tableau1[Qté S]))</f>
        <v>0</v>
      </c>
      <c r="M49">
        <f>SUMPRODUCT(((Tableau1[produits]=K49)*(Tableau1[N° Semaine]=2)*Tableau1[Qté S]))</f>
        <v>0</v>
      </c>
      <c r="N49">
        <f>SUMPRODUCT(((Tableau1[produits]=K49)*(Tableau1[N° Semaine]=3)*Tableau1[Qté S]))</f>
        <v>0</v>
      </c>
      <c r="O49">
        <f>SUMPRODUCT(((Tableau1[produits]=K49)*(Tableau1[N° Semaine]=4)*Tableau1[Qté S]))</f>
        <v>0</v>
      </c>
      <c r="P49">
        <f>SUMPRODUCT(((Tableau1[produits]=K49)*(Tableau1[N° Semaine]=5)*Tableau1[Qté S]))</f>
        <v>0</v>
      </c>
      <c r="Q49">
        <f t="shared" si="0"/>
        <v>0</v>
      </c>
      <c r="R49" s="41">
        <f>Q49*VLOOKUP(K49,Tableau2[[Produits]:[Prix Unitaire]],4,FALSE)</f>
        <v>0</v>
      </c>
    </row>
    <row r="50" spans="10:18" x14ac:dyDescent="0.3">
      <c r="J50" t="str">
        <f>base!A49</f>
        <v>BOUT. COIFFEUR</v>
      </c>
      <c r="K50" t="str">
        <f>base!B49</f>
        <v>bout coif 2</v>
      </c>
      <c r="L50">
        <f>SUMPRODUCT(((Tableau1[produits]=K50)*(Tableau1[N° Semaine]=1)*Tableau1[Qté S]))</f>
        <v>0</v>
      </c>
      <c r="M50">
        <f>SUMPRODUCT(((Tableau1[produits]=K50)*(Tableau1[N° Semaine]=2)*Tableau1[Qté S]))</f>
        <v>0</v>
      </c>
      <c r="N50">
        <f>SUMPRODUCT(((Tableau1[produits]=K50)*(Tableau1[N° Semaine]=3)*Tableau1[Qté S]))</f>
        <v>0</v>
      </c>
      <c r="O50">
        <f>SUMPRODUCT(((Tableau1[produits]=K50)*(Tableau1[N° Semaine]=4)*Tableau1[Qté S]))</f>
        <v>0</v>
      </c>
      <c r="P50">
        <f>SUMPRODUCT(((Tableau1[produits]=K50)*(Tableau1[N° Semaine]=5)*Tableau1[Qté S]))</f>
        <v>0</v>
      </c>
      <c r="Q50">
        <f t="shared" si="0"/>
        <v>0</v>
      </c>
      <c r="R50" s="41">
        <f>Q50*VLOOKUP(K50,Tableau2[[Produits]:[Prix Unitaire]],4,FALSE)</f>
        <v>0</v>
      </c>
    </row>
    <row r="51" spans="10:18" x14ac:dyDescent="0.3">
      <c r="J51" t="str">
        <f>base!A50</f>
        <v>BOUT. COIFFEUR</v>
      </c>
      <c r="K51" t="str">
        <f>base!B50</f>
        <v>bout coif 20</v>
      </c>
      <c r="L51">
        <f>SUMPRODUCT(((Tableau1[produits]=K51)*(Tableau1[N° Semaine]=1)*Tableau1[Qté S]))</f>
        <v>0</v>
      </c>
      <c r="M51">
        <f>SUMPRODUCT(((Tableau1[produits]=K51)*(Tableau1[N° Semaine]=2)*Tableau1[Qté S]))</f>
        <v>0</v>
      </c>
      <c r="N51">
        <f>SUMPRODUCT(((Tableau1[produits]=K51)*(Tableau1[N° Semaine]=3)*Tableau1[Qté S]))</f>
        <v>0</v>
      </c>
      <c r="O51">
        <f>SUMPRODUCT(((Tableau1[produits]=K51)*(Tableau1[N° Semaine]=4)*Tableau1[Qté S]))</f>
        <v>0</v>
      </c>
      <c r="P51">
        <f>SUMPRODUCT(((Tableau1[produits]=K51)*(Tableau1[N° Semaine]=5)*Tableau1[Qté S]))</f>
        <v>0</v>
      </c>
      <c r="Q51">
        <f t="shared" si="0"/>
        <v>0</v>
      </c>
      <c r="R51" s="41">
        <f>Q51*VLOOKUP(K51,Tableau2[[Produits]:[Prix Unitaire]],4,FALSE)</f>
        <v>0</v>
      </c>
    </row>
    <row r="52" spans="10:18" x14ac:dyDescent="0.3">
      <c r="J52" t="str">
        <f>base!A51</f>
        <v>BOUT. COIFFEUR</v>
      </c>
      <c r="K52" t="str">
        <f>base!B51</f>
        <v>bout coif 21</v>
      </c>
      <c r="L52">
        <f>SUMPRODUCT(((Tableau1[produits]=K52)*(Tableau1[N° Semaine]=1)*Tableau1[Qté S]))</f>
        <v>0</v>
      </c>
      <c r="M52">
        <f>SUMPRODUCT(((Tableau1[produits]=K52)*(Tableau1[N° Semaine]=2)*Tableau1[Qté S]))</f>
        <v>0</v>
      </c>
      <c r="N52">
        <f>SUMPRODUCT(((Tableau1[produits]=K52)*(Tableau1[N° Semaine]=3)*Tableau1[Qté S]))</f>
        <v>0</v>
      </c>
      <c r="O52">
        <f>SUMPRODUCT(((Tableau1[produits]=K52)*(Tableau1[N° Semaine]=4)*Tableau1[Qté S]))</f>
        <v>0</v>
      </c>
      <c r="P52">
        <f>SUMPRODUCT(((Tableau1[produits]=K52)*(Tableau1[N° Semaine]=5)*Tableau1[Qté S]))</f>
        <v>0</v>
      </c>
      <c r="Q52">
        <f t="shared" si="0"/>
        <v>0</v>
      </c>
      <c r="R52" s="41">
        <f>Q52*VLOOKUP(K52,Tableau2[[Produits]:[Prix Unitaire]],4,FALSE)</f>
        <v>0</v>
      </c>
    </row>
    <row r="53" spans="10:18" x14ac:dyDescent="0.3">
      <c r="J53" t="str">
        <f>base!A52</f>
        <v>BOUT. COIFFEUR</v>
      </c>
      <c r="K53" t="str">
        <f>base!B52</f>
        <v>bout coif 22</v>
      </c>
      <c r="L53">
        <f>SUMPRODUCT(((Tableau1[produits]=K53)*(Tableau1[N° Semaine]=1)*Tableau1[Qté S]))</f>
        <v>0</v>
      </c>
      <c r="M53">
        <f>SUMPRODUCT(((Tableau1[produits]=K53)*(Tableau1[N° Semaine]=2)*Tableau1[Qté S]))</f>
        <v>0</v>
      </c>
      <c r="N53">
        <f>SUMPRODUCT(((Tableau1[produits]=K53)*(Tableau1[N° Semaine]=3)*Tableau1[Qté S]))</f>
        <v>0</v>
      </c>
      <c r="O53">
        <f>SUMPRODUCT(((Tableau1[produits]=K53)*(Tableau1[N° Semaine]=4)*Tableau1[Qté S]))</f>
        <v>0</v>
      </c>
      <c r="P53">
        <f>SUMPRODUCT(((Tableau1[produits]=K53)*(Tableau1[N° Semaine]=5)*Tableau1[Qté S]))</f>
        <v>0</v>
      </c>
      <c r="Q53">
        <f t="shared" si="0"/>
        <v>0</v>
      </c>
      <c r="R53" s="41">
        <f>Q53*VLOOKUP(K53,Tableau2[[Produits]:[Prix Unitaire]],4,FALSE)</f>
        <v>0</v>
      </c>
    </row>
    <row r="54" spans="10:18" x14ac:dyDescent="0.3">
      <c r="J54" t="str">
        <f>base!A53</f>
        <v>BOUT. COIFFEUR</v>
      </c>
      <c r="K54" t="str">
        <f>base!B53</f>
        <v>bout coif 23</v>
      </c>
      <c r="L54">
        <f>SUMPRODUCT(((Tableau1[produits]=K54)*(Tableau1[N° Semaine]=1)*Tableau1[Qté S]))</f>
        <v>0</v>
      </c>
      <c r="M54">
        <f>SUMPRODUCT(((Tableau1[produits]=K54)*(Tableau1[N° Semaine]=2)*Tableau1[Qté S]))</f>
        <v>0</v>
      </c>
      <c r="N54">
        <f>SUMPRODUCT(((Tableau1[produits]=K54)*(Tableau1[N° Semaine]=3)*Tableau1[Qté S]))</f>
        <v>0</v>
      </c>
      <c r="O54">
        <f>SUMPRODUCT(((Tableau1[produits]=K54)*(Tableau1[N° Semaine]=4)*Tableau1[Qté S]))</f>
        <v>0</v>
      </c>
      <c r="P54">
        <f>SUMPRODUCT(((Tableau1[produits]=K54)*(Tableau1[N° Semaine]=5)*Tableau1[Qté S]))</f>
        <v>0</v>
      </c>
      <c r="Q54">
        <f t="shared" si="0"/>
        <v>0</v>
      </c>
      <c r="R54" s="41">
        <f>Q54*VLOOKUP(K54,Tableau2[[Produits]:[Prix Unitaire]],4,FALSE)</f>
        <v>0</v>
      </c>
    </row>
    <row r="55" spans="10:18" x14ac:dyDescent="0.3">
      <c r="J55" t="str">
        <f>base!A54</f>
        <v>BOUT. COIFFEUR</v>
      </c>
      <c r="K55" t="str">
        <f>base!B54</f>
        <v>bout coif 3</v>
      </c>
      <c r="L55">
        <f>SUMPRODUCT(((Tableau1[produits]=K55)*(Tableau1[N° Semaine]=1)*Tableau1[Qté S]))</f>
        <v>0</v>
      </c>
      <c r="M55">
        <f>SUMPRODUCT(((Tableau1[produits]=K55)*(Tableau1[N° Semaine]=2)*Tableau1[Qté S]))</f>
        <v>0</v>
      </c>
      <c r="N55">
        <f>SUMPRODUCT(((Tableau1[produits]=K55)*(Tableau1[N° Semaine]=3)*Tableau1[Qté S]))</f>
        <v>0</v>
      </c>
      <c r="O55">
        <f>SUMPRODUCT(((Tableau1[produits]=K55)*(Tableau1[N° Semaine]=4)*Tableau1[Qté S]))</f>
        <v>0</v>
      </c>
      <c r="P55">
        <f>SUMPRODUCT(((Tableau1[produits]=K55)*(Tableau1[N° Semaine]=5)*Tableau1[Qté S]))</f>
        <v>0</v>
      </c>
      <c r="Q55">
        <f t="shared" si="0"/>
        <v>0</v>
      </c>
      <c r="R55" s="41">
        <f>Q55*VLOOKUP(K55,Tableau2[[Produits]:[Prix Unitaire]],4,FALSE)</f>
        <v>0</v>
      </c>
    </row>
    <row r="56" spans="10:18" x14ac:dyDescent="0.3">
      <c r="J56" t="str">
        <f>base!A55</f>
        <v>BOUT. COIFFEUR</v>
      </c>
      <c r="K56" t="str">
        <f>base!B55</f>
        <v>bout coif 4</v>
      </c>
      <c r="L56">
        <f>SUMPRODUCT(((Tableau1[produits]=K56)*(Tableau1[N° Semaine]=1)*Tableau1[Qté S]))</f>
        <v>0</v>
      </c>
      <c r="M56">
        <f>SUMPRODUCT(((Tableau1[produits]=K56)*(Tableau1[N° Semaine]=2)*Tableau1[Qté S]))</f>
        <v>0</v>
      </c>
      <c r="N56">
        <f>SUMPRODUCT(((Tableau1[produits]=K56)*(Tableau1[N° Semaine]=3)*Tableau1[Qté S]))</f>
        <v>0</v>
      </c>
      <c r="O56">
        <f>SUMPRODUCT(((Tableau1[produits]=K56)*(Tableau1[N° Semaine]=4)*Tableau1[Qté S]))</f>
        <v>0</v>
      </c>
      <c r="P56">
        <f>SUMPRODUCT(((Tableau1[produits]=K56)*(Tableau1[N° Semaine]=5)*Tableau1[Qté S]))</f>
        <v>0</v>
      </c>
      <c r="Q56">
        <f t="shared" si="0"/>
        <v>0</v>
      </c>
      <c r="R56" s="41">
        <f>Q56*VLOOKUP(K56,Tableau2[[Produits]:[Prix Unitaire]],4,FALSE)</f>
        <v>0</v>
      </c>
    </row>
    <row r="57" spans="10:18" x14ac:dyDescent="0.3">
      <c r="J57" t="str">
        <f>base!A56</f>
        <v>BOUT. COIFFEUR</v>
      </c>
      <c r="K57" t="str">
        <f>base!B56</f>
        <v>bout coif 5</v>
      </c>
      <c r="L57">
        <f>SUMPRODUCT(((Tableau1[produits]=K57)*(Tableau1[N° Semaine]=1)*Tableau1[Qté S]))</f>
        <v>0</v>
      </c>
      <c r="M57">
        <f>SUMPRODUCT(((Tableau1[produits]=K57)*(Tableau1[N° Semaine]=2)*Tableau1[Qté S]))</f>
        <v>0</v>
      </c>
      <c r="N57">
        <f>SUMPRODUCT(((Tableau1[produits]=K57)*(Tableau1[N° Semaine]=3)*Tableau1[Qté S]))</f>
        <v>0</v>
      </c>
      <c r="O57">
        <f>SUMPRODUCT(((Tableau1[produits]=K57)*(Tableau1[N° Semaine]=4)*Tableau1[Qté S]))</f>
        <v>0</v>
      </c>
      <c r="P57">
        <f>SUMPRODUCT(((Tableau1[produits]=K57)*(Tableau1[N° Semaine]=5)*Tableau1[Qté S]))</f>
        <v>0</v>
      </c>
      <c r="Q57">
        <f t="shared" si="0"/>
        <v>0</v>
      </c>
      <c r="R57" s="41">
        <f>Q57*VLOOKUP(K57,Tableau2[[Produits]:[Prix Unitaire]],4,FALSE)</f>
        <v>0</v>
      </c>
    </row>
    <row r="58" spans="10:18" x14ac:dyDescent="0.3">
      <c r="J58" t="str">
        <f>base!A57</f>
        <v>BOUT. COIFFEUR</v>
      </c>
      <c r="K58" t="str">
        <f>base!B57</f>
        <v>bout coif 6</v>
      </c>
      <c r="L58">
        <f>SUMPRODUCT(((Tableau1[produits]=K58)*(Tableau1[N° Semaine]=1)*Tableau1[Qté S]))</f>
        <v>0</v>
      </c>
      <c r="M58">
        <f>SUMPRODUCT(((Tableau1[produits]=K58)*(Tableau1[N° Semaine]=2)*Tableau1[Qté S]))</f>
        <v>0</v>
      </c>
      <c r="N58">
        <f>SUMPRODUCT(((Tableau1[produits]=K58)*(Tableau1[N° Semaine]=3)*Tableau1[Qté S]))</f>
        <v>0</v>
      </c>
      <c r="O58">
        <f>SUMPRODUCT(((Tableau1[produits]=K58)*(Tableau1[N° Semaine]=4)*Tableau1[Qté S]))</f>
        <v>0</v>
      </c>
      <c r="P58">
        <f>SUMPRODUCT(((Tableau1[produits]=K58)*(Tableau1[N° Semaine]=5)*Tableau1[Qté S]))</f>
        <v>0</v>
      </c>
      <c r="Q58">
        <f t="shared" si="0"/>
        <v>0</v>
      </c>
      <c r="R58" s="41">
        <f>Q58*VLOOKUP(K58,Tableau2[[Produits]:[Prix Unitaire]],4,FALSE)</f>
        <v>0</v>
      </c>
    </row>
    <row r="59" spans="10:18" x14ac:dyDescent="0.3">
      <c r="J59" t="str">
        <f>base!A58</f>
        <v>BOUT. COIFFEUR</v>
      </c>
      <c r="K59" t="str">
        <f>base!B58</f>
        <v>bout coif 7</v>
      </c>
      <c r="L59">
        <f>SUMPRODUCT(((Tableau1[produits]=K59)*(Tableau1[N° Semaine]=1)*Tableau1[Qté S]))</f>
        <v>0</v>
      </c>
      <c r="M59">
        <f>SUMPRODUCT(((Tableau1[produits]=K59)*(Tableau1[N° Semaine]=2)*Tableau1[Qté S]))</f>
        <v>0</v>
      </c>
      <c r="N59">
        <f>SUMPRODUCT(((Tableau1[produits]=K59)*(Tableau1[N° Semaine]=3)*Tableau1[Qté S]))</f>
        <v>0</v>
      </c>
      <c r="O59">
        <f>SUMPRODUCT(((Tableau1[produits]=K59)*(Tableau1[N° Semaine]=4)*Tableau1[Qté S]))</f>
        <v>0</v>
      </c>
      <c r="P59">
        <f>SUMPRODUCT(((Tableau1[produits]=K59)*(Tableau1[N° Semaine]=5)*Tableau1[Qté S]))</f>
        <v>0</v>
      </c>
      <c r="Q59">
        <f t="shared" si="0"/>
        <v>0</v>
      </c>
      <c r="R59" s="41">
        <f>Q59*VLOOKUP(K59,Tableau2[[Produits]:[Prix Unitaire]],4,FALSE)</f>
        <v>0</v>
      </c>
    </row>
    <row r="60" spans="10:18" x14ac:dyDescent="0.3">
      <c r="J60" t="str">
        <f>base!A59</f>
        <v>BOUT. COIFFEUR</v>
      </c>
      <c r="K60" t="str">
        <f>base!B59</f>
        <v>bout coif 8</v>
      </c>
      <c r="L60">
        <f>SUMPRODUCT(((Tableau1[produits]=K60)*(Tableau1[N° Semaine]=1)*Tableau1[Qté S]))</f>
        <v>0</v>
      </c>
      <c r="M60">
        <f>SUMPRODUCT(((Tableau1[produits]=K60)*(Tableau1[N° Semaine]=2)*Tableau1[Qté S]))</f>
        <v>0</v>
      </c>
      <c r="N60">
        <f>SUMPRODUCT(((Tableau1[produits]=K60)*(Tableau1[N° Semaine]=3)*Tableau1[Qté S]))</f>
        <v>0</v>
      </c>
      <c r="O60">
        <f>SUMPRODUCT(((Tableau1[produits]=K60)*(Tableau1[N° Semaine]=4)*Tableau1[Qté S]))</f>
        <v>0</v>
      </c>
      <c r="P60">
        <f>SUMPRODUCT(((Tableau1[produits]=K60)*(Tableau1[N° Semaine]=5)*Tableau1[Qté S]))</f>
        <v>0</v>
      </c>
      <c r="Q60">
        <f t="shared" si="0"/>
        <v>0</v>
      </c>
      <c r="R60" s="41">
        <f>Q60*VLOOKUP(K60,Tableau2[[Produits]:[Prix Unitaire]],4,FALSE)</f>
        <v>0</v>
      </c>
    </row>
    <row r="61" spans="10:18" x14ac:dyDescent="0.3">
      <c r="J61" t="str">
        <f>base!A60</f>
        <v>BOUT. COIFFEUR</v>
      </c>
      <c r="K61" t="str">
        <f>base!B60</f>
        <v>bout coif 9</v>
      </c>
      <c r="L61">
        <f>SUMPRODUCT(((Tableau1[produits]=K61)*(Tableau1[N° Semaine]=1)*Tableau1[Qté S]))</f>
        <v>0</v>
      </c>
      <c r="M61">
        <f>SUMPRODUCT(((Tableau1[produits]=K61)*(Tableau1[N° Semaine]=2)*Tableau1[Qté S]))</f>
        <v>0</v>
      </c>
      <c r="N61">
        <f>SUMPRODUCT(((Tableau1[produits]=K61)*(Tableau1[N° Semaine]=3)*Tableau1[Qté S]))</f>
        <v>0</v>
      </c>
      <c r="O61">
        <f>SUMPRODUCT(((Tableau1[produits]=K61)*(Tableau1[N° Semaine]=4)*Tableau1[Qté S]))</f>
        <v>0</v>
      </c>
      <c r="P61">
        <f>SUMPRODUCT(((Tableau1[produits]=K61)*(Tableau1[N° Semaine]=5)*Tableau1[Qté S]))</f>
        <v>0</v>
      </c>
      <c r="Q61">
        <f t="shared" si="0"/>
        <v>0</v>
      </c>
      <c r="R61" s="41">
        <f>Q61*VLOOKUP(K61,Tableau2[[Produits]:[Prix Unitaire]],4,FALSE)</f>
        <v>0</v>
      </c>
    </row>
    <row r="62" spans="10:18" x14ac:dyDescent="0.3">
      <c r="J62" t="str">
        <f>base!A61</f>
        <v>BOUT. COIFFEUR</v>
      </c>
      <c r="K62" t="str">
        <f>base!B61</f>
        <v>bout coif 96</v>
      </c>
      <c r="L62">
        <f>SUMPRODUCT(((Tableau1[produits]=K62)*(Tableau1[N° Semaine]=1)*Tableau1[Qté S]))</f>
        <v>0</v>
      </c>
      <c r="M62">
        <f>SUMPRODUCT(((Tableau1[produits]=K62)*(Tableau1[N° Semaine]=2)*Tableau1[Qté S]))</f>
        <v>0</v>
      </c>
      <c r="N62">
        <f>SUMPRODUCT(((Tableau1[produits]=K62)*(Tableau1[N° Semaine]=3)*Tableau1[Qté S]))</f>
        <v>0</v>
      </c>
      <c r="O62">
        <f>SUMPRODUCT(((Tableau1[produits]=K62)*(Tableau1[N° Semaine]=4)*Tableau1[Qté S]))</f>
        <v>0</v>
      </c>
      <c r="P62">
        <f>SUMPRODUCT(((Tableau1[produits]=K62)*(Tableau1[N° Semaine]=5)*Tableau1[Qté S]))</f>
        <v>0</v>
      </c>
      <c r="Q62">
        <f t="shared" si="0"/>
        <v>0</v>
      </c>
      <c r="R62" s="41">
        <f>Q62*VLOOKUP(K62,Tableau2[[Produits]:[Prix Unitaire]],4,FALSE)</f>
        <v>0</v>
      </c>
    </row>
    <row r="63" spans="10:18" x14ac:dyDescent="0.3">
      <c r="J63" t="str">
        <f>base!A62</f>
        <v>BOUT. COIFFEUR</v>
      </c>
      <c r="K63" t="str">
        <f>base!B62</f>
        <v>bout coif 97</v>
      </c>
      <c r="L63">
        <f>SUMPRODUCT(((Tableau1[produits]=K63)*(Tableau1[N° Semaine]=1)*Tableau1[Qté S]))</f>
        <v>0</v>
      </c>
      <c r="M63">
        <f>SUMPRODUCT(((Tableau1[produits]=K63)*(Tableau1[N° Semaine]=2)*Tableau1[Qté S]))</f>
        <v>0</v>
      </c>
      <c r="N63">
        <f>SUMPRODUCT(((Tableau1[produits]=K63)*(Tableau1[N° Semaine]=3)*Tableau1[Qté S]))</f>
        <v>0</v>
      </c>
      <c r="O63">
        <f>SUMPRODUCT(((Tableau1[produits]=K63)*(Tableau1[N° Semaine]=4)*Tableau1[Qté S]))</f>
        <v>0</v>
      </c>
      <c r="P63">
        <f>SUMPRODUCT(((Tableau1[produits]=K63)*(Tableau1[N° Semaine]=5)*Tableau1[Qté S]))</f>
        <v>0</v>
      </c>
      <c r="Q63">
        <f t="shared" si="0"/>
        <v>0</v>
      </c>
      <c r="R63" s="41">
        <f>Q63*VLOOKUP(K63,Tableau2[[Produits]:[Prix Unitaire]],4,FALSE)</f>
        <v>0</v>
      </c>
    </row>
    <row r="64" spans="10:18" x14ac:dyDescent="0.3">
      <c r="J64" t="str">
        <f>base!A63</f>
        <v>BOUT. COIFFEUR</v>
      </c>
      <c r="K64" t="str">
        <f>base!B63</f>
        <v>bout coif 98</v>
      </c>
      <c r="L64">
        <f>SUMPRODUCT(((Tableau1[produits]=K64)*(Tableau1[N° Semaine]=1)*Tableau1[Qté S]))</f>
        <v>0</v>
      </c>
      <c r="M64">
        <f>SUMPRODUCT(((Tableau1[produits]=K64)*(Tableau1[N° Semaine]=2)*Tableau1[Qté S]))</f>
        <v>0</v>
      </c>
      <c r="N64">
        <f>SUMPRODUCT(((Tableau1[produits]=K64)*(Tableau1[N° Semaine]=3)*Tableau1[Qté S]))</f>
        <v>0</v>
      </c>
      <c r="O64">
        <f>SUMPRODUCT(((Tableau1[produits]=K64)*(Tableau1[N° Semaine]=4)*Tableau1[Qté S]))</f>
        <v>0</v>
      </c>
      <c r="P64">
        <f>SUMPRODUCT(((Tableau1[produits]=K64)*(Tableau1[N° Semaine]=5)*Tableau1[Qté S]))</f>
        <v>0</v>
      </c>
      <c r="Q64">
        <f t="shared" si="0"/>
        <v>0</v>
      </c>
      <c r="R64" s="41">
        <f>Q64*VLOOKUP(K64,Tableau2[[Produits]:[Prix Unitaire]],4,FALSE)</f>
        <v>0</v>
      </c>
    </row>
    <row r="65" spans="10:18" x14ac:dyDescent="0.3">
      <c r="J65" t="str">
        <f>base!A64</f>
        <v>BOUT. COIFFEUR</v>
      </c>
      <c r="K65" t="str">
        <f>base!B64</f>
        <v>bout coif 99</v>
      </c>
      <c r="L65">
        <f>SUMPRODUCT(((Tableau1[produits]=K65)*(Tableau1[N° Semaine]=1)*Tableau1[Qté S]))</f>
        <v>0</v>
      </c>
      <c r="M65">
        <f>SUMPRODUCT(((Tableau1[produits]=K65)*(Tableau1[N° Semaine]=2)*Tableau1[Qté S]))</f>
        <v>0</v>
      </c>
      <c r="N65">
        <f>SUMPRODUCT(((Tableau1[produits]=K65)*(Tableau1[N° Semaine]=3)*Tableau1[Qté S]))</f>
        <v>0</v>
      </c>
      <c r="O65">
        <f>SUMPRODUCT(((Tableau1[produits]=K65)*(Tableau1[N° Semaine]=4)*Tableau1[Qté S]))</f>
        <v>0</v>
      </c>
      <c r="P65">
        <f>SUMPRODUCT(((Tableau1[produits]=K65)*(Tableau1[N° Semaine]=5)*Tableau1[Qté S]))</f>
        <v>0</v>
      </c>
      <c r="Q65">
        <f t="shared" si="0"/>
        <v>0</v>
      </c>
      <c r="R65" s="41">
        <f>Q65*VLOOKUP(K65,Tableau2[[Produits]:[Prix Unitaire]],4,FALSE)</f>
        <v>0</v>
      </c>
    </row>
    <row r="66" spans="10:18" x14ac:dyDescent="0.3">
      <c r="J66" t="str">
        <f>base!A65</f>
        <v>CAC.EST</v>
      </c>
      <c r="K66" t="str">
        <f>base!B65</f>
        <v>cacest 1</v>
      </c>
      <c r="L66">
        <f>SUMPRODUCT(((Tableau1[produits]=K66)*(Tableau1[N° Semaine]=1)*Tableau1[Qté S]))</f>
        <v>0</v>
      </c>
      <c r="M66">
        <f>SUMPRODUCT(((Tableau1[produits]=K66)*(Tableau1[N° Semaine]=2)*Tableau1[Qté S]))</f>
        <v>0</v>
      </c>
      <c r="N66">
        <f>SUMPRODUCT(((Tableau1[produits]=K66)*(Tableau1[N° Semaine]=3)*Tableau1[Qté S]))</f>
        <v>0</v>
      </c>
      <c r="O66">
        <f>SUMPRODUCT(((Tableau1[produits]=K66)*(Tableau1[N° Semaine]=4)*Tableau1[Qté S]))</f>
        <v>0</v>
      </c>
      <c r="P66">
        <f>SUMPRODUCT(((Tableau1[produits]=K66)*(Tableau1[N° Semaine]=5)*Tableau1[Qté S]))</f>
        <v>0</v>
      </c>
      <c r="Q66">
        <f t="shared" si="0"/>
        <v>0</v>
      </c>
      <c r="R66" s="41">
        <f>Q66*VLOOKUP(K66,Tableau2[[Produits]:[Prix Unitaire]],4,FALSE)</f>
        <v>0</v>
      </c>
    </row>
    <row r="67" spans="10:18" x14ac:dyDescent="0.3">
      <c r="J67" t="str">
        <f>base!A66</f>
        <v>CAC.EST</v>
      </c>
      <c r="K67" t="str">
        <f>base!B66</f>
        <v>cacest 10</v>
      </c>
      <c r="L67">
        <f>SUMPRODUCT(((Tableau1[produits]=K67)*(Tableau1[N° Semaine]=1)*Tableau1[Qté S]))</f>
        <v>0</v>
      </c>
      <c r="M67">
        <f>SUMPRODUCT(((Tableau1[produits]=K67)*(Tableau1[N° Semaine]=2)*Tableau1[Qté S]))</f>
        <v>0</v>
      </c>
      <c r="N67">
        <f>SUMPRODUCT(((Tableau1[produits]=K67)*(Tableau1[N° Semaine]=3)*Tableau1[Qté S]))</f>
        <v>0</v>
      </c>
      <c r="O67">
        <f>SUMPRODUCT(((Tableau1[produits]=K67)*(Tableau1[N° Semaine]=4)*Tableau1[Qté S]))</f>
        <v>0</v>
      </c>
      <c r="P67">
        <f>SUMPRODUCT(((Tableau1[produits]=K67)*(Tableau1[N° Semaine]=5)*Tableau1[Qté S]))</f>
        <v>0</v>
      </c>
      <c r="Q67">
        <f t="shared" si="0"/>
        <v>0</v>
      </c>
      <c r="R67" s="41">
        <f>Q67*VLOOKUP(K67,Tableau2[[Produits]:[Prix Unitaire]],4,FALSE)</f>
        <v>0</v>
      </c>
    </row>
    <row r="68" spans="10:18" x14ac:dyDescent="0.3">
      <c r="J68" t="str">
        <f>base!A67</f>
        <v>CAC.EST</v>
      </c>
      <c r="K68" t="str">
        <f>base!B67</f>
        <v>cacest 100</v>
      </c>
      <c r="L68">
        <f>SUMPRODUCT(((Tableau1[produits]=K68)*(Tableau1[N° Semaine]=1)*Tableau1[Qté S]))</f>
        <v>0</v>
      </c>
      <c r="M68">
        <f>SUMPRODUCT(((Tableau1[produits]=K68)*(Tableau1[N° Semaine]=2)*Tableau1[Qté S]))</f>
        <v>0</v>
      </c>
      <c r="N68">
        <f>SUMPRODUCT(((Tableau1[produits]=K68)*(Tableau1[N° Semaine]=3)*Tableau1[Qté S]))</f>
        <v>0</v>
      </c>
      <c r="O68">
        <f>SUMPRODUCT(((Tableau1[produits]=K68)*(Tableau1[N° Semaine]=4)*Tableau1[Qté S]))</f>
        <v>0</v>
      </c>
      <c r="P68">
        <f>SUMPRODUCT(((Tableau1[produits]=K68)*(Tableau1[N° Semaine]=5)*Tableau1[Qté S]))</f>
        <v>0</v>
      </c>
      <c r="Q68">
        <f t="shared" ref="Q68:Q131" si="1">SUM(L68:P68)</f>
        <v>0</v>
      </c>
      <c r="R68" s="41">
        <f>Q68*VLOOKUP(K68,Tableau2[[Produits]:[Prix Unitaire]],4,FALSE)</f>
        <v>0</v>
      </c>
    </row>
    <row r="69" spans="10:18" x14ac:dyDescent="0.3">
      <c r="J69" t="str">
        <f>base!A68</f>
        <v>CAC.EST</v>
      </c>
      <c r="K69" t="str">
        <f>base!B68</f>
        <v>cacest 11</v>
      </c>
      <c r="L69">
        <f>SUMPRODUCT(((Tableau1[produits]=K69)*(Tableau1[N° Semaine]=1)*Tableau1[Qté S]))</f>
        <v>0</v>
      </c>
      <c r="M69">
        <f>SUMPRODUCT(((Tableau1[produits]=K69)*(Tableau1[N° Semaine]=2)*Tableau1[Qté S]))</f>
        <v>0</v>
      </c>
      <c r="N69">
        <f>SUMPRODUCT(((Tableau1[produits]=K69)*(Tableau1[N° Semaine]=3)*Tableau1[Qté S]))</f>
        <v>0</v>
      </c>
      <c r="O69">
        <f>SUMPRODUCT(((Tableau1[produits]=K69)*(Tableau1[N° Semaine]=4)*Tableau1[Qté S]))</f>
        <v>0</v>
      </c>
      <c r="P69">
        <f>SUMPRODUCT(((Tableau1[produits]=K69)*(Tableau1[N° Semaine]=5)*Tableau1[Qté S]))</f>
        <v>0</v>
      </c>
      <c r="Q69">
        <f t="shared" si="1"/>
        <v>0</v>
      </c>
      <c r="R69" s="41">
        <f>Q69*VLOOKUP(K69,Tableau2[[Produits]:[Prix Unitaire]],4,FALSE)</f>
        <v>0</v>
      </c>
    </row>
    <row r="70" spans="10:18" x14ac:dyDescent="0.3">
      <c r="J70" t="str">
        <f>base!A69</f>
        <v>CAC.EST</v>
      </c>
      <c r="K70" t="str">
        <f>base!B69</f>
        <v>cacest 12</v>
      </c>
      <c r="L70">
        <f>SUMPRODUCT(((Tableau1[produits]=K70)*(Tableau1[N° Semaine]=1)*Tableau1[Qté S]))</f>
        <v>0</v>
      </c>
      <c r="M70">
        <f>SUMPRODUCT(((Tableau1[produits]=K70)*(Tableau1[N° Semaine]=2)*Tableau1[Qté S]))</f>
        <v>0</v>
      </c>
      <c r="N70">
        <f>SUMPRODUCT(((Tableau1[produits]=K70)*(Tableau1[N° Semaine]=3)*Tableau1[Qté S]))</f>
        <v>0</v>
      </c>
      <c r="O70">
        <f>SUMPRODUCT(((Tableau1[produits]=K70)*(Tableau1[N° Semaine]=4)*Tableau1[Qté S]))</f>
        <v>0</v>
      </c>
      <c r="P70">
        <f>SUMPRODUCT(((Tableau1[produits]=K70)*(Tableau1[N° Semaine]=5)*Tableau1[Qté S]))</f>
        <v>0</v>
      </c>
      <c r="Q70">
        <f t="shared" si="1"/>
        <v>0</v>
      </c>
      <c r="R70" s="41">
        <f>Q70*VLOOKUP(K70,Tableau2[[Produits]:[Prix Unitaire]],4,FALSE)</f>
        <v>0</v>
      </c>
    </row>
    <row r="71" spans="10:18" x14ac:dyDescent="0.3">
      <c r="J71" t="str">
        <f>base!A70</f>
        <v>CAC.EST</v>
      </c>
      <c r="K71" t="str">
        <f>base!B70</f>
        <v>cacest 13</v>
      </c>
      <c r="L71">
        <f>SUMPRODUCT(((Tableau1[produits]=K71)*(Tableau1[N° Semaine]=1)*Tableau1[Qté S]))</f>
        <v>0</v>
      </c>
      <c r="M71">
        <f>SUMPRODUCT(((Tableau1[produits]=K71)*(Tableau1[N° Semaine]=2)*Tableau1[Qté S]))</f>
        <v>0</v>
      </c>
      <c r="N71">
        <f>SUMPRODUCT(((Tableau1[produits]=K71)*(Tableau1[N° Semaine]=3)*Tableau1[Qté S]))</f>
        <v>0</v>
      </c>
      <c r="O71">
        <f>SUMPRODUCT(((Tableau1[produits]=K71)*(Tableau1[N° Semaine]=4)*Tableau1[Qté S]))</f>
        <v>0</v>
      </c>
      <c r="P71">
        <f>SUMPRODUCT(((Tableau1[produits]=K71)*(Tableau1[N° Semaine]=5)*Tableau1[Qté S]))</f>
        <v>0</v>
      </c>
      <c r="Q71">
        <f t="shared" si="1"/>
        <v>0</v>
      </c>
      <c r="R71" s="41">
        <f>Q71*VLOOKUP(K71,Tableau2[[Produits]:[Prix Unitaire]],4,FALSE)</f>
        <v>0</v>
      </c>
    </row>
    <row r="72" spans="10:18" x14ac:dyDescent="0.3">
      <c r="J72" t="str">
        <f>base!A71</f>
        <v>CAC.EST</v>
      </c>
      <c r="K72" t="str">
        <f>base!B71</f>
        <v>cacest 14</v>
      </c>
      <c r="L72">
        <f>SUMPRODUCT(((Tableau1[produits]=K72)*(Tableau1[N° Semaine]=1)*Tableau1[Qté S]))</f>
        <v>0</v>
      </c>
      <c r="M72">
        <f>SUMPRODUCT(((Tableau1[produits]=K72)*(Tableau1[N° Semaine]=2)*Tableau1[Qté S]))</f>
        <v>0</v>
      </c>
      <c r="N72">
        <f>SUMPRODUCT(((Tableau1[produits]=K72)*(Tableau1[N° Semaine]=3)*Tableau1[Qté S]))</f>
        <v>0</v>
      </c>
      <c r="O72">
        <f>SUMPRODUCT(((Tableau1[produits]=K72)*(Tableau1[N° Semaine]=4)*Tableau1[Qté S]))</f>
        <v>0</v>
      </c>
      <c r="P72">
        <f>SUMPRODUCT(((Tableau1[produits]=K72)*(Tableau1[N° Semaine]=5)*Tableau1[Qté S]))</f>
        <v>0</v>
      </c>
      <c r="Q72">
        <f t="shared" si="1"/>
        <v>0</v>
      </c>
      <c r="R72" s="41">
        <f>Q72*VLOOKUP(K72,Tableau2[[Produits]:[Prix Unitaire]],4,FALSE)</f>
        <v>0</v>
      </c>
    </row>
    <row r="73" spans="10:18" x14ac:dyDescent="0.3">
      <c r="J73" t="str">
        <f>base!A72</f>
        <v>CAC.EST</v>
      </c>
      <c r="K73" t="str">
        <f>base!B72</f>
        <v>cacest 15</v>
      </c>
      <c r="L73">
        <f>SUMPRODUCT(((Tableau1[produits]=K73)*(Tableau1[N° Semaine]=1)*Tableau1[Qté S]))</f>
        <v>0</v>
      </c>
      <c r="M73">
        <f>SUMPRODUCT(((Tableau1[produits]=K73)*(Tableau1[N° Semaine]=2)*Tableau1[Qté S]))</f>
        <v>0</v>
      </c>
      <c r="N73">
        <f>SUMPRODUCT(((Tableau1[produits]=K73)*(Tableau1[N° Semaine]=3)*Tableau1[Qté S]))</f>
        <v>0</v>
      </c>
      <c r="O73">
        <f>SUMPRODUCT(((Tableau1[produits]=K73)*(Tableau1[N° Semaine]=4)*Tableau1[Qté S]))</f>
        <v>0</v>
      </c>
      <c r="P73">
        <f>SUMPRODUCT(((Tableau1[produits]=K73)*(Tableau1[N° Semaine]=5)*Tableau1[Qté S]))</f>
        <v>0</v>
      </c>
      <c r="Q73">
        <f t="shared" si="1"/>
        <v>0</v>
      </c>
      <c r="R73" s="41">
        <f>Q73*VLOOKUP(K73,Tableau2[[Produits]:[Prix Unitaire]],4,FALSE)</f>
        <v>0</v>
      </c>
    </row>
    <row r="74" spans="10:18" x14ac:dyDescent="0.3">
      <c r="J74" t="str">
        <f>base!A73</f>
        <v>CAC.EST</v>
      </c>
      <c r="K74" t="str">
        <f>base!B73</f>
        <v>cacest 16</v>
      </c>
      <c r="L74">
        <f>SUMPRODUCT(((Tableau1[produits]=K74)*(Tableau1[N° Semaine]=1)*Tableau1[Qté S]))</f>
        <v>0</v>
      </c>
      <c r="M74">
        <f>SUMPRODUCT(((Tableau1[produits]=K74)*(Tableau1[N° Semaine]=2)*Tableau1[Qté S]))</f>
        <v>0</v>
      </c>
      <c r="N74">
        <f>SUMPRODUCT(((Tableau1[produits]=K74)*(Tableau1[N° Semaine]=3)*Tableau1[Qté S]))</f>
        <v>0</v>
      </c>
      <c r="O74">
        <f>SUMPRODUCT(((Tableau1[produits]=K74)*(Tableau1[N° Semaine]=4)*Tableau1[Qté S]))</f>
        <v>0</v>
      </c>
      <c r="P74">
        <f>SUMPRODUCT(((Tableau1[produits]=K74)*(Tableau1[N° Semaine]=5)*Tableau1[Qté S]))</f>
        <v>0</v>
      </c>
      <c r="Q74">
        <f t="shared" si="1"/>
        <v>0</v>
      </c>
      <c r="R74" s="41">
        <f>Q74*VLOOKUP(K74,Tableau2[[Produits]:[Prix Unitaire]],4,FALSE)</f>
        <v>0</v>
      </c>
    </row>
    <row r="75" spans="10:18" x14ac:dyDescent="0.3">
      <c r="J75" t="str">
        <f>base!A74</f>
        <v>CAC.EST</v>
      </c>
      <c r="K75" t="str">
        <f>base!B74</f>
        <v>cacest 17</v>
      </c>
      <c r="L75">
        <f>SUMPRODUCT(((Tableau1[produits]=K75)*(Tableau1[N° Semaine]=1)*Tableau1[Qté S]))</f>
        <v>0</v>
      </c>
      <c r="M75">
        <f>SUMPRODUCT(((Tableau1[produits]=K75)*(Tableau1[N° Semaine]=2)*Tableau1[Qté S]))</f>
        <v>0</v>
      </c>
      <c r="N75">
        <f>SUMPRODUCT(((Tableau1[produits]=K75)*(Tableau1[N° Semaine]=3)*Tableau1[Qté S]))</f>
        <v>0</v>
      </c>
      <c r="O75">
        <f>SUMPRODUCT(((Tableau1[produits]=K75)*(Tableau1[N° Semaine]=4)*Tableau1[Qté S]))</f>
        <v>0</v>
      </c>
      <c r="P75">
        <f>SUMPRODUCT(((Tableau1[produits]=K75)*(Tableau1[N° Semaine]=5)*Tableau1[Qté S]))</f>
        <v>0</v>
      </c>
      <c r="Q75">
        <f t="shared" si="1"/>
        <v>0</v>
      </c>
      <c r="R75" s="41">
        <f>Q75*VLOOKUP(K75,Tableau2[[Produits]:[Prix Unitaire]],4,FALSE)</f>
        <v>0</v>
      </c>
    </row>
    <row r="76" spans="10:18" x14ac:dyDescent="0.3">
      <c r="J76" t="str">
        <f>base!A75</f>
        <v>CAC.EST</v>
      </c>
      <c r="K76" t="str">
        <f>base!B75</f>
        <v>cacest 18</v>
      </c>
      <c r="L76">
        <f>SUMPRODUCT(((Tableau1[produits]=K76)*(Tableau1[N° Semaine]=1)*Tableau1[Qté S]))</f>
        <v>0</v>
      </c>
      <c r="M76">
        <f>SUMPRODUCT(((Tableau1[produits]=K76)*(Tableau1[N° Semaine]=2)*Tableau1[Qté S]))</f>
        <v>0</v>
      </c>
      <c r="N76">
        <f>SUMPRODUCT(((Tableau1[produits]=K76)*(Tableau1[N° Semaine]=3)*Tableau1[Qté S]))</f>
        <v>0</v>
      </c>
      <c r="O76">
        <f>SUMPRODUCT(((Tableau1[produits]=K76)*(Tableau1[N° Semaine]=4)*Tableau1[Qté S]))</f>
        <v>0</v>
      </c>
      <c r="P76">
        <f>SUMPRODUCT(((Tableau1[produits]=K76)*(Tableau1[N° Semaine]=5)*Tableau1[Qté S]))</f>
        <v>0</v>
      </c>
      <c r="Q76">
        <f t="shared" si="1"/>
        <v>0</v>
      </c>
      <c r="R76" s="41">
        <f>Q76*VLOOKUP(K76,Tableau2[[Produits]:[Prix Unitaire]],4,FALSE)</f>
        <v>0</v>
      </c>
    </row>
    <row r="77" spans="10:18" x14ac:dyDescent="0.3">
      <c r="J77" t="str">
        <f>base!A76</f>
        <v>CAC.EST</v>
      </c>
      <c r="K77" t="str">
        <f>base!B76</f>
        <v>cacest 19</v>
      </c>
      <c r="L77">
        <f>SUMPRODUCT(((Tableau1[produits]=K77)*(Tableau1[N° Semaine]=1)*Tableau1[Qté S]))</f>
        <v>0</v>
      </c>
      <c r="M77">
        <f>SUMPRODUCT(((Tableau1[produits]=K77)*(Tableau1[N° Semaine]=2)*Tableau1[Qté S]))</f>
        <v>0</v>
      </c>
      <c r="N77">
        <f>SUMPRODUCT(((Tableau1[produits]=K77)*(Tableau1[N° Semaine]=3)*Tableau1[Qté S]))</f>
        <v>0</v>
      </c>
      <c r="O77">
        <f>SUMPRODUCT(((Tableau1[produits]=K77)*(Tableau1[N° Semaine]=4)*Tableau1[Qté S]))</f>
        <v>0</v>
      </c>
      <c r="P77">
        <f>SUMPRODUCT(((Tableau1[produits]=K77)*(Tableau1[N° Semaine]=5)*Tableau1[Qté S]))</f>
        <v>0</v>
      </c>
      <c r="Q77">
        <f t="shared" si="1"/>
        <v>0</v>
      </c>
      <c r="R77" s="41">
        <f>Q77*VLOOKUP(K77,Tableau2[[Produits]:[Prix Unitaire]],4,FALSE)</f>
        <v>0</v>
      </c>
    </row>
    <row r="78" spans="10:18" x14ac:dyDescent="0.3">
      <c r="J78" t="str">
        <f>base!A77</f>
        <v>CAC.EST</v>
      </c>
      <c r="K78" t="str">
        <f>base!B77</f>
        <v>cacest 2</v>
      </c>
      <c r="L78">
        <f>SUMPRODUCT(((Tableau1[produits]=K78)*(Tableau1[N° Semaine]=1)*Tableau1[Qté S]))</f>
        <v>0</v>
      </c>
      <c r="M78">
        <f>SUMPRODUCT(((Tableau1[produits]=K78)*(Tableau1[N° Semaine]=2)*Tableau1[Qté S]))</f>
        <v>0</v>
      </c>
      <c r="N78">
        <f>SUMPRODUCT(((Tableau1[produits]=K78)*(Tableau1[N° Semaine]=3)*Tableau1[Qté S]))</f>
        <v>0</v>
      </c>
      <c r="O78">
        <f>SUMPRODUCT(((Tableau1[produits]=K78)*(Tableau1[N° Semaine]=4)*Tableau1[Qté S]))</f>
        <v>0</v>
      </c>
      <c r="P78">
        <f>SUMPRODUCT(((Tableau1[produits]=K78)*(Tableau1[N° Semaine]=5)*Tableau1[Qté S]))</f>
        <v>0</v>
      </c>
      <c r="Q78">
        <f t="shared" si="1"/>
        <v>0</v>
      </c>
      <c r="R78" s="41">
        <f>Q78*VLOOKUP(K78,Tableau2[[Produits]:[Prix Unitaire]],4,FALSE)</f>
        <v>0</v>
      </c>
    </row>
    <row r="79" spans="10:18" x14ac:dyDescent="0.3">
      <c r="J79" t="str">
        <f>base!A78</f>
        <v>CAC.EST</v>
      </c>
      <c r="K79" t="str">
        <f>base!B78</f>
        <v>cacest 20</v>
      </c>
      <c r="L79">
        <f>SUMPRODUCT(((Tableau1[produits]=K79)*(Tableau1[N° Semaine]=1)*Tableau1[Qté S]))</f>
        <v>0</v>
      </c>
      <c r="M79">
        <f>SUMPRODUCT(((Tableau1[produits]=K79)*(Tableau1[N° Semaine]=2)*Tableau1[Qté S]))</f>
        <v>0</v>
      </c>
      <c r="N79">
        <f>SUMPRODUCT(((Tableau1[produits]=K79)*(Tableau1[N° Semaine]=3)*Tableau1[Qté S]))</f>
        <v>0</v>
      </c>
      <c r="O79">
        <f>SUMPRODUCT(((Tableau1[produits]=K79)*(Tableau1[N° Semaine]=4)*Tableau1[Qté S]))</f>
        <v>0</v>
      </c>
      <c r="P79">
        <f>SUMPRODUCT(((Tableau1[produits]=K79)*(Tableau1[N° Semaine]=5)*Tableau1[Qté S]))</f>
        <v>0</v>
      </c>
      <c r="Q79">
        <f t="shared" si="1"/>
        <v>0</v>
      </c>
      <c r="R79" s="41">
        <f>Q79*VLOOKUP(K79,Tableau2[[Produits]:[Prix Unitaire]],4,FALSE)</f>
        <v>0</v>
      </c>
    </row>
    <row r="80" spans="10:18" x14ac:dyDescent="0.3">
      <c r="J80" t="str">
        <f>base!A79</f>
        <v>CAC.EST</v>
      </c>
      <c r="K80" t="str">
        <f>base!B79</f>
        <v>cacest 21</v>
      </c>
      <c r="L80">
        <f>SUMPRODUCT(((Tableau1[produits]=K80)*(Tableau1[N° Semaine]=1)*Tableau1[Qté S]))</f>
        <v>0</v>
      </c>
      <c r="M80">
        <f>SUMPRODUCT(((Tableau1[produits]=K80)*(Tableau1[N° Semaine]=2)*Tableau1[Qté S]))</f>
        <v>0</v>
      </c>
      <c r="N80">
        <f>SUMPRODUCT(((Tableau1[produits]=K80)*(Tableau1[N° Semaine]=3)*Tableau1[Qté S]))</f>
        <v>0</v>
      </c>
      <c r="O80">
        <f>SUMPRODUCT(((Tableau1[produits]=K80)*(Tableau1[N° Semaine]=4)*Tableau1[Qté S]))</f>
        <v>0</v>
      </c>
      <c r="P80">
        <f>SUMPRODUCT(((Tableau1[produits]=K80)*(Tableau1[N° Semaine]=5)*Tableau1[Qté S]))</f>
        <v>0</v>
      </c>
      <c r="Q80">
        <f t="shared" si="1"/>
        <v>0</v>
      </c>
      <c r="R80" s="41">
        <f>Q80*VLOOKUP(K80,Tableau2[[Produits]:[Prix Unitaire]],4,FALSE)</f>
        <v>0</v>
      </c>
    </row>
    <row r="81" spans="10:18" x14ac:dyDescent="0.3">
      <c r="J81" t="str">
        <f>base!A80</f>
        <v>CAC.EST</v>
      </c>
      <c r="K81" t="str">
        <f>base!B80</f>
        <v>cacest 22</v>
      </c>
      <c r="L81">
        <f>SUMPRODUCT(((Tableau1[produits]=K81)*(Tableau1[N° Semaine]=1)*Tableau1[Qté S]))</f>
        <v>0</v>
      </c>
      <c r="M81">
        <f>SUMPRODUCT(((Tableau1[produits]=K81)*(Tableau1[N° Semaine]=2)*Tableau1[Qté S]))</f>
        <v>0</v>
      </c>
      <c r="N81">
        <f>SUMPRODUCT(((Tableau1[produits]=K81)*(Tableau1[N° Semaine]=3)*Tableau1[Qté S]))</f>
        <v>0</v>
      </c>
      <c r="O81">
        <f>SUMPRODUCT(((Tableau1[produits]=K81)*(Tableau1[N° Semaine]=4)*Tableau1[Qté S]))</f>
        <v>0</v>
      </c>
      <c r="P81">
        <f>SUMPRODUCT(((Tableau1[produits]=K81)*(Tableau1[N° Semaine]=5)*Tableau1[Qté S]))</f>
        <v>0</v>
      </c>
      <c r="Q81">
        <f t="shared" si="1"/>
        <v>0</v>
      </c>
      <c r="R81" s="41">
        <f>Q81*VLOOKUP(K81,Tableau2[[Produits]:[Prix Unitaire]],4,FALSE)</f>
        <v>0</v>
      </c>
    </row>
    <row r="82" spans="10:18" x14ac:dyDescent="0.3">
      <c r="J82" t="str">
        <f>base!A81</f>
        <v>CAC.EST</v>
      </c>
      <c r="K82" t="str">
        <f>base!B81</f>
        <v>cacest 3</v>
      </c>
      <c r="L82">
        <f>SUMPRODUCT(((Tableau1[produits]=K82)*(Tableau1[N° Semaine]=1)*Tableau1[Qté S]))</f>
        <v>0</v>
      </c>
      <c r="M82">
        <f>SUMPRODUCT(((Tableau1[produits]=K82)*(Tableau1[N° Semaine]=2)*Tableau1[Qté S]))</f>
        <v>0</v>
      </c>
      <c r="N82">
        <f>SUMPRODUCT(((Tableau1[produits]=K82)*(Tableau1[N° Semaine]=3)*Tableau1[Qté S]))</f>
        <v>0</v>
      </c>
      <c r="O82">
        <f>SUMPRODUCT(((Tableau1[produits]=K82)*(Tableau1[N° Semaine]=4)*Tableau1[Qté S]))</f>
        <v>0</v>
      </c>
      <c r="P82">
        <f>SUMPRODUCT(((Tableau1[produits]=K82)*(Tableau1[N° Semaine]=5)*Tableau1[Qté S]))</f>
        <v>0</v>
      </c>
      <c r="Q82">
        <f t="shared" si="1"/>
        <v>0</v>
      </c>
      <c r="R82" s="41">
        <f>Q82*VLOOKUP(K82,Tableau2[[Produits]:[Prix Unitaire]],4,FALSE)</f>
        <v>0</v>
      </c>
    </row>
    <row r="83" spans="10:18" x14ac:dyDescent="0.3">
      <c r="J83" t="str">
        <f>base!A82</f>
        <v>CAC.EST</v>
      </c>
      <c r="K83" t="str">
        <f>base!B82</f>
        <v>cacest 4</v>
      </c>
      <c r="L83">
        <f>SUMPRODUCT(((Tableau1[produits]=K83)*(Tableau1[N° Semaine]=1)*Tableau1[Qté S]))</f>
        <v>0</v>
      </c>
      <c r="M83">
        <f>SUMPRODUCT(((Tableau1[produits]=K83)*(Tableau1[N° Semaine]=2)*Tableau1[Qté S]))</f>
        <v>0</v>
      </c>
      <c r="N83">
        <f>SUMPRODUCT(((Tableau1[produits]=K83)*(Tableau1[N° Semaine]=3)*Tableau1[Qté S]))</f>
        <v>0</v>
      </c>
      <c r="O83">
        <f>SUMPRODUCT(((Tableau1[produits]=K83)*(Tableau1[N° Semaine]=4)*Tableau1[Qté S]))</f>
        <v>0</v>
      </c>
      <c r="P83">
        <f>SUMPRODUCT(((Tableau1[produits]=K83)*(Tableau1[N° Semaine]=5)*Tableau1[Qté S]))</f>
        <v>0</v>
      </c>
      <c r="Q83">
        <f t="shared" si="1"/>
        <v>0</v>
      </c>
      <c r="R83" s="41">
        <f>Q83*VLOOKUP(K83,Tableau2[[Produits]:[Prix Unitaire]],4,FALSE)</f>
        <v>0</v>
      </c>
    </row>
    <row r="84" spans="10:18" x14ac:dyDescent="0.3">
      <c r="J84" t="str">
        <f>base!A83</f>
        <v>CAC.EST</v>
      </c>
      <c r="K84" t="str">
        <f>base!B83</f>
        <v>cacest 5</v>
      </c>
      <c r="L84">
        <f>SUMPRODUCT(((Tableau1[produits]=K84)*(Tableau1[N° Semaine]=1)*Tableau1[Qté S]))</f>
        <v>0</v>
      </c>
      <c r="M84">
        <f>SUMPRODUCT(((Tableau1[produits]=K84)*(Tableau1[N° Semaine]=2)*Tableau1[Qté S]))</f>
        <v>0</v>
      </c>
      <c r="N84">
        <f>SUMPRODUCT(((Tableau1[produits]=K84)*(Tableau1[N° Semaine]=3)*Tableau1[Qté S]))</f>
        <v>0</v>
      </c>
      <c r="O84">
        <f>SUMPRODUCT(((Tableau1[produits]=K84)*(Tableau1[N° Semaine]=4)*Tableau1[Qté S]))</f>
        <v>0</v>
      </c>
      <c r="P84">
        <f>SUMPRODUCT(((Tableau1[produits]=K84)*(Tableau1[N° Semaine]=5)*Tableau1[Qté S]))</f>
        <v>0</v>
      </c>
      <c r="Q84">
        <f t="shared" si="1"/>
        <v>0</v>
      </c>
      <c r="R84" s="41">
        <f>Q84*VLOOKUP(K84,Tableau2[[Produits]:[Prix Unitaire]],4,FALSE)</f>
        <v>0</v>
      </c>
    </row>
    <row r="85" spans="10:18" x14ac:dyDescent="0.3">
      <c r="J85" t="str">
        <f>base!A84</f>
        <v>CAC.EST</v>
      </c>
      <c r="K85" t="str">
        <f>base!B84</f>
        <v>cacest 6</v>
      </c>
      <c r="L85">
        <f>SUMPRODUCT(((Tableau1[produits]=K85)*(Tableau1[N° Semaine]=1)*Tableau1[Qté S]))</f>
        <v>0</v>
      </c>
      <c r="M85">
        <f>SUMPRODUCT(((Tableau1[produits]=K85)*(Tableau1[N° Semaine]=2)*Tableau1[Qté S]))</f>
        <v>0</v>
      </c>
      <c r="N85">
        <f>SUMPRODUCT(((Tableau1[produits]=K85)*(Tableau1[N° Semaine]=3)*Tableau1[Qté S]))</f>
        <v>0</v>
      </c>
      <c r="O85">
        <f>SUMPRODUCT(((Tableau1[produits]=K85)*(Tableau1[N° Semaine]=4)*Tableau1[Qté S]))</f>
        <v>0</v>
      </c>
      <c r="P85">
        <f>SUMPRODUCT(((Tableau1[produits]=K85)*(Tableau1[N° Semaine]=5)*Tableau1[Qté S]))</f>
        <v>0</v>
      </c>
      <c r="Q85">
        <f t="shared" si="1"/>
        <v>0</v>
      </c>
      <c r="R85" s="41">
        <f>Q85*VLOOKUP(K85,Tableau2[[Produits]:[Prix Unitaire]],4,FALSE)</f>
        <v>0</v>
      </c>
    </row>
    <row r="86" spans="10:18" x14ac:dyDescent="0.3">
      <c r="J86" t="str">
        <f>base!A85</f>
        <v>CAC.EST</v>
      </c>
      <c r="K86" t="str">
        <f>base!B85</f>
        <v>cacest 7</v>
      </c>
      <c r="L86">
        <f>SUMPRODUCT(((Tableau1[produits]=K86)*(Tableau1[N° Semaine]=1)*Tableau1[Qté S]))</f>
        <v>0</v>
      </c>
      <c r="M86">
        <f>SUMPRODUCT(((Tableau1[produits]=K86)*(Tableau1[N° Semaine]=2)*Tableau1[Qté S]))</f>
        <v>0</v>
      </c>
      <c r="N86">
        <f>SUMPRODUCT(((Tableau1[produits]=K86)*(Tableau1[N° Semaine]=3)*Tableau1[Qté S]))</f>
        <v>0</v>
      </c>
      <c r="O86">
        <f>SUMPRODUCT(((Tableau1[produits]=K86)*(Tableau1[N° Semaine]=4)*Tableau1[Qté S]))</f>
        <v>0</v>
      </c>
      <c r="P86">
        <f>SUMPRODUCT(((Tableau1[produits]=K86)*(Tableau1[N° Semaine]=5)*Tableau1[Qté S]))</f>
        <v>0</v>
      </c>
      <c r="Q86">
        <f t="shared" si="1"/>
        <v>0</v>
      </c>
      <c r="R86" s="41">
        <f>Q86*VLOOKUP(K86,Tableau2[[Produits]:[Prix Unitaire]],4,FALSE)</f>
        <v>0</v>
      </c>
    </row>
    <row r="87" spans="10:18" x14ac:dyDescent="0.3">
      <c r="J87" t="str">
        <f>base!A86</f>
        <v>CAC.EST</v>
      </c>
      <c r="K87" t="str">
        <f>base!B86</f>
        <v>cacest 8</v>
      </c>
      <c r="L87">
        <f>SUMPRODUCT(((Tableau1[produits]=K87)*(Tableau1[N° Semaine]=1)*Tableau1[Qté S]))</f>
        <v>0</v>
      </c>
      <c r="M87">
        <f>SUMPRODUCT(((Tableau1[produits]=K87)*(Tableau1[N° Semaine]=2)*Tableau1[Qté S]))</f>
        <v>0</v>
      </c>
      <c r="N87">
        <f>SUMPRODUCT(((Tableau1[produits]=K87)*(Tableau1[N° Semaine]=3)*Tableau1[Qté S]))</f>
        <v>0</v>
      </c>
      <c r="O87">
        <f>SUMPRODUCT(((Tableau1[produits]=K87)*(Tableau1[N° Semaine]=4)*Tableau1[Qté S]))</f>
        <v>0</v>
      </c>
      <c r="P87">
        <f>SUMPRODUCT(((Tableau1[produits]=K87)*(Tableau1[N° Semaine]=5)*Tableau1[Qté S]))</f>
        <v>0</v>
      </c>
      <c r="Q87">
        <f t="shared" si="1"/>
        <v>0</v>
      </c>
      <c r="R87" s="41">
        <f>Q87*VLOOKUP(K87,Tableau2[[Produits]:[Prix Unitaire]],4,FALSE)</f>
        <v>0</v>
      </c>
    </row>
    <row r="88" spans="10:18" x14ac:dyDescent="0.3">
      <c r="J88" t="str">
        <f>base!A87</f>
        <v>CAC.EST</v>
      </c>
      <c r="K88" t="str">
        <f>base!B87</f>
        <v>cacest 9</v>
      </c>
      <c r="L88">
        <f>SUMPRODUCT(((Tableau1[produits]=K88)*(Tableau1[N° Semaine]=1)*Tableau1[Qté S]))</f>
        <v>0</v>
      </c>
      <c r="M88">
        <f>SUMPRODUCT(((Tableau1[produits]=K88)*(Tableau1[N° Semaine]=2)*Tableau1[Qté S]))</f>
        <v>0</v>
      </c>
      <c r="N88">
        <f>SUMPRODUCT(((Tableau1[produits]=K88)*(Tableau1[N° Semaine]=3)*Tableau1[Qté S]))</f>
        <v>0</v>
      </c>
      <c r="O88">
        <f>SUMPRODUCT(((Tableau1[produits]=K88)*(Tableau1[N° Semaine]=4)*Tableau1[Qté S]))</f>
        <v>0</v>
      </c>
      <c r="P88">
        <f>SUMPRODUCT(((Tableau1[produits]=K88)*(Tableau1[N° Semaine]=5)*Tableau1[Qté S]))</f>
        <v>0</v>
      </c>
      <c r="Q88">
        <f t="shared" si="1"/>
        <v>0</v>
      </c>
      <c r="R88" s="41">
        <f>Q88*VLOOKUP(K88,Tableau2[[Produits]:[Prix Unitaire]],4,FALSE)</f>
        <v>0</v>
      </c>
    </row>
    <row r="89" spans="10:18" x14ac:dyDescent="0.3">
      <c r="J89" t="str">
        <f>base!A88</f>
        <v>CAC.EST</v>
      </c>
      <c r="K89" t="str">
        <f>base!B88</f>
        <v>cacest 98</v>
      </c>
      <c r="L89">
        <f>SUMPRODUCT(((Tableau1[produits]=K89)*(Tableau1[N° Semaine]=1)*Tableau1[Qté S]))</f>
        <v>0</v>
      </c>
      <c r="M89">
        <f>SUMPRODUCT(((Tableau1[produits]=K89)*(Tableau1[N° Semaine]=2)*Tableau1[Qté S]))</f>
        <v>0</v>
      </c>
      <c r="N89">
        <f>SUMPRODUCT(((Tableau1[produits]=K89)*(Tableau1[N° Semaine]=3)*Tableau1[Qté S]))</f>
        <v>0</v>
      </c>
      <c r="O89">
        <f>SUMPRODUCT(((Tableau1[produits]=K89)*(Tableau1[N° Semaine]=4)*Tableau1[Qté S]))</f>
        <v>0</v>
      </c>
      <c r="P89">
        <f>SUMPRODUCT(((Tableau1[produits]=K89)*(Tableau1[N° Semaine]=5)*Tableau1[Qté S]))</f>
        <v>0</v>
      </c>
      <c r="Q89">
        <f t="shared" si="1"/>
        <v>0</v>
      </c>
      <c r="R89" s="41">
        <f>Q89*VLOOKUP(K89,Tableau2[[Produits]:[Prix Unitaire]],4,FALSE)</f>
        <v>0</v>
      </c>
    </row>
    <row r="90" spans="10:18" x14ac:dyDescent="0.3">
      <c r="J90" t="str">
        <f>base!A89</f>
        <v>CAC.EST</v>
      </c>
      <c r="K90" t="str">
        <f>base!B89</f>
        <v>cacest 99</v>
      </c>
      <c r="L90">
        <f>SUMPRODUCT(((Tableau1[produits]=K90)*(Tableau1[N° Semaine]=1)*Tableau1[Qté S]))</f>
        <v>0</v>
      </c>
      <c r="M90">
        <f>SUMPRODUCT(((Tableau1[produits]=K90)*(Tableau1[N° Semaine]=2)*Tableau1[Qté S]))</f>
        <v>0</v>
      </c>
      <c r="N90">
        <f>SUMPRODUCT(((Tableau1[produits]=K90)*(Tableau1[N° Semaine]=3)*Tableau1[Qté S]))</f>
        <v>0</v>
      </c>
      <c r="O90">
        <f>SUMPRODUCT(((Tableau1[produits]=K90)*(Tableau1[N° Semaine]=4)*Tableau1[Qté S]))</f>
        <v>0</v>
      </c>
      <c r="P90">
        <f>SUMPRODUCT(((Tableau1[produits]=K90)*(Tableau1[N° Semaine]=5)*Tableau1[Qté S]))</f>
        <v>0</v>
      </c>
      <c r="Q90">
        <f t="shared" si="1"/>
        <v>0</v>
      </c>
      <c r="R90" s="41">
        <f>Q90*VLOOKUP(K90,Tableau2[[Produits]:[Prix Unitaire]],4,FALSE)</f>
        <v>0</v>
      </c>
    </row>
    <row r="91" spans="10:18" x14ac:dyDescent="0.3">
      <c r="J91" t="str">
        <f>base!A90</f>
        <v>DIVERS</v>
      </c>
      <c r="K91" t="str">
        <f>base!B90</f>
        <v>Divers 1</v>
      </c>
      <c r="L91">
        <f>SUMPRODUCT(((Tableau1[produits]=K91)*(Tableau1[N° Semaine]=1)*Tableau1[Qté S]))</f>
        <v>0</v>
      </c>
      <c r="M91">
        <f>SUMPRODUCT(((Tableau1[produits]=K91)*(Tableau1[N° Semaine]=2)*Tableau1[Qté S]))</f>
        <v>0</v>
      </c>
      <c r="N91">
        <f>SUMPRODUCT(((Tableau1[produits]=K91)*(Tableau1[N° Semaine]=3)*Tableau1[Qté S]))</f>
        <v>0</v>
      </c>
      <c r="O91">
        <f>SUMPRODUCT(((Tableau1[produits]=K91)*(Tableau1[N° Semaine]=4)*Tableau1[Qté S]))</f>
        <v>0</v>
      </c>
      <c r="P91">
        <f>SUMPRODUCT(((Tableau1[produits]=K91)*(Tableau1[N° Semaine]=5)*Tableau1[Qté S]))</f>
        <v>0</v>
      </c>
      <c r="Q91">
        <f t="shared" si="1"/>
        <v>0</v>
      </c>
      <c r="R91" s="41">
        <f>Q91*VLOOKUP(K91,Tableau2[[Produits]:[Prix Unitaire]],4,FALSE)</f>
        <v>0</v>
      </c>
    </row>
    <row r="92" spans="10:18" x14ac:dyDescent="0.3">
      <c r="J92" t="str">
        <f>base!A91</f>
        <v>DIVERS</v>
      </c>
      <c r="K92" t="str">
        <f>base!B91</f>
        <v>Divers 10</v>
      </c>
      <c r="L92">
        <f>SUMPRODUCT(((Tableau1[produits]=K92)*(Tableau1[N° Semaine]=1)*Tableau1[Qté S]))</f>
        <v>0</v>
      </c>
      <c r="M92">
        <f>SUMPRODUCT(((Tableau1[produits]=K92)*(Tableau1[N° Semaine]=2)*Tableau1[Qté S]))</f>
        <v>0</v>
      </c>
      <c r="N92">
        <f>SUMPRODUCT(((Tableau1[produits]=K92)*(Tableau1[N° Semaine]=3)*Tableau1[Qté S]))</f>
        <v>0</v>
      </c>
      <c r="O92">
        <f>SUMPRODUCT(((Tableau1[produits]=K92)*(Tableau1[N° Semaine]=4)*Tableau1[Qté S]))</f>
        <v>2</v>
      </c>
      <c r="P92">
        <f>SUMPRODUCT(((Tableau1[produits]=K92)*(Tableau1[N° Semaine]=5)*Tableau1[Qté S]))</f>
        <v>0</v>
      </c>
      <c r="Q92">
        <f t="shared" si="1"/>
        <v>2</v>
      </c>
      <c r="R92" s="41">
        <f>Q92*VLOOKUP(K92,Tableau2[[Produits]:[Prix Unitaire]],4,FALSE)</f>
        <v>0</v>
      </c>
    </row>
    <row r="93" spans="10:18" x14ac:dyDescent="0.3">
      <c r="J93" t="str">
        <f>base!A92</f>
        <v>DIVERS</v>
      </c>
      <c r="K93" t="str">
        <f>base!B92</f>
        <v>Divers 100</v>
      </c>
      <c r="L93">
        <f>SUMPRODUCT(((Tableau1[produits]=K93)*(Tableau1[N° Semaine]=1)*Tableau1[Qté S]))</f>
        <v>0</v>
      </c>
      <c r="M93">
        <f>SUMPRODUCT(((Tableau1[produits]=K93)*(Tableau1[N° Semaine]=2)*Tableau1[Qté S]))</f>
        <v>0</v>
      </c>
      <c r="N93">
        <f>SUMPRODUCT(((Tableau1[produits]=K93)*(Tableau1[N° Semaine]=3)*Tableau1[Qté S]))</f>
        <v>0</v>
      </c>
      <c r="O93">
        <f>SUMPRODUCT(((Tableau1[produits]=K93)*(Tableau1[N° Semaine]=4)*Tableau1[Qté S]))</f>
        <v>0</v>
      </c>
      <c r="P93">
        <f>SUMPRODUCT(((Tableau1[produits]=K93)*(Tableau1[N° Semaine]=5)*Tableau1[Qté S]))</f>
        <v>0</v>
      </c>
      <c r="Q93">
        <f t="shared" si="1"/>
        <v>0</v>
      </c>
      <c r="R93" s="41">
        <f>Q93*VLOOKUP(K93,Tableau2[[Produits]:[Prix Unitaire]],4,FALSE)</f>
        <v>0</v>
      </c>
    </row>
    <row r="94" spans="10:18" x14ac:dyDescent="0.3">
      <c r="J94" t="str">
        <f>base!A93</f>
        <v>DIVERS</v>
      </c>
      <c r="K94" t="str">
        <f>base!B93</f>
        <v>Divers 11</v>
      </c>
      <c r="L94">
        <f>SUMPRODUCT(((Tableau1[produits]=K94)*(Tableau1[N° Semaine]=1)*Tableau1[Qté S]))</f>
        <v>0</v>
      </c>
      <c r="M94">
        <f>SUMPRODUCT(((Tableau1[produits]=K94)*(Tableau1[N° Semaine]=2)*Tableau1[Qté S]))</f>
        <v>0</v>
      </c>
      <c r="N94">
        <f>SUMPRODUCT(((Tableau1[produits]=K94)*(Tableau1[N° Semaine]=3)*Tableau1[Qté S]))</f>
        <v>0</v>
      </c>
      <c r="O94">
        <f>SUMPRODUCT(((Tableau1[produits]=K94)*(Tableau1[N° Semaine]=4)*Tableau1[Qté S]))</f>
        <v>0</v>
      </c>
      <c r="P94">
        <f>SUMPRODUCT(((Tableau1[produits]=K94)*(Tableau1[N° Semaine]=5)*Tableau1[Qté S]))</f>
        <v>0</v>
      </c>
      <c r="Q94">
        <f t="shared" si="1"/>
        <v>0</v>
      </c>
      <c r="R94" s="41">
        <f>Q94*VLOOKUP(K94,Tableau2[[Produits]:[Prix Unitaire]],4,FALSE)</f>
        <v>0</v>
      </c>
    </row>
    <row r="95" spans="10:18" x14ac:dyDescent="0.3">
      <c r="J95" t="str">
        <f>base!A94</f>
        <v>DIVERS</v>
      </c>
      <c r="K95" t="str">
        <f>base!B94</f>
        <v>Divers 12</v>
      </c>
      <c r="L95">
        <f>SUMPRODUCT(((Tableau1[produits]=K95)*(Tableau1[N° Semaine]=1)*Tableau1[Qté S]))</f>
        <v>0</v>
      </c>
      <c r="M95">
        <f>SUMPRODUCT(((Tableau1[produits]=K95)*(Tableau1[N° Semaine]=2)*Tableau1[Qté S]))</f>
        <v>0</v>
      </c>
      <c r="N95">
        <f>SUMPRODUCT(((Tableau1[produits]=K95)*(Tableau1[N° Semaine]=3)*Tableau1[Qté S]))</f>
        <v>0</v>
      </c>
      <c r="O95">
        <f>SUMPRODUCT(((Tableau1[produits]=K95)*(Tableau1[N° Semaine]=4)*Tableau1[Qté S]))</f>
        <v>0</v>
      </c>
      <c r="P95">
        <f>SUMPRODUCT(((Tableau1[produits]=K95)*(Tableau1[N° Semaine]=5)*Tableau1[Qté S]))</f>
        <v>0</v>
      </c>
      <c r="Q95">
        <f t="shared" si="1"/>
        <v>0</v>
      </c>
      <c r="R95" s="41">
        <f>Q95*VLOOKUP(K95,Tableau2[[Produits]:[Prix Unitaire]],4,FALSE)</f>
        <v>0</v>
      </c>
    </row>
    <row r="96" spans="10:18" x14ac:dyDescent="0.3">
      <c r="J96" t="str">
        <f>base!A95</f>
        <v>DIVERS</v>
      </c>
      <c r="K96" t="str">
        <f>base!B95</f>
        <v>Divers 13</v>
      </c>
      <c r="L96">
        <f>SUMPRODUCT(((Tableau1[produits]=K96)*(Tableau1[N° Semaine]=1)*Tableau1[Qté S]))</f>
        <v>0</v>
      </c>
      <c r="M96">
        <f>SUMPRODUCT(((Tableau1[produits]=K96)*(Tableau1[N° Semaine]=2)*Tableau1[Qté S]))</f>
        <v>0</v>
      </c>
      <c r="N96">
        <f>SUMPRODUCT(((Tableau1[produits]=K96)*(Tableau1[N° Semaine]=3)*Tableau1[Qté S]))</f>
        <v>0</v>
      </c>
      <c r="O96">
        <f>SUMPRODUCT(((Tableau1[produits]=K96)*(Tableau1[N° Semaine]=4)*Tableau1[Qté S]))</f>
        <v>0</v>
      </c>
      <c r="P96">
        <f>SUMPRODUCT(((Tableau1[produits]=K96)*(Tableau1[N° Semaine]=5)*Tableau1[Qté S]))</f>
        <v>0</v>
      </c>
      <c r="Q96">
        <f t="shared" si="1"/>
        <v>0</v>
      </c>
      <c r="R96" s="41">
        <f>Q96*VLOOKUP(K96,Tableau2[[Produits]:[Prix Unitaire]],4,FALSE)</f>
        <v>0</v>
      </c>
    </row>
    <row r="97" spans="10:18" x14ac:dyDescent="0.3">
      <c r="J97" t="str">
        <f>base!A96</f>
        <v>DIVERS</v>
      </c>
      <c r="K97" t="str">
        <f>base!B96</f>
        <v>Divers 14</v>
      </c>
      <c r="L97">
        <f>SUMPRODUCT(((Tableau1[produits]=K97)*(Tableau1[N° Semaine]=1)*Tableau1[Qté S]))</f>
        <v>0</v>
      </c>
      <c r="M97">
        <f>SUMPRODUCT(((Tableau1[produits]=K97)*(Tableau1[N° Semaine]=2)*Tableau1[Qté S]))</f>
        <v>0</v>
      </c>
      <c r="N97">
        <f>SUMPRODUCT(((Tableau1[produits]=K97)*(Tableau1[N° Semaine]=3)*Tableau1[Qté S]))</f>
        <v>0</v>
      </c>
      <c r="O97">
        <f>SUMPRODUCT(((Tableau1[produits]=K97)*(Tableau1[N° Semaine]=4)*Tableau1[Qté S]))</f>
        <v>0</v>
      </c>
      <c r="P97">
        <f>SUMPRODUCT(((Tableau1[produits]=K97)*(Tableau1[N° Semaine]=5)*Tableau1[Qté S]))</f>
        <v>0</v>
      </c>
      <c r="Q97">
        <f t="shared" si="1"/>
        <v>0</v>
      </c>
      <c r="R97" s="41">
        <f>Q97*VLOOKUP(K97,Tableau2[[Produits]:[Prix Unitaire]],4,FALSE)</f>
        <v>0</v>
      </c>
    </row>
    <row r="98" spans="10:18" x14ac:dyDescent="0.3">
      <c r="J98" t="str">
        <f>base!A97</f>
        <v>DIVERS</v>
      </c>
      <c r="K98" t="str">
        <f>base!B97</f>
        <v>Divers 15</v>
      </c>
      <c r="L98">
        <f>SUMPRODUCT(((Tableau1[produits]=K98)*(Tableau1[N° Semaine]=1)*Tableau1[Qté S]))</f>
        <v>0</v>
      </c>
      <c r="M98">
        <f>SUMPRODUCT(((Tableau1[produits]=K98)*(Tableau1[N° Semaine]=2)*Tableau1[Qté S]))</f>
        <v>0</v>
      </c>
      <c r="N98">
        <f>SUMPRODUCT(((Tableau1[produits]=K98)*(Tableau1[N° Semaine]=3)*Tableau1[Qté S]))</f>
        <v>0</v>
      </c>
      <c r="O98">
        <f>SUMPRODUCT(((Tableau1[produits]=K98)*(Tableau1[N° Semaine]=4)*Tableau1[Qté S]))</f>
        <v>0</v>
      </c>
      <c r="P98">
        <f>SUMPRODUCT(((Tableau1[produits]=K98)*(Tableau1[N° Semaine]=5)*Tableau1[Qté S]))</f>
        <v>0</v>
      </c>
      <c r="Q98">
        <f t="shared" si="1"/>
        <v>0</v>
      </c>
      <c r="R98" s="41">
        <f>Q98*VLOOKUP(K98,Tableau2[[Produits]:[Prix Unitaire]],4,FALSE)</f>
        <v>0</v>
      </c>
    </row>
    <row r="99" spans="10:18" x14ac:dyDescent="0.3">
      <c r="J99" t="str">
        <f>base!A98</f>
        <v>DIVERS</v>
      </c>
      <c r="K99" t="str">
        <f>base!B98</f>
        <v>Divers 16</v>
      </c>
      <c r="L99">
        <f>SUMPRODUCT(((Tableau1[produits]=K99)*(Tableau1[N° Semaine]=1)*Tableau1[Qté S]))</f>
        <v>0</v>
      </c>
      <c r="M99">
        <f>SUMPRODUCT(((Tableau1[produits]=K99)*(Tableau1[N° Semaine]=2)*Tableau1[Qté S]))</f>
        <v>0</v>
      </c>
      <c r="N99">
        <f>SUMPRODUCT(((Tableau1[produits]=K99)*(Tableau1[N° Semaine]=3)*Tableau1[Qté S]))</f>
        <v>0</v>
      </c>
      <c r="O99">
        <f>SUMPRODUCT(((Tableau1[produits]=K99)*(Tableau1[N° Semaine]=4)*Tableau1[Qté S]))</f>
        <v>0</v>
      </c>
      <c r="P99">
        <f>SUMPRODUCT(((Tableau1[produits]=K99)*(Tableau1[N° Semaine]=5)*Tableau1[Qté S]))</f>
        <v>0</v>
      </c>
      <c r="Q99">
        <f t="shared" si="1"/>
        <v>0</v>
      </c>
      <c r="R99" s="41">
        <f>Q99*VLOOKUP(K99,Tableau2[[Produits]:[Prix Unitaire]],4,FALSE)</f>
        <v>0</v>
      </c>
    </row>
    <row r="100" spans="10:18" x14ac:dyDescent="0.3">
      <c r="J100" t="str">
        <f>base!A99</f>
        <v>DIVERS</v>
      </c>
      <c r="K100" t="str">
        <f>base!B99</f>
        <v>Divers 17</v>
      </c>
      <c r="L100">
        <f>SUMPRODUCT(((Tableau1[produits]=K100)*(Tableau1[N° Semaine]=1)*Tableau1[Qté S]))</f>
        <v>0</v>
      </c>
      <c r="M100">
        <f>SUMPRODUCT(((Tableau1[produits]=K100)*(Tableau1[N° Semaine]=2)*Tableau1[Qté S]))</f>
        <v>0</v>
      </c>
      <c r="N100">
        <f>SUMPRODUCT(((Tableau1[produits]=K100)*(Tableau1[N° Semaine]=3)*Tableau1[Qté S]))</f>
        <v>0</v>
      </c>
      <c r="O100">
        <f>SUMPRODUCT(((Tableau1[produits]=K100)*(Tableau1[N° Semaine]=4)*Tableau1[Qté S]))</f>
        <v>0</v>
      </c>
      <c r="P100">
        <f>SUMPRODUCT(((Tableau1[produits]=K100)*(Tableau1[N° Semaine]=5)*Tableau1[Qté S]))</f>
        <v>0</v>
      </c>
      <c r="Q100">
        <f t="shared" si="1"/>
        <v>0</v>
      </c>
      <c r="R100" s="41">
        <f>Q100*VLOOKUP(K100,Tableau2[[Produits]:[Prix Unitaire]],4,FALSE)</f>
        <v>0</v>
      </c>
    </row>
    <row r="101" spans="10:18" x14ac:dyDescent="0.3">
      <c r="J101" t="str">
        <f>base!A100</f>
        <v>DIVERS</v>
      </c>
      <c r="K101" t="str">
        <f>base!B100</f>
        <v>Divers 18</v>
      </c>
      <c r="L101">
        <f>SUMPRODUCT(((Tableau1[produits]=K101)*(Tableau1[N° Semaine]=1)*Tableau1[Qté S]))</f>
        <v>0</v>
      </c>
      <c r="M101">
        <f>SUMPRODUCT(((Tableau1[produits]=K101)*(Tableau1[N° Semaine]=2)*Tableau1[Qté S]))</f>
        <v>0</v>
      </c>
      <c r="N101">
        <f>SUMPRODUCT(((Tableau1[produits]=K101)*(Tableau1[N° Semaine]=3)*Tableau1[Qté S]))</f>
        <v>0</v>
      </c>
      <c r="O101">
        <f>SUMPRODUCT(((Tableau1[produits]=K101)*(Tableau1[N° Semaine]=4)*Tableau1[Qté S]))</f>
        <v>0</v>
      </c>
      <c r="P101">
        <f>SUMPRODUCT(((Tableau1[produits]=K101)*(Tableau1[N° Semaine]=5)*Tableau1[Qté S]))</f>
        <v>0</v>
      </c>
      <c r="Q101">
        <f t="shared" si="1"/>
        <v>0</v>
      </c>
      <c r="R101" s="41">
        <f>Q101*VLOOKUP(K101,Tableau2[[Produits]:[Prix Unitaire]],4,FALSE)</f>
        <v>0</v>
      </c>
    </row>
    <row r="102" spans="10:18" x14ac:dyDescent="0.3">
      <c r="J102" t="str">
        <f>base!A101</f>
        <v>DIVERS</v>
      </c>
      <c r="K102" t="str">
        <f>base!B101</f>
        <v>Divers 19</v>
      </c>
      <c r="L102">
        <f>SUMPRODUCT(((Tableau1[produits]=K102)*(Tableau1[N° Semaine]=1)*Tableau1[Qté S]))</f>
        <v>0</v>
      </c>
      <c r="M102">
        <f>SUMPRODUCT(((Tableau1[produits]=K102)*(Tableau1[N° Semaine]=2)*Tableau1[Qté S]))</f>
        <v>0</v>
      </c>
      <c r="N102">
        <f>SUMPRODUCT(((Tableau1[produits]=K102)*(Tableau1[N° Semaine]=3)*Tableau1[Qté S]))</f>
        <v>0</v>
      </c>
      <c r="O102">
        <f>SUMPRODUCT(((Tableau1[produits]=K102)*(Tableau1[N° Semaine]=4)*Tableau1[Qté S]))</f>
        <v>0</v>
      </c>
      <c r="P102">
        <f>SUMPRODUCT(((Tableau1[produits]=K102)*(Tableau1[N° Semaine]=5)*Tableau1[Qté S]))</f>
        <v>0</v>
      </c>
      <c r="Q102">
        <f t="shared" si="1"/>
        <v>0</v>
      </c>
      <c r="R102" s="41">
        <f>Q102*VLOOKUP(K102,Tableau2[[Produits]:[Prix Unitaire]],4,FALSE)</f>
        <v>0</v>
      </c>
    </row>
    <row r="103" spans="10:18" x14ac:dyDescent="0.3">
      <c r="J103" t="str">
        <f>base!A102</f>
        <v>DIVERS</v>
      </c>
      <c r="K103" t="str">
        <f>base!B102</f>
        <v>Divers 2</v>
      </c>
      <c r="L103">
        <f>SUMPRODUCT(((Tableau1[produits]=K103)*(Tableau1[N° Semaine]=1)*Tableau1[Qté S]))</f>
        <v>0</v>
      </c>
      <c r="M103">
        <f>SUMPRODUCT(((Tableau1[produits]=K103)*(Tableau1[N° Semaine]=2)*Tableau1[Qté S]))</f>
        <v>0</v>
      </c>
      <c r="N103">
        <f>SUMPRODUCT(((Tableau1[produits]=K103)*(Tableau1[N° Semaine]=3)*Tableau1[Qté S]))</f>
        <v>0</v>
      </c>
      <c r="O103">
        <f>SUMPRODUCT(((Tableau1[produits]=K103)*(Tableau1[N° Semaine]=4)*Tableau1[Qté S]))</f>
        <v>0</v>
      </c>
      <c r="P103">
        <f>SUMPRODUCT(((Tableau1[produits]=K103)*(Tableau1[N° Semaine]=5)*Tableau1[Qté S]))</f>
        <v>0</v>
      </c>
      <c r="Q103">
        <f t="shared" si="1"/>
        <v>0</v>
      </c>
      <c r="R103" s="41">
        <f>Q103*VLOOKUP(K103,Tableau2[[Produits]:[Prix Unitaire]],4,FALSE)</f>
        <v>0</v>
      </c>
    </row>
    <row r="104" spans="10:18" x14ac:dyDescent="0.3">
      <c r="J104" t="str">
        <f>base!A103</f>
        <v>DIVERS</v>
      </c>
      <c r="K104" t="str">
        <f>base!B103</f>
        <v>Divers 20</v>
      </c>
      <c r="L104">
        <f>SUMPRODUCT(((Tableau1[produits]=K104)*(Tableau1[N° Semaine]=1)*Tableau1[Qté S]))</f>
        <v>0</v>
      </c>
      <c r="M104">
        <f>SUMPRODUCT(((Tableau1[produits]=K104)*(Tableau1[N° Semaine]=2)*Tableau1[Qté S]))</f>
        <v>0</v>
      </c>
      <c r="N104">
        <f>SUMPRODUCT(((Tableau1[produits]=K104)*(Tableau1[N° Semaine]=3)*Tableau1[Qté S]))</f>
        <v>0</v>
      </c>
      <c r="O104">
        <f>SUMPRODUCT(((Tableau1[produits]=K104)*(Tableau1[N° Semaine]=4)*Tableau1[Qté S]))</f>
        <v>0</v>
      </c>
      <c r="P104">
        <f>SUMPRODUCT(((Tableau1[produits]=K104)*(Tableau1[N° Semaine]=5)*Tableau1[Qté S]))</f>
        <v>0</v>
      </c>
      <c r="Q104">
        <f t="shared" si="1"/>
        <v>0</v>
      </c>
      <c r="R104" s="41">
        <f>Q104*VLOOKUP(K104,Tableau2[[Produits]:[Prix Unitaire]],4,FALSE)</f>
        <v>0</v>
      </c>
    </row>
    <row r="105" spans="10:18" x14ac:dyDescent="0.3">
      <c r="J105" t="str">
        <f>base!A104</f>
        <v>DIVERS</v>
      </c>
      <c r="K105" t="str">
        <f>base!B104</f>
        <v>Divers 21</v>
      </c>
      <c r="L105">
        <f>SUMPRODUCT(((Tableau1[produits]=K105)*(Tableau1[N° Semaine]=1)*Tableau1[Qté S]))</f>
        <v>0</v>
      </c>
      <c r="M105">
        <f>SUMPRODUCT(((Tableau1[produits]=K105)*(Tableau1[N° Semaine]=2)*Tableau1[Qté S]))</f>
        <v>0</v>
      </c>
      <c r="N105">
        <f>SUMPRODUCT(((Tableau1[produits]=K105)*(Tableau1[N° Semaine]=3)*Tableau1[Qté S]))</f>
        <v>0</v>
      </c>
      <c r="O105">
        <f>SUMPRODUCT(((Tableau1[produits]=K105)*(Tableau1[N° Semaine]=4)*Tableau1[Qté S]))</f>
        <v>0</v>
      </c>
      <c r="P105">
        <f>SUMPRODUCT(((Tableau1[produits]=K105)*(Tableau1[N° Semaine]=5)*Tableau1[Qté S]))</f>
        <v>0</v>
      </c>
      <c r="Q105">
        <f t="shared" si="1"/>
        <v>0</v>
      </c>
      <c r="R105" s="41">
        <f>Q105*VLOOKUP(K105,Tableau2[[Produits]:[Prix Unitaire]],4,FALSE)</f>
        <v>0</v>
      </c>
    </row>
    <row r="106" spans="10:18" x14ac:dyDescent="0.3">
      <c r="J106" t="str">
        <f>base!A105</f>
        <v>DIVERS</v>
      </c>
      <c r="K106" t="str">
        <f>base!B105</f>
        <v>Divers 22</v>
      </c>
      <c r="L106">
        <f>SUMPRODUCT(((Tableau1[produits]=K106)*(Tableau1[N° Semaine]=1)*Tableau1[Qté S]))</f>
        <v>0</v>
      </c>
      <c r="M106">
        <f>SUMPRODUCT(((Tableau1[produits]=K106)*(Tableau1[N° Semaine]=2)*Tableau1[Qté S]))</f>
        <v>0</v>
      </c>
      <c r="N106">
        <f>SUMPRODUCT(((Tableau1[produits]=K106)*(Tableau1[N° Semaine]=3)*Tableau1[Qté S]))</f>
        <v>0</v>
      </c>
      <c r="O106">
        <f>SUMPRODUCT(((Tableau1[produits]=K106)*(Tableau1[N° Semaine]=4)*Tableau1[Qté S]))</f>
        <v>0</v>
      </c>
      <c r="P106">
        <f>SUMPRODUCT(((Tableau1[produits]=K106)*(Tableau1[N° Semaine]=5)*Tableau1[Qté S]))</f>
        <v>0</v>
      </c>
      <c r="Q106">
        <f t="shared" si="1"/>
        <v>0</v>
      </c>
      <c r="R106" s="41">
        <f>Q106*VLOOKUP(K106,Tableau2[[Produits]:[Prix Unitaire]],4,FALSE)</f>
        <v>0</v>
      </c>
    </row>
    <row r="107" spans="10:18" x14ac:dyDescent="0.3">
      <c r="J107" t="str">
        <f>base!A106</f>
        <v>DIVERS</v>
      </c>
      <c r="K107" t="str">
        <f>base!B106</f>
        <v>Divers 23</v>
      </c>
      <c r="L107">
        <f>SUMPRODUCT(((Tableau1[produits]=K107)*(Tableau1[N° Semaine]=1)*Tableau1[Qté S]))</f>
        <v>0</v>
      </c>
      <c r="M107">
        <f>SUMPRODUCT(((Tableau1[produits]=K107)*(Tableau1[N° Semaine]=2)*Tableau1[Qté S]))</f>
        <v>0</v>
      </c>
      <c r="N107">
        <f>SUMPRODUCT(((Tableau1[produits]=K107)*(Tableau1[N° Semaine]=3)*Tableau1[Qté S]))</f>
        <v>0</v>
      </c>
      <c r="O107">
        <f>SUMPRODUCT(((Tableau1[produits]=K107)*(Tableau1[N° Semaine]=4)*Tableau1[Qté S]))</f>
        <v>0</v>
      </c>
      <c r="P107">
        <f>SUMPRODUCT(((Tableau1[produits]=K107)*(Tableau1[N° Semaine]=5)*Tableau1[Qté S]))</f>
        <v>0</v>
      </c>
      <c r="Q107">
        <f t="shared" si="1"/>
        <v>0</v>
      </c>
      <c r="R107" s="41">
        <f>Q107*VLOOKUP(K107,Tableau2[[Produits]:[Prix Unitaire]],4,FALSE)</f>
        <v>0</v>
      </c>
    </row>
    <row r="108" spans="10:18" x14ac:dyDescent="0.3">
      <c r="J108" t="str">
        <f>base!A107</f>
        <v>DIVERS</v>
      </c>
      <c r="K108" t="str">
        <f>base!B107</f>
        <v>Divers 3</v>
      </c>
      <c r="L108">
        <f>SUMPRODUCT(((Tableau1[produits]=K108)*(Tableau1[N° Semaine]=1)*Tableau1[Qté S]))</f>
        <v>0</v>
      </c>
      <c r="M108">
        <f>SUMPRODUCT(((Tableau1[produits]=K108)*(Tableau1[N° Semaine]=2)*Tableau1[Qté S]))</f>
        <v>0</v>
      </c>
      <c r="N108">
        <f>SUMPRODUCT(((Tableau1[produits]=K108)*(Tableau1[N° Semaine]=3)*Tableau1[Qté S]))</f>
        <v>0</v>
      </c>
      <c r="O108">
        <f>SUMPRODUCT(((Tableau1[produits]=K108)*(Tableau1[N° Semaine]=4)*Tableau1[Qté S]))</f>
        <v>0</v>
      </c>
      <c r="P108">
        <f>SUMPRODUCT(((Tableau1[produits]=K108)*(Tableau1[N° Semaine]=5)*Tableau1[Qté S]))</f>
        <v>0</v>
      </c>
      <c r="Q108">
        <f t="shared" si="1"/>
        <v>0</v>
      </c>
      <c r="R108" s="41">
        <f>Q108*VLOOKUP(K108,Tableau2[[Produits]:[Prix Unitaire]],4,FALSE)</f>
        <v>0</v>
      </c>
    </row>
    <row r="109" spans="10:18" x14ac:dyDescent="0.3">
      <c r="J109" t="str">
        <f>base!A108</f>
        <v>DIVERS</v>
      </c>
      <c r="K109" t="str">
        <f>base!B108</f>
        <v>Divers 4</v>
      </c>
      <c r="L109">
        <f>SUMPRODUCT(((Tableau1[produits]=K109)*(Tableau1[N° Semaine]=1)*Tableau1[Qté S]))</f>
        <v>0</v>
      </c>
      <c r="M109">
        <f>SUMPRODUCT(((Tableau1[produits]=K109)*(Tableau1[N° Semaine]=2)*Tableau1[Qté S]))</f>
        <v>0</v>
      </c>
      <c r="N109">
        <f>SUMPRODUCT(((Tableau1[produits]=K109)*(Tableau1[N° Semaine]=3)*Tableau1[Qté S]))</f>
        <v>0</v>
      </c>
      <c r="O109">
        <f>SUMPRODUCT(((Tableau1[produits]=K109)*(Tableau1[N° Semaine]=4)*Tableau1[Qté S]))</f>
        <v>0</v>
      </c>
      <c r="P109">
        <f>SUMPRODUCT(((Tableau1[produits]=K109)*(Tableau1[N° Semaine]=5)*Tableau1[Qté S]))</f>
        <v>0</v>
      </c>
      <c r="Q109">
        <f t="shared" si="1"/>
        <v>0</v>
      </c>
      <c r="R109" s="41">
        <f>Q109*VLOOKUP(K109,Tableau2[[Produits]:[Prix Unitaire]],4,FALSE)</f>
        <v>0</v>
      </c>
    </row>
    <row r="110" spans="10:18" x14ac:dyDescent="0.3">
      <c r="J110" t="str">
        <f>base!A109</f>
        <v>DIVERS</v>
      </c>
      <c r="K110" t="str">
        <f>base!B109</f>
        <v>Divers 5</v>
      </c>
      <c r="L110">
        <f>SUMPRODUCT(((Tableau1[produits]=K110)*(Tableau1[N° Semaine]=1)*Tableau1[Qté S]))</f>
        <v>0</v>
      </c>
      <c r="M110">
        <f>SUMPRODUCT(((Tableau1[produits]=K110)*(Tableau1[N° Semaine]=2)*Tableau1[Qté S]))</f>
        <v>0</v>
      </c>
      <c r="N110">
        <f>SUMPRODUCT(((Tableau1[produits]=K110)*(Tableau1[N° Semaine]=3)*Tableau1[Qté S]))</f>
        <v>0</v>
      </c>
      <c r="O110">
        <f>SUMPRODUCT(((Tableau1[produits]=K110)*(Tableau1[N° Semaine]=4)*Tableau1[Qté S]))</f>
        <v>0</v>
      </c>
      <c r="P110">
        <f>SUMPRODUCT(((Tableau1[produits]=K110)*(Tableau1[N° Semaine]=5)*Tableau1[Qté S]))</f>
        <v>0</v>
      </c>
      <c r="Q110">
        <f t="shared" si="1"/>
        <v>0</v>
      </c>
      <c r="R110" s="41">
        <f>Q110*VLOOKUP(K110,Tableau2[[Produits]:[Prix Unitaire]],4,FALSE)</f>
        <v>0</v>
      </c>
    </row>
    <row r="111" spans="10:18" x14ac:dyDescent="0.3">
      <c r="J111" t="str">
        <f>base!A110</f>
        <v>DIVERS</v>
      </c>
      <c r="K111" t="str">
        <f>base!B110</f>
        <v>Divers 6</v>
      </c>
      <c r="L111">
        <f>SUMPRODUCT(((Tableau1[produits]=K111)*(Tableau1[N° Semaine]=1)*Tableau1[Qté S]))</f>
        <v>0</v>
      </c>
      <c r="M111">
        <f>SUMPRODUCT(((Tableau1[produits]=K111)*(Tableau1[N° Semaine]=2)*Tableau1[Qté S]))</f>
        <v>0</v>
      </c>
      <c r="N111">
        <f>SUMPRODUCT(((Tableau1[produits]=K111)*(Tableau1[N° Semaine]=3)*Tableau1[Qté S]))</f>
        <v>0</v>
      </c>
      <c r="O111">
        <f>SUMPRODUCT(((Tableau1[produits]=K111)*(Tableau1[N° Semaine]=4)*Tableau1[Qté S]))</f>
        <v>0</v>
      </c>
      <c r="P111">
        <f>SUMPRODUCT(((Tableau1[produits]=K111)*(Tableau1[N° Semaine]=5)*Tableau1[Qté S]))</f>
        <v>0</v>
      </c>
      <c r="Q111">
        <f t="shared" si="1"/>
        <v>0</v>
      </c>
      <c r="R111" s="41">
        <f>Q111*VLOOKUP(K111,Tableau2[[Produits]:[Prix Unitaire]],4,FALSE)</f>
        <v>0</v>
      </c>
    </row>
    <row r="112" spans="10:18" x14ac:dyDescent="0.3">
      <c r="J112" t="str">
        <f>base!A111</f>
        <v>DIVERS</v>
      </c>
      <c r="K112" t="str">
        <f>base!B111</f>
        <v>Divers 7</v>
      </c>
      <c r="L112">
        <f>SUMPRODUCT(((Tableau1[produits]=K112)*(Tableau1[N° Semaine]=1)*Tableau1[Qté S]))</f>
        <v>0</v>
      </c>
      <c r="M112">
        <f>SUMPRODUCT(((Tableau1[produits]=K112)*(Tableau1[N° Semaine]=2)*Tableau1[Qté S]))</f>
        <v>0</v>
      </c>
      <c r="N112">
        <f>SUMPRODUCT(((Tableau1[produits]=K112)*(Tableau1[N° Semaine]=3)*Tableau1[Qté S]))</f>
        <v>0</v>
      </c>
      <c r="O112">
        <f>SUMPRODUCT(((Tableau1[produits]=K112)*(Tableau1[N° Semaine]=4)*Tableau1[Qté S]))</f>
        <v>0</v>
      </c>
      <c r="P112">
        <f>SUMPRODUCT(((Tableau1[produits]=K112)*(Tableau1[N° Semaine]=5)*Tableau1[Qté S]))</f>
        <v>0</v>
      </c>
      <c r="Q112">
        <f t="shared" si="1"/>
        <v>0</v>
      </c>
      <c r="R112" s="41">
        <f>Q112*VLOOKUP(K112,Tableau2[[Produits]:[Prix Unitaire]],4,FALSE)</f>
        <v>0</v>
      </c>
    </row>
    <row r="113" spans="10:18" x14ac:dyDescent="0.3">
      <c r="J113" t="str">
        <f>base!A112</f>
        <v>DIVERS</v>
      </c>
      <c r="K113" t="str">
        <f>base!B112</f>
        <v>Divers 8</v>
      </c>
      <c r="L113">
        <f>SUMPRODUCT(((Tableau1[produits]=K113)*(Tableau1[N° Semaine]=1)*Tableau1[Qté S]))</f>
        <v>0</v>
      </c>
      <c r="M113">
        <f>SUMPRODUCT(((Tableau1[produits]=K113)*(Tableau1[N° Semaine]=2)*Tableau1[Qté S]))</f>
        <v>0</v>
      </c>
      <c r="N113">
        <f>SUMPRODUCT(((Tableau1[produits]=K113)*(Tableau1[N° Semaine]=3)*Tableau1[Qté S]))</f>
        <v>0</v>
      </c>
      <c r="O113">
        <f>SUMPRODUCT(((Tableau1[produits]=K113)*(Tableau1[N° Semaine]=4)*Tableau1[Qté S]))</f>
        <v>0</v>
      </c>
      <c r="P113">
        <f>SUMPRODUCT(((Tableau1[produits]=K113)*(Tableau1[N° Semaine]=5)*Tableau1[Qté S]))</f>
        <v>0</v>
      </c>
      <c r="Q113">
        <f t="shared" si="1"/>
        <v>0</v>
      </c>
      <c r="R113" s="41">
        <f>Q113*VLOOKUP(K113,Tableau2[[Produits]:[Prix Unitaire]],4,FALSE)</f>
        <v>0</v>
      </c>
    </row>
    <row r="114" spans="10:18" x14ac:dyDescent="0.3">
      <c r="J114" t="str">
        <f>base!A113</f>
        <v>DIVERS</v>
      </c>
      <c r="K114" t="str">
        <f>base!B113</f>
        <v>Divers 9</v>
      </c>
      <c r="L114">
        <f>SUMPRODUCT(((Tableau1[produits]=K114)*(Tableau1[N° Semaine]=1)*Tableau1[Qté S]))</f>
        <v>0</v>
      </c>
      <c r="M114">
        <f>SUMPRODUCT(((Tableau1[produits]=K114)*(Tableau1[N° Semaine]=2)*Tableau1[Qté S]))</f>
        <v>0</v>
      </c>
      <c r="N114">
        <f>SUMPRODUCT(((Tableau1[produits]=K114)*(Tableau1[N° Semaine]=3)*Tableau1[Qté S]))</f>
        <v>0</v>
      </c>
      <c r="O114">
        <f>SUMPRODUCT(((Tableau1[produits]=K114)*(Tableau1[N° Semaine]=4)*Tableau1[Qté S]))</f>
        <v>0</v>
      </c>
      <c r="P114">
        <f>SUMPRODUCT(((Tableau1[produits]=K114)*(Tableau1[N° Semaine]=5)*Tableau1[Qté S]))</f>
        <v>0</v>
      </c>
      <c r="Q114">
        <f t="shared" si="1"/>
        <v>0</v>
      </c>
      <c r="R114" s="41">
        <f>Q114*VLOOKUP(K114,Tableau2[[Produits]:[Prix Unitaire]],4,FALSE)</f>
        <v>0</v>
      </c>
    </row>
    <row r="115" spans="10:18" x14ac:dyDescent="0.3">
      <c r="J115" t="str">
        <f>base!A114</f>
        <v>DIVERS</v>
      </c>
      <c r="K115" t="str">
        <f>base!B114</f>
        <v>Divers 96</v>
      </c>
      <c r="L115">
        <f>SUMPRODUCT(((Tableau1[produits]=K115)*(Tableau1[N° Semaine]=1)*Tableau1[Qté S]))</f>
        <v>0</v>
      </c>
      <c r="M115">
        <f>SUMPRODUCT(((Tableau1[produits]=K115)*(Tableau1[N° Semaine]=2)*Tableau1[Qté S]))</f>
        <v>0</v>
      </c>
      <c r="N115">
        <f>SUMPRODUCT(((Tableau1[produits]=K115)*(Tableau1[N° Semaine]=3)*Tableau1[Qté S]))</f>
        <v>0</v>
      </c>
      <c r="O115">
        <f>SUMPRODUCT(((Tableau1[produits]=K115)*(Tableau1[N° Semaine]=4)*Tableau1[Qté S]))</f>
        <v>0</v>
      </c>
      <c r="P115">
        <f>SUMPRODUCT(((Tableau1[produits]=K115)*(Tableau1[N° Semaine]=5)*Tableau1[Qté S]))</f>
        <v>0</v>
      </c>
      <c r="Q115">
        <f t="shared" si="1"/>
        <v>0</v>
      </c>
      <c r="R115" s="41">
        <f>Q115*VLOOKUP(K115,Tableau2[[Produits]:[Prix Unitaire]],4,FALSE)</f>
        <v>0</v>
      </c>
    </row>
    <row r="116" spans="10:18" x14ac:dyDescent="0.3">
      <c r="J116" t="str">
        <f>base!A115</f>
        <v>DIVERS</v>
      </c>
      <c r="K116" t="str">
        <f>base!B115</f>
        <v>Divers 97</v>
      </c>
      <c r="L116">
        <f>SUMPRODUCT(((Tableau1[produits]=K116)*(Tableau1[N° Semaine]=1)*Tableau1[Qté S]))</f>
        <v>0</v>
      </c>
      <c r="M116">
        <f>SUMPRODUCT(((Tableau1[produits]=K116)*(Tableau1[N° Semaine]=2)*Tableau1[Qté S]))</f>
        <v>0</v>
      </c>
      <c r="N116">
        <f>SUMPRODUCT(((Tableau1[produits]=K116)*(Tableau1[N° Semaine]=3)*Tableau1[Qté S]))</f>
        <v>0</v>
      </c>
      <c r="O116">
        <f>SUMPRODUCT(((Tableau1[produits]=K116)*(Tableau1[N° Semaine]=4)*Tableau1[Qté S]))</f>
        <v>0</v>
      </c>
      <c r="P116">
        <f>SUMPRODUCT(((Tableau1[produits]=K116)*(Tableau1[N° Semaine]=5)*Tableau1[Qté S]))</f>
        <v>0</v>
      </c>
      <c r="Q116">
        <f t="shared" si="1"/>
        <v>0</v>
      </c>
      <c r="R116" s="41">
        <f>Q116*VLOOKUP(K116,Tableau2[[Produits]:[Prix Unitaire]],4,FALSE)</f>
        <v>0</v>
      </c>
    </row>
    <row r="117" spans="10:18" x14ac:dyDescent="0.3">
      <c r="J117" t="str">
        <f>base!A116</f>
        <v>DIVERS</v>
      </c>
      <c r="K117" t="str">
        <f>base!B116</f>
        <v>Divers 98</v>
      </c>
      <c r="L117">
        <f>SUMPRODUCT(((Tableau1[produits]=K117)*(Tableau1[N° Semaine]=1)*Tableau1[Qté S]))</f>
        <v>0</v>
      </c>
      <c r="M117">
        <f>SUMPRODUCT(((Tableau1[produits]=K117)*(Tableau1[N° Semaine]=2)*Tableau1[Qté S]))</f>
        <v>0</v>
      </c>
      <c r="N117">
        <f>SUMPRODUCT(((Tableau1[produits]=K117)*(Tableau1[N° Semaine]=3)*Tableau1[Qté S]))</f>
        <v>0</v>
      </c>
      <c r="O117">
        <f>SUMPRODUCT(((Tableau1[produits]=K117)*(Tableau1[N° Semaine]=4)*Tableau1[Qté S]))</f>
        <v>0</v>
      </c>
      <c r="P117">
        <f>SUMPRODUCT(((Tableau1[produits]=K117)*(Tableau1[N° Semaine]=5)*Tableau1[Qté S]))</f>
        <v>0</v>
      </c>
      <c r="Q117">
        <f t="shared" si="1"/>
        <v>0</v>
      </c>
      <c r="R117" s="41">
        <f>Q117*VLOOKUP(K117,Tableau2[[Produits]:[Prix Unitaire]],4,FALSE)</f>
        <v>0</v>
      </c>
    </row>
    <row r="118" spans="10:18" x14ac:dyDescent="0.3">
      <c r="J118" t="str">
        <f>base!A117</f>
        <v>DIVERS</v>
      </c>
      <c r="K118" t="str">
        <f>base!B117</f>
        <v>Divers 99</v>
      </c>
      <c r="L118">
        <f>SUMPRODUCT(((Tableau1[produits]=K118)*(Tableau1[N° Semaine]=1)*Tableau1[Qté S]))</f>
        <v>0</v>
      </c>
      <c r="M118">
        <f>SUMPRODUCT(((Tableau1[produits]=K118)*(Tableau1[N° Semaine]=2)*Tableau1[Qté S]))</f>
        <v>0</v>
      </c>
      <c r="N118">
        <f>SUMPRODUCT(((Tableau1[produits]=K118)*(Tableau1[N° Semaine]=3)*Tableau1[Qté S]))</f>
        <v>0</v>
      </c>
      <c r="O118">
        <f>SUMPRODUCT(((Tableau1[produits]=K118)*(Tableau1[N° Semaine]=4)*Tableau1[Qté S]))</f>
        <v>0</v>
      </c>
      <c r="P118">
        <f>SUMPRODUCT(((Tableau1[produits]=K118)*(Tableau1[N° Semaine]=5)*Tableau1[Qté S]))</f>
        <v>0</v>
      </c>
      <c r="Q118">
        <f t="shared" si="1"/>
        <v>0</v>
      </c>
      <c r="R118" s="41">
        <f>Q118*VLOOKUP(K118,Tableau2[[Produits]:[Prix Unitaire]],4,FALSE)</f>
        <v>0</v>
      </c>
    </row>
    <row r="119" spans="10:18" x14ac:dyDescent="0.3">
      <c r="J119" t="str">
        <f>base!A118</f>
        <v>ESSAI</v>
      </c>
      <c r="K119" t="str">
        <f>base!B118</f>
        <v>Essai1</v>
      </c>
      <c r="L119">
        <f>SUMPRODUCT(((Tableau1[produits]=K119)*(Tableau1[N° Semaine]=1)*Tableau1[Qté S]))</f>
        <v>0</v>
      </c>
      <c r="M119">
        <f>SUMPRODUCT(((Tableau1[produits]=K119)*(Tableau1[N° Semaine]=2)*Tableau1[Qté S]))</f>
        <v>0</v>
      </c>
      <c r="N119">
        <f>SUMPRODUCT(((Tableau1[produits]=K119)*(Tableau1[N° Semaine]=3)*Tableau1[Qté S]))</f>
        <v>0</v>
      </c>
      <c r="O119">
        <f>SUMPRODUCT(((Tableau1[produits]=K119)*(Tableau1[N° Semaine]=4)*Tableau1[Qté S]))</f>
        <v>25</v>
      </c>
      <c r="P119">
        <f>SUMPRODUCT(((Tableau1[produits]=K119)*(Tableau1[N° Semaine]=5)*Tableau1[Qté S]))</f>
        <v>0</v>
      </c>
      <c r="Q119">
        <f t="shared" si="1"/>
        <v>25</v>
      </c>
      <c r="R119" s="41">
        <f>Q119*VLOOKUP(K119,Tableau2[[Produits]:[Prix Unitaire]],4,FALSE)</f>
        <v>62.5</v>
      </c>
    </row>
    <row r="120" spans="10:18" x14ac:dyDescent="0.3">
      <c r="J120" t="str">
        <f>base!A119</f>
        <v>ESSAI</v>
      </c>
      <c r="K120" t="str">
        <f>base!B119</f>
        <v>Essai2</v>
      </c>
      <c r="L120">
        <f>SUMPRODUCT(((Tableau1[produits]=K120)*(Tableau1[N° Semaine]=1)*Tableau1[Qté S]))</f>
        <v>0</v>
      </c>
      <c r="M120">
        <f>SUMPRODUCT(((Tableau1[produits]=K120)*(Tableau1[N° Semaine]=2)*Tableau1[Qté S]))</f>
        <v>0</v>
      </c>
      <c r="N120">
        <f>SUMPRODUCT(((Tableau1[produits]=K120)*(Tableau1[N° Semaine]=3)*Tableau1[Qté S]))</f>
        <v>0</v>
      </c>
      <c r="O120">
        <f>SUMPRODUCT(((Tableau1[produits]=K120)*(Tableau1[N° Semaine]=4)*Tableau1[Qté S]))</f>
        <v>0</v>
      </c>
      <c r="P120">
        <f>SUMPRODUCT(((Tableau1[produits]=K120)*(Tableau1[N° Semaine]=5)*Tableau1[Qté S]))</f>
        <v>22</v>
      </c>
      <c r="Q120">
        <f t="shared" si="1"/>
        <v>22</v>
      </c>
      <c r="R120" s="41">
        <f>Q120*VLOOKUP(K120,Tableau2[[Produits]:[Prix Unitaire]],4,FALSE)</f>
        <v>56.32</v>
      </c>
    </row>
    <row r="121" spans="10:18" x14ac:dyDescent="0.3">
      <c r="J121" t="str">
        <f>base!A120</f>
        <v>GOLDWELL</v>
      </c>
      <c r="K121" t="str">
        <f>base!B120</f>
        <v>goldwell 1</v>
      </c>
      <c r="L121">
        <f>SUMPRODUCT(((Tableau1[produits]=K121)*(Tableau1[N° Semaine]=1)*Tableau1[Qté S]))</f>
        <v>0</v>
      </c>
      <c r="M121">
        <f>SUMPRODUCT(((Tableau1[produits]=K121)*(Tableau1[N° Semaine]=2)*Tableau1[Qté S]))</f>
        <v>0</v>
      </c>
      <c r="N121">
        <f>SUMPRODUCT(((Tableau1[produits]=K121)*(Tableau1[N° Semaine]=3)*Tableau1[Qté S]))</f>
        <v>0</v>
      </c>
      <c r="O121">
        <f>SUMPRODUCT(((Tableau1[produits]=K121)*(Tableau1[N° Semaine]=4)*Tableau1[Qté S]))</f>
        <v>0</v>
      </c>
      <c r="P121">
        <f>SUMPRODUCT(((Tableau1[produits]=K121)*(Tableau1[N° Semaine]=5)*Tableau1[Qté S]))</f>
        <v>0</v>
      </c>
      <c r="Q121">
        <f t="shared" si="1"/>
        <v>0</v>
      </c>
      <c r="R121" s="41">
        <f>Q121*VLOOKUP(K121,Tableau2[[Produits]:[Prix Unitaire]],4,FALSE)</f>
        <v>0</v>
      </c>
    </row>
    <row r="122" spans="10:18" x14ac:dyDescent="0.3">
      <c r="J122" t="str">
        <f>base!A121</f>
        <v>GOLDWELL</v>
      </c>
      <c r="K122" t="str">
        <f>base!B121</f>
        <v>goldwell 10</v>
      </c>
      <c r="L122">
        <f>SUMPRODUCT(((Tableau1[produits]=K122)*(Tableau1[N° Semaine]=1)*Tableau1[Qté S]))</f>
        <v>0</v>
      </c>
      <c r="M122">
        <f>SUMPRODUCT(((Tableau1[produits]=K122)*(Tableau1[N° Semaine]=2)*Tableau1[Qté S]))</f>
        <v>0</v>
      </c>
      <c r="N122">
        <f>SUMPRODUCT(((Tableau1[produits]=K122)*(Tableau1[N° Semaine]=3)*Tableau1[Qté S]))</f>
        <v>0</v>
      </c>
      <c r="O122">
        <f>SUMPRODUCT(((Tableau1[produits]=K122)*(Tableau1[N° Semaine]=4)*Tableau1[Qté S]))</f>
        <v>0</v>
      </c>
      <c r="P122">
        <f>SUMPRODUCT(((Tableau1[produits]=K122)*(Tableau1[N° Semaine]=5)*Tableau1[Qté S]))</f>
        <v>0</v>
      </c>
      <c r="Q122">
        <f t="shared" si="1"/>
        <v>0</v>
      </c>
      <c r="R122" s="41">
        <f>Q122*VLOOKUP(K122,Tableau2[[Produits]:[Prix Unitaire]],4,FALSE)</f>
        <v>0</v>
      </c>
    </row>
    <row r="123" spans="10:18" x14ac:dyDescent="0.3">
      <c r="J123" t="str">
        <f>base!A122</f>
        <v>GOLDWELL</v>
      </c>
      <c r="K123" t="str">
        <f>base!B122</f>
        <v>goldwell 100</v>
      </c>
      <c r="L123">
        <f>SUMPRODUCT(((Tableau1[produits]=K123)*(Tableau1[N° Semaine]=1)*Tableau1[Qté S]))</f>
        <v>0</v>
      </c>
      <c r="M123">
        <f>SUMPRODUCT(((Tableau1[produits]=K123)*(Tableau1[N° Semaine]=2)*Tableau1[Qté S]))</f>
        <v>0</v>
      </c>
      <c r="N123">
        <f>SUMPRODUCT(((Tableau1[produits]=K123)*(Tableau1[N° Semaine]=3)*Tableau1[Qté S]))</f>
        <v>0</v>
      </c>
      <c r="O123">
        <f>SUMPRODUCT(((Tableau1[produits]=K123)*(Tableau1[N° Semaine]=4)*Tableau1[Qté S]))</f>
        <v>0</v>
      </c>
      <c r="P123">
        <f>SUMPRODUCT(((Tableau1[produits]=K123)*(Tableau1[N° Semaine]=5)*Tableau1[Qté S]))</f>
        <v>0</v>
      </c>
      <c r="Q123">
        <f t="shared" si="1"/>
        <v>0</v>
      </c>
      <c r="R123" s="41">
        <f>Q123*VLOOKUP(K123,Tableau2[[Produits]:[Prix Unitaire]],4,FALSE)</f>
        <v>0</v>
      </c>
    </row>
    <row r="124" spans="10:18" x14ac:dyDescent="0.3">
      <c r="J124" t="str">
        <f>base!A123</f>
        <v>GOLDWELL</v>
      </c>
      <c r="K124" t="str">
        <f>base!B123</f>
        <v>goldwell 11</v>
      </c>
      <c r="L124">
        <f>SUMPRODUCT(((Tableau1[produits]=K124)*(Tableau1[N° Semaine]=1)*Tableau1[Qté S]))</f>
        <v>0</v>
      </c>
      <c r="M124">
        <f>SUMPRODUCT(((Tableau1[produits]=K124)*(Tableau1[N° Semaine]=2)*Tableau1[Qté S]))</f>
        <v>0</v>
      </c>
      <c r="N124">
        <f>SUMPRODUCT(((Tableau1[produits]=K124)*(Tableau1[N° Semaine]=3)*Tableau1[Qté S]))</f>
        <v>0</v>
      </c>
      <c r="O124">
        <f>SUMPRODUCT(((Tableau1[produits]=K124)*(Tableau1[N° Semaine]=4)*Tableau1[Qté S]))</f>
        <v>0</v>
      </c>
      <c r="P124">
        <f>SUMPRODUCT(((Tableau1[produits]=K124)*(Tableau1[N° Semaine]=5)*Tableau1[Qté S]))</f>
        <v>0</v>
      </c>
      <c r="Q124">
        <f t="shared" si="1"/>
        <v>0</v>
      </c>
      <c r="R124" s="41">
        <f>Q124*VLOOKUP(K124,Tableau2[[Produits]:[Prix Unitaire]],4,FALSE)</f>
        <v>0</v>
      </c>
    </row>
    <row r="125" spans="10:18" x14ac:dyDescent="0.3">
      <c r="J125" t="str">
        <f>base!A124</f>
        <v>GOLDWELL</v>
      </c>
      <c r="K125" t="str">
        <f>base!B124</f>
        <v>goldwell 12</v>
      </c>
      <c r="L125">
        <f>SUMPRODUCT(((Tableau1[produits]=K125)*(Tableau1[N° Semaine]=1)*Tableau1[Qté S]))</f>
        <v>0</v>
      </c>
      <c r="M125">
        <f>SUMPRODUCT(((Tableau1[produits]=K125)*(Tableau1[N° Semaine]=2)*Tableau1[Qté S]))</f>
        <v>0</v>
      </c>
      <c r="N125">
        <f>SUMPRODUCT(((Tableau1[produits]=K125)*(Tableau1[N° Semaine]=3)*Tableau1[Qté S]))</f>
        <v>0</v>
      </c>
      <c r="O125">
        <f>SUMPRODUCT(((Tableau1[produits]=K125)*(Tableau1[N° Semaine]=4)*Tableau1[Qté S]))</f>
        <v>0</v>
      </c>
      <c r="P125">
        <f>SUMPRODUCT(((Tableau1[produits]=K125)*(Tableau1[N° Semaine]=5)*Tableau1[Qté S]))</f>
        <v>0</v>
      </c>
      <c r="Q125">
        <f t="shared" si="1"/>
        <v>0</v>
      </c>
      <c r="R125" s="41">
        <f>Q125*VLOOKUP(K125,Tableau2[[Produits]:[Prix Unitaire]],4,FALSE)</f>
        <v>0</v>
      </c>
    </row>
    <row r="126" spans="10:18" x14ac:dyDescent="0.3">
      <c r="J126" t="str">
        <f>base!A125</f>
        <v>GOLDWELL</v>
      </c>
      <c r="K126" t="str">
        <f>base!B125</f>
        <v>goldwell 13</v>
      </c>
      <c r="L126">
        <f>SUMPRODUCT(((Tableau1[produits]=K126)*(Tableau1[N° Semaine]=1)*Tableau1[Qté S]))</f>
        <v>0</v>
      </c>
      <c r="M126">
        <f>SUMPRODUCT(((Tableau1[produits]=K126)*(Tableau1[N° Semaine]=2)*Tableau1[Qté S]))</f>
        <v>0</v>
      </c>
      <c r="N126">
        <f>SUMPRODUCT(((Tableau1[produits]=K126)*(Tableau1[N° Semaine]=3)*Tableau1[Qté S]))</f>
        <v>0</v>
      </c>
      <c r="O126">
        <f>SUMPRODUCT(((Tableau1[produits]=K126)*(Tableau1[N° Semaine]=4)*Tableau1[Qté S]))</f>
        <v>0</v>
      </c>
      <c r="P126">
        <f>SUMPRODUCT(((Tableau1[produits]=K126)*(Tableau1[N° Semaine]=5)*Tableau1[Qté S]))</f>
        <v>0</v>
      </c>
      <c r="Q126">
        <f t="shared" si="1"/>
        <v>0</v>
      </c>
      <c r="R126" s="41">
        <f>Q126*VLOOKUP(K126,Tableau2[[Produits]:[Prix Unitaire]],4,FALSE)</f>
        <v>0</v>
      </c>
    </row>
    <row r="127" spans="10:18" x14ac:dyDescent="0.3">
      <c r="J127" t="str">
        <f>base!A126</f>
        <v>GOLDWELL</v>
      </c>
      <c r="K127" t="str">
        <f>base!B126</f>
        <v>goldwell 14</v>
      </c>
      <c r="L127">
        <f>SUMPRODUCT(((Tableau1[produits]=K127)*(Tableau1[N° Semaine]=1)*Tableau1[Qté S]))</f>
        <v>0</v>
      </c>
      <c r="M127">
        <f>SUMPRODUCT(((Tableau1[produits]=K127)*(Tableau1[N° Semaine]=2)*Tableau1[Qté S]))</f>
        <v>0</v>
      </c>
      <c r="N127">
        <f>SUMPRODUCT(((Tableau1[produits]=K127)*(Tableau1[N° Semaine]=3)*Tableau1[Qté S]))</f>
        <v>0</v>
      </c>
      <c r="O127">
        <f>SUMPRODUCT(((Tableau1[produits]=K127)*(Tableau1[N° Semaine]=4)*Tableau1[Qté S]))</f>
        <v>0</v>
      </c>
      <c r="P127">
        <f>SUMPRODUCT(((Tableau1[produits]=K127)*(Tableau1[N° Semaine]=5)*Tableau1[Qté S]))</f>
        <v>0</v>
      </c>
      <c r="Q127">
        <f t="shared" si="1"/>
        <v>0</v>
      </c>
      <c r="R127" s="41">
        <f>Q127*VLOOKUP(K127,Tableau2[[Produits]:[Prix Unitaire]],4,FALSE)</f>
        <v>0</v>
      </c>
    </row>
    <row r="128" spans="10:18" x14ac:dyDescent="0.3">
      <c r="J128" t="str">
        <f>base!A127</f>
        <v>GOLDWELL</v>
      </c>
      <c r="K128" t="str">
        <f>base!B127</f>
        <v>goldwell 15</v>
      </c>
      <c r="L128">
        <f>SUMPRODUCT(((Tableau1[produits]=K128)*(Tableau1[N° Semaine]=1)*Tableau1[Qté S]))</f>
        <v>0</v>
      </c>
      <c r="M128">
        <f>SUMPRODUCT(((Tableau1[produits]=K128)*(Tableau1[N° Semaine]=2)*Tableau1[Qté S]))</f>
        <v>0</v>
      </c>
      <c r="N128">
        <f>SUMPRODUCT(((Tableau1[produits]=K128)*(Tableau1[N° Semaine]=3)*Tableau1[Qté S]))</f>
        <v>0</v>
      </c>
      <c r="O128">
        <f>SUMPRODUCT(((Tableau1[produits]=K128)*(Tableau1[N° Semaine]=4)*Tableau1[Qté S]))</f>
        <v>0</v>
      </c>
      <c r="P128">
        <f>SUMPRODUCT(((Tableau1[produits]=K128)*(Tableau1[N° Semaine]=5)*Tableau1[Qté S]))</f>
        <v>0</v>
      </c>
      <c r="Q128">
        <f t="shared" si="1"/>
        <v>0</v>
      </c>
      <c r="R128" s="41">
        <f>Q128*VLOOKUP(K128,Tableau2[[Produits]:[Prix Unitaire]],4,FALSE)</f>
        <v>0</v>
      </c>
    </row>
    <row r="129" spans="10:18" x14ac:dyDescent="0.3">
      <c r="J129" t="str">
        <f>base!A128</f>
        <v>GOLDWELL</v>
      </c>
      <c r="K129" t="str">
        <f>base!B128</f>
        <v>goldwell 16</v>
      </c>
      <c r="L129">
        <f>SUMPRODUCT(((Tableau1[produits]=K129)*(Tableau1[N° Semaine]=1)*Tableau1[Qté S]))</f>
        <v>0</v>
      </c>
      <c r="M129">
        <f>SUMPRODUCT(((Tableau1[produits]=K129)*(Tableau1[N° Semaine]=2)*Tableau1[Qté S]))</f>
        <v>0</v>
      </c>
      <c r="N129">
        <f>SUMPRODUCT(((Tableau1[produits]=K129)*(Tableau1[N° Semaine]=3)*Tableau1[Qté S]))</f>
        <v>0</v>
      </c>
      <c r="O129">
        <f>SUMPRODUCT(((Tableau1[produits]=K129)*(Tableau1[N° Semaine]=4)*Tableau1[Qté S]))</f>
        <v>0</v>
      </c>
      <c r="P129">
        <f>SUMPRODUCT(((Tableau1[produits]=K129)*(Tableau1[N° Semaine]=5)*Tableau1[Qté S]))</f>
        <v>0</v>
      </c>
      <c r="Q129">
        <f t="shared" si="1"/>
        <v>0</v>
      </c>
      <c r="R129" s="41">
        <f>Q129*VLOOKUP(K129,Tableau2[[Produits]:[Prix Unitaire]],4,FALSE)</f>
        <v>0</v>
      </c>
    </row>
    <row r="130" spans="10:18" x14ac:dyDescent="0.3">
      <c r="J130" t="str">
        <f>base!A129</f>
        <v>GOLDWELL</v>
      </c>
      <c r="K130" t="str">
        <f>base!B129</f>
        <v>goldwell 17</v>
      </c>
      <c r="L130">
        <f>SUMPRODUCT(((Tableau1[produits]=K130)*(Tableau1[N° Semaine]=1)*Tableau1[Qté S]))</f>
        <v>0</v>
      </c>
      <c r="M130">
        <f>SUMPRODUCT(((Tableau1[produits]=K130)*(Tableau1[N° Semaine]=2)*Tableau1[Qté S]))</f>
        <v>0</v>
      </c>
      <c r="N130">
        <f>SUMPRODUCT(((Tableau1[produits]=K130)*(Tableau1[N° Semaine]=3)*Tableau1[Qté S]))</f>
        <v>0</v>
      </c>
      <c r="O130">
        <f>SUMPRODUCT(((Tableau1[produits]=K130)*(Tableau1[N° Semaine]=4)*Tableau1[Qté S]))</f>
        <v>0</v>
      </c>
      <c r="P130">
        <f>SUMPRODUCT(((Tableau1[produits]=K130)*(Tableau1[N° Semaine]=5)*Tableau1[Qté S]))</f>
        <v>0</v>
      </c>
      <c r="Q130">
        <f t="shared" si="1"/>
        <v>0</v>
      </c>
      <c r="R130" s="41">
        <f>Q130*VLOOKUP(K130,Tableau2[[Produits]:[Prix Unitaire]],4,FALSE)</f>
        <v>0</v>
      </c>
    </row>
    <row r="131" spans="10:18" x14ac:dyDescent="0.3">
      <c r="J131" t="str">
        <f>base!A130</f>
        <v>GOLDWELL</v>
      </c>
      <c r="K131" t="str">
        <f>base!B130</f>
        <v>goldwell 2</v>
      </c>
      <c r="L131">
        <f>SUMPRODUCT(((Tableau1[produits]=K131)*(Tableau1[N° Semaine]=1)*Tableau1[Qté S]))</f>
        <v>0</v>
      </c>
      <c r="M131">
        <f>SUMPRODUCT(((Tableau1[produits]=K131)*(Tableau1[N° Semaine]=2)*Tableau1[Qté S]))</f>
        <v>0</v>
      </c>
      <c r="N131">
        <f>SUMPRODUCT(((Tableau1[produits]=K131)*(Tableau1[N° Semaine]=3)*Tableau1[Qté S]))</f>
        <v>0</v>
      </c>
      <c r="O131">
        <f>SUMPRODUCT(((Tableau1[produits]=K131)*(Tableau1[N° Semaine]=4)*Tableau1[Qté S]))</f>
        <v>0</v>
      </c>
      <c r="P131">
        <f>SUMPRODUCT(((Tableau1[produits]=K131)*(Tableau1[N° Semaine]=5)*Tableau1[Qté S]))</f>
        <v>0</v>
      </c>
      <c r="Q131">
        <f t="shared" si="1"/>
        <v>0</v>
      </c>
      <c r="R131" s="41">
        <f>Q131*VLOOKUP(K131,Tableau2[[Produits]:[Prix Unitaire]],4,FALSE)</f>
        <v>0</v>
      </c>
    </row>
    <row r="132" spans="10:18" x14ac:dyDescent="0.3">
      <c r="J132" t="str">
        <f>base!A131</f>
        <v>GOLDWELL</v>
      </c>
      <c r="K132" t="str">
        <f>base!B131</f>
        <v>goldwell 3</v>
      </c>
      <c r="L132">
        <f>SUMPRODUCT(((Tableau1[produits]=K132)*(Tableau1[N° Semaine]=1)*Tableau1[Qté S]))</f>
        <v>0</v>
      </c>
      <c r="M132">
        <f>SUMPRODUCT(((Tableau1[produits]=K132)*(Tableau1[N° Semaine]=2)*Tableau1[Qté S]))</f>
        <v>0</v>
      </c>
      <c r="N132">
        <f>SUMPRODUCT(((Tableau1[produits]=K132)*(Tableau1[N° Semaine]=3)*Tableau1[Qté S]))</f>
        <v>0</v>
      </c>
      <c r="O132">
        <f>SUMPRODUCT(((Tableau1[produits]=K132)*(Tableau1[N° Semaine]=4)*Tableau1[Qté S]))</f>
        <v>0</v>
      </c>
      <c r="P132">
        <f>SUMPRODUCT(((Tableau1[produits]=K132)*(Tableau1[N° Semaine]=5)*Tableau1[Qté S]))</f>
        <v>0</v>
      </c>
      <c r="Q132">
        <f t="shared" ref="Q132:Q195" si="2">SUM(L132:P132)</f>
        <v>0</v>
      </c>
      <c r="R132" s="41">
        <f>Q132*VLOOKUP(K132,Tableau2[[Produits]:[Prix Unitaire]],4,FALSE)</f>
        <v>0</v>
      </c>
    </row>
    <row r="133" spans="10:18" x14ac:dyDescent="0.3">
      <c r="J133" t="str">
        <f>base!A132</f>
        <v>GOLDWELL</v>
      </c>
      <c r="K133" t="str">
        <f>base!B132</f>
        <v>goldwell 4</v>
      </c>
      <c r="L133">
        <f>SUMPRODUCT(((Tableau1[produits]=K133)*(Tableau1[N° Semaine]=1)*Tableau1[Qté S]))</f>
        <v>0</v>
      </c>
      <c r="M133">
        <f>SUMPRODUCT(((Tableau1[produits]=K133)*(Tableau1[N° Semaine]=2)*Tableau1[Qté S]))</f>
        <v>0</v>
      </c>
      <c r="N133">
        <f>SUMPRODUCT(((Tableau1[produits]=K133)*(Tableau1[N° Semaine]=3)*Tableau1[Qté S]))</f>
        <v>0</v>
      </c>
      <c r="O133">
        <f>SUMPRODUCT(((Tableau1[produits]=K133)*(Tableau1[N° Semaine]=4)*Tableau1[Qté S]))</f>
        <v>0</v>
      </c>
      <c r="P133">
        <f>SUMPRODUCT(((Tableau1[produits]=K133)*(Tableau1[N° Semaine]=5)*Tableau1[Qté S]))</f>
        <v>0</v>
      </c>
      <c r="Q133">
        <f t="shared" si="2"/>
        <v>0</v>
      </c>
      <c r="R133" s="41">
        <f>Q133*VLOOKUP(K133,Tableau2[[Produits]:[Prix Unitaire]],4,FALSE)</f>
        <v>0</v>
      </c>
    </row>
    <row r="134" spans="10:18" x14ac:dyDescent="0.3">
      <c r="J134" t="str">
        <f>base!A133</f>
        <v>GOLDWELL</v>
      </c>
      <c r="K134" t="str">
        <f>base!B133</f>
        <v>goldwell 5</v>
      </c>
      <c r="L134">
        <f>SUMPRODUCT(((Tableau1[produits]=K134)*(Tableau1[N° Semaine]=1)*Tableau1[Qté S]))</f>
        <v>0</v>
      </c>
      <c r="M134">
        <f>SUMPRODUCT(((Tableau1[produits]=K134)*(Tableau1[N° Semaine]=2)*Tableau1[Qté S]))</f>
        <v>0</v>
      </c>
      <c r="N134">
        <f>SUMPRODUCT(((Tableau1[produits]=K134)*(Tableau1[N° Semaine]=3)*Tableau1[Qté S]))</f>
        <v>0</v>
      </c>
      <c r="O134">
        <f>SUMPRODUCT(((Tableau1[produits]=K134)*(Tableau1[N° Semaine]=4)*Tableau1[Qté S]))</f>
        <v>0</v>
      </c>
      <c r="P134">
        <f>SUMPRODUCT(((Tableau1[produits]=K134)*(Tableau1[N° Semaine]=5)*Tableau1[Qté S]))</f>
        <v>0</v>
      </c>
      <c r="Q134">
        <f t="shared" si="2"/>
        <v>0</v>
      </c>
      <c r="R134" s="41">
        <f>Q134*VLOOKUP(K134,Tableau2[[Produits]:[Prix Unitaire]],4,FALSE)</f>
        <v>0</v>
      </c>
    </row>
    <row r="135" spans="10:18" x14ac:dyDescent="0.3">
      <c r="J135" t="str">
        <f>base!A134</f>
        <v>GOLDWELL</v>
      </c>
      <c r="K135" t="str">
        <f>base!B134</f>
        <v>goldwell 6</v>
      </c>
      <c r="L135">
        <f>SUMPRODUCT(((Tableau1[produits]=K135)*(Tableau1[N° Semaine]=1)*Tableau1[Qté S]))</f>
        <v>0</v>
      </c>
      <c r="M135">
        <f>SUMPRODUCT(((Tableau1[produits]=K135)*(Tableau1[N° Semaine]=2)*Tableau1[Qté S]))</f>
        <v>0</v>
      </c>
      <c r="N135">
        <f>SUMPRODUCT(((Tableau1[produits]=K135)*(Tableau1[N° Semaine]=3)*Tableau1[Qté S]))</f>
        <v>0</v>
      </c>
      <c r="O135">
        <f>SUMPRODUCT(((Tableau1[produits]=K135)*(Tableau1[N° Semaine]=4)*Tableau1[Qté S]))</f>
        <v>0</v>
      </c>
      <c r="P135">
        <f>SUMPRODUCT(((Tableau1[produits]=K135)*(Tableau1[N° Semaine]=5)*Tableau1[Qté S]))</f>
        <v>0</v>
      </c>
      <c r="Q135">
        <f t="shared" si="2"/>
        <v>0</v>
      </c>
      <c r="R135" s="41">
        <f>Q135*VLOOKUP(K135,Tableau2[[Produits]:[Prix Unitaire]],4,FALSE)</f>
        <v>0</v>
      </c>
    </row>
    <row r="136" spans="10:18" x14ac:dyDescent="0.3">
      <c r="J136" t="str">
        <f>base!A135</f>
        <v>GOLDWELL</v>
      </c>
      <c r="K136" t="str">
        <f>base!B135</f>
        <v>goldwell 7</v>
      </c>
      <c r="L136">
        <f>SUMPRODUCT(((Tableau1[produits]=K136)*(Tableau1[N° Semaine]=1)*Tableau1[Qté S]))</f>
        <v>0</v>
      </c>
      <c r="M136">
        <f>SUMPRODUCT(((Tableau1[produits]=K136)*(Tableau1[N° Semaine]=2)*Tableau1[Qté S]))</f>
        <v>0</v>
      </c>
      <c r="N136">
        <f>SUMPRODUCT(((Tableau1[produits]=K136)*(Tableau1[N° Semaine]=3)*Tableau1[Qté S]))</f>
        <v>0</v>
      </c>
      <c r="O136">
        <f>SUMPRODUCT(((Tableau1[produits]=K136)*(Tableau1[N° Semaine]=4)*Tableau1[Qté S]))</f>
        <v>0</v>
      </c>
      <c r="P136">
        <f>SUMPRODUCT(((Tableau1[produits]=K136)*(Tableau1[N° Semaine]=5)*Tableau1[Qté S]))</f>
        <v>0</v>
      </c>
      <c r="Q136">
        <f t="shared" si="2"/>
        <v>0</v>
      </c>
      <c r="R136" s="41">
        <f>Q136*VLOOKUP(K136,Tableau2[[Produits]:[Prix Unitaire]],4,FALSE)</f>
        <v>0</v>
      </c>
    </row>
    <row r="137" spans="10:18" x14ac:dyDescent="0.3">
      <c r="J137" t="str">
        <f>base!A136</f>
        <v>GOLDWELL</v>
      </c>
      <c r="K137" t="str">
        <f>base!B136</f>
        <v>goldwell 8</v>
      </c>
      <c r="L137">
        <f>SUMPRODUCT(((Tableau1[produits]=K137)*(Tableau1[N° Semaine]=1)*Tableau1[Qté S]))</f>
        <v>0</v>
      </c>
      <c r="M137">
        <f>SUMPRODUCT(((Tableau1[produits]=K137)*(Tableau1[N° Semaine]=2)*Tableau1[Qté S]))</f>
        <v>0</v>
      </c>
      <c r="N137">
        <f>SUMPRODUCT(((Tableau1[produits]=K137)*(Tableau1[N° Semaine]=3)*Tableau1[Qté S]))</f>
        <v>0</v>
      </c>
      <c r="O137">
        <f>SUMPRODUCT(((Tableau1[produits]=K137)*(Tableau1[N° Semaine]=4)*Tableau1[Qté S]))</f>
        <v>0</v>
      </c>
      <c r="P137">
        <f>SUMPRODUCT(((Tableau1[produits]=K137)*(Tableau1[N° Semaine]=5)*Tableau1[Qté S]))</f>
        <v>0</v>
      </c>
      <c r="Q137">
        <f t="shared" si="2"/>
        <v>0</v>
      </c>
      <c r="R137" s="41">
        <f>Q137*VLOOKUP(K137,Tableau2[[Produits]:[Prix Unitaire]],4,FALSE)</f>
        <v>0</v>
      </c>
    </row>
    <row r="138" spans="10:18" x14ac:dyDescent="0.3">
      <c r="J138" t="str">
        <f>base!A137</f>
        <v>GOLDWELL</v>
      </c>
      <c r="K138" t="str">
        <f>base!B137</f>
        <v>Goldwell 9</v>
      </c>
      <c r="L138">
        <f>SUMPRODUCT(((Tableau1[produits]=K138)*(Tableau1[N° Semaine]=1)*Tableau1[Qté S]))</f>
        <v>0</v>
      </c>
      <c r="M138">
        <f>SUMPRODUCT(((Tableau1[produits]=K138)*(Tableau1[N° Semaine]=2)*Tableau1[Qté S]))</f>
        <v>0</v>
      </c>
      <c r="N138">
        <f>SUMPRODUCT(((Tableau1[produits]=K138)*(Tableau1[N° Semaine]=3)*Tableau1[Qté S]))</f>
        <v>0</v>
      </c>
      <c r="O138">
        <f>SUMPRODUCT(((Tableau1[produits]=K138)*(Tableau1[N° Semaine]=4)*Tableau1[Qté S]))</f>
        <v>0</v>
      </c>
      <c r="P138">
        <f>SUMPRODUCT(((Tableau1[produits]=K138)*(Tableau1[N° Semaine]=5)*Tableau1[Qté S]))</f>
        <v>0</v>
      </c>
      <c r="Q138">
        <f t="shared" si="2"/>
        <v>0</v>
      </c>
      <c r="R138" s="41">
        <f>Q138*VLOOKUP(K138,Tableau2[[Produits]:[Prix Unitaire]],4,FALSE)</f>
        <v>0</v>
      </c>
    </row>
    <row r="139" spans="10:18" x14ac:dyDescent="0.3">
      <c r="J139" t="str">
        <f>base!A138</f>
        <v>GOLDWELL</v>
      </c>
      <c r="K139" t="str">
        <f>base!B138</f>
        <v>goldwell 96</v>
      </c>
      <c r="L139">
        <f>SUMPRODUCT(((Tableau1[produits]=K139)*(Tableau1[N° Semaine]=1)*Tableau1[Qté S]))</f>
        <v>0</v>
      </c>
      <c r="M139">
        <f>SUMPRODUCT(((Tableau1[produits]=K139)*(Tableau1[N° Semaine]=2)*Tableau1[Qté S]))</f>
        <v>0</v>
      </c>
      <c r="N139">
        <f>SUMPRODUCT(((Tableau1[produits]=K139)*(Tableau1[N° Semaine]=3)*Tableau1[Qté S]))</f>
        <v>0</v>
      </c>
      <c r="O139">
        <f>SUMPRODUCT(((Tableau1[produits]=K139)*(Tableau1[N° Semaine]=4)*Tableau1[Qté S]))</f>
        <v>0</v>
      </c>
      <c r="P139">
        <f>SUMPRODUCT(((Tableau1[produits]=K139)*(Tableau1[N° Semaine]=5)*Tableau1[Qté S]))</f>
        <v>0</v>
      </c>
      <c r="Q139">
        <f t="shared" si="2"/>
        <v>0</v>
      </c>
      <c r="R139" s="41">
        <f>Q139*VLOOKUP(K139,Tableau2[[Produits]:[Prix Unitaire]],4,FALSE)</f>
        <v>0</v>
      </c>
    </row>
    <row r="140" spans="10:18" x14ac:dyDescent="0.3">
      <c r="J140" t="str">
        <f>base!A139</f>
        <v>GOLDWELL</v>
      </c>
      <c r="K140" t="str">
        <f>base!B139</f>
        <v>goldwell 97</v>
      </c>
      <c r="L140">
        <f>SUMPRODUCT(((Tableau1[produits]=K140)*(Tableau1[N° Semaine]=1)*Tableau1[Qté S]))</f>
        <v>0</v>
      </c>
      <c r="M140">
        <f>SUMPRODUCT(((Tableau1[produits]=K140)*(Tableau1[N° Semaine]=2)*Tableau1[Qté S]))</f>
        <v>0</v>
      </c>
      <c r="N140">
        <f>SUMPRODUCT(((Tableau1[produits]=K140)*(Tableau1[N° Semaine]=3)*Tableau1[Qté S]))</f>
        <v>0</v>
      </c>
      <c r="O140">
        <f>SUMPRODUCT(((Tableau1[produits]=K140)*(Tableau1[N° Semaine]=4)*Tableau1[Qté S]))</f>
        <v>0</v>
      </c>
      <c r="P140">
        <f>SUMPRODUCT(((Tableau1[produits]=K140)*(Tableau1[N° Semaine]=5)*Tableau1[Qté S]))</f>
        <v>0</v>
      </c>
      <c r="Q140">
        <f t="shared" si="2"/>
        <v>0</v>
      </c>
      <c r="R140" s="41">
        <f>Q140*VLOOKUP(K140,Tableau2[[Produits]:[Prix Unitaire]],4,FALSE)</f>
        <v>0</v>
      </c>
    </row>
    <row r="141" spans="10:18" x14ac:dyDescent="0.3">
      <c r="J141" t="str">
        <f>base!A140</f>
        <v>GOLDWELL</v>
      </c>
      <c r="K141" t="str">
        <f>base!B140</f>
        <v>goldwell 98</v>
      </c>
      <c r="L141">
        <f>SUMPRODUCT(((Tableau1[produits]=K141)*(Tableau1[N° Semaine]=1)*Tableau1[Qté S]))</f>
        <v>0</v>
      </c>
      <c r="M141">
        <f>SUMPRODUCT(((Tableau1[produits]=K141)*(Tableau1[N° Semaine]=2)*Tableau1[Qté S]))</f>
        <v>0</v>
      </c>
      <c r="N141">
        <f>SUMPRODUCT(((Tableau1[produits]=K141)*(Tableau1[N° Semaine]=3)*Tableau1[Qté S]))</f>
        <v>0</v>
      </c>
      <c r="O141">
        <f>SUMPRODUCT(((Tableau1[produits]=K141)*(Tableau1[N° Semaine]=4)*Tableau1[Qté S]))</f>
        <v>0</v>
      </c>
      <c r="P141">
        <f>SUMPRODUCT(((Tableau1[produits]=K141)*(Tableau1[N° Semaine]=5)*Tableau1[Qté S]))</f>
        <v>0</v>
      </c>
      <c r="Q141">
        <f t="shared" si="2"/>
        <v>0</v>
      </c>
      <c r="R141" s="41">
        <f>Q141*VLOOKUP(K141,Tableau2[[Produits]:[Prix Unitaire]],4,FALSE)</f>
        <v>0</v>
      </c>
    </row>
    <row r="142" spans="10:18" x14ac:dyDescent="0.3">
      <c r="J142" t="str">
        <f>base!A141</f>
        <v>GOLDWELL</v>
      </c>
      <c r="K142" t="str">
        <f>base!B141</f>
        <v>goldwell 99</v>
      </c>
      <c r="L142">
        <f>SUMPRODUCT(((Tableau1[produits]=K142)*(Tableau1[N° Semaine]=1)*Tableau1[Qté S]))</f>
        <v>0</v>
      </c>
      <c r="M142">
        <f>SUMPRODUCT(((Tableau1[produits]=K142)*(Tableau1[N° Semaine]=2)*Tableau1[Qté S]))</f>
        <v>0</v>
      </c>
      <c r="N142">
        <f>SUMPRODUCT(((Tableau1[produits]=K142)*(Tableau1[N° Semaine]=3)*Tableau1[Qté S]))</f>
        <v>0</v>
      </c>
      <c r="O142">
        <f>SUMPRODUCT(((Tableau1[produits]=K142)*(Tableau1[N° Semaine]=4)*Tableau1[Qté S]))</f>
        <v>0</v>
      </c>
      <c r="P142">
        <f>SUMPRODUCT(((Tableau1[produits]=K142)*(Tableau1[N° Semaine]=5)*Tableau1[Qté S]))</f>
        <v>0</v>
      </c>
      <c r="Q142">
        <f t="shared" si="2"/>
        <v>0</v>
      </c>
      <c r="R142" s="41">
        <f>Q142*VLOOKUP(K142,Tableau2[[Produits]:[Prix Unitaire]],4,FALSE)</f>
        <v>0</v>
      </c>
    </row>
    <row r="143" spans="10:18" x14ac:dyDescent="0.3">
      <c r="J143" t="str">
        <f>base!A142</f>
        <v>HAIR POMMADE</v>
      </c>
      <c r="K143" t="str">
        <f>base!B142</f>
        <v>hair pommade 1</v>
      </c>
      <c r="L143">
        <f>SUMPRODUCT(((Tableau1[produits]=K143)*(Tableau1[N° Semaine]=1)*Tableau1[Qté S]))</f>
        <v>0</v>
      </c>
      <c r="M143">
        <f>SUMPRODUCT(((Tableau1[produits]=K143)*(Tableau1[N° Semaine]=2)*Tableau1[Qté S]))</f>
        <v>0</v>
      </c>
      <c r="N143">
        <f>SUMPRODUCT(((Tableau1[produits]=K143)*(Tableau1[N° Semaine]=3)*Tableau1[Qté S]))</f>
        <v>0</v>
      </c>
      <c r="O143">
        <f>SUMPRODUCT(((Tableau1[produits]=K143)*(Tableau1[N° Semaine]=4)*Tableau1[Qté S]))</f>
        <v>0</v>
      </c>
      <c r="P143">
        <f>SUMPRODUCT(((Tableau1[produits]=K143)*(Tableau1[N° Semaine]=5)*Tableau1[Qté S]))</f>
        <v>0</v>
      </c>
      <c r="Q143">
        <f t="shared" si="2"/>
        <v>0</v>
      </c>
      <c r="R143" s="41">
        <f>Q143*VLOOKUP(K143,Tableau2[[Produits]:[Prix Unitaire]],4,FALSE)</f>
        <v>0</v>
      </c>
    </row>
    <row r="144" spans="10:18" x14ac:dyDescent="0.3">
      <c r="J144" t="str">
        <f>base!A143</f>
        <v>HAIR POMMADE</v>
      </c>
      <c r="K144" t="str">
        <f>base!B143</f>
        <v>hair pommade 10</v>
      </c>
      <c r="L144">
        <f>SUMPRODUCT(((Tableau1[produits]=K144)*(Tableau1[N° Semaine]=1)*Tableau1[Qté S]))</f>
        <v>0</v>
      </c>
      <c r="M144">
        <f>SUMPRODUCT(((Tableau1[produits]=K144)*(Tableau1[N° Semaine]=2)*Tableau1[Qté S]))</f>
        <v>0</v>
      </c>
      <c r="N144">
        <f>SUMPRODUCT(((Tableau1[produits]=K144)*(Tableau1[N° Semaine]=3)*Tableau1[Qté S]))</f>
        <v>0</v>
      </c>
      <c r="O144">
        <f>SUMPRODUCT(((Tableau1[produits]=K144)*(Tableau1[N° Semaine]=4)*Tableau1[Qté S]))</f>
        <v>0</v>
      </c>
      <c r="P144">
        <f>SUMPRODUCT(((Tableau1[produits]=K144)*(Tableau1[N° Semaine]=5)*Tableau1[Qté S]))</f>
        <v>0</v>
      </c>
      <c r="Q144">
        <f t="shared" si="2"/>
        <v>0</v>
      </c>
      <c r="R144" s="41">
        <f>Q144*VLOOKUP(K144,Tableau2[[Produits]:[Prix Unitaire]],4,FALSE)</f>
        <v>0</v>
      </c>
    </row>
    <row r="145" spans="10:18" x14ac:dyDescent="0.3">
      <c r="J145" t="str">
        <f>base!A144</f>
        <v>HAIR POMMADE</v>
      </c>
      <c r="K145" t="str">
        <f>base!B144</f>
        <v>hair pommade 100</v>
      </c>
      <c r="L145">
        <f>SUMPRODUCT(((Tableau1[produits]=K145)*(Tableau1[N° Semaine]=1)*Tableau1[Qté S]))</f>
        <v>0</v>
      </c>
      <c r="M145">
        <f>SUMPRODUCT(((Tableau1[produits]=K145)*(Tableau1[N° Semaine]=2)*Tableau1[Qté S]))</f>
        <v>0</v>
      </c>
      <c r="N145">
        <f>SUMPRODUCT(((Tableau1[produits]=K145)*(Tableau1[N° Semaine]=3)*Tableau1[Qté S]))</f>
        <v>0</v>
      </c>
      <c r="O145">
        <f>SUMPRODUCT(((Tableau1[produits]=K145)*(Tableau1[N° Semaine]=4)*Tableau1[Qté S]))</f>
        <v>0</v>
      </c>
      <c r="P145">
        <f>SUMPRODUCT(((Tableau1[produits]=K145)*(Tableau1[N° Semaine]=5)*Tableau1[Qté S]))</f>
        <v>0</v>
      </c>
      <c r="Q145">
        <f t="shared" si="2"/>
        <v>0</v>
      </c>
      <c r="R145" s="41">
        <f>Q145*VLOOKUP(K145,Tableau2[[Produits]:[Prix Unitaire]],4,FALSE)</f>
        <v>0</v>
      </c>
    </row>
    <row r="146" spans="10:18" x14ac:dyDescent="0.3">
      <c r="J146" t="str">
        <f>base!A145</f>
        <v>HAIR POMMADE</v>
      </c>
      <c r="K146" t="str">
        <f>base!B145</f>
        <v>hair pommade 11</v>
      </c>
      <c r="L146">
        <f>SUMPRODUCT(((Tableau1[produits]=K146)*(Tableau1[N° Semaine]=1)*Tableau1[Qté S]))</f>
        <v>0</v>
      </c>
      <c r="M146">
        <f>SUMPRODUCT(((Tableau1[produits]=K146)*(Tableau1[N° Semaine]=2)*Tableau1[Qté S]))</f>
        <v>0</v>
      </c>
      <c r="N146">
        <f>SUMPRODUCT(((Tableau1[produits]=K146)*(Tableau1[N° Semaine]=3)*Tableau1[Qté S]))</f>
        <v>0</v>
      </c>
      <c r="O146">
        <f>SUMPRODUCT(((Tableau1[produits]=K146)*(Tableau1[N° Semaine]=4)*Tableau1[Qté S]))</f>
        <v>0</v>
      </c>
      <c r="P146">
        <f>SUMPRODUCT(((Tableau1[produits]=K146)*(Tableau1[N° Semaine]=5)*Tableau1[Qté S]))</f>
        <v>0</v>
      </c>
      <c r="Q146">
        <f t="shared" si="2"/>
        <v>0</v>
      </c>
      <c r="R146" s="41">
        <f>Q146*VLOOKUP(K146,Tableau2[[Produits]:[Prix Unitaire]],4,FALSE)</f>
        <v>0</v>
      </c>
    </row>
    <row r="147" spans="10:18" x14ac:dyDescent="0.3">
      <c r="J147" t="str">
        <f>base!A146</f>
        <v>HAIR POMMADE</v>
      </c>
      <c r="K147" t="str">
        <f>base!B146</f>
        <v>hair pommade 12</v>
      </c>
      <c r="L147">
        <f>SUMPRODUCT(((Tableau1[produits]=K147)*(Tableau1[N° Semaine]=1)*Tableau1[Qté S]))</f>
        <v>0</v>
      </c>
      <c r="M147">
        <f>SUMPRODUCT(((Tableau1[produits]=K147)*(Tableau1[N° Semaine]=2)*Tableau1[Qté S]))</f>
        <v>0</v>
      </c>
      <c r="N147">
        <f>SUMPRODUCT(((Tableau1[produits]=K147)*(Tableau1[N° Semaine]=3)*Tableau1[Qté S]))</f>
        <v>0</v>
      </c>
      <c r="O147">
        <f>SUMPRODUCT(((Tableau1[produits]=K147)*(Tableau1[N° Semaine]=4)*Tableau1[Qté S]))</f>
        <v>0</v>
      </c>
      <c r="P147">
        <f>SUMPRODUCT(((Tableau1[produits]=K147)*(Tableau1[N° Semaine]=5)*Tableau1[Qté S]))</f>
        <v>0</v>
      </c>
      <c r="Q147">
        <f t="shared" si="2"/>
        <v>0</v>
      </c>
      <c r="R147" s="41">
        <f>Q147*VLOOKUP(K147,Tableau2[[Produits]:[Prix Unitaire]],4,FALSE)</f>
        <v>0</v>
      </c>
    </row>
    <row r="148" spans="10:18" x14ac:dyDescent="0.3">
      <c r="J148" t="str">
        <f>base!A147</f>
        <v>HAIR POMMADE</v>
      </c>
      <c r="K148" t="str">
        <f>base!B147</f>
        <v>hair pommade 13</v>
      </c>
      <c r="L148">
        <f>SUMPRODUCT(((Tableau1[produits]=K148)*(Tableau1[N° Semaine]=1)*Tableau1[Qté S]))</f>
        <v>0</v>
      </c>
      <c r="M148">
        <f>SUMPRODUCT(((Tableau1[produits]=K148)*(Tableau1[N° Semaine]=2)*Tableau1[Qté S]))</f>
        <v>0</v>
      </c>
      <c r="N148">
        <f>SUMPRODUCT(((Tableau1[produits]=K148)*(Tableau1[N° Semaine]=3)*Tableau1[Qté S]))</f>
        <v>0</v>
      </c>
      <c r="O148">
        <f>SUMPRODUCT(((Tableau1[produits]=K148)*(Tableau1[N° Semaine]=4)*Tableau1[Qté S]))</f>
        <v>0</v>
      </c>
      <c r="P148">
        <f>SUMPRODUCT(((Tableau1[produits]=K148)*(Tableau1[N° Semaine]=5)*Tableau1[Qté S]))</f>
        <v>0</v>
      </c>
      <c r="Q148">
        <f t="shared" si="2"/>
        <v>0</v>
      </c>
      <c r="R148" s="41">
        <f>Q148*VLOOKUP(K148,Tableau2[[Produits]:[Prix Unitaire]],4,FALSE)</f>
        <v>0</v>
      </c>
    </row>
    <row r="149" spans="10:18" x14ac:dyDescent="0.3">
      <c r="J149" t="str">
        <f>base!A148</f>
        <v>HAIR POMMADE</v>
      </c>
      <c r="K149" t="str">
        <f>base!B148</f>
        <v>hair pommade 14</v>
      </c>
      <c r="L149">
        <f>SUMPRODUCT(((Tableau1[produits]=K149)*(Tableau1[N° Semaine]=1)*Tableau1[Qté S]))</f>
        <v>0</v>
      </c>
      <c r="M149">
        <f>SUMPRODUCT(((Tableau1[produits]=K149)*(Tableau1[N° Semaine]=2)*Tableau1[Qté S]))</f>
        <v>0</v>
      </c>
      <c r="N149">
        <f>SUMPRODUCT(((Tableau1[produits]=K149)*(Tableau1[N° Semaine]=3)*Tableau1[Qté S]))</f>
        <v>0</v>
      </c>
      <c r="O149">
        <f>SUMPRODUCT(((Tableau1[produits]=K149)*(Tableau1[N° Semaine]=4)*Tableau1[Qté S]))</f>
        <v>0</v>
      </c>
      <c r="P149">
        <f>SUMPRODUCT(((Tableau1[produits]=K149)*(Tableau1[N° Semaine]=5)*Tableau1[Qté S]))</f>
        <v>0</v>
      </c>
      <c r="Q149">
        <f t="shared" si="2"/>
        <v>0</v>
      </c>
      <c r="R149" s="41">
        <f>Q149*VLOOKUP(K149,Tableau2[[Produits]:[Prix Unitaire]],4,FALSE)</f>
        <v>0</v>
      </c>
    </row>
    <row r="150" spans="10:18" x14ac:dyDescent="0.3">
      <c r="J150" t="str">
        <f>base!A149</f>
        <v>HAIR POMMADE</v>
      </c>
      <c r="K150" t="str">
        <f>base!B149</f>
        <v>hair pommade 15</v>
      </c>
      <c r="L150">
        <f>SUMPRODUCT(((Tableau1[produits]=K150)*(Tableau1[N° Semaine]=1)*Tableau1[Qté S]))</f>
        <v>0</v>
      </c>
      <c r="M150">
        <f>SUMPRODUCT(((Tableau1[produits]=K150)*(Tableau1[N° Semaine]=2)*Tableau1[Qté S]))</f>
        <v>0</v>
      </c>
      <c r="N150">
        <f>SUMPRODUCT(((Tableau1[produits]=K150)*(Tableau1[N° Semaine]=3)*Tableau1[Qté S]))</f>
        <v>0</v>
      </c>
      <c r="O150">
        <f>SUMPRODUCT(((Tableau1[produits]=K150)*(Tableau1[N° Semaine]=4)*Tableau1[Qté S]))</f>
        <v>0</v>
      </c>
      <c r="P150">
        <f>SUMPRODUCT(((Tableau1[produits]=K150)*(Tableau1[N° Semaine]=5)*Tableau1[Qté S]))</f>
        <v>0</v>
      </c>
      <c r="Q150">
        <f t="shared" si="2"/>
        <v>0</v>
      </c>
      <c r="R150" s="41">
        <f>Q150*VLOOKUP(K150,Tableau2[[Produits]:[Prix Unitaire]],4,FALSE)</f>
        <v>0</v>
      </c>
    </row>
    <row r="151" spans="10:18" x14ac:dyDescent="0.3">
      <c r="J151" t="str">
        <f>base!A150</f>
        <v>HAIR POMMADE</v>
      </c>
      <c r="K151" t="str">
        <f>base!B150</f>
        <v>hair pommade 16</v>
      </c>
      <c r="L151">
        <f>SUMPRODUCT(((Tableau1[produits]=K151)*(Tableau1[N° Semaine]=1)*Tableau1[Qté S]))</f>
        <v>0</v>
      </c>
      <c r="M151">
        <f>SUMPRODUCT(((Tableau1[produits]=K151)*(Tableau1[N° Semaine]=2)*Tableau1[Qté S]))</f>
        <v>0</v>
      </c>
      <c r="N151">
        <f>SUMPRODUCT(((Tableau1[produits]=K151)*(Tableau1[N° Semaine]=3)*Tableau1[Qté S]))</f>
        <v>0</v>
      </c>
      <c r="O151">
        <f>SUMPRODUCT(((Tableau1[produits]=K151)*(Tableau1[N° Semaine]=4)*Tableau1[Qté S]))</f>
        <v>0</v>
      </c>
      <c r="P151">
        <f>SUMPRODUCT(((Tableau1[produits]=K151)*(Tableau1[N° Semaine]=5)*Tableau1[Qté S]))</f>
        <v>0</v>
      </c>
      <c r="Q151">
        <f t="shared" si="2"/>
        <v>0</v>
      </c>
      <c r="R151" s="41">
        <f>Q151*VLOOKUP(K151,Tableau2[[Produits]:[Prix Unitaire]],4,FALSE)</f>
        <v>0</v>
      </c>
    </row>
    <row r="152" spans="10:18" x14ac:dyDescent="0.3">
      <c r="J152" t="str">
        <f>base!A151</f>
        <v>HAIR POMMADE</v>
      </c>
      <c r="K152" t="str">
        <f>base!B151</f>
        <v>hair pommade 17</v>
      </c>
      <c r="L152">
        <f>SUMPRODUCT(((Tableau1[produits]=K152)*(Tableau1[N° Semaine]=1)*Tableau1[Qté S]))</f>
        <v>0</v>
      </c>
      <c r="M152">
        <f>SUMPRODUCT(((Tableau1[produits]=K152)*(Tableau1[N° Semaine]=2)*Tableau1[Qté S]))</f>
        <v>0</v>
      </c>
      <c r="N152">
        <f>SUMPRODUCT(((Tableau1[produits]=K152)*(Tableau1[N° Semaine]=3)*Tableau1[Qté S]))</f>
        <v>0</v>
      </c>
      <c r="O152">
        <f>SUMPRODUCT(((Tableau1[produits]=K152)*(Tableau1[N° Semaine]=4)*Tableau1[Qté S]))</f>
        <v>0</v>
      </c>
      <c r="P152">
        <f>SUMPRODUCT(((Tableau1[produits]=K152)*(Tableau1[N° Semaine]=5)*Tableau1[Qté S]))</f>
        <v>0</v>
      </c>
      <c r="Q152">
        <f t="shared" si="2"/>
        <v>0</v>
      </c>
      <c r="R152" s="41">
        <f>Q152*VLOOKUP(K152,Tableau2[[Produits]:[Prix Unitaire]],4,FALSE)</f>
        <v>0</v>
      </c>
    </row>
    <row r="153" spans="10:18" x14ac:dyDescent="0.3">
      <c r="J153" t="str">
        <f>base!A152</f>
        <v>HAIR POMMADE</v>
      </c>
      <c r="K153" t="str">
        <f>base!B152</f>
        <v>hair pommade 18</v>
      </c>
      <c r="L153">
        <f>SUMPRODUCT(((Tableau1[produits]=K153)*(Tableau1[N° Semaine]=1)*Tableau1[Qté S]))</f>
        <v>0</v>
      </c>
      <c r="M153">
        <f>SUMPRODUCT(((Tableau1[produits]=K153)*(Tableau1[N° Semaine]=2)*Tableau1[Qté S]))</f>
        <v>0</v>
      </c>
      <c r="N153">
        <f>SUMPRODUCT(((Tableau1[produits]=K153)*(Tableau1[N° Semaine]=3)*Tableau1[Qté S]))</f>
        <v>0</v>
      </c>
      <c r="O153">
        <f>SUMPRODUCT(((Tableau1[produits]=K153)*(Tableau1[N° Semaine]=4)*Tableau1[Qté S]))</f>
        <v>0</v>
      </c>
      <c r="P153">
        <f>SUMPRODUCT(((Tableau1[produits]=K153)*(Tableau1[N° Semaine]=5)*Tableau1[Qté S]))</f>
        <v>0</v>
      </c>
      <c r="Q153">
        <f t="shared" si="2"/>
        <v>0</v>
      </c>
      <c r="R153" s="41">
        <f>Q153*VLOOKUP(K153,Tableau2[[Produits]:[Prix Unitaire]],4,FALSE)</f>
        <v>0</v>
      </c>
    </row>
    <row r="154" spans="10:18" x14ac:dyDescent="0.3">
      <c r="J154" t="str">
        <f>base!A153</f>
        <v>HAIR POMMADE</v>
      </c>
      <c r="K154" t="str">
        <f>base!B153</f>
        <v>hair pommade 19</v>
      </c>
      <c r="L154">
        <f>SUMPRODUCT(((Tableau1[produits]=K154)*(Tableau1[N° Semaine]=1)*Tableau1[Qté S]))</f>
        <v>0</v>
      </c>
      <c r="M154">
        <f>SUMPRODUCT(((Tableau1[produits]=K154)*(Tableau1[N° Semaine]=2)*Tableau1[Qté S]))</f>
        <v>0</v>
      </c>
      <c r="N154">
        <f>SUMPRODUCT(((Tableau1[produits]=K154)*(Tableau1[N° Semaine]=3)*Tableau1[Qté S]))</f>
        <v>0</v>
      </c>
      <c r="O154">
        <f>SUMPRODUCT(((Tableau1[produits]=K154)*(Tableau1[N° Semaine]=4)*Tableau1[Qté S]))</f>
        <v>0</v>
      </c>
      <c r="P154">
        <f>SUMPRODUCT(((Tableau1[produits]=K154)*(Tableau1[N° Semaine]=5)*Tableau1[Qté S]))</f>
        <v>0</v>
      </c>
      <c r="Q154">
        <f t="shared" si="2"/>
        <v>0</v>
      </c>
      <c r="R154" s="41">
        <f>Q154*VLOOKUP(K154,Tableau2[[Produits]:[Prix Unitaire]],4,FALSE)</f>
        <v>0</v>
      </c>
    </row>
    <row r="155" spans="10:18" x14ac:dyDescent="0.3">
      <c r="J155" t="str">
        <f>base!A154</f>
        <v>HAIR POMMADE</v>
      </c>
      <c r="K155" t="str">
        <f>base!B154</f>
        <v>hair pommade 2</v>
      </c>
      <c r="L155">
        <f>SUMPRODUCT(((Tableau1[produits]=K155)*(Tableau1[N° Semaine]=1)*Tableau1[Qté S]))</f>
        <v>0</v>
      </c>
      <c r="M155">
        <f>SUMPRODUCT(((Tableau1[produits]=K155)*(Tableau1[N° Semaine]=2)*Tableau1[Qté S]))</f>
        <v>0</v>
      </c>
      <c r="N155">
        <f>SUMPRODUCT(((Tableau1[produits]=K155)*(Tableau1[N° Semaine]=3)*Tableau1[Qté S]))</f>
        <v>0</v>
      </c>
      <c r="O155">
        <f>SUMPRODUCT(((Tableau1[produits]=K155)*(Tableau1[N° Semaine]=4)*Tableau1[Qté S]))</f>
        <v>0</v>
      </c>
      <c r="P155">
        <f>SUMPRODUCT(((Tableau1[produits]=K155)*(Tableau1[N° Semaine]=5)*Tableau1[Qté S]))</f>
        <v>0</v>
      </c>
      <c r="Q155">
        <f t="shared" si="2"/>
        <v>0</v>
      </c>
      <c r="R155" s="41">
        <f>Q155*VLOOKUP(K155,Tableau2[[Produits]:[Prix Unitaire]],4,FALSE)</f>
        <v>0</v>
      </c>
    </row>
    <row r="156" spans="10:18" x14ac:dyDescent="0.3">
      <c r="J156" t="str">
        <f>base!A155</f>
        <v>HAIR POMMADE</v>
      </c>
      <c r="K156" t="str">
        <f>base!B155</f>
        <v>hair pommade 20</v>
      </c>
      <c r="L156">
        <f>SUMPRODUCT(((Tableau1[produits]=K156)*(Tableau1[N° Semaine]=1)*Tableau1[Qté S]))</f>
        <v>0</v>
      </c>
      <c r="M156">
        <f>SUMPRODUCT(((Tableau1[produits]=K156)*(Tableau1[N° Semaine]=2)*Tableau1[Qté S]))</f>
        <v>0</v>
      </c>
      <c r="N156">
        <f>SUMPRODUCT(((Tableau1[produits]=K156)*(Tableau1[N° Semaine]=3)*Tableau1[Qté S]))</f>
        <v>0</v>
      </c>
      <c r="O156">
        <f>SUMPRODUCT(((Tableau1[produits]=K156)*(Tableau1[N° Semaine]=4)*Tableau1[Qté S]))</f>
        <v>0</v>
      </c>
      <c r="P156">
        <f>SUMPRODUCT(((Tableau1[produits]=K156)*(Tableau1[N° Semaine]=5)*Tableau1[Qté S]))</f>
        <v>0</v>
      </c>
      <c r="Q156">
        <f t="shared" si="2"/>
        <v>0</v>
      </c>
      <c r="R156" s="41">
        <f>Q156*VLOOKUP(K156,Tableau2[[Produits]:[Prix Unitaire]],4,FALSE)</f>
        <v>0</v>
      </c>
    </row>
    <row r="157" spans="10:18" x14ac:dyDescent="0.3">
      <c r="J157" t="str">
        <f>base!A156</f>
        <v>HAIR POMMADE</v>
      </c>
      <c r="K157" t="str">
        <f>base!B156</f>
        <v>hair pommade 21</v>
      </c>
      <c r="L157">
        <f>SUMPRODUCT(((Tableau1[produits]=K157)*(Tableau1[N° Semaine]=1)*Tableau1[Qté S]))</f>
        <v>0</v>
      </c>
      <c r="M157">
        <f>SUMPRODUCT(((Tableau1[produits]=K157)*(Tableau1[N° Semaine]=2)*Tableau1[Qté S]))</f>
        <v>0</v>
      </c>
      <c r="N157">
        <f>SUMPRODUCT(((Tableau1[produits]=K157)*(Tableau1[N° Semaine]=3)*Tableau1[Qté S]))</f>
        <v>0</v>
      </c>
      <c r="O157">
        <f>SUMPRODUCT(((Tableau1[produits]=K157)*(Tableau1[N° Semaine]=4)*Tableau1[Qté S]))</f>
        <v>0</v>
      </c>
      <c r="P157">
        <f>SUMPRODUCT(((Tableau1[produits]=K157)*(Tableau1[N° Semaine]=5)*Tableau1[Qté S]))</f>
        <v>0</v>
      </c>
      <c r="Q157">
        <f t="shared" si="2"/>
        <v>0</v>
      </c>
      <c r="R157" s="41">
        <f>Q157*VLOOKUP(K157,Tableau2[[Produits]:[Prix Unitaire]],4,FALSE)</f>
        <v>0</v>
      </c>
    </row>
    <row r="158" spans="10:18" x14ac:dyDescent="0.3">
      <c r="J158" t="str">
        <f>base!A157</f>
        <v>HAIR POMMADE</v>
      </c>
      <c r="K158" t="str">
        <f>base!B157</f>
        <v>hair pommade 22</v>
      </c>
      <c r="L158">
        <f>SUMPRODUCT(((Tableau1[produits]=K158)*(Tableau1[N° Semaine]=1)*Tableau1[Qté S]))</f>
        <v>0</v>
      </c>
      <c r="M158">
        <f>SUMPRODUCT(((Tableau1[produits]=K158)*(Tableau1[N° Semaine]=2)*Tableau1[Qté S]))</f>
        <v>0</v>
      </c>
      <c r="N158">
        <f>SUMPRODUCT(((Tableau1[produits]=K158)*(Tableau1[N° Semaine]=3)*Tableau1[Qté S]))</f>
        <v>0</v>
      </c>
      <c r="O158">
        <f>SUMPRODUCT(((Tableau1[produits]=K158)*(Tableau1[N° Semaine]=4)*Tableau1[Qté S]))</f>
        <v>0</v>
      </c>
      <c r="P158">
        <f>SUMPRODUCT(((Tableau1[produits]=K158)*(Tableau1[N° Semaine]=5)*Tableau1[Qté S]))</f>
        <v>0</v>
      </c>
      <c r="Q158">
        <f t="shared" si="2"/>
        <v>0</v>
      </c>
      <c r="R158" s="41">
        <f>Q158*VLOOKUP(K158,Tableau2[[Produits]:[Prix Unitaire]],4,FALSE)</f>
        <v>0</v>
      </c>
    </row>
    <row r="159" spans="10:18" x14ac:dyDescent="0.3">
      <c r="J159" t="str">
        <f>base!A158</f>
        <v>HAIR POMMADE</v>
      </c>
      <c r="K159" t="str">
        <f>base!B158</f>
        <v>hair pommade 23</v>
      </c>
      <c r="L159">
        <f>SUMPRODUCT(((Tableau1[produits]=K159)*(Tableau1[N° Semaine]=1)*Tableau1[Qté S]))</f>
        <v>0</v>
      </c>
      <c r="M159">
        <f>SUMPRODUCT(((Tableau1[produits]=K159)*(Tableau1[N° Semaine]=2)*Tableau1[Qté S]))</f>
        <v>0</v>
      </c>
      <c r="N159">
        <f>SUMPRODUCT(((Tableau1[produits]=K159)*(Tableau1[N° Semaine]=3)*Tableau1[Qté S]))</f>
        <v>0</v>
      </c>
      <c r="O159">
        <f>SUMPRODUCT(((Tableau1[produits]=K159)*(Tableau1[N° Semaine]=4)*Tableau1[Qté S]))</f>
        <v>0</v>
      </c>
      <c r="P159">
        <f>SUMPRODUCT(((Tableau1[produits]=K159)*(Tableau1[N° Semaine]=5)*Tableau1[Qté S]))</f>
        <v>0</v>
      </c>
      <c r="Q159">
        <f t="shared" si="2"/>
        <v>0</v>
      </c>
      <c r="R159" s="41">
        <f>Q159*VLOOKUP(K159,Tableau2[[Produits]:[Prix Unitaire]],4,FALSE)</f>
        <v>0</v>
      </c>
    </row>
    <row r="160" spans="10:18" x14ac:dyDescent="0.3">
      <c r="J160" t="str">
        <f>base!A159</f>
        <v>HAIR POMMADE</v>
      </c>
      <c r="K160" t="str">
        <f>base!B159</f>
        <v>hair pommade 3</v>
      </c>
      <c r="L160">
        <f>SUMPRODUCT(((Tableau1[produits]=K160)*(Tableau1[N° Semaine]=1)*Tableau1[Qté S]))</f>
        <v>0</v>
      </c>
      <c r="M160">
        <f>SUMPRODUCT(((Tableau1[produits]=K160)*(Tableau1[N° Semaine]=2)*Tableau1[Qté S]))</f>
        <v>0</v>
      </c>
      <c r="N160">
        <f>SUMPRODUCT(((Tableau1[produits]=K160)*(Tableau1[N° Semaine]=3)*Tableau1[Qté S]))</f>
        <v>0</v>
      </c>
      <c r="O160">
        <f>SUMPRODUCT(((Tableau1[produits]=K160)*(Tableau1[N° Semaine]=4)*Tableau1[Qté S]))</f>
        <v>0</v>
      </c>
      <c r="P160">
        <f>SUMPRODUCT(((Tableau1[produits]=K160)*(Tableau1[N° Semaine]=5)*Tableau1[Qté S]))</f>
        <v>0</v>
      </c>
      <c r="Q160">
        <f t="shared" si="2"/>
        <v>0</v>
      </c>
      <c r="R160" s="41">
        <f>Q160*VLOOKUP(K160,Tableau2[[Produits]:[Prix Unitaire]],4,FALSE)</f>
        <v>0</v>
      </c>
    </row>
    <row r="161" spans="10:18" x14ac:dyDescent="0.3">
      <c r="J161" t="str">
        <f>base!A160</f>
        <v>HAIR POMMADE</v>
      </c>
      <c r="K161" t="str">
        <f>base!B160</f>
        <v>hair pommade 4</v>
      </c>
      <c r="L161">
        <f>SUMPRODUCT(((Tableau1[produits]=K161)*(Tableau1[N° Semaine]=1)*Tableau1[Qté S]))</f>
        <v>0</v>
      </c>
      <c r="M161">
        <f>SUMPRODUCT(((Tableau1[produits]=K161)*(Tableau1[N° Semaine]=2)*Tableau1[Qté S]))</f>
        <v>0</v>
      </c>
      <c r="N161">
        <f>SUMPRODUCT(((Tableau1[produits]=K161)*(Tableau1[N° Semaine]=3)*Tableau1[Qté S]))</f>
        <v>0</v>
      </c>
      <c r="O161">
        <f>SUMPRODUCT(((Tableau1[produits]=K161)*(Tableau1[N° Semaine]=4)*Tableau1[Qté S]))</f>
        <v>0</v>
      </c>
      <c r="P161">
        <f>SUMPRODUCT(((Tableau1[produits]=K161)*(Tableau1[N° Semaine]=5)*Tableau1[Qté S]))</f>
        <v>0</v>
      </c>
      <c r="Q161">
        <f t="shared" si="2"/>
        <v>0</v>
      </c>
      <c r="R161" s="41">
        <f>Q161*VLOOKUP(K161,Tableau2[[Produits]:[Prix Unitaire]],4,FALSE)</f>
        <v>0</v>
      </c>
    </row>
    <row r="162" spans="10:18" x14ac:dyDescent="0.3">
      <c r="J162" t="str">
        <f>base!A161</f>
        <v>HAIR POMMADE</v>
      </c>
      <c r="K162" t="str">
        <f>base!B161</f>
        <v>hair pommade 5</v>
      </c>
      <c r="L162">
        <f>SUMPRODUCT(((Tableau1[produits]=K162)*(Tableau1[N° Semaine]=1)*Tableau1[Qté S]))</f>
        <v>0</v>
      </c>
      <c r="M162">
        <f>SUMPRODUCT(((Tableau1[produits]=K162)*(Tableau1[N° Semaine]=2)*Tableau1[Qté S]))</f>
        <v>0</v>
      </c>
      <c r="N162">
        <f>SUMPRODUCT(((Tableau1[produits]=K162)*(Tableau1[N° Semaine]=3)*Tableau1[Qté S]))</f>
        <v>0</v>
      </c>
      <c r="O162">
        <f>SUMPRODUCT(((Tableau1[produits]=K162)*(Tableau1[N° Semaine]=4)*Tableau1[Qté S]))</f>
        <v>0</v>
      </c>
      <c r="P162">
        <f>SUMPRODUCT(((Tableau1[produits]=K162)*(Tableau1[N° Semaine]=5)*Tableau1[Qté S]))</f>
        <v>0</v>
      </c>
      <c r="Q162">
        <f t="shared" si="2"/>
        <v>0</v>
      </c>
      <c r="R162" s="41">
        <f>Q162*VLOOKUP(K162,Tableau2[[Produits]:[Prix Unitaire]],4,FALSE)</f>
        <v>0</v>
      </c>
    </row>
    <row r="163" spans="10:18" x14ac:dyDescent="0.3">
      <c r="J163" t="str">
        <f>base!A162</f>
        <v>HAIR POMMADE</v>
      </c>
      <c r="K163" t="str">
        <f>base!B162</f>
        <v>hair pommade 6</v>
      </c>
      <c r="L163">
        <f>SUMPRODUCT(((Tableau1[produits]=K163)*(Tableau1[N° Semaine]=1)*Tableau1[Qté S]))</f>
        <v>0</v>
      </c>
      <c r="M163">
        <f>SUMPRODUCT(((Tableau1[produits]=K163)*(Tableau1[N° Semaine]=2)*Tableau1[Qté S]))</f>
        <v>0</v>
      </c>
      <c r="N163">
        <f>SUMPRODUCT(((Tableau1[produits]=K163)*(Tableau1[N° Semaine]=3)*Tableau1[Qté S]))</f>
        <v>0</v>
      </c>
      <c r="O163">
        <f>SUMPRODUCT(((Tableau1[produits]=K163)*(Tableau1[N° Semaine]=4)*Tableau1[Qté S]))</f>
        <v>0</v>
      </c>
      <c r="P163">
        <f>SUMPRODUCT(((Tableau1[produits]=K163)*(Tableau1[N° Semaine]=5)*Tableau1[Qté S]))</f>
        <v>0</v>
      </c>
      <c r="Q163">
        <f t="shared" si="2"/>
        <v>0</v>
      </c>
      <c r="R163" s="41">
        <f>Q163*VLOOKUP(K163,Tableau2[[Produits]:[Prix Unitaire]],4,FALSE)</f>
        <v>0</v>
      </c>
    </row>
    <row r="164" spans="10:18" x14ac:dyDescent="0.3">
      <c r="J164" t="str">
        <f>base!A163</f>
        <v>HAIR POMMADE</v>
      </c>
      <c r="K164" t="str">
        <f>base!B163</f>
        <v>hair pommade 7</v>
      </c>
      <c r="L164">
        <f>SUMPRODUCT(((Tableau1[produits]=K164)*(Tableau1[N° Semaine]=1)*Tableau1[Qté S]))</f>
        <v>0</v>
      </c>
      <c r="M164">
        <f>SUMPRODUCT(((Tableau1[produits]=K164)*(Tableau1[N° Semaine]=2)*Tableau1[Qté S]))</f>
        <v>0</v>
      </c>
      <c r="N164">
        <f>SUMPRODUCT(((Tableau1[produits]=K164)*(Tableau1[N° Semaine]=3)*Tableau1[Qté S]))</f>
        <v>0</v>
      </c>
      <c r="O164">
        <f>SUMPRODUCT(((Tableau1[produits]=K164)*(Tableau1[N° Semaine]=4)*Tableau1[Qté S]))</f>
        <v>0</v>
      </c>
      <c r="P164">
        <f>SUMPRODUCT(((Tableau1[produits]=K164)*(Tableau1[N° Semaine]=5)*Tableau1[Qté S]))</f>
        <v>0</v>
      </c>
      <c r="Q164">
        <f t="shared" si="2"/>
        <v>0</v>
      </c>
      <c r="R164" s="41">
        <f>Q164*VLOOKUP(K164,Tableau2[[Produits]:[Prix Unitaire]],4,FALSE)</f>
        <v>0</v>
      </c>
    </row>
    <row r="165" spans="10:18" x14ac:dyDescent="0.3">
      <c r="J165" t="str">
        <f>base!A164</f>
        <v>HAIR POMMADE</v>
      </c>
      <c r="K165" t="str">
        <f>base!B164</f>
        <v>hair pommade 8</v>
      </c>
      <c r="L165">
        <f>SUMPRODUCT(((Tableau1[produits]=K165)*(Tableau1[N° Semaine]=1)*Tableau1[Qté S]))</f>
        <v>0</v>
      </c>
      <c r="M165">
        <f>SUMPRODUCT(((Tableau1[produits]=K165)*(Tableau1[N° Semaine]=2)*Tableau1[Qté S]))</f>
        <v>0</v>
      </c>
      <c r="N165">
        <f>SUMPRODUCT(((Tableau1[produits]=K165)*(Tableau1[N° Semaine]=3)*Tableau1[Qté S]))</f>
        <v>0</v>
      </c>
      <c r="O165">
        <f>SUMPRODUCT(((Tableau1[produits]=K165)*(Tableau1[N° Semaine]=4)*Tableau1[Qté S]))</f>
        <v>0</v>
      </c>
      <c r="P165">
        <f>SUMPRODUCT(((Tableau1[produits]=K165)*(Tableau1[N° Semaine]=5)*Tableau1[Qté S]))</f>
        <v>0</v>
      </c>
      <c r="Q165">
        <f t="shared" si="2"/>
        <v>0</v>
      </c>
      <c r="R165" s="41">
        <f>Q165*VLOOKUP(K165,Tableau2[[Produits]:[Prix Unitaire]],4,FALSE)</f>
        <v>0</v>
      </c>
    </row>
    <row r="166" spans="10:18" x14ac:dyDescent="0.3">
      <c r="J166" t="str">
        <f>base!A165</f>
        <v>HAIR POMMADE</v>
      </c>
      <c r="K166" t="str">
        <f>base!B165</f>
        <v>hair pommade 9</v>
      </c>
      <c r="L166">
        <f>SUMPRODUCT(((Tableau1[produits]=K166)*(Tableau1[N° Semaine]=1)*Tableau1[Qté S]))</f>
        <v>0</v>
      </c>
      <c r="M166">
        <f>SUMPRODUCT(((Tableau1[produits]=K166)*(Tableau1[N° Semaine]=2)*Tableau1[Qté S]))</f>
        <v>0</v>
      </c>
      <c r="N166">
        <f>SUMPRODUCT(((Tableau1[produits]=K166)*(Tableau1[N° Semaine]=3)*Tableau1[Qté S]))</f>
        <v>0</v>
      </c>
      <c r="O166">
        <f>SUMPRODUCT(((Tableau1[produits]=K166)*(Tableau1[N° Semaine]=4)*Tableau1[Qté S]))</f>
        <v>0</v>
      </c>
      <c r="P166">
        <f>SUMPRODUCT(((Tableau1[produits]=K166)*(Tableau1[N° Semaine]=5)*Tableau1[Qté S]))</f>
        <v>0</v>
      </c>
      <c r="Q166">
        <f t="shared" si="2"/>
        <v>0</v>
      </c>
      <c r="R166" s="41">
        <f>Q166*VLOOKUP(K166,Tableau2[[Produits]:[Prix Unitaire]],4,FALSE)</f>
        <v>0</v>
      </c>
    </row>
    <row r="167" spans="10:18" x14ac:dyDescent="0.3">
      <c r="J167" t="str">
        <f>base!A166</f>
        <v>HAIR POMMADE</v>
      </c>
      <c r="K167" t="str">
        <f>base!B166</f>
        <v>hair pommade 97</v>
      </c>
      <c r="L167">
        <f>SUMPRODUCT(((Tableau1[produits]=K167)*(Tableau1[N° Semaine]=1)*Tableau1[Qté S]))</f>
        <v>0</v>
      </c>
      <c r="M167">
        <f>SUMPRODUCT(((Tableau1[produits]=K167)*(Tableau1[N° Semaine]=2)*Tableau1[Qté S]))</f>
        <v>0</v>
      </c>
      <c r="N167">
        <f>SUMPRODUCT(((Tableau1[produits]=K167)*(Tableau1[N° Semaine]=3)*Tableau1[Qté S]))</f>
        <v>0</v>
      </c>
      <c r="O167">
        <f>SUMPRODUCT(((Tableau1[produits]=K167)*(Tableau1[N° Semaine]=4)*Tableau1[Qté S]))</f>
        <v>0</v>
      </c>
      <c r="P167">
        <f>SUMPRODUCT(((Tableau1[produits]=K167)*(Tableau1[N° Semaine]=5)*Tableau1[Qté S]))</f>
        <v>0</v>
      </c>
      <c r="Q167">
        <f t="shared" si="2"/>
        <v>0</v>
      </c>
      <c r="R167" s="41">
        <f>Q167*VLOOKUP(K167,Tableau2[[Produits]:[Prix Unitaire]],4,FALSE)</f>
        <v>0</v>
      </c>
    </row>
    <row r="168" spans="10:18" x14ac:dyDescent="0.3">
      <c r="J168" t="str">
        <f>base!A167</f>
        <v>HAIR POMMADE</v>
      </c>
      <c r="K168" t="str">
        <f>base!B167</f>
        <v>hair pommade 98</v>
      </c>
      <c r="L168">
        <f>SUMPRODUCT(((Tableau1[produits]=K168)*(Tableau1[N° Semaine]=1)*Tableau1[Qté S]))</f>
        <v>0</v>
      </c>
      <c r="M168">
        <f>SUMPRODUCT(((Tableau1[produits]=K168)*(Tableau1[N° Semaine]=2)*Tableau1[Qté S]))</f>
        <v>0</v>
      </c>
      <c r="N168">
        <f>SUMPRODUCT(((Tableau1[produits]=K168)*(Tableau1[N° Semaine]=3)*Tableau1[Qté S]))</f>
        <v>0</v>
      </c>
      <c r="O168">
        <f>SUMPRODUCT(((Tableau1[produits]=K168)*(Tableau1[N° Semaine]=4)*Tableau1[Qté S]))</f>
        <v>0</v>
      </c>
      <c r="P168">
        <f>SUMPRODUCT(((Tableau1[produits]=K168)*(Tableau1[N° Semaine]=5)*Tableau1[Qté S]))</f>
        <v>0</v>
      </c>
      <c r="Q168">
        <f t="shared" si="2"/>
        <v>0</v>
      </c>
      <c r="R168" s="41">
        <f>Q168*VLOOKUP(K168,Tableau2[[Produits]:[Prix Unitaire]],4,FALSE)</f>
        <v>0</v>
      </c>
    </row>
    <row r="169" spans="10:18" x14ac:dyDescent="0.3">
      <c r="J169" t="str">
        <f>base!A168</f>
        <v>HAIR POMMADE</v>
      </c>
      <c r="K169" t="str">
        <f>base!B168</f>
        <v>hair pommade 99</v>
      </c>
      <c r="L169">
        <f>SUMPRODUCT(((Tableau1[produits]=K169)*(Tableau1[N° Semaine]=1)*Tableau1[Qté S]))</f>
        <v>0</v>
      </c>
      <c r="M169">
        <f>SUMPRODUCT(((Tableau1[produits]=K169)*(Tableau1[N° Semaine]=2)*Tableau1[Qté S]))</f>
        <v>0</v>
      </c>
      <c r="N169">
        <f>SUMPRODUCT(((Tableau1[produits]=K169)*(Tableau1[N° Semaine]=3)*Tableau1[Qté S]))</f>
        <v>0</v>
      </c>
      <c r="O169">
        <f>SUMPRODUCT(((Tableau1[produits]=K169)*(Tableau1[N° Semaine]=4)*Tableau1[Qté S]))</f>
        <v>0</v>
      </c>
      <c r="P169">
        <f>SUMPRODUCT(((Tableau1[produits]=K169)*(Tableau1[N° Semaine]=5)*Tableau1[Qté S]))</f>
        <v>0</v>
      </c>
      <c r="Q169">
        <f t="shared" si="2"/>
        <v>0</v>
      </c>
      <c r="R169" s="41">
        <f>Q169*VLOOKUP(K169,Tableau2[[Produits]:[Prix Unitaire]],4,FALSE)</f>
        <v>0</v>
      </c>
    </row>
    <row r="170" spans="10:18" x14ac:dyDescent="0.3">
      <c r="J170" t="str">
        <f>base!A169</f>
        <v>L'OREAL</v>
      </c>
      <c r="K170" t="str">
        <f>base!B169</f>
        <v>oreal shampoing</v>
      </c>
      <c r="L170">
        <f>SUMPRODUCT(((Tableau1[produits]=K170)*(Tableau1[N° Semaine]=1)*Tableau1[Qté S]))</f>
        <v>10</v>
      </c>
      <c r="M170">
        <f>SUMPRODUCT(((Tableau1[produits]=K170)*(Tableau1[N° Semaine]=2)*Tableau1[Qté S]))</f>
        <v>0</v>
      </c>
      <c r="N170">
        <f>SUMPRODUCT(((Tableau1[produits]=K170)*(Tableau1[N° Semaine]=3)*Tableau1[Qté S]))</f>
        <v>0</v>
      </c>
      <c r="O170">
        <f>SUMPRODUCT(((Tableau1[produits]=K170)*(Tableau1[N° Semaine]=4)*Tableau1[Qté S]))</f>
        <v>0</v>
      </c>
      <c r="P170">
        <f>SUMPRODUCT(((Tableau1[produits]=K170)*(Tableau1[N° Semaine]=5)*Tableau1[Qté S]))</f>
        <v>0</v>
      </c>
      <c r="Q170">
        <f t="shared" si="2"/>
        <v>10</v>
      </c>
      <c r="R170" s="41">
        <f>Q170*VLOOKUP(K170,Tableau2[[Produits]:[Prix Unitaire]],4,FALSE)</f>
        <v>15</v>
      </c>
    </row>
    <row r="171" spans="10:18" x14ac:dyDescent="0.3">
      <c r="J171" t="str">
        <f>base!A170</f>
        <v>L'OREAL</v>
      </c>
      <c r="K171" t="str">
        <f>base!B170</f>
        <v>oreala</v>
      </c>
      <c r="L171">
        <f>SUMPRODUCT(((Tableau1[produits]=K171)*(Tableau1[N° Semaine]=1)*Tableau1[Qté S]))</f>
        <v>0</v>
      </c>
      <c r="M171">
        <f>SUMPRODUCT(((Tableau1[produits]=K171)*(Tableau1[N° Semaine]=2)*Tableau1[Qté S]))</f>
        <v>0</v>
      </c>
      <c r="N171">
        <f>SUMPRODUCT(((Tableau1[produits]=K171)*(Tableau1[N° Semaine]=3)*Tableau1[Qté S]))</f>
        <v>0</v>
      </c>
      <c r="O171">
        <f>SUMPRODUCT(((Tableau1[produits]=K171)*(Tableau1[N° Semaine]=4)*Tableau1[Qté S]))</f>
        <v>0</v>
      </c>
      <c r="P171">
        <f>SUMPRODUCT(((Tableau1[produits]=K171)*(Tableau1[N° Semaine]=5)*Tableau1[Qté S]))</f>
        <v>0</v>
      </c>
      <c r="Q171">
        <f t="shared" si="2"/>
        <v>0</v>
      </c>
      <c r="R171" s="41">
        <f>Q171*VLOOKUP(K171,Tableau2[[Produits]:[Prix Unitaire]],4,FALSE)</f>
        <v>0</v>
      </c>
    </row>
    <row r="172" spans="10:18" x14ac:dyDescent="0.3">
      <c r="J172" t="str">
        <f>base!A171</f>
        <v>L'OREAL</v>
      </c>
      <c r="K172" t="str">
        <f>base!B171</f>
        <v>orealc</v>
      </c>
      <c r="L172">
        <f>SUMPRODUCT(((Tableau1[produits]=K172)*(Tableau1[N° Semaine]=1)*Tableau1[Qté S]))</f>
        <v>0</v>
      </c>
      <c r="M172">
        <f>SUMPRODUCT(((Tableau1[produits]=K172)*(Tableau1[N° Semaine]=2)*Tableau1[Qté S]))</f>
        <v>2</v>
      </c>
      <c r="N172">
        <f>SUMPRODUCT(((Tableau1[produits]=K172)*(Tableau1[N° Semaine]=3)*Tableau1[Qté S]))</f>
        <v>0</v>
      </c>
      <c r="O172">
        <f>SUMPRODUCT(((Tableau1[produits]=K172)*(Tableau1[N° Semaine]=4)*Tableau1[Qté S]))</f>
        <v>0</v>
      </c>
      <c r="P172">
        <f>SUMPRODUCT(((Tableau1[produits]=K172)*(Tableau1[N° Semaine]=5)*Tableau1[Qté S]))</f>
        <v>0</v>
      </c>
      <c r="Q172">
        <f t="shared" si="2"/>
        <v>2</v>
      </c>
      <c r="R172" s="41">
        <f>Q172*VLOOKUP(K172,Tableau2[[Produits]:[Prix Unitaire]],4,FALSE)</f>
        <v>17</v>
      </c>
    </row>
    <row r="173" spans="10:18" x14ac:dyDescent="0.3">
      <c r="J173" t="str">
        <f>base!A172</f>
        <v>L'OREAL</v>
      </c>
      <c r="K173" t="str">
        <f>base!B172</f>
        <v>oreald</v>
      </c>
      <c r="L173">
        <f>SUMPRODUCT(((Tableau1[produits]=K173)*(Tableau1[N° Semaine]=1)*Tableau1[Qté S]))</f>
        <v>0</v>
      </c>
      <c r="M173">
        <f>SUMPRODUCT(((Tableau1[produits]=K173)*(Tableau1[N° Semaine]=2)*Tableau1[Qté S]))</f>
        <v>0</v>
      </c>
      <c r="N173">
        <f>SUMPRODUCT(((Tableau1[produits]=K173)*(Tableau1[N° Semaine]=3)*Tableau1[Qté S]))</f>
        <v>0</v>
      </c>
      <c r="O173">
        <f>SUMPRODUCT(((Tableau1[produits]=K173)*(Tableau1[N° Semaine]=4)*Tableau1[Qté S]))</f>
        <v>0</v>
      </c>
      <c r="P173">
        <f>SUMPRODUCT(((Tableau1[produits]=K173)*(Tableau1[N° Semaine]=5)*Tableau1[Qté S]))</f>
        <v>0</v>
      </c>
      <c r="Q173">
        <f t="shared" si="2"/>
        <v>0</v>
      </c>
      <c r="R173" s="41">
        <f>Q173*VLOOKUP(K173,Tableau2[[Produits]:[Prix Unitaire]],4,FALSE)</f>
        <v>0</v>
      </c>
    </row>
    <row r="174" spans="10:18" x14ac:dyDescent="0.3">
      <c r="J174" t="str">
        <f>base!A173</f>
        <v>L'OREAL</v>
      </c>
      <c r="K174" t="str">
        <f>base!B173</f>
        <v>oreale</v>
      </c>
      <c r="L174">
        <f>SUMPRODUCT(((Tableau1[produits]=K174)*(Tableau1[N° Semaine]=1)*Tableau1[Qté S]))</f>
        <v>0</v>
      </c>
      <c r="M174">
        <f>SUMPRODUCT(((Tableau1[produits]=K174)*(Tableau1[N° Semaine]=2)*Tableau1[Qté S]))</f>
        <v>0</v>
      </c>
      <c r="N174">
        <f>SUMPRODUCT(((Tableau1[produits]=K174)*(Tableau1[N° Semaine]=3)*Tableau1[Qté S]))</f>
        <v>0</v>
      </c>
      <c r="O174">
        <f>SUMPRODUCT(((Tableau1[produits]=K174)*(Tableau1[N° Semaine]=4)*Tableau1[Qté S]))</f>
        <v>0</v>
      </c>
      <c r="P174">
        <f>SUMPRODUCT(((Tableau1[produits]=K174)*(Tableau1[N° Semaine]=5)*Tableau1[Qté S]))</f>
        <v>0</v>
      </c>
      <c r="Q174">
        <f t="shared" si="2"/>
        <v>0</v>
      </c>
      <c r="R174" s="41">
        <f>Q174*VLOOKUP(K174,Tableau2[[Produits]:[Prix Unitaire]],4,FALSE)</f>
        <v>0</v>
      </c>
    </row>
    <row r="175" spans="10:18" x14ac:dyDescent="0.3">
      <c r="J175" t="str">
        <f>base!A174</f>
        <v>L'OREAL</v>
      </c>
      <c r="K175" t="str">
        <f>base!B174</f>
        <v>orealf</v>
      </c>
      <c r="L175">
        <f>SUMPRODUCT(((Tableau1[produits]=K175)*(Tableau1[N° Semaine]=1)*Tableau1[Qté S]))</f>
        <v>0</v>
      </c>
      <c r="M175">
        <f>SUMPRODUCT(((Tableau1[produits]=K175)*(Tableau1[N° Semaine]=2)*Tableau1[Qté S]))</f>
        <v>0</v>
      </c>
      <c r="N175">
        <f>SUMPRODUCT(((Tableau1[produits]=K175)*(Tableau1[N° Semaine]=3)*Tableau1[Qté S]))</f>
        <v>0</v>
      </c>
      <c r="O175">
        <f>SUMPRODUCT(((Tableau1[produits]=K175)*(Tableau1[N° Semaine]=4)*Tableau1[Qté S]))</f>
        <v>0</v>
      </c>
      <c r="P175">
        <f>SUMPRODUCT(((Tableau1[produits]=K175)*(Tableau1[N° Semaine]=5)*Tableau1[Qté S]))</f>
        <v>0</v>
      </c>
      <c r="Q175">
        <f t="shared" si="2"/>
        <v>0</v>
      </c>
      <c r="R175" s="41">
        <f>Q175*VLOOKUP(K175,Tableau2[[Produits]:[Prix Unitaire]],4,FALSE)</f>
        <v>0</v>
      </c>
    </row>
    <row r="176" spans="10:18" x14ac:dyDescent="0.3">
      <c r="J176" t="str">
        <f>base!A175</f>
        <v>L'OREAL</v>
      </c>
      <c r="K176" t="str">
        <f>base!B175</f>
        <v>orealf</v>
      </c>
      <c r="L176">
        <f>SUMPRODUCT(((Tableau1[produits]=K176)*(Tableau1[N° Semaine]=1)*Tableau1[Qté S]))</f>
        <v>0</v>
      </c>
      <c r="M176">
        <f>SUMPRODUCT(((Tableau1[produits]=K176)*(Tableau1[N° Semaine]=2)*Tableau1[Qté S]))</f>
        <v>0</v>
      </c>
      <c r="N176">
        <f>SUMPRODUCT(((Tableau1[produits]=K176)*(Tableau1[N° Semaine]=3)*Tableau1[Qté S]))</f>
        <v>0</v>
      </c>
      <c r="O176">
        <f>SUMPRODUCT(((Tableau1[produits]=K176)*(Tableau1[N° Semaine]=4)*Tableau1[Qté S]))</f>
        <v>0</v>
      </c>
      <c r="P176">
        <f>SUMPRODUCT(((Tableau1[produits]=K176)*(Tableau1[N° Semaine]=5)*Tableau1[Qté S]))</f>
        <v>0</v>
      </c>
      <c r="Q176">
        <f t="shared" si="2"/>
        <v>0</v>
      </c>
      <c r="R176" s="41">
        <f>Q176*VLOOKUP(K176,Tableau2[[Produits]:[Prix Unitaire]],4,FALSE)</f>
        <v>0</v>
      </c>
    </row>
    <row r="177" spans="10:18" x14ac:dyDescent="0.3">
      <c r="J177" t="str">
        <f>base!A176</f>
        <v>L'OREAL</v>
      </c>
      <c r="K177" t="str">
        <f>base!B176</f>
        <v>orealg</v>
      </c>
      <c r="L177">
        <f>SUMPRODUCT(((Tableau1[produits]=K177)*(Tableau1[N° Semaine]=1)*Tableau1[Qté S]))</f>
        <v>0</v>
      </c>
      <c r="M177">
        <f>SUMPRODUCT(((Tableau1[produits]=K177)*(Tableau1[N° Semaine]=2)*Tableau1[Qté S]))</f>
        <v>0</v>
      </c>
      <c r="N177">
        <f>SUMPRODUCT(((Tableau1[produits]=K177)*(Tableau1[N° Semaine]=3)*Tableau1[Qté S]))</f>
        <v>0</v>
      </c>
      <c r="O177">
        <f>SUMPRODUCT(((Tableau1[produits]=K177)*(Tableau1[N° Semaine]=4)*Tableau1[Qté S]))</f>
        <v>0</v>
      </c>
      <c r="P177">
        <f>SUMPRODUCT(((Tableau1[produits]=K177)*(Tableau1[N° Semaine]=5)*Tableau1[Qté S]))</f>
        <v>0</v>
      </c>
      <c r="Q177">
        <f t="shared" si="2"/>
        <v>0</v>
      </c>
      <c r="R177" s="41">
        <f>Q177*VLOOKUP(K177,Tableau2[[Produits]:[Prix Unitaire]],4,FALSE)</f>
        <v>0</v>
      </c>
    </row>
    <row r="178" spans="10:18" x14ac:dyDescent="0.3">
      <c r="J178" t="str">
        <f>base!A177</f>
        <v>L'OREAL</v>
      </c>
      <c r="K178" t="str">
        <f>base!B177</f>
        <v>orealh</v>
      </c>
      <c r="L178">
        <f>SUMPRODUCT(((Tableau1[produits]=K178)*(Tableau1[N° Semaine]=1)*Tableau1[Qté S]))</f>
        <v>0</v>
      </c>
      <c r="M178">
        <f>SUMPRODUCT(((Tableau1[produits]=K178)*(Tableau1[N° Semaine]=2)*Tableau1[Qté S]))</f>
        <v>0</v>
      </c>
      <c r="N178">
        <f>SUMPRODUCT(((Tableau1[produits]=K178)*(Tableau1[N° Semaine]=3)*Tableau1[Qté S]))</f>
        <v>0</v>
      </c>
      <c r="O178">
        <f>SUMPRODUCT(((Tableau1[produits]=K178)*(Tableau1[N° Semaine]=4)*Tableau1[Qté S]))</f>
        <v>0</v>
      </c>
      <c r="P178">
        <f>SUMPRODUCT(((Tableau1[produits]=K178)*(Tableau1[N° Semaine]=5)*Tableau1[Qté S]))</f>
        <v>0</v>
      </c>
      <c r="Q178">
        <f t="shared" si="2"/>
        <v>0</v>
      </c>
      <c r="R178" s="41">
        <f>Q178*VLOOKUP(K178,Tableau2[[Produits]:[Prix Unitaire]],4,FALSE)</f>
        <v>0</v>
      </c>
    </row>
    <row r="179" spans="10:18" x14ac:dyDescent="0.3">
      <c r="J179" t="str">
        <f>base!A178</f>
        <v>L'OREAL</v>
      </c>
      <c r="K179" t="str">
        <f>base!B178</f>
        <v>orealo</v>
      </c>
      <c r="L179">
        <f>SUMPRODUCT(((Tableau1[produits]=K179)*(Tableau1[N° Semaine]=1)*Tableau1[Qté S]))</f>
        <v>0</v>
      </c>
      <c r="M179">
        <f>SUMPRODUCT(((Tableau1[produits]=K179)*(Tableau1[N° Semaine]=2)*Tableau1[Qté S]))</f>
        <v>0</v>
      </c>
      <c r="N179">
        <f>SUMPRODUCT(((Tableau1[produits]=K179)*(Tableau1[N° Semaine]=3)*Tableau1[Qté S]))</f>
        <v>0</v>
      </c>
      <c r="O179">
        <f>SUMPRODUCT(((Tableau1[produits]=K179)*(Tableau1[N° Semaine]=4)*Tableau1[Qté S]))</f>
        <v>0</v>
      </c>
      <c r="P179">
        <f>SUMPRODUCT(((Tableau1[produits]=K179)*(Tableau1[N° Semaine]=5)*Tableau1[Qté S]))</f>
        <v>0</v>
      </c>
      <c r="Q179">
        <f t="shared" si="2"/>
        <v>0</v>
      </c>
      <c r="R179" s="41">
        <f>Q179*VLOOKUP(K179,Tableau2[[Produits]:[Prix Unitaire]],4,FALSE)</f>
        <v>0</v>
      </c>
    </row>
    <row r="180" spans="10:18" x14ac:dyDescent="0.3">
      <c r="J180" t="str">
        <f>base!A179</f>
        <v>WELLA</v>
      </c>
      <c r="K180" t="str">
        <f>base!B179</f>
        <v>Pure Naturals 01</v>
      </c>
      <c r="L180">
        <f>SUMPRODUCT(((Tableau1[produits]=K180)*(Tableau1[N° Semaine]=1)*Tableau1[Qté S]))</f>
        <v>0</v>
      </c>
      <c r="M180">
        <f>SUMPRODUCT(((Tableau1[produits]=K180)*(Tableau1[N° Semaine]=2)*Tableau1[Qté S]))</f>
        <v>0</v>
      </c>
      <c r="N180">
        <f>SUMPRODUCT(((Tableau1[produits]=K180)*(Tableau1[N° Semaine]=3)*Tableau1[Qté S]))</f>
        <v>0</v>
      </c>
      <c r="O180">
        <f>SUMPRODUCT(((Tableau1[produits]=K180)*(Tableau1[N° Semaine]=4)*Tableau1[Qté S]))</f>
        <v>0</v>
      </c>
      <c r="P180">
        <f>SUMPRODUCT(((Tableau1[produits]=K180)*(Tableau1[N° Semaine]=5)*Tableau1[Qté S]))</f>
        <v>0</v>
      </c>
      <c r="Q180">
        <f t="shared" si="2"/>
        <v>0</v>
      </c>
      <c r="R180" s="41">
        <f>Q180*VLOOKUP(K180,Tableau2[[Produits]:[Prix Unitaire]],4,FALSE)</f>
        <v>0</v>
      </c>
    </row>
    <row r="181" spans="10:18" x14ac:dyDescent="0.3">
      <c r="J181" t="str">
        <f>base!A180</f>
        <v>WELLA</v>
      </c>
      <c r="K181" t="str">
        <f>base!B180</f>
        <v>Pure Naturals 02</v>
      </c>
      <c r="L181">
        <f>SUMPRODUCT(((Tableau1[produits]=K181)*(Tableau1[N° Semaine]=1)*Tableau1[Qté S]))</f>
        <v>0</v>
      </c>
      <c r="M181">
        <f>SUMPRODUCT(((Tableau1[produits]=K181)*(Tableau1[N° Semaine]=2)*Tableau1[Qté S]))</f>
        <v>0</v>
      </c>
      <c r="N181">
        <f>SUMPRODUCT(((Tableau1[produits]=K181)*(Tableau1[N° Semaine]=3)*Tableau1[Qté S]))</f>
        <v>0</v>
      </c>
      <c r="O181">
        <f>SUMPRODUCT(((Tableau1[produits]=K181)*(Tableau1[N° Semaine]=4)*Tableau1[Qté S]))</f>
        <v>0</v>
      </c>
      <c r="P181">
        <f>SUMPRODUCT(((Tableau1[produits]=K181)*(Tableau1[N° Semaine]=5)*Tableau1[Qté S]))</f>
        <v>0</v>
      </c>
      <c r="Q181">
        <f t="shared" si="2"/>
        <v>0</v>
      </c>
      <c r="R181" s="41">
        <f>Q181*VLOOKUP(K181,Tableau2[[Produits]:[Prix Unitaire]],4,FALSE)</f>
        <v>0</v>
      </c>
    </row>
    <row r="182" spans="10:18" x14ac:dyDescent="0.3">
      <c r="J182" t="str">
        <f>base!A181</f>
        <v>WELLA</v>
      </c>
      <c r="K182" t="str">
        <f>base!B181</f>
        <v>Pure Naturals 03</v>
      </c>
      <c r="L182">
        <f>SUMPRODUCT(((Tableau1[produits]=K182)*(Tableau1[N° Semaine]=1)*Tableau1[Qté S]))</f>
        <v>0</v>
      </c>
      <c r="M182">
        <f>SUMPRODUCT(((Tableau1[produits]=K182)*(Tableau1[N° Semaine]=2)*Tableau1[Qté S]))</f>
        <v>0</v>
      </c>
      <c r="N182">
        <f>SUMPRODUCT(((Tableau1[produits]=K182)*(Tableau1[N° Semaine]=3)*Tableau1[Qté S]))</f>
        <v>0</v>
      </c>
      <c r="O182">
        <f>SUMPRODUCT(((Tableau1[produits]=K182)*(Tableau1[N° Semaine]=4)*Tableau1[Qté S]))</f>
        <v>0</v>
      </c>
      <c r="P182">
        <f>SUMPRODUCT(((Tableau1[produits]=K182)*(Tableau1[N° Semaine]=5)*Tableau1[Qté S]))</f>
        <v>0</v>
      </c>
      <c r="Q182">
        <f t="shared" si="2"/>
        <v>0</v>
      </c>
      <c r="R182" s="41">
        <f>Q182*VLOOKUP(K182,Tableau2[[Produits]:[Prix Unitaire]],4,FALSE)</f>
        <v>0</v>
      </c>
    </row>
    <row r="183" spans="10:18" x14ac:dyDescent="0.3">
      <c r="J183" t="str">
        <f>base!A182</f>
        <v>WELLA</v>
      </c>
      <c r="K183" t="str">
        <f>base!B182</f>
        <v>Pure Naturals 04</v>
      </c>
      <c r="L183">
        <f>SUMPRODUCT(((Tableau1[produits]=K183)*(Tableau1[N° Semaine]=1)*Tableau1[Qté S]))</f>
        <v>0</v>
      </c>
      <c r="M183">
        <f>SUMPRODUCT(((Tableau1[produits]=K183)*(Tableau1[N° Semaine]=2)*Tableau1[Qté S]))</f>
        <v>0</v>
      </c>
      <c r="N183">
        <f>SUMPRODUCT(((Tableau1[produits]=K183)*(Tableau1[N° Semaine]=3)*Tableau1[Qté S]))</f>
        <v>0</v>
      </c>
      <c r="O183">
        <f>SUMPRODUCT(((Tableau1[produits]=K183)*(Tableau1[N° Semaine]=4)*Tableau1[Qté S]))</f>
        <v>0</v>
      </c>
      <c r="P183">
        <f>SUMPRODUCT(((Tableau1[produits]=K183)*(Tableau1[N° Semaine]=5)*Tableau1[Qté S]))</f>
        <v>0</v>
      </c>
      <c r="Q183">
        <f t="shared" si="2"/>
        <v>0</v>
      </c>
      <c r="R183" s="41">
        <f>Q183*VLOOKUP(K183,Tableau2[[Produits]:[Prix Unitaire]],4,FALSE)</f>
        <v>0</v>
      </c>
    </row>
    <row r="184" spans="10:18" x14ac:dyDescent="0.3">
      <c r="J184" t="str">
        <f>base!A183</f>
        <v>WELLA</v>
      </c>
      <c r="K184" t="str">
        <f>base!B183</f>
        <v>Pure Naturals 05</v>
      </c>
      <c r="L184">
        <f>SUMPRODUCT(((Tableau1[produits]=K184)*(Tableau1[N° Semaine]=1)*Tableau1[Qté S]))</f>
        <v>0</v>
      </c>
      <c r="M184">
        <f>SUMPRODUCT(((Tableau1[produits]=K184)*(Tableau1[N° Semaine]=2)*Tableau1[Qté S]))</f>
        <v>0</v>
      </c>
      <c r="N184">
        <f>SUMPRODUCT(((Tableau1[produits]=K184)*(Tableau1[N° Semaine]=3)*Tableau1[Qté S]))</f>
        <v>0</v>
      </c>
      <c r="O184">
        <f>SUMPRODUCT(((Tableau1[produits]=K184)*(Tableau1[N° Semaine]=4)*Tableau1[Qté S]))</f>
        <v>0</v>
      </c>
      <c r="P184">
        <f>SUMPRODUCT(((Tableau1[produits]=K184)*(Tableau1[N° Semaine]=5)*Tableau1[Qté S]))</f>
        <v>0</v>
      </c>
      <c r="Q184">
        <f t="shared" si="2"/>
        <v>0</v>
      </c>
      <c r="R184" s="41">
        <f>Q184*VLOOKUP(K184,Tableau2[[Produits]:[Prix Unitaire]],4,FALSE)</f>
        <v>0</v>
      </c>
    </row>
    <row r="185" spans="10:18" x14ac:dyDescent="0.3">
      <c r="J185" t="str">
        <f>base!A184</f>
        <v>WELLA</v>
      </c>
      <c r="K185" t="str">
        <f>base!B184</f>
        <v>Pure Naturals 06</v>
      </c>
      <c r="L185">
        <f>SUMPRODUCT(((Tableau1[produits]=K185)*(Tableau1[N° Semaine]=1)*Tableau1[Qté S]))</f>
        <v>0</v>
      </c>
      <c r="M185">
        <f>SUMPRODUCT(((Tableau1[produits]=K185)*(Tableau1[N° Semaine]=2)*Tableau1[Qté S]))</f>
        <v>0</v>
      </c>
      <c r="N185">
        <f>SUMPRODUCT(((Tableau1[produits]=K185)*(Tableau1[N° Semaine]=3)*Tableau1[Qté S]))</f>
        <v>0</v>
      </c>
      <c r="O185">
        <f>SUMPRODUCT(((Tableau1[produits]=K185)*(Tableau1[N° Semaine]=4)*Tableau1[Qté S]))</f>
        <v>0</v>
      </c>
      <c r="P185">
        <f>SUMPRODUCT(((Tableau1[produits]=K185)*(Tableau1[N° Semaine]=5)*Tableau1[Qté S]))</f>
        <v>0</v>
      </c>
      <c r="Q185">
        <f t="shared" si="2"/>
        <v>0</v>
      </c>
      <c r="R185" s="41">
        <f>Q185*VLOOKUP(K185,Tableau2[[Produits]:[Prix Unitaire]],4,FALSE)</f>
        <v>0</v>
      </c>
    </row>
    <row r="186" spans="10:18" x14ac:dyDescent="0.3">
      <c r="J186" t="str">
        <f>base!A185</f>
        <v>WELLA</v>
      </c>
      <c r="K186" t="str">
        <f>base!B185</f>
        <v>Pure Naturals 07</v>
      </c>
      <c r="L186">
        <f>SUMPRODUCT(((Tableau1[produits]=K186)*(Tableau1[N° Semaine]=1)*Tableau1[Qté S]))</f>
        <v>0</v>
      </c>
      <c r="M186">
        <f>SUMPRODUCT(((Tableau1[produits]=K186)*(Tableau1[N° Semaine]=2)*Tableau1[Qté S]))</f>
        <v>0</v>
      </c>
      <c r="N186">
        <f>SUMPRODUCT(((Tableau1[produits]=K186)*(Tableau1[N° Semaine]=3)*Tableau1[Qté S]))</f>
        <v>0</v>
      </c>
      <c r="O186">
        <f>SUMPRODUCT(((Tableau1[produits]=K186)*(Tableau1[N° Semaine]=4)*Tableau1[Qté S]))</f>
        <v>0</v>
      </c>
      <c r="P186">
        <f>SUMPRODUCT(((Tableau1[produits]=K186)*(Tableau1[N° Semaine]=5)*Tableau1[Qté S]))</f>
        <v>0</v>
      </c>
      <c r="Q186">
        <f t="shared" si="2"/>
        <v>0</v>
      </c>
      <c r="R186" s="41">
        <f>Q186*VLOOKUP(K186,Tableau2[[Produits]:[Prix Unitaire]],4,FALSE)</f>
        <v>0</v>
      </c>
    </row>
    <row r="187" spans="10:18" x14ac:dyDescent="0.3">
      <c r="J187" t="str">
        <f>base!A186</f>
        <v>WELLA</v>
      </c>
      <c r="K187" t="str">
        <f>base!B186</f>
        <v>Pure Naturals 08</v>
      </c>
      <c r="L187">
        <f>SUMPRODUCT(((Tableau1[produits]=K187)*(Tableau1[N° Semaine]=1)*Tableau1[Qté S]))</f>
        <v>0</v>
      </c>
      <c r="M187">
        <f>SUMPRODUCT(((Tableau1[produits]=K187)*(Tableau1[N° Semaine]=2)*Tableau1[Qté S]))</f>
        <v>0</v>
      </c>
      <c r="N187">
        <f>SUMPRODUCT(((Tableau1[produits]=K187)*(Tableau1[N° Semaine]=3)*Tableau1[Qté S]))</f>
        <v>0</v>
      </c>
      <c r="O187">
        <f>SUMPRODUCT(((Tableau1[produits]=K187)*(Tableau1[N° Semaine]=4)*Tableau1[Qté S]))</f>
        <v>0</v>
      </c>
      <c r="P187">
        <f>SUMPRODUCT(((Tableau1[produits]=K187)*(Tableau1[N° Semaine]=5)*Tableau1[Qté S]))</f>
        <v>0</v>
      </c>
      <c r="Q187">
        <f t="shared" si="2"/>
        <v>0</v>
      </c>
      <c r="R187" s="41">
        <f>Q187*VLOOKUP(K187,Tableau2[[Produits]:[Prix Unitaire]],4,FALSE)</f>
        <v>0</v>
      </c>
    </row>
    <row r="188" spans="10:18" x14ac:dyDescent="0.3">
      <c r="J188" t="str">
        <f>base!A187</f>
        <v>WELLA</v>
      </c>
      <c r="K188" t="str">
        <f>base!B187</f>
        <v>Pure Naturals 09</v>
      </c>
      <c r="L188">
        <f>SUMPRODUCT(((Tableau1[produits]=K188)*(Tableau1[N° Semaine]=1)*Tableau1[Qté S]))</f>
        <v>0</v>
      </c>
      <c r="M188">
        <f>SUMPRODUCT(((Tableau1[produits]=K188)*(Tableau1[N° Semaine]=2)*Tableau1[Qté S]))</f>
        <v>0</v>
      </c>
      <c r="N188">
        <f>SUMPRODUCT(((Tableau1[produits]=K188)*(Tableau1[N° Semaine]=3)*Tableau1[Qté S]))</f>
        <v>0</v>
      </c>
      <c r="O188">
        <f>SUMPRODUCT(((Tableau1[produits]=K188)*(Tableau1[N° Semaine]=4)*Tableau1[Qté S]))</f>
        <v>0</v>
      </c>
      <c r="P188">
        <f>SUMPRODUCT(((Tableau1[produits]=K188)*(Tableau1[N° Semaine]=5)*Tableau1[Qté S]))</f>
        <v>0</v>
      </c>
      <c r="Q188">
        <f t="shared" si="2"/>
        <v>0</v>
      </c>
      <c r="R188" s="41">
        <f>Q188*VLOOKUP(K188,Tableau2[[Produits]:[Prix Unitaire]],4,FALSE)</f>
        <v>0</v>
      </c>
    </row>
    <row r="189" spans="10:18" x14ac:dyDescent="0.3">
      <c r="J189" t="str">
        <f>base!A188</f>
        <v>WELLA</v>
      </c>
      <c r="K189" t="str">
        <f>base!B188</f>
        <v>Pure Naturals 10</v>
      </c>
      <c r="L189">
        <f>SUMPRODUCT(((Tableau1[produits]=K189)*(Tableau1[N° Semaine]=1)*Tableau1[Qté S]))</f>
        <v>0</v>
      </c>
      <c r="M189">
        <f>SUMPRODUCT(((Tableau1[produits]=K189)*(Tableau1[N° Semaine]=2)*Tableau1[Qté S]))</f>
        <v>0</v>
      </c>
      <c r="N189">
        <f>SUMPRODUCT(((Tableau1[produits]=K189)*(Tableau1[N° Semaine]=3)*Tableau1[Qté S]))</f>
        <v>0</v>
      </c>
      <c r="O189">
        <f>SUMPRODUCT(((Tableau1[produits]=K189)*(Tableau1[N° Semaine]=4)*Tableau1[Qté S]))</f>
        <v>0</v>
      </c>
      <c r="P189">
        <f>SUMPRODUCT(((Tableau1[produits]=K189)*(Tableau1[N° Semaine]=5)*Tableau1[Qté S]))</f>
        <v>0</v>
      </c>
      <c r="Q189">
        <f t="shared" si="2"/>
        <v>0</v>
      </c>
      <c r="R189" s="41">
        <f>Q189*VLOOKUP(K189,Tableau2[[Produits]:[Prix Unitaire]],4,FALSE)</f>
        <v>0</v>
      </c>
    </row>
    <row r="190" spans="10:18" x14ac:dyDescent="0.3">
      <c r="J190" t="str">
        <f>base!A189</f>
        <v>WELLA</v>
      </c>
      <c r="K190" t="str">
        <f>base!B189</f>
        <v>Pure Naturals 11</v>
      </c>
      <c r="L190">
        <f>SUMPRODUCT(((Tableau1[produits]=K190)*(Tableau1[N° Semaine]=1)*Tableau1[Qté S]))</f>
        <v>0</v>
      </c>
      <c r="M190">
        <f>SUMPRODUCT(((Tableau1[produits]=K190)*(Tableau1[N° Semaine]=2)*Tableau1[Qté S]))</f>
        <v>0</v>
      </c>
      <c r="N190">
        <f>SUMPRODUCT(((Tableau1[produits]=K190)*(Tableau1[N° Semaine]=3)*Tableau1[Qté S]))</f>
        <v>0</v>
      </c>
      <c r="O190">
        <f>SUMPRODUCT(((Tableau1[produits]=K190)*(Tableau1[N° Semaine]=4)*Tableau1[Qté S]))</f>
        <v>0</v>
      </c>
      <c r="P190">
        <f>SUMPRODUCT(((Tableau1[produits]=K190)*(Tableau1[N° Semaine]=5)*Tableau1[Qté S]))</f>
        <v>0</v>
      </c>
      <c r="Q190">
        <f t="shared" si="2"/>
        <v>0</v>
      </c>
      <c r="R190" s="41">
        <f>Q190*VLOOKUP(K190,Tableau2[[Produits]:[Prix Unitaire]],4,FALSE)</f>
        <v>0</v>
      </c>
    </row>
    <row r="191" spans="10:18" x14ac:dyDescent="0.3">
      <c r="J191" t="str">
        <f>base!A190</f>
        <v>WELLA</v>
      </c>
      <c r="K191" t="str">
        <f>base!B190</f>
        <v>Pure Naturals 12</v>
      </c>
      <c r="L191">
        <f>SUMPRODUCT(((Tableau1[produits]=K191)*(Tableau1[N° Semaine]=1)*Tableau1[Qté S]))</f>
        <v>0</v>
      </c>
      <c r="M191">
        <f>SUMPRODUCT(((Tableau1[produits]=K191)*(Tableau1[N° Semaine]=2)*Tableau1[Qté S]))</f>
        <v>0</v>
      </c>
      <c r="N191">
        <f>SUMPRODUCT(((Tableau1[produits]=K191)*(Tableau1[N° Semaine]=3)*Tableau1[Qté S]))</f>
        <v>0</v>
      </c>
      <c r="O191">
        <f>SUMPRODUCT(((Tableau1[produits]=K191)*(Tableau1[N° Semaine]=4)*Tableau1[Qté S]))</f>
        <v>0</v>
      </c>
      <c r="P191">
        <f>SUMPRODUCT(((Tableau1[produits]=K191)*(Tableau1[N° Semaine]=5)*Tableau1[Qté S]))</f>
        <v>0</v>
      </c>
      <c r="Q191">
        <f t="shared" si="2"/>
        <v>0</v>
      </c>
      <c r="R191" s="41">
        <f>Q191*VLOOKUP(K191,Tableau2[[Produits]:[Prix Unitaire]],4,FALSE)</f>
        <v>0</v>
      </c>
    </row>
    <row r="192" spans="10:18" x14ac:dyDescent="0.3">
      <c r="J192" t="str">
        <f>base!A191</f>
        <v>WELLA</v>
      </c>
      <c r="K192" t="str">
        <f>base!B191</f>
        <v>Pure Naturals 13</v>
      </c>
      <c r="L192">
        <f>SUMPRODUCT(((Tableau1[produits]=K192)*(Tableau1[N° Semaine]=1)*Tableau1[Qté S]))</f>
        <v>0</v>
      </c>
      <c r="M192">
        <f>SUMPRODUCT(((Tableau1[produits]=K192)*(Tableau1[N° Semaine]=2)*Tableau1[Qté S]))</f>
        <v>0</v>
      </c>
      <c r="N192">
        <f>SUMPRODUCT(((Tableau1[produits]=K192)*(Tableau1[N° Semaine]=3)*Tableau1[Qté S]))</f>
        <v>0</v>
      </c>
      <c r="O192">
        <f>SUMPRODUCT(((Tableau1[produits]=K192)*(Tableau1[N° Semaine]=4)*Tableau1[Qté S]))</f>
        <v>0</v>
      </c>
      <c r="P192">
        <f>SUMPRODUCT(((Tableau1[produits]=K192)*(Tableau1[N° Semaine]=5)*Tableau1[Qté S]))</f>
        <v>0</v>
      </c>
      <c r="Q192">
        <f t="shared" si="2"/>
        <v>0</v>
      </c>
      <c r="R192" s="41">
        <f>Q192*VLOOKUP(K192,Tableau2[[Produits]:[Prix Unitaire]],4,FALSE)</f>
        <v>0</v>
      </c>
    </row>
    <row r="193" spans="10:18" x14ac:dyDescent="0.3">
      <c r="J193" t="str">
        <f>base!A192</f>
        <v>WELLA</v>
      </c>
      <c r="K193" t="str">
        <f>base!B192</f>
        <v>Pure Naturals 14</v>
      </c>
      <c r="L193">
        <f>SUMPRODUCT(((Tableau1[produits]=K193)*(Tableau1[N° Semaine]=1)*Tableau1[Qté S]))</f>
        <v>0</v>
      </c>
      <c r="M193">
        <f>SUMPRODUCT(((Tableau1[produits]=K193)*(Tableau1[N° Semaine]=2)*Tableau1[Qté S]))</f>
        <v>0</v>
      </c>
      <c r="N193">
        <f>SUMPRODUCT(((Tableau1[produits]=K193)*(Tableau1[N° Semaine]=3)*Tableau1[Qté S]))</f>
        <v>0</v>
      </c>
      <c r="O193">
        <f>SUMPRODUCT(((Tableau1[produits]=K193)*(Tableau1[N° Semaine]=4)*Tableau1[Qté S]))</f>
        <v>0</v>
      </c>
      <c r="P193">
        <f>SUMPRODUCT(((Tableau1[produits]=K193)*(Tableau1[N° Semaine]=5)*Tableau1[Qté S]))</f>
        <v>0</v>
      </c>
      <c r="Q193">
        <f t="shared" si="2"/>
        <v>0</v>
      </c>
      <c r="R193" s="41">
        <f>Q193*VLOOKUP(K193,Tableau2[[Produits]:[Prix Unitaire]],4,FALSE)</f>
        <v>0</v>
      </c>
    </row>
    <row r="194" spans="10:18" x14ac:dyDescent="0.3">
      <c r="J194" t="str">
        <f>base!A193</f>
        <v>WELLA</v>
      </c>
      <c r="K194" t="str">
        <f>base!B193</f>
        <v>Pure Naturals 15</v>
      </c>
      <c r="L194">
        <f>SUMPRODUCT(((Tableau1[produits]=K194)*(Tableau1[N° Semaine]=1)*Tableau1[Qté S]))</f>
        <v>0</v>
      </c>
      <c r="M194">
        <f>SUMPRODUCT(((Tableau1[produits]=K194)*(Tableau1[N° Semaine]=2)*Tableau1[Qté S]))</f>
        <v>0</v>
      </c>
      <c r="N194">
        <f>SUMPRODUCT(((Tableau1[produits]=K194)*(Tableau1[N° Semaine]=3)*Tableau1[Qté S]))</f>
        <v>0</v>
      </c>
      <c r="O194">
        <f>SUMPRODUCT(((Tableau1[produits]=K194)*(Tableau1[N° Semaine]=4)*Tableau1[Qté S]))</f>
        <v>0</v>
      </c>
      <c r="P194">
        <f>SUMPRODUCT(((Tableau1[produits]=K194)*(Tableau1[N° Semaine]=5)*Tableau1[Qté S]))</f>
        <v>0</v>
      </c>
      <c r="Q194">
        <f t="shared" si="2"/>
        <v>0</v>
      </c>
      <c r="R194" s="41">
        <f>Q194*VLOOKUP(K194,Tableau2[[Produits]:[Prix Unitaire]],4,FALSE)</f>
        <v>0</v>
      </c>
    </row>
    <row r="195" spans="10:18" x14ac:dyDescent="0.3">
      <c r="J195" t="str">
        <f>base!A194</f>
        <v>WELLA</v>
      </c>
      <c r="K195" t="str">
        <f>base!B194</f>
        <v>Pure Naturals 16</v>
      </c>
      <c r="L195">
        <f>SUMPRODUCT(((Tableau1[produits]=K195)*(Tableau1[N° Semaine]=1)*Tableau1[Qté S]))</f>
        <v>0</v>
      </c>
      <c r="M195">
        <f>SUMPRODUCT(((Tableau1[produits]=K195)*(Tableau1[N° Semaine]=2)*Tableau1[Qté S]))</f>
        <v>0</v>
      </c>
      <c r="N195">
        <f>SUMPRODUCT(((Tableau1[produits]=K195)*(Tableau1[N° Semaine]=3)*Tableau1[Qté S]))</f>
        <v>0</v>
      </c>
      <c r="O195">
        <f>SUMPRODUCT(((Tableau1[produits]=K195)*(Tableau1[N° Semaine]=4)*Tableau1[Qté S]))</f>
        <v>0</v>
      </c>
      <c r="P195">
        <f>SUMPRODUCT(((Tableau1[produits]=K195)*(Tableau1[N° Semaine]=5)*Tableau1[Qté S]))</f>
        <v>0</v>
      </c>
      <c r="Q195">
        <f t="shared" si="2"/>
        <v>0</v>
      </c>
      <c r="R195" s="41">
        <f>Q195*VLOOKUP(K195,Tableau2[[Produits]:[Prix Unitaire]],4,FALSE)</f>
        <v>0</v>
      </c>
    </row>
    <row r="196" spans="10:18" x14ac:dyDescent="0.3">
      <c r="J196" t="str">
        <f>base!A195</f>
        <v>WELLA</v>
      </c>
      <c r="K196" t="str">
        <f>base!B195</f>
        <v>Pure Naturals 17</v>
      </c>
      <c r="L196">
        <f>SUMPRODUCT(((Tableau1[produits]=K196)*(Tableau1[N° Semaine]=1)*Tableau1[Qté S]))</f>
        <v>0</v>
      </c>
      <c r="M196">
        <f>SUMPRODUCT(((Tableau1[produits]=K196)*(Tableau1[N° Semaine]=2)*Tableau1[Qté S]))</f>
        <v>0</v>
      </c>
      <c r="N196">
        <f>SUMPRODUCT(((Tableau1[produits]=K196)*(Tableau1[N° Semaine]=3)*Tableau1[Qté S]))</f>
        <v>0</v>
      </c>
      <c r="O196">
        <f>SUMPRODUCT(((Tableau1[produits]=K196)*(Tableau1[N° Semaine]=4)*Tableau1[Qté S]))</f>
        <v>0</v>
      </c>
      <c r="P196">
        <f>SUMPRODUCT(((Tableau1[produits]=K196)*(Tableau1[N° Semaine]=5)*Tableau1[Qté S]))</f>
        <v>0</v>
      </c>
      <c r="Q196">
        <f t="shared" ref="Q196:Q205" si="3">SUM(L196:P196)</f>
        <v>0</v>
      </c>
      <c r="R196" s="41">
        <f>Q196*VLOOKUP(K196,Tableau2[[Produits]:[Prix Unitaire]],4,FALSE)</f>
        <v>0</v>
      </c>
    </row>
    <row r="197" spans="10:18" x14ac:dyDescent="0.3">
      <c r="J197" t="str">
        <f>base!A196</f>
        <v>WELLA</v>
      </c>
      <c r="K197" t="str">
        <f>base!B196</f>
        <v>Pure Naturals 18</v>
      </c>
      <c r="L197">
        <f>SUMPRODUCT(((Tableau1[produits]=K197)*(Tableau1[N° Semaine]=1)*Tableau1[Qté S]))</f>
        <v>0</v>
      </c>
      <c r="M197">
        <f>SUMPRODUCT(((Tableau1[produits]=K197)*(Tableau1[N° Semaine]=2)*Tableau1[Qté S]))</f>
        <v>0</v>
      </c>
      <c r="N197">
        <f>SUMPRODUCT(((Tableau1[produits]=K197)*(Tableau1[N° Semaine]=3)*Tableau1[Qté S]))</f>
        <v>0</v>
      </c>
      <c r="O197">
        <f>SUMPRODUCT(((Tableau1[produits]=K197)*(Tableau1[N° Semaine]=4)*Tableau1[Qté S]))</f>
        <v>0</v>
      </c>
      <c r="P197">
        <f>SUMPRODUCT(((Tableau1[produits]=K197)*(Tableau1[N° Semaine]=5)*Tableau1[Qté S]))</f>
        <v>0</v>
      </c>
      <c r="Q197">
        <f t="shared" si="3"/>
        <v>0</v>
      </c>
      <c r="R197" s="41">
        <f>Q197*VLOOKUP(K197,Tableau2[[Produits]:[Prix Unitaire]],4,FALSE)</f>
        <v>0</v>
      </c>
    </row>
    <row r="198" spans="10:18" x14ac:dyDescent="0.3">
      <c r="J198" t="str">
        <f>base!A197</f>
        <v>WELLA</v>
      </c>
      <c r="K198" t="str">
        <f>base!B197</f>
        <v>Pure Naturals 19</v>
      </c>
      <c r="L198">
        <f>SUMPRODUCT(((Tableau1[produits]=K198)*(Tableau1[N° Semaine]=1)*Tableau1[Qté S]))</f>
        <v>0</v>
      </c>
      <c r="M198">
        <f>SUMPRODUCT(((Tableau1[produits]=K198)*(Tableau1[N° Semaine]=2)*Tableau1[Qté S]))</f>
        <v>0</v>
      </c>
      <c r="N198">
        <f>SUMPRODUCT(((Tableau1[produits]=K198)*(Tableau1[N° Semaine]=3)*Tableau1[Qté S]))</f>
        <v>0</v>
      </c>
      <c r="O198">
        <f>SUMPRODUCT(((Tableau1[produits]=K198)*(Tableau1[N° Semaine]=4)*Tableau1[Qté S]))</f>
        <v>0</v>
      </c>
      <c r="P198">
        <f>SUMPRODUCT(((Tableau1[produits]=K198)*(Tableau1[N° Semaine]=5)*Tableau1[Qté S]))</f>
        <v>0</v>
      </c>
      <c r="Q198">
        <f t="shared" si="3"/>
        <v>0</v>
      </c>
      <c r="R198" s="41">
        <f>Q198*VLOOKUP(K198,Tableau2[[Produits]:[Prix Unitaire]],4,FALSE)</f>
        <v>0</v>
      </c>
    </row>
    <row r="199" spans="10:18" x14ac:dyDescent="0.3">
      <c r="J199" t="str">
        <f>base!A198</f>
        <v>WELLA</v>
      </c>
      <c r="K199" t="str">
        <f>base!B198</f>
        <v>Pure Naturals 20</v>
      </c>
      <c r="L199">
        <f>SUMPRODUCT(((Tableau1[produits]=K199)*(Tableau1[N° Semaine]=1)*Tableau1[Qté S]))</f>
        <v>0</v>
      </c>
      <c r="M199">
        <f>SUMPRODUCT(((Tableau1[produits]=K199)*(Tableau1[N° Semaine]=2)*Tableau1[Qté S]))</f>
        <v>0</v>
      </c>
      <c r="N199">
        <f>SUMPRODUCT(((Tableau1[produits]=K199)*(Tableau1[N° Semaine]=3)*Tableau1[Qté S]))</f>
        <v>0</v>
      </c>
      <c r="O199">
        <f>SUMPRODUCT(((Tableau1[produits]=K199)*(Tableau1[N° Semaine]=4)*Tableau1[Qté S]))</f>
        <v>0</v>
      </c>
      <c r="P199">
        <f>SUMPRODUCT(((Tableau1[produits]=K199)*(Tableau1[N° Semaine]=5)*Tableau1[Qté S]))</f>
        <v>0</v>
      </c>
      <c r="Q199">
        <f t="shared" si="3"/>
        <v>0</v>
      </c>
      <c r="R199" s="41">
        <f>Q199*VLOOKUP(K199,Tableau2[[Produits]:[Prix Unitaire]],4,FALSE)</f>
        <v>0</v>
      </c>
    </row>
    <row r="200" spans="10:18" x14ac:dyDescent="0.3">
      <c r="J200" t="str">
        <f>base!A199</f>
        <v>WELLA</v>
      </c>
      <c r="K200" t="str">
        <f>base!B199</f>
        <v>Pure Naturals 21</v>
      </c>
      <c r="L200">
        <f>SUMPRODUCT(((Tableau1[produits]=K200)*(Tableau1[N° Semaine]=1)*Tableau1[Qté S]))</f>
        <v>0</v>
      </c>
      <c r="M200">
        <f>SUMPRODUCT(((Tableau1[produits]=K200)*(Tableau1[N° Semaine]=2)*Tableau1[Qté S]))</f>
        <v>0</v>
      </c>
      <c r="N200">
        <f>SUMPRODUCT(((Tableau1[produits]=K200)*(Tableau1[N° Semaine]=3)*Tableau1[Qté S]))</f>
        <v>0</v>
      </c>
      <c r="O200">
        <f>SUMPRODUCT(((Tableau1[produits]=K200)*(Tableau1[N° Semaine]=4)*Tableau1[Qté S]))</f>
        <v>0</v>
      </c>
      <c r="P200">
        <f>SUMPRODUCT(((Tableau1[produits]=K200)*(Tableau1[N° Semaine]=5)*Tableau1[Qté S]))</f>
        <v>0</v>
      </c>
      <c r="Q200">
        <f t="shared" si="3"/>
        <v>0</v>
      </c>
      <c r="R200" s="41">
        <f>Q200*VLOOKUP(K200,Tableau2[[Produits]:[Prix Unitaire]],4,FALSE)</f>
        <v>0</v>
      </c>
    </row>
    <row r="201" spans="10:18" x14ac:dyDescent="0.3">
      <c r="J201" t="str">
        <f>base!A200</f>
        <v>WELLA</v>
      </c>
      <c r="K201" t="str">
        <f>base!B200</f>
        <v>Pure Naturals 22</v>
      </c>
      <c r="L201">
        <f>SUMPRODUCT(((Tableau1[produits]=K201)*(Tableau1[N° Semaine]=1)*Tableau1[Qté S]))</f>
        <v>0</v>
      </c>
      <c r="M201">
        <f>SUMPRODUCT(((Tableau1[produits]=K201)*(Tableau1[N° Semaine]=2)*Tableau1[Qté S]))</f>
        <v>0</v>
      </c>
      <c r="N201">
        <f>SUMPRODUCT(((Tableau1[produits]=K201)*(Tableau1[N° Semaine]=3)*Tableau1[Qté S]))</f>
        <v>0</v>
      </c>
      <c r="O201">
        <f>SUMPRODUCT(((Tableau1[produits]=K201)*(Tableau1[N° Semaine]=4)*Tableau1[Qté S]))</f>
        <v>0</v>
      </c>
      <c r="P201">
        <f>SUMPRODUCT(((Tableau1[produits]=K201)*(Tableau1[N° Semaine]=5)*Tableau1[Qté S]))</f>
        <v>0</v>
      </c>
      <c r="Q201">
        <f t="shared" si="3"/>
        <v>0</v>
      </c>
      <c r="R201" s="41">
        <f>Q201*VLOOKUP(K201,Tableau2[[Produits]:[Prix Unitaire]],4,FALSE)</f>
        <v>0</v>
      </c>
    </row>
    <row r="202" spans="10:18" x14ac:dyDescent="0.3">
      <c r="J202" t="str">
        <f>base!A201</f>
        <v>WELLA</v>
      </c>
      <c r="K202" t="str">
        <f>base!B201</f>
        <v>Pure Naturals 23</v>
      </c>
      <c r="L202">
        <f>SUMPRODUCT(((Tableau1[produits]=K202)*(Tableau1[N° Semaine]=1)*Tableau1[Qté S]))</f>
        <v>0</v>
      </c>
      <c r="M202">
        <f>SUMPRODUCT(((Tableau1[produits]=K202)*(Tableau1[N° Semaine]=2)*Tableau1[Qté S]))</f>
        <v>0</v>
      </c>
      <c r="N202">
        <f>SUMPRODUCT(((Tableau1[produits]=K202)*(Tableau1[N° Semaine]=3)*Tableau1[Qté S]))</f>
        <v>0</v>
      </c>
      <c r="O202">
        <f>SUMPRODUCT(((Tableau1[produits]=K202)*(Tableau1[N° Semaine]=4)*Tableau1[Qté S]))</f>
        <v>0</v>
      </c>
      <c r="P202">
        <f>SUMPRODUCT(((Tableau1[produits]=K202)*(Tableau1[N° Semaine]=5)*Tableau1[Qté S]))</f>
        <v>0</v>
      </c>
      <c r="Q202">
        <f t="shared" si="3"/>
        <v>0</v>
      </c>
      <c r="R202" s="41">
        <f>Q202*VLOOKUP(K202,Tableau2[[Produits]:[Prix Unitaire]],4,FALSE)</f>
        <v>0</v>
      </c>
    </row>
    <row r="203" spans="10:18" x14ac:dyDescent="0.3">
      <c r="J203" t="str">
        <f>base!A202</f>
        <v>WELLA</v>
      </c>
      <c r="K203" t="str">
        <f>base!B202</f>
        <v>Pure Naturals 24</v>
      </c>
      <c r="L203">
        <f>SUMPRODUCT(((Tableau1[produits]=K203)*(Tableau1[N° Semaine]=1)*Tableau1[Qté S]))</f>
        <v>0</v>
      </c>
      <c r="M203">
        <f>SUMPRODUCT(((Tableau1[produits]=K203)*(Tableau1[N° Semaine]=2)*Tableau1[Qté S]))</f>
        <v>0</v>
      </c>
      <c r="N203">
        <f>SUMPRODUCT(((Tableau1[produits]=K203)*(Tableau1[N° Semaine]=3)*Tableau1[Qté S]))</f>
        <v>0</v>
      </c>
      <c r="O203">
        <f>SUMPRODUCT(((Tableau1[produits]=K203)*(Tableau1[N° Semaine]=4)*Tableau1[Qté S]))</f>
        <v>0</v>
      </c>
      <c r="P203">
        <f>SUMPRODUCT(((Tableau1[produits]=K203)*(Tableau1[N° Semaine]=5)*Tableau1[Qté S]))</f>
        <v>0</v>
      </c>
      <c r="Q203">
        <f t="shared" si="3"/>
        <v>0</v>
      </c>
      <c r="R203" s="41">
        <f>Q203*VLOOKUP(K203,Tableau2[[Produits]:[Prix Unitaire]],4,FALSE)</f>
        <v>0</v>
      </c>
    </row>
    <row r="204" spans="10:18" x14ac:dyDescent="0.3">
      <c r="J204" t="str">
        <f>base!A203</f>
        <v>WELLA</v>
      </c>
      <c r="K204" t="str">
        <f>base!B203</f>
        <v>Pure Naturals 25</v>
      </c>
      <c r="L204">
        <f>SUMPRODUCT(((Tableau1[produits]=K204)*(Tableau1[N° Semaine]=1)*Tableau1[Qté S]))</f>
        <v>0</v>
      </c>
      <c r="M204">
        <f>SUMPRODUCT(((Tableau1[produits]=K204)*(Tableau1[N° Semaine]=2)*Tableau1[Qté S]))</f>
        <v>0</v>
      </c>
      <c r="N204">
        <f>SUMPRODUCT(((Tableau1[produits]=K204)*(Tableau1[N° Semaine]=3)*Tableau1[Qté S]))</f>
        <v>0</v>
      </c>
      <c r="O204">
        <f>SUMPRODUCT(((Tableau1[produits]=K204)*(Tableau1[N° Semaine]=4)*Tableau1[Qté S]))</f>
        <v>0</v>
      </c>
      <c r="P204">
        <f>SUMPRODUCT(((Tableau1[produits]=K204)*(Tableau1[N° Semaine]=5)*Tableau1[Qté S]))</f>
        <v>0</v>
      </c>
      <c r="Q204">
        <f t="shared" si="3"/>
        <v>0</v>
      </c>
      <c r="R204" s="41">
        <f>Q204*VLOOKUP(K204,Tableau2[[Produits]:[Prix Unitaire]],4,FALSE)</f>
        <v>0</v>
      </c>
    </row>
    <row r="205" spans="10:18" x14ac:dyDescent="0.3">
      <c r="J205" t="str">
        <f>base!A204</f>
        <v>WELLA</v>
      </c>
      <c r="K205" t="str">
        <f>base!B204</f>
        <v>Pure Naturals 26</v>
      </c>
      <c r="L205">
        <f>SUMPRODUCT(((Tableau1[produits]=K205)*(Tableau1[N° Semaine]=1)*Tableau1[Qté S]))</f>
        <v>0</v>
      </c>
      <c r="M205">
        <f>SUMPRODUCT(((Tableau1[produits]=K205)*(Tableau1[N° Semaine]=2)*Tableau1[Qté S]))</f>
        <v>0</v>
      </c>
      <c r="N205">
        <f>SUMPRODUCT(((Tableau1[produits]=K205)*(Tableau1[N° Semaine]=3)*Tableau1[Qté S]))</f>
        <v>0</v>
      </c>
      <c r="O205">
        <f>SUMPRODUCT(((Tableau1[produits]=K205)*(Tableau1[N° Semaine]=4)*Tableau1[Qté S]))</f>
        <v>0</v>
      </c>
      <c r="P205">
        <f>SUMPRODUCT(((Tableau1[produits]=K205)*(Tableau1[N° Semaine]=5)*Tableau1[Qté S]))</f>
        <v>0</v>
      </c>
      <c r="Q205">
        <f t="shared" si="3"/>
        <v>0</v>
      </c>
      <c r="R205" s="41">
        <f>Q205*VLOOKUP(K205,Tableau2[[Produits]:[Prix Unitaire]],4,FALSE)</f>
        <v>0</v>
      </c>
    </row>
  </sheetData>
  <mergeCells count="2">
    <mergeCell ref="A1:H1"/>
    <mergeCell ref="J1:R1"/>
  </mergeCell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sqref="A1:H1"/>
    </sheetView>
  </sheetViews>
  <sheetFormatPr baseColWidth="10" defaultRowHeight="14" x14ac:dyDescent="0.3"/>
  <cols>
    <col min="1" max="1" width="21.81640625" customWidth="1"/>
    <col min="2" max="6" width="5.6328125" customWidth="1"/>
    <col min="7" max="7" width="17.36328125" customWidth="1"/>
    <col min="8" max="8" width="13.54296875" customWidth="1"/>
  </cols>
  <sheetData>
    <row r="1" spans="1:8" x14ac:dyDescent="0.3">
      <c r="A1" s="44" t="s">
        <v>249</v>
      </c>
      <c r="B1" s="44"/>
      <c r="C1" s="44"/>
      <c r="D1" s="44"/>
      <c r="E1" s="44"/>
      <c r="F1" s="44"/>
      <c r="G1" s="44"/>
      <c r="H1" s="44"/>
    </row>
    <row r="2" spans="1:8" x14ac:dyDescent="0.3">
      <c r="A2" s="21" t="s">
        <v>221</v>
      </c>
      <c r="B2" s="21" t="s">
        <v>225</v>
      </c>
      <c r="C2" s="21" t="s">
        <v>226</v>
      </c>
      <c r="D2" s="21" t="s">
        <v>227</v>
      </c>
      <c r="E2" s="21" t="s">
        <v>228</v>
      </c>
      <c r="F2" s="21" t="s">
        <v>229</v>
      </c>
      <c r="G2" s="22" t="s">
        <v>222</v>
      </c>
      <c r="H2" s="21" t="s">
        <v>223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67"/>
  <sheetViews>
    <sheetView workbookViewId="0">
      <selection activeCell="A2" sqref="A2"/>
    </sheetView>
  </sheetViews>
  <sheetFormatPr baseColWidth="10" defaultRowHeight="14" x14ac:dyDescent="0.3"/>
  <cols>
    <col min="2" max="2" width="11.08984375" customWidth="1"/>
  </cols>
  <sheetData>
    <row r="1" spans="1:2" x14ac:dyDescent="0.3">
      <c r="A1" t="s">
        <v>232</v>
      </c>
      <c r="B1" t="s">
        <v>231</v>
      </c>
    </row>
    <row r="2" spans="1:2" x14ac:dyDescent="0.3">
      <c r="A2" s="3">
        <v>42370</v>
      </c>
      <c r="B2">
        <v>1</v>
      </c>
    </row>
    <row r="3" spans="1:2" x14ac:dyDescent="0.3">
      <c r="A3" s="3">
        <v>42371</v>
      </c>
      <c r="B3">
        <v>1</v>
      </c>
    </row>
    <row r="4" spans="1:2" x14ac:dyDescent="0.3">
      <c r="A4" s="3">
        <v>42372</v>
      </c>
      <c r="B4">
        <v>1</v>
      </c>
    </row>
    <row r="5" spans="1:2" x14ac:dyDescent="0.3">
      <c r="A5" s="3">
        <v>42373</v>
      </c>
      <c r="B5">
        <v>2</v>
      </c>
    </row>
    <row r="6" spans="1:2" x14ac:dyDescent="0.3">
      <c r="A6" s="3">
        <v>42374</v>
      </c>
      <c r="B6">
        <v>2</v>
      </c>
    </row>
    <row r="7" spans="1:2" x14ac:dyDescent="0.3">
      <c r="A7" s="3">
        <v>42375</v>
      </c>
      <c r="B7">
        <v>2</v>
      </c>
    </row>
    <row r="8" spans="1:2" x14ac:dyDescent="0.3">
      <c r="A8" s="3">
        <v>42376</v>
      </c>
      <c r="B8">
        <v>2</v>
      </c>
    </row>
    <row r="9" spans="1:2" x14ac:dyDescent="0.3">
      <c r="A9" s="3">
        <v>42377</v>
      </c>
      <c r="B9">
        <v>2</v>
      </c>
    </row>
    <row r="10" spans="1:2" x14ac:dyDescent="0.3">
      <c r="A10" s="3">
        <v>42378</v>
      </c>
      <c r="B10">
        <v>2</v>
      </c>
    </row>
    <row r="11" spans="1:2" x14ac:dyDescent="0.3">
      <c r="A11" s="3">
        <v>42379</v>
      </c>
      <c r="B11">
        <v>2</v>
      </c>
    </row>
    <row r="12" spans="1:2" x14ac:dyDescent="0.3">
      <c r="A12" s="3">
        <v>42380</v>
      </c>
      <c r="B12">
        <v>3</v>
      </c>
    </row>
    <row r="13" spans="1:2" x14ac:dyDescent="0.3">
      <c r="A13" s="3">
        <v>42381</v>
      </c>
      <c r="B13">
        <v>3</v>
      </c>
    </row>
    <row r="14" spans="1:2" x14ac:dyDescent="0.3">
      <c r="A14" s="3">
        <v>42382</v>
      </c>
      <c r="B14">
        <v>3</v>
      </c>
    </row>
    <row r="15" spans="1:2" x14ac:dyDescent="0.3">
      <c r="A15" s="3">
        <v>42383</v>
      </c>
      <c r="B15">
        <v>3</v>
      </c>
    </row>
    <row r="16" spans="1:2" x14ac:dyDescent="0.3">
      <c r="A16" s="3">
        <v>42384</v>
      </c>
      <c r="B16">
        <v>3</v>
      </c>
    </row>
    <row r="17" spans="1:2" x14ac:dyDescent="0.3">
      <c r="A17" s="3">
        <v>42385</v>
      </c>
      <c r="B17">
        <v>3</v>
      </c>
    </row>
    <row r="18" spans="1:2" x14ac:dyDescent="0.3">
      <c r="A18" s="3">
        <v>42386</v>
      </c>
      <c r="B18">
        <v>3</v>
      </c>
    </row>
    <row r="19" spans="1:2" x14ac:dyDescent="0.3">
      <c r="A19" s="3">
        <v>42387</v>
      </c>
      <c r="B19">
        <v>4</v>
      </c>
    </row>
    <row r="20" spans="1:2" x14ac:dyDescent="0.3">
      <c r="A20" s="3">
        <v>42388</v>
      </c>
      <c r="B20">
        <v>4</v>
      </c>
    </row>
    <row r="21" spans="1:2" x14ac:dyDescent="0.3">
      <c r="A21" s="3">
        <v>42389</v>
      </c>
      <c r="B21">
        <v>4</v>
      </c>
    </row>
    <row r="22" spans="1:2" x14ac:dyDescent="0.3">
      <c r="A22" s="3">
        <v>42390</v>
      </c>
      <c r="B22">
        <v>4</v>
      </c>
    </row>
    <row r="23" spans="1:2" x14ac:dyDescent="0.3">
      <c r="A23" s="3">
        <v>42391</v>
      </c>
      <c r="B23">
        <v>4</v>
      </c>
    </row>
    <row r="24" spans="1:2" x14ac:dyDescent="0.3">
      <c r="A24" s="3">
        <v>42392</v>
      </c>
      <c r="B24">
        <v>4</v>
      </c>
    </row>
    <row r="25" spans="1:2" x14ac:dyDescent="0.3">
      <c r="A25" s="3">
        <v>42393</v>
      </c>
      <c r="B25">
        <v>4</v>
      </c>
    </row>
    <row r="26" spans="1:2" x14ac:dyDescent="0.3">
      <c r="A26" s="3">
        <v>42394</v>
      </c>
      <c r="B26">
        <v>5</v>
      </c>
    </row>
    <row r="27" spans="1:2" x14ac:dyDescent="0.3">
      <c r="A27" s="3">
        <v>42395</v>
      </c>
      <c r="B27">
        <v>5</v>
      </c>
    </row>
    <row r="28" spans="1:2" x14ac:dyDescent="0.3">
      <c r="A28" s="3">
        <v>42396</v>
      </c>
      <c r="B28">
        <v>5</v>
      </c>
    </row>
    <row r="29" spans="1:2" x14ac:dyDescent="0.3">
      <c r="A29" s="3">
        <v>42397</v>
      </c>
      <c r="B29">
        <v>5</v>
      </c>
    </row>
    <row r="30" spans="1:2" x14ac:dyDescent="0.3">
      <c r="A30" s="3">
        <v>42398</v>
      </c>
      <c r="B30">
        <v>5</v>
      </c>
    </row>
    <row r="31" spans="1:2" x14ac:dyDescent="0.3">
      <c r="A31" s="3">
        <v>42399</v>
      </c>
      <c r="B31">
        <v>5</v>
      </c>
    </row>
    <row r="32" spans="1:2" x14ac:dyDescent="0.3">
      <c r="A32" s="3">
        <v>42400</v>
      </c>
      <c r="B32">
        <v>5</v>
      </c>
    </row>
    <row r="33" spans="1:2" x14ac:dyDescent="0.3">
      <c r="A33" s="3">
        <v>42401</v>
      </c>
      <c r="B33">
        <v>1</v>
      </c>
    </row>
    <row r="34" spans="1:2" x14ac:dyDescent="0.3">
      <c r="A34" s="3">
        <v>42402</v>
      </c>
      <c r="B34">
        <v>1</v>
      </c>
    </row>
    <row r="35" spans="1:2" x14ac:dyDescent="0.3">
      <c r="A35" s="3">
        <v>42403</v>
      </c>
      <c r="B35">
        <v>1</v>
      </c>
    </row>
    <row r="36" spans="1:2" x14ac:dyDescent="0.3">
      <c r="A36" s="3">
        <v>42404</v>
      </c>
      <c r="B36">
        <v>1</v>
      </c>
    </row>
    <row r="37" spans="1:2" x14ac:dyDescent="0.3">
      <c r="A37" s="3">
        <v>42405</v>
      </c>
      <c r="B37">
        <v>1</v>
      </c>
    </row>
    <row r="38" spans="1:2" x14ac:dyDescent="0.3">
      <c r="A38" s="3">
        <v>42406</v>
      </c>
      <c r="B38">
        <v>1</v>
      </c>
    </row>
    <row r="39" spans="1:2" x14ac:dyDescent="0.3">
      <c r="A39" s="3">
        <v>42407</v>
      </c>
      <c r="B39">
        <v>1</v>
      </c>
    </row>
    <row r="40" spans="1:2" x14ac:dyDescent="0.3">
      <c r="A40" s="3">
        <v>42408</v>
      </c>
      <c r="B40">
        <v>2</v>
      </c>
    </row>
    <row r="41" spans="1:2" x14ac:dyDescent="0.3">
      <c r="A41" s="3">
        <v>42409</v>
      </c>
      <c r="B41">
        <v>2</v>
      </c>
    </row>
    <row r="42" spans="1:2" x14ac:dyDescent="0.3">
      <c r="A42" s="3">
        <v>42410</v>
      </c>
      <c r="B42">
        <v>2</v>
      </c>
    </row>
    <row r="43" spans="1:2" x14ac:dyDescent="0.3">
      <c r="A43" s="3">
        <v>42411</v>
      </c>
      <c r="B43">
        <v>2</v>
      </c>
    </row>
    <row r="44" spans="1:2" x14ac:dyDescent="0.3">
      <c r="A44" s="3">
        <v>42412</v>
      </c>
      <c r="B44">
        <v>2</v>
      </c>
    </row>
    <row r="45" spans="1:2" x14ac:dyDescent="0.3">
      <c r="A45" s="3">
        <v>42413</v>
      </c>
      <c r="B45">
        <v>2</v>
      </c>
    </row>
    <row r="46" spans="1:2" x14ac:dyDescent="0.3">
      <c r="A46" s="3">
        <v>42414</v>
      </c>
      <c r="B46">
        <v>2</v>
      </c>
    </row>
    <row r="47" spans="1:2" x14ac:dyDescent="0.3">
      <c r="A47" s="3">
        <v>42415</v>
      </c>
      <c r="B47">
        <v>3</v>
      </c>
    </row>
    <row r="48" spans="1:2" x14ac:dyDescent="0.3">
      <c r="A48" s="3">
        <v>42416</v>
      </c>
      <c r="B48">
        <v>3</v>
      </c>
    </row>
    <row r="49" spans="1:2" x14ac:dyDescent="0.3">
      <c r="A49" s="3">
        <v>42417</v>
      </c>
      <c r="B49">
        <v>3</v>
      </c>
    </row>
    <row r="50" spans="1:2" x14ac:dyDescent="0.3">
      <c r="A50" s="3">
        <v>42418</v>
      </c>
      <c r="B50">
        <v>3</v>
      </c>
    </row>
    <row r="51" spans="1:2" x14ac:dyDescent="0.3">
      <c r="A51" s="3">
        <v>42419</v>
      </c>
      <c r="B51">
        <v>3</v>
      </c>
    </row>
    <row r="52" spans="1:2" x14ac:dyDescent="0.3">
      <c r="A52" s="3">
        <v>42420</v>
      </c>
      <c r="B52">
        <v>3</v>
      </c>
    </row>
    <row r="53" spans="1:2" x14ac:dyDescent="0.3">
      <c r="A53" s="3">
        <v>42421</v>
      </c>
      <c r="B53">
        <v>3</v>
      </c>
    </row>
    <row r="54" spans="1:2" x14ac:dyDescent="0.3">
      <c r="A54" s="3">
        <v>42422</v>
      </c>
      <c r="B54">
        <v>4</v>
      </c>
    </row>
    <row r="55" spans="1:2" x14ac:dyDescent="0.3">
      <c r="A55" s="3">
        <v>42423</v>
      </c>
      <c r="B55">
        <v>4</v>
      </c>
    </row>
    <row r="56" spans="1:2" x14ac:dyDescent="0.3">
      <c r="A56" s="3">
        <v>42424</v>
      </c>
      <c r="B56">
        <v>4</v>
      </c>
    </row>
    <row r="57" spans="1:2" x14ac:dyDescent="0.3">
      <c r="A57" s="3">
        <v>42425</v>
      </c>
      <c r="B57">
        <v>4</v>
      </c>
    </row>
    <row r="58" spans="1:2" x14ac:dyDescent="0.3">
      <c r="A58" s="3">
        <v>42426</v>
      </c>
      <c r="B58">
        <v>4</v>
      </c>
    </row>
    <row r="59" spans="1:2" x14ac:dyDescent="0.3">
      <c r="A59" s="3">
        <v>42427</v>
      </c>
      <c r="B59">
        <v>4</v>
      </c>
    </row>
    <row r="60" spans="1:2" x14ac:dyDescent="0.3">
      <c r="A60" s="3">
        <v>42428</v>
      </c>
      <c r="B60">
        <v>4</v>
      </c>
    </row>
    <row r="61" spans="1:2" x14ac:dyDescent="0.3">
      <c r="A61" s="3">
        <v>42429</v>
      </c>
      <c r="B61">
        <v>5</v>
      </c>
    </row>
    <row r="62" spans="1:2" x14ac:dyDescent="0.3">
      <c r="A62" s="3">
        <v>42430</v>
      </c>
      <c r="B62">
        <v>1</v>
      </c>
    </row>
    <row r="63" spans="1:2" x14ac:dyDescent="0.3">
      <c r="A63" s="3">
        <v>42431</v>
      </c>
      <c r="B63">
        <v>1</v>
      </c>
    </row>
    <row r="64" spans="1:2" x14ac:dyDescent="0.3">
      <c r="A64" s="3">
        <v>42432</v>
      </c>
      <c r="B64">
        <v>1</v>
      </c>
    </row>
    <row r="65" spans="1:2" x14ac:dyDescent="0.3">
      <c r="A65" s="3">
        <v>42433</v>
      </c>
      <c r="B65">
        <v>1</v>
      </c>
    </row>
    <row r="66" spans="1:2" x14ac:dyDescent="0.3">
      <c r="A66" s="3">
        <v>42434</v>
      </c>
      <c r="B66">
        <v>1</v>
      </c>
    </row>
    <row r="67" spans="1:2" x14ac:dyDescent="0.3">
      <c r="A67" s="3">
        <v>42435</v>
      </c>
      <c r="B67">
        <v>1</v>
      </c>
    </row>
    <row r="68" spans="1:2" x14ac:dyDescent="0.3">
      <c r="A68" s="3">
        <v>42436</v>
      </c>
      <c r="B68">
        <v>2</v>
      </c>
    </row>
    <row r="69" spans="1:2" x14ac:dyDescent="0.3">
      <c r="A69" s="3">
        <v>42437</v>
      </c>
      <c r="B69">
        <v>2</v>
      </c>
    </row>
    <row r="70" spans="1:2" x14ac:dyDescent="0.3">
      <c r="A70" s="3">
        <v>42438</v>
      </c>
      <c r="B70">
        <v>2</v>
      </c>
    </row>
    <row r="71" spans="1:2" x14ac:dyDescent="0.3">
      <c r="A71" s="3">
        <v>42439</v>
      </c>
      <c r="B71">
        <v>2</v>
      </c>
    </row>
    <row r="72" spans="1:2" x14ac:dyDescent="0.3">
      <c r="A72" s="3">
        <v>42440</v>
      </c>
      <c r="B72">
        <v>2</v>
      </c>
    </row>
    <row r="73" spans="1:2" x14ac:dyDescent="0.3">
      <c r="A73" s="3">
        <v>42441</v>
      </c>
      <c r="B73">
        <v>2</v>
      </c>
    </row>
    <row r="74" spans="1:2" x14ac:dyDescent="0.3">
      <c r="A74" s="3">
        <v>42442</v>
      </c>
      <c r="B74">
        <v>2</v>
      </c>
    </row>
    <row r="75" spans="1:2" x14ac:dyDescent="0.3">
      <c r="A75" s="3">
        <v>42443</v>
      </c>
      <c r="B75">
        <v>3</v>
      </c>
    </row>
    <row r="76" spans="1:2" x14ac:dyDescent="0.3">
      <c r="A76" s="3">
        <v>42444</v>
      </c>
      <c r="B76">
        <v>3</v>
      </c>
    </row>
    <row r="77" spans="1:2" x14ac:dyDescent="0.3">
      <c r="A77" s="3">
        <v>42445</v>
      </c>
      <c r="B77">
        <v>3</v>
      </c>
    </row>
    <row r="78" spans="1:2" x14ac:dyDescent="0.3">
      <c r="A78" s="3">
        <v>42446</v>
      </c>
      <c r="B78">
        <v>3</v>
      </c>
    </row>
    <row r="79" spans="1:2" x14ac:dyDescent="0.3">
      <c r="A79" s="3">
        <v>42447</v>
      </c>
      <c r="B79">
        <v>3</v>
      </c>
    </row>
    <row r="80" spans="1:2" x14ac:dyDescent="0.3">
      <c r="A80" s="3">
        <v>42448</v>
      </c>
      <c r="B80">
        <v>3</v>
      </c>
    </row>
    <row r="81" spans="1:2" x14ac:dyDescent="0.3">
      <c r="A81" s="3">
        <v>42449</v>
      </c>
      <c r="B81">
        <v>3</v>
      </c>
    </row>
    <row r="82" spans="1:2" x14ac:dyDescent="0.3">
      <c r="A82" s="3">
        <v>42450</v>
      </c>
      <c r="B82">
        <v>4</v>
      </c>
    </row>
    <row r="83" spans="1:2" x14ac:dyDescent="0.3">
      <c r="A83" s="3">
        <v>42451</v>
      </c>
      <c r="B83">
        <v>4</v>
      </c>
    </row>
    <row r="84" spans="1:2" x14ac:dyDescent="0.3">
      <c r="A84" s="3">
        <v>42452</v>
      </c>
      <c r="B84">
        <v>4</v>
      </c>
    </row>
    <row r="85" spans="1:2" x14ac:dyDescent="0.3">
      <c r="A85" s="3">
        <v>42453</v>
      </c>
      <c r="B85">
        <v>4</v>
      </c>
    </row>
    <row r="86" spans="1:2" x14ac:dyDescent="0.3">
      <c r="A86" s="3">
        <v>42454</v>
      </c>
      <c r="B86">
        <v>4</v>
      </c>
    </row>
    <row r="87" spans="1:2" x14ac:dyDescent="0.3">
      <c r="A87" s="3">
        <v>42455</v>
      </c>
      <c r="B87">
        <v>4</v>
      </c>
    </row>
    <row r="88" spans="1:2" x14ac:dyDescent="0.3">
      <c r="A88" s="3">
        <v>42456</v>
      </c>
      <c r="B88">
        <v>4</v>
      </c>
    </row>
    <row r="89" spans="1:2" x14ac:dyDescent="0.3">
      <c r="A89" s="3">
        <v>42457</v>
      </c>
      <c r="B89">
        <v>5</v>
      </c>
    </row>
    <row r="90" spans="1:2" x14ac:dyDescent="0.3">
      <c r="A90" s="3">
        <v>42458</v>
      </c>
      <c r="B90">
        <v>5</v>
      </c>
    </row>
    <row r="91" spans="1:2" x14ac:dyDescent="0.3">
      <c r="A91" s="3">
        <v>42459</v>
      </c>
      <c r="B91">
        <v>5</v>
      </c>
    </row>
    <row r="92" spans="1:2" x14ac:dyDescent="0.3">
      <c r="A92" s="3">
        <v>42460</v>
      </c>
      <c r="B92">
        <v>5</v>
      </c>
    </row>
    <row r="93" spans="1:2" x14ac:dyDescent="0.3">
      <c r="A93" s="3">
        <v>42461</v>
      </c>
      <c r="B93">
        <v>1</v>
      </c>
    </row>
    <row r="94" spans="1:2" x14ac:dyDescent="0.3">
      <c r="A94" s="3">
        <v>42462</v>
      </c>
      <c r="B94">
        <v>1</v>
      </c>
    </row>
    <row r="95" spans="1:2" x14ac:dyDescent="0.3">
      <c r="A95" s="3">
        <v>42463</v>
      </c>
      <c r="B95">
        <v>1</v>
      </c>
    </row>
    <row r="96" spans="1:2" x14ac:dyDescent="0.3">
      <c r="A96" s="3">
        <v>42464</v>
      </c>
      <c r="B96">
        <v>2</v>
      </c>
    </row>
    <row r="97" spans="1:2" x14ac:dyDescent="0.3">
      <c r="A97" s="3">
        <v>42465</v>
      </c>
      <c r="B97">
        <v>2</v>
      </c>
    </row>
    <row r="98" spans="1:2" x14ac:dyDescent="0.3">
      <c r="A98" s="3">
        <v>42466</v>
      </c>
      <c r="B98">
        <v>2</v>
      </c>
    </row>
    <row r="99" spans="1:2" x14ac:dyDescent="0.3">
      <c r="A99" s="3">
        <v>42467</v>
      </c>
      <c r="B99">
        <v>2</v>
      </c>
    </row>
    <row r="100" spans="1:2" x14ac:dyDescent="0.3">
      <c r="A100" s="3">
        <v>42468</v>
      </c>
      <c r="B100">
        <v>2</v>
      </c>
    </row>
    <row r="101" spans="1:2" x14ac:dyDescent="0.3">
      <c r="A101" s="3">
        <v>42469</v>
      </c>
      <c r="B101">
        <v>2</v>
      </c>
    </row>
    <row r="102" spans="1:2" x14ac:dyDescent="0.3">
      <c r="A102" s="3">
        <v>42470</v>
      </c>
      <c r="B102">
        <v>2</v>
      </c>
    </row>
    <row r="103" spans="1:2" x14ac:dyDescent="0.3">
      <c r="A103" s="3">
        <v>42471</v>
      </c>
      <c r="B103">
        <v>3</v>
      </c>
    </row>
    <row r="104" spans="1:2" x14ac:dyDescent="0.3">
      <c r="A104" s="3">
        <v>42472</v>
      </c>
      <c r="B104">
        <v>3</v>
      </c>
    </row>
    <row r="105" spans="1:2" x14ac:dyDescent="0.3">
      <c r="A105" s="3">
        <v>42473</v>
      </c>
      <c r="B105">
        <v>3</v>
      </c>
    </row>
    <row r="106" spans="1:2" x14ac:dyDescent="0.3">
      <c r="A106" s="3">
        <v>42474</v>
      </c>
      <c r="B106">
        <v>3</v>
      </c>
    </row>
    <row r="107" spans="1:2" x14ac:dyDescent="0.3">
      <c r="A107" s="3">
        <v>42475</v>
      </c>
      <c r="B107">
        <v>3</v>
      </c>
    </row>
    <row r="108" spans="1:2" x14ac:dyDescent="0.3">
      <c r="A108" s="3">
        <v>42476</v>
      </c>
      <c r="B108">
        <v>3</v>
      </c>
    </row>
    <row r="109" spans="1:2" x14ac:dyDescent="0.3">
      <c r="A109" s="3">
        <v>42477</v>
      </c>
      <c r="B109">
        <v>3</v>
      </c>
    </row>
    <row r="110" spans="1:2" x14ac:dyDescent="0.3">
      <c r="A110" s="3">
        <v>42478</v>
      </c>
      <c r="B110">
        <v>4</v>
      </c>
    </row>
    <row r="111" spans="1:2" x14ac:dyDescent="0.3">
      <c r="A111" s="3">
        <v>42479</v>
      </c>
      <c r="B111">
        <v>4</v>
      </c>
    </row>
    <row r="112" spans="1:2" x14ac:dyDescent="0.3">
      <c r="A112" s="3">
        <v>42480</v>
      </c>
      <c r="B112">
        <v>4</v>
      </c>
    </row>
    <row r="113" spans="1:2" x14ac:dyDescent="0.3">
      <c r="A113" s="3">
        <v>42481</v>
      </c>
      <c r="B113">
        <v>4</v>
      </c>
    </row>
    <row r="114" spans="1:2" x14ac:dyDescent="0.3">
      <c r="A114" s="3">
        <v>42482</v>
      </c>
      <c r="B114">
        <v>4</v>
      </c>
    </row>
    <row r="115" spans="1:2" x14ac:dyDescent="0.3">
      <c r="A115" s="3">
        <v>42483</v>
      </c>
      <c r="B115">
        <v>4</v>
      </c>
    </row>
    <row r="116" spans="1:2" x14ac:dyDescent="0.3">
      <c r="A116" s="3">
        <v>42484</v>
      </c>
      <c r="B116">
        <v>4</v>
      </c>
    </row>
    <row r="117" spans="1:2" x14ac:dyDescent="0.3">
      <c r="A117" s="3">
        <v>42485</v>
      </c>
      <c r="B117">
        <v>5</v>
      </c>
    </row>
    <row r="118" spans="1:2" x14ac:dyDescent="0.3">
      <c r="A118" s="3">
        <v>42486</v>
      </c>
      <c r="B118">
        <v>5</v>
      </c>
    </row>
    <row r="119" spans="1:2" x14ac:dyDescent="0.3">
      <c r="A119" s="3">
        <v>42487</v>
      </c>
      <c r="B119">
        <v>5</v>
      </c>
    </row>
    <row r="120" spans="1:2" x14ac:dyDescent="0.3">
      <c r="A120" s="3">
        <v>42488</v>
      </c>
      <c r="B120">
        <v>5</v>
      </c>
    </row>
    <row r="121" spans="1:2" x14ac:dyDescent="0.3">
      <c r="A121" s="3">
        <v>42489</v>
      </c>
      <c r="B121">
        <v>5</v>
      </c>
    </row>
    <row r="122" spans="1:2" x14ac:dyDescent="0.3">
      <c r="A122" s="3">
        <v>42490</v>
      </c>
      <c r="B122">
        <v>5</v>
      </c>
    </row>
    <row r="123" spans="1:2" x14ac:dyDescent="0.3">
      <c r="A123" s="3">
        <v>42491</v>
      </c>
      <c r="B123">
        <v>1</v>
      </c>
    </row>
    <row r="124" spans="1:2" x14ac:dyDescent="0.3">
      <c r="A124" s="3">
        <v>42492</v>
      </c>
      <c r="B124">
        <v>1</v>
      </c>
    </row>
    <row r="125" spans="1:2" x14ac:dyDescent="0.3">
      <c r="A125" s="3">
        <v>42493</v>
      </c>
      <c r="B125">
        <v>1</v>
      </c>
    </row>
    <row r="126" spans="1:2" x14ac:dyDescent="0.3">
      <c r="A126" s="3">
        <v>42494</v>
      </c>
      <c r="B126">
        <v>1</v>
      </c>
    </row>
    <row r="127" spans="1:2" x14ac:dyDescent="0.3">
      <c r="A127" s="3">
        <v>42495</v>
      </c>
      <c r="B127">
        <v>1</v>
      </c>
    </row>
    <row r="128" spans="1:2" x14ac:dyDescent="0.3">
      <c r="A128" s="3">
        <v>42496</v>
      </c>
      <c r="B128">
        <v>1</v>
      </c>
    </row>
    <row r="129" spans="1:2" x14ac:dyDescent="0.3">
      <c r="A129" s="3">
        <v>42497</v>
      </c>
      <c r="B129">
        <v>1</v>
      </c>
    </row>
    <row r="130" spans="1:2" x14ac:dyDescent="0.3">
      <c r="A130" s="3">
        <v>42498</v>
      </c>
      <c r="B130">
        <v>1</v>
      </c>
    </row>
    <row r="131" spans="1:2" x14ac:dyDescent="0.3">
      <c r="A131" s="3">
        <v>42499</v>
      </c>
      <c r="B131">
        <v>2</v>
      </c>
    </row>
    <row r="132" spans="1:2" x14ac:dyDescent="0.3">
      <c r="A132" s="3">
        <v>42500</v>
      </c>
      <c r="B132">
        <v>2</v>
      </c>
    </row>
    <row r="133" spans="1:2" x14ac:dyDescent="0.3">
      <c r="A133" s="3">
        <v>42501</v>
      </c>
      <c r="B133">
        <v>2</v>
      </c>
    </row>
    <row r="134" spans="1:2" x14ac:dyDescent="0.3">
      <c r="A134" s="3">
        <v>42502</v>
      </c>
      <c r="B134">
        <v>2</v>
      </c>
    </row>
    <row r="135" spans="1:2" x14ac:dyDescent="0.3">
      <c r="A135" s="3">
        <v>42503</v>
      </c>
      <c r="B135">
        <v>2</v>
      </c>
    </row>
    <row r="136" spans="1:2" x14ac:dyDescent="0.3">
      <c r="A136" s="3">
        <v>42504</v>
      </c>
      <c r="B136">
        <v>2</v>
      </c>
    </row>
    <row r="137" spans="1:2" x14ac:dyDescent="0.3">
      <c r="A137" s="3">
        <v>42505</v>
      </c>
      <c r="B137">
        <v>2</v>
      </c>
    </row>
    <row r="138" spans="1:2" x14ac:dyDescent="0.3">
      <c r="A138" s="3">
        <v>42506</v>
      </c>
      <c r="B138">
        <v>3</v>
      </c>
    </row>
    <row r="139" spans="1:2" x14ac:dyDescent="0.3">
      <c r="A139" s="3">
        <v>42507</v>
      </c>
      <c r="B139">
        <v>3</v>
      </c>
    </row>
    <row r="140" spans="1:2" x14ac:dyDescent="0.3">
      <c r="A140" s="3">
        <v>42508</v>
      </c>
      <c r="B140">
        <v>3</v>
      </c>
    </row>
    <row r="141" spans="1:2" x14ac:dyDescent="0.3">
      <c r="A141" s="3">
        <v>42509</v>
      </c>
      <c r="B141">
        <v>3</v>
      </c>
    </row>
    <row r="142" spans="1:2" x14ac:dyDescent="0.3">
      <c r="A142" s="3">
        <v>42510</v>
      </c>
      <c r="B142">
        <v>3</v>
      </c>
    </row>
    <row r="143" spans="1:2" x14ac:dyDescent="0.3">
      <c r="A143" s="3">
        <v>42511</v>
      </c>
      <c r="B143">
        <v>3</v>
      </c>
    </row>
    <row r="144" spans="1:2" x14ac:dyDescent="0.3">
      <c r="A144" s="3">
        <v>42512</v>
      </c>
      <c r="B144">
        <v>3</v>
      </c>
    </row>
    <row r="145" spans="1:2" x14ac:dyDescent="0.3">
      <c r="A145" s="3">
        <v>42513</v>
      </c>
      <c r="B145">
        <v>4</v>
      </c>
    </row>
    <row r="146" spans="1:2" x14ac:dyDescent="0.3">
      <c r="A146" s="3">
        <v>42514</v>
      </c>
      <c r="B146">
        <v>4</v>
      </c>
    </row>
    <row r="147" spans="1:2" x14ac:dyDescent="0.3">
      <c r="A147" s="3">
        <v>42515</v>
      </c>
      <c r="B147">
        <v>4</v>
      </c>
    </row>
    <row r="148" spans="1:2" x14ac:dyDescent="0.3">
      <c r="A148" s="3">
        <v>42516</v>
      </c>
      <c r="B148">
        <v>4</v>
      </c>
    </row>
    <row r="149" spans="1:2" x14ac:dyDescent="0.3">
      <c r="A149" s="3">
        <v>42517</v>
      </c>
      <c r="B149">
        <v>4</v>
      </c>
    </row>
    <row r="150" spans="1:2" x14ac:dyDescent="0.3">
      <c r="A150" s="3">
        <v>42518</v>
      </c>
      <c r="B150">
        <v>4</v>
      </c>
    </row>
    <row r="151" spans="1:2" x14ac:dyDescent="0.3">
      <c r="A151" s="3">
        <v>42519</v>
      </c>
      <c r="B151">
        <v>4</v>
      </c>
    </row>
    <row r="152" spans="1:2" x14ac:dyDescent="0.3">
      <c r="A152" s="3">
        <v>42520</v>
      </c>
      <c r="B152">
        <v>5</v>
      </c>
    </row>
    <row r="153" spans="1:2" x14ac:dyDescent="0.3">
      <c r="A153" s="3">
        <v>42521</v>
      </c>
      <c r="B153">
        <v>5</v>
      </c>
    </row>
    <row r="154" spans="1:2" x14ac:dyDescent="0.3">
      <c r="A154" s="3">
        <v>42522</v>
      </c>
      <c r="B154">
        <v>1</v>
      </c>
    </row>
    <row r="155" spans="1:2" x14ac:dyDescent="0.3">
      <c r="A155" s="3">
        <v>42523</v>
      </c>
      <c r="B155">
        <v>1</v>
      </c>
    </row>
    <row r="156" spans="1:2" x14ac:dyDescent="0.3">
      <c r="A156" s="3">
        <v>42524</v>
      </c>
      <c r="B156">
        <v>1</v>
      </c>
    </row>
    <row r="157" spans="1:2" x14ac:dyDescent="0.3">
      <c r="A157" s="3">
        <v>42525</v>
      </c>
      <c r="B157">
        <v>1</v>
      </c>
    </row>
    <row r="158" spans="1:2" x14ac:dyDescent="0.3">
      <c r="A158" s="3">
        <v>42526</v>
      </c>
      <c r="B158">
        <v>1</v>
      </c>
    </row>
    <row r="159" spans="1:2" x14ac:dyDescent="0.3">
      <c r="A159" s="3">
        <v>42527</v>
      </c>
      <c r="B159">
        <v>2</v>
      </c>
    </row>
    <row r="160" spans="1:2" x14ac:dyDescent="0.3">
      <c r="A160" s="3">
        <v>42528</v>
      </c>
      <c r="B160">
        <v>2</v>
      </c>
    </row>
    <row r="161" spans="1:2" x14ac:dyDescent="0.3">
      <c r="A161" s="3">
        <v>42529</v>
      </c>
      <c r="B161">
        <v>2</v>
      </c>
    </row>
    <row r="162" spans="1:2" x14ac:dyDescent="0.3">
      <c r="A162" s="3">
        <v>42530</v>
      </c>
      <c r="B162">
        <v>2</v>
      </c>
    </row>
    <row r="163" spans="1:2" x14ac:dyDescent="0.3">
      <c r="A163" s="3">
        <v>42531</v>
      </c>
      <c r="B163">
        <v>2</v>
      </c>
    </row>
    <row r="164" spans="1:2" x14ac:dyDescent="0.3">
      <c r="A164" s="3">
        <v>42532</v>
      </c>
      <c r="B164">
        <v>2</v>
      </c>
    </row>
    <row r="165" spans="1:2" x14ac:dyDescent="0.3">
      <c r="A165" s="3">
        <v>42533</v>
      </c>
      <c r="B165">
        <v>2</v>
      </c>
    </row>
    <row r="166" spans="1:2" x14ac:dyDescent="0.3">
      <c r="A166" s="3">
        <v>42534</v>
      </c>
      <c r="B166">
        <v>3</v>
      </c>
    </row>
    <row r="167" spans="1:2" x14ac:dyDescent="0.3">
      <c r="A167" s="3">
        <v>42535</v>
      </c>
      <c r="B167">
        <v>3</v>
      </c>
    </row>
    <row r="168" spans="1:2" x14ac:dyDescent="0.3">
      <c r="A168" s="3">
        <v>42536</v>
      </c>
      <c r="B168">
        <v>3</v>
      </c>
    </row>
    <row r="169" spans="1:2" x14ac:dyDescent="0.3">
      <c r="A169" s="3">
        <v>42537</v>
      </c>
      <c r="B169">
        <v>3</v>
      </c>
    </row>
    <row r="170" spans="1:2" x14ac:dyDescent="0.3">
      <c r="A170" s="3">
        <v>42538</v>
      </c>
      <c r="B170">
        <v>3</v>
      </c>
    </row>
    <row r="171" spans="1:2" x14ac:dyDescent="0.3">
      <c r="A171" s="3">
        <v>42539</v>
      </c>
      <c r="B171">
        <v>3</v>
      </c>
    </row>
    <row r="172" spans="1:2" x14ac:dyDescent="0.3">
      <c r="A172" s="3">
        <v>42540</v>
      </c>
      <c r="B172">
        <v>3</v>
      </c>
    </row>
    <row r="173" spans="1:2" x14ac:dyDescent="0.3">
      <c r="A173" s="3">
        <v>42541</v>
      </c>
      <c r="B173">
        <v>4</v>
      </c>
    </row>
    <row r="174" spans="1:2" x14ac:dyDescent="0.3">
      <c r="A174" s="3">
        <v>42542</v>
      </c>
      <c r="B174">
        <v>4</v>
      </c>
    </row>
    <row r="175" spans="1:2" x14ac:dyDescent="0.3">
      <c r="A175" s="3">
        <v>42543</v>
      </c>
      <c r="B175">
        <v>4</v>
      </c>
    </row>
    <row r="176" spans="1:2" x14ac:dyDescent="0.3">
      <c r="A176" s="3">
        <v>42544</v>
      </c>
      <c r="B176">
        <v>4</v>
      </c>
    </row>
    <row r="177" spans="1:2" x14ac:dyDescent="0.3">
      <c r="A177" s="3">
        <v>42545</v>
      </c>
      <c r="B177">
        <v>4</v>
      </c>
    </row>
    <row r="178" spans="1:2" x14ac:dyDescent="0.3">
      <c r="A178" s="3">
        <v>42546</v>
      </c>
      <c r="B178">
        <v>4</v>
      </c>
    </row>
    <row r="179" spans="1:2" x14ac:dyDescent="0.3">
      <c r="A179" s="3">
        <v>42547</v>
      </c>
      <c r="B179">
        <v>4</v>
      </c>
    </row>
    <row r="180" spans="1:2" x14ac:dyDescent="0.3">
      <c r="A180" s="3">
        <v>42548</v>
      </c>
      <c r="B180">
        <v>5</v>
      </c>
    </row>
    <row r="181" spans="1:2" x14ac:dyDescent="0.3">
      <c r="A181" s="3">
        <v>42549</v>
      </c>
      <c r="B181">
        <v>5</v>
      </c>
    </row>
    <row r="182" spans="1:2" x14ac:dyDescent="0.3">
      <c r="A182" s="3">
        <v>42550</v>
      </c>
      <c r="B182">
        <v>5</v>
      </c>
    </row>
    <row r="183" spans="1:2" x14ac:dyDescent="0.3">
      <c r="A183" s="3">
        <v>42551</v>
      </c>
      <c r="B183">
        <v>5</v>
      </c>
    </row>
    <row r="184" spans="1:2" x14ac:dyDescent="0.3">
      <c r="A184" s="3">
        <v>42552</v>
      </c>
      <c r="B184">
        <v>1</v>
      </c>
    </row>
    <row r="185" spans="1:2" x14ac:dyDescent="0.3">
      <c r="A185" s="3">
        <v>42553</v>
      </c>
      <c r="B185">
        <v>1</v>
      </c>
    </row>
    <row r="186" spans="1:2" x14ac:dyDescent="0.3">
      <c r="A186" s="3">
        <v>42554</v>
      </c>
      <c r="B186">
        <v>1</v>
      </c>
    </row>
    <row r="187" spans="1:2" x14ac:dyDescent="0.3">
      <c r="A187" s="3">
        <v>42555</v>
      </c>
      <c r="B187">
        <v>2</v>
      </c>
    </row>
    <row r="188" spans="1:2" x14ac:dyDescent="0.3">
      <c r="A188" s="3">
        <v>42556</v>
      </c>
      <c r="B188">
        <v>2</v>
      </c>
    </row>
    <row r="189" spans="1:2" x14ac:dyDescent="0.3">
      <c r="A189" s="3">
        <v>42557</v>
      </c>
      <c r="B189">
        <v>2</v>
      </c>
    </row>
    <row r="190" spans="1:2" x14ac:dyDescent="0.3">
      <c r="A190" s="3">
        <v>42558</v>
      </c>
      <c r="B190">
        <v>2</v>
      </c>
    </row>
    <row r="191" spans="1:2" x14ac:dyDescent="0.3">
      <c r="A191" s="3">
        <v>42559</v>
      </c>
      <c r="B191">
        <v>2</v>
      </c>
    </row>
    <row r="192" spans="1:2" x14ac:dyDescent="0.3">
      <c r="A192" s="3">
        <v>42560</v>
      </c>
      <c r="B192">
        <v>2</v>
      </c>
    </row>
    <row r="193" spans="1:2" x14ac:dyDescent="0.3">
      <c r="A193" s="3">
        <v>42561</v>
      </c>
      <c r="B193">
        <v>2</v>
      </c>
    </row>
    <row r="194" spans="1:2" x14ac:dyDescent="0.3">
      <c r="A194" s="3">
        <v>42562</v>
      </c>
      <c r="B194">
        <v>3</v>
      </c>
    </row>
    <row r="195" spans="1:2" x14ac:dyDescent="0.3">
      <c r="A195" s="3">
        <v>42563</v>
      </c>
      <c r="B195">
        <v>3</v>
      </c>
    </row>
    <row r="196" spans="1:2" x14ac:dyDescent="0.3">
      <c r="A196" s="3">
        <v>42564</v>
      </c>
      <c r="B196">
        <v>3</v>
      </c>
    </row>
    <row r="197" spans="1:2" x14ac:dyDescent="0.3">
      <c r="A197" s="3">
        <v>42565</v>
      </c>
      <c r="B197">
        <v>3</v>
      </c>
    </row>
    <row r="198" spans="1:2" x14ac:dyDescent="0.3">
      <c r="A198" s="3">
        <v>42566</v>
      </c>
      <c r="B198">
        <v>3</v>
      </c>
    </row>
    <row r="199" spans="1:2" x14ac:dyDescent="0.3">
      <c r="A199" s="3">
        <v>42567</v>
      </c>
      <c r="B199">
        <v>3</v>
      </c>
    </row>
    <row r="200" spans="1:2" x14ac:dyDescent="0.3">
      <c r="A200" s="3">
        <v>42568</v>
      </c>
      <c r="B200">
        <v>3</v>
      </c>
    </row>
    <row r="201" spans="1:2" x14ac:dyDescent="0.3">
      <c r="A201" s="3">
        <v>42569</v>
      </c>
      <c r="B201">
        <v>4</v>
      </c>
    </row>
    <row r="202" spans="1:2" x14ac:dyDescent="0.3">
      <c r="A202" s="3">
        <v>42570</v>
      </c>
      <c r="B202">
        <v>4</v>
      </c>
    </row>
    <row r="203" spans="1:2" x14ac:dyDescent="0.3">
      <c r="A203" s="3">
        <v>42571</v>
      </c>
      <c r="B203">
        <v>4</v>
      </c>
    </row>
    <row r="204" spans="1:2" x14ac:dyDescent="0.3">
      <c r="A204" s="3">
        <v>42572</v>
      </c>
      <c r="B204">
        <v>4</v>
      </c>
    </row>
    <row r="205" spans="1:2" x14ac:dyDescent="0.3">
      <c r="A205" s="3">
        <v>42573</v>
      </c>
      <c r="B205">
        <v>4</v>
      </c>
    </row>
    <row r="206" spans="1:2" x14ac:dyDescent="0.3">
      <c r="A206" s="3">
        <v>42574</v>
      </c>
      <c r="B206">
        <v>4</v>
      </c>
    </row>
    <row r="207" spans="1:2" x14ac:dyDescent="0.3">
      <c r="A207" s="3">
        <v>42575</v>
      </c>
      <c r="B207">
        <v>4</v>
      </c>
    </row>
    <row r="208" spans="1:2" x14ac:dyDescent="0.3">
      <c r="A208" s="3">
        <v>42576</v>
      </c>
      <c r="B208">
        <v>5</v>
      </c>
    </row>
    <row r="209" spans="1:2" x14ac:dyDescent="0.3">
      <c r="A209" s="3">
        <v>42577</v>
      </c>
      <c r="B209">
        <v>5</v>
      </c>
    </row>
    <row r="210" spans="1:2" x14ac:dyDescent="0.3">
      <c r="A210" s="3">
        <v>42578</v>
      </c>
      <c r="B210">
        <v>5</v>
      </c>
    </row>
    <row r="211" spans="1:2" x14ac:dyDescent="0.3">
      <c r="A211" s="3">
        <v>42579</v>
      </c>
      <c r="B211">
        <v>5</v>
      </c>
    </row>
    <row r="212" spans="1:2" x14ac:dyDescent="0.3">
      <c r="A212" s="3">
        <v>42580</v>
      </c>
      <c r="B212">
        <v>5</v>
      </c>
    </row>
    <row r="213" spans="1:2" x14ac:dyDescent="0.3">
      <c r="A213" s="3">
        <v>42581</v>
      </c>
      <c r="B213">
        <v>5</v>
      </c>
    </row>
    <row r="214" spans="1:2" x14ac:dyDescent="0.3">
      <c r="A214" s="3">
        <v>42582</v>
      </c>
      <c r="B214">
        <v>5</v>
      </c>
    </row>
    <row r="215" spans="1:2" x14ac:dyDescent="0.3">
      <c r="A215" s="3">
        <v>42583</v>
      </c>
      <c r="B215">
        <v>1</v>
      </c>
    </row>
    <row r="216" spans="1:2" x14ac:dyDescent="0.3">
      <c r="A216" s="3">
        <v>42584</v>
      </c>
      <c r="B216">
        <v>1</v>
      </c>
    </row>
    <row r="217" spans="1:2" x14ac:dyDescent="0.3">
      <c r="A217" s="3">
        <v>42585</v>
      </c>
      <c r="B217">
        <v>1</v>
      </c>
    </row>
    <row r="218" spans="1:2" x14ac:dyDescent="0.3">
      <c r="A218" s="3">
        <v>42586</v>
      </c>
      <c r="B218">
        <v>1</v>
      </c>
    </row>
    <row r="219" spans="1:2" x14ac:dyDescent="0.3">
      <c r="A219" s="3">
        <v>42587</v>
      </c>
      <c r="B219">
        <v>1</v>
      </c>
    </row>
    <row r="220" spans="1:2" x14ac:dyDescent="0.3">
      <c r="A220" s="3">
        <v>42588</v>
      </c>
      <c r="B220">
        <v>1</v>
      </c>
    </row>
    <row r="221" spans="1:2" x14ac:dyDescent="0.3">
      <c r="A221" s="3">
        <v>42589</v>
      </c>
      <c r="B221">
        <v>1</v>
      </c>
    </row>
    <row r="222" spans="1:2" x14ac:dyDescent="0.3">
      <c r="A222" s="3">
        <v>42590</v>
      </c>
      <c r="B222">
        <v>2</v>
      </c>
    </row>
    <row r="223" spans="1:2" x14ac:dyDescent="0.3">
      <c r="A223" s="3">
        <v>42591</v>
      </c>
      <c r="B223">
        <v>2</v>
      </c>
    </row>
    <row r="224" spans="1:2" x14ac:dyDescent="0.3">
      <c r="A224" s="3">
        <v>42592</v>
      </c>
      <c r="B224">
        <v>2</v>
      </c>
    </row>
    <row r="225" spans="1:2" x14ac:dyDescent="0.3">
      <c r="A225" s="3">
        <v>42593</v>
      </c>
      <c r="B225">
        <v>2</v>
      </c>
    </row>
    <row r="226" spans="1:2" x14ac:dyDescent="0.3">
      <c r="A226" s="3">
        <v>42594</v>
      </c>
      <c r="B226">
        <v>2</v>
      </c>
    </row>
    <row r="227" spans="1:2" x14ac:dyDescent="0.3">
      <c r="A227" s="3">
        <v>42595</v>
      </c>
      <c r="B227">
        <v>2</v>
      </c>
    </row>
    <row r="228" spans="1:2" x14ac:dyDescent="0.3">
      <c r="A228" s="3">
        <v>42596</v>
      </c>
      <c r="B228">
        <v>2</v>
      </c>
    </row>
    <row r="229" spans="1:2" x14ac:dyDescent="0.3">
      <c r="A229" s="3">
        <v>42597</v>
      </c>
      <c r="B229">
        <v>3</v>
      </c>
    </row>
    <row r="230" spans="1:2" x14ac:dyDescent="0.3">
      <c r="A230" s="3">
        <v>42598</v>
      </c>
      <c r="B230">
        <v>3</v>
      </c>
    </row>
    <row r="231" spans="1:2" x14ac:dyDescent="0.3">
      <c r="A231" s="3">
        <v>42599</v>
      </c>
      <c r="B231">
        <v>3</v>
      </c>
    </row>
    <row r="232" spans="1:2" x14ac:dyDescent="0.3">
      <c r="A232" s="3">
        <v>42600</v>
      </c>
      <c r="B232">
        <v>3</v>
      </c>
    </row>
    <row r="233" spans="1:2" x14ac:dyDescent="0.3">
      <c r="A233" s="3">
        <v>42601</v>
      </c>
      <c r="B233">
        <v>3</v>
      </c>
    </row>
    <row r="234" spans="1:2" x14ac:dyDescent="0.3">
      <c r="A234" s="3">
        <v>42602</v>
      </c>
      <c r="B234">
        <v>3</v>
      </c>
    </row>
    <row r="235" spans="1:2" x14ac:dyDescent="0.3">
      <c r="A235" s="3">
        <v>42603</v>
      </c>
      <c r="B235">
        <v>3</v>
      </c>
    </row>
    <row r="236" spans="1:2" x14ac:dyDescent="0.3">
      <c r="A236" s="3">
        <v>42604</v>
      </c>
      <c r="B236">
        <v>4</v>
      </c>
    </row>
    <row r="237" spans="1:2" x14ac:dyDescent="0.3">
      <c r="A237" s="3">
        <v>42605</v>
      </c>
      <c r="B237">
        <v>4</v>
      </c>
    </row>
    <row r="238" spans="1:2" x14ac:dyDescent="0.3">
      <c r="A238" s="3">
        <v>42606</v>
      </c>
      <c r="B238">
        <v>4</v>
      </c>
    </row>
    <row r="239" spans="1:2" x14ac:dyDescent="0.3">
      <c r="A239" s="3">
        <v>42607</v>
      </c>
      <c r="B239">
        <v>4</v>
      </c>
    </row>
    <row r="240" spans="1:2" x14ac:dyDescent="0.3">
      <c r="A240" s="3">
        <v>42608</v>
      </c>
      <c r="B240">
        <v>4</v>
      </c>
    </row>
    <row r="241" spans="1:2" x14ac:dyDescent="0.3">
      <c r="A241" s="3">
        <v>42609</v>
      </c>
      <c r="B241">
        <v>4</v>
      </c>
    </row>
    <row r="242" spans="1:2" x14ac:dyDescent="0.3">
      <c r="A242" s="3">
        <v>42610</v>
      </c>
      <c r="B242">
        <v>4</v>
      </c>
    </row>
    <row r="243" spans="1:2" x14ac:dyDescent="0.3">
      <c r="A243" s="3">
        <v>42611</v>
      </c>
      <c r="B243">
        <v>5</v>
      </c>
    </row>
    <row r="244" spans="1:2" x14ac:dyDescent="0.3">
      <c r="A244" s="3">
        <v>42612</v>
      </c>
      <c r="B244">
        <v>5</v>
      </c>
    </row>
    <row r="245" spans="1:2" x14ac:dyDescent="0.3">
      <c r="A245" s="3">
        <v>42613</v>
      </c>
      <c r="B245">
        <v>5</v>
      </c>
    </row>
    <row r="246" spans="1:2" x14ac:dyDescent="0.3">
      <c r="A246" s="3">
        <v>42614</v>
      </c>
      <c r="B246">
        <v>1</v>
      </c>
    </row>
    <row r="247" spans="1:2" x14ac:dyDescent="0.3">
      <c r="A247" s="3">
        <v>42615</v>
      </c>
      <c r="B247">
        <v>1</v>
      </c>
    </row>
    <row r="248" spans="1:2" x14ac:dyDescent="0.3">
      <c r="A248" s="3">
        <v>42616</v>
      </c>
      <c r="B248">
        <v>1</v>
      </c>
    </row>
    <row r="249" spans="1:2" x14ac:dyDescent="0.3">
      <c r="A249" s="3">
        <v>42617</v>
      </c>
      <c r="B249">
        <v>1</v>
      </c>
    </row>
    <row r="250" spans="1:2" x14ac:dyDescent="0.3">
      <c r="A250" s="3">
        <v>42618</v>
      </c>
      <c r="B250">
        <v>2</v>
      </c>
    </row>
    <row r="251" spans="1:2" x14ac:dyDescent="0.3">
      <c r="A251" s="3">
        <v>42619</v>
      </c>
      <c r="B251">
        <v>2</v>
      </c>
    </row>
    <row r="252" spans="1:2" x14ac:dyDescent="0.3">
      <c r="A252" s="3">
        <v>42620</v>
      </c>
      <c r="B252">
        <v>2</v>
      </c>
    </row>
    <row r="253" spans="1:2" x14ac:dyDescent="0.3">
      <c r="A253" s="3">
        <v>42621</v>
      </c>
      <c r="B253">
        <v>2</v>
      </c>
    </row>
    <row r="254" spans="1:2" x14ac:dyDescent="0.3">
      <c r="A254" s="3">
        <v>42622</v>
      </c>
      <c r="B254">
        <v>2</v>
      </c>
    </row>
    <row r="255" spans="1:2" x14ac:dyDescent="0.3">
      <c r="A255" s="3">
        <v>42623</v>
      </c>
      <c r="B255">
        <v>2</v>
      </c>
    </row>
    <row r="256" spans="1:2" x14ac:dyDescent="0.3">
      <c r="A256" s="3">
        <v>42624</v>
      </c>
      <c r="B256">
        <v>2</v>
      </c>
    </row>
    <row r="257" spans="1:2" x14ac:dyDescent="0.3">
      <c r="A257" s="3">
        <v>42625</v>
      </c>
      <c r="B257">
        <v>3</v>
      </c>
    </row>
    <row r="258" spans="1:2" x14ac:dyDescent="0.3">
      <c r="A258" s="3">
        <v>42626</v>
      </c>
      <c r="B258">
        <v>3</v>
      </c>
    </row>
    <row r="259" spans="1:2" x14ac:dyDescent="0.3">
      <c r="A259" s="3">
        <v>42627</v>
      </c>
      <c r="B259">
        <v>3</v>
      </c>
    </row>
    <row r="260" spans="1:2" x14ac:dyDescent="0.3">
      <c r="A260" s="3">
        <v>42628</v>
      </c>
      <c r="B260">
        <v>3</v>
      </c>
    </row>
    <row r="261" spans="1:2" x14ac:dyDescent="0.3">
      <c r="A261" s="3">
        <v>42629</v>
      </c>
      <c r="B261">
        <v>3</v>
      </c>
    </row>
    <row r="262" spans="1:2" x14ac:dyDescent="0.3">
      <c r="A262" s="3">
        <v>42630</v>
      </c>
      <c r="B262">
        <v>3</v>
      </c>
    </row>
    <row r="263" spans="1:2" x14ac:dyDescent="0.3">
      <c r="A263" s="3">
        <v>42631</v>
      </c>
      <c r="B263">
        <v>3</v>
      </c>
    </row>
    <row r="264" spans="1:2" x14ac:dyDescent="0.3">
      <c r="A264" s="3">
        <v>42632</v>
      </c>
      <c r="B264">
        <v>4</v>
      </c>
    </row>
    <row r="265" spans="1:2" x14ac:dyDescent="0.3">
      <c r="A265" s="3">
        <v>42633</v>
      </c>
      <c r="B265">
        <v>4</v>
      </c>
    </row>
    <row r="266" spans="1:2" x14ac:dyDescent="0.3">
      <c r="A266" s="3">
        <v>42634</v>
      </c>
      <c r="B266">
        <v>4</v>
      </c>
    </row>
    <row r="267" spans="1:2" x14ac:dyDescent="0.3">
      <c r="A267" s="3">
        <v>42635</v>
      </c>
      <c r="B267">
        <v>4</v>
      </c>
    </row>
    <row r="268" spans="1:2" x14ac:dyDescent="0.3">
      <c r="A268" s="3">
        <v>42636</v>
      </c>
      <c r="B268">
        <v>4</v>
      </c>
    </row>
    <row r="269" spans="1:2" x14ac:dyDescent="0.3">
      <c r="A269" s="3">
        <v>42637</v>
      </c>
      <c r="B269">
        <v>4</v>
      </c>
    </row>
    <row r="270" spans="1:2" x14ac:dyDescent="0.3">
      <c r="A270" s="3">
        <v>42638</v>
      </c>
      <c r="B270">
        <v>4</v>
      </c>
    </row>
    <row r="271" spans="1:2" x14ac:dyDescent="0.3">
      <c r="A271" s="3">
        <v>42639</v>
      </c>
      <c r="B271">
        <v>5</v>
      </c>
    </row>
    <row r="272" spans="1:2" x14ac:dyDescent="0.3">
      <c r="A272" s="3">
        <v>42640</v>
      </c>
      <c r="B272">
        <v>5</v>
      </c>
    </row>
    <row r="273" spans="1:2" x14ac:dyDescent="0.3">
      <c r="A273" s="3">
        <v>42641</v>
      </c>
      <c r="B273">
        <v>5</v>
      </c>
    </row>
    <row r="274" spans="1:2" x14ac:dyDescent="0.3">
      <c r="A274" s="3">
        <v>42642</v>
      </c>
      <c r="B274">
        <v>5</v>
      </c>
    </row>
    <row r="275" spans="1:2" x14ac:dyDescent="0.3">
      <c r="A275" s="3">
        <v>42643</v>
      </c>
      <c r="B275">
        <v>5</v>
      </c>
    </row>
    <row r="276" spans="1:2" x14ac:dyDescent="0.3">
      <c r="A276" s="3">
        <v>42644</v>
      </c>
      <c r="B276">
        <v>1</v>
      </c>
    </row>
    <row r="277" spans="1:2" x14ac:dyDescent="0.3">
      <c r="A277" s="3">
        <v>42645</v>
      </c>
      <c r="B277">
        <v>1</v>
      </c>
    </row>
    <row r="278" spans="1:2" x14ac:dyDescent="0.3">
      <c r="A278" s="3">
        <v>42646</v>
      </c>
      <c r="B278">
        <v>2</v>
      </c>
    </row>
    <row r="279" spans="1:2" x14ac:dyDescent="0.3">
      <c r="A279" s="3">
        <v>42647</v>
      </c>
      <c r="B279">
        <v>2</v>
      </c>
    </row>
    <row r="280" spans="1:2" x14ac:dyDescent="0.3">
      <c r="A280" s="3">
        <v>42648</v>
      </c>
      <c r="B280">
        <v>2</v>
      </c>
    </row>
    <row r="281" spans="1:2" x14ac:dyDescent="0.3">
      <c r="A281" s="3">
        <v>42649</v>
      </c>
      <c r="B281">
        <v>2</v>
      </c>
    </row>
    <row r="282" spans="1:2" x14ac:dyDescent="0.3">
      <c r="A282" s="3">
        <v>42650</v>
      </c>
      <c r="B282">
        <v>2</v>
      </c>
    </row>
    <row r="283" spans="1:2" x14ac:dyDescent="0.3">
      <c r="A283" s="3">
        <v>42651</v>
      </c>
      <c r="B283">
        <v>2</v>
      </c>
    </row>
    <row r="284" spans="1:2" x14ac:dyDescent="0.3">
      <c r="A284" s="3">
        <v>42652</v>
      </c>
      <c r="B284">
        <v>2</v>
      </c>
    </row>
    <row r="285" spans="1:2" x14ac:dyDescent="0.3">
      <c r="A285" s="3">
        <v>42653</v>
      </c>
      <c r="B285">
        <v>3</v>
      </c>
    </row>
    <row r="286" spans="1:2" x14ac:dyDescent="0.3">
      <c r="A286" s="3">
        <v>42654</v>
      </c>
      <c r="B286">
        <v>3</v>
      </c>
    </row>
    <row r="287" spans="1:2" x14ac:dyDescent="0.3">
      <c r="A287" s="3">
        <v>42655</v>
      </c>
      <c r="B287">
        <v>3</v>
      </c>
    </row>
    <row r="288" spans="1:2" x14ac:dyDescent="0.3">
      <c r="A288" s="3">
        <v>42656</v>
      </c>
      <c r="B288">
        <v>3</v>
      </c>
    </row>
    <row r="289" spans="1:2" x14ac:dyDescent="0.3">
      <c r="A289" s="3">
        <v>42657</v>
      </c>
      <c r="B289">
        <v>3</v>
      </c>
    </row>
    <row r="290" spans="1:2" x14ac:dyDescent="0.3">
      <c r="A290" s="3">
        <v>42658</v>
      </c>
      <c r="B290">
        <v>3</v>
      </c>
    </row>
    <row r="291" spans="1:2" x14ac:dyDescent="0.3">
      <c r="A291" s="3">
        <v>42659</v>
      </c>
      <c r="B291">
        <v>3</v>
      </c>
    </row>
    <row r="292" spans="1:2" x14ac:dyDescent="0.3">
      <c r="A292" s="3">
        <v>42660</v>
      </c>
      <c r="B292">
        <v>4</v>
      </c>
    </row>
    <row r="293" spans="1:2" x14ac:dyDescent="0.3">
      <c r="A293" s="3">
        <v>42661</v>
      </c>
      <c r="B293">
        <v>4</v>
      </c>
    </row>
    <row r="294" spans="1:2" x14ac:dyDescent="0.3">
      <c r="A294" s="3">
        <v>42662</v>
      </c>
      <c r="B294">
        <v>4</v>
      </c>
    </row>
    <row r="295" spans="1:2" x14ac:dyDescent="0.3">
      <c r="A295" s="3">
        <v>42663</v>
      </c>
      <c r="B295">
        <v>4</v>
      </c>
    </row>
    <row r="296" spans="1:2" x14ac:dyDescent="0.3">
      <c r="A296" s="3">
        <v>42664</v>
      </c>
      <c r="B296">
        <v>4</v>
      </c>
    </row>
    <row r="297" spans="1:2" x14ac:dyDescent="0.3">
      <c r="A297" s="3">
        <v>42665</v>
      </c>
      <c r="B297">
        <v>4</v>
      </c>
    </row>
    <row r="298" spans="1:2" x14ac:dyDescent="0.3">
      <c r="A298" s="3">
        <v>42666</v>
      </c>
      <c r="B298">
        <v>4</v>
      </c>
    </row>
    <row r="299" spans="1:2" x14ac:dyDescent="0.3">
      <c r="A299" s="3">
        <v>42667</v>
      </c>
      <c r="B299">
        <v>5</v>
      </c>
    </row>
    <row r="300" spans="1:2" x14ac:dyDescent="0.3">
      <c r="A300" s="3">
        <v>42668</v>
      </c>
      <c r="B300">
        <v>5</v>
      </c>
    </row>
    <row r="301" spans="1:2" x14ac:dyDescent="0.3">
      <c r="A301" s="3">
        <v>42669</v>
      </c>
      <c r="B301">
        <v>5</v>
      </c>
    </row>
    <row r="302" spans="1:2" x14ac:dyDescent="0.3">
      <c r="A302" s="3">
        <v>42670</v>
      </c>
      <c r="B302">
        <v>5</v>
      </c>
    </row>
    <row r="303" spans="1:2" x14ac:dyDescent="0.3">
      <c r="A303" s="3">
        <v>42671</v>
      </c>
      <c r="B303">
        <v>5</v>
      </c>
    </row>
    <row r="304" spans="1:2" x14ac:dyDescent="0.3">
      <c r="A304" s="3">
        <v>42672</v>
      </c>
      <c r="B304">
        <v>5</v>
      </c>
    </row>
    <row r="305" spans="1:2" x14ac:dyDescent="0.3">
      <c r="A305" s="3">
        <v>42673</v>
      </c>
      <c r="B305">
        <v>5</v>
      </c>
    </row>
    <row r="306" spans="1:2" x14ac:dyDescent="0.3">
      <c r="A306" s="3">
        <v>42674</v>
      </c>
      <c r="B306">
        <v>5</v>
      </c>
    </row>
    <row r="307" spans="1:2" x14ac:dyDescent="0.3">
      <c r="A307" s="3">
        <v>42675</v>
      </c>
      <c r="B307">
        <v>1</v>
      </c>
    </row>
    <row r="308" spans="1:2" x14ac:dyDescent="0.3">
      <c r="A308" s="3">
        <v>42676</v>
      </c>
      <c r="B308">
        <v>1</v>
      </c>
    </row>
    <row r="309" spans="1:2" x14ac:dyDescent="0.3">
      <c r="A309" s="3">
        <v>42677</v>
      </c>
      <c r="B309">
        <v>1</v>
      </c>
    </row>
    <row r="310" spans="1:2" x14ac:dyDescent="0.3">
      <c r="A310" s="3">
        <v>42678</v>
      </c>
      <c r="B310">
        <v>1</v>
      </c>
    </row>
    <row r="311" spans="1:2" x14ac:dyDescent="0.3">
      <c r="A311" s="3">
        <v>42679</v>
      </c>
      <c r="B311">
        <v>1</v>
      </c>
    </row>
    <row r="312" spans="1:2" x14ac:dyDescent="0.3">
      <c r="A312" s="3">
        <v>42680</v>
      </c>
      <c r="B312">
        <v>1</v>
      </c>
    </row>
    <row r="313" spans="1:2" x14ac:dyDescent="0.3">
      <c r="A313" s="3">
        <v>42681</v>
      </c>
      <c r="B313">
        <v>2</v>
      </c>
    </row>
    <row r="314" spans="1:2" x14ac:dyDescent="0.3">
      <c r="A314" s="3">
        <v>42682</v>
      </c>
      <c r="B314">
        <v>2</v>
      </c>
    </row>
    <row r="315" spans="1:2" x14ac:dyDescent="0.3">
      <c r="A315" s="3">
        <v>42683</v>
      </c>
      <c r="B315">
        <v>2</v>
      </c>
    </row>
    <row r="316" spans="1:2" x14ac:dyDescent="0.3">
      <c r="A316" s="3">
        <v>42684</v>
      </c>
      <c r="B316">
        <v>2</v>
      </c>
    </row>
    <row r="317" spans="1:2" x14ac:dyDescent="0.3">
      <c r="A317" s="3">
        <v>42685</v>
      </c>
      <c r="B317">
        <v>2</v>
      </c>
    </row>
    <row r="318" spans="1:2" x14ac:dyDescent="0.3">
      <c r="A318" s="3">
        <v>42686</v>
      </c>
      <c r="B318">
        <v>2</v>
      </c>
    </row>
    <row r="319" spans="1:2" x14ac:dyDescent="0.3">
      <c r="A319" s="3">
        <v>42687</v>
      </c>
      <c r="B319">
        <v>2</v>
      </c>
    </row>
    <row r="320" spans="1:2" x14ac:dyDescent="0.3">
      <c r="A320" s="3">
        <v>42688</v>
      </c>
      <c r="B320">
        <v>3</v>
      </c>
    </row>
    <row r="321" spans="1:2" x14ac:dyDescent="0.3">
      <c r="A321" s="3">
        <v>42689</v>
      </c>
      <c r="B321">
        <v>3</v>
      </c>
    </row>
    <row r="322" spans="1:2" x14ac:dyDescent="0.3">
      <c r="A322" s="3">
        <v>42690</v>
      </c>
      <c r="B322">
        <v>3</v>
      </c>
    </row>
    <row r="323" spans="1:2" x14ac:dyDescent="0.3">
      <c r="A323" s="3">
        <v>42691</v>
      </c>
      <c r="B323">
        <v>3</v>
      </c>
    </row>
    <row r="324" spans="1:2" x14ac:dyDescent="0.3">
      <c r="A324" s="3">
        <v>42692</v>
      </c>
      <c r="B324">
        <v>3</v>
      </c>
    </row>
    <row r="325" spans="1:2" x14ac:dyDescent="0.3">
      <c r="A325" s="3">
        <v>42693</v>
      </c>
      <c r="B325">
        <v>3</v>
      </c>
    </row>
    <row r="326" spans="1:2" x14ac:dyDescent="0.3">
      <c r="A326" s="3">
        <v>42694</v>
      </c>
      <c r="B326">
        <v>3</v>
      </c>
    </row>
    <row r="327" spans="1:2" x14ac:dyDescent="0.3">
      <c r="A327" s="3">
        <v>42695</v>
      </c>
      <c r="B327">
        <v>4</v>
      </c>
    </row>
    <row r="328" spans="1:2" x14ac:dyDescent="0.3">
      <c r="A328" s="3">
        <v>42696</v>
      </c>
      <c r="B328">
        <v>4</v>
      </c>
    </row>
    <row r="329" spans="1:2" x14ac:dyDescent="0.3">
      <c r="A329" s="3">
        <v>42697</v>
      </c>
      <c r="B329">
        <v>4</v>
      </c>
    </row>
    <row r="330" spans="1:2" x14ac:dyDescent="0.3">
      <c r="A330" s="3">
        <v>42698</v>
      </c>
      <c r="B330">
        <v>4</v>
      </c>
    </row>
    <row r="331" spans="1:2" x14ac:dyDescent="0.3">
      <c r="A331" s="3">
        <v>42699</v>
      </c>
      <c r="B331">
        <v>4</v>
      </c>
    </row>
    <row r="332" spans="1:2" x14ac:dyDescent="0.3">
      <c r="A332" s="3">
        <v>42700</v>
      </c>
      <c r="B332">
        <v>4</v>
      </c>
    </row>
    <row r="333" spans="1:2" x14ac:dyDescent="0.3">
      <c r="A333" s="3">
        <v>42701</v>
      </c>
      <c r="B333">
        <v>4</v>
      </c>
    </row>
    <row r="334" spans="1:2" x14ac:dyDescent="0.3">
      <c r="A334" s="3">
        <v>42702</v>
      </c>
      <c r="B334">
        <v>5</v>
      </c>
    </row>
    <row r="335" spans="1:2" x14ac:dyDescent="0.3">
      <c r="A335" s="3">
        <v>42703</v>
      </c>
      <c r="B335">
        <v>5</v>
      </c>
    </row>
    <row r="336" spans="1:2" x14ac:dyDescent="0.3">
      <c r="A336" s="3">
        <v>42704</v>
      </c>
      <c r="B336">
        <v>5</v>
      </c>
    </row>
    <row r="337" spans="1:2" x14ac:dyDescent="0.3">
      <c r="A337" s="3">
        <v>42705</v>
      </c>
      <c r="B337">
        <v>1</v>
      </c>
    </row>
    <row r="338" spans="1:2" x14ac:dyDescent="0.3">
      <c r="A338" s="3">
        <v>42706</v>
      </c>
      <c r="B338">
        <v>1</v>
      </c>
    </row>
    <row r="339" spans="1:2" x14ac:dyDescent="0.3">
      <c r="A339" s="3">
        <v>42707</v>
      </c>
      <c r="B339">
        <v>1</v>
      </c>
    </row>
    <row r="340" spans="1:2" x14ac:dyDescent="0.3">
      <c r="A340" s="3">
        <v>42708</v>
      </c>
      <c r="B340">
        <v>1</v>
      </c>
    </row>
    <row r="341" spans="1:2" x14ac:dyDescent="0.3">
      <c r="A341" s="3">
        <v>42709</v>
      </c>
      <c r="B341">
        <v>2</v>
      </c>
    </row>
    <row r="342" spans="1:2" x14ac:dyDescent="0.3">
      <c r="A342" s="3">
        <v>42710</v>
      </c>
      <c r="B342">
        <v>2</v>
      </c>
    </row>
    <row r="343" spans="1:2" x14ac:dyDescent="0.3">
      <c r="A343" s="3">
        <v>42711</v>
      </c>
      <c r="B343">
        <v>2</v>
      </c>
    </row>
    <row r="344" spans="1:2" x14ac:dyDescent="0.3">
      <c r="A344" s="3">
        <v>42712</v>
      </c>
      <c r="B344">
        <v>2</v>
      </c>
    </row>
    <row r="345" spans="1:2" x14ac:dyDescent="0.3">
      <c r="A345" s="3">
        <v>42713</v>
      </c>
      <c r="B345">
        <v>2</v>
      </c>
    </row>
    <row r="346" spans="1:2" x14ac:dyDescent="0.3">
      <c r="A346" s="3">
        <v>42714</v>
      </c>
      <c r="B346">
        <v>2</v>
      </c>
    </row>
    <row r="347" spans="1:2" x14ac:dyDescent="0.3">
      <c r="A347" s="3">
        <v>42715</v>
      </c>
      <c r="B347">
        <v>2</v>
      </c>
    </row>
    <row r="348" spans="1:2" x14ac:dyDescent="0.3">
      <c r="A348" s="3">
        <v>42716</v>
      </c>
      <c r="B348">
        <v>3</v>
      </c>
    </row>
    <row r="349" spans="1:2" x14ac:dyDescent="0.3">
      <c r="A349" s="3">
        <v>42717</v>
      </c>
      <c r="B349">
        <v>3</v>
      </c>
    </row>
    <row r="350" spans="1:2" x14ac:dyDescent="0.3">
      <c r="A350" s="3">
        <v>42718</v>
      </c>
      <c r="B350">
        <v>3</v>
      </c>
    </row>
    <row r="351" spans="1:2" x14ac:dyDescent="0.3">
      <c r="A351" s="3">
        <v>42719</v>
      </c>
      <c r="B351">
        <v>3</v>
      </c>
    </row>
    <row r="352" spans="1:2" x14ac:dyDescent="0.3">
      <c r="A352" s="3">
        <v>42720</v>
      </c>
      <c r="B352">
        <v>3</v>
      </c>
    </row>
    <row r="353" spans="1:2" x14ac:dyDescent="0.3">
      <c r="A353" s="3">
        <v>42721</v>
      </c>
      <c r="B353">
        <v>3</v>
      </c>
    </row>
    <row r="354" spans="1:2" x14ac:dyDescent="0.3">
      <c r="A354" s="3">
        <v>42722</v>
      </c>
      <c r="B354">
        <v>3</v>
      </c>
    </row>
    <row r="355" spans="1:2" x14ac:dyDescent="0.3">
      <c r="A355" s="3">
        <v>42723</v>
      </c>
      <c r="B355">
        <v>4</v>
      </c>
    </row>
    <row r="356" spans="1:2" x14ac:dyDescent="0.3">
      <c r="A356" s="3">
        <v>42724</v>
      </c>
      <c r="B356">
        <v>4</v>
      </c>
    </row>
    <row r="357" spans="1:2" x14ac:dyDescent="0.3">
      <c r="A357" s="3">
        <v>42725</v>
      </c>
      <c r="B357">
        <v>4</v>
      </c>
    </row>
    <row r="358" spans="1:2" x14ac:dyDescent="0.3">
      <c r="A358" s="3">
        <v>42726</v>
      </c>
      <c r="B358">
        <v>4</v>
      </c>
    </row>
    <row r="359" spans="1:2" x14ac:dyDescent="0.3">
      <c r="A359" s="3">
        <v>42727</v>
      </c>
      <c r="B359">
        <v>4</v>
      </c>
    </row>
    <row r="360" spans="1:2" x14ac:dyDescent="0.3">
      <c r="A360" s="3">
        <v>42728</v>
      </c>
      <c r="B360">
        <v>4</v>
      </c>
    </row>
    <row r="361" spans="1:2" x14ac:dyDescent="0.3">
      <c r="A361" s="3">
        <v>42729</v>
      </c>
      <c r="B361">
        <v>4</v>
      </c>
    </row>
    <row r="362" spans="1:2" x14ac:dyDescent="0.3">
      <c r="A362" s="3">
        <v>42730</v>
      </c>
      <c r="B362">
        <v>5</v>
      </c>
    </row>
    <row r="363" spans="1:2" x14ac:dyDescent="0.3">
      <c r="A363" s="3">
        <v>42731</v>
      </c>
      <c r="B363">
        <v>5</v>
      </c>
    </row>
    <row r="364" spans="1:2" x14ac:dyDescent="0.3">
      <c r="A364" s="3">
        <v>42732</v>
      </c>
      <c r="B364">
        <v>5</v>
      </c>
    </row>
    <row r="365" spans="1:2" x14ac:dyDescent="0.3">
      <c r="A365" s="3">
        <v>42733</v>
      </c>
      <c r="B365">
        <v>5</v>
      </c>
    </row>
    <row r="366" spans="1:2" x14ac:dyDescent="0.3">
      <c r="A366" s="3">
        <v>42734</v>
      </c>
      <c r="B366">
        <v>5</v>
      </c>
    </row>
    <row r="367" spans="1:2" x14ac:dyDescent="0.3">
      <c r="A367" s="3">
        <v>42735</v>
      </c>
      <c r="B36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Accueil</vt:lpstr>
      <vt:lpstr>base</vt:lpstr>
      <vt:lpstr>MVTS</vt:lpstr>
      <vt:lpstr>Mois</vt:lpstr>
      <vt:lpstr>Histo_ventes</vt:lpstr>
      <vt:lpstr>Calendrier</vt:lpstr>
      <vt:lpstr>MVTS!Impression_des_titres</vt:lpstr>
      <vt:lpstr>semainier</vt:lpstr>
      <vt:lpstr>MVTS!Zone_d_impression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szczepanski</dc:creator>
  <cp:lastModifiedBy>AFEH56</cp:lastModifiedBy>
  <cp:lastPrinted>2016-09-08T15:37:44Z</cp:lastPrinted>
  <dcterms:created xsi:type="dcterms:W3CDTF">2016-09-01T16:38:41Z</dcterms:created>
  <dcterms:modified xsi:type="dcterms:W3CDTF">2016-09-08T16:21:59Z</dcterms:modified>
</cp:coreProperties>
</file>