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Base_patients!$B$5:$M$13</definedName>
    <definedName name="Date_Consult">Tableau2[Dat_Consult]</definedName>
    <definedName name="Identité_Patient">Tableau1[Nom+Prénom]</definedName>
    <definedName name="Liste_NP">[1]!Tableau1[N-P]</definedName>
    <definedName name="Mode_Reglement">TDB!$V$1:$V$4</definedName>
    <definedName name="Noms">Tableau1[NOM]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M13" i="14"/>
  <c r="S7" i="15"/>
  <c r="S8"/>
  <c r="S9"/>
  <c r="S10"/>
  <c r="S11"/>
  <c r="S12"/>
  <c r="S6"/>
  <c r="I2" i="16"/>
  <c r="I4"/>
  <c r="M7" i="14"/>
  <c r="M6"/>
  <c r="H17" i="1" l="1"/>
  <c r="F12"/>
  <c r="F10"/>
  <c r="H15"/>
  <c r="H14"/>
  <c r="H13"/>
  <c r="H12"/>
  <c r="H10"/>
  <c r="H8"/>
  <c r="E6" i="16"/>
  <c r="F8" i="1" l="1"/>
</calcChain>
</file>

<file path=xl/sharedStrings.xml><?xml version="1.0" encoding="utf-8"?>
<sst xmlns="http://schemas.openxmlformats.org/spreadsheetml/2006/main" count="350" uniqueCount="205">
  <si>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</si>
  <si>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</si>
  <si>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</si>
  <si>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</si>
  <si>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</si>
  <si>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</si>
  <si>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</si>
  <si>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</si>
  <si>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</si>
  <si>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</si>
  <si>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</si>
  <si>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</si>
  <si>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</si>
  <si>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</si>
  <si>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</si>
  <si>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</si>
  <si>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</si>
  <si>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</si>
  <si>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</si>
  <si>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</si>
  <si>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</si>
  <si>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</si>
  <si>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</si>
  <si>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</si>
  <si>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</si>
  <si>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</si>
  <si>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</si>
  <si>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</si>
  <si>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</si>
  <si>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</si>
  <si>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</si>
  <si>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</si>
  <si>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</si>
  <si>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</si>
  <si>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</si>
  <si>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</si>
  <si>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</si>
  <si>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</si>
  <si>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</si>
  <si>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</si>
  <si>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</si>
  <si>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</si>
  <si>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</si>
  <si>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</si>
  <si>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</si>
  <si>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</si>
  <si>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</si>
  <si>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</si>
  <si>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</si>
  <si>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</si>
  <si>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</si>
  <si>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</si>
  <si>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</si>
  <si>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</si>
  <si>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</si>
  <si>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</si>
  <si>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</si>
  <si>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</si>
  <si>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</si>
  <si>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</si>
  <si>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</si>
  <si>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</si>
  <si>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</si>
  <si>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</si>
  <si>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</si>
  <si>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</si>
  <si>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</si>
  <si>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</si>
  <si>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</si>
  <si>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</si>
  <si>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</si>
  <si>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</si>
  <si>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</si>
  <si>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</si>
  <si>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</si>
  <si>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</si>
  <si>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</si>
  <si>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</si>
  <si>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</si>
  <si>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</si>
  <si>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</si>
  <si>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60,00 €</t>
  </si>
  <si>
    <t>Dat_Consult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</si>
  <si>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</si>
  <si>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</si>
  <si>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</si>
  <si>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</si>
  <si>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</si>
  <si>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</si>
  <si>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</si>
  <si>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</si>
  <si>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</si>
  <si>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</si>
  <si>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</si>
  <si>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</si>
  <si>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</si>
  <si>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</si>
  <si>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</si>
  <si>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</si>
  <si>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</si>
  <si>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</si>
  <si>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</si>
  <si>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</si>
  <si>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</si>
  <si>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</si>
  <si>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</si>
  <si>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</si>
  <si>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</si>
  <si>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</si>
  <si>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</si>
  <si>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</si>
  <si>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</si>
  <si>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</si>
  <si>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</si>
  <si>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</si>
  <si>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</si>
  <si>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</si>
  <si>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</si>
  <si>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</si>
  <si>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</si>
  <si>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</si>
  <si>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</si>
  <si>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</si>
  <si>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</si>
  <si>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</si>
  <si>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</si>
  <si>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</si>
  <si>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</si>
  <si>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</si>
  <si>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</si>
  <si>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</si>
  <si>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</si>
  <si>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</si>
  <si>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</si>
  <si>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</si>
  <si>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</si>
  <si>
    <t>JEAN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</si>
  <si>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</si>
  <si>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</si>
  <si>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</si>
  <si>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</si>
  <si>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</si>
  <si>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</si>
  <si>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Nom Prénom</t>
  </si>
  <si>
    <t>Date Consultation</t>
  </si>
  <si>
    <t>Nom du Patient</t>
  </si>
  <si>
    <t>adresse Mail Patient</t>
  </si>
  <si>
    <t>Liste des Factures impayées</t>
  </si>
  <si>
    <t>Nom Patient</t>
  </si>
  <si>
    <t>Date Consult</t>
  </si>
  <si>
    <t>ID Patient</t>
  </si>
  <si>
    <t>ID Consult</t>
  </si>
  <si>
    <t>Tarif</t>
  </si>
  <si>
    <t>TATILLON JEAN</t>
  </si>
  <si>
    <t>TATILLON</t>
  </si>
  <si>
    <t>01/02/2002</t>
  </si>
  <si>
    <t>1 RUE JAUNE</t>
  </si>
  <si>
    <t>02 97 44 44 44</t>
  </si>
  <si>
    <t>jean.tatillon@orange.fr</t>
  </si>
  <si>
    <t>Prof</t>
  </si>
  <si>
    <t>TATILLON JEANNE</t>
  </si>
  <si>
    <t>JEANNE</t>
  </si>
  <si>
    <t>01/03/2002</t>
  </si>
  <si>
    <t>jeanne.tatillon@orange.fr</t>
  </si>
  <si>
    <t>Sans</t>
  </si>
  <si>
    <t>qsd</t>
  </si>
  <si>
    <t>douleure cervicales sévères</t>
  </si>
  <si>
    <t>5</t>
  </si>
  <si>
    <t>ttt</t>
  </si>
  <si>
    <t>antcd</t>
  </si>
  <si>
    <t>act</t>
  </si>
  <si>
    <t>neuro</t>
  </si>
  <si>
    <t>cardio</t>
  </si>
  <si>
    <t>mcs1</t>
  </si>
  <si>
    <t>ttt1</t>
  </si>
  <si>
    <t>6</t>
  </si>
  <si>
    <t>HASARD PURE</t>
  </si>
  <si>
    <t>PURE</t>
  </si>
  <si>
    <t>HASARD</t>
  </si>
  <si>
    <t>02/01/2005</t>
  </si>
  <si>
    <t>1 AVENUE LONGUE</t>
  </si>
  <si>
    <t>02 97 42 42 42</t>
  </si>
  <si>
    <t>pure.hasard@free.fr</t>
  </si>
  <si>
    <t>Secrétaire</t>
  </si>
  <si>
    <t>doulaires dorsales</t>
  </si>
  <si>
    <t>7</t>
  </si>
  <si>
    <t>pas de traitement</t>
  </si>
  <si>
    <t>pas d'antécédent</t>
  </si>
  <si>
    <t>sportive</t>
  </si>
  <si>
    <t>lunettes (presbytie)</t>
  </si>
  <si>
    <t>ras</t>
  </si>
  <si>
    <t>rhinites chroniques</t>
  </si>
  <si>
    <t>massage</t>
  </si>
  <si>
    <t>pommade</t>
  </si>
  <si>
    <t>Mlle. PURE HASARD</t>
  </si>
  <si>
    <t>56000 -VANNES</t>
  </si>
  <si>
    <t>03/06/2020</t>
  </si>
  <si>
    <t>03.06.2020</t>
  </si>
  <si>
    <t>essai10</t>
  </si>
  <si>
    <t>rasras</t>
  </si>
  <si>
    <t>aqsdfgbn,;:</t>
  </si>
  <si>
    <t>aqsdfbg</t>
  </si>
  <si>
    <t>sxcvb</t>
  </si>
  <si>
    <t>qsdfgn</t>
  </si>
  <si>
    <t>xcv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</si>
</sst>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1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174625</xdr:rowOff>
    </xdr:from>
    <xdr:to>
      <xdr:col>3</xdr:col>
      <xdr:colOff>647700</xdr:colOff>
      <xdr:row>3</xdr:row>
      <xdr:rowOff>50800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03200" y="174625"/>
          <a:ext cx="2266950" cy="42862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180974</xdr:rowOff>
    </xdr:from>
    <xdr:to>
      <xdr:col>3</xdr:col>
      <xdr:colOff>654050</xdr:colOff>
      <xdr:row>19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22250" y="180974"/>
          <a:ext cx="2254250" cy="3362326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18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Listage_Impayés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  <xdr:twoCellAnchor>
    <xdr:from>
      <xdr:col>1</xdr:col>
      <xdr:colOff>152400</xdr:colOff>
      <xdr:row>14</xdr:row>
      <xdr:rowOff>0</xdr:rowOff>
    </xdr:from>
    <xdr:to>
      <xdr:col>3</xdr:col>
      <xdr:colOff>463550</xdr:colOff>
      <xdr:row>18</xdr:row>
      <xdr:rowOff>44450</xdr:rowOff>
    </xdr:to>
    <xdr:sp macro="[0]!sauve" textlink="">
      <xdr:nvSpPr>
        <xdr:cNvPr id="8" name="Rectangle 7"/>
        <xdr:cNvSpPr/>
      </xdr:nvSpPr>
      <xdr:spPr>
        <a:xfrm>
          <a:off x="374650" y="2609850"/>
          <a:ext cx="1911350" cy="787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SAUVEGARDE</a:t>
          </a:r>
        </a:p>
        <a:p>
          <a:pPr algn="ctr"/>
          <a:r>
            <a:rPr lang="fr-FR" sz="1800"/>
            <a:t>et</a:t>
          </a:r>
        </a:p>
        <a:p>
          <a:pPr algn="ctr"/>
          <a:r>
            <a:rPr lang="fr-FR" sz="1800"/>
            <a:t>FERMETURE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12</xdr:row>
      <xdr:rowOff>88900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9144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  <a:p>
          <a:pPr algn="ctr"/>
          <a:r>
            <a:rPr lang="fr-FR" sz="1100"/>
            <a:t>et </a:t>
          </a:r>
        </a:p>
        <a:p>
          <a:pPr algn="ctr"/>
          <a:r>
            <a:rPr lang="fr-FR" sz="1100"/>
            <a:t>Envoi Mail</a:t>
          </a:r>
        </a:p>
      </xdr:txBody>
    </xdr:sp>
    <xdr:clientData/>
  </xdr:twoCellAnchor>
  <xdr:twoCellAnchor>
    <xdr:from>
      <xdr:col>6</xdr:col>
      <xdr:colOff>431800</xdr:colOff>
      <xdr:row>13</xdr:row>
      <xdr:rowOff>215900</xdr:rowOff>
    </xdr:from>
    <xdr:to>
      <xdr:col>6</xdr:col>
      <xdr:colOff>2070100</xdr:colOff>
      <xdr:row>17</xdr:row>
      <xdr:rowOff>57150</xdr:rowOff>
    </xdr:to>
    <xdr:sp macro="[0]!Va_TDB" textlink="">
      <xdr:nvSpPr>
        <xdr:cNvPr id="3" name="Flèche gauche 2"/>
        <xdr:cNvSpPr/>
      </xdr:nvSpPr>
      <xdr:spPr>
        <a:xfrm>
          <a:off x="5962650" y="3168650"/>
          <a:ext cx="1638300" cy="628650"/>
        </a:xfrm>
        <a:prstGeom prst="leftArrow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TDB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S3\Mourad_sauve%20pdf%20&amp;%20envoi%20mail\Mourad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ase"/>
      <sheetName val="Convocation"/>
      <sheetName val="Mourad2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13" totalsRowShown="0" headerRowDxfId="37" dataDxfId="36">
  <autoFilter ref="A5:M13"/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6" totalsRowShown="0" headerRowDxfId="22" dataDxfId="21">
  <sortState ref="A6:U12">
    <sortCondition ref="S6:S12"/>
  </sortState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feh56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V32"/>
  <sheetViews>
    <sheetView tabSelected="1" workbookViewId="0"/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6" width="11.453125" style="1"/>
    <col min="7" max="7" width="25.26953125" style="1" customWidth="1"/>
    <col min="8" max="8" width="11.453125" style="1"/>
    <col min="9" max="9" width="16.7265625" style="1" customWidth="1"/>
    <col min="10" max="10" width="9.7265625" style="1" customWidth="1"/>
    <col min="11" max="11" width="12.54296875" style="1" customWidth="1"/>
    <col min="12" max="12" width="9.08984375" style="1" customWidth="1"/>
    <col min="13" max="13" width="13.08984375" style="1" customWidth="1"/>
    <col min="14" max="16384" width="11.453125" style="1"/>
  </cols>
  <sheetData>
    <row r="1" spans="2:22">
      <c r="V1" s="1" t="s">
        <v>103</v>
      </c>
    </row>
    <row r="2" spans="2:22">
      <c r="B2" s="2"/>
      <c r="E2" s="2"/>
      <c r="V2" s="1" t="s">
        <v>104</v>
      </c>
    </row>
    <row r="3" spans="2:22">
      <c r="V3" s="1" t="s">
        <v>111</v>
      </c>
    </row>
    <row r="4" spans="2:22">
      <c r="V4" s="1" t="s">
        <v>112</v>
      </c>
    </row>
    <row r="5" spans="2:22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2:22" ht="15.5" thickTop="1" thickBot="1">
      <c r="E6" s="65" t="s">
        <v>98</v>
      </c>
      <c r="F6" s="66"/>
      <c r="G6" s="65" t="s">
        <v>100</v>
      </c>
      <c r="H6" s="66"/>
      <c r="I6" s="67" t="s">
        <v>147</v>
      </c>
      <c r="J6" s="68"/>
      <c r="K6" s="68"/>
      <c r="L6" s="68"/>
      <c r="M6" s="69"/>
      <c r="N6" s="9"/>
      <c r="O6" s="9"/>
      <c r="P6" s="9"/>
      <c r="Q6" s="9"/>
      <c r="R6" s="9"/>
    </row>
    <row r="7" spans="2:22">
      <c r="B7" s="23"/>
      <c r="C7" s="23"/>
      <c r="D7" s="23"/>
      <c r="E7" s="26"/>
      <c r="F7" s="24"/>
      <c r="G7" s="26"/>
      <c r="H7" s="25"/>
      <c r="I7" s="48" t="s">
        <v>148</v>
      </c>
      <c r="J7" s="49" t="s">
        <v>150</v>
      </c>
      <c r="K7" s="49" t="s">
        <v>149</v>
      </c>
      <c r="L7" s="49" t="s">
        <v>151</v>
      </c>
      <c r="M7" s="50" t="s">
        <v>152</v>
      </c>
      <c r="N7" s="9"/>
      <c r="O7" s="9"/>
      <c r="P7" s="9"/>
      <c r="Q7" s="9"/>
      <c r="R7" s="9"/>
    </row>
    <row r="8" spans="2:22">
      <c r="B8" s="23"/>
      <c r="C8" s="23"/>
      <c r="D8" s="23"/>
      <c r="E8" s="26" t="s">
        <v>99</v>
      </c>
      <c r="F8" s="24">
        <f>COUNTIF(Tableau1[Nom+Prénom],"*")</f>
        <v>7</v>
      </c>
      <c r="G8" s="26" t="s">
        <v>113</v>
      </c>
      <c r="H8" s="24">
        <f>COUNTIF(Tableau2[Nom],"*")</f>
        <v>11</v>
      </c>
      <c r="I8" s="59" t="s">
        <v>14</v>
      </c>
      <c r="J8" s="51" t="s">
        <v>50</v>
      </c>
      <c r="K8" s="52">
        <v>43976.619976851849</v>
      </c>
      <c r="L8" s="51">
        <v>8</v>
      </c>
      <c r="M8" s="53" t="s">
        <v>81</v>
      </c>
      <c r="N8" s="9"/>
      <c r="O8" s="9"/>
      <c r="P8" s="9"/>
      <c r="Q8" s="9"/>
      <c r="R8" s="9"/>
    </row>
    <row r="9" spans="2:22">
      <c r="B9" s="23"/>
      <c r="C9" s="23"/>
      <c r="D9" s="23"/>
      <c r="E9" s="26"/>
      <c r="F9" s="25"/>
      <c r="G9" s="26"/>
      <c r="H9" s="24"/>
      <c r="I9" s="60" t="s">
        <v>29</v>
      </c>
      <c r="J9" s="54">
        <v>3</v>
      </c>
      <c r="K9" s="55">
        <v>43976.791643518518</v>
      </c>
      <c r="L9" s="54">
        <v>9</v>
      </c>
      <c r="M9" s="56" t="s">
        <v>81</v>
      </c>
      <c r="N9" s="9"/>
      <c r="O9" s="9"/>
      <c r="P9" s="9"/>
      <c r="Q9" s="9"/>
      <c r="R9" s="9"/>
    </row>
    <row r="10" spans="2:22">
      <c r="B10" s="23"/>
      <c r="C10" s="23"/>
      <c r="D10" s="23"/>
      <c r="E10" s="27" t="s">
        <v>109</v>
      </c>
      <c r="F10" s="24">
        <f>COUNTIF(Tableau1[CIVILITE],"Mr.")</f>
        <v>3</v>
      </c>
      <c r="G10" s="26" t="s">
        <v>101</v>
      </c>
      <c r="H10" s="24">
        <f>COUNTIF(Tableau2[Règlement],"*")</f>
        <v>6</v>
      </c>
      <c r="I10" s="60" t="s">
        <v>154</v>
      </c>
      <c r="J10" s="54" t="s">
        <v>167</v>
      </c>
      <c r="K10" s="55">
        <v>43982.50880787037</v>
      </c>
      <c r="L10" s="54">
        <v>11</v>
      </c>
      <c r="M10" s="56" t="s">
        <v>81</v>
      </c>
      <c r="N10" s="9"/>
      <c r="O10" s="9"/>
      <c r="P10" s="9"/>
      <c r="Q10" s="9"/>
      <c r="R10" s="9"/>
    </row>
    <row r="11" spans="2:22">
      <c r="B11" s="23"/>
      <c r="C11" s="23"/>
      <c r="D11" s="23"/>
      <c r="E11" s="31"/>
      <c r="F11" s="24"/>
      <c r="G11" s="26"/>
      <c r="H11" s="24"/>
      <c r="I11" s="60" t="s">
        <v>154</v>
      </c>
      <c r="J11" s="54" t="s">
        <v>175</v>
      </c>
      <c r="K11" s="55">
        <v>43984.692384259259</v>
      </c>
      <c r="L11" s="54">
        <v>12</v>
      </c>
      <c r="M11" s="56"/>
      <c r="N11" s="9"/>
      <c r="O11" s="9"/>
      <c r="P11" s="9"/>
      <c r="Q11" s="9"/>
      <c r="R11" s="9"/>
    </row>
    <row r="12" spans="2:22">
      <c r="B12" s="23"/>
      <c r="C12" s="23"/>
      <c r="D12" s="23"/>
      <c r="E12" s="27" t="s">
        <v>110</v>
      </c>
      <c r="F12" s="24">
        <f>COUNTIF(Tableau1[CIVILITE],"Mme.")+COUNTIF(Tableau1[CIVILITE],"Mlle.")</f>
        <v>4</v>
      </c>
      <c r="G12" s="27" t="s">
        <v>106</v>
      </c>
      <c r="H12" s="24">
        <f>COUNTIF(Tableau2[Règlement],"CH")</f>
        <v>0</v>
      </c>
      <c r="I12" s="60" t="s">
        <v>178</v>
      </c>
      <c r="J12" s="54" t="s">
        <v>185</v>
      </c>
      <c r="K12" s="55">
        <v>43985.487719907411</v>
      </c>
      <c r="L12" s="54">
        <v>13</v>
      </c>
      <c r="M12" s="56" t="s">
        <v>81</v>
      </c>
      <c r="N12" s="9"/>
      <c r="O12" s="9"/>
      <c r="P12" s="9"/>
      <c r="Q12" s="9"/>
      <c r="R12" s="9"/>
    </row>
    <row r="13" spans="2:22" ht="15" thickBot="1">
      <c r="B13" s="23"/>
      <c r="C13" s="23"/>
      <c r="D13" s="23"/>
      <c r="E13" s="28"/>
      <c r="F13" s="30"/>
      <c r="G13" s="27" t="s">
        <v>105</v>
      </c>
      <c r="H13" s="24">
        <f>COUNTIF(Tableau2[Règlement],"CB")</f>
        <v>2</v>
      </c>
      <c r="I13" s="60" t="s">
        <v>154</v>
      </c>
      <c r="J13" s="54" t="s">
        <v>175</v>
      </c>
      <c r="K13" s="55">
        <v>43985.491944444446</v>
      </c>
      <c r="L13" s="54">
        <v>14</v>
      </c>
      <c r="M13" s="56"/>
      <c r="N13" s="9"/>
      <c r="O13" s="9"/>
      <c r="P13" s="9"/>
      <c r="Q13" s="9"/>
      <c r="R13" s="9"/>
    </row>
    <row r="14" spans="2:22" ht="15" thickTop="1">
      <c r="B14" s="23"/>
      <c r="C14" s="23"/>
      <c r="D14" s="23"/>
      <c r="E14" s="9"/>
      <c r="F14" s="9"/>
      <c r="G14" s="27" t="s">
        <v>107</v>
      </c>
      <c r="H14" s="24">
        <f>COUNTIF(Tableau2[Règlement],"VIRT")</f>
        <v>0</v>
      </c>
      <c r="I14" s="60"/>
      <c r="J14" s="54"/>
      <c r="K14" s="55"/>
      <c r="L14" s="54"/>
      <c r="M14" s="56"/>
      <c r="N14" s="9"/>
      <c r="O14" s="9"/>
      <c r="P14" s="9"/>
      <c r="Q14" s="9"/>
      <c r="R14" s="9"/>
    </row>
    <row r="15" spans="2:22">
      <c r="B15" s="23"/>
      <c r="C15" s="23"/>
      <c r="D15" s="23"/>
      <c r="E15" s="9"/>
      <c r="F15" s="9"/>
      <c r="G15" s="27" t="s">
        <v>108</v>
      </c>
      <c r="H15" s="24">
        <f>COUNTIF(Tableau2[Règlement],"ESP")</f>
        <v>1</v>
      </c>
      <c r="I15" s="60"/>
      <c r="J15" s="54"/>
      <c r="K15" s="55"/>
      <c r="L15" s="54"/>
      <c r="M15" s="56"/>
      <c r="N15" s="9"/>
      <c r="O15" s="9"/>
      <c r="P15" s="9"/>
      <c r="Q15" s="9"/>
      <c r="R15" s="9"/>
    </row>
    <row r="16" spans="2:22">
      <c r="B16" s="23"/>
      <c r="C16" s="23"/>
      <c r="D16" s="23"/>
      <c r="E16" s="9"/>
      <c r="F16" s="9"/>
      <c r="G16" s="26"/>
      <c r="H16" s="24"/>
      <c r="I16" s="60"/>
      <c r="J16" s="54"/>
      <c r="K16" s="55"/>
      <c r="L16" s="54"/>
      <c r="M16" s="56"/>
      <c r="N16" s="9"/>
      <c r="O16" s="9"/>
      <c r="P16" s="9"/>
      <c r="Q16" s="9"/>
      <c r="R16" s="9"/>
    </row>
    <row r="17" spans="2:18">
      <c r="B17" s="23"/>
      <c r="C17" s="23"/>
      <c r="D17" s="23"/>
      <c r="E17" s="9"/>
      <c r="F17" s="9"/>
      <c r="G17" s="26" t="s">
        <v>137</v>
      </c>
      <c r="H17" s="24">
        <f>COUNTIF(Tableau2[Règlement],"")</f>
        <v>8</v>
      </c>
      <c r="I17" s="60"/>
      <c r="J17" s="54"/>
      <c r="K17" s="55"/>
      <c r="L17" s="54"/>
      <c r="M17" s="56"/>
      <c r="N17" s="9"/>
      <c r="O17" s="9"/>
      <c r="P17" s="9"/>
      <c r="Q17" s="9"/>
      <c r="R17" s="9"/>
    </row>
    <row r="18" spans="2:18" ht="15" thickBot="1">
      <c r="E18" s="9"/>
      <c r="F18" s="9"/>
      <c r="G18" s="28"/>
      <c r="H18" s="29"/>
      <c r="I18" s="60"/>
      <c r="J18" s="54"/>
      <c r="K18" s="55"/>
      <c r="L18" s="54"/>
      <c r="M18" s="56"/>
      <c r="N18" s="9"/>
      <c r="O18" s="9"/>
      <c r="P18" s="9"/>
      <c r="Q18" s="9"/>
      <c r="R18" s="9"/>
    </row>
    <row r="19" spans="2:18" ht="15" thickTop="1">
      <c r="E19" s="9"/>
      <c r="F19" s="9"/>
      <c r="G19" s="9"/>
      <c r="H19" s="9"/>
      <c r="I19" s="60"/>
      <c r="J19" s="54"/>
      <c r="K19" s="55"/>
      <c r="L19" s="54"/>
      <c r="M19" s="56"/>
      <c r="N19" s="9"/>
      <c r="O19" s="9"/>
      <c r="P19" s="9"/>
      <c r="Q19" s="9"/>
      <c r="R19" s="9"/>
    </row>
    <row r="20" spans="2:18">
      <c r="E20" s="9"/>
      <c r="F20" s="9"/>
      <c r="G20" s="9"/>
      <c r="H20" s="9"/>
      <c r="I20" s="60"/>
      <c r="J20" s="54"/>
      <c r="K20" s="55"/>
      <c r="L20" s="54"/>
      <c r="M20" s="56"/>
      <c r="N20" s="9"/>
      <c r="O20" s="9"/>
      <c r="P20" s="9"/>
      <c r="Q20" s="9"/>
      <c r="R20" s="9"/>
    </row>
    <row r="21" spans="2:18">
      <c r="E21" s="9"/>
      <c r="F21" s="9"/>
      <c r="G21" s="9"/>
      <c r="H21" s="9"/>
      <c r="I21" s="60"/>
      <c r="J21" s="54"/>
      <c r="K21" s="55"/>
      <c r="L21" s="54"/>
      <c r="M21" s="56"/>
      <c r="N21" s="9"/>
      <c r="O21" s="9"/>
      <c r="P21" s="9"/>
      <c r="Q21" s="9"/>
      <c r="R21" s="9"/>
    </row>
    <row r="22" spans="2:18" ht="15" thickBot="1">
      <c r="E22" s="9"/>
      <c r="F22" s="9"/>
      <c r="G22" s="9"/>
      <c r="H22" s="9"/>
      <c r="I22" s="61"/>
      <c r="J22" s="57"/>
      <c r="K22" s="58"/>
      <c r="L22" s="57"/>
      <c r="M22" s="62"/>
      <c r="N22" s="9"/>
      <c r="O22" s="9"/>
      <c r="P22" s="9"/>
      <c r="Q22" s="9"/>
      <c r="R22" s="9"/>
    </row>
    <row r="23" spans="2:18" ht="15" thickTop="1">
      <c r="E23" s="9"/>
      <c r="F23" s="9"/>
      <c r="G23" s="9"/>
      <c r="H23" s="9"/>
      <c r="I23" s="9"/>
      <c r="J23" s="45"/>
      <c r="K23" s="46"/>
      <c r="L23" s="45"/>
      <c r="M23" s="9"/>
      <c r="N23" s="9"/>
      <c r="O23" s="9"/>
      <c r="P23" s="9"/>
      <c r="Q23" s="9"/>
      <c r="R23" s="9"/>
    </row>
    <row r="24" spans="2:18">
      <c r="E24" s="9"/>
      <c r="F24" s="9"/>
      <c r="G24" s="9"/>
      <c r="H24" s="9"/>
      <c r="I24" s="9"/>
      <c r="J24" s="45"/>
      <c r="K24" s="46"/>
      <c r="L24" s="45"/>
      <c r="M24" s="9"/>
      <c r="N24" s="9"/>
      <c r="O24" s="9"/>
      <c r="P24" s="9"/>
      <c r="Q24" s="9"/>
      <c r="R24" s="9"/>
    </row>
    <row r="25" spans="2:18">
      <c r="E25" s="9"/>
      <c r="F25" s="9"/>
      <c r="G25" s="9"/>
      <c r="H25" s="9"/>
      <c r="I25" s="9"/>
      <c r="J25" s="45"/>
      <c r="K25" s="46"/>
      <c r="L25" s="9"/>
      <c r="M25" s="9"/>
      <c r="N25" s="9"/>
      <c r="O25" s="9"/>
      <c r="P25" s="9"/>
      <c r="Q25" s="9"/>
      <c r="R25" s="9"/>
    </row>
    <row r="26" spans="2:18">
      <c r="E26" s="9"/>
      <c r="F26" s="9"/>
      <c r="G26" s="9"/>
      <c r="H26" s="9"/>
      <c r="I26" s="9"/>
      <c r="J26" s="45"/>
      <c r="K26" s="46"/>
      <c r="L26" s="9"/>
      <c r="M26" s="9"/>
      <c r="N26" s="9"/>
      <c r="O26" s="9"/>
      <c r="P26" s="9"/>
      <c r="Q26" s="9"/>
      <c r="R26" s="9"/>
    </row>
    <row r="27" spans="2:18">
      <c r="E27" s="9"/>
      <c r="F27" s="9"/>
      <c r="G27" s="9"/>
      <c r="H27" s="9"/>
      <c r="I27" s="9"/>
      <c r="J27" s="45"/>
      <c r="K27" s="46"/>
      <c r="L27" s="9"/>
      <c r="M27" s="9"/>
      <c r="N27" s="9"/>
      <c r="O27" s="9"/>
      <c r="P27" s="9"/>
      <c r="Q27" s="9"/>
      <c r="R27" s="9"/>
    </row>
    <row r="28" spans="2:18">
      <c r="E28" s="9"/>
      <c r="F28" s="9"/>
      <c r="G28" s="9"/>
      <c r="H28" s="9"/>
      <c r="I28" s="9"/>
      <c r="J28" s="45"/>
      <c r="K28" s="46"/>
      <c r="L28" s="9"/>
      <c r="M28" s="9"/>
      <c r="N28" s="9"/>
      <c r="O28" s="9"/>
      <c r="P28" s="9"/>
      <c r="Q28" s="9"/>
      <c r="R28" s="9"/>
    </row>
    <row r="29" spans="2:18">
      <c r="E29" s="9"/>
      <c r="F29" s="9"/>
      <c r="G29" s="9"/>
      <c r="H29" s="9"/>
      <c r="I29" s="9"/>
      <c r="J29" s="45"/>
      <c r="K29" s="46"/>
      <c r="L29" s="9"/>
      <c r="M29" s="9"/>
      <c r="N29" s="9"/>
      <c r="O29" s="9"/>
      <c r="P29" s="9"/>
      <c r="Q29" s="9"/>
      <c r="R29" s="9"/>
    </row>
    <row r="30" spans="2:18">
      <c r="E30" s="9"/>
      <c r="F30" s="9"/>
      <c r="G30" s="9"/>
      <c r="H30" s="9"/>
      <c r="I30" s="9"/>
      <c r="J30" s="45"/>
      <c r="K30" s="46"/>
      <c r="L30" s="9"/>
      <c r="M30" s="9"/>
      <c r="N30" s="9"/>
      <c r="O30" s="9"/>
      <c r="P30" s="9"/>
      <c r="Q30" s="9"/>
      <c r="R30" s="9"/>
    </row>
    <row r="31" spans="2:18">
      <c r="K31" s="47"/>
    </row>
    <row r="32" spans="2:18">
      <c r="K32" s="47"/>
    </row>
  </sheetData>
  <mergeCells count="3">
    <mergeCell ref="E6:F6"/>
    <mergeCell ref="G6:H6"/>
    <mergeCell ref="I6:M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B16" sqref="B16"/>
    </sheetView>
  </sheetViews>
  <sheetFormatPr baseColWidth="10" defaultColWidth="11.453125" defaultRowHeight="14.5"/>
  <cols>
    <col min="1" max="1" width="17.453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8164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114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134</v>
      </c>
      <c r="B6" s="3" t="s">
        <v>116</v>
      </c>
      <c r="C6" s="3" t="s">
        <v>117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115</v>
      </c>
      <c r="M6" s="3">
        <f>ROW()-5</f>
        <v>1</v>
      </c>
      <c r="GW6" s="4">
        <v>6</v>
      </c>
    </row>
    <row r="7" spans="1:205" ht="16.5" customHeight="1">
      <c r="A7" s="3" t="s">
        <v>118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119</v>
      </c>
      <c r="B8" s="3" t="s">
        <v>28</v>
      </c>
      <c r="C8" s="3" t="s">
        <v>120</v>
      </c>
      <c r="D8" s="3" t="s">
        <v>29</v>
      </c>
      <c r="E8" s="5" t="s">
        <v>121</v>
      </c>
      <c r="F8" s="3" t="s">
        <v>122</v>
      </c>
      <c r="G8" s="3" t="s">
        <v>30</v>
      </c>
      <c r="H8" s="3" t="s">
        <v>31</v>
      </c>
      <c r="I8" s="12" t="s">
        <v>123</v>
      </c>
      <c r="J8" s="32" t="s">
        <v>126</v>
      </c>
      <c r="K8" s="3" t="s">
        <v>124</v>
      </c>
      <c r="L8" s="3" t="s">
        <v>125</v>
      </c>
      <c r="M8" s="3">
        <v>3</v>
      </c>
      <c r="GW8" s="4">
        <v>35</v>
      </c>
    </row>
    <row r="9" spans="1:205">
      <c r="A9" s="3" t="s">
        <v>135</v>
      </c>
      <c r="B9" s="3" t="s">
        <v>116</v>
      </c>
      <c r="C9" s="3" t="s">
        <v>127</v>
      </c>
      <c r="D9" s="3" t="s">
        <v>10</v>
      </c>
      <c r="E9" s="5" t="s">
        <v>128</v>
      </c>
      <c r="F9" s="3" t="s">
        <v>129</v>
      </c>
      <c r="G9" s="3" t="s">
        <v>130</v>
      </c>
      <c r="H9" s="3" t="s">
        <v>12</v>
      </c>
      <c r="I9" s="12" t="s">
        <v>16</v>
      </c>
      <c r="J9" s="32" t="s">
        <v>131</v>
      </c>
      <c r="K9" s="3" t="s">
        <v>132</v>
      </c>
      <c r="L9" s="3" t="s">
        <v>133</v>
      </c>
      <c r="M9" s="3">
        <v>4</v>
      </c>
      <c r="GW9" s="4">
        <v>37</v>
      </c>
    </row>
    <row r="10" spans="1:205">
      <c r="A10" s="34" t="s">
        <v>153</v>
      </c>
      <c r="B10" s="34" t="s">
        <v>116</v>
      </c>
      <c r="C10" s="34" t="s">
        <v>136</v>
      </c>
      <c r="D10" s="34" t="s">
        <v>154</v>
      </c>
      <c r="E10" s="35" t="s">
        <v>155</v>
      </c>
      <c r="F10" s="34" t="s">
        <v>156</v>
      </c>
      <c r="G10" s="34" t="s">
        <v>30</v>
      </c>
      <c r="H10" s="34" t="s">
        <v>31</v>
      </c>
      <c r="I10" s="36" t="s">
        <v>157</v>
      </c>
      <c r="J10" s="37" t="s">
        <v>158</v>
      </c>
      <c r="K10" s="34" t="s">
        <v>159</v>
      </c>
      <c r="L10" s="34" t="s">
        <v>166</v>
      </c>
      <c r="M10" s="34">
        <v>5</v>
      </c>
      <c r="GW10" s="4">
        <v>38</v>
      </c>
    </row>
    <row r="11" spans="1:205">
      <c r="A11" s="34" t="s">
        <v>160</v>
      </c>
      <c r="B11" s="34" t="s">
        <v>6</v>
      </c>
      <c r="C11" s="34" t="s">
        <v>161</v>
      </c>
      <c r="D11" s="34" t="s">
        <v>154</v>
      </c>
      <c r="E11" s="35" t="s">
        <v>162</v>
      </c>
      <c r="F11" s="34" t="s">
        <v>156</v>
      </c>
      <c r="G11" s="34" t="s">
        <v>30</v>
      </c>
      <c r="H11" s="34" t="s">
        <v>31</v>
      </c>
      <c r="I11" s="36" t="s">
        <v>157</v>
      </c>
      <c r="J11" s="37" t="s">
        <v>163</v>
      </c>
      <c r="K11" s="34" t="s">
        <v>164</v>
      </c>
      <c r="L11" s="34" t="s">
        <v>165</v>
      </c>
      <c r="M11" s="34">
        <v>6</v>
      </c>
      <c r="GW11" s="4">
        <v>39</v>
      </c>
    </row>
    <row r="12" spans="1:205">
      <c r="A12" s="34" t="s">
        <v>176</v>
      </c>
      <c r="B12" s="34" t="s">
        <v>28</v>
      </c>
      <c r="C12" s="34" t="s">
        <v>177</v>
      </c>
      <c r="D12" s="34" t="s">
        <v>178</v>
      </c>
      <c r="E12" s="35" t="s">
        <v>179</v>
      </c>
      <c r="F12" s="34" t="s">
        <v>180</v>
      </c>
      <c r="G12" s="34" t="s">
        <v>30</v>
      </c>
      <c r="H12" s="34" t="s">
        <v>31</v>
      </c>
      <c r="I12" s="36" t="s">
        <v>181</v>
      </c>
      <c r="J12" s="37" t="s">
        <v>182</v>
      </c>
      <c r="K12" s="34" t="s">
        <v>183</v>
      </c>
      <c r="L12" s="34" t="s">
        <v>184</v>
      </c>
      <c r="M12" s="34">
        <v>7</v>
      </c>
      <c r="GW12" s="4">
        <v>40</v>
      </c>
    </row>
    <row r="13" spans="1:205">
      <c r="A13" s="34"/>
      <c r="B13" s="34"/>
      <c r="C13" s="34"/>
      <c r="D13" s="34"/>
      <c r="E13" s="35"/>
      <c r="F13" s="34"/>
      <c r="G13" s="34"/>
      <c r="H13" s="34"/>
      <c r="I13" s="36"/>
      <c r="J13" s="37"/>
      <c r="K13" s="34"/>
      <c r="L13" s="34"/>
      <c r="M13" s="34">
        <f>ROW()-5</f>
        <v>8</v>
      </c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W16" s="4">
        <v>44</v>
      </c>
    </row>
    <row r="17" spans="2:205">
      <c r="B17" s="3"/>
      <c r="C17" s="3"/>
      <c r="D17" s="3"/>
      <c r="E17" s="5"/>
      <c r="F17" s="3"/>
      <c r="G17" s="3"/>
      <c r="H17" s="3"/>
      <c r="I17" s="3"/>
      <c r="J17" s="8"/>
      <c r="K17" s="3"/>
      <c r="L17" s="3"/>
      <c r="GW17" s="4">
        <v>45</v>
      </c>
    </row>
    <row r="18" spans="2:205">
      <c r="B18" s="3"/>
      <c r="C18" s="3"/>
      <c r="D18" s="3"/>
      <c r="E18" s="5"/>
      <c r="F18" s="3"/>
      <c r="G18" s="3"/>
      <c r="H18" s="3"/>
      <c r="I18" s="3"/>
      <c r="J18" s="8"/>
      <c r="K18" s="3"/>
      <c r="L18" s="3"/>
      <c r="GW18" s="4">
        <v>46</v>
      </c>
    </row>
    <row r="19" spans="2:205">
      <c r="B19" s="3"/>
      <c r="C19" s="3"/>
      <c r="D19" s="3"/>
      <c r="E19" s="5"/>
      <c r="F19" s="3"/>
      <c r="G19" s="3"/>
      <c r="H19" s="3"/>
      <c r="I19" s="3"/>
      <c r="J19" s="8"/>
      <c r="K19" s="3"/>
      <c r="L19" s="3"/>
      <c r="GW19" s="4">
        <v>47</v>
      </c>
    </row>
    <row r="20" spans="2:205">
      <c r="GW20" s="4">
        <v>48</v>
      </c>
    </row>
    <row r="21" spans="2:205">
      <c r="GW21" s="4">
        <v>49</v>
      </c>
    </row>
    <row r="22" spans="2:205">
      <c r="GW22" s="4">
        <v>50</v>
      </c>
    </row>
    <row r="23" spans="2:205">
      <c r="GW23" s="4">
        <v>51</v>
      </c>
    </row>
    <row r="24" spans="2:205">
      <c r="GW24" s="4">
        <v>52</v>
      </c>
    </row>
    <row r="25" spans="2:205">
      <c r="GW25" s="4">
        <v>53</v>
      </c>
    </row>
    <row r="26" spans="2:205">
      <c r="GW26" s="4">
        <v>54</v>
      </c>
    </row>
    <row r="27" spans="2:205">
      <c r="GW27" s="4">
        <v>55</v>
      </c>
    </row>
    <row r="28" spans="2:205">
      <c r="GW28" s="4">
        <v>56</v>
      </c>
    </row>
    <row r="29" spans="2:205">
      <c r="GW29" s="4">
        <v>57</v>
      </c>
    </row>
    <row r="30" spans="2:205">
      <c r="GW30" s="4">
        <v>58</v>
      </c>
    </row>
    <row r="31" spans="2:205">
      <c r="GW31" s="4">
        <v>59</v>
      </c>
    </row>
    <row r="32" spans="2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6"/>
  <sheetViews>
    <sheetView topLeftCell="E1" workbookViewId="0">
      <selection activeCell="O10" sqref="O10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84</v>
      </c>
      <c r="P5" s="15" t="s">
        <v>44</v>
      </c>
      <c r="Q5" s="15" t="s">
        <v>45</v>
      </c>
      <c r="R5" s="15" t="s">
        <v>82</v>
      </c>
      <c r="S5" s="15" t="s">
        <v>56</v>
      </c>
      <c r="T5" s="15" t="s">
        <v>70</v>
      </c>
      <c r="U5" s="15" t="s">
        <v>102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96</v>
      </c>
      <c r="G6" s="14" t="s">
        <v>97</v>
      </c>
      <c r="H6" s="14" t="s">
        <v>88</v>
      </c>
      <c r="I6" s="14" t="s">
        <v>89</v>
      </c>
      <c r="J6" s="14" t="s">
        <v>90</v>
      </c>
      <c r="K6" s="14" t="s">
        <v>91</v>
      </c>
      <c r="L6" s="14" t="s">
        <v>92</v>
      </c>
      <c r="M6" s="14" t="s">
        <v>93</v>
      </c>
      <c r="N6" s="15" t="s">
        <v>94</v>
      </c>
      <c r="O6" s="15" t="s">
        <v>95</v>
      </c>
      <c r="P6" s="15" t="s">
        <v>54</v>
      </c>
      <c r="Q6" s="15" t="s">
        <v>59</v>
      </c>
      <c r="R6" s="16">
        <v>43976</v>
      </c>
      <c r="S6" s="15">
        <f>ROW()</f>
        <v>6</v>
      </c>
      <c r="T6" s="17">
        <v>50</v>
      </c>
      <c r="U6" s="15" t="s">
        <v>103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/>
      <c r="L7" s="14"/>
      <c r="M7" s="14"/>
      <c r="N7" s="15"/>
      <c r="O7" s="15"/>
      <c r="P7" s="15" t="s">
        <v>55</v>
      </c>
      <c r="Q7" s="15" t="s">
        <v>60</v>
      </c>
      <c r="R7" s="16">
        <v>43979</v>
      </c>
      <c r="S7" s="15">
        <f>ROW()</f>
        <v>7</v>
      </c>
      <c r="T7" s="17" t="s">
        <v>81</v>
      </c>
      <c r="U7" s="15" t="s">
        <v>103</v>
      </c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/>
      <c r="L8" s="14"/>
      <c r="M8" s="14"/>
      <c r="N8" s="15"/>
      <c r="O8" s="15"/>
      <c r="P8" s="15" t="s">
        <v>58</v>
      </c>
      <c r="Q8" s="15" t="s">
        <v>61</v>
      </c>
      <c r="R8" s="16">
        <v>43980</v>
      </c>
      <c r="S8" s="15">
        <f>ROW()</f>
        <v>8</v>
      </c>
      <c r="T8" s="17" t="s">
        <v>81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/>
      <c r="L9" s="14"/>
      <c r="M9" s="14"/>
      <c r="N9" s="15"/>
      <c r="O9" s="15"/>
      <c r="P9" s="15" t="s">
        <v>64</v>
      </c>
      <c r="Q9" s="15" t="s">
        <v>65</v>
      </c>
      <c r="R9" s="16">
        <v>43981</v>
      </c>
      <c r="S9" s="15">
        <f>ROW()</f>
        <v>9</v>
      </c>
      <c r="T9" s="17" t="s">
        <v>81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/>
      <c r="L10" s="14"/>
      <c r="M10" s="14"/>
      <c r="N10" s="15"/>
      <c r="O10" s="15"/>
      <c r="P10" s="15" t="s">
        <v>69</v>
      </c>
      <c r="Q10" s="15" t="s">
        <v>68</v>
      </c>
      <c r="R10" s="16">
        <v>43976</v>
      </c>
      <c r="S10" s="15">
        <f>ROW()</f>
        <v>10</v>
      </c>
      <c r="T10" s="17" t="s">
        <v>83</v>
      </c>
      <c r="U10" s="15" t="s">
        <v>111</v>
      </c>
    </row>
    <row r="11" spans="1:21">
      <c r="A11" s="14" t="s">
        <v>154</v>
      </c>
      <c r="B11" s="14" t="s">
        <v>167</v>
      </c>
      <c r="C11" s="14" t="s">
        <v>168</v>
      </c>
      <c r="D11" s="14" t="s">
        <v>169</v>
      </c>
      <c r="E11" s="14" t="s">
        <v>170</v>
      </c>
      <c r="F11" s="14" t="s">
        <v>96</v>
      </c>
      <c r="G11" s="14" t="s">
        <v>171</v>
      </c>
      <c r="H11" s="14" t="s">
        <v>88</v>
      </c>
      <c r="I11" s="14" t="s">
        <v>89</v>
      </c>
      <c r="J11" s="14" t="s">
        <v>172</v>
      </c>
      <c r="K11" s="14"/>
      <c r="L11" s="14"/>
      <c r="M11" s="14"/>
      <c r="N11" s="15"/>
      <c r="O11" s="15"/>
      <c r="P11" s="15" t="s">
        <v>173</v>
      </c>
      <c r="Q11" s="15" t="s">
        <v>174</v>
      </c>
      <c r="R11" s="16">
        <v>43982</v>
      </c>
      <c r="S11" s="15">
        <f>ROW()</f>
        <v>11</v>
      </c>
      <c r="T11" s="17" t="s">
        <v>81</v>
      </c>
      <c r="U11" s="15" t="s">
        <v>4</v>
      </c>
    </row>
    <row r="12" spans="1:21">
      <c r="A12" s="14" t="s">
        <v>154</v>
      </c>
      <c r="B12" s="14" t="s">
        <v>175</v>
      </c>
      <c r="C12" s="14" t="s">
        <v>53</v>
      </c>
      <c r="D12" s="14" t="s">
        <v>4</v>
      </c>
      <c r="E12" s="14" t="s">
        <v>4</v>
      </c>
      <c r="F12" s="14" t="s">
        <v>4</v>
      </c>
      <c r="G12" s="14" t="s">
        <v>4</v>
      </c>
      <c r="H12" s="14" t="s">
        <v>4</v>
      </c>
      <c r="I12" s="14" t="s">
        <v>4</v>
      </c>
      <c r="J12" s="14" t="s">
        <v>4</v>
      </c>
      <c r="K12" s="14"/>
      <c r="L12" s="14"/>
      <c r="M12" s="14"/>
      <c r="N12" s="15"/>
      <c r="O12" s="15"/>
      <c r="P12" s="15" t="s">
        <v>4</v>
      </c>
      <c r="Q12" s="15" t="s">
        <v>4</v>
      </c>
      <c r="R12" s="16">
        <v>43984</v>
      </c>
      <c r="S12" s="15">
        <f>ROW()</f>
        <v>12</v>
      </c>
      <c r="T12" s="17"/>
      <c r="U12" s="15"/>
    </row>
    <row r="13" spans="1:21">
      <c r="A13" s="14" t="s">
        <v>178</v>
      </c>
      <c r="B13" s="14" t="s">
        <v>185</v>
      </c>
      <c r="C13" s="14" t="s">
        <v>186</v>
      </c>
      <c r="D13" s="14" t="s">
        <v>187</v>
      </c>
      <c r="E13" s="14" t="s">
        <v>188</v>
      </c>
      <c r="F13" s="14" t="s">
        <v>189</v>
      </c>
      <c r="G13" s="14" t="s">
        <v>190</v>
      </c>
      <c r="H13" s="14" t="s">
        <v>191</v>
      </c>
      <c r="I13" s="14" t="s">
        <v>190</v>
      </c>
      <c r="J13" s="14" t="s">
        <v>190</v>
      </c>
      <c r="K13" s="14"/>
      <c r="L13" s="14"/>
      <c r="M13" s="14"/>
      <c r="N13" s="15"/>
      <c r="O13" s="15"/>
      <c r="P13" s="15" t="s">
        <v>192</v>
      </c>
      <c r="Q13" s="15" t="s">
        <v>193</v>
      </c>
      <c r="R13" s="16">
        <v>43985</v>
      </c>
      <c r="S13" s="15">
        <v>13</v>
      </c>
      <c r="T13" s="17" t="s">
        <v>81</v>
      </c>
      <c r="U13" s="15" t="s">
        <v>4</v>
      </c>
    </row>
    <row r="14" spans="1:21">
      <c r="A14" s="14" t="s">
        <v>154</v>
      </c>
      <c r="B14" s="14" t="s">
        <v>175</v>
      </c>
      <c r="C14" s="14" t="s">
        <v>198</v>
      </c>
      <c r="D14" s="14" t="s">
        <v>190</v>
      </c>
      <c r="E14" s="14" t="s">
        <v>190</v>
      </c>
      <c r="F14" s="14" t="s">
        <v>190</v>
      </c>
      <c r="G14" s="14" t="s">
        <v>190</v>
      </c>
      <c r="H14" s="14" t="s">
        <v>190</v>
      </c>
      <c r="I14" s="14" t="s">
        <v>190</v>
      </c>
      <c r="J14" s="14" t="s">
        <v>199</v>
      </c>
      <c r="K14" s="63"/>
      <c r="L14" s="14"/>
      <c r="M14" s="14"/>
      <c r="N14" s="15"/>
      <c r="O14" s="15"/>
      <c r="P14" s="15" t="s">
        <v>190</v>
      </c>
      <c r="Q14" s="15" t="s">
        <v>190</v>
      </c>
      <c r="R14" s="16">
        <v>43985</v>
      </c>
      <c r="S14" s="15">
        <v>14</v>
      </c>
      <c r="T14" s="17"/>
      <c r="U14" s="15"/>
    </row>
    <row r="15" spans="1:21">
      <c r="A15" s="14" t="s">
        <v>154</v>
      </c>
      <c r="B15" s="14" t="s">
        <v>175</v>
      </c>
      <c r="C15" s="14" t="s">
        <v>200</v>
      </c>
      <c r="D15" s="14" t="s">
        <v>4</v>
      </c>
      <c r="E15" s="14" t="s">
        <v>4</v>
      </c>
      <c r="F15" s="14" t="s">
        <v>4</v>
      </c>
      <c r="G15" s="14" t="s">
        <v>4</v>
      </c>
      <c r="H15" s="14" t="s">
        <v>4</v>
      </c>
      <c r="I15" s="14" t="s">
        <v>4</v>
      </c>
      <c r="J15" s="14" t="s">
        <v>4</v>
      </c>
      <c r="K15" s="14" t="s">
        <v>4</v>
      </c>
      <c r="L15" s="14" t="s">
        <v>4</v>
      </c>
      <c r="M15" s="14" t="s">
        <v>4</v>
      </c>
      <c r="N15" s="15" t="s">
        <v>4</v>
      </c>
      <c r="O15" s="15" t="s">
        <v>4</v>
      </c>
      <c r="P15" s="15" t="s">
        <v>4</v>
      </c>
      <c r="Q15" s="15" t="s">
        <v>4</v>
      </c>
      <c r="R15" s="16">
        <v>43985</v>
      </c>
      <c r="S15" s="15">
        <v>15</v>
      </c>
      <c r="T15" s="17" t="s">
        <v>81</v>
      </c>
      <c r="U15" s="15" t="s">
        <v>4</v>
      </c>
    </row>
    <row r="16" spans="1:21">
      <c r="A16" s="14" t="s">
        <v>178</v>
      </c>
      <c r="B16" s="14" t="s">
        <v>185</v>
      </c>
      <c r="C16" s="14" t="s">
        <v>201</v>
      </c>
      <c r="D16" s="14" t="s">
        <v>202</v>
      </c>
      <c r="E16" s="14" t="s">
        <v>4</v>
      </c>
      <c r="F16" s="14" t="s">
        <v>4</v>
      </c>
      <c r="G16" s="14" t="s">
        <v>4</v>
      </c>
      <c r="H16" s="14" t="s">
        <v>4</v>
      </c>
      <c r="I16" s="14" t="s">
        <v>4</v>
      </c>
      <c r="J16" s="14" t="s">
        <v>4</v>
      </c>
      <c r="K16" s="14" t="s">
        <v>4</v>
      </c>
      <c r="L16" s="14" t="s">
        <v>4</v>
      </c>
      <c r="M16" s="14" t="s">
        <v>4</v>
      </c>
      <c r="N16" s="15" t="s">
        <v>4</v>
      </c>
      <c r="O16" s="15" t="s">
        <v>4</v>
      </c>
      <c r="P16" s="15" t="s">
        <v>203</v>
      </c>
      <c r="Q16" s="15" t="s">
        <v>204</v>
      </c>
      <c r="R16" s="16">
        <v>43896</v>
      </c>
      <c r="S16" s="15">
        <v>16</v>
      </c>
      <c r="T16" s="17"/>
      <c r="U16" s="1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H19" sqref="H19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  <col min="7" max="7" width="30.453125" customWidth="1"/>
    <col min="9" max="9" width="55.1796875" customWidth="1"/>
  </cols>
  <sheetData>
    <row r="1" spans="1:9">
      <c r="A1" t="s">
        <v>71</v>
      </c>
      <c r="G1" s="38" t="s">
        <v>144</v>
      </c>
      <c r="I1" s="39" t="s">
        <v>138</v>
      </c>
    </row>
    <row r="2" spans="1:9" ht="26" customHeight="1">
      <c r="A2" t="s">
        <v>72</v>
      </c>
      <c r="G2" s="43" t="s">
        <v>197</v>
      </c>
      <c r="I2" s="40" t="str">
        <f>"Facture Consultation Ostéopathe du " &amp;E13</f>
        <v>Facture Consultation Ostéopathe du 03/06/2020</v>
      </c>
    </row>
    <row r="3" spans="1:9" ht="21" customHeight="1">
      <c r="A3" t="s">
        <v>73</v>
      </c>
      <c r="G3" s="39" t="s">
        <v>145</v>
      </c>
      <c r="I3" s="39" t="s">
        <v>139</v>
      </c>
    </row>
    <row r="4" spans="1:9" ht="27" customHeight="1">
      <c r="A4" t="s">
        <v>74</v>
      </c>
      <c r="G4" s="41" t="s">
        <v>176</v>
      </c>
      <c r="I4" s="42" t="str">
        <f>"Bonjour " &amp; E10 &amp; ", veuillez trouver en pièce jointe la facture relative à votre consultation du " &amp;E13&amp; " ."</f>
        <v>Bonjour Mlle. PURE HASARD, veuillez trouver en pièce jointe la facture relative à votre consultation du 03/06/2020 .</v>
      </c>
    </row>
    <row r="5" spans="1:9" ht="28" customHeight="1">
      <c r="A5" t="s">
        <v>75</v>
      </c>
      <c r="G5" t="s">
        <v>146</v>
      </c>
      <c r="I5" s="39" t="s">
        <v>140</v>
      </c>
    </row>
    <row r="6" spans="1:9">
      <c r="D6" t="s">
        <v>76</v>
      </c>
      <c r="E6" s="21">
        <f ca="1">TODAY()</f>
        <v>43985</v>
      </c>
      <c r="G6" s="44" t="s">
        <v>182</v>
      </c>
      <c r="I6" s="40" t="s">
        <v>141</v>
      </c>
    </row>
    <row r="7" spans="1:9">
      <c r="D7" s="70" t="s">
        <v>85</v>
      </c>
      <c r="E7" s="70"/>
      <c r="I7" s="39" t="s">
        <v>142</v>
      </c>
    </row>
    <row r="8" spans="1:9">
      <c r="D8" t="s">
        <v>86</v>
      </c>
      <c r="E8" s="19" t="s">
        <v>185</v>
      </c>
      <c r="I8" s="40" t="s">
        <v>143</v>
      </c>
    </row>
    <row r="9" spans="1:9">
      <c r="D9" t="s">
        <v>87</v>
      </c>
      <c r="E9" s="33">
        <v>24</v>
      </c>
      <c r="H9" s="18"/>
    </row>
    <row r="10" spans="1:9">
      <c r="D10" t="s">
        <v>77</v>
      </c>
      <c r="E10" s="64" t="s">
        <v>194</v>
      </c>
    </row>
    <row r="11" spans="1:9">
      <c r="D11" t="s">
        <v>72</v>
      </c>
      <c r="E11" s="64" t="s">
        <v>180</v>
      </c>
    </row>
    <row r="12" spans="1:9">
      <c r="D12" t="s">
        <v>80</v>
      </c>
      <c r="E12" s="64" t="s">
        <v>195</v>
      </c>
    </row>
    <row r="13" spans="1:9">
      <c r="C13" t="s">
        <v>78</v>
      </c>
      <c r="E13" s="64" t="s">
        <v>196</v>
      </c>
      <c r="H13" s="20"/>
    </row>
    <row r="14" spans="1:9" ht="18.5">
      <c r="C14" t="s">
        <v>79</v>
      </c>
      <c r="E14" s="22" t="s">
        <v>81</v>
      </c>
    </row>
  </sheetData>
  <mergeCells count="1">
    <mergeCell ref="D7:E7"/>
  </mergeCells>
  <hyperlinks>
    <hyperlink ref="G6" r:id="rId1" display="afeh56@orange.fr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2020-05-30T16:23:26Z</cp:lastPrinted>
  <dcterms:created xsi:type="dcterms:W3CDTF">2020-05-14T19:11:10Z</dcterms:created>
  <dcterms:modified xsi:type="dcterms:W3CDTF">2020-06-03T17:43:29Z</dcterms:modified>
  <cp:category>Ostéopathie</cp:category>
</cp:coreProperties>
</file>