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360" yWindow="315" windowWidth="12120" windowHeight="8640" activeTab="1"/>
  </bookViews>
  <sheets>
    <sheet name="Liste des clients" sheetId="8" r:id="rId1"/>
    <sheet name="Devis" sheetId="1" r:id="rId2"/>
    <sheet name="Bibliothèques" sheetId="2" r:id="rId3"/>
  </sheets>
  <definedNames>
    <definedName name="Code_clients">tblContactsClients[Code client]</definedName>
    <definedName name="Description">Bibliothèques!$A$5:$A$43</definedName>
    <definedName name="MO">Bibliothèques!$A$24:$A$59</definedName>
    <definedName name="_xlnm.Print_Area" localSheetId="1">Devis!$A$1:$F$60</definedName>
  </definedNames>
  <calcPr calcId="125725"/>
</workbook>
</file>

<file path=xl/calcChain.xml><?xml version="1.0" encoding="utf-8"?>
<calcChain xmlns="http://schemas.openxmlformats.org/spreadsheetml/2006/main">
  <c r="F55" i="1"/>
  <c r="F53"/>
  <c r="F52"/>
  <c r="E45"/>
  <c r="F45" s="1"/>
  <c r="F4"/>
  <c r="E24"/>
  <c r="F24" s="1"/>
  <c r="E25"/>
  <c r="F25" s="1"/>
  <c r="E26"/>
  <c r="F26" s="1"/>
  <c r="E23"/>
  <c r="F23" s="1"/>
  <c r="C12"/>
  <c r="C13"/>
  <c r="C11"/>
  <c r="C9"/>
  <c r="C10"/>
  <c r="C8"/>
  <c r="F27" l="1"/>
  <c r="F28"/>
  <c r="F29"/>
  <c r="F30"/>
  <c r="F31"/>
  <c r="F32"/>
  <c r="F33"/>
  <c r="F34"/>
  <c r="F35"/>
  <c r="F36"/>
  <c r="F37"/>
  <c r="F38"/>
  <c r="F39"/>
  <c r="F40"/>
  <c r="F41"/>
  <c r="F42"/>
  <c r="F43"/>
  <c r="F44"/>
  <c r="F46"/>
  <c r="F47"/>
  <c r="F48"/>
  <c r="F49"/>
  <c r="F50"/>
  <c r="F51"/>
  <c r="F8" l="1"/>
  <c r="F22" l="1"/>
  <c r="F3"/>
</calcChain>
</file>

<file path=xl/sharedStrings.xml><?xml version="1.0" encoding="utf-8"?>
<sst xmlns="http://schemas.openxmlformats.org/spreadsheetml/2006/main" count="125" uniqueCount="113">
  <si>
    <t>Devis</t>
  </si>
  <si>
    <t>DATE</t>
  </si>
  <si>
    <t>Adresse</t>
  </si>
  <si>
    <t>Devis N°</t>
  </si>
  <si>
    <t>Code postal, Ville</t>
  </si>
  <si>
    <t>Code client</t>
  </si>
  <si>
    <t>Téléphone (503) 555-0190  Télécopie (503) 555-0191</t>
  </si>
  <si>
    <t>Devis à l'attention de :</t>
  </si>
  <si>
    <t>Devis valide jusqu'au :</t>
  </si>
  <si>
    <t>Nom</t>
  </si>
  <si>
    <t>Préparé par :</t>
  </si>
  <si>
    <t>Nom de la société</t>
  </si>
  <si>
    <t>Téléphone</t>
  </si>
  <si>
    <t>Commentaires ou instructions spéciales :</t>
  </si>
  <si>
    <t>Aucun</t>
  </si>
  <si>
    <t>QUANTITÉ</t>
  </si>
  <si>
    <t>DESCRIPTION</t>
  </si>
  <si>
    <t>PRIX UNITAIRE</t>
  </si>
  <si>
    <t>MONTANT</t>
  </si>
  <si>
    <t>SOUS-TOTAL</t>
  </si>
  <si>
    <t>TOTAL</t>
  </si>
  <si>
    <t>Pour toute question relative à ce devis, veuillez contacter Nom, numéro de téléphone, adresse de messagerie.</t>
  </si>
  <si>
    <t>Bibliothèques</t>
  </si>
  <si>
    <t>Type</t>
  </si>
  <si>
    <t>Logo de l'entreprise</t>
  </si>
  <si>
    <t>Type de contact</t>
  </si>
  <si>
    <t>Ville</t>
  </si>
  <si>
    <t>Pays</t>
  </si>
  <si>
    <t>CU0001</t>
  </si>
  <si>
    <t>CU0002</t>
  </si>
  <si>
    <t>CU0003</t>
  </si>
  <si>
    <t>CU0004</t>
  </si>
  <si>
    <t>CU0005</t>
  </si>
  <si>
    <t>CU0006</t>
  </si>
  <si>
    <t>CU0007</t>
  </si>
  <si>
    <t>CU0008</t>
  </si>
  <si>
    <r>
      <t xml:space="preserve">CLIENT </t>
    </r>
    <r>
      <rPr>
        <sz val="20"/>
        <color theme="4"/>
        <rFont val="Cambria"/>
        <family val="2"/>
        <scheme val="major"/>
      </rPr>
      <t>LISTE DE CONTACTS</t>
    </r>
  </si>
  <si>
    <t>Nom du contact</t>
  </si>
  <si>
    <t>Adresse de facturation</t>
  </si>
  <si>
    <t>CP</t>
  </si>
  <si>
    <t>Titre du contact</t>
  </si>
  <si>
    <t>Notes</t>
  </si>
  <si>
    <t>CU0009</t>
  </si>
  <si>
    <t>CU0010</t>
  </si>
  <si>
    <t>CU0011</t>
  </si>
  <si>
    <t>CU0012</t>
  </si>
  <si>
    <t>CU0013</t>
  </si>
  <si>
    <t>CU0014</t>
  </si>
  <si>
    <t>CU0015</t>
  </si>
  <si>
    <t>CU0016</t>
  </si>
  <si>
    <t>CU0017</t>
  </si>
  <si>
    <t>CU0018</t>
  </si>
  <si>
    <t>CU0019</t>
  </si>
  <si>
    <t>CU0020</t>
  </si>
  <si>
    <t>CU0021</t>
  </si>
  <si>
    <t>CU0022</t>
  </si>
  <si>
    <t>CU0023</t>
  </si>
  <si>
    <t>CU0024</t>
  </si>
  <si>
    <t>CU0025</t>
  </si>
  <si>
    <t>CU0026</t>
  </si>
  <si>
    <t>CU0027</t>
  </si>
  <si>
    <t>N°téléphone</t>
  </si>
  <si>
    <t>N° fax</t>
  </si>
  <si>
    <t>Mail</t>
  </si>
  <si>
    <t>CU0028</t>
  </si>
  <si>
    <t>CU0029</t>
  </si>
  <si>
    <t>CU0030</t>
  </si>
  <si>
    <t>CU0031</t>
  </si>
  <si>
    <t>CU0032</t>
  </si>
  <si>
    <t>CU0033</t>
  </si>
  <si>
    <t>Description</t>
  </si>
  <si>
    <t>PU</t>
  </si>
  <si>
    <t>Type 1</t>
  </si>
  <si>
    <t>Type 2</t>
  </si>
  <si>
    <t>Type 3</t>
  </si>
  <si>
    <t>Type 4</t>
  </si>
  <si>
    <t>REMISE</t>
  </si>
  <si>
    <t>SA XXXX</t>
  </si>
  <si>
    <t>TOTO</t>
  </si>
  <si>
    <t>France</t>
  </si>
  <si>
    <t>rue Bleue</t>
  </si>
  <si>
    <t>PARIS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</si>
  <si>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</si>
  <si>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</si>
  <si>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</si>
  <si>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</si>
  <si>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</si>
  <si>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</si>
  <si>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</si>
  <si>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001</t>
  </si>
  <si>
    <t>SARL YYYYYYY</t>
  </si>
  <si>
    <t>TITI</t>
  </si>
  <si>
    <t>Rue Verte</t>
  </si>
  <si>
    <t>002</t>
  </si>
  <si>
    <t>MO</t>
  </si>
  <si>
    <t xml:space="preserve"> maillot</t>
  </si>
  <si>
    <t>MAIN D'ŒUVRE</t>
  </si>
  <si>
    <t>Flocage (ex:les 10)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</si>
  <si>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</si>
  <si>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</si>
  <si>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</si>
  <si>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</si>
  <si>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</si>
  <si>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</si>
  <si>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</si>
  <si>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</si>
  <si>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</si>
  <si>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</si>
  <si>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Marchandises</t>
  </si>
  <si>
    <t>Main d'œuvre</t>
  </si>
  <si>
    <t>TVA</t>
  </si>
  <si>
    <t>T.V.A. 1 (20%)</t>
  </si>
  <si>
    <t>T.V.A. 2 (7%)</t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</si>
</sst>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_(* #,##0.00_);_(* \(#,##0.00\);;_(@_)"/>
    <numFmt numFmtId="166" formatCode="@\ \ "/>
    <numFmt numFmtId="167" formatCode="_(&quot;€&quot;* #,##0.00_);_(&quot;4&quot;* \(#,##0.00\);_(&quot;€&quot;* &quot;-&quot;??_);_(@_)"/>
    <numFmt numFmtId="168" formatCode="_(&quot;€&quot;* #,##0.00_);_(&quot;€&quot;* \(#,##0.00\);_(&quot;€&quot;* &quot;-&quot;??_);_(@_)"/>
    <numFmt numFmtId="169" formatCode="[$-F800]dddd\,\ mmmm\ dd\,\ yyyy"/>
    <numFmt numFmtId="170" formatCode="d\ mmmm\ yyyy"/>
    <numFmt numFmtId="171" formatCode="_)@"/>
    <numFmt numFmtId="172" formatCode="00000"/>
    <numFmt numFmtId="173" formatCode="0#&quot; &quot;##&quot; &quot;##&quot; &quot;##&quot; &quot;##"/>
  </numFmts>
  <fonts count="14">
    <font>
      <sz val="10"/>
      <name val="Arial"/>
    </font>
    <font>
      <b/>
      <sz val="18"/>
      <name val="Arial"/>
      <family val="2"/>
    </font>
    <font>
      <sz val="28"/>
      <color indexed="43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8"/>
      <color theme="3"/>
      <name val="Cambria"/>
      <family val="2"/>
      <scheme val="major"/>
    </font>
    <font>
      <b/>
      <u/>
      <sz val="10"/>
      <name val="Arial"/>
      <family val="2"/>
    </font>
    <font>
      <b/>
      <u/>
      <sz val="11"/>
      <name val="Arial"/>
      <family val="2"/>
    </font>
    <font>
      <b/>
      <u/>
      <sz val="8"/>
      <name val="Arial"/>
      <family val="2"/>
    </font>
    <font>
      <sz val="9"/>
      <color theme="1"/>
      <name val="Calibri"/>
      <family val="2"/>
      <scheme val="minor"/>
    </font>
    <font>
      <sz val="20"/>
      <color theme="4"/>
      <name val="Cambria"/>
      <family val="2"/>
      <scheme val="major"/>
    </font>
    <font>
      <sz val="11"/>
      <color theme="1"/>
      <name val="Cambri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164" fontId="0" fillId="0" borderId="6" xfId="0" applyNumberFormat="1" applyBorder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5" fontId="0" fillId="3" borderId="7" xfId="0" applyNumberFormat="1" applyFill="1" applyBorder="1" applyAlignment="1">
      <alignment horizontal="right" vertical="center"/>
    </xf>
    <xf numFmtId="165" fontId="0" fillId="3" borderId="2" xfId="0" applyNumberFormat="1" applyFill="1" applyBorder="1" applyAlignment="1">
      <alignment horizontal="right" vertical="center"/>
    </xf>
    <xf numFmtId="165" fontId="0" fillId="3" borderId="6" xfId="0" applyNumberFormat="1" applyFill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8" fontId="0" fillId="3" borderId="6" xfId="0" applyNumberForma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center"/>
    </xf>
    <xf numFmtId="169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0" fontId="0" fillId="4" borderId="0" xfId="0" applyFill="1"/>
    <xf numFmtId="0" fontId="7" fillId="0" borderId="0" xfId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71" fontId="0" fillId="0" borderId="0" xfId="0" applyNumberFormat="1"/>
    <xf numFmtId="172" fontId="0" fillId="0" borderId="0" xfId="0" applyNumberFormat="1" applyAlignment="1">
      <alignment horizontal="center"/>
    </xf>
    <xf numFmtId="171" fontId="11" fillId="0" borderId="0" xfId="2" applyNumberFormat="1"/>
    <xf numFmtId="171" fontId="0" fillId="0" borderId="0" xfId="0" applyNumberFormat="1" applyAlignment="1">
      <alignment wrapText="1"/>
    </xf>
    <xf numFmtId="171" fontId="6" fillId="0" borderId="0" xfId="0" applyNumberFormat="1" applyFont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7" fontId="0" fillId="3" borderId="9" xfId="0" applyNumberFormat="1" applyFill="1" applyBorder="1" applyAlignment="1">
      <alignment horizontal="right" vertical="center"/>
    </xf>
    <xf numFmtId="173" fontId="0" fillId="4" borderId="0" xfId="0" applyNumberFormat="1" applyFill="1"/>
    <xf numFmtId="173" fontId="0" fillId="0" borderId="0" xfId="0" applyNumberFormat="1"/>
    <xf numFmtId="173" fontId="13" fillId="0" borderId="0" xfId="0" applyNumberFormat="1" applyFont="1" applyAlignment="1">
      <alignment vertical="center"/>
    </xf>
    <xf numFmtId="173" fontId="6" fillId="0" borderId="0" xfId="0" applyNumberFormat="1" applyFont="1" applyAlignment="1">
      <alignment horizontal="center"/>
    </xf>
    <xf numFmtId="173" fontId="0" fillId="0" borderId="0" xfId="0" applyNumberFormat="1" applyAlignment="1">
      <alignment horizontal="center"/>
    </xf>
    <xf numFmtId="173" fontId="0" fillId="0" borderId="0" xfId="0" applyNumberFormat="1" applyAlignment="1">
      <alignment horizontal="left"/>
    </xf>
    <xf numFmtId="171" fontId="6" fillId="0" borderId="0" xfId="0" quotePrefix="1" applyNumberFormat="1" applyFont="1" applyAlignment="1">
      <alignment wrapText="1"/>
    </xf>
    <xf numFmtId="166" fontId="6" fillId="0" borderId="0" xfId="0" applyNumberFormat="1" applyFont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25">
    <dxf>
      <numFmt numFmtId="171" formatCode="_)@"/>
      <alignment horizontal="general" vertical="bottom" textRotation="0" wrapText="1" indent="0" relativeIndent="255" justifyLastLine="0" shrinkToFit="0" readingOrder="0"/>
    </dxf>
    <dxf>
      <numFmt numFmtId="171" formatCode="_)@"/>
    </dxf>
    <dxf>
      <numFmt numFmtId="173" formatCode="0#&quot; &quot;##&quot; &quot;##&quot; &quot;##&quot; &quot;##"/>
      <alignment horizontal="center" vertical="bottom" textRotation="0" wrapText="0" indent="0" relativeIndent="255" justifyLastLine="0" shrinkToFit="0" mergeCell="0" readingOrder="0"/>
    </dxf>
    <dxf>
      <numFmt numFmtId="173" formatCode="0#&quot; &quot;##&quot; &quot;##&quot; &quot;##&quot; &quot;##"/>
      <alignment horizontal="center" vertical="bottom" textRotation="0" wrapText="0" indent="0" relativeIndent="255" justifyLastLine="0" shrinkToFit="0" mergeCell="0" readingOrder="0"/>
    </dxf>
    <dxf>
      <numFmt numFmtId="171" formatCode="_)@"/>
    </dxf>
    <dxf>
      <numFmt numFmtId="171" formatCode="_)@"/>
    </dxf>
    <dxf>
      <numFmt numFmtId="172" formatCode="00000"/>
      <alignment horizontal="center" vertical="bottom" textRotation="0" wrapText="0" indent="0" relativeIndent="255" justifyLastLine="0" shrinkToFit="0" readingOrder="0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font>
        <strike/>
        <outline/>
        <shadow/>
        <u val="none"/>
        <vertAlign val="baseline"/>
        <sz val="11"/>
        <color theme="1"/>
        <name val="Cambria"/>
        <scheme val="major"/>
      </font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  <dxf>
      <fill>
        <patternFill>
          <bgColor theme="2"/>
        </patternFill>
      </fill>
    </dxf>
    <dxf>
      <font>
        <b val="0"/>
        <i val="0"/>
        <color theme="0" tint="-4.9989318521683403E-2"/>
      </font>
      <fill>
        <patternFill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auto="1"/>
      </font>
      <border diagonalUp="0" diagonalDown="0">
        <left/>
        <right/>
        <top/>
        <bottom/>
        <vertical/>
        <horizontal/>
      </border>
    </dxf>
    <dxf>
      <fill>
        <patternFill>
          <bgColor theme="2"/>
        </patternFill>
      </fill>
    </dxf>
    <dxf>
      <font>
        <b val="0"/>
        <i val="0"/>
        <color theme="0" tint="-4.9989318521683403E-2"/>
      </font>
      <fill>
        <patternFill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auto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Contacts" pivot="0" count="3">
      <tableStyleElement type="wholeTable" dxfId="24"/>
      <tableStyleElement type="headerRow" dxfId="23"/>
      <tableStyleElement type="secondRowStripe" dxfId="22"/>
    </tableStyle>
    <tableStyle name="Contacts 2" pivot="0" count="3">
      <tableStyleElement type="wholeTable" dxfId="21"/>
      <tableStyleElement type="headerRow" dxfId="20"/>
      <tableStyleElement type="secondRowStripe" dxfId="19"/>
    </tableStyle>
    <tableStyle name="Customer Contact List" pivot="0" count="4">
      <tableStyleElement type="wholeTable" dxfId="18"/>
      <tableStyleElement type="headerRow" dxfId="17"/>
      <tableStyleElement type="firstRowStripe" dxfId="16"/>
      <tableStyleElement type="secondRowStripe" dxfId="1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59</xdr:row>
      <xdr:rowOff>9525</xdr:rowOff>
    </xdr:from>
    <xdr:to>
      <xdr:col>5</xdr:col>
      <xdr:colOff>800100</xdr:colOff>
      <xdr:row>60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505825"/>
          <a:ext cx="7553325" cy="152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id="5" name="tblContactsClients" displayName="tblContactsClients" ref="A6:M39" totalsRowShown="0" headerRowDxfId="14" dataDxfId="13">
  <autoFilter ref="A6:M39"/>
  <sortState ref="A7:M33">
    <sortCondition ref="J6:J33"/>
  </sortState>
  <tableColumns count="13">
    <tableColumn id="1" name="Code client" dataDxfId="12"/>
    <tableColumn id="2" name="Nom de la société" dataDxfId="11"/>
    <tableColumn id="3" name="Nom du contact" dataDxfId="10"/>
    <tableColumn id="4" name="Adresse de facturation" dataDxfId="9"/>
    <tableColumn id="5" name="Ville" dataDxfId="8"/>
    <tableColumn id="6" name="Type de contact" dataDxfId="7"/>
    <tableColumn id="7" name="CP" dataDxfId="6"/>
    <tableColumn id="8" name="Pays" dataDxfId="5"/>
    <tableColumn id="9" name="Titre du contact" dataDxfId="4"/>
    <tableColumn id="10" name="N°téléphone" dataDxfId="3"/>
    <tableColumn id="11" name="N° fax" dataDxfId="2"/>
    <tableColumn id="12" name="Mail" dataDxfId="1"/>
    <tableColumn id="13" name="Notes" dataDxfId="0"/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Liste de contacts clientèle" altTextSummary="Liste des informations client, telles que Code client, Nom de la société, Nom du contact, Adresse de facturation, etc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9"/>
  <sheetViews>
    <sheetView topLeftCell="E1" workbookViewId="0">
      <selection activeCell="M12" sqref="M12"/>
    </sheetView>
  </sheetViews>
  <sheetFormatPr baseColWidth="10" defaultRowHeight="12.75"/>
  <cols>
    <col min="1" max="1" width="14.42578125" customWidth="1"/>
    <col min="2" max="2" width="30.28515625" customWidth="1"/>
    <col min="3" max="3" width="22.42578125" customWidth="1"/>
    <col min="4" max="4" width="26.140625" customWidth="1"/>
    <col min="5" max="5" width="13" customWidth="1"/>
    <col min="6" max="6" width="20.28515625" customWidth="1"/>
    <col min="8" max="8" width="12.85546875" customWidth="1"/>
    <col min="9" max="9" width="22.5703125" customWidth="1"/>
    <col min="10" max="10" width="15.7109375" style="46" customWidth="1"/>
    <col min="11" max="11" width="14.28515625" style="46" customWidth="1"/>
    <col min="12" max="12" width="22.85546875" customWidth="1"/>
    <col min="13" max="13" width="28.140625" customWidth="1"/>
  </cols>
  <sheetData>
    <row r="2" spans="1:13">
      <c r="A2" s="28"/>
      <c r="B2" s="28"/>
      <c r="C2" s="28"/>
      <c r="D2" s="28"/>
      <c r="E2" s="28"/>
      <c r="F2" s="28"/>
      <c r="G2" s="28"/>
      <c r="H2" s="28"/>
      <c r="I2" s="28"/>
      <c r="J2" s="45"/>
      <c r="K2" s="45"/>
      <c r="L2" s="28"/>
      <c r="M2" s="28"/>
    </row>
    <row r="3" spans="1:13" ht="25.5">
      <c r="A3" s="29" t="s">
        <v>36</v>
      </c>
    </row>
    <row r="4" spans="1:13">
      <c r="A4" s="28"/>
      <c r="B4" s="28"/>
      <c r="C4" s="28"/>
      <c r="D4" s="28"/>
      <c r="E4" s="28"/>
      <c r="F4" s="28"/>
      <c r="G4" s="28"/>
      <c r="H4" s="28"/>
      <c r="I4" s="28"/>
      <c r="J4" s="45"/>
      <c r="K4" s="45"/>
      <c r="L4" s="28"/>
      <c r="M4" s="28"/>
    </row>
    <row r="6" spans="1:13" ht="14.25">
      <c r="A6" s="30" t="s">
        <v>5</v>
      </c>
      <c r="B6" s="30" t="s">
        <v>11</v>
      </c>
      <c r="C6" s="30" t="s">
        <v>37</v>
      </c>
      <c r="D6" s="30" t="s">
        <v>38</v>
      </c>
      <c r="E6" s="30" t="s">
        <v>26</v>
      </c>
      <c r="F6" s="30" t="s">
        <v>25</v>
      </c>
      <c r="G6" s="31" t="s">
        <v>39</v>
      </c>
      <c r="H6" s="30" t="s">
        <v>27</v>
      </c>
      <c r="I6" s="30" t="s">
        <v>40</v>
      </c>
      <c r="J6" s="47" t="s">
        <v>61</v>
      </c>
      <c r="K6" s="47" t="s">
        <v>62</v>
      </c>
      <c r="L6" s="30" t="s">
        <v>63</v>
      </c>
      <c r="M6" s="30" t="s">
        <v>41</v>
      </c>
    </row>
    <row r="7" spans="1:13">
      <c r="A7" s="32" t="s">
        <v>28</v>
      </c>
      <c r="B7" s="36" t="s">
        <v>77</v>
      </c>
      <c r="C7" s="36" t="s">
        <v>78</v>
      </c>
      <c r="D7" s="36" t="s">
        <v>80</v>
      </c>
      <c r="E7" s="36" t="s">
        <v>81</v>
      </c>
      <c r="F7" s="36"/>
      <c r="G7" s="33">
        <v>75000</v>
      </c>
      <c r="H7" s="32" t="s">
        <v>79</v>
      </c>
      <c r="I7" s="32"/>
      <c r="J7" s="48">
        <v>200000000</v>
      </c>
      <c r="K7" s="49">
        <v>201010101</v>
      </c>
      <c r="L7" s="32"/>
      <c r="M7" s="51" t="s">
        <v>89</v>
      </c>
    </row>
    <row r="8" spans="1:13">
      <c r="A8" s="32" t="s">
        <v>29</v>
      </c>
      <c r="B8" s="36" t="s">
        <v>90</v>
      </c>
      <c r="C8" s="36" t="s">
        <v>91</v>
      </c>
      <c r="D8" s="36" t="s">
        <v>92</v>
      </c>
      <c r="E8" s="36" t="s">
        <v>81</v>
      </c>
      <c r="F8" s="36"/>
      <c r="G8" s="33">
        <v>75000</v>
      </c>
      <c r="H8" s="36" t="s">
        <v>79</v>
      </c>
      <c r="I8" s="32"/>
      <c r="J8" s="49">
        <v>210101010</v>
      </c>
      <c r="K8" s="49">
        <v>211111111</v>
      </c>
      <c r="L8" s="32"/>
      <c r="M8" s="51" t="s">
        <v>93</v>
      </c>
    </row>
    <row r="9" spans="1:13">
      <c r="A9" s="32" t="s">
        <v>30</v>
      </c>
      <c r="B9" s="36"/>
      <c r="C9" s="36"/>
      <c r="D9" s="32"/>
      <c r="E9" s="32"/>
      <c r="F9" s="36"/>
      <c r="G9" s="33"/>
      <c r="H9" s="32"/>
      <c r="I9" s="32"/>
      <c r="J9" s="48"/>
      <c r="K9" s="49"/>
      <c r="L9" s="32"/>
      <c r="M9" s="35"/>
    </row>
    <row r="10" spans="1:13">
      <c r="A10" s="32" t="s">
        <v>31</v>
      </c>
      <c r="B10" s="36"/>
      <c r="C10" s="32"/>
      <c r="D10" s="32"/>
      <c r="E10" s="32"/>
      <c r="F10" s="36"/>
      <c r="G10" s="33"/>
      <c r="H10" s="32"/>
      <c r="I10" s="32"/>
      <c r="J10" s="48"/>
      <c r="K10" s="49"/>
      <c r="L10" s="34"/>
      <c r="M10" s="35"/>
    </row>
    <row r="11" spans="1:13">
      <c r="A11" s="32" t="s">
        <v>32</v>
      </c>
      <c r="B11" s="32"/>
      <c r="C11" s="32"/>
      <c r="D11" s="32"/>
      <c r="E11" s="32"/>
      <c r="F11" s="36"/>
      <c r="G11" s="33"/>
      <c r="H11" s="32"/>
      <c r="I11" s="32"/>
      <c r="J11" s="49"/>
      <c r="K11" s="49"/>
      <c r="L11" s="34"/>
      <c r="M11" s="35"/>
    </row>
    <row r="12" spans="1:13">
      <c r="A12" s="32" t="s">
        <v>33</v>
      </c>
      <c r="B12" s="32"/>
      <c r="C12" s="32"/>
      <c r="D12" s="32"/>
      <c r="E12" s="32"/>
      <c r="F12" s="32"/>
      <c r="G12" s="33"/>
      <c r="H12" s="32"/>
      <c r="I12" s="32"/>
      <c r="J12" s="49"/>
      <c r="K12" s="49"/>
      <c r="L12" s="34"/>
      <c r="M12" s="35"/>
    </row>
    <row r="13" spans="1:13">
      <c r="A13" s="32" t="s">
        <v>34</v>
      </c>
      <c r="B13" s="32"/>
      <c r="C13" s="32"/>
      <c r="D13" s="32"/>
      <c r="E13" s="32"/>
      <c r="F13" s="32"/>
      <c r="G13" s="33"/>
      <c r="H13" s="32"/>
      <c r="I13" s="32"/>
      <c r="J13" s="49"/>
      <c r="K13" s="49"/>
      <c r="L13" s="32"/>
      <c r="M13" s="35"/>
    </row>
    <row r="14" spans="1:13">
      <c r="A14" s="32" t="s">
        <v>35</v>
      </c>
      <c r="B14" s="32"/>
      <c r="C14" s="32"/>
      <c r="D14" s="32"/>
      <c r="E14" s="32"/>
      <c r="F14" s="32"/>
      <c r="G14" s="33"/>
      <c r="H14" s="32"/>
      <c r="I14" s="32"/>
      <c r="J14" s="49"/>
      <c r="K14" s="49"/>
      <c r="L14" s="32"/>
      <c r="M14" s="35"/>
    </row>
    <row r="15" spans="1:13">
      <c r="A15" s="32" t="s">
        <v>42</v>
      </c>
      <c r="B15" s="32"/>
      <c r="C15" s="32"/>
      <c r="D15" s="32"/>
      <c r="E15" s="32"/>
      <c r="F15" s="32"/>
      <c r="G15" s="33"/>
      <c r="H15" s="32"/>
      <c r="I15" s="32"/>
      <c r="J15" s="49"/>
      <c r="K15" s="49"/>
      <c r="L15" s="32"/>
      <c r="M15" s="35"/>
    </row>
    <row r="16" spans="1:13">
      <c r="A16" s="32" t="s">
        <v>43</v>
      </c>
      <c r="B16" s="32"/>
      <c r="C16" s="32"/>
      <c r="D16" s="32"/>
      <c r="E16" s="32"/>
      <c r="F16" s="32"/>
      <c r="G16" s="33"/>
      <c r="H16" s="32"/>
      <c r="I16" s="32"/>
      <c r="J16" s="49"/>
      <c r="K16" s="49"/>
      <c r="L16" s="32"/>
      <c r="M16" s="35"/>
    </row>
    <row r="17" spans="1:13">
      <c r="A17" s="32" t="s">
        <v>44</v>
      </c>
      <c r="B17" s="32"/>
      <c r="C17" s="32"/>
      <c r="D17" s="32"/>
      <c r="E17" s="32"/>
      <c r="F17" s="32"/>
      <c r="G17" s="33"/>
      <c r="H17" s="32"/>
      <c r="I17" s="32"/>
      <c r="J17" s="49"/>
      <c r="K17" s="49"/>
      <c r="L17" s="32"/>
      <c r="M17" s="35"/>
    </row>
    <row r="18" spans="1:13">
      <c r="A18" s="32" t="s">
        <v>45</v>
      </c>
      <c r="B18" s="32"/>
      <c r="C18" s="32"/>
      <c r="D18" s="32"/>
      <c r="E18" s="32"/>
      <c r="F18" s="32"/>
      <c r="G18" s="33"/>
      <c r="H18" s="32"/>
      <c r="I18" s="32"/>
      <c r="J18" s="49"/>
      <c r="K18" s="49"/>
      <c r="L18" s="32"/>
      <c r="M18" s="35"/>
    </row>
    <row r="19" spans="1:13">
      <c r="A19" s="32" t="s">
        <v>46</v>
      </c>
      <c r="B19" s="32"/>
      <c r="C19" s="32"/>
      <c r="D19" s="32"/>
      <c r="E19" s="32"/>
      <c r="F19" s="32"/>
      <c r="G19" s="33"/>
      <c r="H19" s="32"/>
      <c r="I19" s="32"/>
      <c r="J19" s="49"/>
      <c r="K19" s="49"/>
      <c r="L19" s="32"/>
      <c r="M19" s="35"/>
    </row>
    <row r="20" spans="1:13">
      <c r="A20" s="32" t="s">
        <v>47</v>
      </c>
      <c r="B20" s="32"/>
      <c r="C20" s="32"/>
      <c r="D20" s="32"/>
      <c r="E20" s="32"/>
      <c r="F20" s="32"/>
      <c r="G20" s="33"/>
      <c r="H20" s="32"/>
      <c r="I20" s="32"/>
      <c r="J20" s="49"/>
      <c r="K20" s="49"/>
      <c r="L20" s="32"/>
      <c r="M20" s="35"/>
    </row>
    <row r="21" spans="1:13">
      <c r="A21" s="32" t="s">
        <v>48</v>
      </c>
      <c r="B21" s="32"/>
      <c r="C21" s="32"/>
      <c r="D21" s="32"/>
      <c r="E21" s="32"/>
      <c r="F21" s="32"/>
      <c r="G21" s="33"/>
      <c r="H21" s="32"/>
      <c r="I21" s="32"/>
      <c r="J21" s="49"/>
      <c r="K21" s="49"/>
      <c r="L21" s="32"/>
      <c r="M21" s="35"/>
    </row>
    <row r="22" spans="1:13">
      <c r="A22" s="32" t="s">
        <v>49</v>
      </c>
      <c r="B22" s="32"/>
      <c r="C22" s="32"/>
      <c r="D22" s="32"/>
      <c r="E22" s="32"/>
      <c r="F22" s="32"/>
      <c r="G22" s="33"/>
      <c r="H22" s="32"/>
      <c r="I22" s="32"/>
      <c r="J22" s="49"/>
      <c r="K22" s="49"/>
      <c r="L22" s="32"/>
      <c r="M22" s="35"/>
    </row>
    <row r="23" spans="1:13">
      <c r="A23" s="32" t="s">
        <v>50</v>
      </c>
      <c r="B23" s="32"/>
      <c r="C23" s="32"/>
      <c r="D23" s="32"/>
      <c r="E23" s="32"/>
      <c r="F23" s="32"/>
      <c r="G23" s="33"/>
      <c r="H23" s="32"/>
      <c r="I23" s="32"/>
      <c r="J23" s="49"/>
      <c r="K23" s="49"/>
      <c r="L23" s="32"/>
      <c r="M23" s="35"/>
    </row>
    <row r="24" spans="1:13">
      <c r="A24" s="32" t="s">
        <v>51</v>
      </c>
      <c r="B24" s="32"/>
      <c r="C24" s="32"/>
      <c r="D24" s="32"/>
      <c r="E24" s="32"/>
      <c r="F24" s="32"/>
      <c r="G24" s="33"/>
      <c r="H24" s="32"/>
      <c r="I24" s="32"/>
      <c r="J24" s="49"/>
      <c r="K24" s="49"/>
      <c r="L24" s="32"/>
      <c r="M24" s="35"/>
    </row>
    <row r="25" spans="1:13">
      <c r="A25" s="32" t="s">
        <v>52</v>
      </c>
      <c r="B25" s="32"/>
      <c r="C25" s="32"/>
      <c r="D25" s="32"/>
      <c r="E25" s="32"/>
      <c r="F25" s="32"/>
      <c r="G25" s="33"/>
      <c r="H25" s="32"/>
      <c r="I25" s="32"/>
      <c r="J25" s="49"/>
      <c r="K25" s="49"/>
      <c r="L25" s="32"/>
      <c r="M25" s="35"/>
    </row>
    <row r="26" spans="1:13">
      <c r="A26" s="32" t="s">
        <v>53</v>
      </c>
      <c r="B26" s="32"/>
      <c r="C26" s="32"/>
      <c r="D26" s="32"/>
      <c r="E26" s="32"/>
      <c r="F26" s="32"/>
      <c r="G26" s="33"/>
      <c r="H26" s="32"/>
      <c r="I26" s="32"/>
      <c r="J26" s="49"/>
      <c r="K26" s="49"/>
      <c r="L26" s="32"/>
      <c r="M26" s="35"/>
    </row>
    <row r="27" spans="1:13">
      <c r="A27" s="32" t="s">
        <v>54</v>
      </c>
      <c r="B27" s="32"/>
      <c r="C27" s="32"/>
      <c r="D27" s="32"/>
      <c r="E27" s="32"/>
      <c r="F27" s="32"/>
      <c r="G27" s="33"/>
      <c r="H27" s="32"/>
      <c r="I27" s="32"/>
      <c r="J27" s="49"/>
      <c r="K27" s="49"/>
      <c r="L27" s="32"/>
      <c r="M27" s="35"/>
    </row>
    <row r="28" spans="1:13">
      <c r="A28" s="32" t="s">
        <v>55</v>
      </c>
      <c r="B28" s="32"/>
      <c r="C28" s="32"/>
      <c r="D28" s="32"/>
      <c r="E28" s="32"/>
      <c r="F28" s="32"/>
      <c r="G28" s="33"/>
      <c r="H28" s="32"/>
      <c r="I28" s="32"/>
      <c r="J28" s="49"/>
      <c r="K28" s="49"/>
      <c r="L28" s="32"/>
      <c r="M28" s="35"/>
    </row>
    <row r="29" spans="1:13">
      <c r="A29" s="32" t="s">
        <v>56</v>
      </c>
      <c r="B29" s="32"/>
      <c r="C29" s="32"/>
      <c r="D29" s="32"/>
      <c r="E29" s="32"/>
      <c r="F29" s="32"/>
      <c r="G29" s="33"/>
      <c r="H29" s="32"/>
      <c r="I29" s="32"/>
      <c r="J29" s="49"/>
      <c r="K29" s="49"/>
      <c r="L29" s="32"/>
      <c r="M29" s="35"/>
    </row>
    <row r="30" spans="1:13">
      <c r="A30" s="32" t="s">
        <v>57</v>
      </c>
      <c r="B30" s="32"/>
      <c r="C30" s="32"/>
      <c r="D30" s="32"/>
      <c r="E30" s="32"/>
      <c r="F30" s="32"/>
      <c r="G30" s="33"/>
      <c r="H30" s="32"/>
      <c r="I30" s="32"/>
      <c r="J30" s="49"/>
      <c r="K30" s="49"/>
      <c r="L30" s="32"/>
      <c r="M30" s="35"/>
    </row>
    <row r="31" spans="1:13">
      <c r="A31" s="32" t="s">
        <v>58</v>
      </c>
      <c r="B31" s="32"/>
      <c r="C31" s="32"/>
      <c r="D31" s="32"/>
      <c r="E31" s="32"/>
      <c r="F31" s="32"/>
      <c r="G31" s="33"/>
      <c r="H31" s="32"/>
      <c r="I31" s="32"/>
      <c r="J31" s="49"/>
      <c r="K31" s="49"/>
      <c r="L31" s="32"/>
      <c r="M31" s="35"/>
    </row>
    <row r="32" spans="1:13">
      <c r="A32" s="32" t="s">
        <v>59</v>
      </c>
      <c r="B32" s="32"/>
      <c r="C32" s="32"/>
      <c r="D32" s="32"/>
      <c r="E32" s="32"/>
      <c r="F32" s="32"/>
      <c r="G32" s="33"/>
      <c r="H32" s="32"/>
      <c r="I32" s="32"/>
      <c r="J32" s="49"/>
      <c r="K32" s="49"/>
      <c r="L32" s="32"/>
      <c r="M32" s="35"/>
    </row>
    <row r="33" spans="1:13">
      <c r="A33" s="32" t="s">
        <v>60</v>
      </c>
      <c r="B33" s="32"/>
      <c r="C33" s="32"/>
      <c r="D33" s="32"/>
      <c r="E33" s="32"/>
      <c r="F33" s="32"/>
      <c r="G33" s="33"/>
      <c r="H33" s="32"/>
      <c r="I33" s="32"/>
      <c r="J33" s="49"/>
      <c r="K33" s="49"/>
      <c r="L33" s="32"/>
      <c r="M33" s="35"/>
    </row>
    <row r="34" spans="1:13">
      <c r="A34" s="32" t="s">
        <v>64</v>
      </c>
      <c r="B34" s="32"/>
      <c r="C34" s="32"/>
      <c r="D34" s="32"/>
      <c r="E34" s="32"/>
      <c r="F34" s="32"/>
      <c r="G34" s="33"/>
      <c r="H34" s="32"/>
      <c r="I34" s="32"/>
      <c r="J34" s="49"/>
      <c r="K34" s="49"/>
      <c r="L34" s="32"/>
      <c r="M34" s="35"/>
    </row>
    <row r="35" spans="1:13">
      <c r="A35" s="32" t="s">
        <v>65</v>
      </c>
      <c r="B35" s="32"/>
      <c r="C35" s="32"/>
      <c r="D35" s="32"/>
      <c r="E35" s="32"/>
      <c r="F35" s="32"/>
      <c r="G35" s="33"/>
      <c r="H35" s="32"/>
      <c r="I35" s="32"/>
      <c r="J35" s="49"/>
      <c r="K35" s="49"/>
      <c r="L35" s="32"/>
      <c r="M35" s="35"/>
    </row>
    <row r="36" spans="1:13">
      <c r="A36" s="32" t="s">
        <v>66</v>
      </c>
      <c r="B36" s="32"/>
      <c r="C36" s="32"/>
      <c r="D36" s="32"/>
      <c r="E36" s="32"/>
      <c r="F36" s="32"/>
      <c r="G36" s="33"/>
      <c r="H36" s="32"/>
      <c r="I36" s="32"/>
      <c r="J36" s="49"/>
      <c r="K36" s="49"/>
      <c r="L36" s="32"/>
      <c r="M36" s="35"/>
    </row>
    <row r="37" spans="1:13">
      <c r="A37" s="32" t="s">
        <v>67</v>
      </c>
      <c r="B37" s="32"/>
      <c r="C37" s="32"/>
      <c r="D37" s="32"/>
      <c r="E37" s="32"/>
      <c r="F37" s="32"/>
      <c r="G37" s="33"/>
      <c r="H37" s="32"/>
      <c r="I37" s="32"/>
      <c r="J37" s="49"/>
      <c r="K37" s="49"/>
      <c r="L37" s="32"/>
      <c r="M37" s="35"/>
    </row>
    <row r="38" spans="1:13">
      <c r="A38" s="32" t="s">
        <v>68</v>
      </c>
      <c r="B38" s="32"/>
      <c r="C38" s="32"/>
      <c r="D38" s="32"/>
      <c r="E38" s="32"/>
      <c r="F38" s="32"/>
      <c r="G38" s="33"/>
      <c r="H38" s="32"/>
      <c r="I38" s="32"/>
      <c r="J38" s="49"/>
      <c r="K38" s="49"/>
      <c r="L38" s="32"/>
      <c r="M38" s="35"/>
    </row>
    <row r="39" spans="1:13">
      <c r="A39" s="32" t="s">
        <v>69</v>
      </c>
      <c r="B39" s="32"/>
      <c r="C39" s="32"/>
      <c r="D39" s="32"/>
      <c r="E39" s="32"/>
      <c r="F39" s="32"/>
      <c r="G39" s="33"/>
      <c r="H39" s="32"/>
      <c r="I39" s="32"/>
      <c r="J39" s="49"/>
      <c r="K39" s="49"/>
      <c r="L39" s="32"/>
      <c r="M39" s="3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60"/>
  <sheetViews>
    <sheetView showGridLines="0" tabSelected="1" view="pageLayout" zoomScaleNormal="100" workbookViewId="0">
      <selection activeCell="F5" sqref="F5"/>
    </sheetView>
  </sheetViews>
  <sheetFormatPr baseColWidth="10" defaultColWidth="9.140625" defaultRowHeight="12.75"/>
  <cols>
    <col min="1" max="1" width="6.42578125" customWidth="1"/>
    <col min="2" max="2" width="12.7109375" customWidth="1"/>
    <col min="3" max="3" width="32.28515625" bestFit="1" customWidth="1"/>
    <col min="4" max="4" width="34.42578125" customWidth="1"/>
    <col min="5" max="5" width="14.7109375" customWidth="1"/>
    <col min="6" max="6" width="21.5703125" customWidth="1"/>
    <col min="7" max="7" width="14.7109375" customWidth="1"/>
  </cols>
  <sheetData>
    <row r="1" spans="1:6" ht="42.75">
      <c r="A1" s="56" t="s">
        <v>24</v>
      </c>
      <c r="B1" s="56"/>
      <c r="C1" s="56"/>
      <c r="D1" s="56"/>
      <c r="F1" s="1" t="s">
        <v>0</v>
      </c>
    </row>
    <row r="2" spans="1:6">
      <c r="A2" s="57"/>
      <c r="B2" s="57"/>
      <c r="C2" s="57"/>
      <c r="D2" s="57"/>
    </row>
    <row r="3" spans="1:6">
      <c r="E3" s="2" t="s">
        <v>1</v>
      </c>
      <c r="F3" s="26">
        <f ca="1">TODAY()</f>
        <v>41982</v>
      </c>
    </row>
    <row r="4" spans="1:6">
      <c r="A4" t="s">
        <v>2</v>
      </c>
      <c r="E4" s="2" t="s">
        <v>3</v>
      </c>
      <c r="F4" s="3" t="str">
        <f>"2014 -" &amp; VLOOKUP(F5,tblContactsClients[],13,FALSE)</f>
        <v>2014 -001</v>
      </c>
    </row>
    <row r="5" spans="1:6">
      <c r="A5" t="s">
        <v>4</v>
      </c>
      <c r="E5" s="2" t="s">
        <v>5</v>
      </c>
      <c r="F5" s="4" t="s">
        <v>28</v>
      </c>
    </row>
    <row r="6" spans="1:6">
      <c r="A6" t="s">
        <v>6</v>
      </c>
    </row>
    <row r="8" spans="1:6">
      <c r="A8" s="5" t="s">
        <v>7</v>
      </c>
      <c r="B8" s="5"/>
      <c r="C8" t="str">
        <f>VLOOKUP(F5,tblContactsClients[],2,FALSE)</f>
        <v>SA XXXX</v>
      </c>
      <c r="E8" s="6" t="s">
        <v>8</v>
      </c>
      <c r="F8" s="27">
        <f ca="1">TODAY() + 60</f>
        <v>42042</v>
      </c>
    </row>
    <row r="9" spans="1:6">
      <c r="A9" t="s">
        <v>9</v>
      </c>
      <c r="C9" t="str">
        <f>VLOOKUP(F5,tblContactsClients[],3,FALSE)</f>
        <v>TOTO</v>
      </c>
      <c r="E9" s="6" t="s">
        <v>10</v>
      </c>
    </row>
    <row r="10" spans="1:6">
      <c r="A10" t="s">
        <v>11</v>
      </c>
      <c r="C10" t="str">
        <f>VLOOKUP(F5,tblContactsClients[],2,FALSE)</f>
        <v>SA XXXX</v>
      </c>
    </row>
    <row r="11" spans="1:6">
      <c r="A11" t="s">
        <v>2</v>
      </c>
      <c r="C11" t="str">
        <f>VLOOKUP(F5,tblContactsClients[],4,FALSE)</f>
        <v>rue Bleue</v>
      </c>
    </row>
    <row r="12" spans="1:6">
      <c r="A12" t="s">
        <v>4</v>
      </c>
      <c r="C12" t="str">
        <f>VLOOKUP(F5,tblContactsClients[],7,FALSE)&amp;","&amp;VLOOKUP(F5,tblContactsClients[],5,FALSE)</f>
        <v>75000,PARIS</v>
      </c>
    </row>
    <row r="13" spans="1:6">
      <c r="A13" t="s">
        <v>12</v>
      </c>
      <c r="C13" s="50">
        <f>VLOOKUP(F5,tblContactsClients[],10,FALSE)</f>
        <v>200000000</v>
      </c>
    </row>
    <row r="16" spans="1:6">
      <c r="A16" s="5" t="s">
        <v>13</v>
      </c>
      <c r="B16" s="5"/>
      <c r="C16" s="5"/>
      <c r="D16" t="s">
        <v>14</v>
      </c>
    </row>
    <row r="17" spans="1:6">
      <c r="A17" s="5"/>
      <c r="B17" s="5"/>
    </row>
    <row r="18" spans="1:6">
      <c r="A18" s="5"/>
      <c r="B18" s="5"/>
    </row>
    <row r="19" spans="1:6">
      <c r="A19" s="5"/>
      <c r="B19" s="5"/>
      <c r="C19" s="5"/>
      <c r="D19" s="5"/>
    </row>
    <row r="21" spans="1:6" s="7" customFormat="1" ht="20.100000000000001" customHeight="1">
      <c r="A21" s="39" t="s">
        <v>110</v>
      </c>
      <c r="B21" s="39" t="s">
        <v>15</v>
      </c>
      <c r="C21" s="58" t="s">
        <v>16</v>
      </c>
      <c r="D21" s="59"/>
      <c r="E21" s="40" t="s">
        <v>17</v>
      </c>
      <c r="F21" s="41" t="s">
        <v>18</v>
      </c>
    </row>
    <row r="22" spans="1:6" s="7" customFormat="1" ht="20.100000000000001" customHeight="1">
      <c r="A22" s="42"/>
      <c r="B22" s="37"/>
      <c r="C22" s="60" t="s">
        <v>108</v>
      </c>
      <c r="D22" s="61"/>
      <c r="E22" s="9"/>
      <c r="F22" s="15">
        <f t="shared" ref="F22" si="0">A22*E22</f>
        <v>0</v>
      </c>
    </row>
    <row r="23" spans="1:6" s="7" customFormat="1" ht="20.100000000000001" customHeight="1">
      <c r="A23" s="42">
        <v>1</v>
      </c>
      <c r="B23" s="37">
        <v>100</v>
      </c>
      <c r="C23" s="54" t="s">
        <v>95</v>
      </c>
      <c r="D23" s="55"/>
      <c r="E23" s="9">
        <f>VLOOKUP(C23,Bibliothèques!A5:B295,2,FALSE)</f>
        <v>2</v>
      </c>
      <c r="F23" s="16">
        <f>E23*B23</f>
        <v>200</v>
      </c>
    </row>
    <row r="24" spans="1:6" s="7" customFormat="1" ht="20.100000000000001" customHeight="1">
      <c r="A24" s="42">
        <v>1</v>
      </c>
      <c r="B24" s="37">
        <v>3</v>
      </c>
      <c r="C24" s="54" t="s">
        <v>82</v>
      </c>
      <c r="D24" s="55"/>
      <c r="E24" s="9">
        <f>VLOOKUP(C24,Bibliothèques!A6:B296,2,FALSE)</f>
        <v>10</v>
      </c>
      <c r="F24" s="16">
        <f t="shared" ref="F24:F26" si="1">E24*B24</f>
        <v>30</v>
      </c>
    </row>
    <row r="25" spans="1:6" s="7" customFormat="1" ht="20.100000000000001" customHeight="1">
      <c r="A25" s="42">
        <v>1</v>
      </c>
      <c r="B25" s="37">
        <v>4</v>
      </c>
      <c r="C25" s="54" t="s">
        <v>103</v>
      </c>
      <c r="D25" s="55"/>
      <c r="E25" s="9">
        <f>VLOOKUP(C25,Bibliothèques!A7:B297,2,FALSE)</f>
        <v>10</v>
      </c>
      <c r="F25" s="16">
        <f t="shared" si="1"/>
        <v>40</v>
      </c>
    </row>
    <row r="26" spans="1:6" s="7" customFormat="1" ht="20.100000000000001" customHeight="1">
      <c r="A26" s="42">
        <v>1</v>
      </c>
      <c r="B26" s="37">
        <v>5</v>
      </c>
      <c r="C26" s="54" t="s">
        <v>106</v>
      </c>
      <c r="D26" s="55"/>
      <c r="E26" s="9">
        <f>VLOOKUP(C26,Bibliothèques!A8:B298,2,FALSE)</f>
        <v>10</v>
      </c>
      <c r="F26" s="16">
        <f t="shared" si="1"/>
        <v>50</v>
      </c>
    </row>
    <row r="27" spans="1:6" s="7" customFormat="1" ht="20.100000000000001" customHeight="1">
      <c r="A27" s="42"/>
      <c r="B27" s="37"/>
      <c r="C27" s="54"/>
      <c r="D27" s="55"/>
      <c r="E27" s="9"/>
      <c r="F27" s="16">
        <f t="shared" ref="F27:F50" si="2">B27*E27</f>
        <v>0</v>
      </c>
    </row>
    <row r="28" spans="1:6" s="7" customFormat="1" ht="20.100000000000001" customHeight="1">
      <c r="A28" s="42"/>
      <c r="B28" s="37"/>
      <c r="C28" s="54"/>
      <c r="D28" s="55"/>
      <c r="E28" s="9"/>
      <c r="F28" s="16">
        <f t="shared" si="2"/>
        <v>0</v>
      </c>
    </row>
    <row r="29" spans="1:6" s="7" customFormat="1" ht="20.100000000000001" customHeight="1">
      <c r="A29" s="42"/>
      <c r="B29" s="37"/>
      <c r="C29" s="54"/>
      <c r="D29" s="55"/>
      <c r="E29" s="9"/>
      <c r="F29" s="16">
        <f t="shared" si="2"/>
        <v>0</v>
      </c>
    </row>
    <row r="30" spans="1:6" s="7" customFormat="1" ht="20.100000000000001" customHeight="1">
      <c r="A30" s="42"/>
      <c r="B30" s="37"/>
      <c r="C30" s="54"/>
      <c r="D30" s="55"/>
      <c r="E30" s="9"/>
      <c r="F30" s="16">
        <f t="shared" si="2"/>
        <v>0</v>
      </c>
    </row>
    <row r="31" spans="1:6" s="7" customFormat="1" ht="20.100000000000001" customHeight="1">
      <c r="A31" s="42"/>
      <c r="B31" s="37"/>
      <c r="C31" s="54"/>
      <c r="D31" s="55"/>
      <c r="E31" s="9"/>
      <c r="F31" s="16">
        <f t="shared" si="2"/>
        <v>0</v>
      </c>
    </row>
    <row r="32" spans="1:6" s="7" customFormat="1" ht="20.100000000000001" customHeight="1">
      <c r="A32" s="42"/>
      <c r="B32" s="37"/>
      <c r="C32" s="54"/>
      <c r="D32" s="55"/>
      <c r="E32" s="9"/>
      <c r="F32" s="16">
        <f t="shared" si="2"/>
        <v>0</v>
      </c>
    </row>
    <row r="33" spans="1:6" s="7" customFormat="1" ht="20.100000000000001" customHeight="1">
      <c r="A33" s="42"/>
      <c r="B33" s="37"/>
      <c r="C33" s="54"/>
      <c r="D33" s="55"/>
      <c r="E33" s="9"/>
      <c r="F33" s="16">
        <f t="shared" si="2"/>
        <v>0</v>
      </c>
    </row>
    <row r="34" spans="1:6" s="7" customFormat="1" ht="20.100000000000001" customHeight="1">
      <c r="A34" s="42"/>
      <c r="B34" s="37"/>
      <c r="C34" s="54"/>
      <c r="D34" s="55"/>
      <c r="E34" s="9"/>
      <c r="F34" s="16">
        <f t="shared" si="2"/>
        <v>0</v>
      </c>
    </row>
    <row r="35" spans="1:6" s="7" customFormat="1" ht="20.100000000000001" customHeight="1">
      <c r="A35" s="42"/>
      <c r="B35" s="37"/>
      <c r="C35" s="54"/>
      <c r="D35" s="55"/>
      <c r="E35" s="9"/>
      <c r="F35" s="16">
        <f t="shared" si="2"/>
        <v>0</v>
      </c>
    </row>
    <row r="36" spans="1:6" s="7" customFormat="1" ht="20.100000000000001" customHeight="1">
      <c r="A36" s="42"/>
      <c r="B36" s="37"/>
      <c r="C36" s="54"/>
      <c r="D36" s="55"/>
      <c r="E36" s="9"/>
      <c r="F36" s="16">
        <f t="shared" si="2"/>
        <v>0</v>
      </c>
    </row>
    <row r="37" spans="1:6" s="7" customFormat="1" ht="20.100000000000001" customHeight="1">
      <c r="A37" s="42"/>
      <c r="B37" s="37"/>
      <c r="C37" s="54"/>
      <c r="D37" s="55"/>
      <c r="E37" s="9"/>
      <c r="F37" s="16">
        <f t="shared" si="2"/>
        <v>0</v>
      </c>
    </row>
    <row r="38" spans="1:6" s="7" customFormat="1" ht="20.100000000000001" customHeight="1">
      <c r="A38" s="42"/>
      <c r="B38" s="37"/>
      <c r="C38" s="54"/>
      <c r="D38" s="55"/>
      <c r="E38" s="9"/>
      <c r="F38" s="16">
        <f t="shared" si="2"/>
        <v>0</v>
      </c>
    </row>
    <row r="39" spans="1:6" s="7" customFormat="1" ht="20.100000000000001" customHeight="1">
      <c r="A39" s="42"/>
      <c r="B39" s="37"/>
      <c r="C39" s="54"/>
      <c r="D39" s="55"/>
      <c r="E39" s="9"/>
      <c r="F39" s="16">
        <f t="shared" si="2"/>
        <v>0</v>
      </c>
    </row>
    <row r="40" spans="1:6" s="7" customFormat="1" ht="20.100000000000001" customHeight="1">
      <c r="A40" s="42"/>
      <c r="B40" s="37"/>
      <c r="C40" s="54"/>
      <c r="D40" s="55"/>
      <c r="E40" s="9"/>
      <c r="F40" s="16">
        <f t="shared" si="2"/>
        <v>0</v>
      </c>
    </row>
    <row r="41" spans="1:6" s="7" customFormat="1" ht="20.100000000000001" customHeight="1">
      <c r="A41" s="42"/>
      <c r="B41" s="37"/>
      <c r="C41" s="54"/>
      <c r="D41" s="55"/>
      <c r="E41" s="9"/>
      <c r="F41" s="16">
        <f t="shared" si="2"/>
        <v>0</v>
      </c>
    </row>
    <row r="42" spans="1:6" s="7" customFormat="1" ht="20.100000000000001" customHeight="1">
      <c r="A42" s="42"/>
      <c r="B42" s="37"/>
      <c r="C42" s="54"/>
      <c r="D42" s="55"/>
      <c r="E42" s="9"/>
      <c r="F42" s="16">
        <f t="shared" si="2"/>
        <v>0</v>
      </c>
    </row>
    <row r="43" spans="1:6" s="7" customFormat="1" ht="20.100000000000001" customHeight="1">
      <c r="A43" s="42"/>
      <c r="B43" s="37"/>
      <c r="C43" s="54"/>
      <c r="D43" s="55"/>
      <c r="E43" s="9"/>
      <c r="F43" s="16">
        <f t="shared" si="2"/>
        <v>0</v>
      </c>
    </row>
    <row r="44" spans="1:6" s="7" customFormat="1" ht="20.100000000000001" customHeight="1">
      <c r="A44" s="42"/>
      <c r="B44" s="37"/>
      <c r="C44" s="62" t="s">
        <v>109</v>
      </c>
      <c r="D44" s="63"/>
      <c r="E44" s="9"/>
      <c r="F44" s="16">
        <f t="shared" si="2"/>
        <v>0</v>
      </c>
    </row>
    <row r="45" spans="1:6" s="7" customFormat="1" ht="20.100000000000001" customHeight="1">
      <c r="A45" s="42">
        <v>2</v>
      </c>
      <c r="B45" s="37">
        <v>10</v>
      </c>
      <c r="C45" s="54" t="s">
        <v>97</v>
      </c>
      <c r="D45" s="55"/>
      <c r="E45" s="9">
        <f>VLOOKUP(C45,Bibliothèques!A24:B59,2,FALSE)</f>
        <v>45</v>
      </c>
      <c r="F45" s="16">
        <f>E45*B45</f>
        <v>450</v>
      </c>
    </row>
    <row r="46" spans="1:6" s="7" customFormat="1" ht="20.100000000000001" customHeight="1">
      <c r="A46" s="42"/>
      <c r="B46" s="37"/>
      <c r="C46" s="54"/>
      <c r="D46" s="55"/>
      <c r="E46" s="9"/>
      <c r="F46" s="16">
        <f t="shared" si="2"/>
        <v>0</v>
      </c>
    </row>
    <row r="47" spans="1:6" s="7" customFormat="1" ht="20.100000000000001" customHeight="1">
      <c r="A47" s="42"/>
      <c r="B47" s="37"/>
      <c r="C47" s="54"/>
      <c r="D47" s="55"/>
      <c r="E47" s="9"/>
      <c r="F47" s="16">
        <f t="shared" si="2"/>
        <v>0</v>
      </c>
    </row>
    <row r="48" spans="1:6" s="7" customFormat="1" ht="20.100000000000001" customHeight="1">
      <c r="A48" s="42"/>
      <c r="B48" s="37"/>
      <c r="C48" s="54"/>
      <c r="D48" s="55"/>
      <c r="E48" s="9"/>
      <c r="F48" s="16">
        <f t="shared" si="2"/>
        <v>0</v>
      </c>
    </row>
    <row r="49" spans="1:6" s="7" customFormat="1" ht="20.100000000000001" customHeight="1">
      <c r="A49" s="42"/>
      <c r="B49" s="37"/>
      <c r="C49" s="54"/>
      <c r="D49" s="55"/>
      <c r="E49" s="9"/>
      <c r="F49" s="16">
        <f t="shared" si="2"/>
        <v>0</v>
      </c>
    </row>
    <row r="50" spans="1:6" s="7" customFormat="1" ht="20.100000000000001" customHeight="1">
      <c r="A50" s="43"/>
      <c r="B50" s="38"/>
      <c r="C50" s="18"/>
      <c r="D50" s="10"/>
      <c r="E50" s="11"/>
      <c r="F50" s="17">
        <f t="shared" si="2"/>
        <v>0</v>
      </c>
    </row>
    <row r="51" spans="1:6" s="7" customFormat="1" ht="20.100000000000001" customHeight="1">
      <c r="A51" s="8"/>
      <c r="B51" s="8"/>
      <c r="C51" s="8"/>
      <c r="D51" s="8"/>
      <c r="E51" s="12" t="s">
        <v>19</v>
      </c>
      <c r="F51" s="44">
        <f>SUM(F22:F50)</f>
        <v>770</v>
      </c>
    </row>
    <row r="52" spans="1:6" s="7" customFormat="1" ht="20.100000000000001" customHeight="1">
      <c r="A52" s="8"/>
      <c r="B52" s="8"/>
      <c r="C52" s="8"/>
      <c r="D52" s="8"/>
      <c r="E52" s="52" t="s">
        <v>111</v>
      </c>
      <c r="F52" s="53">
        <f>SUM(F23:F43)*20/100</f>
        <v>64</v>
      </c>
    </row>
    <row r="53" spans="1:6" s="7" customFormat="1" ht="20.100000000000001" customHeight="1">
      <c r="A53" s="8"/>
      <c r="B53" s="8"/>
      <c r="C53" s="8"/>
      <c r="D53" s="8"/>
      <c r="E53" s="52" t="s">
        <v>112</v>
      </c>
      <c r="F53" s="53">
        <f>SUM(F45:F50)*7/100</f>
        <v>31.5</v>
      </c>
    </row>
    <row r="54" spans="1:6" s="7" customFormat="1" ht="20.100000000000001" customHeight="1">
      <c r="A54" s="8"/>
      <c r="B54" s="8"/>
      <c r="C54" s="8"/>
      <c r="D54" s="8"/>
      <c r="E54" s="12" t="s">
        <v>76</v>
      </c>
      <c r="F54" s="11">
        <v>0</v>
      </c>
    </row>
    <row r="55" spans="1:6" s="7" customFormat="1" ht="20.100000000000001" customHeight="1">
      <c r="E55" s="13" t="s">
        <v>20</v>
      </c>
      <c r="F55" s="19">
        <f>SUM(F51:F53)-F54</f>
        <v>865.5</v>
      </c>
    </row>
    <row r="57" spans="1:6">
      <c r="A57" t="s">
        <v>21</v>
      </c>
    </row>
    <row r="60" spans="1:6">
      <c r="A60" s="14"/>
      <c r="B60" s="14"/>
      <c r="C60" s="14"/>
      <c r="D60" s="14"/>
    </row>
  </sheetData>
  <mergeCells count="31">
    <mergeCell ref="A1:D1"/>
    <mergeCell ref="A2:D2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9:D49"/>
    <mergeCell ref="C44:D44"/>
    <mergeCell ref="C45:D45"/>
    <mergeCell ref="C46:D46"/>
    <mergeCell ref="C47:D47"/>
    <mergeCell ref="C48:D48"/>
  </mergeCells>
  <phoneticPr fontId="0" type="noConversion"/>
  <dataValidations count="3">
    <dataValidation type="list" allowBlank="1" showInputMessage="1" showErrorMessage="1" sqref="F5">
      <formula1>Code_clients</formula1>
    </dataValidation>
    <dataValidation type="list" allowBlank="1" showInputMessage="1" showErrorMessage="1" sqref="C23:D43">
      <formula1>Description</formula1>
    </dataValidation>
    <dataValidation type="list" allowBlank="1" showInputMessage="1" showErrorMessage="1" sqref="C45:D45">
      <formula1>MO</formula1>
    </dataValidation>
  </dataValidations>
  <printOptions horizontalCentered="1"/>
  <pageMargins left="0.5" right="0.3359375" top="0.5" bottom="0.5" header="0.5" footer="0.5"/>
  <pageSetup paperSize="9" scale="75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clients'!$A$7:$A$100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view="pageLayout" topLeftCell="A30" zoomScaleNormal="100" workbookViewId="0">
      <selection activeCell="A27" sqref="A27"/>
    </sheetView>
  </sheetViews>
  <sheetFormatPr baseColWidth="10" defaultRowHeight="12.75"/>
  <cols>
    <col min="1" max="1" width="38.42578125" customWidth="1"/>
  </cols>
  <sheetData>
    <row r="1" spans="1:7" ht="15">
      <c r="A1" s="23" t="s">
        <v>22</v>
      </c>
      <c r="B1" s="22"/>
      <c r="C1" s="21"/>
      <c r="D1" s="21"/>
      <c r="E1" s="21"/>
      <c r="F1" s="21"/>
      <c r="G1" s="21"/>
    </row>
    <row r="2" spans="1:7">
      <c r="A2" s="21"/>
      <c r="B2" s="21"/>
      <c r="C2" s="21"/>
      <c r="D2" s="21"/>
      <c r="E2" s="21"/>
      <c r="F2" s="21"/>
      <c r="G2" s="21"/>
    </row>
    <row r="3" spans="1:7">
      <c r="E3" s="24"/>
    </row>
    <row r="4" spans="1:7">
      <c r="A4" s="25" t="s">
        <v>70</v>
      </c>
      <c r="B4" s="20" t="s">
        <v>71</v>
      </c>
      <c r="C4" s="20"/>
      <c r="D4" s="24"/>
      <c r="E4" s="24"/>
      <c r="F4" s="20" t="s">
        <v>23</v>
      </c>
    </row>
    <row r="5" spans="1:7">
      <c r="A5" s="25" t="s">
        <v>95</v>
      </c>
      <c r="B5" s="20">
        <v>2</v>
      </c>
      <c r="C5" s="20"/>
      <c r="E5" s="24"/>
      <c r="F5" t="s">
        <v>72</v>
      </c>
    </row>
    <row r="6" spans="1:7">
      <c r="A6" s="25" t="s">
        <v>82</v>
      </c>
      <c r="B6" s="20">
        <v>10</v>
      </c>
      <c r="C6" s="20"/>
      <c r="E6" s="24"/>
      <c r="F6" t="s">
        <v>73</v>
      </c>
    </row>
    <row r="7" spans="1:7">
      <c r="A7" s="25" t="s">
        <v>83</v>
      </c>
      <c r="B7" s="20">
        <v>10</v>
      </c>
      <c r="C7" s="20"/>
      <c r="E7" s="24"/>
      <c r="F7" t="s">
        <v>74</v>
      </c>
    </row>
    <row r="8" spans="1:7">
      <c r="A8" s="25" t="s">
        <v>84</v>
      </c>
      <c r="B8" s="20">
        <v>10</v>
      </c>
      <c r="C8" s="20"/>
      <c r="F8" t="s">
        <v>75</v>
      </c>
    </row>
    <row r="9" spans="1:7">
      <c r="A9" s="25" t="s">
        <v>85</v>
      </c>
      <c r="B9" s="20">
        <v>10</v>
      </c>
      <c r="C9" s="20"/>
    </row>
    <row r="10" spans="1:7">
      <c r="A10" s="25" t="s">
        <v>86</v>
      </c>
      <c r="B10" s="20">
        <v>10</v>
      </c>
      <c r="C10" s="20"/>
    </row>
    <row r="11" spans="1:7">
      <c r="A11" s="25" t="s">
        <v>87</v>
      </c>
      <c r="B11" s="20">
        <v>10</v>
      </c>
      <c r="C11" s="20"/>
    </row>
    <row r="12" spans="1:7">
      <c r="A12" s="25" t="s">
        <v>88</v>
      </c>
      <c r="B12" s="20">
        <v>10</v>
      </c>
      <c r="C12" s="20"/>
    </row>
    <row r="13" spans="1:7">
      <c r="A13" s="25" t="s">
        <v>98</v>
      </c>
      <c r="B13" s="20">
        <v>10</v>
      </c>
    </row>
    <row r="14" spans="1:7">
      <c r="A14" s="25" t="s">
        <v>99</v>
      </c>
      <c r="B14" s="20">
        <v>10</v>
      </c>
    </row>
    <row r="15" spans="1:7">
      <c r="A15" s="25" t="s">
        <v>100</v>
      </c>
      <c r="B15" s="20">
        <v>10</v>
      </c>
    </row>
    <row r="16" spans="1:7">
      <c r="A16" s="25" t="s">
        <v>101</v>
      </c>
      <c r="B16" s="20">
        <v>10</v>
      </c>
    </row>
    <row r="17" spans="1:2">
      <c r="A17" s="25" t="s">
        <v>102</v>
      </c>
      <c r="B17" s="20">
        <v>10</v>
      </c>
    </row>
    <row r="18" spans="1:2">
      <c r="A18" s="25" t="s">
        <v>103</v>
      </c>
      <c r="B18" s="20">
        <v>10</v>
      </c>
    </row>
    <row r="19" spans="1:2">
      <c r="A19" s="25" t="s">
        <v>104</v>
      </c>
      <c r="B19" s="20">
        <v>10</v>
      </c>
    </row>
    <row r="20" spans="1:2">
      <c r="A20" s="25" t="s">
        <v>105</v>
      </c>
      <c r="B20" s="20">
        <v>10</v>
      </c>
    </row>
    <row r="21" spans="1:2">
      <c r="A21" s="25" t="s">
        <v>106</v>
      </c>
      <c r="B21" s="20">
        <v>10</v>
      </c>
    </row>
    <row r="22" spans="1:2">
      <c r="A22" s="25" t="s">
        <v>107</v>
      </c>
      <c r="B22" s="20">
        <v>10</v>
      </c>
    </row>
    <row r="23" spans="1:2">
      <c r="A23" t="s">
        <v>96</v>
      </c>
      <c r="B23" t="s">
        <v>94</v>
      </c>
    </row>
    <row r="24" spans="1:2">
      <c r="A24" t="s">
        <v>97</v>
      </c>
      <c r="B24">
        <v>45</v>
      </c>
    </row>
    <row r="25" spans="1:2">
      <c r="A25" s="25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25260F1-5711-4C2E-BF3A-D8B22C1B85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clients</vt:lpstr>
      <vt:lpstr>Devis</vt:lpstr>
      <vt:lpstr>Bibliothèques</vt:lpstr>
      <vt:lpstr>Code_clients</vt:lpstr>
      <vt:lpstr>Description</vt:lpstr>
      <vt:lpstr>MO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architecte</dc:creator>
  <cp:lastModifiedBy>Henri</cp:lastModifiedBy>
  <cp:lastPrinted>2014-12-09T14:10:37Z</cp:lastPrinted>
  <dcterms:created xsi:type="dcterms:W3CDTF">2014-12-08T14:00:38Z</dcterms:created>
  <dcterms:modified xsi:type="dcterms:W3CDTF">2014-12-09T15:00:40Z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TC010184641036</vt:lpwstr>
  </property>
</Properties>
</file>