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120" yWindow="30" windowWidth="10515" windowHeight="7230"/>
  </bookViews>
  <sheets>
    <sheet name="Devis" sheetId="1" r:id="rId1"/>
    <sheet name="Listes des articles" sheetId="2" r:id="rId2"/>
  </sheets>
  <definedNames>
    <definedName name="_xlnm._FilterDatabase" localSheetId="0" hidden="1">Devis!$A$15:$A$118</definedName>
    <definedName name="Articles">'Listes des articles'!$A$2:$C$28</definedName>
    <definedName name="CODA">'Listes des articles'!$A:$A</definedName>
    <definedName name="_xlnm.Print_Titles" localSheetId="0">Devis!$15:$15</definedName>
    <definedName name="liste_Inventaire">Inventaire[Designation]</definedName>
    <definedName name="liste_Prix">Inventaire[Prix unitaire]</definedName>
    <definedName name="_xlnm.Print_Area" localSheetId="0">Devis!$B$1:$F$100</definedName>
  </definedNames>
  <calcPr calcId="125725"/>
</workbook>
</file>

<file path=xl/calcChain.xml><?xml version="1.0" encoding="utf-8"?>
<calcChain xmlns="http://schemas.openxmlformats.org/spreadsheetml/2006/main">
  <c r="G16" i="1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B80"/>
  <c r="B81"/>
  <c r="B82"/>
  <c r="B83"/>
  <c r="B84"/>
  <c r="B85"/>
  <c r="B86"/>
  <c r="B87"/>
  <c r="F80"/>
  <c r="F81"/>
  <c r="F82"/>
  <c r="F83"/>
  <c r="F84"/>
  <c r="F86"/>
  <c r="F87"/>
  <c r="E80"/>
  <c r="E81"/>
  <c r="E82"/>
  <c r="E83"/>
  <c r="E84"/>
  <c r="E85"/>
  <c r="F85" s="1"/>
  <c r="E86"/>
  <c r="E87"/>
  <c r="B67"/>
  <c r="B68"/>
  <c r="B69"/>
  <c r="B70"/>
  <c r="B71"/>
  <c r="B72"/>
  <c r="B73"/>
  <c r="B74"/>
  <c r="B75"/>
  <c r="B76"/>
  <c r="B77"/>
  <c r="B78"/>
  <c r="B79"/>
  <c r="F67"/>
  <c r="F68"/>
  <c r="F69"/>
  <c r="F70"/>
  <c r="F71"/>
  <c r="F72"/>
  <c r="F73"/>
  <c r="F74"/>
  <c r="F75"/>
  <c r="F76"/>
  <c r="F77"/>
  <c r="F78"/>
  <c r="F79"/>
  <c r="E20"/>
  <c r="F20" s="1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F55"/>
  <c r="F56"/>
  <c r="F57"/>
  <c r="F58"/>
  <c r="F59"/>
  <c r="F60"/>
  <c r="F61"/>
  <c r="F62"/>
  <c r="F63"/>
  <c r="F64"/>
  <c r="F65"/>
  <c r="F66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E16"/>
  <c r="F16" s="1"/>
  <c r="E17"/>
  <c r="F17" s="1"/>
  <c r="E18"/>
  <c r="F18" s="1"/>
  <c r="E19"/>
  <c r="F19" s="1"/>
  <c r="B16"/>
  <c r="B17"/>
  <c r="B18"/>
  <c r="B19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91" l="1"/>
  <c r="F89" l="1"/>
  <c r="F90" s="1"/>
</calcChain>
</file>

<file path=xl/sharedStrings.xml><?xml version="1.0" encoding="utf-8"?>
<sst xmlns="http://schemas.openxmlformats.org/spreadsheetml/2006/main" count="127" uniqueCount="85">
  <si>
    <t xml:space="preserve">Devis n° : </t>
  </si>
  <si>
    <t>Designation</t>
  </si>
  <si>
    <t>Quantité(s)</t>
  </si>
  <si>
    <t>Unité(s)</t>
  </si>
  <si>
    <t>Prix unitaire</t>
  </si>
  <si>
    <t xml:space="preserve">Total </t>
  </si>
  <si>
    <t xml:space="preserve">Appareillage ODACE de chez Schneider Electric </t>
  </si>
  <si>
    <t xml:space="preserve">Tableau de distribution en disjoncteurs Schneider Electric </t>
  </si>
  <si>
    <t>Un va et vient un centre</t>
  </si>
  <si>
    <t>Un interrupteur une applique sur évier</t>
  </si>
  <si>
    <t>Prise 10/16 A BI+T</t>
  </si>
  <si>
    <t>Prise 16A BI+T Lave vaisselle</t>
  </si>
  <si>
    <t>Prise 20A BI+T four</t>
  </si>
  <si>
    <t>Sortie 32A plaques</t>
  </si>
  <si>
    <t>Prise RJ 45</t>
  </si>
  <si>
    <t>Prise télévision</t>
  </si>
  <si>
    <t>Un interrupteur un centre</t>
  </si>
  <si>
    <t>Un interrupteur une applique sur lavabo</t>
  </si>
  <si>
    <t>Mise à la terre sanitaire</t>
  </si>
  <si>
    <t>Alimentation chauffe eau T FLOW HYGRO</t>
  </si>
  <si>
    <t>Alimentation VMC double flux</t>
  </si>
  <si>
    <t>Prise 16A BI+T lave linge</t>
  </si>
  <si>
    <t>Alimentation porte de garage</t>
  </si>
  <si>
    <t>Un interrupteur une applique</t>
  </si>
  <si>
    <t>Réalisation d' un circuit de terre</t>
  </si>
  <si>
    <t>Mise à la terre sanitaire arrivée d'eau</t>
  </si>
  <si>
    <t>Fourniture et pose d'un contrôleur d'énergie WISSEUR</t>
  </si>
  <si>
    <t>Alimentation volet électrique</t>
  </si>
  <si>
    <t>Alimentation sèche serviette</t>
  </si>
  <si>
    <t>Prise 16A BI+T sèche linge 1</t>
  </si>
  <si>
    <t>A l'intention de M.GALBON</t>
  </si>
  <si>
    <t>Référence chantier : M ou Mme LEMMONIER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</si>
  <si>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</si>
  <si>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</si>
  <si>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</si>
  <si>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</si>
  <si>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</si>
  <si>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Montant H.T</t>
  </si>
  <si>
    <t>Montant T.T.C</t>
  </si>
  <si>
    <t xml:space="preserve">TVA </t>
  </si>
  <si>
    <t>12 route</t>
  </si>
  <si>
    <t xml:space="preserve">Tel client : 06 26 </t>
  </si>
  <si>
    <t>code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</si>
  <si>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</si>
  <si>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</si>
  <si>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</si>
  <si>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</si>
  <si>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</si>
  <si>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</si>
  <si>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</si>
  <si>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</si>
  <si>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</si>
  <si>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</si>
  <si>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</si>
  <si>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</si>
  <si>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</si>
  <si>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</si>
  <si>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</si>
  <si>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</si>
  <si>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</si>
  <si>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</si>
  <si>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</si>
  <si>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</si>
  <si>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</si>
  <si>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</si>
  <si>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</si>
  <si>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</si>
  <si>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</si>
  <si>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</si>
  <si>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Code</t>
  </si>
  <si>
    <t>Forfait de mise en route et d'équilibrage</t>
  </si>
  <si>
    <t>Fourniture et cablage d'un tableau de communication</t>
  </si>
  <si>
    <t>Passage d'une gaine de 20 vide pour le futur interphone</t>
  </si>
  <si>
    <t>Passage d'une gaine de 20 vide pour le futur store extérieur</t>
  </si>
  <si>
    <t>OK</t>
  </si>
  <si>
    <t>Mode opératoire</t>
  </si>
  <si>
    <t>Aller dans la feuille "Liste des articles"</t>
  </si>
  <si>
    <t>Double cliquer sur le code colonne A</t>
  </si>
  <si>
    <t>Les informations s'affichent dans le Devis</t>
  </si>
  <si>
    <t>Saisir la quantité</t>
  </si>
  <si>
    <t>Elle sert à filtrer les lignes non vides à imprimer</t>
  </si>
  <si>
    <t>Pour Imprimer-&gt; cliquer sur le bouton IMPRIMER LE DEVIS</t>
  </si>
  <si>
    <t>La colonne A n'est pas imprimée.</t>
  </si>
  <si>
    <t xml:space="preserve">La colonne G peut être est masquée ou non. </t>
  </si>
  <si>
    <t>Col_test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</si>
</sst>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4">
      <alignment wrapText="1"/>
    </xf>
    <xf numFmtId="0" fontId="4" fillId="0" borderId="0"/>
    <xf numFmtId="44" fontId="4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44" fontId="0" fillId="0" borderId="1" xfId="0" applyNumberFormat="1" applyBorder="1"/>
    <xf numFmtId="0" fontId="0" fillId="2" borderId="1" xfId="0" applyFill="1" applyBorder="1" applyAlignment="1">
      <alignment horizontal="right" vertical="center"/>
    </xf>
    <xf numFmtId="44" fontId="0" fillId="2" borderId="1" xfId="0" applyNumberFormat="1" applyFill="1" applyBorder="1" applyAlignment="1">
      <alignment horizontal="right" vertical="center"/>
    </xf>
    <xf numFmtId="44" fontId="0" fillId="0" borderId="0" xfId="0" applyNumberFormat="1"/>
    <xf numFmtId="0" fontId="0" fillId="0" borderId="0" xfId="0" applyAlignment="1">
      <alignment horizontal="left"/>
    </xf>
    <xf numFmtId="0" fontId="0" fillId="0" borderId="14" xfId="0" applyBorder="1"/>
    <xf numFmtId="0" fontId="3" fillId="0" borderId="8" xfId="0" applyFont="1" applyBorder="1" applyAlignment="1">
      <alignment horizontal="center" vertical="center"/>
    </xf>
    <xf numFmtId="0" fontId="0" fillId="0" borderId="0" xfId="0" applyFill="1"/>
    <xf numFmtId="164" fontId="0" fillId="0" borderId="1" xfId="0" applyNumberFormat="1" applyFill="1" applyBorder="1"/>
    <xf numFmtId="0" fontId="0" fillId="0" borderId="6" xfId="0" applyBorder="1" applyAlignment="1">
      <alignment horizontal="left"/>
    </xf>
    <xf numFmtId="9" fontId="0" fillId="0" borderId="5" xfId="0" applyNumberFormat="1" applyBorder="1"/>
    <xf numFmtId="164" fontId="0" fillId="0" borderId="5" xfId="0" applyNumberFormat="1" applyBorder="1"/>
    <xf numFmtId="0" fontId="0" fillId="0" borderId="8" xfId="0" applyBorder="1"/>
    <xf numFmtId="44" fontId="0" fillId="0" borderId="8" xfId="0" applyNumberFormat="1" applyBorder="1"/>
    <xf numFmtId="0" fontId="0" fillId="0" borderId="0" xfId="0"/>
    <xf numFmtId="0" fontId="0" fillId="0" borderId="9" xfId="0" applyBorder="1" applyAlignment="1">
      <alignment wrapText="1"/>
    </xf>
    <xf numFmtId="0" fontId="0" fillId="0" borderId="10" xfId="0" applyBorder="1" applyAlignment="1"/>
    <xf numFmtId="0" fontId="0" fillId="0" borderId="7" xfId="0" applyBorder="1" applyAlignment="1"/>
    <xf numFmtId="0" fontId="0" fillId="0" borderId="0" xfId="0" applyAlignment="1"/>
    <xf numFmtId="0" fontId="0" fillId="0" borderId="0" xfId="0"/>
    <xf numFmtId="164" fontId="0" fillId="2" borderId="1" xfId="0" applyNumberForma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0" borderId="0" xfId="0"/>
    <xf numFmtId="0" fontId="0" fillId="2" borderId="1" xfId="0" applyNumberFormat="1" applyFill="1" applyBorder="1" applyAlignment="1">
      <alignment horizontal="left" vertical="center" wrapText="1"/>
    </xf>
    <xf numFmtId="0" fontId="0" fillId="2" borderId="5" xfId="0" applyNumberFormat="1" applyFill="1" applyBorder="1" applyAlignment="1">
      <alignment horizontal="left" vertical="center" wrapText="1"/>
    </xf>
    <xf numFmtId="0" fontId="0" fillId="0" borderId="0" xfId="0"/>
    <xf numFmtId="0" fontId="0" fillId="0" borderId="0" xfId="0" applyFill="1" applyBorder="1"/>
    <xf numFmtId="0" fontId="0" fillId="3" borderId="0" xfId="0" applyFill="1"/>
    <xf numFmtId="0" fontId="0" fillId="3" borderId="0" xfId="0" applyFill="1" applyBorder="1"/>
    <xf numFmtId="0" fontId="6" fillId="3" borderId="0" xfId="0" applyFont="1" applyFill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6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</cellXfs>
  <cellStyles count="6">
    <cellStyle name="Monétaire 2" xfId="3"/>
    <cellStyle name="Monétaire 3" xfId="5"/>
    <cellStyle name="Normal" xfId="0" builtinId="0"/>
    <cellStyle name="Normal 2" xfId="2"/>
    <cellStyle name="Normal 3" xfId="4"/>
    <cellStyle name="tableau" xfId="1"/>
  </cellStyles>
  <dxfs count="11"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color auto="1"/>
      </font>
    </dxf>
  </dxfs>
  <tableStyles count="1" defaultTableStyle="TableStyleMedium2" defaultPivotStyle="PivotStyleLight16">
    <tableStyle name="Style de tableau 1" pivot="0" count="1">
      <tableStyleElement type="wholeTable" dxfId="1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2</xdr:row>
      <xdr:rowOff>104774</xdr:rowOff>
    </xdr:from>
    <xdr:to>
      <xdr:col>7</xdr:col>
      <xdr:colOff>1562100</xdr:colOff>
      <xdr:row>6</xdr:row>
      <xdr:rowOff>38099</xdr:rowOff>
    </xdr:to>
    <xdr:sp macro="[0]!imprime" textlink="">
      <xdr:nvSpPr>
        <xdr:cNvPr id="2" name="Rectangle à coins arrondis 1"/>
        <xdr:cNvSpPr/>
      </xdr:nvSpPr>
      <xdr:spPr>
        <a:xfrm>
          <a:off x="6800850" y="590549"/>
          <a:ext cx="1095375" cy="695325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IMPRIMER </a:t>
          </a:r>
        </a:p>
        <a:p>
          <a:pPr algn="ctr"/>
          <a:r>
            <a:rPr lang="fr-FR" sz="1100"/>
            <a:t>LE</a:t>
          </a:r>
        </a:p>
        <a:p>
          <a:pPr algn="ctr"/>
          <a:r>
            <a:rPr lang="fr-FR" sz="1100"/>
            <a:t> DEVIS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5:G87" totalsRowShown="0" headerRowDxfId="9" headerRowBorderDxfId="8" totalsRowBorderDxfId="7">
  <autoFilter ref="B15:G87"/>
  <tableColumns count="6">
    <tableColumn id="1" name="Designation" dataDxfId="6">
      <calculatedColumnFormula>IF($A16="","",VLOOKUP(A16, Articles,2,FALSE))</calculatedColumnFormula>
    </tableColumn>
    <tableColumn id="2" name="Quantité(s)" dataDxfId="5"/>
    <tableColumn id="3" name="Unité(s)" dataDxfId="4"/>
    <tableColumn id="4" name="Prix unitaire" dataDxfId="3">
      <calculatedColumnFormula>IF(A16="","",VLOOKUP(A16,Articles,3,FALSE))</calculatedColumnFormula>
    </tableColumn>
    <tableColumn id="5" name="Total " dataDxfId="2">
      <calculatedColumnFormula>IF(A16="","",C16*E16)</calculatedColumnFormula>
    </tableColumn>
    <tableColumn id="6" name="Col_test">
      <calculatedColumnFormula>IF(A16="","","OK")</calculatedColumnFormula>
    </tableColumn>
  </tableColumns>
  <tableStyleInfo name="TableStyleMedium1" showFirstColumn="0" showLastColumn="0" showRowStripes="0" showColumnStripes="0"/>
</table>
</file>

<file path=xl/tables/table2.xml><?xml version="1.0" encoding="utf-8"?>
<table xmlns="http://schemas.openxmlformats.org/spreadsheetml/2006/main" id="2" name="Inventaire" displayName="Inventaire" ref="B1:C28" totalsRowShown="0">
  <autoFilter ref="B1:C28"/>
  <sortState ref="B2:C27">
    <sortCondition ref="B1:B27"/>
  </sortState>
  <tableColumns count="2">
    <tableColumn id="1" name="Designation" dataDxfId="1"/>
    <tableColumn id="2" name="Prix uni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V100"/>
  <sheetViews>
    <sheetView tabSelected="1" zoomScaleNormal="100" workbookViewId="0">
      <selection activeCell="H23" sqref="H23"/>
    </sheetView>
  </sheetViews>
  <sheetFormatPr baseColWidth="10" defaultRowHeight="15"/>
  <cols>
    <col min="1" max="1" width="5.28515625" style="31" customWidth="1"/>
    <col min="2" max="2" width="47.28515625" customWidth="1"/>
    <col min="3" max="3" width="10.42578125" customWidth="1"/>
    <col min="4" max="4" width="10.85546875" customWidth="1"/>
    <col min="5" max="6" width="10.5703125" customWidth="1"/>
    <col min="7" max="7" width="11.42578125" customWidth="1"/>
    <col min="8" max="8" width="53.85546875" customWidth="1"/>
  </cols>
  <sheetData>
    <row r="1" spans="1:9" ht="18.75" customHeight="1">
      <c r="B1" s="1"/>
      <c r="C1" s="1"/>
      <c r="F1" s="2"/>
    </row>
    <row r="2" spans="1:9" ht="19.5" customHeight="1">
      <c r="B2" s="1"/>
      <c r="C2" s="1"/>
      <c r="E2" s="59" t="s">
        <v>0</v>
      </c>
      <c r="F2" s="60"/>
    </row>
    <row r="4" spans="1:9">
      <c r="B4" t="s">
        <v>41</v>
      </c>
      <c r="C4" s="61" t="s">
        <v>30</v>
      </c>
      <c r="D4" s="62"/>
      <c r="E4" s="62"/>
      <c r="F4" s="63"/>
      <c r="H4" s="16"/>
      <c r="I4" s="16"/>
    </row>
    <row r="5" spans="1:9">
      <c r="C5" s="64" t="s">
        <v>40</v>
      </c>
      <c r="D5" s="65"/>
      <c r="E5" s="65"/>
      <c r="F5" s="66"/>
      <c r="H5" s="16"/>
      <c r="I5" s="16"/>
    </row>
    <row r="6" spans="1:9">
      <c r="C6" s="64"/>
      <c r="D6" s="65"/>
      <c r="E6" s="65"/>
      <c r="F6" s="66"/>
      <c r="H6" s="16"/>
      <c r="I6" s="16"/>
    </row>
    <row r="7" spans="1:9">
      <c r="C7" s="64"/>
      <c r="D7" s="65"/>
      <c r="E7" s="65"/>
      <c r="F7" s="66"/>
      <c r="H7" s="3"/>
      <c r="I7" s="3"/>
    </row>
    <row r="8" spans="1:9">
      <c r="C8" s="43"/>
      <c r="D8" s="44"/>
      <c r="E8" s="44"/>
      <c r="F8" s="45"/>
    </row>
    <row r="9" spans="1:9">
      <c r="E9" s="3"/>
      <c r="F9" s="3"/>
    </row>
    <row r="10" spans="1:9">
      <c r="B10" s="56" t="s">
        <v>31</v>
      </c>
      <c r="C10" s="56"/>
      <c r="D10" s="56"/>
      <c r="E10" s="3"/>
      <c r="F10" s="3"/>
    </row>
    <row r="11" spans="1:9">
      <c r="B11" s="56" t="s">
        <v>6</v>
      </c>
      <c r="C11" s="56"/>
      <c r="D11" s="56"/>
      <c r="E11" s="3"/>
      <c r="F11" s="3"/>
    </row>
    <row r="12" spans="1:9">
      <c r="B12" s="56" t="s">
        <v>7</v>
      </c>
      <c r="C12" s="56"/>
      <c r="D12" s="56"/>
      <c r="E12" s="3"/>
      <c r="F12" s="3"/>
      <c r="H12" s="42" t="s">
        <v>75</v>
      </c>
    </row>
    <row r="13" spans="1:9">
      <c r="E13" s="3"/>
      <c r="F13" s="3"/>
      <c r="H13" s="40" t="s">
        <v>76</v>
      </c>
    </row>
    <row r="14" spans="1:9">
      <c r="H14" s="40" t="s">
        <v>77</v>
      </c>
    </row>
    <row r="15" spans="1:9" ht="26.25" customHeight="1">
      <c r="A15" s="1" t="s">
        <v>69</v>
      </c>
      <c r="B15" s="33" t="s">
        <v>1</v>
      </c>
      <c r="C15" s="33" t="s">
        <v>2</v>
      </c>
      <c r="D15" s="33" t="s">
        <v>3</v>
      </c>
      <c r="E15" s="33" t="s">
        <v>4</v>
      </c>
      <c r="F15" s="34" t="s">
        <v>5</v>
      </c>
      <c r="G15" s="11" t="s">
        <v>84</v>
      </c>
      <c r="H15" s="40" t="s">
        <v>78</v>
      </c>
    </row>
    <row r="16" spans="1:9">
      <c r="A16" s="31" t="s">
        <v>43</v>
      </c>
      <c r="B16" s="36" t="str">
        <f t="shared" ref="B16:B47" si="0">IF($A16="","",VLOOKUP(A16, Articles,2,FALSE))</f>
        <v>Alimentation chauffe eau T FLOW HYGRO</v>
      </c>
      <c r="C16" s="13">
        <v>2</v>
      </c>
      <c r="D16" s="13"/>
      <c r="E16" s="14">
        <f t="shared" ref="E16:E47" si="1">IF(A16="","",VLOOKUP(A16,Articles,3,FALSE))</f>
        <v>69.88</v>
      </c>
      <c r="F16" s="32">
        <f t="shared" ref="F16:F47" si="2">IF(A16="","",C16*E16)</f>
        <v>139.76</v>
      </c>
      <c r="G16" t="str">
        <f>IF(A16="","","OK")</f>
        <v>OK</v>
      </c>
      <c r="H16" s="41" t="s">
        <v>79</v>
      </c>
    </row>
    <row r="17" spans="1:8">
      <c r="A17" s="31" t="s">
        <v>44</v>
      </c>
      <c r="B17" s="36" t="str">
        <f t="shared" si="0"/>
        <v>Alimentation porte de garage</v>
      </c>
      <c r="C17" s="13">
        <v>3</v>
      </c>
      <c r="D17" s="13"/>
      <c r="E17" s="14">
        <f t="shared" si="1"/>
        <v>69.88</v>
      </c>
      <c r="F17" s="32">
        <f t="shared" si="2"/>
        <v>209.64</v>
      </c>
      <c r="G17" s="35" t="str">
        <f t="shared" ref="G17:G80" si="3">IF(A17="","","OK")</f>
        <v>OK</v>
      </c>
      <c r="H17" s="41" t="s">
        <v>83</v>
      </c>
    </row>
    <row r="18" spans="1:8">
      <c r="A18" s="31" t="s">
        <v>45</v>
      </c>
      <c r="B18" s="36" t="str">
        <f t="shared" si="0"/>
        <v>Alimentation sèche serviette</v>
      </c>
      <c r="C18" s="13">
        <v>4</v>
      </c>
      <c r="D18" s="13"/>
      <c r="E18" s="14">
        <f t="shared" si="1"/>
        <v>69.88</v>
      </c>
      <c r="F18" s="32">
        <f t="shared" si="2"/>
        <v>279.52</v>
      </c>
      <c r="G18" s="35" t="str">
        <f t="shared" si="3"/>
        <v>OK</v>
      </c>
      <c r="H18" s="40" t="s">
        <v>80</v>
      </c>
    </row>
    <row r="19" spans="1:8">
      <c r="A19" s="31" t="s">
        <v>61</v>
      </c>
      <c r="B19" s="36" t="str">
        <f t="shared" si="0"/>
        <v>Prise télévision</v>
      </c>
      <c r="C19" s="13">
        <v>1</v>
      </c>
      <c r="D19" s="13"/>
      <c r="E19" s="14">
        <f t="shared" si="1"/>
        <v>70.459999999999994</v>
      </c>
      <c r="F19" s="32">
        <f t="shared" si="2"/>
        <v>70.459999999999994</v>
      </c>
      <c r="G19" s="35" t="str">
        <f t="shared" si="3"/>
        <v>OK</v>
      </c>
      <c r="H19" s="41" t="s">
        <v>81</v>
      </c>
    </row>
    <row r="20" spans="1:8" ht="30">
      <c r="A20" s="31" t="s">
        <v>50</v>
      </c>
      <c r="B20" s="36" t="str">
        <f t="shared" si="0"/>
        <v>Fourniture et pose d'un contrôleur d'énergie WISSEUR</v>
      </c>
      <c r="C20" s="13">
        <v>1</v>
      </c>
      <c r="D20" s="13"/>
      <c r="E20" s="14">
        <f t="shared" si="1"/>
        <v>418</v>
      </c>
      <c r="F20" s="32">
        <f t="shared" si="2"/>
        <v>418</v>
      </c>
      <c r="G20" s="35" t="str">
        <f t="shared" si="3"/>
        <v>OK</v>
      </c>
      <c r="H20" s="41" t="s">
        <v>82</v>
      </c>
    </row>
    <row r="21" spans="1:8">
      <c r="A21" s="31" t="s">
        <v>51</v>
      </c>
      <c r="B21" s="36" t="str">
        <f t="shared" si="0"/>
        <v>Mise à la terre sanitaire</v>
      </c>
      <c r="C21" s="13">
        <v>1</v>
      </c>
      <c r="D21" s="13"/>
      <c r="E21" s="14">
        <f t="shared" si="1"/>
        <v>49.04</v>
      </c>
      <c r="F21" s="32">
        <f t="shared" si="2"/>
        <v>49.04</v>
      </c>
      <c r="G21" s="35" t="str">
        <f t="shared" si="3"/>
        <v>OK</v>
      </c>
    </row>
    <row r="22" spans="1:8">
      <c r="A22" s="31" t="s">
        <v>52</v>
      </c>
      <c r="B22" s="36" t="str">
        <f t="shared" si="0"/>
        <v>Mise à la terre sanitaire arrivée d'eau</v>
      </c>
      <c r="C22" s="13">
        <v>1</v>
      </c>
      <c r="D22" s="13"/>
      <c r="E22" s="14">
        <f t="shared" si="1"/>
        <v>49.04</v>
      </c>
      <c r="F22" s="32">
        <f t="shared" si="2"/>
        <v>49.04</v>
      </c>
      <c r="G22" s="35" t="str">
        <f t="shared" si="3"/>
        <v>OK</v>
      </c>
    </row>
    <row r="23" spans="1:8" ht="30">
      <c r="A23" s="31" t="s">
        <v>53</v>
      </c>
      <c r="B23" s="36" t="str">
        <f t="shared" si="0"/>
        <v>Passage d'une gaine de 20 vide pour le futur interphone</v>
      </c>
      <c r="C23" s="13">
        <v>1</v>
      </c>
      <c r="D23" s="13"/>
      <c r="E23" s="14">
        <f t="shared" si="1"/>
        <v>18.5</v>
      </c>
      <c r="F23" s="32">
        <f t="shared" si="2"/>
        <v>18.5</v>
      </c>
      <c r="G23" s="35" t="str">
        <f t="shared" si="3"/>
        <v>OK</v>
      </c>
    </row>
    <row r="24" spans="1:8" ht="30">
      <c r="A24" s="31" t="s">
        <v>54</v>
      </c>
      <c r="B24" s="36" t="str">
        <f t="shared" si="0"/>
        <v>Passage d'une gaine de 20 vide pour le futur store extérieur</v>
      </c>
      <c r="C24" s="13">
        <v>1</v>
      </c>
      <c r="D24" s="13"/>
      <c r="E24" s="14">
        <f t="shared" si="1"/>
        <v>18.5</v>
      </c>
      <c r="F24" s="32">
        <f t="shared" si="2"/>
        <v>18.5</v>
      </c>
      <c r="G24" s="35" t="str">
        <f t="shared" si="3"/>
        <v>OK</v>
      </c>
    </row>
    <row r="25" spans="1:8" s="26" customFormat="1">
      <c r="A25" s="31" t="s">
        <v>61</v>
      </c>
      <c r="B25" s="36" t="str">
        <f t="shared" si="0"/>
        <v>Prise télévision</v>
      </c>
      <c r="C25" s="13">
        <v>2</v>
      </c>
      <c r="D25" s="13"/>
      <c r="E25" s="14">
        <f t="shared" si="1"/>
        <v>70.459999999999994</v>
      </c>
      <c r="F25" s="32">
        <f t="shared" si="2"/>
        <v>140.91999999999999</v>
      </c>
      <c r="G25" s="35" t="str">
        <f t="shared" si="3"/>
        <v>OK</v>
      </c>
    </row>
    <row r="26" spans="1:8" s="26" customFormat="1">
      <c r="A26" s="31" t="s">
        <v>62</v>
      </c>
      <c r="B26" s="36" t="str">
        <f t="shared" si="0"/>
        <v>Réalisation d' un circuit de terre</v>
      </c>
      <c r="C26" s="13">
        <v>1</v>
      </c>
      <c r="D26" s="13"/>
      <c r="E26" s="14">
        <f t="shared" si="1"/>
        <v>113.37</v>
      </c>
      <c r="F26" s="32">
        <f t="shared" si="2"/>
        <v>113.37</v>
      </c>
      <c r="G26" s="35" t="str">
        <f t="shared" si="3"/>
        <v>OK</v>
      </c>
    </row>
    <row r="27" spans="1:8" s="26" customFormat="1">
      <c r="A27" s="31" t="s">
        <v>63</v>
      </c>
      <c r="B27" s="36" t="str">
        <f t="shared" si="0"/>
        <v>Sortie 32A plaques</v>
      </c>
      <c r="C27" s="13">
        <v>1</v>
      </c>
      <c r="D27" s="13"/>
      <c r="E27" s="14">
        <f t="shared" si="1"/>
        <v>84.45</v>
      </c>
      <c r="F27" s="32">
        <f t="shared" si="2"/>
        <v>84.45</v>
      </c>
      <c r="G27" s="35" t="str">
        <f t="shared" si="3"/>
        <v>OK</v>
      </c>
    </row>
    <row r="28" spans="1:8" s="26" customFormat="1">
      <c r="A28" s="31" t="s">
        <v>64</v>
      </c>
      <c r="B28" s="36" t="str">
        <f t="shared" si="0"/>
        <v>Un interrupteur un centre</v>
      </c>
      <c r="C28" s="13">
        <v>1</v>
      </c>
      <c r="D28" s="13"/>
      <c r="E28" s="14">
        <f t="shared" si="1"/>
        <v>64.83</v>
      </c>
      <c r="F28" s="32">
        <f t="shared" si="2"/>
        <v>64.83</v>
      </c>
      <c r="G28" s="35" t="str">
        <f t="shared" si="3"/>
        <v>OK</v>
      </c>
    </row>
    <row r="29" spans="1:8" s="26" customFormat="1">
      <c r="A29" s="31" t="s">
        <v>65</v>
      </c>
      <c r="B29" s="36" t="str">
        <f t="shared" si="0"/>
        <v>Un interrupteur une applique</v>
      </c>
      <c r="C29" s="13">
        <v>1</v>
      </c>
      <c r="D29" s="13"/>
      <c r="E29" s="14">
        <f t="shared" si="1"/>
        <v>64.83</v>
      </c>
      <c r="F29" s="32">
        <f t="shared" si="2"/>
        <v>64.83</v>
      </c>
      <c r="G29" s="35" t="str">
        <f t="shared" si="3"/>
        <v>OK</v>
      </c>
    </row>
    <row r="30" spans="1:8" s="26" customFormat="1">
      <c r="A30" s="31" t="s">
        <v>66</v>
      </c>
      <c r="B30" s="36" t="str">
        <f t="shared" si="0"/>
        <v>Un interrupteur une applique sur évier</v>
      </c>
      <c r="C30" s="13">
        <v>1</v>
      </c>
      <c r="D30" s="13"/>
      <c r="E30" s="14">
        <f t="shared" si="1"/>
        <v>64.83</v>
      </c>
      <c r="F30" s="32">
        <f t="shared" si="2"/>
        <v>64.83</v>
      </c>
      <c r="G30" s="35" t="str">
        <f t="shared" si="3"/>
        <v>OK</v>
      </c>
    </row>
    <row r="31" spans="1:8" s="26" customFormat="1">
      <c r="A31" s="31" t="s">
        <v>67</v>
      </c>
      <c r="B31" s="36" t="str">
        <f t="shared" si="0"/>
        <v>Un interrupteur une applique sur lavabo</v>
      </c>
      <c r="C31" s="13">
        <v>1</v>
      </c>
      <c r="D31" s="13"/>
      <c r="E31" s="14">
        <f t="shared" si="1"/>
        <v>64.83</v>
      </c>
      <c r="F31" s="32">
        <f t="shared" si="2"/>
        <v>64.83</v>
      </c>
      <c r="G31" s="35" t="str">
        <f t="shared" si="3"/>
        <v>OK</v>
      </c>
    </row>
    <row r="32" spans="1:8" s="26" customFormat="1">
      <c r="A32" s="31" t="s">
        <v>68</v>
      </c>
      <c r="B32" s="36" t="str">
        <f t="shared" si="0"/>
        <v>Un va et vient un centre</v>
      </c>
      <c r="C32" s="13">
        <v>1</v>
      </c>
      <c r="D32" s="13"/>
      <c r="E32" s="14">
        <f t="shared" si="1"/>
        <v>85.62</v>
      </c>
      <c r="F32" s="32">
        <f t="shared" si="2"/>
        <v>85.62</v>
      </c>
      <c r="G32" s="35" t="str">
        <f t="shared" si="3"/>
        <v>OK</v>
      </c>
    </row>
    <row r="33" spans="1:7" s="26" customFormat="1" ht="30">
      <c r="A33" s="31" t="s">
        <v>49</v>
      </c>
      <c r="B33" s="36" t="str">
        <f t="shared" si="0"/>
        <v>Fourniture et cablage d'un tableau de communication</v>
      </c>
      <c r="C33" s="13">
        <v>1</v>
      </c>
      <c r="D33" s="13"/>
      <c r="E33" s="14">
        <f t="shared" si="1"/>
        <v>189.5</v>
      </c>
      <c r="F33" s="32">
        <f t="shared" si="2"/>
        <v>189.5</v>
      </c>
      <c r="G33" s="35" t="str">
        <f t="shared" si="3"/>
        <v>OK</v>
      </c>
    </row>
    <row r="34" spans="1:7" s="26" customFormat="1" ht="30">
      <c r="A34" s="31" t="s">
        <v>50</v>
      </c>
      <c r="B34" s="36" t="str">
        <f t="shared" si="0"/>
        <v>Fourniture et pose d'un contrôleur d'énergie WISSEUR</v>
      </c>
      <c r="C34" s="13">
        <v>1</v>
      </c>
      <c r="D34" s="13"/>
      <c r="E34" s="14">
        <f t="shared" si="1"/>
        <v>418</v>
      </c>
      <c r="F34" s="32">
        <f t="shared" si="2"/>
        <v>418</v>
      </c>
      <c r="G34" s="35" t="str">
        <f t="shared" si="3"/>
        <v>OK</v>
      </c>
    </row>
    <row r="35" spans="1:7" s="26" customFormat="1">
      <c r="A35" s="31" t="s">
        <v>51</v>
      </c>
      <c r="B35" s="36" t="str">
        <f t="shared" si="0"/>
        <v>Mise à la terre sanitaire</v>
      </c>
      <c r="C35" s="13">
        <v>1</v>
      </c>
      <c r="D35" s="13"/>
      <c r="E35" s="14">
        <f t="shared" si="1"/>
        <v>49.04</v>
      </c>
      <c r="F35" s="32">
        <f t="shared" si="2"/>
        <v>49.04</v>
      </c>
      <c r="G35" s="35" t="str">
        <f t="shared" si="3"/>
        <v>OK</v>
      </c>
    </row>
    <row r="36" spans="1:7" s="26" customFormat="1">
      <c r="A36" s="31" t="s">
        <v>52</v>
      </c>
      <c r="B36" s="36" t="str">
        <f t="shared" si="0"/>
        <v>Mise à la terre sanitaire arrivée d'eau</v>
      </c>
      <c r="C36" s="13">
        <v>1</v>
      </c>
      <c r="D36" s="13"/>
      <c r="E36" s="14">
        <f t="shared" si="1"/>
        <v>49.04</v>
      </c>
      <c r="F36" s="32">
        <f t="shared" si="2"/>
        <v>49.04</v>
      </c>
      <c r="G36" s="35" t="str">
        <f t="shared" si="3"/>
        <v>OK</v>
      </c>
    </row>
    <row r="37" spans="1:7" s="26" customFormat="1">
      <c r="A37" s="31" t="s">
        <v>48</v>
      </c>
      <c r="B37" s="36" t="str">
        <f t="shared" si="0"/>
        <v>Forfait de mise en route et d'équilibrage</v>
      </c>
      <c r="C37" s="13">
        <v>1</v>
      </c>
      <c r="D37" s="13"/>
      <c r="E37" s="14">
        <f t="shared" si="1"/>
        <v>450</v>
      </c>
      <c r="F37" s="32">
        <f t="shared" si="2"/>
        <v>450</v>
      </c>
      <c r="G37" s="35" t="str">
        <f t="shared" si="3"/>
        <v>OK</v>
      </c>
    </row>
    <row r="38" spans="1:7" s="26" customFormat="1" ht="30">
      <c r="A38" s="31" t="s">
        <v>49</v>
      </c>
      <c r="B38" s="36" t="str">
        <f t="shared" si="0"/>
        <v>Fourniture et cablage d'un tableau de communication</v>
      </c>
      <c r="C38" s="13">
        <v>1</v>
      </c>
      <c r="D38" s="13"/>
      <c r="E38" s="14">
        <f t="shared" si="1"/>
        <v>189.5</v>
      </c>
      <c r="F38" s="32">
        <f t="shared" si="2"/>
        <v>189.5</v>
      </c>
      <c r="G38" s="35" t="str">
        <f t="shared" si="3"/>
        <v>OK</v>
      </c>
    </row>
    <row r="39" spans="1:7" s="26" customFormat="1">
      <c r="A39" s="31" t="s">
        <v>43</v>
      </c>
      <c r="B39" s="36" t="str">
        <f t="shared" si="0"/>
        <v>Alimentation chauffe eau T FLOW HYGRO</v>
      </c>
      <c r="C39" s="13">
        <v>1</v>
      </c>
      <c r="D39" s="13"/>
      <c r="E39" s="14">
        <f t="shared" si="1"/>
        <v>69.88</v>
      </c>
      <c r="F39" s="32">
        <f t="shared" si="2"/>
        <v>69.88</v>
      </c>
      <c r="G39" s="35" t="str">
        <f t="shared" si="3"/>
        <v>OK</v>
      </c>
    </row>
    <row r="40" spans="1:7" s="26" customFormat="1">
      <c r="A40" s="31" t="s">
        <v>44</v>
      </c>
      <c r="B40" s="36" t="str">
        <f t="shared" si="0"/>
        <v>Alimentation porte de garage</v>
      </c>
      <c r="C40" s="13">
        <v>1</v>
      </c>
      <c r="D40" s="13"/>
      <c r="E40" s="14">
        <f t="shared" si="1"/>
        <v>69.88</v>
      </c>
      <c r="F40" s="32">
        <f t="shared" si="2"/>
        <v>69.88</v>
      </c>
      <c r="G40" s="35" t="str">
        <f t="shared" si="3"/>
        <v>OK</v>
      </c>
    </row>
    <row r="41" spans="1:7" s="26" customFormat="1">
      <c r="A41" s="31" t="s">
        <v>45</v>
      </c>
      <c r="B41" s="36" t="str">
        <f t="shared" si="0"/>
        <v>Alimentation sèche serviette</v>
      </c>
      <c r="C41" s="13">
        <v>1</v>
      </c>
      <c r="D41" s="13"/>
      <c r="E41" s="14">
        <f t="shared" si="1"/>
        <v>69.88</v>
      </c>
      <c r="F41" s="32">
        <f t="shared" si="2"/>
        <v>69.88</v>
      </c>
      <c r="G41" s="35" t="str">
        <f t="shared" si="3"/>
        <v>OK</v>
      </c>
    </row>
    <row r="42" spans="1:7" s="26" customFormat="1">
      <c r="A42" s="31" t="s">
        <v>46</v>
      </c>
      <c r="B42" s="36" t="str">
        <f t="shared" si="0"/>
        <v>Alimentation VMC double flux</v>
      </c>
      <c r="C42" s="13">
        <v>1</v>
      </c>
      <c r="D42" s="13"/>
      <c r="E42" s="14">
        <f t="shared" si="1"/>
        <v>69.88</v>
      </c>
      <c r="F42" s="32">
        <f t="shared" si="2"/>
        <v>69.88</v>
      </c>
      <c r="G42" s="35" t="str">
        <f t="shared" si="3"/>
        <v>OK</v>
      </c>
    </row>
    <row r="43" spans="1:7" s="26" customFormat="1">
      <c r="A43" s="31" t="s">
        <v>47</v>
      </c>
      <c r="B43" s="36" t="str">
        <f t="shared" si="0"/>
        <v>Alimentation volet électrique</v>
      </c>
      <c r="C43" s="13">
        <v>1</v>
      </c>
      <c r="D43" s="13"/>
      <c r="E43" s="14">
        <f t="shared" si="1"/>
        <v>59.42</v>
      </c>
      <c r="F43" s="32">
        <f t="shared" si="2"/>
        <v>59.42</v>
      </c>
      <c r="G43" s="35" t="str">
        <f t="shared" si="3"/>
        <v>OK</v>
      </c>
    </row>
    <row r="44" spans="1:7" s="26" customFormat="1">
      <c r="A44" s="31"/>
      <c r="B44" s="36" t="str">
        <f t="shared" si="0"/>
        <v/>
      </c>
      <c r="C44" s="13"/>
      <c r="D44" s="13"/>
      <c r="E44" s="14" t="str">
        <f t="shared" si="1"/>
        <v/>
      </c>
      <c r="F44" s="32" t="str">
        <f t="shared" si="2"/>
        <v/>
      </c>
      <c r="G44" s="35" t="str">
        <f t="shared" si="3"/>
        <v/>
      </c>
    </row>
    <row r="45" spans="1:7" s="26" customFormat="1">
      <c r="A45" s="31"/>
      <c r="B45" s="36" t="str">
        <f t="shared" si="0"/>
        <v/>
      </c>
      <c r="C45" s="13"/>
      <c r="D45" s="13"/>
      <c r="E45" s="14" t="str">
        <f t="shared" si="1"/>
        <v/>
      </c>
      <c r="F45" s="32" t="str">
        <f t="shared" si="2"/>
        <v/>
      </c>
      <c r="G45" s="35" t="str">
        <f t="shared" si="3"/>
        <v/>
      </c>
    </row>
    <row r="46" spans="1:7">
      <c r="B46" s="36" t="str">
        <f t="shared" si="0"/>
        <v/>
      </c>
      <c r="C46" s="13"/>
      <c r="D46" s="13"/>
      <c r="E46" s="14" t="str">
        <f t="shared" si="1"/>
        <v/>
      </c>
      <c r="F46" s="32" t="str">
        <f t="shared" si="2"/>
        <v/>
      </c>
      <c r="G46" s="35" t="str">
        <f t="shared" si="3"/>
        <v/>
      </c>
    </row>
    <row r="47" spans="1:7">
      <c r="B47" s="36" t="str">
        <f t="shared" si="0"/>
        <v/>
      </c>
      <c r="C47" s="13"/>
      <c r="D47" s="13"/>
      <c r="E47" s="14" t="str">
        <f t="shared" si="1"/>
        <v/>
      </c>
      <c r="F47" s="32" t="str">
        <f t="shared" si="2"/>
        <v/>
      </c>
      <c r="G47" s="35" t="str">
        <f t="shared" si="3"/>
        <v/>
      </c>
    </row>
    <row r="48" spans="1:7">
      <c r="B48" s="36" t="str">
        <f t="shared" ref="B48:B79" si="4">IF($A48="","",VLOOKUP(A48, Articles,2,FALSE))</f>
        <v/>
      </c>
      <c r="C48" s="13"/>
      <c r="D48" s="13"/>
      <c r="E48" s="14" t="str">
        <f t="shared" ref="E48:E79" si="5">IF(A48="","",VLOOKUP(A48,Articles,3,FALSE))</f>
        <v/>
      </c>
      <c r="F48" s="32" t="str">
        <f t="shared" ref="F48:F54" si="6">IF(A48="","",C48*E48)</f>
        <v/>
      </c>
      <c r="G48" s="35" t="str">
        <f t="shared" si="3"/>
        <v/>
      </c>
    </row>
    <row r="49" spans="2:22" ht="14.45" customHeight="1">
      <c r="B49" s="36" t="str">
        <f t="shared" si="4"/>
        <v/>
      </c>
      <c r="C49" s="13"/>
      <c r="D49" s="13"/>
      <c r="E49" s="14" t="str">
        <f t="shared" si="5"/>
        <v/>
      </c>
      <c r="F49" s="32" t="str">
        <f t="shared" si="6"/>
        <v/>
      </c>
      <c r="G49" s="35" t="str">
        <f t="shared" si="3"/>
        <v/>
      </c>
    </row>
    <row r="50" spans="2:22" ht="14.45" customHeight="1">
      <c r="B50" s="36" t="str">
        <f t="shared" si="4"/>
        <v/>
      </c>
      <c r="C50" s="13"/>
      <c r="D50" s="13"/>
      <c r="E50" s="14" t="str">
        <f t="shared" si="5"/>
        <v/>
      </c>
      <c r="F50" s="32" t="str">
        <f t="shared" si="6"/>
        <v/>
      </c>
      <c r="G50" s="35" t="str">
        <f t="shared" si="3"/>
        <v/>
      </c>
      <c r="H50" s="27"/>
      <c r="I50" s="28"/>
      <c r="J50" s="28"/>
      <c r="K50" s="28"/>
      <c r="L50" s="28"/>
      <c r="M50" s="28"/>
      <c r="N50" s="28"/>
      <c r="O50" s="29"/>
      <c r="P50" s="30"/>
      <c r="Q50" s="30"/>
      <c r="R50" s="30"/>
      <c r="S50" s="30"/>
      <c r="T50" s="30"/>
      <c r="U50" s="30"/>
      <c r="V50" s="30"/>
    </row>
    <row r="51" spans="2:22">
      <c r="B51" s="36" t="str">
        <f t="shared" si="4"/>
        <v/>
      </c>
      <c r="C51" s="13"/>
      <c r="D51" s="13"/>
      <c r="E51" s="14" t="str">
        <f t="shared" si="5"/>
        <v/>
      </c>
      <c r="F51" s="32" t="str">
        <f t="shared" si="6"/>
        <v/>
      </c>
      <c r="G51" s="35" t="str">
        <f t="shared" si="3"/>
        <v/>
      </c>
    </row>
    <row r="52" spans="2:22">
      <c r="B52" s="36" t="str">
        <f t="shared" si="4"/>
        <v/>
      </c>
      <c r="C52" s="13"/>
      <c r="D52" s="13"/>
      <c r="E52" s="14" t="str">
        <f t="shared" si="5"/>
        <v/>
      </c>
      <c r="F52" s="32" t="str">
        <f t="shared" si="6"/>
        <v/>
      </c>
      <c r="G52" s="35" t="str">
        <f t="shared" si="3"/>
        <v/>
      </c>
    </row>
    <row r="53" spans="2:22">
      <c r="B53" s="36" t="str">
        <f t="shared" si="4"/>
        <v/>
      </c>
      <c r="C53" s="13"/>
      <c r="D53" s="13"/>
      <c r="E53" s="14" t="str">
        <f t="shared" si="5"/>
        <v/>
      </c>
      <c r="F53" s="32" t="str">
        <f t="shared" si="6"/>
        <v/>
      </c>
      <c r="G53" s="35" t="str">
        <f t="shared" si="3"/>
        <v/>
      </c>
    </row>
    <row r="54" spans="2:22">
      <c r="B54" s="36" t="str">
        <f t="shared" si="4"/>
        <v/>
      </c>
      <c r="C54" s="13"/>
      <c r="D54" s="13"/>
      <c r="E54" s="14" t="str">
        <f t="shared" si="5"/>
        <v/>
      </c>
      <c r="F54" s="32" t="str">
        <f t="shared" si="6"/>
        <v/>
      </c>
      <c r="G54" s="35" t="str">
        <f t="shared" si="3"/>
        <v/>
      </c>
    </row>
    <row r="55" spans="2:22" s="35" customFormat="1">
      <c r="B55" s="36" t="str">
        <f t="shared" si="4"/>
        <v/>
      </c>
      <c r="C55" s="13"/>
      <c r="D55" s="13"/>
      <c r="E55" s="14" t="str">
        <f t="shared" si="5"/>
        <v/>
      </c>
      <c r="F55" s="32" t="str">
        <f t="shared" ref="F55:F87" si="7">IF(A55="","",C55*E55)</f>
        <v/>
      </c>
      <c r="G55" s="35" t="str">
        <f t="shared" si="3"/>
        <v/>
      </c>
    </row>
    <row r="56" spans="2:22" s="35" customFormat="1">
      <c r="B56" s="36" t="str">
        <f t="shared" si="4"/>
        <v/>
      </c>
      <c r="C56" s="13"/>
      <c r="D56" s="13"/>
      <c r="E56" s="14" t="str">
        <f t="shared" si="5"/>
        <v/>
      </c>
      <c r="F56" s="32" t="str">
        <f t="shared" si="7"/>
        <v/>
      </c>
      <c r="G56" s="35" t="str">
        <f t="shared" si="3"/>
        <v/>
      </c>
    </row>
    <row r="57" spans="2:22" s="35" customFormat="1">
      <c r="B57" s="36" t="str">
        <f t="shared" si="4"/>
        <v/>
      </c>
      <c r="C57" s="13"/>
      <c r="D57" s="13"/>
      <c r="E57" s="14" t="str">
        <f t="shared" si="5"/>
        <v/>
      </c>
      <c r="F57" s="32" t="str">
        <f t="shared" si="7"/>
        <v/>
      </c>
      <c r="G57" s="35" t="str">
        <f t="shared" si="3"/>
        <v/>
      </c>
    </row>
    <row r="58" spans="2:22" s="35" customFormat="1">
      <c r="B58" s="36" t="str">
        <f t="shared" si="4"/>
        <v/>
      </c>
      <c r="C58" s="13"/>
      <c r="D58" s="13"/>
      <c r="E58" s="14" t="str">
        <f t="shared" si="5"/>
        <v/>
      </c>
      <c r="F58" s="32" t="str">
        <f t="shared" si="7"/>
        <v/>
      </c>
      <c r="G58" s="35" t="str">
        <f t="shared" si="3"/>
        <v/>
      </c>
    </row>
    <row r="59" spans="2:22" s="35" customFormat="1">
      <c r="B59" s="36" t="str">
        <f t="shared" si="4"/>
        <v/>
      </c>
      <c r="C59" s="13"/>
      <c r="D59" s="13"/>
      <c r="E59" s="14" t="str">
        <f t="shared" si="5"/>
        <v/>
      </c>
      <c r="F59" s="32" t="str">
        <f t="shared" si="7"/>
        <v/>
      </c>
      <c r="G59" s="35" t="str">
        <f t="shared" si="3"/>
        <v/>
      </c>
    </row>
    <row r="60" spans="2:22" s="35" customFormat="1">
      <c r="B60" s="36" t="str">
        <f t="shared" si="4"/>
        <v/>
      </c>
      <c r="C60" s="13"/>
      <c r="D60" s="13"/>
      <c r="E60" s="14" t="str">
        <f t="shared" si="5"/>
        <v/>
      </c>
      <c r="F60" s="32" t="str">
        <f t="shared" si="7"/>
        <v/>
      </c>
      <c r="G60" s="35" t="str">
        <f t="shared" si="3"/>
        <v/>
      </c>
    </row>
    <row r="61" spans="2:22" s="35" customFormat="1">
      <c r="B61" s="36" t="str">
        <f t="shared" si="4"/>
        <v/>
      </c>
      <c r="C61" s="13"/>
      <c r="D61" s="13"/>
      <c r="E61" s="14" t="str">
        <f t="shared" si="5"/>
        <v/>
      </c>
      <c r="F61" s="32" t="str">
        <f t="shared" si="7"/>
        <v/>
      </c>
      <c r="G61" s="35" t="str">
        <f t="shared" si="3"/>
        <v/>
      </c>
    </row>
    <row r="62" spans="2:22" s="35" customFormat="1">
      <c r="B62" s="36" t="str">
        <f t="shared" si="4"/>
        <v/>
      </c>
      <c r="C62" s="13"/>
      <c r="D62" s="13"/>
      <c r="E62" s="14" t="str">
        <f t="shared" si="5"/>
        <v/>
      </c>
      <c r="F62" s="32" t="str">
        <f t="shared" si="7"/>
        <v/>
      </c>
      <c r="G62" s="35" t="str">
        <f t="shared" si="3"/>
        <v/>
      </c>
    </row>
    <row r="63" spans="2:22" s="35" customFormat="1">
      <c r="B63" s="36" t="str">
        <f t="shared" si="4"/>
        <v/>
      </c>
      <c r="C63" s="13"/>
      <c r="D63" s="13"/>
      <c r="E63" s="14" t="str">
        <f t="shared" si="5"/>
        <v/>
      </c>
      <c r="F63" s="32" t="str">
        <f t="shared" si="7"/>
        <v/>
      </c>
      <c r="G63" s="35" t="str">
        <f t="shared" si="3"/>
        <v/>
      </c>
    </row>
    <row r="64" spans="2:22" s="35" customFormat="1">
      <c r="B64" s="36" t="str">
        <f t="shared" si="4"/>
        <v/>
      </c>
      <c r="C64" s="13"/>
      <c r="D64" s="13"/>
      <c r="E64" s="14" t="str">
        <f t="shared" si="5"/>
        <v/>
      </c>
      <c r="F64" s="32" t="str">
        <f t="shared" si="7"/>
        <v/>
      </c>
      <c r="G64" s="35" t="str">
        <f t="shared" si="3"/>
        <v/>
      </c>
    </row>
    <row r="65" spans="1:7" s="35" customFormat="1">
      <c r="B65" s="36" t="str">
        <f t="shared" si="4"/>
        <v/>
      </c>
      <c r="C65" s="13"/>
      <c r="D65" s="13"/>
      <c r="E65" s="14" t="str">
        <f t="shared" si="5"/>
        <v/>
      </c>
      <c r="F65" s="32" t="str">
        <f t="shared" si="7"/>
        <v/>
      </c>
      <c r="G65" s="35" t="str">
        <f t="shared" si="3"/>
        <v/>
      </c>
    </row>
    <row r="66" spans="1:7">
      <c r="B66" s="36" t="str">
        <f t="shared" si="4"/>
        <v/>
      </c>
      <c r="C66" s="13"/>
      <c r="D66" s="13"/>
      <c r="E66" s="14" t="str">
        <f t="shared" si="5"/>
        <v/>
      </c>
      <c r="F66" s="32" t="str">
        <f t="shared" si="7"/>
        <v/>
      </c>
      <c r="G66" s="35" t="str">
        <f t="shared" si="3"/>
        <v/>
      </c>
    </row>
    <row r="67" spans="1:7">
      <c r="A67" s="35"/>
      <c r="B67" s="37" t="str">
        <f t="shared" si="4"/>
        <v/>
      </c>
      <c r="C67" s="13"/>
      <c r="D67" s="13"/>
      <c r="E67" s="14" t="str">
        <f t="shared" si="5"/>
        <v/>
      </c>
      <c r="F67" s="32" t="str">
        <f t="shared" si="7"/>
        <v/>
      </c>
      <c r="G67" s="35" t="str">
        <f t="shared" si="3"/>
        <v/>
      </c>
    </row>
    <row r="68" spans="1:7">
      <c r="A68" s="35"/>
      <c r="B68" s="37" t="str">
        <f t="shared" si="4"/>
        <v/>
      </c>
      <c r="C68" s="13"/>
      <c r="D68" s="13"/>
      <c r="E68" s="14" t="str">
        <f t="shared" si="5"/>
        <v/>
      </c>
      <c r="F68" s="32" t="str">
        <f t="shared" si="7"/>
        <v/>
      </c>
      <c r="G68" s="35" t="str">
        <f t="shared" si="3"/>
        <v/>
      </c>
    </row>
    <row r="69" spans="1:7">
      <c r="A69" s="35"/>
      <c r="B69" s="37" t="str">
        <f t="shared" si="4"/>
        <v/>
      </c>
      <c r="C69" s="13"/>
      <c r="D69" s="13"/>
      <c r="E69" s="14" t="str">
        <f t="shared" si="5"/>
        <v/>
      </c>
      <c r="F69" s="32" t="str">
        <f t="shared" si="7"/>
        <v/>
      </c>
      <c r="G69" s="35" t="str">
        <f t="shared" si="3"/>
        <v/>
      </c>
    </row>
    <row r="70" spans="1:7">
      <c r="A70" s="35"/>
      <c r="B70" s="37" t="str">
        <f t="shared" si="4"/>
        <v/>
      </c>
      <c r="C70" s="13"/>
      <c r="D70" s="13"/>
      <c r="E70" s="14" t="str">
        <f t="shared" si="5"/>
        <v/>
      </c>
      <c r="F70" s="32" t="str">
        <f t="shared" si="7"/>
        <v/>
      </c>
      <c r="G70" s="35" t="str">
        <f t="shared" si="3"/>
        <v/>
      </c>
    </row>
    <row r="71" spans="1:7">
      <c r="A71" s="39"/>
      <c r="B71" s="37" t="str">
        <f t="shared" si="4"/>
        <v/>
      </c>
      <c r="C71" s="13"/>
      <c r="D71" s="13"/>
      <c r="E71" s="14" t="str">
        <f t="shared" si="5"/>
        <v/>
      </c>
      <c r="F71" s="32" t="str">
        <f t="shared" si="7"/>
        <v/>
      </c>
      <c r="G71" s="35" t="str">
        <f t="shared" si="3"/>
        <v/>
      </c>
    </row>
    <row r="72" spans="1:7">
      <c r="A72" s="39"/>
      <c r="B72" s="37" t="str">
        <f t="shared" si="4"/>
        <v/>
      </c>
      <c r="C72" s="13"/>
      <c r="D72" s="13"/>
      <c r="E72" s="14" t="str">
        <f t="shared" si="5"/>
        <v/>
      </c>
      <c r="F72" s="32" t="str">
        <f t="shared" si="7"/>
        <v/>
      </c>
      <c r="G72" s="35" t="str">
        <f t="shared" si="3"/>
        <v/>
      </c>
    </row>
    <row r="73" spans="1:7">
      <c r="A73" s="39"/>
      <c r="B73" s="37" t="str">
        <f t="shared" si="4"/>
        <v/>
      </c>
      <c r="C73" s="13"/>
      <c r="D73" s="13"/>
      <c r="E73" s="14" t="str">
        <f t="shared" si="5"/>
        <v/>
      </c>
      <c r="F73" s="32" t="str">
        <f t="shared" si="7"/>
        <v/>
      </c>
      <c r="G73" s="35" t="str">
        <f t="shared" si="3"/>
        <v/>
      </c>
    </row>
    <row r="74" spans="1:7">
      <c r="A74" s="39"/>
      <c r="B74" s="37" t="str">
        <f t="shared" si="4"/>
        <v/>
      </c>
      <c r="C74" s="13"/>
      <c r="D74" s="13"/>
      <c r="E74" s="14" t="str">
        <f t="shared" si="5"/>
        <v/>
      </c>
      <c r="F74" s="32" t="str">
        <f t="shared" si="7"/>
        <v/>
      </c>
      <c r="G74" s="35" t="str">
        <f t="shared" si="3"/>
        <v/>
      </c>
    </row>
    <row r="75" spans="1:7">
      <c r="A75" s="39"/>
      <c r="B75" s="37" t="str">
        <f t="shared" si="4"/>
        <v/>
      </c>
      <c r="C75" s="13"/>
      <c r="D75" s="13"/>
      <c r="E75" s="14" t="str">
        <f t="shared" si="5"/>
        <v/>
      </c>
      <c r="F75" s="32" t="str">
        <f t="shared" si="7"/>
        <v/>
      </c>
      <c r="G75" s="35" t="str">
        <f t="shared" si="3"/>
        <v/>
      </c>
    </row>
    <row r="76" spans="1:7">
      <c r="A76" s="39"/>
      <c r="B76" s="37" t="str">
        <f t="shared" si="4"/>
        <v/>
      </c>
      <c r="C76" s="13"/>
      <c r="D76" s="13"/>
      <c r="E76" s="14" t="str">
        <f t="shared" si="5"/>
        <v/>
      </c>
      <c r="F76" s="32" t="str">
        <f t="shared" si="7"/>
        <v/>
      </c>
      <c r="G76" s="35" t="str">
        <f t="shared" si="3"/>
        <v/>
      </c>
    </row>
    <row r="77" spans="1:7">
      <c r="A77" s="39"/>
      <c r="B77" s="37" t="str">
        <f t="shared" si="4"/>
        <v/>
      </c>
      <c r="C77" s="13"/>
      <c r="D77" s="13"/>
      <c r="E77" s="14" t="str">
        <f t="shared" si="5"/>
        <v/>
      </c>
      <c r="F77" s="32" t="str">
        <f t="shared" si="7"/>
        <v/>
      </c>
      <c r="G77" s="35" t="str">
        <f t="shared" si="3"/>
        <v/>
      </c>
    </row>
    <row r="78" spans="1:7">
      <c r="A78" s="39"/>
      <c r="B78" s="37" t="str">
        <f t="shared" si="4"/>
        <v/>
      </c>
      <c r="C78" s="13"/>
      <c r="D78" s="13"/>
      <c r="E78" s="14" t="str">
        <f t="shared" si="5"/>
        <v/>
      </c>
      <c r="F78" s="32" t="str">
        <f t="shared" si="7"/>
        <v/>
      </c>
      <c r="G78" s="35" t="str">
        <f t="shared" si="3"/>
        <v/>
      </c>
    </row>
    <row r="79" spans="1:7">
      <c r="A79" s="39"/>
      <c r="B79" s="37" t="str">
        <f t="shared" si="4"/>
        <v/>
      </c>
      <c r="C79" s="13"/>
      <c r="D79" s="13"/>
      <c r="E79" s="14" t="str">
        <f t="shared" si="5"/>
        <v/>
      </c>
      <c r="F79" s="32" t="str">
        <f t="shared" si="7"/>
        <v/>
      </c>
      <c r="G79" s="35" t="str">
        <f t="shared" si="3"/>
        <v/>
      </c>
    </row>
    <row r="80" spans="1:7">
      <c r="A80" s="39"/>
      <c r="B80" s="37" t="str">
        <f t="shared" ref="B80:B87" si="8">IF($A80="","",VLOOKUP(A80, Articles,2,FALSE))</f>
        <v/>
      </c>
      <c r="C80" s="13"/>
      <c r="D80" s="13"/>
      <c r="E80" s="14" t="str">
        <f t="shared" ref="E80:E87" si="9">IF(A80="","",VLOOKUP(A80,Articles,3,FALSE))</f>
        <v/>
      </c>
      <c r="F80" s="32" t="str">
        <f t="shared" si="7"/>
        <v/>
      </c>
      <c r="G80" s="35" t="str">
        <f t="shared" si="3"/>
        <v/>
      </c>
    </row>
    <row r="81" spans="1:7">
      <c r="B81" s="37" t="str">
        <f t="shared" si="8"/>
        <v/>
      </c>
      <c r="C81" s="13"/>
      <c r="D81" s="13"/>
      <c r="E81" s="14" t="str">
        <f t="shared" si="9"/>
        <v/>
      </c>
      <c r="F81" s="32" t="str">
        <f t="shared" si="7"/>
        <v/>
      </c>
      <c r="G81" s="35" t="str">
        <f t="shared" ref="G81:G87" si="10">IF(A81="","","OK")</f>
        <v/>
      </c>
    </row>
    <row r="82" spans="1:7">
      <c r="B82" s="37" t="str">
        <f t="shared" si="8"/>
        <v/>
      </c>
      <c r="C82" s="13"/>
      <c r="D82" s="13"/>
      <c r="E82" s="14" t="str">
        <f t="shared" si="9"/>
        <v/>
      </c>
      <c r="F82" s="32" t="str">
        <f t="shared" si="7"/>
        <v/>
      </c>
      <c r="G82" s="35" t="str">
        <f t="shared" si="10"/>
        <v/>
      </c>
    </row>
    <row r="83" spans="1:7">
      <c r="B83" s="37" t="str">
        <f t="shared" si="8"/>
        <v/>
      </c>
      <c r="C83" s="13"/>
      <c r="D83" s="13"/>
      <c r="E83" s="14" t="str">
        <f t="shared" si="9"/>
        <v/>
      </c>
      <c r="F83" s="32" t="str">
        <f t="shared" si="7"/>
        <v/>
      </c>
      <c r="G83" s="35" t="str">
        <f t="shared" si="10"/>
        <v/>
      </c>
    </row>
    <row r="84" spans="1:7">
      <c r="B84" s="37" t="str">
        <f t="shared" si="8"/>
        <v/>
      </c>
      <c r="C84" s="13"/>
      <c r="D84" s="13"/>
      <c r="E84" s="14" t="str">
        <f t="shared" si="9"/>
        <v/>
      </c>
      <c r="F84" s="32" t="str">
        <f t="shared" si="7"/>
        <v/>
      </c>
      <c r="G84" s="35" t="str">
        <f t="shared" si="10"/>
        <v/>
      </c>
    </row>
    <row r="85" spans="1:7">
      <c r="A85" s="38"/>
      <c r="B85" s="37" t="str">
        <f t="shared" si="8"/>
        <v/>
      </c>
      <c r="C85" s="13"/>
      <c r="D85" s="13"/>
      <c r="E85" s="14" t="str">
        <f t="shared" si="9"/>
        <v/>
      </c>
      <c r="F85" s="32" t="str">
        <f t="shared" si="7"/>
        <v/>
      </c>
      <c r="G85" s="35" t="str">
        <f t="shared" si="10"/>
        <v/>
      </c>
    </row>
    <row r="86" spans="1:7">
      <c r="B86" s="37" t="str">
        <f t="shared" si="8"/>
        <v/>
      </c>
      <c r="C86" s="13"/>
      <c r="D86" s="13"/>
      <c r="E86" s="14" t="str">
        <f t="shared" si="9"/>
        <v/>
      </c>
      <c r="F86" s="32" t="str">
        <f t="shared" si="7"/>
        <v/>
      </c>
      <c r="G86" s="35" t="str">
        <f t="shared" si="10"/>
        <v/>
      </c>
    </row>
    <row r="87" spans="1:7">
      <c r="B87" s="37" t="str">
        <f t="shared" si="8"/>
        <v/>
      </c>
      <c r="C87" s="13"/>
      <c r="D87" s="13"/>
      <c r="E87" s="14" t="str">
        <f t="shared" si="9"/>
        <v/>
      </c>
      <c r="F87" s="32" t="str">
        <f t="shared" si="7"/>
        <v/>
      </c>
      <c r="G87" s="35" t="str">
        <f t="shared" si="10"/>
        <v/>
      </c>
    </row>
    <row r="88" spans="1:7">
      <c r="A88" s="35"/>
      <c r="B88" s="19"/>
      <c r="C88" s="19"/>
      <c r="D88" s="58"/>
      <c r="E88" s="58"/>
      <c r="F88" s="58"/>
      <c r="G88" s="35" t="s">
        <v>74</v>
      </c>
    </row>
    <row r="89" spans="1:7">
      <c r="A89" s="35"/>
      <c r="D89" s="21" t="s">
        <v>39</v>
      </c>
      <c r="E89" s="22">
        <v>0.2</v>
      </c>
      <c r="F89" s="23">
        <f>SUM(F91*E89)</f>
        <v>724.03200000000015</v>
      </c>
      <c r="G89" s="35" t="s">
        <v>74</v>
      </c>
    </row>
    <row r="90" spans="1:7">
      <c r="A90" s="35"/>
      <c r="D90" s="52" t="s">
        <v>37</v>
      </c>
      <c r="E90" s="53"/>
      <c r="F90" s="20">
        <f>SUM(F91-F89)</f>
        <v>2896.1280000000002</v>
      </c>
      <c r="G90" s="35" t="s">
        <v>74</v>
      </c>
    </row>
    <row r="91" spans="1:7">
      <c r="A91" s="35"/>
      <c r="D91" s="54" t="s">
        <v>38</v>
      </c>
      <c r="E91" s="55"/>
      <c r="F91" s="20">
        <f>SUM(F16:F87)</f>
        <v>3620.1600000000003</v>
      </c>
      <c r="G91" s="35" t="s">
        <v>74</v>
      </c>
    </row>
    <row r="92" spans="1:7">
      <c r="A92" s="35"/>
      <c r="D92" s="57"/>
      <c r="E92" s="57"/>
      <c r="F92" s="57"/>
      <c r="G92" s="35" t="s">
        <v>74</v>
      </c>
    </row>
    <row r="93" spans="1:7">
      <c r="A93" s="35"/>
      <c r="B93" t="s">
        <v>32</v>
      </c>
      <c r="G93" s="35" t="s">
        <v>74</v>
      </c>
    </row>
    <row r="94" spans="1:7">
      <c r="A94" s="35"/>
      <c r="B94" s="56" t="s">
        <v>33</v>
      </c>
      <c r="C94" s="56"/>
      <c r="D94" s="56"/>
      <c r="E94" s="56"/>
      <c r="F94" s="56"/>
      <c r="G94" s="35" t="s">
        <v>74</v>
      </c>
    </row>
    <row r="95" spans="1:7">
      <c r="A95" s="35"/>
      <c r="G95" s="35" t="s">
        <v>74</v>
      </c>
    </row>
    <row r="96" spans="1:7">
      <c r="A96" s="35"/>
      <c r="B96" s="46" t="s">
        <v>34</v>
      </c>
      <c r="C96" s="47"/>
      <c r="D96" s="47"/>
      <c r="E96" s="47"/>
      <c r="F96" s="48"/>
      <c r="G96" s="35" t="s">
        <v>74</v>
      </c>
    </row>
    <row r="97" spans="1:7">
      <c r="A97" s="39"/>
      <c r="B97" s="18" t="s">
        <v>35</v>
      </c>
      <c r="C97" s="49" t="s">
        <v>36</v>
      </c>
      <c r="D97" s="50"/>
      <c r="E97" s="50"/>
      <c r="F97" s="51"/>
      <c r="G97" s="35" t="s">
        <v>74</v>
      </c>
    </row>
    <row r="98" spans="1:7">
      <c r="A98" s="39"/>
      <c r="B98" s="17"/>
      <c r="C98" s="5"/>
      <c r="D98" s="10"/>
      <c r="E98" s="10"/>
      <c r="F98" s="6"/>
      <c r="G98" s="35" t="s">
        <v>74</v>
      </c>
    </row>
    <row r="99" spans="1:7">
      <c r="A99" s="39"/>
      <c r="B99" s="17"/>
      <c r="C99" s="5"/>
      <c r="D99" s="10"/>
      <c r="E99" s="10"/>
      <c r="F99" s="6"/>
      <c r="G99" s="35" t="s">
        <v>74</v>
      </c>
    </row>
    <row r="100" spans="1:7">
      <c r="A100" s="39"/>
      <c r="B100" s="11"/>
      <c r="C100" s="7"/>
      <c r="D100" s="8"/>
      <c r="E100" s="8"/>
      <c r="F100" s="9"/>
      <c r="G100" s="35" t="s">
        <v>74</v>
      </c>
    </row>
  </sheetData>
  <mergeCells count="16">
    <mergeCell ref="E2:F2"/>
    <mergeCell ref="C4:F4"/>
    <mergeCell ref="C5:F5"/>
    <mergeCell ref="C6:F6"/>
    <mergeCell ref="C7:F7"/>
    <mergeCell ref="C8:F8"/>
    <mergeCell ref="B96:F96"/>
    <mergeCell ref="C97:F97"/>
    <mergeCell ref="D90:E90"/>
    <mergeCell ref="D91:E91"/>
    <mergeCell ref="B10:D10"/>
    <mergeCell ref="B11:D11"/>
    <mergeCell ref="B12:D12"/>
    <mergeCell ref="D92:F92"/>
    <mergeCell ref="D88:F88"/>
    <mergeCell ref="B94:F94"/>
  </mergeCells>
  <printOptions horizontalCentered="1"/>
  <pageMargins left="0.51181102362204722" right="0.51181102362204722" top="1.5354330708661419" bottom="0.74803149606299213" header="0.39370078740157483" footer="0.31496062992125984"/>
  <pageSetup paperSize="9" orientation="portrait" errors="blank" r:id="rId1"/>
  <headerFooter>
    <oddHeader>&amp;LELECTRICITE GENERALE Christophe GONOT
20 rue de
Tél: 02 32
Mobile: 06 82&amp;R&amp;D</oddHeader>
    <oddFooter>&amp;LSiret:
Domiciliation bancaire:&amp;R&amp;P/&amp;N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28"/>
  <sheetViews>
    <sheetView workbookViewId="0">
      <selection activeCell="A6" sqref="A6"/>
    </sheetView>
  </sheetViews>
  <sheetFormatPr baseColWidth="10" defaultRowHeight="15"/>
  <cols>
    <col min="1" max="1" width="7.5703125" style="31" customWidth="1"/>
    <col min="2" max="2" width="64.7109375" customWidth="1"/>
    <col min="3" max="3" width="14.85546875" customWidth="1"/>
  </cols>
  <sheetData>
    <row r="1" spans="1:3">
      <c r="A1" s="31" t="s">
        <v>42</v>
      </c>
      <c r="B1" t="s">
        <v>1</v>
      </c>
      <c r="C1" s="15" t="s">
        <v>4</v>
      </c>
    </row>
    <row r="2" spans="1:3">
      <c r="A2" s="31" t="s">
        <v>43</v>
      </c>
      <c r="B2" s="4" t="s">
        <v>19</v>
      </c>
      <c r="C2" s="12">
        <v>69.88</v>
      </c>
    </row>
    <row r="3" spans="1:3">
      <c r="A3" s="31" t="s">
        <v>44</v>
      </c>
      <c r="B3" s="4" t="s">
        <v>22</v>
      </c>
      <c r="C3" s="12">
        <v>69.88</v>
      </c>
    </row>
    <row r="4" spans="1:3">
      <c r="A4" s="31" t="s">
        <v>45</v>
      </c>
      <c r="B4" s="4" t="s">
        <v>28</v>
      </c>
      <c r="C4" s="12">
        <v>69.88</v>
      </c>
    </row>
    <row r="5" spans="1:3">
      <c r="A5" s="31" t="s">
        <v>46</v>
      </c>
      <c r="B5" s="4" t="s">
        <v>20</v>
      </c>
      <c r="C5" s="12">
        <v>69.88</v>
      </c>
    </row>
    <row r="6" spans="1:3">
      <c r="A6" s="31" t="s">
        <v>47</v>
      </c>
      <c r="B6" s="4" t="s">
        <v>27</v>
      </c>
      <c r="C6" s="12">
        <v>59.42</v>
      </c>
    </row>
    <row r="7" spans="1:3">
      <c r="A7" s="31" t="s">
        <v>48</v>
      </c>
      <c r="B7" s="4" t="s">
        <v>70</v>
      </c>
      <c r="C7" s="12">
        <v>450</v>
      </c>
    </row>
    <row r="8" spans="1:3">
      <c r="A8" s="31" t="s">
        <v>49</v>
      </c>
      <c r="B8" s="4" t="s">
        <v>71</v>
      </c>
      <c r="C8" s="12">
        <v>189.5</v>
      </c>
    </row>
    <row r="9" spans="1:3">
      <c r="A9" s="31" t="s">
        <v>50</v>
      </c>
      <c r="B9" s="4" t="s">
        <v>26</v>
      </c>
      <c r="C9" s="12">
        <v>418</v>
      </c>
    </row>
    <row r="10" spans="1:3">
      <c r="A10" s="31" t="s">
        <v>51</v>
      </c>
      <c r="B10" s="4" t="s">
        <v>18</v>
      </c>
      <c r="C10" s="12">
        <v>49.04</v>
      </c>
    </row>
    <row r="11" spans="1:3">
      <c r="A11" s="31" t="s">
        <v>52</v>
      </c>
      <c r="B11" s="4" t="s">
        <v>25</v>
      </c>
      <c r="C11" s="12">
        <v>49.04</v>
      </c>
    </row>
    <row r="12" spans="1:3">
      <c r="A12" s="31" t="s">
        <v>53</v>
      </c>
      <c r="B12" s="4" t="s">
        <v>72</v>
      </c>
      <c r="C12" s="12">
        <v>18.5</v>
      </c>
    </row>
    <row r="13" spans="1:3">
      <c r="A13" s="31" t="s">
        <v>54</v>
      </c>
      <c r="B13" s="4" t="s">
        <v>73</v>
      </c>
      <c r="C13" s="12">
        <v>18.5</v>
      </c>
    </row>
    <row r="14" spans="1:3">
      <c r="A14" s="31" t="s">
        <v>55</v>
      </c>
      <c r="B14" s="4" t="s">
        <v>10</v>
      </c>
      <c r="C14" s="12">
        <v>55.45</v>
      </c>
    </row>
    <row r="15" spans="1:3">
      <c r="A15" s="31" t="s">
        <v>56</v>
      </c>
      <c r="B15" s="4" t="s">
        <v>21</v>
      </c>
      <c r="C15" s="12">
        <v>69.88</v>
      </c>
    </row>
    <row r="16" spans="1:3">
      <c r="A16" s="31" t="s">
        <v>57</v>
      </c>
      <c r="B16" s="4" t="s">
        <v>11</v>
      </c>
      <c r="C16" s="12">
        <v>69.88</v>
      </c>
    </row>
    <row r="17" spans="1:3">
      <c r="A17" s="31" t="s">
        <v>58</v>
      </c>
      <c r="B17" s="4" t="s">
        <v>29</v>
      </c>
      <c r="C17" s="12">
        <v>69.88</v>
      </c>
    </row>
    <row r="18" spans="1:3">
      <c r="A18" s="31" t="s">
        <v>59</v>
      </c>
      <c r="B18" s="4" t="s">
        <v>12</v>
      </c>
      <c r="C18" s="12">
        <v>69.88</v>
      </c>
    </row>
    <row r="19" spans="1:3">
      <c r="A19" s="31" t="s">
        <v>60</v>
      </c>
      <c r="B19" s="4" t="s">
        <v>14</v>
      </c>
      <c r="C19" s="12">
        <v>70.459999999999994</v>
      </c>
    </row>
    <row r="20" spans="1:3">
      <c r="A20" s="31" t="s">
        <v>61</v>
      </c>
      <c r="B20" s="4" t="s">
        <v>15</v>
      </c>
      <c r="C20" s="12">
        <v>70.459999999999994</v>
      </c>
    </row>
    <row r="21" spans="1:3">
      <c r="A21" s="31" t="s">
        <v>62</v>
      </c>
      <c r="B21" s="4" t="s">
        <v>24</v>
      </c>
      <c r="C21" s="12">
        <v>113.37</v>
      </c>
    </row>
    <row r="22" spans="1:3">
      <c r="A22" s="31" t="s">
        <v>63</v>
      </c>
      <c r="B22" s="4" t="s">
        <v>13</v>
      </c>
      <c r="C22" s="12">
        <v>84.45</v>
      </c>
    </row>
    <row r="23" spans="1:3">
      <c r="A23" s="31" t="s">
        <v>64</v>
      </c>
      <c r="B23" s="4" t="s">
        <v>16</v>
      </c>
      <c r="C23" s="12">
        <v>64.83</v>
      </c>
    </row>
    <row r="24" spans="1:3">
      <c r="A24" s="31" t="s">
        <v>65</v>
      </c>
      <c r="B24" s="4" t="s">
        <v>23</v>
      </c>
      <c r="C24" s="12">
        <v>64.83</v>
      </c>
    </row>
    <row r="25" spans="1:3">
      <c r="A25" s="31" t="s">
        <v>66</v>
      </c>
      <c r="B25" s="4" t="s">
        <v>9</v>
      </c>
      <c r="C25" s="12">
        <v>64.83</v>
      </c>
    </row>
    <row r="26" spans="1:3">
      <c r="A26" s="31" t="s">
        <v>67</v>
      </c>
      <c r="B26" s="4" t="s">
        <v>17</v>
      </c>
      <c r="C26" s="12">
        <v>64.83</v>
      </c>
    </row>
    <row r="27" spans="1:3">
      <c r="A27" s="31" t="s">
        <v>68</v>
      </c>
      <c r="B27" s="4" t="s">
        <v>8</v>
      </c>
      <c r="C27" s="12">
        <v>85.62</v>
      </c>
    </row>
    <row r="28" spans="1:3">
      <c r="B28" s="24"/>
      <c r="C28" s="2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Devis</vt:lpstr>
      <vt:lpstr>Listes des articles</vt:lpstr>
      <vt:lpstr>Articles</vt:lpstr>
      <vt:lpstr>CODA</vt:lpstr>
      <vt:lpstr>Devis!Impression_des_titres</vt:lpstr>
      <vt:lpstr>liste_Inventaire</vt:lpstr>
      <vt:lpstr>liste_Prix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Henri</cp:lastModifiedBy>
  <cp:lastPrinted>2014-09-19T21:58:05Z</cp:lastPrinted>
  <dcterms:created xsi:type="dcterms:W3CDTF">2014-09-18T08:18:41Z</dcterms:created>
  <dcterms:modified xsi:type="dcterms:W3CDTF">2014-09-19T22:00:55Z</dcterms:modified>
</cp:coreProperties>
</file>