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9420" windowHeight="9510" tabRatio="785"/>
  </bookViews>
  <sheets>
    <sheet name="Tableau de Bord" sheetId="4" r:id="rId1"/>
    <sheet name="Entrees" sheetId="1" r:id="rId2"/>
    <sheet name="Sorties" sheetId="2" r:id="rId3"/>
    <sheet name="Cubi" sheetId="12" r:id="rId4"/>
    <sheet name="Mise en Bouteilles" sheetId="3" r:id="rId5"/>
    <sheet name="Stock" sheetId="5" r:id="rId6"/>
    <sheet name="Historique Entrees" sheetId="6" r:id="rId7"/>
    <sheet name="Historique Sorties" sheetId="7" r:id="rId8"/>
    <sheet name="Historique Mise en Bouteilles" sheetId="8" r:id="rId9"/>
    <sheet name="TCD_MiseEnBouteilles" sheetId="13" r:id="rId10"/>
    <sheet name="Listes" sheetId="9" r:id="rId11"/>
    <sheet name="Noms" sheetId="11" r:id="rId12"/>
  </sheets>
  <definedNames>
    <definedName name="CodeTva">OFFSET(Stock!$B$2,,,COUNTA(Stock!$B:$B)-1)</definedName>
    <definedName name="Designation">OFFSET(Stock!$A$2,,,COUNTA(Stock!$A:$A)-1)</definedName>
    <definedName name="DesigVin">OFFSET(Listes!$D$2,,,COUNTA(Listes!$D:$D)-1)</definedName>
    <definedName name="identifiant">OFFSET(Noms!$A$2,,,COUNTA(Noms!$A:$A)-1)</definedName>
    <definedName name="PrixHt">OFFSET(Stock!$C$2,,,COUNTA(Stock!$C:$C)-1)</definedName>
  </definedNames>
  <calcPr calcId="145621"/>
  <pivotCaches>
    <pivotCache cacheId="0" r:id="rId1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3" l="1"/>
  <c r="H4" i="3" s="1"/>
  <c r="I4" i="3"/>
  <c r="J4" i="3"/>
  <c r="K4" i="3" s="1"/>
  <c r="M4" i="3" s="1"/>
  <c r="L4" i="3"/>
  <c r="N4" i="3"/>
  <c r="F5" i="3"/>
  <c r="H5" i="3"/>
  <c r="I5" i="3"/>
  <c r="J5" i="3"/>
  <c r="K5" i="3"/>
  <c r="L5" i="3"/>
  <c r="M5" i="3"/>
  <c r="N5" i="3"/>
  <c r="F6" i="3"/>
  <c r="H6" i="3"/>
  <c r="I6" i="3"/>
  <c r="J6" i="3"/>
  <c r="K6" i="3"/>
  <c r="L6" i="3"/>
  <c r="M6" i="3"/>
  <c r="N6" i="3"/>
  <c r="F7" i="3"/>
  <c r="H7" i="3"/>
  <c r="I7" i="3"/>
  <c r="J7" i="3"/>
  <c r="K7" i="3"/>
  <c r="L7" i="3"/>
  <c r="M7" i="3"/>
  <c r="N7" i="3"/>
  <c r="F8" i="3"/>
  <c r="H8" i="3"/>
  <c r="I8" i="3"/>
  <c r="J8" i="3"/>
  <c r="K8" i="3"/>
  <c r="L8" i="3"/>
  <c r="M8" i="3"/>
  <c r="N8" i="3"/>
  <c r="F9" i="3"/>
  <c r="H9" i="3"/>
  <c r="I9" i="3"/>
  <c r="J9" i="3"/>
  <c r="K9" i="3"/>
  <c r="L9" i="3"/>
  <c r="M9" i="3"/>
  <c r="N9" i="3"/>
  <c r="F10" i="3"/>
  <c r="H10" i="3"/>
  <c r="I10" i="3"/>
  <c r="J10" i="3"/>
  <c r="K10" i="3"/>
  <c r="L10" i="3"/>
  <c r="M10" i="3"/>
  <c r="N10" i="3"/>
  <c r="F11" i="3"/>
  <c r="H11" i="3"/>
  <c r="I11" i="3"/>
  <c r="J11" i="3"/>
  <c r="K11" i="3"/>
  <c r="L11" i="3"/>
  <c r="M11" i="3"/>
  <c r="N11" i="3"/>
  <c r="F12" i="3"/>
  <c r="H12" i="3"/>
  <c r="I12" i="3"/>
  <c r="J12" i="3"/>
  <c r="K12" i="3"/>
  <c r="L12" i="3"/>
  <c r="M12" i="3"/>
  <c r="N12" i="3"/>
  <c r="F13" i="3"/>
  <c r="H13" i="3"/>
  <c r="I13" i="3"/>
  <c r="J13" i="3"/>
  <c r="K13" i="3"/>
  <c r="L13" i="3"/>
  <c r="M13" i="3"/>
  <c r="N13" i="3"/>
  <c r="F14" i="3"/>
  <c r="H14" i="3"/>
  <c r="I14" i="3"/>
  <c r="J14" i="3"/>
  <c r="K14" i="3"/>
  <c r="L14" i="3"/>
  <c r="M14" i="3"/>
  <c r="N14" i="3"/>
  <c r="F15" i="3"/>
  <c r="H15" i="3"/>
  <c r="I15" i="3"/>
  <c r="J15" i="3"/>
  <c r="K15" i="3"/>
  <c r="L15" i="3"/>
  <c r="M15" i="3"/>
  <c r="N15" i="3"/>
  <c r="F16" i="3"/>
  <c r="H16" i="3"/>
  <c r="I16" i="3"/>
  <c r="J16" i="3"/>
  <c r="K16" i="3"/>
  <c r="L16" i="3"/>
  <c r="M16" i="3"/>
  <c r="N16" i="3"/>
  <c r="F17" i="3"/>
  <c r="H17" i="3"/>
  <c r="I17" i="3"/>
  <c r="J17" i="3"/>
  <c r="K17" i="3"/>
  <c r="L17" i="3"/>
  <c r="M17" i="3"/>
  <c r="N17" i="3"/>
  <c r="F18" i="3"/>
  <c r="H18" i="3"/>
  <c r="I18" i="3"/>
  <c r="J18" i="3"/>
  <c r="K18" i="3"/>
  <c r="L18" i="3"/>
  <c r="M18" i="3"/>
  <c r="N18" i="3"/>
  <c r="F19" i="3"/>
  <c r="H19" i="3"/>
  <c r="I19" i="3"/>
  <c r="J19" i="3"/>
  <c r="K19" i="3"/>
  <c r="L19" i="3"/>
  <c r="M19" i="3"/>
  <c r="N19" i="3"/>
  <c r="F20" i="3"/>
  <c r="H20" i="3"/>
  <c r="I20" i="3"/>
  <c r="J20" i="3"/>
  <c r="K20" i="3"/>
  <c r="L20" i="3"/>
  <c r="M20" i="3"/>
  <c r="N20" i="3"/>
  <c r="F21" i="3"/>
  <c r="H21" i="3"/>
  <c r="I21" i="3"/>
  <c r="J21" i="3"/>
  <c r="K21" i="3"/>
  <c r="L21" i="3"/>
  <c r="M21" i="3"/>
  <c r="N21" i="3"/>
  <c r="F22" i="3"/>
  <c r="H22" i="3"/>
  <c r="I22" i="3"/>
  <c r="J22" i="3"/>
  <c r="K22" i="3"/>
  <c r="L22" i="3"/>
  <c r="M22" i="3"/>
  <c r="N22" i="3"/>
  <c r="F23" i="3"/>
  <c r="H23" i="3"/>
  <c r="I23" i="3"/>
  <c r="J23" i="3"/>
  <c r="K23" i="3"/>
  <c r="L23" i="3"/>
  <c r="M23" i="3"/>
  <c r="N23" i="3"/>
  <c r="F24" i="3"/>
  <c r="H24" i="3"/>
  <c r="I24" i="3"/>
  <c r="J24" i="3"/>
  <c r="K24" i="3"/>
  <c r="L24" i="3"/>
  <c r="M24" i="3"/>
  <c r="N24" i="3"/>
  <c r="F25" i="3"/>
  <c r="H25" i="3"/>
  <c r="I25" i="3"/>
  <c r="J25" i="3"/>
  <c r="K25" i="3"/>
  <c r="L25" i="3"/>
  <c r="M25" i="3"/>
  <c r="N25" i="3"/>
  <c r="F26" i="3"/>
  <c r="H26" i="3"/>
  <c r="I26" i="3"/>
  <c r="J26" i="3"/>
  <c r="K26" i="3"/>
  <c r="L26" i="3"/>
  <c r="M26" i="3"/>
  <c r="N26" i="3"/>
  <c r="F27" i="3"/>
  <c r="H27" i="3"/>
  <c r="I27" i="3"/>
  <c r="J27" i="3"/>
  <c r="K27" i="3"/>
  <c r="L27" i="3"/>
  <c r="M27" i="3"/>
  <c r="N27" i="3"/>
  <c r="F28" i="3"/>
  <c r="H28" i="3"/>
  <c r="I28" i="3"/>
  <c r="J28" i="3"/>
  <c r="K28" i="3"/>
  <c r="L28" i="3"/>
  <c r="M28" i="3"/>
  <c r="N28" i="3"/>
  <c r="F29" i="3"/>
  <c r="H29" i="3"/>
  <c r="I29" i="3"/>
  <c r="J29" i="3"/>
  <c r="K29" i="3"/>
  <c r="L29" i="3"/>
  <c r="M29" i="3"/>
  <c r="N29" i="3"/>
  <c r="F30" i="3"/>
  <c r="H30" i="3"/>
  <c r="I30" i="3"/>
  <c r="J30" i="3"/>
  <c r="K30" i="3"/>
  <c r="L30" i="3"/>
  <c r="M30" i="3"/>
  <c r="N30" i="3"/>
  <c r="F31" i="3"/>
  <c r="H31" i="3"/>
  <c r="I31" i="3"/>
  <c r="J31" i="3"/>
  <c r="K31" i="3"/>
  <c r="L31" i="3"/>
  <c r="M31" i="3"/>
  <c r="N31" i="3"/>
  <c r="F32" i="3"/>
  <c r="H32" i="3"/>
  <c r="I32" i="3"/>
  <c r="J32" i="3"/>
  <c r="K32" i="3"/>
  <c r="L32" i="3"/>
  <c r="M32" i="3"/>
  <c r="N32" i="3"/>
  <c r="F33" i="3"/>
  <c r="H33" i="3"/>
  <c r="I33" i="3"/>
  <c r="J33" i="3"/>
  <c r="K33" i="3"/>
  <c r="L33" i="3"/>
  <c r="M33" i="3"/>
  <c r="N33" i="3"/>
  <c r="F34" i="3"/>
  <c r="H34" i="3"/>
  <c r="I34" i="3"/>
  <c r="J34" i="3"/>
  <c r="K34" i="3"/>
  <c r="L34" i="3"/>
  <c r="M34" i="3"/>
  <c r="N34" i="3"/>
  <c r="F35" i="3"/>
  <c r="H35" i="3"/>
  <c r="I35" i="3"/>
  <c r="J35" i="3"/>
  <c r="K35" i="3"/>
  <c r="L35" i="3"/>
  <c r="M35" i="3"/>
  <c r="N35" i="3"/>
  <c r="F36" i="3"/>
  <c r="H36" i="3"/>
  <c r="I36" i="3"/>
  <c r="J36" i="3"/>
  <c r="K36" i="3"/>
  <c r="L36" i="3"/>
  <c r="M36" i="3"/>
  <c r="N36" i="3"/>
  <c r="F37" i="3"/>
  <c r="H37" i="3"/>
  <c r="I37" i="3"/>
  <c r="J37" i="3"/>
  <c r="K37" i="3"/>
  <c r="L37" i="3"/>
  <c r="M37" i="3"/>
  <c r="N37" i="3"/>
  <c r="F38" i="3"/>
  <c r="H38" i="3"/>
  <c r="I38" i="3"/>
  <c r="J38" i="3"/>
  <c r="K38" i="3"/>
  <c r="L38" i="3"/>
  <c r="M38" i="3"/>
  <c r="N38" i="3"/>
  <c r="F39" i="3"/>
  <c r="H39" i="3"/>
  <c r="I39" i="3"/>
  <c r="J39" i="3"/>
  <c r="K39" i="3"/>
  <c r="L39" i="3"/>
  <c r="M39" i="3"/>
  <c r="N39" i="3"/>
  <c r="F40" i="3"/>
  <c r="H40" i="3"/>
  <c r="I40" i="3"/>
  <c r="J40" i="3"/>
  <c r="K40" i="3"/>
  <c r="L40" i="3"/>
  <c r="M40" i="3"/>
  <c r="N40" i="3"/>
  <c r="F41" i="3"/>
  <c r="H41" i="3"/>
  <c r="I41" i="3"/>
  <c r="J41" i="3"/>
  <c r="K41" i="3"/>
  <c r="L41" i="3"/>
  <c r="M41" i="3"/>
  <c r="N41" i="3"/>
  <c r="F42" i="3"/>
  <c r="H42" i="3"/>
  <c r="I42" i="3"/>
  <c r="J42" i="3"/>
  <c r="K42" i="3"/>
  <c r="L42" i="3"/>
  <c r="M42" i="3"/>
  <c r="N42" i="3"/>
  <c r="F43" i="3"/>
  <c r="H43" i="3"/>
  <c r="I43" i="3"/>
  <c r="J43" i="3"/>
  <c r="K43" i="3"/>
  <c r="L43" i="3"/>
  <c r="M43" i="3"/>
  <c r="N43" i="3"/>
  <c r="F44" i="3"/>
  <c r="H44" i="3"/>
  <c r="I44" i="3"/>
  <c r="J44" i="3"/>
  <c r="K44" i="3"/>
  <c r="L44" i="3"/>
  <c r="M44" i="3"/>
  <c r="N44" i="3"/>
  <c r="F45" i="3"/>
  <c r="H45" i="3"/>
  <c r="I45" i="3"/>
  <c r="J45" i="3"/>
  <c r="K45" i="3"/>
  <c r="L45" i="3"/>
  <c r="M45" i="3"/>
  <c r="N45" i="3"/>
  <c r="F46" i="3"/>
  <c r="H46" i="3"/>
  <c r="I46" i="3"/>
  <c r="J46" i="3"/>
  <c r="K46" i="3"/>
  <c r="L46" i="3"/>
  <c r="M46" i="3"/>
  <c r="N46" i="3"/>
  <c r="F47" i="3"/>
  <c r="H47" i="3"/>
  <c r="I47" i="3"/>
  <c r="J47" i="3"/>
  <c r="K47" i="3"/>
  <c r="L47" i="3"/>
  <c r="M47" i="3"/>
  <c r="N47" i="3"/>
  <c r="F48" i="3"/>
  <c r="H48" i="3"/>
  <c r="I48" i="3"/>
  <c r="J48" i="3"/>
  <c r="K48" i="3"/>
  <c r="L48" i="3"/>
  <c r="M48" i="3"/>
  <c r="N48" i="3"/>
  <c r="F49" i="3"/>
  <c r="H49" i="3"/>
  <c r="I49" i="3"/>
  <c r="J49" i="3"/>
  <c r="K49" i="3"/>
  <c r="L49" i="3"/>
  <c r="M49" i="3"/>
  <c r="N49" i="3"/>
  <c r="F50" i="3"/>
  <c r="H50" i="3"/>
  <c r="I50" i="3"/>
  <c r="J50" i="3"/>
  <c r="K50" i="3"/>
  <c r="L50" i="3"/>
  <c r="M50" i="3"/>
  <c r="N50" i="3"/>
  <c r="F51" i="3"/>
  <c r="H51" i="3"/>
  <c r="I51" i="3"/>
  <c r="J51" i="3"/>
  <c r="K51" i="3"/>
  <c r="L51" i="3"/>
  <c r="M51" i="3"/>
  <c r="N51" i="3"/>
  <c r="F52" i="3"/>
  <c r="H52" i="3"/>
  <c r="I52" i="3"/>
  <c r="J52" i="3"/>
  <c r="K52" i="3"/>
  <c r="L52" i="3"/>
  <c r="M52" i="3"/>
  <c r="N52" i="3"/>
  <c r="F53" i="3"/>
  <c r="H53" i="3"/>
  <c r="I53" i="3"/>
  <c r="J53" i="3"/>
  <c r="K53" i="3"/>
  <c r="L53" i="3"/>
  <c r="M53" i="3"/>
  <c r="N53" i="3"/>
  <c r="F54" i="3"/>
  <c r="H54" i="3"/>
  <c r="I54" i="3"/>
  <c r="J54" i="3"/>
  <c r="K54" i="3"/>
  <c r="L54" i="3"/>
  <c r="M54" i="3"/>
  <c r="N54" i="3"/>
  <c r="F55" i="3"/>
  <c r="H55" i="3"/>
  <c r="I55" i="3"/>
  <c r="J55" i="3"/>
  <c r="K55" i="3"/>
  <c r="L55" i="3"/>
  <c r="M55" i="3"/>
  <c r="N55" i="3"/>
  <c r="F56" i="3"/>
  <c r="H56" i="3"/>
  <c r="I56" i="3"/>
  <c r="J56" i="3"/>
  <c r="K56" i="3"/>
  <c r="L56" i="3"/>
  <c r="M56" i="3"/>
  <c r="N56" i="3"/>
  <c r="F57" i="3"/>
  <c r="H57" i="3"/>
  <c r="I57" i="3"/>
  <c r="J57" i="3"/>
  <c r="K57" i="3"/>
  <c r="L57" i="3"/>
  <c r="M57" i="3"/>
  <c r="N57" i="3"/>
  <c r="F58" i="3"/>
  <c r="H58" i="3"/>
  <c r="I58" i="3"/>
  <c r="J58" i="3"/>
  <c r="K58" i="3"/>
  <c r="L58" i="3"/>
  <c r="M58" i="3"/>
  <c r="N58" i="3"/>
  <c r="F59" i="3"/>
  <c r="H59" i="3"/>
  <c r="I59" i="3"/>
  <c r="J59" i="3"/>
  <c r="K59" i="3"/>
  <c r="L59" i="3"/>
  <c r="M59" i="3"/>
  <c r="N59" i="3"/>
  <c r="F60" i="3"/>
  <c r="H60" i="3"/>
  <c r="I60" i="3"/>
  <c r="J60" i="3"/>
  <c r="K60" i="3"/>
  <c r="L60" i="3"/>
  <c r="M60" i="3"/>
  <c r="N60" i="3"/>
  <c r="F61" i="3"/>
  <c r="H61" i="3"/>
  <c r="I61" i="3"/>
  <c r="J61" i="3"/>
  <c r="K61" i="3"/>
  <c r="L61" i="3"/>
  <c r="M61" i="3"/>
  <c r="N61" i="3"/>
  <c r="F62" i="3"/>
  <c r="H62" i="3"/>
  <c r="I62" i="3"/>
  <c r="J62" i="3"/>
  <c r="K62" i="3"/>
  <c r="L62" i="3"/>
  <c r="M62" i="3"/>
  <c r="N62" i="3"/>
  <c r="F63" i="3"/>
  <c r="H63" i="3"/>
  <c r="I63" i="3"/>
  <c r="J63" i="3"/>
  <c r="K63" i="3"/>
  <c r="L63" i="3"/>
  <c r="M63" i="3"/>
  <c r="N63" i="3"/>
  <c r="F64" i="3"/>
  <c r="H64" i="3"/>
  <c r="I64" i="3"/>
  <c r="J64" i="3"/>
  <c r="K64" i="3"/>
  <c r="L64" i="3"/>
  <c r="M64" i="3"/>
  <c r="N64" i="3"/>
  <c r="F65" i="3"/>
  <c r="H65" i="3"/>
  <c r="I65" i="3"/>
  <c r="J65" i="3"/>
  <c r="K65" i="3"/>
  <c r="L65" i="3"/>
  <c r="M65" i="3"/>
  <c r="N65" i="3"/>
  <c r="F66" i="3"/>
  <c r="H66" i="3"/>
  <c r="I66" i="3"/>
  <c r="J66" i="3"/>
  <c r="K66" i="3"/>
  <c r="L66" i="3"/>
  <c r="M66" i="3"/>
  <c r="N66" i="3"/>
  <c r="F67" i="3"/>
  <c r="H67" i="3"/>
  <c r="I67" i="3"/>
  <c r="J67" i="3"/>
  <c r="K67" i="3"/>
  <c r="L67" i="3"/>
  <c r="M67" i="3"/>
  <c r="N67" i="3"/>
  <c r="F68" i="3"/>
  <c r="H68" i="3"/>
  <c r="I68" i="3"/>
  <c r="J68" i="3"/>
  <c r="K68" i="3"/>
  <c r="L68" i="3"/>
  <c r="M68" i="3"/>
  <c r="N68" i="3"/>
  <c r="F69" i="3"/>
  <c r="H69" i="3"/>
  <c r="I69" i="3"/>
  <c r="J69" i="3"/>
  <c r="K69" i="3"/>
  <c r="L69" i="3"/>
  <c r="M69" i="3"/>
  <c r="N69" i="3"/>
  <c r="F70" i="3"/>
  <c r="H70" i="3"/>
  <c r="I70" i="3"/>
  <c r="J70" i="3"/>
  <c r="K70" i="3"/>
  <c r="L70" i="3"/>
  <c r="M70" i="3"/>
  <c r="N70" i="3"/>
  <c r="F71" i="3"/>
  <c r="H71" i="3"/>
  <c r="I71" i="3"/>
  <c r="J71" i="3"/>
  <c r="K71" i="3"/>
  <c r="L71" i="3"/>
  <c r="M71" i="3"/>
  <c r="N71" i="3"/>
  <c r="F72" i="3"/>
  <c r="H72" i="3"/>
  <c r="I72" i="3"/>
  <c r="J72" i="3"/>
  <c r="K72" i="3"/>
  <c r="L72" i="3"/>
  <c r="M72" i="3"/>
  <c r="N72" i="3"/>
  <c r="F73" i="3"/>
  <c r="H73" i="3"/>
  <c r="I73" i="3"/>
  <c r="J73" i="3"/>
  <c r="K73" i="3"/>
  <c r="L73" i="3"/>
  <c r="M73" i="3"/>
  <c r="N73" i="3"/>
  <c r="F74" i="3"/>
  <c r="H74" i="3"/>
  <c r="I74" i="3"/>
  <c r="J74" i="3"/>
  <c r="K74" i="3"/>
  <c r="L74" i="3"/>
  <c r="M74" i="3"/>
  <c r="N74" i="3"/>
  <c r="F75" i="3"/>
  <c r="H75" i="3"/>
  <c r="I75" i="3"/>
  <c r="J75" i="3"/>
  <c r="K75" i="3"/>
  <c r="L75" i="3"/>
  <c r="M75" i="3"/>
  <c r="N75" i="3"/>
  <c r="F76" i="3"/>
  <c r="H76" i="3"/>
  <c r="I76" i="3"/>
  <c r="J76" i="3"/>
  <c r="K76" i="3"/>
  <c r="L76" i="3"/>
  <c r="M76" i="3"/>
  <c r="N76" i="3"/>
  <c r="F77" i="3"/>
  <c r="H77" i="3"/>
  <c r="I77" i="3"/>
  <c r="J77" i="3"/>
  <c r="K77" i="3"/>
  <c r="L77" i="3"/>
  <c r="M77" i="3"/>
  <c r="N77" i="3"/>
  <c r="F78" i="3"/>
  <c r="H78" i="3"/>
  <c r="I78" i="3"/>
  <c r="J78" i="3"/>
  <c r="K78" i="3"/>
  <c r="L78" i="3"/>
  <c r="M78" i="3"/>
  <c r="N78" i="3"/>
  <c r="F79" i="3"/>
  <c r="H79" i="3"/>
  <c r="I79" i="3"/>
  <c r="J79" i="3"/>
  <c r="K79" i="3"/>
  <c r="L79" i="3"/>
  <c r="M79" i="3"/>
  <c r="N79" i="3"/>
  <c r="F80" i="3"/>
  <c r="H80" i="3"/>
  <c r="I80" i="3"/>
  <c r="J80" i="3"/>
  <c r="K80" i="3"/>
  <c r="L80" i="3"/>
  <c r="M80" i="3"/>
  <c r="N80" i="3"/>
  <c r="F81" i="3"/>
  <c r="H81" i="3"/>
  <c r="I81" i="3"/>
  <c r="J81" i="3"/>
  <c r="K81" i="3"/>
  <c r="L81" i="3"/>
  <c r="M81" i="3"/>
  <c r="N81" i="3"/>
  <c r="F82" i="3"/>
  <c r="H82" i="3"/>
  <c r="I82" i="3"/>
  <c r="J82" i="3"/>
  <c r="K82" i="3"/>
  <c r="L82" i="3"/>
  <c r="M82" i="3"/>
  <c r="N82" i="3"/>
  <c r="F83" i="3"/>
  <c r="H83" i="3"/>
  <c r="I83" i="3"/>
  <c r="J83" i="3"/>
  <c r="K83" i="3"/>
  <c r="L83" i="3"/>
  <c r="M83" i="3"/>
  <c r="N83" i="3"/>
  <c r="F84" i="3"/>
  <c r="H84" i="3"/>
  <c r="I84" i="3"/>
  <c r="J84" i="3"/>
  <c r="K84" i="3"/>
  <c r="L84" i="3"/>
  <c r="M84" i="3"/>
  <c r="N84" i="3"/>
  <c r="F85" i="3"/>
  <c r="H85" i="3"/>
  <c r="I85" i="3"/>
  <c r="J85" i="3"/>
  <c r="K85" i="3"/>
  <c r="L85" i="3"/>
  <c r="M85" i="3"/>
  <c r="N85" i="3"/>
  <c r="F86" i="3"/>
  <c r="H86" i="3"/>
  <c r="I86" i="3"/>
  <c r="J86" i="3"/>
  <c r="K86" i="3"/>
  <c r="L86" i="3"/>
  <c r="M86" i="3"/>
  <c r="N86" i="3"/>
  <c r="F87" i="3"/>
  <c r="H87" i="3"/>
  <c r="I87" i="3"/>
  <c r="J87" i="3"/>
  <c r="K87" i="3"/>
  <c r="L87" i="3"/>
  <c r="M87" i="3"/>
  <c r="N87" i="3"/>
  <c r="F88" i="3"/>
  <c r="H88" i="3"/>
  <c r="I88" i="3"/>
  <c r="J88" i="3"/>
  <c r="K88" i="3"/>
  <c r="L88" i="3"/>
  <c r="M88" i="3"/>
  <c r="N88" i="3"/>
  <c r="F89" i="3"/>
  <c r="H89" i="3"/>
  <c r="I89" i="3"/>
  <c r="J89" i="3"/>
  <c r="K89" i="3"/>
  <c r="L89" i="3"/>
  <c r="M89" i="3"/>
  <c r="N89" i="3"/>
  <c r="F90" i="3"/>
  <c r="H90" i="3"/>
  <c r="I90" i="3"/>
  <c r="J90" i="3"/>
  <c r="K90" i="3"/>
  <c r="L90" i="3"/>
  <c r="M90" i="3"/>
  <c r="N90" i="3"/>
  <c r="F91" i="3"/>
  <c r="H91" i="3"/>
  <c r="I91" i="3"/>
  <c r="J91" i="3"/>
  <c r="K91" i="3"/>
  <c r="L91" i="3"/>
  <c r="M91" i="3"/>
  <c r="N91" i="3"/>
  <c r="F92" i="3"/>
  <c r="H92" i="3"/>
  <c r="I92" i="3"/>
  <c r="J92" i="3"/>
  <c r="K92" i="3"/>
  <c r="L92" i="3"/>
  <c r="M92" i="3"/>
  <c r="N92" i="3"/>
  <c r="F93" i="3"/>
  <c r="H93" i="3"/>
  <c r="I93" i="3"/>
  <c r="J93" i="3"/>
  <c r="K93" i="3"/>
  <c r="L93" i="3"/>
  <c r="M93" i="3"/>
  <c r="N93" i="3"/>
  <c r="F94" i="3"/>
  <c r="H94" i="3"/>
  <c r="I94" i="3"/>
  <c r="J94" i="3"/>
  <c r="K94" i="3"/>
  <c r="L94" i="3"/>
  <c r="M94" i="3"/>
  <c r="N94" i="3"/>
  <c r="F95" i="3"/>
  <c r="H95" i="3"/>
  <c r="I95" i="3"/>
  <c r="J95" i="3"/>
  <c r="K95" i="3"/>
  <c r="L95" i="3"/>
  <c r="M95" i="3"/>
  <c r="N95" i="3"/>
  <c r="F96" i="3"/>
  <c r="H96" i="3"/>
  <c r="I96" i="3"/>
  <c r="J96" i="3"/>
  <c r="K96" i="3"/>
  <c r="L96" i="3"/>
  <c r="M96" i="3"/>
  <c r="N96" i="3"/>
  <c r="F97" i="3"/>
  <c r="H97" i="3"/>
  <c r="I97" i="3"/>
  <c r="J97" i="3"/>
  <c r="K97" i="3"/>
  <c r="L97" i="3"/>
  <c r="M97" i="3"/>
  <c r="N97" i="3"/>
  <c r="F98" i="3"/>
  <c r="H98" i="3"/>
  <c r="I98" i="3"/>
  <c r="J98" i="3"/>
  <c r="K98" i="3"/>
  <c r="L98" i="3"/>
  <c r="M98" i="3"/>
  <c r="N98" i="3"/>
  <c r="F99" i="3"/>
  <c r="H99" i="3"/>
  <c r="I99" i="3"/>
  <c r="J99" i="3"/>
  <c r="K99" i="3"/>
  <c r="L99" i="3"/>
  <c r="M99" i="3"/>
  <c r="N99" i="3"/>
  <c r="F100" i="3"/>
  <c r="H100" i="3"/>
  <c r="I100" i="3"/>
  <c r="J100" i="3"/>
  <c r="K100" i="3"/>
  <c r="L100" i="3"/>
  <c r="M100" i="3"/>
  <c r="N100" i="3"/>
  <c r="F4" i="2"/>
  <c r="G4" i="2"/>
  <c r="H4" i="2"/>
  <c r="I4" i="2"/>
  <c r="J4" i="2"/>
  <c r="K4" i="2"/>
  <c r="F5" i="2"/>
  <c r="G5" i="2"/>
  <c r="H5" i="2"/>
  <c r="I5" i="2"/>
  <c r="J5" i="2"/>
  <c r="K5" i="2"/>
  <c r="F6" i="2"/>
  <c r="G6" i="2"/>
  <c r="H6" i="2"/>
  <c r="I6" i="2"/>
  <c r="J6" i="2"/>
  <c r="K6" i="2"/>
  <c r="F7" i="2"/>
  <c r="G7" i="2"/>
  <c r="H7" i="2"/>
  <c r="I7" i="2"/>
  <c r="J7" i="2"/>
  <c r="K7" i="2"/>
  <c r="F8" i="2"/>
  <c r="G8" i="2"/>
  <c r="H8" i="2"/>
  <c r="I8" i="2"/>
  <c r="J8" i="2"/>
  <c r="K8" i="2"/>
  <c r="F9" i="2"/>
  <c r="G9" i="2"/>
  <c r="H9" i="2"/>
  <c r="I9" i="2"/>
  <c r="J9" i="2"/>
  <c r="K9" i="2"/>
  <c r="F10" i="2"/>
  <c r="G10" i="2"/>
  <c r="H10" i="2"/>
  <c r="I10" i="2"/>
  <c r="J10" i="2"/>
  <c r="K10" i="2"/>
  <c r="F11" i="2"/>
  <c r="G11" i="2"/>
  <c r="H11" i="2"/>
  <c r="I11" i="2"/>
  <c r="J11" i="2"/>
  <c r="K11" i="2"/>
  <c r="F12" i="2"/>
  <c r="G12" i="2"/>
  <c r="H12" i="2"/>
  <c r="I12" i="2"/>
  <c r="J12" i="2"/>
  <c r="K12" i="2"/>
  <c r="F13" i="2"/>
  <c r="G13" i="2"/>
  <c r="H13" i="2"/>
  <c r="I13" i="2"/>
  <c r="J13" i="2"/>
  <c r="K13" i="2"/>
  <c r="F14" i="2"/>
  <c r="G14" i="2"/>
  <c r="H14" i="2"/>
  <c r="I14" i="2"/>
  <c r="J14" i="2"/>
  <c r="K14" i="2"/>
  <c r="F15" i="2"/>
  <c r="G15" i="2"/>
  <c r="H15" i="2"/>
  <c r="I15" i="2"/>
  <c r="J15" i="2"/>
  <c r="K15" i="2"/>
  <c r="F16" i="2"/>
  <c r="G16" i="2"/>
  <c r="H16" i="2"/>
  <c r="I16" i="2"/>
  <c r="J16" i="2"/>
  <c r="K16" i="2"/>
  <c r="F17" i="2"/>
  <c r="G17" i="2"/>
  <c r="H17" i="2"/>
  <c r="I17" i="2"/>
  <c r="J17" i="2"/>
  <c r="K17" i="2"/>
  <c r="F18" i="2"/>
  <c r="G18" i="2"/>
  <c r="H18" i="2"/>
  <c r="I18" i="2"/>
  <c r="J18" i="2"/>
  <c r="K18" i="2"/>
  <c r="F19" i="2"/>
  <c r="G19" i="2"/>
  <c r="H19" i="2"/>
  <c r="I19" i="2"/>
  <c r="J19" i="2"/>
  <c r="K19" i="2"/>
  <c r="F20" i="2"/>
  <c r="G20" i="2"/>
  <c r="H20" i="2"/>
  <c r="I20" i="2"/>
  <c r="J20" i="2"/>
  <c r="K20" i="2"/>
  <c r="F21" i="2"/>
  <c r="G21" i="2"/>
  <c r="H21" i="2"/>
  <c r="I21" i="2"/>
  <c r="J21" i="2"/>
  <c r="K21" i="2"/>
  <c r="F22" i="2"/>
  <c r="G22" i="2"/>
  <c r="H22" i="2"/>
  <c r="I22" i="2"/>
  <c r="J22" i="2"/>
  <c r="K22" i="2"/>
  <c r="F23" i="2"/>
  <c r="G23" i="2"/>
  <c r="H23" i="2"/>
  <c r="I23" i="2"/>
  <c r="J23" i="2"/>
  <c r="K23" i="2"/>
  <c r="F24" i="2"/>
  <c r="G24" i="2"/>
  <c r="H24" i="2"/>
  <c r="I24" i="2"/>
  <c r="J24" i="2"/>
  <c r="K24" i="2"/>
  <c r="F25" i="2"/>
  <c r="G25" i="2"/>
  <c r="H25" i="2"/>
  <c r="I25" i="2"/>
  <c r="J25" i="2"/>
  <c r="K25" i="2"/>
  <c r="F26" i="2"/>
  <c r="G26" i="2"/>
  <c r="H26" i="2"/>
  <c r="I26" i="2"/>
  <c r="J26" i="2"/>
  <c r="K26" i="2"/>
  <c r="F27" i="2"/>
  <c r="G27" i="2"/>
  <c r="H27" i="2"/>
  <c r="I27" i="2"/>
  <c r="J27" i="2"/>
  <c r="K27" i="2"/>
  <c r="F28" i="2"/>
  <c r="G28" i="2"/>
  <c r="H28" i="2"/>
  <c r="I28" i="2"/>
  <c r="J28" i="2"/>
  <c r="K28" i="2"/>
  <c r="F29" i="2"/>
  <c r="G29" i="2"/>
  <c r="H29" i="2"/>
  <c r="I29" i="2"/>
  <c r="J29" i="2"/>
  <c r="K29" i="2"/>
  <c r="F30" i="2"/>
  <c r="G30" i="2"/>
  <c r="H30" i="2"/>
  <c r="I30" i="2"/>
  <c r="J30" i="2"/>
  <c r="K30" i="2"/>
  <c r="F31" i="2"/>
  <c r="G31" i="2"/>
  <c r="H31" i="2"/>
  <c r="I31" i="2"/>
  <c r="J31" i="2"/>
  <c r="K31" i="2"/>
  <c r="F32" i="2"/>
  <c r="G32" i="2"/>
  <c r="H32" i="2"/>
  <c r="I32" i="2"/>
  <c r="J32" i="2"/>
  <c r="K32" i="2"/>
  <c r="F33" i="2"/>
  <c r="G33" i="2"/>
  <c r="H33" i="2"/>
  <c r="I33" i="2"/>
  <c r="J33" i="2"/>
  <c r="K33" i="2"/>
  <c r="F34" i="2"/>
  <c r="G34" i="2"/>
  <c r="H34" i="2"/>
  <c r="I34" i="2"/>
  <c r="J34" i="2"/>
  <c r="K34" i="2"/>
  <c r="F35" i="2"/>
  <c r="G35" i="2"/>
  <c r="H35" i="2"/>
  <c r="I35" i="2"/>
  <c r="J35" i="2"/>
  <c r="K35" i="2"/>
  <c r="F36" i="2"/>
  <c r="G36" i="2"/>
  <c r="H36" i="2"/>
  <c r="I36" i="2"/>
  <c r="J36" i="2"/>
  <c r="K36" i="2"/>
  <c r="F37" i="2"/>
  <c r="G37" i="2"/>
  <c r="H37" i="2"/>
  <c r="I37" i="2"/>
  <c r="J37" i="2"/>
  <c r="K37" i="2"/>
  <c r="F38" i="2"/>
  <c r="G38" i="2"/>
  <c r="H38" i="2"/>
  <c r="I38" i="2"/>
  <c r="J38" i="2"/>
  <c r="K38" i="2"/>
  <c r="F39" i="2"/>
  <c r="G39" i="2"/>
  <c r="H39" i="2"/>
  <c r="I39" i="2"/>
  <c r="J39" i="2"/>
  <c r="K39" i="2"/>
  <c r="F40" i="2"/>
  <c r="G40" i="2"/>
  <c r="H40" i="2"/>
  <c r="I40" i="2"/>
  <c r="J40" i="2"/>
  <c r="K40" i="2"/>
  <c r="F41" i="2"/>
  <c r="G41" i="2"/>
  <c r="H41" i="2"/>
  <c r="I41" i="2"/>
  <c r="J41" i="2"/>
  <c r="K41" i="2"/>
  <c r="F42" i="2"/>
  <c r="G42" i="2"/>
  <c r="H42" i="2"/>
  <c r="I42" i="2"/>
  <c r="J42" i="2"/>
  <c r="K42" i="2"/>
  <c r="F43" i="2"/>
  <c r="G43" i="2"/>
  <c r="H43" i="2"/>
  <c r="I43" i="2"/>
  <c r="J43" i="2"/>
  <c r="K43" i="2"/>
  <c r="F44" i="2"/>
  <c r="G44" i="2"/>
  <c r="H44" i="2"/>
  <c r="I44" i="2"/>
  <c r="J44" i="2"/>
  <c r="K44" i="2"/>
  <c r="F45" i="2"/>
  <c r="G45" i="2"/>
  <c r="H45" i="2"/>
  <c r="I45" i="2"/>
  <c r="J45" i="2"/>
  <c r="K45" i="2"/>
  <c r="F46" i="2"/>
  <c r="G46" i="2"/>
  <c r="H46" i="2"/>
  <c r="I46" i="2"/>
  <c r="J46" i="2"/>
  <c r="K46" i="2"/>
  <c r="F47" i="2"/>
  <c r="G47" i="2"/>
  <c r="H47" i="2"/>
  <c r="I47" i="2"/>
  <c r="J47" i="2"/>
  <c r="K47" i="2"/>
  <c r="F48" i="2"/>
  <c r="G48" i="2"/>
  <c r="H48" i="2"/>
  <c r="I48" i="2"/>
  <c r="J48" i="2"/>
  <c r="K48" i="2"/>
  <c r="F49" i="2"/>
  <c r="G49" i="2"/>
  <c r="H49" i="2"/>
  <c r="I49" i="2"/>
  <c r="J49" i="2"/>
  <c r="K49" i="2"/>
  <c r="F50" i="2"/>
  <c r="G50" i="2"/>
  <c r="H50" i="2"/>
  <c r="I50" i="2"/>
  <c r="J50" i="2"/>
  <c r="K50" i="2"/>
  <c r="F51" i="2"/>
  <c r="G51" i="2"/>
  <c r="H51" i="2"/>
  <c r="I51" i="2"/>
  <c r="J51" i="2"/>
  <c r="K51" i="2"/>
  <c r="F52" i="2"/>
  <c r="G52" i="2"/>
  <c r="H52" i="2"/>
  <c r="I52" i="2"/>
  <c r="J52" i="2"/>
  <c r="K52" i="2"/>
  <c r="F53" i="2"/>
  <c r="G53" i="2"/>
  <c r="H53" i="2"/>
  <c r="I53" i="2"/>
  <c r="J53" i="2"/>
  <c r="K53" i="2"/>
  <c r="F54" i="2"/>
  <c r="G54" i="2"/>
  <c r="H54" i="2"/>
  <c r="I54" i="2"/>
  <c r="J54" i="2"/>
  <c r="K54" i="2"/>
  <c r="F55" i="2"/>
  <c r="G55" i="2"/>
  <c r="H55" i="2"/>
  <c r="I55" i="2"/>
  <c r="J55" i="2"/>
  <c r="K55" i="2"/>
  <c r="F56" i="2"/>
  <c r="G56" i="2"/>
  <c r="H56" i="2"/>
  <c r="I56" i="2"/>
  <c r="J56" i="2"/>
  <c r="K56" i="2"/>
  <c r="F57" i="2"/>
  <c r="G57" i="2"/>
  <c r="H57" i="2"/>
  <c r="I57" i="2"/>
  <c r="J57" i="2"/>
  <c r="K57" i="2"/>
  <c r="F58" i="2"/>
  <c r="G58" i="2"/>
  <c r="H58" i="2"/>
  <c r="I58" i="2"/>
  <c r="J58" i="2"/>
  <c r="K58" i="2"/>
  <c r="F59" i="2"/>
  <c r="G59" i="2"/>
  <c r="H59" i="2"/>
  <c r="I59" i="2"/>
  <c r="J59" i="2"/>
  <c r="K59" i="2"/>
  <c r="F60" i="2"/>
  <c r="G60" i="2"/>
  <c r="H60" i="2"/>
  <c r="I60" i="2"/>
  <c r="J60" i="2"/>
  <c r="K60" i="2"/>
  <c r="F61" i="2"/>
  <c r="G61" i="2"/>
  <c r="H61" i="2"/>
  <c r="I61" i="2"/>
  <c r="J61" i="2"/>
  <c r="K61" i="2"/>
  <c r="F62" i="2"/>
  <c r="G62" i="2"/>
  <c r="H62" i="2"/>
  <c r="I62" i="2"/>
  <c r="J62" i="2"/>
  <c r="K62" i="2"/>
  <c r="F63" i="2"/>
  <c r="G63" i="2"/>
  <c r="H63" i="2"/>
  <c r="I63" i="2"/>
  <c r="J63" i="2"/>
  <c r="K63" i="2"/>
  <c r="F64" i="2"/>
  <c r="G64" i="2"/>
  <c r="H64" i="2"/>
  <c r="I64" i="2"/>
  <c r="J64" i="2"/>
  <c r="K64" i="2"/>
  <c r="F65" i="2"/>
  <c r="G65" i="2"/>
  <c r="H65" i="2"/>
  <c r="I65" i="2"/>
  <c r="J65" i="2"/>
  <c r="K65" i="2"/>
  <c r="F66" i="2"/>
  <c r="G66" i="2"/>
  <c r="H66" i="2"/>
  <c r="I66" i="2"/>
  <c r="J66" i="2"/>
  <c r="K66" i="2"/>
  <c r="F67" i="2"/>
  <c r="G67" i="2"/>
  <c r="H67" i="2"/>
  <c r="I67" i="2"/>
  <c r="J67" i="2"/>
  <c r="K67" i="2"/>
  <c r="F68" i="2"/>
  <c r="G68" i="2"/>
  <c r="H68" i="2"/>
  <c r="I68" i="2"/>
  <c r="J68" i="2"/>
  <c r="K68" i="2"/>
  <c r="F69" i="2"/>
  <c r="G69" i="2"/>
  <c r="H69" i="2"/>
  <c r="I69" i="2"/>
  <c r="J69" i="2"/>
  <c r="K69" i="2"/>
  <c r="F70" i="2"/>
  <c r="G70" i="2"/>
  <c r="H70" i="2"/>
  <c r="I70" i="2"/>
  <c r="J70" i="2"/>
  <c r="K70" i="2"/>
  <c r="F71" i="2"/>
  <c r="G71" i="2"/>
  <c r="H71" i="2"/>
  <c r="I71" i="2"/>
  <c r="J71" i="2"/>
  <c r="K71" i="2"/>
  <c r="F72" i="2"/>
  <c r="G72" i="2"/>
  <c r="H72" i="2"/>
  <c r="I72" i="2"/>
  <c r="J72" i="2"/>
  <c r="K72" i="2"/>
  <c r="F73" i="2"/>
  <c r="G73" i="2"/>
  <c r="H73" i="2"/>
  <c r="I73" i="2"/>
  <c r="J73" i="2"/>
  <c r="K73" i="2"/>
  <c r="F74" i="2"/>
  <c r="G74" i="2"/>
  <c r="H74" i="2"/>
  <c r="I74" i="2"/>
  <c r="J74" i="2"/>
  <c r="K74" i="2"/>
  <c r="F75" i="2"/>
  <c r="G75" i="2"/>
  <c r="H75" i="2"/>
  <c r="I75" i="2"/>
  <c r="J75" i="2"/>
  <c r="K75" i="2"/>
  <c r="F76" i="2"/>
  <c r="G76" i="2"/>
  <c r="H76" i="2"/>
  <c r="I76" i="2"/>
  <c r="J76" i="2"/>
  <c r="K76" i="2"/>
  <c r="F77" i="2"/>
  <c r="G77" i="2"/>
  <c r="H77" i="2"/>
  <c r="I77" i="2"/>
  <c r="J77" i="2"/>
  <c r="K77" i="2"/>
  <c r="F78" i="2"/>
  <c r="G78" i="2"/>
  <c r="H78" i="2"/>
  <c r="I78" i="2"/>
  <c r="J78" i="2"/>
  <c r="K78" i="2"/>
  <c r="F79" i="2"/>
  <c r="G79" i="2"/>
  <c r="H79" i="2"/>
  <c r="I79" i="2"/>
  <c r="J79" i="2"/>
  <c r="K79" i="2"/>
  <c r="F80" i="2"/>
  <c r="G80" i="2"/>
  <c r="H80" i="2"/>
  <c r="I80" i="2"/>
  <c r="J80" i="2"/>
  <c r="K80" i="2"/>
  <c r="F81" i="2"/>
  <c r="G81" i="2"/>
  <c r="H81" i="2"/>
  <c r="I81" i="2"/>
  <c r="J81" i="2"/>
  <c r="K81" i="2"/>
  <c r="F82" i="2"/>
  <c r="G82" i="2"/>
  <c r="H82" i="2"/>
  <c r="I82" i="2"/>
  <c r="J82" i="2"/>
  <c r="K82" i="2"/>
  <c r="F83" i="2"/>
  <c r="G83" i="2"/>
  <c r="H83" i="2"/>
  <c r="I83" i="2"/>
  <c r="J83" i="2"/>
  <c r="K83" i="2"/>
  <c r="F84" i="2"/>
  <c r="G84" i="2"/>
  <c r="H84" i="2"/>
  <c r="I84" i="2"/>
  <c r="J84" i="2"/>
  <c r="K84" i="2"/>
  <c r="F85" i="2"/>
  <c r="G85" i="2"/>
  <c r="H85" i="2"/>
  <c r="I85" i="2"/>
  <c r="J85" i="2"/>
  <c r="K85" i="2"/>
  <c r="F86" i="2"/>
  <c r="G86" i="2"/>
  <c r="H86" i="2"/>
  <c r="I86" i="2"/>
  <c r="J86" i="2"/>
  <c r="K86" i="2"/>
  <c r="F87" i="2"/>
  <c r="G87" i="2"/>
  <c r="H87" i="2"/>
  <c r="I87" i="2"/>
  <c r="J87" i="2"/>
  <c r="K87" i="2"/>
  <c r="F88" i="2"/>
  <c r="G88" i="2"/>
  <c r="H88" i="2"/>
  <c r="I88" i="2"/>
  <c r="J88" i="2"/>
  <c r="K88" i="2"/>
  <c r="F89" i="2"/>
  <c r="G89" i="2"/>
  <c r="H89" i="2"/>
  <c r="I89" i="2"/>
  <c r="J89" i="2"/>
  <c r="K89" i="2"/>
  <c r="F90" i="2"/>
  <c r="G90" i="2"/>
  <c r="H90" i="2"/>
  <c r="I90" i="2"/>
  <c r="J90" i="2"/>
  <c r="K90" i="2"/>
  <c r="F91" i="2"/>
  <c r="G91" i="2"/>
  <c r="H91" i="2"/>
  <c r="I91" i="2"/>
  <c r="J91" i="2"/>
  <c r="K91" i="2"/>
  <c r="F92" i="2"/>
  <c r="G92" i="2"/>
  <c r="H92" i="2"/>
  <c r="I92" i="2"/>
  <c r="J92" i="2"/>
  <c r="K92" i="2"/>
  <c r="F93" i="2"/>
  <c r="G93" i="2"/>
  <c r="H93" i="2"/>
  <c r="I93" i="2"/>
  <c r="J93" i="2"/>
  <c r="K93" i="2"/>
  <c r="F94" i="2"/>
  <c r="G94" i="2"/>
  <c r="H94" i="2"/>
  <c r="I94" i="2"/>
  <c r="J94" i="2"/>
  <c r="K94" i="2"/>
  <c r="F95" i="2"/>
  <c r="G95" i="2"/>
  <c r="H95" i="2"/>
  <c r="I95" i="2"/>
  <c r="J95" i="2"/>
  <c r="K95" i="2"/>
  <c r="F96" i="2"/>
  <c r="G96" i="2"/>
  <c r="H96" i="2"/>
  <c r="I96" i="2"/>
  <c r="J96" i="2"/>
  <c r="K96" i="2"/>
  <c r="F97" i="2"/>
  <c r="G97" i="2"/>
  <c r="H97" i="2"/>
  <c r="I97" i="2"/>
  <c r="J97" i="2"/>
  <c r="K97" i="2"/>
  <c r="F98" i="2"/>
  <c r="G98" i="2"/>
  <c r="H98" i="2"/>
  <c r="I98" i="2"/>
  <c r="J98" i="2"/>
  <c r="K98" i="2"/>
  <c r="F99" i="2"/>
  <c r="G99" i="2"/>
  <c r="H99" i="2"/>
  <c r="I99" i="2"/>
  <c r="J99" i="2"/>
  <c r="K99" i="2"/>
  <c r="F100" i="2"/>
  <c r="G100" i="2"/>
  <c r="H100" i="2"/>
  <c r="I100" i="2"/>
  <c r="J100" i="2"/>
  <c r="K100" i="2"/>
  <c r="F4" i="1"/>
  <c r="G4" i="1"/>
  <c r="H4" i="1"/>
  <c r="I4" i="1"/>
  <c r="J4" i="1"/>
  <c r="K4" i="1"/>
  <c r="F5" i="1"/>
  <c r="G5" i="1"/>
  <c r="H5" i="1"/>
  <c r="I5" i="1"/>
  <c r="J5" i="1"/>
  <c r="K5" i="1"/>
  <c r="F6" i="1"/>
  <c r="G6" i="1"/>
  <c r="H6" i="1"/>
  <c r="I6" i="1"/>
  <c r="J6" i="1"/>
  <c r="K6" i="1"/>
  <c r="F7" i="1"/>
  <c r="G7" i="1"/>
  <c r="H7" i="1"/>
  <c r="I7" i="1"/>
  <c r="J7" i="1"/>
  <c r="K7" i="1"/>
  <c r="F8" i="1"/>
  <c r="G8" i="1"/>
  <c r="H8" i="1"/>
  <c r="I8" i="1"/>
  <c r="J8" i="1"/>
  <c r="K8" i="1"/>
  <c r="F9" i="1"/>
  <c r="G9" i="1"/>
  <c r="H9" i="1"/>
  <c r="I9" i="1"/>
  <c r="J9" i="1"/>
  <c r="K9" i="1"/>
  <c r="F10" i="1"/>
  <c r="G10" i="1"/>
  <c r="H10" i="1"/>
  <c r="I10" i="1"/>
  <c r="J10" i="1"/>
  <c r="K10" i="1"/>
  <c r="F11" i="1"/>
  <c r="G11" i="1"/>
  <c r="H11" i="1"/>
  <c r="I11" i="1"/>
  <c r="J11" i="1"/>
  <c r="K11" i="1"/>
  <c r="F12" i="1"/>
  <c r="G12" i="1"/>
  <c r="H12" i="1"/>
  <c r="I12" i="1"/>
  <c r="J12" i="1"/>
  <c r="K12" i="1"/>
  <c r="F13" i="1"/>
  <c r="G13" i="1"/>
  <c r="H13" i="1"/>
  <c r="I13" i="1"/>
  <c r="J13" i="1"/>
  <c r="K13" i="1"/>
  <c r="F14" i="1"/>
  <c r="G14" i="1"/>
  <c r="H14" i="1"/>
  <c r="I14" i="1"/>
  <c r="J14" i="1"/>
  <c r="K14" i="1"/>
  <c r="F15" i="1"/>
  <c r="G15" i="1"/>
  <c r="H15" i="1"/>
  <c r="I15" i="1"/>
  <c r="J15" i="1"/>
  <c r="K15" i="1"/>
  <c r="F16" i="1"/>
  <c r="G16" i="1"/>
  <c r="H16" i="1"/>
  <c r="I16" i="1"/>
  <c r="J16" i="1"/>
  <c r="K16" i="1"/>
  <c r="F17" i="1"/>
  <c r="G17" i="1"/>
  <c r="H17" i="1"/>
  <c r="I17" i="1"/>
  <c r="J17" i="1"/>
  <c r="K17" i="1"/>
  <c r="F18" i="1"/>
  <c r="G18" i="1"/>
  <c r="H18" i="1"/>
  <c r="I18" i="1"/>
  <c r="J18" i="1"/>
  <c r="K18" i="1"/>
  <c r="F19" i="1"/>
  <c r="G19" i="1"/>
  <c r="H19" i="1"/>
  <c r="I19" i="1"/>
  <c r="J19" i="1"/>
  <c r="K19" i="1"/>
  <c r="F20" i="1"/>
  <c r="G20" i="1"/>
  <c r="H20" i="1"/>
  <c r="I20" i="1"/>
  <c r="J20" i="1"/>
  <c r="K20" i="1"/>
  <c r="F21" i="1"/>
  <c r="G21" i="1"/>
  <c r="H21" i="1"/>
  <c r="I21" i="1"/>
  <c r="J21" i="1"/>
  <c r="K21" i="1"/>
  <c r="F22" i="1"/>
  <c r="G22" i="1"/>
  <c r="H22" i="1"/>
  <c r="I22" i="1"/>
  <c r="J22" i="1"/>
  <c r="K22" i="1"/>
  <c r="F23" i="1"/>
  <c r="G23" i="1"/>
  <c r="H23" i="1"/>
  <c r="I23" i="1"/>
  <c r="J23" i="1"/>
  <c r="K23" i="1"/>
  <c r="F24" i="1"/>
  <c r="G24" i="1"/>
  <c r="H24" i="1"/>
  <c r="I24" i="1"/>
  <c r="J24" i="1"/>
  <c r="K24" i="1"/>
  <c r="F25" i="1"/>
  <c r="G25" i="1"/>
  <c r="H25" i="1"/>
  <c r="I25" i="1"/>
  <c r="J25" i="1"/>
  <c r="K25" i="1"/>
  <c r="F26" i="1"/>
  <c r="G26" i="1"/>
  <c r="H26" i="1"/>
  <c r="I26" i="1"/>
  <c r="J26" i="1"/>
  <c r="K26" i="1"/>
  <c r="F27" i="1"/>
  <c r="G27" i="1"/>
  <c r="H27" i="1"/>
  <c r="I27" i="1"/>
  <c r="J27" i="1"/>
  <c r="K27" i="1"/>
  <c r="F28" i="1"/>
  <c r="G28" i="1"/>
  <c r="H28" i="1"/>
  <c r="I28" i="1"/>
  <c r="J28" i="1"/>
  <c r="K28" i="1"/>
  <c r="F29" i="1"/>
  <c r="G29" i="1"/>
  <c r="H29" i="1"/>
  <c r="I29" i="1"/>
  <c r="J29" i="1"/>
  <c r="K29" i="1"/>
  <c r="F30" i="1"/>
  <c r="G30" i="1"/>
  <c r="H30" i="1"/>
  <c r="I30" i="1"/>
  <c r="J30" i="1"/>
  <c r="K30" i="1"/>
  <c r="F31" i="1"/>
  <c r="G31" i="1"/>
  <c r="H31" i="1"/>
  <c r="I31" i="1"/>
  <c r="J31" i="1"/>
  <c r="K31" i="1"/>
  <c r="F32" i="1"/>
  <c r="G32" i="1"/>
  <c r="H32" i="1"/>
  <c r="I32" i="1"/>
  <c r="J32" i="1"/>
  <c r="K32" i="1"/>
  <c r="F33" i="1"/>
  <c r="G33" i="1"/>
  <c r="H33" i="1"/>
  <c r="I33" i="1"/>
  <c r="J33" i="1"/>
  <c r="K33" i="1"/>
  <c r="F34" i="1"/>
  <c r="G34" i="1"/>
  <c r="H34" i="1"/>
  <c r="I34" i="1"/>
  <c r="J34" i="1"/>
  <c r="K34" i="1"/>
  <c r="F35" i="1"/>
  <c r="G35" i="1"/>
  <c r="H35" i="1"/>
  <c r="I35" i="1"/>
  <c r="J35" i="1"/>
  <c r="K35" i="1"/>
  <c r="F36" i="1"/>
  <c r="G36" i="1"/>
  <c r="H36" i="1"/>
  <c r="I36" i="1"/>
  <c r="J36" i="1"/>
  <c r="K36" i="1"/>
  <c r="F37" i="1"/>
  <c r="G37" i="1"/>
  <c r="H37" i="1"/>
  <c r="I37" i="1"/>
  <c r="J37" i="1"/>
  <c r="K37" i="1"/>
  <c r="F38" i="1"/>
  <c r="G38" i="1"/>
  <c r="H38" i="1"/>
  <c r="I38" i="1"/>
  <c r="J38" i="1"/>
  <c r="K38" i="1"/>
  <c r="F39" i="1"/>
  <c r="G39" i="1"/>
  <c r="H39" i="1"/>
  <c r="I39" i="1"/>
  <c r="J39" i="1"/>
  <c r="K39" i="1"/>
  <c r="F40" i="1"/>
  <c r="G40" i="1"/>
  <c r="H40" i="1"/>
  <c r="I40" i="1"/>
  <c r="J40" i="1"/>
  <c r="K40" i="1"/>
  <c r="F41" i="1"/>
  <c r="G41" i="1"/>
  <c r="H41" i="1"/>
  <c r="I41" i="1"/>
  <c r="J41" i="1"/>
  <c r="K41" i="1"/>
  <c r="F42" i="1"/>
  <c r="G42" i="1"/>
  <c r="H42" i="1"/>
  <c r="I42" i="1"/>
  <c r="J42" i="1"/>
  <c r="K42" i="1"/>
  <c r="F43" i="1"/>
  <c r="G43" i="1"/>
  <c r="H43" i="1"/>
  <c r="I43" i="1"/>
  <c r="J43" i="1"/>
  <c r="K43" i="1"/>
  <c r="F44" i="1"/>
  <c r="G44" i="1"/>
  <c r="H44" i="1"/>
  <c r="I44" i="1"/>
  <c r="J44" i="1"/>
  <c r="K44" i="1"/>
  <c r="F45" i="1"/>
  <c r="G45" i="1"/>
  <c r="H45" i="1"/>
  <c r="I45" i="1"/>
  <c r="J45" i="1"/>
  <c r="K45" i="1"/>
  <c r="F46" i="1"/>
  <c r="G46" i="1"/>
  <c r="H46" i="1"/>
  <c r="I46" i="1"/>
  <c r="J46" i="1"/>
  <c r="K46" i="1"/>
  <c r="F47" i="1"/>
  <c r="G47" i="1"/>
  <c r="H47" i="1"/>
  <c r="I47" i="1"/>
  <c r="J47" i="1"/>
  <c r="K47" i="1"/>
  <c r="F48" i="1"/>
  <c r="G48" i="1"/>
  <c r="H48" i="1"/>
  <c r="I48" i="1"/>
  <c r="J48" i="1"/>
  <c r="K48" i="1"/>
  <c r="F49" i="1"/>
  <c r="G49" i="1"/>
  <c r="H49" i="1"/>
  <c r="I49" i="1"/>
  <c r="J49" i="1"/>
  <c r="K49" i="1"/>
  <c r="F50" i="1"/>
  <c r="G50" i="1"/>
  <c r="H50" i="1"/>
  <c r="I50" i="1"/>
  <c r="J50" i="1"/>
  <c r="K50" i="1"/>
  <c r="F51" i="1"/>
  <c r="G51" i="1"/>
  <c r="H51" i="1"/>
  <c r="I51" i="1"/>
  <c r="J51" i="1"/>
  <c r="K51" i="1"/>
  <c r="F52" i="1"/>
  <c r="G52" i="1"/>
  <c r="H52" i="1"/>
  <c r="I52" i="1"/>
  <c r="J52" i="1"/>
  <c r="K52" i="1"/>
  <c r="F53" i="1"/>
  <c r="G53" i="1"/>
  <c r="H53" i="1"/>
  <c r="I53" i="1"/>
  <c r="J53" i="1"/>
  <c r="K53" i="1"/>
  <c r="F54" i="1"/>
  <c r="G54" i="1"/>
  <c r="H54" i="1"/>
  <c r="I54" i="1"/>
  <c r="J54" i="1"/>
  <c r="K54" i="1"/>
  <c r="F55" i="1"/>
  <c r="G55" i="1"/>
  <c r="H55" i="1"/>
  <c r="I55" i="1"/>
  <c r="J55" i="1"/>
  <c r="K55" i="1"/>
  <c r="F56" i="1"/>
  <c r="G56" i="1"/>
  <c r="H56" i="1"/>
  <c r="I56" i="1"/>
  <c r="J56" i="1"/>
  <c r="K56" i="1"/>
  <c r="F57" i="1"/>
  <c r="G57" i="1"/>
  <c r="H57" i="1"/>
  <c r="I57" i="1"/>
  <c r="J57" i="1"/>
  <c r="K57" i="1"/>
  <c r="F58" i="1"/>
  <c r="G58" i="1"/>
  <c r="H58" i="1"/>
  <c r="I58" i="1"/>
  <c r="J58" i="1"/>
  <c r="K58" i="1"/>
  <c r="F59" i="1"/>
  <c r="G59" i="1"/>
  <c r="H59" i="1"/>
  <c r="I59" i="1"/>
  <c r="J59" i="1"/>
  <c r="K59" i="1"/>
  <c r="F60" i="1"/>
  <c r="G60" i="1"/>
  <c r="H60" i="1"/>
  <c r="I60" i="1"/>
  <c r="J60" i="1"/>
  <c r="K60" i="1"/>
  <c r="F61" i="1"/>
  <c r="G61" i="1"/>
  <c r="H61" i="1"/>
  <c r="I61" i="1"/>
  <c r="J61" i="1"/>
  <c r="K61" i="1"/>
  <c r="F62" i="1"/>
  <c r="G62" i="1"/>
  <c r="H62" i="1"/>
  <c r="I62" i="1"/>
  <c r="J62" i="1"/>
  <c r="K62" i="1"/>
  <c r="F63" i="1"/>
  <c r="G63" i="1"/>
  <c r="H63" i="1"/>
  <c r="I63" i="1"/>
  <c r="J63" i="1"/>
  <c r="K63" i="1"/>
  <c r="F64" i="1"/>
  <c r="G64" i="1"/>
  <c r="H64" i="1"/>
  <c r="I64" i="1"/>
  <c r="J64" i="1"/>
  <c r="K64" i="1"/>
  <c r="F65" i="1"/>
  <c r="G65" i="1"/>
  <c r="H65" i="1"/>
  <c r="I65" i="1"/>
  <c r="J65" i="1"/>
  <c r="K65" i="1"/>
  <c r="F66" i="1"/>
  <c r="G66" i="1"/>
  <c r="H66" i="1"/>
  <c r="I66" i="1"/>
  <c r="J66" i="1"/>
  <c r="K66" i="1"/>
  <c r="F67" i="1"/>
  <c r="G67" i="1"/>
  <c r="H67" i="1"/>
  <c r="I67" i="1"/>
  <c r="J67" i="1"/>
  <c r="K67" i="1"/>
  <c r="F68" i="1"/>
  <c r="G68" i="1"/>
  <c r="H68" i="1"/>
  <c r="I68" i="1"/>
  <c r="J68" i="1"/>
  <c r="K68" i="1"/>
  <c r="F69" i="1"/>
  <c r="G69" i="1"/>
  <c r="H69" i="1"/>
  <c r="I69" i="1"/>
  <c r="J69" i="1"/>
  <c r="K69" i="1"/>
  <c r="F70" i="1"/>
  <c r="G70" i="1"/>
  <c r="H70" i="1"/>
  <c r="I70" i="1"/>
  <c r="J70" i="1"/>
  <c r="K70" i="1"/>
  <c r="F71" i="1"/>
  <c r="G71" i="1"/>
  <c r="H71" i="1"/>
  <c r="I71" i="1"/>
  <c r="J71" i="1"/>
  <c r="K71" i="1"/>
  <c r="F72" i="1"/>
  <c r="G72" i="1"/>
  <c r="H72" i="1"/>
  <c r="I72" i="1"/>
  <c r="J72" i="1"/>
  <c r="K72" i="1"/>
  <c r="F73" i="1"/>
  <c r="G73" i="1"/>
  <c r="H73" i="1"/>
  <c r="I73" i="1"/>
  <c r="J73" i="1"/>
  <c r="K73" i="1"/>
  <c r="F74" i="1"/>
  <c r="G74" i="1"/>
  <c r="H74" i="1"/>
  <c r="I74" i="1"/>
  <c r="J74" i="1"/>
  <c r="K74" i="1"/>
  <c r="F75" i="1"/>
  <c r="G75" i="1"/>
  <c r="H75" i="1"/>
  <c r="I75" i="1"/>
  <c r="J75" i="1"/>
  <c r="K75" i="1"/>
  <c r="F76" i="1"/>
  <c r="G76" i="1"/>
  <c r="H76" i="1"/>
  <c r="I76" i="1"/>
  <c r="J76" i="1"/>
  <c r="K76" i="1"/>
  <c r="F77" i="1"/>
  <c r="G77" i="1"/>
  <c r="H77" i="1"/>
  <c r="I77" i="1"/>
  <c r="J77" i="1"/>
  <c r="K77" i="1"/>
  <c r="F78" i="1"/>
  <c r="G78" i="1"/>
  <c r="H78" i="1"/>
  <c r="I78" i="1"/>
  <c r="J78" i="1"/>
  <c r="K78" i="1"/>
  <c r="F79" i="1"/>
  <c r="G79" i="1"/>
  <c r="H79" i="1"/>
  <c r="I79" i="1"/>
  <c r="J79" i="1"/>
  <c r="K79" i="1"/>
  <c r="F80" i="1"/>
  <c r="G80" i="1"/>
  <c r="H80" i="1"/>
  <c r="I80" i="1"/>
  <c r="J80" i="1"/>
  <c r="K80" i="1"/>
  <c r="F81" i="1"/>
  <c r="G81" i="1"/>
  <c r="H81" i="1"/>
  <c r="I81" i="1"/>
  <c r="J81" i="1"/>
  <c r="K81" i="1"/>
  <c r="F82" i="1"/>
  <c r="G82" i="1"/>
  <c r="H82" i="1"/>
  <c r="I82" i="1"/>
  <c r="J82" i="1"/>
  <c r="K82" i="1"/>
  <c r="F83" i="1"/>
  <c r="G83" i="1"/>
  <c r="H83" i="1"/>
  <c r="I83" i="1"/>
  <c r="J83" i="1"/>
  <c r="K83" i="1"/>
  <c r="F84" i="1"/>
  <c r="G84" i="1"/>
  <c r="H84" i="1"/>
  <c r="I84" i="1"/>
  <c r="J84" i="1"/>
  <c r="K84" i="1"/>
  <c r="F85" i="1"/>
  <c r="G85" i="1"/>
  <c r="H85" i="1"/>
  <c r="I85" i="1"/>
  <c r="J85" i="1"/>
  <c r="K85" i="1"/>
  <c r="F86" i="1"/>
  <c r="G86" i="1"/>
  <c r="H86" i="1"/>
  <c r="I86" i="1"/>
  <c r="J86" i="1"/>
  <c r="K86" i="1"/>
  <c r="F87" i="1"/>
  <c r="G87" i="1"/>
  <c r="H87" i="1"/>
  <c r="I87" i="1"/>
  <c r="J87" i="1"/>
  <c r="K87" i="1"/>
  <c r="F88" i="1"/>
  <c r="G88" i="1"/>
  <c r="H88" i="1"/>
  <c r="I88" i="1"/>
  <c r="J88" i="1"/>
  <c r="K88" i="1"/>
  <c r="F89" i="1"/>
  <c r="G89" i="1"/>
  <c r="H89" i="1"/>
  <c r="I89" i="1"/>
  <c r="J89" i="1"/>
  <c r="K89" i="1"/>
  <c r="F90" i="1"/>
  <c r="G90" i="1"/>
  <c r="H90" i="1"/>
  <c r="I90" i="1"/>
  <c r="J90" i="1"/>
  <c r="K90" i="1"/>
  <c r="F91" i="1"/>
  <c r="G91" i="1"/>
  <c r="H91" i="1"/>
  <c r="I91" i="1"/>
  <c r="J91" i="1"/>
  <c r="K91" i="1"/>
  <c r="F92" i="1"/>
  <c r="G92" i="1"/>
  <c r="H92" i="1"/>
  <c r="I92" i="1"/>
  <c r="J92" i="1"/>
  <c r="K92" i="1"/>
  <c r="F93" i="1"/>
  <c r="G93" i="1"/>
  <c r="H93" i="1"/>
  <c r="I93" i="1"/>
  <c r="J93" i="1"/>
  <c r="K93" i="1"/>
  <c r="F94" i="1"/>
  <c r="G94" i="1"/>
  <c r="H94" i="1"/>
  <c r="I94" i="1"/>
  <c r="J94" i="1"/>
  <c r="K94" i="1"/>
  <c r="F95" i="1"/>
  <c r="G95" i="1"/>
  <c r="H95" i="1"/>
  <c r="I95" i="1"/>
  <c r="J95" i="1"/>
  <c r="K95" i="1"/>
  <c r="F96" i="1"/>
  <c r="G96" i="1"/>
  <c r="H96" i="1"/>
  <c r="I96" i="1"/>
  <c r="J96" i="1"/>
  <c r="K96" i="1"/>
  <c r="F97" i="1"/>
  <c r="G97" i="1"/>
  <c r="H97" i="1"/>
  <c r="I97" i="1"/>
  <c r="J97" i="1"/>
  <c r="K97" i="1"/>
  <c r="F98" i="1"/>
  <c r="G98" i="1"/>
  <c r="H98" i="1"/>
  <c r="I98" i="1"/>
  <c r="J98" i="1"/>
  <c r="K98" i="1"/>
  <c r="F99" i="1"/>
  <c r="G99" i="1"/>
  <c r="H99" i="1"/>
  <c r="I99" i="1"/>
  <c r="J99" i="1"/>
  <c r="K99" i="1"/>
  <c r="F100" i="1"/>
  <c r="G100" i="1"/>
  <c r="H100" i="1"/>
  <c r="I100" i="1"/>
  <c r="J100" i="1"/>
  <c r="K100" i="1"/>
  <c r="D18" i="4" l="1"/>
  <c r="E18" i="4"/>
  <c r="F18" i="4"/>
  <c r="G18" i="4"/>
  <c r="H18" i="4"/>
  <c r="I18" i="4"/>
  <c r="J18" i="4"/>
  <c r="K18" i="4"/>
  <c r="L18" i="4"/>
  <c r="M18" i="4"/>
  <c r="N18" i="4"/>
  <c r="O18" i="4"/>
  <c r="P18" i="4"/>
  <c r="Q18" i="4"/>
  <c r="R18" i="4"/>
  <c r="S18" i="4"/>
  <c r="C18" i="4"/>
  <c r="F21" i="4"/>
  <c r="E21" i="4"/>
  <c r="D21" i="4"/>
  <c r="C21" i="4"/>
  <c r="D17" i="4"/>
  <c r="E17" i="4"/>
  <c r="F17" i="4"/>
  <c r="G17" i="4"/>
  <c r="H17" i="4"/>
  <c r="I17" i="4"/>
  <c r="J17" i="4"/>
  <c r="K17" i="4"/>
  <c r="L17" i="4"/>
  <c r="M17" i="4"/>
  <c r="N17" i="4"/>
  <c r="O17" i="4"/>
  <c r="P17" i="4"/>
  <c r="Q17" i="4"/>
  <c r="R17" i="4"/>
  <c r="S17" i="4"/>
  <c r="C17" i="4"/>
  <c r="L3" i="3"/>
  <c r="J3" i="3"/>
  <c r="I3" i="3"/>
  <c r="F3" i="3"/>
  <c r="I3" i="2"/>
  <c r="G3" i="2"/>
  <c r="F3" i="2"/>
  <c r="I3" i="1"/>
  <c r="G3" i="1"/>
  <c r="F3" i="1"/>
  <c r="M2" i="7" l="1"/>
  <c r="A2" i="11"/>
  <c r="D2" i="11" l="1"/>
  <c r="C3" i="4"/>
  <c r="C2" i="4"/>
  <c r="A3" i="11" l="1"/>
  <c r="D3" i="11" l="1"/>
  <c r="A4" i="11"/>
  <c r="A5" i="11"/>
  <c r="D4" i="11" l="1"/>
  <c r="D5" i="11"/>
  <c r="K3" i="5"/>
  <c r="K4" i="5"/>
  <c r="K5" i="5"/>
  <c r="K6" i="5"/>
  <c r="K7" i="5"/>
  <c r="K8" i="5"/>
  <c r="K9" i="5"/>
  <c r="K10" i="5"/>
  <c r="K11" i="5"/>
  <c r="K12" i="5"/>
  <c r="K13" i="5"/>
  <c r="K14" i="5"/>
  <c r="K15" i="5"/>
  <c r="K16" i="5"/>
  <c r="K17" i="5"/>
  <c r="K18" i="5"/>
  <c r="K2" i="5"/>
  <c r="L3" i="5"/>
  <c r="L4" i="5"/>
  <c r="L5" i="5"/>
  <c r="L6" i="5"/>
  <c r="L7" i="5"/>
  <c r="L8" i="5"/>
  <c r="L9" i="5"/>
  <c r="L10" i="5"/>
  <c r="L11" i="5"/>
  <c r="L12" i="5"/>
  <c r="L13" i="5"/>
  <c r="L14" i="5"/>
  <c r="L15" i="5"/>
  <c r="L16" i="5"/>
  <c r="L17" i="5"/>
  <c r="L18" i="5"/>
  <c r="L2" i="5"/>
  <c r="G18" i="5" l="1"/>
  <c r="H18" i="5" s="1"/>
  <c r="G10" i="5"/>
  <c r="H10" i="5" s="1"/>
  <c r="G7" i="5"/>
  <c r="H7" i="5" s="1"/>
  <c r="G14" i="5"/>
  <c r="H14" i="5" s="1"/>
  <c r="G15" i="5"/>
  <c r="H15" i="5" s="1"/>
  <c r="G12" i="5"/>
  <c r="H12" i="5" s="1"/>
  <c r="G4" i="5"/>
  <c r="H4" i="5" s="1"/>
  <c r="G11" i="5"/>
  <c r="H11" i="5" s="1"/>
  <c r="G3" i="5"/>
  <c r="H3" i="5" s="1"/>
  <c r="G17" i="5"/>
  <c r="H17" i="5" s="1"/>
  <c r="G9" i="5"/>
  <c r="H9" i="5" s="1"/>
  <c r="G6" i="5"/>
  <c r="H6" i="5" s="1"/>
  <c r="G13" i="5"/>
  <c r="H13" i="5" s="1"/>
  <c r="G5" i="5"/>
  <c r="H5" i="5" s="1"/>
  <c r="G8" i="5"/>
  <c r="H8" i="5" s="1"/>
  <c r="G16" i="5"/>
  <c r="H16" i="5" s="1"/>
  <c r="G2" i="5"/>
  <c r="H2" i="5" s="1"/>
  <c r="H3" i="3"/>
  <c r="A6" i="11"/>
  <c r="A7" i="11"/>
  <c r="A8" i="11"/>
  <c r="O2" i="8"/>
  <c r="A9" i="11"/>
  <c r="D9" i="11" s="1"/>
  <c r="D6" i="11" l="1"/>
  <c r="D7" i="11"/>
  <c r="D8" i="11"/>
  <c r="N3" i="3"/>
  <c r="K3" i="3" l="1"/>
  <c r="M3" i="3" s="1"/>
  <c r="K3" i="2"/>
  <c r="K3" i="1"/>
  <c r="N2" i="6"/>
  <c r="H3" i="2" l="1"/>
  <c r="J3" i="2" s="1"/>
  <c r="H3" i="1"/>
  <c r="J3" i="1" s="1"/>
  <c r="A11" i="11"/>
  <c r="A10" i="11"/>
  <c r="F9" i="11" l="1"/>
  <c r="E8" i="11"/>
  <c r="E2" i="11"/>
  <c r="F4" i="11"/>
  <c r="F5" i="11"/>
  <c r="E5" i="11"/>
  <c r="F8" i="11"/>
  <c r="E6" i="11"/>
  <c r="E7" i="11"/>
  <c r="E9" i="11"/>
  <c r="F7" i="11"/>
  <c r="E4" i="11"/>
  <c r="E3" i="11"/>
  <c r="F3" i="11"/>
  <c r="F2" i="11"/>
  <c r="F6" i="11"/>
  <c r="F11" i="11"/>
  <c r="F10" i="11"/>
  <c r="C1" i="4"/>
  <c r="E10" i="11"/>
  <c r="D10" i="11"/>
  <c r="E11" i="11"/>
  <c r="D11" i="11"/>
</calcChain>
</file>

<file path=xl/sharedStrings.xml><?xml version="1.0" encoding="utf-8"?>
<sst xmlns="http://schemas.openxmlformats.org/spreadsheetml/2006/main" count="505" uniqueCount="101">
  <si>
    <t>Quantité</t>
  </si>
  <si>
    <t>Prix HT</t>
  </si>
  <si>
    <t>TVA</t>
  </si>
  <si>
    <t>Total TTC</t>
  </si>
  <si>
    <t>Date</t>
  </si>
  <si>
    <t>Nom</t>
  </si>
  <si>
    <t>N°</t>
  </si>
  <si>
    <t>Désignation</t>
  </si>
  <si>
    <t>Code Tva</t>
  </si>
  <si>
    <t>Saumur Rouge</t>
  </si>
  <si>
    <t>St Nicolas</t>
  </si>
  <si>
    <t>Rosé</t>
  </si>
  <si>
    <t>Blanc</t>
  </si>
  <si>
    <t>Bières</t>
  </si>
  <si>
    <t>Perrier</t>
  </si>
  <si>
    <t>Schweppes</t>
  </si>
  <si>
    <t>Coca</t>
  </si>
  <si>
    <t>Eau Alix</t>
  </si>
  <si>
    <t>Ricqlès</t>
  </si>
  <si>
    <t>Mousseux</t>
  </si>
  <si>
    <t>Orangina</t>
  </si>
  <si>
    <t>Café</t>
  </si>
  <si>
    <t>Eau 1,5</t>
  </si>
  <si>
    <t>Cidre</t>
  </si>
  <si>
    <t>Mousseux Offert</t>
  </si>
  <si>
    <t>Vin Offert</t>
  </si>
  <si>
    <t>Rupture</t>
  </si>
  <si>
    <t>Stock Min</t>
  </si>
  <si>
    <t>Code TVA</t>
  </si>
  <si>
    <t>Taux</t>
  </si>
  <si>
    <t>Prix Ventes</t>
  </si>
  <si>
    <t>Total des Ventes</t>
  </si>
  <si>
    <t>Prénom</t>
  </si>
  <si>
    <t>Audebault</t>
  </si>
  <si>
    <t>Noel</t>
  </si>
  <si>
    <t>Gélineau</t>
  </si>
  <si>
    <t>Jacky</t>
  </si>
  <si>
    <t>Identifiant</t>
  </si>
  <si>
    <t>Prix U Ht</t>
  </si>
  <si>
    <t>Prix U TTC</t>
  </si>
  <si>
    <t>Audebault Noel</t>
  </si>
  <si>
    <t>Menu</t>
  </si>
  <si>
    <t>Entrées</t>
  </si>
  <si>
    <t>Sorties</t>
  </si>
  <si>
    <t>Mise en Bouteilles</t>
  </si>
  <si>
    <t>Historiques Entrées</t>
  </si>
  <si>
    <t>Historiques Sorties</t>
  </si>
  <si>
    <t>Historiques Mise en bouteilles</t>
  </si>
  <si>
    <t>Listes</t>
  </si>
  <si>
    <t>Stock</t>
  </si>
  <si>
    <t>Nbre Entree</t>
  </si>
  <si>
    <t>Nbr Sorties</t>
  </si>
  <si>
    <t>Produits</t>
  </si>
  <si>
    <t>Cubi</t>
  </si>
  <si>
    <t>Bouteilles</t>
  </si>
  <si>
    <t>Saumur Tradition</t>
  </si>
  <si>
    <t>Prix vente</t>
  </si>
  <si>
    <t>Nbre de Cubi</t>
  </si>
  <si>
    <t>Equipe n°</t>
  </si>
  <si>
    <t>Nbre de Bouteilles Théorique</t>
  </si>
  <si>
    <t>Nbre de Bouteilles réelles</t>
  </si>
  <si>
    <t>Différence</t>
  </si>
  <si>
    <t>Nbre de Mise en bouteilles</t>
  </si>
  <si>
    <t>Equipe</t>
  </si>
  <si>
    <t xml:space="preserve">Equipe </t>
  </si>
  <si>
    <t>Total Sorties</t>
  </si>
  <si>
    <t>Total Mise en bouteilles</t>
  </si>
  <si>
    <t>Total Entrées</t>
  </si>
  <si>
    <t>Entrees</t>
  </si>
  <si>
    <t>Stock réelle</t>
  </si>
  <si>
    <t>Stock Initial</t>
  </si>
  <si>
    <t>Tableau de Bord</t>
  </si>
  <si>
    <t>Champigny</t>
  </si>
  <si>
    <t>Saint Nicolas</t>
  </si>
  <si>
    <t>Equipe 5</t>
  </si>
  <si>
    <t>Rouge Ordinaire</t>
  </si>
  <si>
    <t>Equipe 6</t>
  </si>
  <si>
    <t>Equipe 2</t>
  </si>
  <si>
    <t>Equipe 4</t>
  </si>
  <si>
    <t>Equipe  3</t>
  </si>
  <si>
    <t>Equipe 1</t>
  </si>
  <si>
    <t>Étiquettes de lignes</t>
  </si>
  <si>
    <t>Total général</t>
  </si>
  <si>
    <t>Étiquettes de colonnes</t>
  </si>
  <si>
    <t>2007</t>
  </si>
  <si>
    <t>Total Bouteilles réelles</t>
  </si>
  <si>
    <t>Bouteilles réelles</t>
  </si>
  <si>
    <t>Total Bouteilles Théorique</t>
  </si>
  <si>
    <t>Bouteilles Théorique</t>
  </si>
  <si>
    <t>Ignoré</t>
  </si>
  <si>
    <t>Equipe Ignoré</t>
  </si>
  <si>
    <t>Sciaparelli</t>
  </si>
  <si>
    <t>Jean-Claude</t>
  </si>
  <si>
    <t>(Tous)</t>
  </si>
  <si>
    <t>Historique Entrées</t>
  </si>
  <si>
    <t>Sciaparelli Jean-Claude</t>
  </si>
  <si>
    <t>Désignation produits</t>
  </si>
  <si>
    <t>Désignation des Vins</t>
  </si>
  <si>
    <t>Historique Mise en bouteilles</t>
  </si>
  <si>
    <t>Historique Sorties</t>
  </si>
  <si>
    <t>MENU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</si>
</sst>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0.0%"/>
    <numFmt numFmtId="165" formatCode="#,##0.00\ &quot;€&quot;"/>
    <numFmt numFmtId="166" formatCode="#,##0.00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3" tint="0.79998168889431442"/>
      <name val="Calibri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7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3" borderId="1" xfId="0" applyFill="1" applyBorder="1" applyAlignment="1">
      <alignment horizontal="center" vertical="center" wrapText="1"/>
    </xf>
    <xf numFmtId="164" fontId="0" fillId="0" borderId="0" xfId="2" applyNumberFormat="1" applyFont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 wrapText="1"/>
    </xf>
    <xf numFmtId="165" fontId="0" fillId="0" borderId="1" xfId="1" applyNumberFormat="1" applyFont="1" applyBorder="1"/>
    <xf numFmtId="165" fontId="0" fillId="0" borderId="0" xfId="0" applyNumberFormat="1"/>
    <xf numFmtId="14" fontId="0" fillId="0" borderId="0" xfId="0" applyNumberFormat="1"/>
    <xf numFmtId="14" fontId="0" fillId="0" borderId="1" xfId="0" applyNumberFormat="1" applyBorder="1"/>
    <xf numFmtId="165" fontId="0" fillId="0" borderId="1" xfId="0" applyNumberFormat="1" applyBorder="1" applyAlignment="1">
      <alignment horizontal="center"/>
    </xf>
    <xf numFmtId="165" fontId="0" fillId="0" borderId="1" xfId="0" applyNumberFormat="1" applyBorder="1"/>
    <xf numFmtId="0" fontId="0" fillId="2" borderId="2" xfId="0" applyFill="1" applyBorder="1" applyAlignment="1">
      <alignment horizontal="center" vertical="center" wrapText="1"/>
    </xf>
    <xf numFmtId="14" fontId="0" fillId="2" borderId="2" xfId="0" applyNumberFormat="1" applyFill="1" applyBorder="1" applyAlignment="1">
      <alignment horizontal="center" vertical="center" wrapText="1"/>
    </xf>
    <xf numFmtId="165" fontId="0" fillId="2" borderId="2" xfId="0" applyNumberFormat="1" applyFill="1" applyBorder="1" applyAlignment="1">
      <alignment horizontal="center" vertical="center" wrapText="1"/>
    </xf>
    <xf numFmtId="165" fontId="0" fillId="2" borderId="3" xfId="0" applyNumberFormat="1" applyFill="1" applyBorder="1" applyAlignment="1">
      <alignment horizontal="center" vertical="center" wrapText="1"/>
    </xf>
    <xf numFmtId="166" fontId="0" fillId="0" borderId="0" xfId="2" applyNumberFormat="1" applyFont="1"/>
    <xf numFmtId="166" fontId="0" fillId="2" borderId="2" xfId="2" applyNumberFormat="1" applyFont="1" applyFill="1" applyBorder="1" applyAlignment="1">
      <alignment horizontal="center" vertical="center" wrapText="1"/>
    </xf>
    <xf numFmtId="166" fontId="0" fillId="0" borderId="1" xfId="2" applyNumberFormat="1" applyFont="1" applyBorder="1"/>
    <xf numFmtId="166" fontId="0" fillId="0" borderId="0" xfId="0" applyNumberFormat="1"/>
    <xf numFmtId="166" fontId="0" fillId="2" borderId="2" xfId="0" applyNumberFormat="1" applyFill="1" applyBorder="1" applyAlignment="1">
      <alignment horizontal="center" vertical="center" wrapText="1"/>
    </xf>
    <xf numFmtId="166" fontId="0" fillId="0" borderId="1" xfId="0" applyNumberFormat="1" applyBorder="1"/>
    <xf numFmtId="0" fontId="0" fillId="2" borderId="2" xfId="0" applyFill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165" fontId="0" fillId="2" borderId="1" xfId="0" applyNumberFormat="1" applyFill="1" applyBorder="1" applyAlignment="1">
      <alignment horizontal="center" vertical="center" wrapText="1"/>
    </xf>
    <xf numFmtId="165" fontId="0" fillId="2" borderId="1" xfId="2" applyNumberFormat="1" applyFont="1" applyFill="1" applyBorder="1" applyAlignment="1">
      <alignment horizontal="center" vertical="center" wrapText="1"/>
    </xf>
    <xf numFmtId="0" fontId="0" fillId="4" borderId="0" xfId="0" applyFill="1"/>
    <xf numFmtId="0" fontId="0" fillId="2" borderId="6" xfId="0" applyFill="1" applyBorder="1" applyAlignment="1">
      <alignment horizontal="center"/>
    </xf>
    <xf numFmtId="0" fontId="0" fillId="5" borderId="0" xfId="0" applyFill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0" borderId="2" xfId="0" applyBorder="1"/>
    <xf numFmtId="165" fontId="0" fillId="0" borderId="1" xfId="2" applyNumberFormat="1" applyFont="1" applyBorder="1"/>
    <xf numFmtId="0" fontId="0" fillId="0" borderId="0" xfId="0" applyAlignment="1">
      <alignment horizontal="center" vertical="center" wrapText="1"/>
    </xf>
    <xf numFmtId="0" fontId="0" fillId="6" borderId="0" xfId="0" applyFill="1"/>
    <xf numFmtId="0" fontId="0" fillId="6" borderId="4" xfId="0" applyFill="1" applyBorder="1" applyAlignment="1">
      <alignment horizontal="right"/>
    </xf>
    <xf numFmtId="0" fontId="0" fillId="6" borderId="5" xfId="0" applyFill="1" applyBorder="1" applyAlignment="1">
      <alignment horizontal="right"/>
    </xf>
    <xf numFmtId="0" fontId="3" fillId="6" borderId="0" xfId="0" applyFont="1" applyFill="1"/>
    <xf numFmtId="0" fontId="2" fillId="6" borderId="0" xfId="3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/>
    <xf numFmtId="0" fontId="0" fillId="0" borderId="1" xfId="0" applyFill="1" applyBorder="1"/>
    <xf numFmtId="165" fontId="0" fillId="0" borderId="0" xfId="2" applyNumberFormat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6" borderId="9" xfId="0" applyFill="1" applyBorder="1" applyAlignment="1"/>
    <xf numFmtId="0" fontId="4" fillId="6" borderId="0" xfId="0" applyFont="1" applyFill="1" applyBorder="1"/>
    <xf numFmtId="0" fontId="0" fillId="6" borderId="0" xfId="0" applyFill="1" applyBorder="1"/>
    <xf numFmtId="0" fontId="0" fillId="6" borderId="10" xfId="0" applyFill="1" applyBorder="1"/>
    <xf numFmtId="0" fontId="2" fillId="0" borderId="1" xfId="3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0" borderId="8" xfId="0" applyBorder="1"/>
    <xf numFmtId="0" fontId="0" fillId="2" borderId="12" xfId="0" applyFill="1" applyBorder="1" applyAlignment="1">
      <alignment horizontal="center"/>
    </xf>
    <xf numFmtId="0" fontId="0" fillId="0" borderId="7" xfId="0" applyBorder="1"/>
    <xf numFmtId="0" fontId="0" fillId="0" borderId="11" xfId="0" applyBorder="1"/>
    <xf numFmtId="0" fontId="0" fillId="0" borderId="3" xfId="0" applyBorder="1"/>
    <xf numFmtId="0" fontId="0" fillId="4" borderId="7" xfId="0" applyFill="1" applyBorder="1" applyAlignment="1">
      <alignment horizontal="center" vertical="center"/>
    </xf>
    <xf numFmtId="0" fontId="0" fillId="7" borderId="0" xfId="0" applyFill="1"/>
    <xf numFmtId="0" fontId="2" fillId="8" borderId="7" xfId="3" applyFill="1" applyBorder="1" applyAlignment="1">
      <alignment horizontal="center" vertical="center" wrapText="1"/>
    </xf>
    <xf numFmtId="0" fontId="0" fillId="0" borderId="0" xfId="0" applyFill="1"/>
    <xf numFmtId="165" fontId="0" fillId="0" borderId="0" xfId="0" applyNumberFormat="1" applyFill="1"/>
    <xf numFmtId="0" fontId="0" fillId="0" borderId="0" xfId="0" applyAlignment="1">
      <alignment vertical="center" wrapText="1"/>
    </xf>
    <xf numFmtId="0" fontId="0" fillId="4" borderId="7" xfId="0" applyFill="1" applyBorder="1" applyAlignment="1">
      <alignment horizontal="center" vertical="center" wrapText="1"/>
    </xf>
    <xf numFmtId="44" fontId="0" fillId="0" borderId="0" xfId="1" applyFont="1" applyAlignment="1">
      <alignment vertical="center" wrapText="1"/>
    </xf>
    <xf numFmtId="0" fontId="0" fillId="9" borderId="0" xfId="0" applyFill="1" applyAlignment="1">
      <alignment vertical="center" wrapText="1"/>
    </xf>
    <xf numFmtId="165" fontId="2" fillId="8" borderId="7" xfId="3" applyNumberFormat="1" applyFill="1" applyBorder="1" applyAlignment="1">
      <alignment horizontal="center" vertical="center" wrapText="1"/>
    </xf>
    <xf numFmtId="14" fontId="2" fillId="8" borderId="7" xfId="3" applyNumberFormat="1" applyFill="1" applyBorder="1" applyAlignment="1">
      <alignment horizontal="center" vertical="center" wrapText="1"/>
    </xf>
    <xf numFmtId="0" fontId="2" fillId="8" borderId="7" xfId="3" applyNumberFormat="1" applyFill="1" applyBorder="1" applyAlignment="1">
      <alignment horizontal="center" vertical="center" wrapText="1"/>
    </xf>
    <xf numFmtId="0" fontId="0" fillId="2" borderId="1" xfId="0" applyNumberFormat="1" applyFill="1" applyBorder="1" applyAlignment="1">
      <alignment horizontal="center" vertical="center" wrapText="1"/>
    </xf>
    <xf numFmtId="0" fontId="2" fillId="6" borderId="1" xfId="3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2" fillId="0" borderId="1" xfId="3" applyBorder="1" applyAlignment="1">
      <alignment horizontal="center"/>
    </xf>
    <xf numFmtId="0" fontId="0" fillId="4" borderId="1" xfId="0" applyFill="1" applyBorder="1" applyAlignment="1">
      <alignment horizont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9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ill>
        <patternFill patternType="solid">
          <fgColor indexed="64"/>
          <bgColor theme="7" tint="0.59999389629810485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0</xdr:colOff>
          <xdr:row>1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Equipe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393700</xdr:colOff>
          <xdr:row>1</xdr:row>
          <xdr:rowOff>76200</xdr:rowOff>
        </xdr:from>
        <xdr:to>
          <xdr:col>7</xdr:col>
          <xdr:colOff>139700</xdr:colOff>
          <xdr:row>3</xdr:row>
          <xdr:rowOff>95250</xdr:rowOff>
        </xdr:to>
        <xdr:sp macro="" textlink="">
          <xdr:nvSpPr>
            <xdr:cNvPr id="7172" name="CommandButton1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12700</xdr:colOff>
          <xdr:row>0</xdr:row>
          <xdr:rowOff>19050</xdr:rowOff>
        </xdr:from>
        <xdr:to>
          <xdr:col>12</xdr:col>
          <xdr:colOff>482600</xdr:colOff>
          <xdr:row>1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et sauvegarder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95250</xdr:colOff>
      <xdr:row>0</xdr:row>
      <xdr:rowOff>311150</xdr:rowOff>
    </xdr:from>
    <xdr:to>
      <xdr:col>1</xdr:col>
      <xdr:colOff>654050</xdr:colOff>
      <xdr:row>1</xdr:row>
      <xdr:rowOff>6350</xdr:rowOff>
    </xdr:to>
    <xdr:sp macro="" textlink="">
      <xdr:nvSpPr>
        <xdr:cNvPr id="2" name="Flèche droite 1"/>
        <xdr:cNvSpPr/>
      </xdr:nvSpPr>
      <xdr:spPr>
        <a:xfrm>
          <a:off x="622300" y="311150"/>
          <a:ext cx="558800" cy="1905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19050</xdr:colOff>
          <xdr:row>0</xdr:row>
          <xdr:rowOff>6350</xdr:rowOff>
        </xdr:from>
        <xdr:to>
          <xdr:col>12</xdr:col>
          <xdr:colOff>444500</xdr:colOff>
          <xdr:row>1</xdr:row>
          <xdr:rowOff>6350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et Sauvegarder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107950</xdr:colOff>
      <xdr:row>0</xdr:row>
      <xdr:rowOff>355600</xdr:rowOff>
    </xdr:from>
    <xdr:to>
      <xdr:col>1</xdr:col>
      <xdr:colOff>647700</xdr:colOff>
      <xdr:row>0</xdr:row>
      <xdr:rowOff>527050</xdr:rowOff>
    </xdr:to>
    <xdr:sp macro="" textlink="">
      <xdr:nvSpPr>
        <xdr:cNvPr id="2" name="Flèche droite 1"/>
        <xdr:cNvSpPr/>
      </xdr:nvSpPr>
      <xdr:spPr>
        <a:xfrm>
          <a:off x="635000" y="355600"/>
          <a:ext cx="539750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228600</xdr:colOff>
          <xdr:row>0</xdr:row>
          <xdr:rowOff>44450</xdr:rowOff>
        </xdr:from>
        <xdr:to>
          <xdr:col>14</xdr:col>
          <xdr:colOff>0</xdr:colOff>
          <xdr:row>0</xdr:row>
          <xdr:rowOff>539750</xdr:rowOff>
        </xdr:to>
        <xdr:sp macro="" textlink="">
          <xdr:nvSpPr>
            <xdr:cNvPr id="5128" name="Button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et Sauvegarder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69850</xdr:colOff>
      <xdr:row>0</xdr:row>
      <xdr:rowOff>381000</xdr:rowOff>
    </xdr:from>
    <xdr:to>
      <xdr:col>2</xdr:col>
      <xdr:colOff>730250</xdr:colOff>
      <xdr:row>0</xdr:row>
      <xdr:rowOff>539750</xdr:rowOff>
    </xdr:to>
    <xdr:sp macro="" textlink="">
      <xdr:nvSpPr>
        <xdr:cNvPr id="2" name="Flèche droite 1"/>
        <xdr:cNvSpPr/>
      </xdr:nvSpPr>
      <xdr:spPr>
        <a:xfrm>
          <a:off x="1371600" y="381000"/>
          <a:ext cx="660400" cy="1587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222250</xdr:colOff>
      <xdr:row>0</xdr:row>
      <xdr:rowOff>387350</xdr:rowOff>
    </xdr:from>
    <xdr:to>
      <xdr:col>1</xdr:col>
      <xdr:colOff>666750</xdr:colOff>
      <xdr:row>0</xdr:row>
      <xdr:rowOff>488950</xdr:rowOff>
    </xdr:to>
    <xdr:sp macro="" textlink="">
      <xdr:nvSpPr>
        <xdr:cNvPr id="2" name="Flèche droite 1"/>
        <xdr:cNvSpPr/>
      </xdr:nvSpPr>
      <xdr:spPr>
        <a:xfrm>
          <a:off x="812800" y="387350"/>
          <a:ext cx="444500" cy="101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254000</xdr:colOff>
      <xdr:row>0</xdr:row>
      <xdr:rowOff>349250</xdr:rowOff>
    </xdr:from>
    <xdr:to>
      <xdr:col>1</xdr:col>
      <xdr:colOff>863600</xdr:colOff>
      <xdr:row>0</xdr:row>
      <xdr:rowOff>495300</xdr:rowOff>
    </xdr:to>
    <xdr:sp macro="" textlink="">
      <xdr:nvSpPr>
        <xdr:cNvPr id="2" name="Flèche droite 1"/>
        <xdr:cNvSpPr/>
      </xdr:nvSpPr>
      <xdr:spPr>
        <a:xfrm>
          <a:off x="844550" y="349250"/>
          <a:ext cx="609600" cy="1460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0</xdr:row>
      <xdr:rowOff>355600</xdr:rowOff>
    </xdr:from>
    <xdr:to>
      <xdr:col>2</xdr:col>
      <xdr:colOff>723900</xdr:colOff>
      <xdr:row>0</xdr:row>
      <xdr:rowOff>463550</xdr:rowOff>
    </xdr:to>
    <xdr:sp macro="" textlink="">
      <xdr:nvSpPr>
        <xdr:cNvPr id="2" name="Flèche droite 1"/>
        <xdr:cNvSpPr/>
      </xdr:nvSpPr>
      <xdr:spPr>
        <a:xfrm>
          <a:off x="1485900" y="355600"/>
          <a:ext cx="647700" cy="1079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 Pidou" refreshedDate="42531.786830902776" createdVersion="6" refreshedVersion="6" minRefreshableVersion="3" recordCount="39">
  <cacheSource type="worksheet">
    <worksheetSource ref="A2:N65554" sheet="Historique Mise en Bouteilles"/>
  </cacheSource>
  <cacheFields count="15">
    <cacheField name="N°" numFmtId="0">
      <sharedItems containsString="0" containsBlank="1" containsNumber="1" containsInteger="1" minValue="1" maxValue="26"/>
    </cacheField>
    <cacheField name="Ref" numFmtId="0">
      <sharedItems containsBlank="1"/>
    </cacheField>
    <cacheField name="Date" numFmtId="14">
      <sharedItems containsNonDate="0" containsDate="1" containsString="0" containsBlank="1" minDate="2007-01-11T00:00:00" maxDate="2007-12-23T00:00:00" count="17">
        <d v="2007-12-22T00:00:00"/>
        <d v="2007-12-08T00:00:00"/>
        <d v="2007-12-05T00:00:00"/>
        <d v="2007-10-26T00:00:00"/>
        <d v="2007-10-04T00:00:00"/>
        <d v="2007-09-21T00:00:00"/>
        <d v="2007-08-31T00:00:00"/>
        <d v="2007-08-13T00:00:00"/>
        <d v="2007-07-21T00:00:00"/>
        <d v="2007-07-13T00:00:00"/>
        <d v="2007-05-12T00:00:00"/>
        <d v="2007-04-06T00:00:00"/>
        <d v="2007-02-13T00:00:00"/>
        <d v="2007-01-27T00:00:00"/>
        <d v="2007-01-11T00:00:00"/>
        <d v="2007-06-11T00:00:00"/>
        <m/>
      </sharedItems>
      <fieldGroup base="2">
        <rangePr groupBy="years" startDate="2007-01-11T00:00:00" endDate="2007-12-23T00:00:00"/>
        <groupItems count="3">
          <s v="(vide)"/>
          <s v="2007"/>
          <s v="&gt;23/12/2007"/>
        </groupItems>
      </fieldGroup>
    </cacheField>
    <cacheField name="Equipe n°" numFmtId="0">
      <sharedItems containsBlank="1" count="7">
        <s v="Equipe 1"/>
        <s v="Equipe 2"/>
        <s v="Equipe 4"/>
        <s v="Equipe 5"/>
        <s v="Equipe 6"/>
        <s v="Equipe  3"/>
        <m/>
      </sharedItems>
    </cacheField>
    <cacheField name="désignation" numFmtId="0">
      <sharedItems containsBlank="1" count="5">
        <s v="Saumur Rouge"/>
        <s v="Rosé"/>
        <s v="Champigny"/>
        <s v="Blanc"/>
        <m/>
      </sharedItems>
    </cacheField>
    <cacheField name="Nbre de Cubi" numFmtId="0">
      <sharedItems containsString="0" containsBlank="1" containsNumber="1" containsInteger="1" minValue="1" maxValue="13"/>
    </cacheField>
    <cacheField name="Nbre de Bouteilles Théorique" numFmtId="0">
      <sharedItems containsString="0" containsBlank="1" containsNumber="1" containsInteger="1" minValue="44" maxValue="572"/>
    </cacheField>
    <cacheField name="Nbre de Bouteilles réelles" numFmtId="0">
      <sharedItems containsString="0" containsBlank="1" containsNumber="1" containsInteger="1" minValue="42" maxValue="563"/>
    </cacheField>
    <cacheField name="Différence" numFmtId="0">
      <sharedItems containsString="0" containsBlank="1" containsNumber="1" containsInteger="1" minValue="-29" maxValue="17"/>
    </cacheField>
    <cacheField name="TVA" numFmtId="0">
      <sharedItems containsString="0" containsBlank="1" containsNumber="1" containsInteger="1" minValue="2" maxValue="2"/>
    </cacheField>
    <cacheField name="Prix U Ht" numFmtId="0">
      <sharedItems containsString="0" containsBlank="1" containsNumber="1" minValue="1.83" maxValue="2.5"/>
    </cacheField>
    <cacheField name="Prix U TTC" numFmtId="0">
      <sharedItems containsString="0" containsBlank="1" containsNumber="1" minValue="2.1960000000000002" maxValue="3"/>
    </cacheField>
    <cacheField name="Prix Ventes" numFmtId="165">
      <sharedItems containsString="0" containsBlank="1" containsNumber="1" containsInteger="1" minValue="3" maxValue="3"/>
    </cacheField>
    <cacheField name="Total TTC" numFmtId="165">
      <sharedItems containsString="0" containsBlank="1" containsNumber="1" minValue="92.232000000000014" maxValue="1351.2"/>
    </cacheField>
    <cacheField name="Total des Ventes" numFmtId="165">
      <sharedItems containsString="0" containsBlank="1" containsNumber="1" containsInteger="1" minValue="126" maxValue="168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n v="26"/>
    <s v="SauR"/>
    <x v="0"/>
    <x v="0"/>
    <x v="0"/>
    <n v="13"/>
    <n v="572"/>
    <n v="563"/>
    <n v="-9"/>
    <n v="2"/>
    <n v="2"/>
    <n v="2.4"/>
    <n v="3"/>
    <n v="1351.2"/>
    <n v="1689"/>
  </r>
  <r>
    <n v="25"/>
    <s v="Ros"/>
    <x v="0"/>
    <x v="0"/>
    <x v="1"/>
    <n v="1"/>
    <n v="44"/>
    <n v="43"/>
    <n v="-1"/>
    <n v="2"/>
    <n v="1.83"/>
    <n v="2.1960000000000002"/>
    <n v="3"/>
    <n v="94.428000000000011"/>
    <n v="129"/>
  </r>
  <r>
    <n v="24"/>
    <s v="Cha"/>
    <x v="1"/>
    <x v="1"/>
    <x v="2"/>
    <n v="4"/>
    <n v="176"/>
    <n v="193"/>
    <n v="17"/>
    <n v="2"/>
    <n v="2.5"/>
    <n v="3"/>
    <n v="3"/>
    <n v="579"/>
    <n v="579"/>
  </r>
  <r>
    <n v="23"/>
    <s v="Ros"/>
    <x v="1"/>
    <x v="1"/>
    <x v="1"/>
    <n v="7"/>
    <n v="308"/>
    <n v="306"/>
    <n v="-2"/>
    <n v="2"/>
    <n v="1.83"/>
    <n v="2.1960000000000002"/>
    <n v="3"/>
    <n v="671.976"/>
    <n v="918"/>
  </r>
  <r>
    <n v="22"/>
    <s v="Bla"/>
    <x v="1"/>
    <x v="1"/>
    <x v="3"/>
    <n v="2"/>
    <n v="88"/>
    <n v="86"/>
    <n v="-2"/>
    <n v="2"/>
    <n v="1.83"/>
    <n v="2.1960000000000002"/>
    <n v="3"/>
    <n v="188.85600000000002"/>
    <n v="258"/>
  </r>
  <r>
    <n v="21"/>
    <s v="Cha"/>
    <x v="2"/>
    <x v="1"/>
    <x v="2"/>
    <n v="2"/>
    <n v="88"/>
    <n v="64"/>
    <n v="-24"/>
    <n v="2"/>
    <n v="2.5"/>
    <n v="3"/>
    <n v="3"/>
    <n v="192"/>
    <n v="192"/>
  </r>
  <r>
    <n v="20"/>
    <s v="Ros"/>
    <x v="3"/>
    <x v="0"/>
    <x v="1"/>
    <n v="10"/>
    <n v="440"/>
    <n v="427"/>
    <n v="-13"/>
    <n v="2"/>
    <n v="1.83"/>
    <n v="2.1960000000000002"/>
    <n v="3"/>
    <n v="937.69200000000012"/>
    <n v="1281"/>
  </r>
  <r>
    <n v="19"/>
    <s v="Cha"/>
    <x v="3"/>
    <x v="0"/>
    <x v="2"/>
    <n v="6"/>
    <n v="264"/>
    <n v="269"/>
    <n v="5"/>
    <n v="2"/>
    <n v="2.5"/>
    <n v="3"/>
    <n v="3"/>
    <n v="807"/>
    <n v="807"/>
  </r>
  <r>
    <n v="18"/>
    <s v="Bla"/>
    <x v="4"/>
    <x v="2"/>
    <x v="3"/>
    <n v="1"/>
    <n v="44"/>
    <n v="43"/>
    <n v="-1"/>
    <n v="2"/>
    <n v="1.83"/>
    <n v="2.1960000000000002"/>
    <n v="3"/>
    <n v="94.428000000000011"/>
    <n v="129"/>
  </r>
  <r>
    <n v="17"/>
    <s v="Cha"/>
    <x v="4"/>
    <x v="2"/>
    <x v="2"/>
    <n v="3"/>
    <n v="132"/>
    <n v="128"/>
    <n v="-4"/>
    <n v="2"/>
    <n v="2.5"/>
    <n v="3"/>
    <n v="3"/>
    <n v="384"/>
    <n v="384"/>
  </r>
  <r>
    <n v="16"/>
    <s v="SauR"/>
    <x v="5"/>
    <x v="3"/>
    <x v="0"/>
    <n v="12"/>
    <n v="528"/>
    <n v="521"/>
    <n v="-7"/>
    <n v="2"/>
    <n v="2"/>
    <n v="2.4"/>
    <n v="3"/>
    <n v="1250.3999999999999"/>
    <n v="1563"/>
  </r>
  <r>
    <n v="15"/>
    <s v="Cha"/>
    <x v="6"/>
    <x v="4"/>
    <x v="2"/>
    <n v="3"/>
    <n v="132"/>
    <n v="128"/>
    <n v="-4"/>
    <n v="2"/>
    <n v="2.5"/>
    <n v="3"/>
    <n v="3"/>
    <n v="384"/>
    <n v="384"/>
  </r>
  <r>
    <n v="14"/>
    <s v="Ros"/>
    <x v="6"/>
    <x v="4"/>
    <x v="1"/>
    <n v="13"/>
    <n v="572"/>
    <n v="550"/>
    <n v="-22"/>
    <n v="2"/>
    <n v="1.83"/>
    <n v="2.1960000000000002"/>
    <n v="3"/>
    <n v="1207.8000000000002"/>
    <n v="1650"/>
  </r>
  <r>
    <n v="13"/>
    <s v="Bla"/>
    <x v="7"/>
    <x v="4"/>
    <x v="3"/>
    <n v="1"/>
    <n v="44"/>
    <n v="42"/>
    <n v="-2"/>
    <n v="2"/>
    <n v="1.83"/>
    <n v="2.1960000000000002"/>
    <n v="3"/>
    <n v="92.232000000000014"/>
    <n v="126"/>
  </r>
  <r>
    <n v="12"/>
    <s v="Cha"/>
    <x v="7"/>
    <x v="4"/>
    <x v="2"/>
    <n v="3"/>
    <n v="132"/>
    <n v="133"/>
    <n v="1"/>
    <n v="2"/>
    <n v="2.5"/>
    <n v="3"/>
    <n v="3"/>
    <n v="399"/>
    <n v="399"/>
  </r>
  <r>
    <n v="11"/>
    <s v="SauR"/>
    <x v="8"/>
    <x v="5"/>
    <x v="0"/>
    <n v="12"/>
    <n v="528"/>
    <n v="525"/>
    <n v="-3"/>
    <n v="2"/>
    <n v="2"/>
    <n v="2.4"/>
    <n v="3"/>
    <n v="1260"/>
    <n v="1575"/>
  </r>
  <r>
    <n v="10"/>
    <s v="Cha"/>
    <x v="9"/>
    <x v="2"/>
    <x v="2"/>
    <n v="3"/>
    <n v="132"/>
    <n v="120"/>
    <n v="-12"/>
    <n v="2"/>
    <n v="2.5"/>
    <n v="3"/>
    <n v="3"/>
    <n v="360"/>
    <n v="360"/>
  </r>
  <r>
    <n v="9"/>
    <s v="Ros"/>
    <x v="9"/>
    <x v="2"/>
    <x v="1"/>
    <n v="12"/>
    <n v="528"/>
    <n v="510"/>
    <n v="-18"/>
    <n v="2"/>
    <n v="1.83"/>
    <n v="2.1960000000000002"/>
    <n v="3"/>
    <n v="1119.96"/>
    <n v="1530"/>
  </r>
  <r>
    <n v="8"/>
    <s v="Cha"/>
    <x v="10"/>
    <x v="1"/>
    <x v="2"/>
    <n v="2"/>
    <n v="88"/>
    <n v="63"/>
    <n v="-25"/>
    <n v="2"/>
    <n v="2.5"/>
    <n v="3"/>
    <n v="3"/>
    <n v="189"/>
    <n v="189"/>
  </r>
  <r>
    <n v="7"/>
    <s v="Ros"/>
    <x v="10"/>
    <x v="1"/>
    <x v="1"/>
    <n v="12"/>
    <n v="528"/>
    <n v="521"/>
    <n v="-7"/>
    <n v="2"/>
    <n v="1.83"/>
    <n v="2.1960000000000002"/>
    <n v="3"/>
    <n v="1144.116"/>
    <n v="1563"/>
  </r>
  <r>
    <n v="6"/>
    <s v="SauR"/>
    <x v="11"/>
    <x v="4"/>
    <x v="0"/>
    <n v="12"/>
    <n v="528"/>
    <n v="522"/>
    <n v="-6"/>
    <n v="2"/>
    <n v="2"/>
    <n v="2.4"/>
    <n v="3"/>
    <n v="1252.8"/>
    <n v="1566"/>
  </r>
  <r>
    <n v="5"/>
    <s v="Cha"/>
    <x v="12"/>
    <x v="4"/>
    <x v="2"/>
    <n v="3"/>
    <n v="132"/>
    <n v="103"/>
    <n v="-29"/>
    <n v="2"/>
    <n v="2.5"/>
    <n v="3"/>
    <n v="3"/>
    <n v="309"/>
    <n v="309"/>
  </r>
  <r>
    <n v="4"/>
    <s v="Bla"/>
    <x v="12"/>
    <x v="4"/>
    <x v="3"/>
    <n v="1"/>
    <n v="44"/>
    <n v="42"/>
    <n v="-2"/>
    <n v="2"/>
    <n v="1.83"/>
    <n v="2.1960000000000002"/>
    <n v="3"/>
    <n v="92.232000000000014"/>
    <n v="126"/>
  </r>
  <r>
    <n v="3"/>
    <s v="Ros"/>
    <x v="13"/>
    <x v="4"/>
    <x v="1"/>
    <n v="11"/>
    <n v="484"/>
    <n v="477"/>
    <n v="-7"/>
    <n v="2"/>
    <n v="1.83"/>
    <n v="2.1960000000000002"/>
    <n v="3"/>
    <n v="1047.4920000000002"/>
    <n v="1431"/>
  </r>
  <r>
    <n v="2"/>
    <s v="Cha"/>
    <x v="14"/>
    <x v="3"/>
    <x v="2"/>
    <n v="3"/>
    <n v="132"/>
    <n v="126"/>
    <n v="-6"/>
    <n v="2"/>
    <n v="2.5"/>
    <n v="3"/>
    <n v="3"/>
    <n v="378"/>
    <n v="378"/>
  </r>
  <r>
    <n v="1"/>
    <s v="SauR"/>
    <x v="15"/>
    <x v="3"/>
    <x v="0"/>
    <n v="12"/>
    <n v="528"/>
    <n v="524"/>
    <n v="-4"/>
    <n v="2"/>
    <n v="2"/>
    <n v="2.4"/>
    <n v="3"/>
    <n v="1257.5999999999999"/>
    <n v="1572"/>
  </r>
  <r>
    <m/>
    <m/>
    <x v="16"/>
    <x v="6"/>
    <x v="4"/>
    <m/>
    <m/>
    <m/>
    <m/>
    <m/>
    <m/>
    <m/>
    <m/>
    <m/>
    <m/>
  </r>
  <r>
    <m/>
    <m/>
    <x v="16"/>
    <x v="6"/>
    <x v="4"/>
    <m/>
    <m/>
    <m/>
    <m/>
    <m/>
    <m/>
    <m/>
    <m/>
    <m/>
    <m/>
  </r>
  <r>
    <m/>
    <m/>
    <x v="16"/>
    <x v="6"/>
    <x v="4"/>
    <m/>
    <m/>
    <m/>
    <m/>
    <m/>
    <m/>
    <m/>
    <m/>
    <m/>
    <m/>
  </r>
  <r>
    <m/>
    <m/>
    <x v="16"/>
    <x v="6"/>
    <x v="4"/>
    <m/>
    <m/>
    <m/>
    <m/>
    <m/>
    <m/>
    <m/>
    <m/>
    <m/>
    <m/>
  </r>
  <r>
    <m/>
    <m/>
    <x v="16"/>
    <x v="6"/>
    <x v="4"/>
    <m/>
    <m/>
    <m/>
    <m/>
    <m/>
    <m/>
    <m/>
    <m/>
    <m/>
    <m/>
  </r>
  <r>
    <m/>
    <m/>
    <x v="16"/>
    <x v="6"/>
    <x v="4"/>
    <m/>
    <m/>
    <m/>
    <m/>
    <m/>
    <m/>
    <m/>
    <m/>
    <m/>
    <m/>
  </r>
  <r>
    <m/>
    <m/>
    <x v="16"/>
    <x v="6"/>
    <x v="4"/>
    <m/>
    <m/>
    <m/>
    <m/>
    <m/>
    <m/>
    <m/>
    <m/>
    <m/>
    <m/>
  </r>
  <r>
    <m/>
    <m/>
    <x v="16"/>
    <x v="6"/>
    <x v="4"/>
    <m/>
    <m/>
    <m/>
    <m/>
    <m/>
    <m/>
    <m/>
    <m/>
    <m/>
    <m/>
  </r>
  <r>
    <m/>
    <m/>
    <x v="16"/>
    <x v="6"/>
    <x v="4"/>
    <m/>
    <m/>
    <m/>
    <m/>
    <m/>
    <m/>
    <m/>
    <m/>
    <m/>
    <m/>
  </r>
  <r>
    <m/>
    <m/>
    <x v="16"/>
    <x v="6"/>
    <x v="4"/>
    <m/>
    <m/>
    <m/>
    <m/>
    <m/>
    <m/>
    <m/>
    <m/>
    <m/>
    <m/>
  </r>
  <r>
    <m/>
    <m/>
    <x v="16"/>
    <x v="6"/>
    <x v="4"/>
    <m/>
    <m/>
    <m/>
    <m/>
    <m/>
    <m/>
    <m/>
    <m/>
    <m/>
    <m/>
  </r>
  <r>
    <m/>
    <m/>
    <x v="16"/>
    <x v="6"/>
    <x v="4"/>
    <m/>
    <m/>
    <m/>
    <m/>
    <m/>
    <m/>
    <m/>
    <m/>
    <m/>
    <m/>
  </r>
  <r>
    <m/>
    <m/>
    <x v="16"/>
    <x v="6"/>
    <x v="4"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>
  <location ref="B4:L8" firstHeaderRow="1" firstDataRow="3" firstDataCol="1" rowPageCount="1" colPageCount="1"/>
  <pivotFields count="15">
    <pivotField showAll="0"/>
    <pivotField showAll="0"/>
    <pivotField axis="axisRow" showAll="0">
      <items count="4">
        <item x="0"/>
        <item x="1"/>
        <item x="2"/>
        <item t="default"/>
      </items>
    </pivotField>
    <pivotField axis="axisPage" multipleItemSelectionAllowed="1" showAll="0">
      <items count="8">
        <item x="5"/>
        <item x="0"/>
        <item x="1"/>
        <item x="2"/>
        <item x="3"/>
        <item x="4"/>
        <item x="6"/>
        <item t="default"/>
      </items>
    </pivotField>
    <pivotField axis="axisCol" showAll="0">
      <items count="6">
        <item x="3"/>
        <item x="2"/>
        <item x="1"/>
        <item x="0"/>
        <item h="1" x="4"/>
        <item t="default"/>
      </items>
    </pivotField>
    <pivotField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"/>
  </rowFields>
  <rowItems count="2">
    <i>
      <x v="1"/>
    </i>
    <i t="grand">
      <x/>
    </i>
  </rowItems>
  <colFields count="2">
    <field x="4"/>
    <field x="-2"/>
  </colFields>
  <colItems count="10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 t="grand">
      <x/>
    </i>
    <i t="grand" i="1">
      <x/>
    </i>
  </colItems>
  <pageFields count="1">
    <pageField fld="3" hier="-1"/>
  </pageFields>
  <dataFields count="2">
    <dataField name="Bouteilles réelles" fld="7" baseField="3" baseItem="0"/>
    <dataField name="Bouteilles Théorique" fld="6" baseField="3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11" totalsRowShown="0" headerRowDxfId="7" tableBorderDxfId="6">
  <autoFilter ref="A1:F11"/>
  <tableColumns count="6">
    <tableColumn id="1" name="Identifiant" dataDxfId="5">
      <calculatedColumnFormula>CONCATENATE(B2," ",C2)</calculatedColumnFormula>
    </tableColumn>
    <tableColumn id="2" name="Nom" dataDxfId="4"/>
    <tableColumn id="3" name="Prénom" dataDxfId="3"/>
    <tableColumn id="4" name="Nbre Entree" dataDxfId="2">
      <calculatedColumnFormula>COUNTIF('Historique Entrees'!D:D,A2)</calculatedColumnFormula>
    </tableColumn>
    <tableColumn id="5" name="Nbr Sorties" dataDxfId="1">
      <calculatedColumnFormula>COUNTIF('Historique Sorties'!D:D,identifiant)</calculatedColumnFormula>
    </tableColumn>
    <tableColumn id="6" name="Nbre de Mise en bouteilles" dataDxfId="0">
      <calculatedColumnFormula>COUNTIF('Historique Mise en Bouteilles'!D:D,identifiant)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21"/>
  <sheetViews>
    <sheetView tabSelected="1" topLeftCell="A4" workbookViewId="0">
      <selection activeCell="I12" sqref="I12"/>
    </sheetView>
  </sheetViews>
  <sheetFormatPr baseColWidth="10" defaultColWidth="11.453125" defaultRowHeight="14.5" x14ac:dyDescent="0.35"/>
  <cols>
    <col min="1" max="1" width="11.453125" style="37"/>
    <col min="2" max="2" width="22.81640625" style="37" customWidth="1"/>
    <col min="3" max="3" width="6.81640625" style="37" customWidth="1"/>
    <col min="4" max="4" width="10.26953125" style="37" customWidth="1"/>
    <col min="5" max="5" width="8.26953125" style="37" customWidth="1"/>
    <col min="6" max="6" width="8.7265625" style="37" customWidth="1"/>
    <col min="7" max="7" width="8.1796875" style="37" customWidth="1"/>
    <col min="8" max="8" width="8.6328125" style="37" customWidth="1"/>
    <col min="9" max="9" width="8.90625" style="37" customWidth="1"/>
    <col min="10" max="10" width="9.81640625" style="37" customWidth="1"/>
    <col min="11" max="11" width="10.54296875" style="37" customWidth="1"/>
    <col min="12" max="12" width="9.36328125" style="37" customWidth="1"/>
    <col min="13" max="13" width="9.1796875" style="37" customWidth="1"/>
    <col min="14" max="14" width="8.7265625" style="37" customWidth="1"/>
    <col min="15" max="15" width="8.453125" style="37" customWidth="1"/>
    <col min="16" max="16" width="8.7265625" style="37" customWidth="1"/>
    <col min="17" max="17" width="10.7265625" style="37" customWidth="1"/>
    <col min="18" max="18" width="11.1796875" style="37" customWidth="1"/>
    <col min="19" max="16384" width="11.453125" style="37"/>
  </cols>
  <sheetData>
    <row r="1" spans="1:19" x14ac:dyDescent="0.35">
      <c r="B1" s="50"/>
      <c r="C1" s="51">
        <f>COUNTIF(Noms!A:A,CONCATENATE(B2," ",B3))</f>
        <v>0</v>
      </c>
    </row>
    <row r="2" spans="1:19" x14ac:dyDescent="0.35">
      <c r="A2" s="38" t="s">
        <v>5</v>
      </c>
      <c r="B2" s="44"/>
      <c r="C2" s="51">
        <f>COUNTIF(Noms!B:B,B2)</f>
        <v>0</v>
      </c>
    </row>
    <row r="3" spans="1:19" ht="15" thickBot="1" x14ac:dyDescent="0.4">
      <c r="A3" s="39" t="s">
        <v>32</v>
      </c>
      <c r="B3" s="53"/>
      <c r="C3" s="51">
        <f>COUNTIF(Noms!C:C,B3)</f>
        <v>0</v>
      </c>
    </row>
    <row r="4" spans="1:19" x14ac:dyDescent="0.35">
      <c r="C4" s="52"/>
    </row>
    <row r="5" spans="1:19" x14ac:dyDescent="0.35">
      <c r="A5" s="76" t="s">
        <v>41</v>
      </c>
      <c r="B5" s="76"/>
      <c r="J5" s="40"/>
    </row>
    <row r="6" spans="1:19" x14ac:dyDescent="0.35">
      <c r="A6" s="75" t="s">
        <v>42</v>
      </c>
      <c r="B6" s="75"/>
    </row>
    <row r="7" spans="1:19" x14ac:dyDescent="0.35">
      <c r="A7" s="75" t="s">
        <v>43</v>
      </c>
      <c r="B7" s="75"/>
    </row>
    <row r="8" spans="1:19" x14ac:dyDescent="0.35">
      <c r="A8" s="75" t="s">
        <v>44</v>
      </c>
      <c r="B8" s="75"/>
    </row>
    <row r="9" spans="1:19" x14ac:dyDescent="0.35">
      <c r="A9" s="75" t="s">
        <v>45</v>
      </c>
      <c r="B9" s="75"/>
    </row>
    <row r="10" spans="1:19" x14ac:dyDescent="0.35">
      <c r="A10" s="75" t="s">
        <v>46</v>
      </c>
      <c r="B10" s="75"/>
    </row>
    <row r="11" spans="1:19" x14ac:dyDescent="0.35">
      <c r="A11" s="75" t="s">
        <v>47</v>
      </c>
      <c r="B11" s="75"/>
    </row>
    <row r="12" spans="1:19" x14ac:dyDescent="0.35">
      <c r="A12" s="75" t="s">
        <v>48</v>
      </c>
      <c r="B12" s="75"/>
    </row>
    <row r="13" spans="1:19" x14ac:dyDescent="0.35">
      <c r="A13" s="75" t="s">
        <v>5</v>
      </c>
      <c r="B13" s="75"/>
    </row>
    <row r="14" spans="1:19" x14ac:dyDescent="0.35">
      <c r="A14" s="75" t="s">
        <v>49</v>
      </c>
      <c r="B14" s="75"/>
    </row>
    <row r="15" spans="1:19" x14ac:dyDescent="0.35">
      <c r="A15" s="41"/>
      <c r="B15" s="41"/>
    </row>
    <row r="16" spans="1:19" ht="29" x14ac:dyDescent="0.35">
      <c r="B16" s="42" t="s">
        <v>96</v>
      </c>
      <c r="C16" s="43" t="s">
        <v>13</v>
      </c>
      <c r="D16" s="43" t="s">
        <v>12</v>
      </c>
      <c r="E16" s="43" t="s">
        <v>21</v>
      </c>
      <c r="F16" s="43" t="s">
        <v>23</v>
      </c>
      <c r="G16" s="43" t="s">
        <v>16</v>
      </c>
      <c r="H16" s="43" t="s">
        <v>22</v>
      </c>
      <c r="I16" s="43" t="s">
        <v>17</v>
      </c>
      <c r="J16" s="43" t="s">
        <v>19</v>
      </c>
      <c r="K16" s="43" t="s">
        <v>24</v>
      </c>
      <c r="L16" s="43" t="s">
        <v>20</v>
      </c>
      <c r="M16" s="43" t="s">
        <v>14</v>
      </c>
      <c r="N16" s="43" t="s">
        <v>18</v>
      </c>
      <c r="O16" s="43" t="s">
        <v>11</v>
      </c>
      <c r="P16" s="43" t="s">
        <v>9</v>
      </c>
      <c r="Q16" s="43" t="s">
        <v>15</v>
      </c>
      <c r="R16" s="43" t="s">
        <v>73</v>
      </c>
      <c r="S16" s="43" t="s">
        <v>25</v>
      </c>
    </row>
    <row r="17" spans="2:19" ht="23.25" customHeight="1" x14ac:dyDescent="0.35">
      <c r="B17" s="42" t="s">
        <v>65</v>
      </c>
      <c r="C17" s="42">
        <f>SUMIF('Historique Sorties'!$B:$B,C16,'Historique Sorties'!$E:$E)</f>
        <v>124</v>
      </c>
      <c r="D17" s="42">
        <f>SUMIF('Historique Sorties'!$B:$B,D16,'Historique Sorties'!$E:$E)</f>
        <v>5</v>
      </c>
      <c r="E17" s="42">
        <f>SUMIF('Historique Sorties'!$B:$B,E16,'Historique Sorties'!$E:$E)</f>
        <v>0</v>
      </c>
      <c r="F17" s="42">
        <f>SUMIF('Historique Sorties'!$B:$B,F16,'Historique Sorties'!$E:$E)</f>
        <v>0</v>
      </c>
      <c r="G17" s="42">
        <f>SUMIF('Historique Sorties'!$B:$B,G16,'Historique Sorties'!$E:$E)</f>
        <v>50</v>
      </c>
      <c r="H17" s="42">
        <f>SUMIF('Historique Sorties'!$B:$B,H16,'Historique Sorties'!$E:$E)</f>
        <v>0</v>
      </c>
      <c r="I17" s="42">
        <f>SUMIF('Historique Sorties'!$B:$B,I16,'Historique Sorties'!$E:$E)</f>
        <v>0</v>
      </c>
      <c r="J17" s="42">
        <f>SUMIF('Historique Sorties'!$B:$B,J16,'Historique Sorties'!$E:$E)</f>
        <v>6</v>
      </c>
      <c r="K17" s="42">
        <f>SUMIF('Historique Sorties'!$B:$B,K16,'Historique Sorties'!$E:$E)</f>
        <v>0</v>
      </c>
      <c r="L17" s="42">
        <f>SUMIF('Historique Sorties'!$B:$B,L16,'Historique Sorties'!$E:$E)</f>
        <v>0</v>
      </c>
      <c r="M17" s="42">
        <f>SUMIF('Historique Sorties'!$B:$B,M16,'Historique Sorties'!$E:$E)</f>
        <v>0</v>
      </c>
      <c r="N17" s="42">
        <f>SUMIF('Historique Sorties'!$B:$B,N16,'Historique Sorties'!$E:$E)</f>
        <v>0</v>
      </c>
      <c r="O17" s="42">
        <f>SUMIF('Historique Sorties'!$B:$B,O16,'Historique Sorties'!$E:$E)</f>
        <v>50</v>
      </c>
      <c r="P17" s="42">
        <f>SUMIF('Historique Sorties'!$B:$B,P16,'Historique Sorties'!$E:$E)</f>
        <v>45</v>
      </c>
      <c r="Q17" s="42">
        <f>SUMIF('Historique Sorties'!$B:$B,Q16,'Historique Sorties'!$E:$E)</f>
        <v>0</v>
      </c>
      <c r="R17" s="42">
        <f>SUMIF('Historique Sorties'!$B:$B,R16,'Historique Sorties'!$E:$E)</f>
        <v>0</v>
      </c>
      <c r="S17" s="42">
        <f>SUMIF('Historique Sorties'!$B:$B,S16,'Historique Sorties'!$E:$E)</f>
        <v>0</v>
      </c>
    </row>
    <row r="18" spans="2:19" ht="20.25" customHeight="1" x14ac:dyDescent="0.35">
      <c r="B18" s="42" t="s">
        <v>67</v>
      </c>
      <c r="C18" s="42">
        <f>SUMIF('Historique Entrees'!$B:$B,C16,'Historique Entrees'!$E:$E)</f>
        <v>120</v>
      </c>
      <c r="D18" s="42">
        <f>SUMIF('Historique Entrees'!$B:$B,D16,'Historique Entrees'!$E:$E)</f>
        <v>0</v>
      </c>
      <c r="E18" s="42">
        <f>SUMIF('Historique Entrees'!$B:$B,E16,'Historique Entrees'!$E:$E)</f>
        <v>0</v>
      </c>
      <c r="F18" s="42">
        <f>SUMIF('Historique Entrees'!$B:$B,F16,'Historique Entrees'!$E:$E)</f>
        <v>0</v>
      </c>
      <c r="G18" s="42">
        <f>SUMIF('Historique Entrees'!$B:$B,G16,'Historique Entrees'!$E:$E)</f>
        <v>0</v>
      </c>
      <c r="H18" s="42">
        <f>SUMIF('Historique Entrees'!$B:$B,H16,'Historique Entrees'!$E:$E)</f>
        <v>24</v>
      </c>
      <c r="I18" s="42">
        <f>SUMIF('Historique Entrees'!$B:$B,I16,'Historique Entrees'!$E:$E)</f>
        <v>0</v>
      </c>
      <c r="J18" s="42">
        <f>SUMIF('Historique Entrees'!$B:$B,J16,'Historique Entrees'!$E:$E)</f>
        <v>0</v>
      </c>
      <c r="K18" s="42">
        <f>SUMIF('Historique Entrees'!$B:$B,K16,'Historique Entrees'!$E:$E)</f>
        <v>0</v>
      </c>
      <c r="L18" s="42">
        <f>SUMIF('Historique Entrees'!$B:$B,L16,'Historique Entrees'!$E:$E)</f>
        <v>0</v>
      </c>
      <c r="M18" s="42">
        <f>SUMIF('Historique Entrees'!$B:$B,M16,'Historique Entrees'!$E:$E)</f>
        <v>0</v>
      </c>
      <c r="N18" s="42">
        <f>SUMIF('Historique Entrees'!$B:$B,N16,'Historique Entrees'!$E:$E)</f>
        <v>0</v>
      </c>
      <c r="O18" s="42">
        <f>SUMIF('Historique Entrees'!$B:$B,O16,'Historique Entrees'!$E:$E)</f>
        <v>0</v>
      </c>
      <c r="P18" s="42">
        <f>SUMIF('Historique Entrees'!$B:$B,P16,'Historique Entrees'!$E:$E)</f>
        <v>0</v>
      </c>
      <c r="Q18" s="42">
        <f>SUMIF('Historique Entrees'!$B:$B,Q16,'Historique Entrees'!$E:$E)</f>
        <v>0</v>
      </c>
      <c r="R18" s="42">
        <f>SUMIF('Historique Entrees'!$B:$B,R16,'Historique Entrees'!$E:$E)</f>
        <v>0</v>
      </c>
      <c r="S18" s="42">
        <f>SUMIF('Historique Entrees'!$B:$B,S16,'Historique Entrees'!$E:$E)</f>
        <v>0</v>
      </c>
    </row>
    <row r="20" spans="2:19" ht="27" customHeight="1" x14ac:dyDescent="0.35">
      <c r="B20" s="42" t="s">
        <v>97</v>
      </c>
      <c r="C20" s="43" t="s">
        <v>12</v>
      </c>
      <c r="D20" s="43" t="s">
        <v>9</v>
      </c>
      <c r="E20" s="43" t="s">
        <v>73</v>
      </c>
      <c r="F20" s="43" t="s">
        <v>11</v>
      </c>
    </row>
    <row r="21" spans="2:19" x14ac:dyDescent="0.35">
      <c r="B21" s="44" t="s">
        <v>66</v>
      </c>
      <c r="C21" s="44">
        <f>SUMIF('Historique Mise en Bouteilles'!$B:$B,C20,'Historique Mise en Bouteilles'!$G:$G)</f>
        <v>2650</v>
      </c>
      <c r="D21" s="44">
        <f>SUMIF('Historique Mise en Bouteilles'!$B:$B,D20,'Historique Mise en Bouteilles'!$G:$G)</f>
        <v>10291</v>
      </c>
      <c r="E21" s="44">
        <f>SUMIF('Historique Mise en Bouteilles'!$B:$B,E20,'Historique Mise en Bouteilles'!$G:$G)</f>
        <v>0</v>
      </c>
      <c r="F21" s="44">
        <f>SUMIF('Historique Mise en Bouteilles'!$B:$B,F20,'Historique Mise en Bouteilles'!$G:$G)</f>
        <v>7666</v>
      </c>
    </row>
  </sheetData>
  <mergeCells count="10">
    <mergeCell ref="A10:B10"/>
    <mergeCell ref="A11:B11"/>
    <mergeCell ref="A12:B12"/>
    <mergeCell ref="A13:B13"/>
    <mergeCell ref="A14:B14"/>
    <mergeCell ref="A9:B9"/>
    <mergeCell ref="A5:B5"/>
    <mergeCell ref="A6:B6"/>
    <mergeCell ref="A7:B7"/>
    <mergeCell ref="A8:B8"/>
  </mergeCells>
  <hyperlinks>
    <hyperlink ref="A6:B6" location="Entrees!A1" display="Entrées"/>
    <hyperlink ref="A7:B7" location="Sorties!A1" display="Sorties"/>
    <hyperlink ref="A8:B8" location="'Mise en Bouteilles'!A1" display="Mise en Bouteilles"/>
    <hyperlink ref="A9:B9" location="'Historique Entrees'!A1" display="Historiques Entrées"/>
    <hyperlink ref="A10:B10" location="'Historiques Sorties'!A1" display="Historiques Sorties"/>
    <hyperlink ref="A11:B11" location="'Historique Mise en Bouteilles'!A1" display="Historiques Mise en bouteilles"/>
    <hyperlink ref="A12:B12" location="Listes!A1" display="Listes"/>
    <hyperlink ref="A13:B13" location="Noms!A1" display="Nom"/>
    <hyperlink ref="A14:B14" location="Stock!A1" display="Stock"/>
  </hyperlink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7172" r:id="rId4" name="CommandButton1">
          <controlPr defaultSize="0" autoLine="0" r:id="rId5">
            <anchor moveWithCells="1">
              <from>
                <xdr:col>4</xdr:col>
                <xdr:colOff>393700</xdr:colOff>
                <xdr:row>1</xdr:row>
                <xdr:rowOff>76200</xdr:rowOff>
              </from>
              <to>
                <xdr:col>7</xdr:col>
                <xdr:colOff>139700</xdr:colOff>
                <xdr:row>3</xdr:row>
                <xdr:rowOff>95250</xdr:rowOff>
              </to>
            </anchor>
          </controlPr>
        </control>
      </mc:Choice>
      <mc:Fallback>
        <control shapeId="7172" r:id="rId4" name="CommandButton1"/>
      </mc:Fallback>
    </mc:AlternateContent>
    <mc:AlternateContent xmlns:mc="http://schemas.openxmlformats.org/markup-compatibility/2006">
      <mc:Choice Requires="x14">
        <control shapeId="7169" r:id="rId6" name="Button 1">
          <controlPr defaultSize="0" print="0" autoFill="0" autoPict="0" macro="[0]!NouveauNom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1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100"/>
  <sheetViews>
    <sheetView zoomScaleNormal="100" workbookViewId="0">
      <pane ySplit="2" topLeftCell="A3" activePane="bottomLeft" state="frozenSplit"/>
      <selection pane="bottomLeft" activeCell="M11" sqref="M11"/>
    </sheetView>
  </sheetViews>
  <sheetFormatPr baseColWidth="10" defaultRowHeight="14.5" x14ac:dyDescent="0.35"/>
  <cols>
    <col min="1" max="1" width="7.54296875" customWidth="1"/>
    <col min="2" max="2" width="10.54296875" customWidth="1"/>
    <col min="3" max="3" width="10.54296875" style="8" customWidth="1"/>
    <col min="4" max="4" width="15" bestFit="1" customWidth="1"/>
    <col min="5" max="5" width="8.81640625" style="24" bestFit="1" customWidth="1"/>
    <col min="6" max="6" width="9.54296875" bestFit="1" customWidth="1"/>
    <col min="7" max="7" width="10.1796875" style="19" customWidth="1"/>
    <col min="8" max="8" width="11.36328125" style="16" customWidth="1"/>
    <col min="9" max="9" width="7.7265625" style="7" customWidth="1"/>
    <col min="10" max="11" width="11.453125" style="7"/>
    <col min="13" max="13" width="14.453125" customWidth="1"/>
  </cols>
  <sheetData>
    <row r="1" spans="1:11" s="67" customFormat="1" ht="39" customHeight="1" x14ac:dyDescent="0.35">
      <c r="B1" s="68" t="s">
        <v>100</v>
      </c>
      <c r="C1" s="64" t="s">
        <v>71</v>
      </c>
      <c r="D1" s="64" t="s">
        <v>43</v>
      </c>
      <c r="E1" s="64" t="s">
        <v>44</v>
      </c>
      <c r="F1" s="64" t="s">
        <v>94</v>
      </c>
      <c r="G1" s="64" t="s">
        <v>99</v>
      </c>
      <c r="H1" s="64" t="s">
        <v>98</v>
      </c>
      <c r="I1" s="64" t="s">
        <v>48</v>
      </c>
      <c r="J1" s="64" t="s">
        <v>5</v>
      </c>
      <c r="K1" s="64" t="s">
        <v>49</v>
      </c>
    </row>
    <row r="2" spans="1:11" ht="47.25" customHeight="1" x14ac:dyDescent="0.35">
      <c r="A2" s="12" t="s">
        <v>6</v>
      </c>
      <c r="B2" s="12" t="s">
        <v>7</v>
      </c>
      <c r="C2" s="13" t="s">
        <v>4</v>
      </c>
      <c r="D2" s="12" t="s">
        <v>5</v>
      </c>
      <c r="E2" s="22" t="s">
        <v>0</v>
      </c>
      <c r="F2" s="12" t="s">
        <v>2</v>
      </c>
      <c r="G2" s="20" t="s">
        <v>38</v>
      </c>
      <c r="H2" s="17" t="s">
        <v>39</v>
      </c>
      <c r="I2" s="15" t="s">
        <v>30</v>
      </c>
      <c r="J2" s="14" t="s">
        <v>3</v>
      </c>
      <c r="K2" s="14" t="s">
        <v>31</v>
      </c>
    </row>
    <row r="3" spans="1:11" x14ac:dyDescent="0.35">
      <c r="A3" s="2"/>
      <c r="B3" s="9"/>
      <c r="C3" s="9"/>
      <c r="D3" s="2"/>
      <c r="E3" s="23"/>
      <c r="F3" s="2" t="str">
        <f>IF(B3="","",VLOOKUP(B3,Stock!A:B,2,0))</f>
        <v/>
      </c>
      <c r="G3" s="21" t="str">
        <f>IF(B3="","",VLOOKUP(B3,Stock!A:C,3,0))</f>
        <v/>
      </c>
      <c r="H3" s="18" t="str">
        <f>IF(B3="","",VLOOKUP(F3,Listes!A:B,2,0)*G3+G3)</f>
        <v/>
      </c>
      <c r="I3" s="10" t="str">
        <f>IF(B3="","",VLOOKUP(B3,Stock!A:D,4,0))</f>
        <v/>
      </c>
      <c r="J3" s="11" t="str">
        <f>IF(B3="","",SUM(H3*E3))</f>
        <v/>
      </c>
      <c r="K3" s="11" t="str">
        <f>IF(B3="","",SUM(I3*E3))</f>
        <v/>
      </c>
    </row>
    <row r="4" spans="1:11" ht="15.75" customHeight="1" x14ac:dyDescent="0.35">
      <c r="A4" s="2"/>
      <c r="B4" s="9"/>
      <c r="C4" s="9"/>
      <c r="D4" s="2"/>
      <c r="E4" s="23"/>
      <c r="F4" s="2" t="str">
        <f>IF(B4="","",VLOOKUP(B4,Stock!A:B,2,0))</f>
        <v/>
      </c>
      <c r="G4" s="21" t="str">
        <f>IF(B4="","",VLOOKUP(B4,Stock!A:C,3,0))</f>
        <v/>
      </c>
      <c r="H4" s="18" t="str">
        <f>IF(B4="","",VLOOKUP(F4,Listes!A:B,2,0)*G4+G4)</f>
        <v/>
      </c>
      <c r="I4" s="10" t="str">
        <f>IF(B4="","",VLOOKUP(B4,Stock!A:D,4,0))</f>
        <v/>
      </c>
      <c r="J4" s="11" t="str">
        <f t="shared" ref="J4:J67" si="0">IF(B4="","",SUM(H4*E4))</f>
        <v/>
      </c>
      <c r="K4" s="11" t="str">
        <f t="shared" ref="K4:K67" si="1">IF(B4="","",SUM(I4*E4))</f>
        <v/>
      </c>
    </row>
    <row r="5" spans="1:11" ht="15.75" customHeight="1" x14ac:dyDescent="0.35">
      <c r="A5" s="2"/>
      <c r="B5" s="9"/>
      <c r="C5" s="9"/>
      <c r="D5" s="2"/>
      <c r="E5" s="23"/>
      <c r="F5" s="2" t="str">
        <f>IF(B5="","",VLOOKUP(B5,Stock!A:B,2,0))</f>
        <v/>
      </c>
      <c r="G5" s="21" t="str">
        <f>IF(B5="","",VLOOKUP(B5,Stock!A:C,3,0))</f>
        <v/>
      </c>
      <c r="H5" s="18" t="str">
        <f>IF(B5="","",VLOOKUP(F5,Listes!A:B,2,0)*G5+G5)</f>
        <v/>
      </c>
      <c r="I5" s="10" t="str">
        <f>IF(B5="","",VLOOKUP(B5,Stock!A:D,4,0))</f>
        <v/>
      </c>
      <c r="J5" s="11" t="str">
        <f t="shared" si="0"/>
        <v/>
      </c>
      <c r="K5" s="11" t="str">
        <f t="shared" si="1"/>
        <v/>
      </c>
    </row>
    <row r="6" spans="1:11" x14ac:dyDescent="0.35">
      <c r="A6" s="2"/>
      <c r="B6" s="9"/>
      <c r="C6" s="9"/>
      <c r="D6" s="2"/>
      <c r="E6" s="23"/>
      <c r="F6" s="2" t="str">
        <f>IF(B6="","",VLOOKUP(B6,Stock!A:B,2,0))</f>
        <v/>
      </c>
      <c r="G6" s="21" t="str">
        <f>IF(B6="","",VLOOKUP(B6,Stock!A:C,3,0))</f>
        <v/>
      </c>
      <c r="H6" s="18" t="str">
        <f>IF(B6="","",VLOOKUP(F6,Listes!A:B,2,0)*G6+G6)</f>
        <v/>
      </c>
      <c r="I6" s="10" t="str">
        <f>IF(B6="","",VLOOKUP(B6,Stock!A:D,4,0))</f>
        <v/>
      </c>
      <c r="J6" s="11" t="str">
        <f t="shared" si="0"/>
        <v/>
      </c>
      <c r="K6" s="11" t="str">
        <f t="shared" si="1"/>
        <v/>
      </c>
    </row>
    <row r="7" spans="1:11" ht="14.5" customHeight="1" x14ac:dyDescent="0.35">
      <c r="A7" s="2"/>
      <c r="B7" s="9"/>
      <c r="C7" s="9"/>
      <c r="D7" s="2"/>
      <c r="E7" s="23"/>
      <c r="F7" s="2" t="str">
        <f>IF(B7="","",VLOOKUP(B7,Stock!A:B,2,0))</f>
        <v/>
      </c>
      <c r="G7" s="21" t="str">
        <f>IF(B7="","",VLOOKUP(B7,Stock!A:C,3,0))</f>
        <v/>
      </c>
      <c r="H7" s="18" t="str">
        <f>IF(B7="","",VLOOKUP(F7,Listes!A:B,2,0)*G7+G7)</f>
        <v/>
      </c>
      <c r="I7" s="10" t="str">
        <f>IF(B7="","",VLOOKUP(B7,Stock!A:D,4,0))</f>
        <v/>
      </c>
      <c r="J7" s="11" t="str">
        <f t="shared" si="0"/>
        <v/>
      </c>
      <c r="K7" s="11" t="str">
        <f t="shared" si="1"/>
        <v/>
      </c>
    </row>
    <row r="8" spans="1:11" ht="14.5" customHeight="1" x14ac:dyDescent="0.35">
      <c r="A8" s="2"/>
      <c r="B8" s="9"/>
      <c r="C8" s="9"/>
      <c r="D8" s="2"/>
      <c r="E8" s="23"/>
      <c r="F8" s="2" t="str">
        <f>IF(B8="","",VLOOKUP(B8,Stock!A:B,2,0))</f>
        <v/>
      </c>
      <c r="G8" s="21" t="str">
        <f>IF(B8="","",VLOOKUP(B8,Stock!A:C,3,0))</f>
        <v/>
      </c>
      <c r="H8" s="18" t="str">
        <f>IF(B8="","",VLOOKUP(F8,Listes!A:B,2,0)*G8+G8)</f>
        <v/>
      </c>
      <c r="I8" s="10" t="str">
        <f>IF(B8="","",VLOOKUP(B8,Stock!A:D,4,0))</f>
        <v/>
      </c>
      <c r="J8" s="11" t="str">
        <f t="shared" si="0"/>
        <v/>
      </c>
      <c r="K8" s="11" t="str">
        <f t="shared" si="1"/>
        <v/>
      </c>
    </row>
    <row r="9" spans="1:11" x14ac:dyDescent="0.35">
      <c r="A9" s="2"/>
      <c r="B9" s="9"/>
      <c r="C9" s="9"/>
      <c r="D9" s="2"/>
      <c r="E9" s="23"/>
      <c r="F9" s="2" t="str">
        <f>IF(B9="","",VLOOKUP(B9,Stock!A:B,2,0))</f>
        <v/>
      </c>
      <c r="G9" s="21" t="str">
        <f>IF(B9="","",VLOOKUP(B9,Stock!A:C,3,0))</f>
        <v/>
      </c>
      <c r="H9" s="18" t="str">
        <f>IF(B9="","",VLOOKUP(F9,Listes!A:B,2,0)*G9+G9)</f>
        <v/>
      </c>
      <c r="I9" s="10" t="str">
        <f>IF(B9="","",VLOOKUP(B9,Stock!A:D,4,0))</f>
        <v/>
      </c>
      <c r="J9" s="11" t="str">
        <f t="shared" si="0"/>
        <v/>
      </c>
      <c r="K9" s="11" t="str">
        <f t="shared" si="1"/>
        <v/>
      </c>
    </row>
    <row r="10" spans="1:11" x14ac:dyDescent="0.35">
      <c r="A10" s="2"/>
      <c r="B10" s="9"/>
      <c r="C10" s="9"/>
      <c r="D10" s="2"/>
      <c r="E10" s="23"/>
      <c r="F10" s="2" t="str">
        <f>IF(B10="","",VLOOKUP(B10,Stock!A:B,2,0))</f>
        <v/>
      </c>
      <c r="G10" s="21" t="str">
        <f>IF(B10="","",VLOOKUP(B10,Stock!A:C,3,0))</f>
        <v/>
      </c>
      <c r="H10" s="18" t="str">
        <f>IF(B10="","",VLOOKUP(F10,Listes!A:B,2,0)*G10+G10)</f>
        <v/>
      </c>
      <c r="I10" s="10" t="str">
        <f>IF(B10="","",VLOOKUP(B10,Stock!A:D,4,0))</f>
        <v/>
      </c>
      <c r="J10" s="11" t="str">
        <f t="shared" si="0"/>
        <v/>
      </c>
      <c r="K10" s="11" t="str">
        <f t="shared" si="1"/>
        <v/>
      </c>
    </row>
    <row r="11" spans="1:11" x14ac:dyDescent="0.35">
      <c r="A11" s="2"/>
      <c r="B11" s="9"/>
      <c r="C11" s="9"/>
      <c r="D11" s="2"/>
      <c r="E11" s="23"/>
      <c r="F11" s="2" t="str">
        <f>IF(B11="","",VLOOKUP(B11,Stock!A:B,2,0))</f>
        <v/>
      </c>
      <c r="G11" s="21" t="str">
        <f>IF(B11="","",VLOOKUP(B11,Stock!A:C,3,0))</f>
        <v/>
      </c>
      <c r="H11" s="18" t="str">
        <f>IF(B11="","",VLOOKUP(F11,Listes!A:B,2,0)*G11+G11)</f>
        <v/>
      </c>
      <c r="I11" s="10" t="str">
        <f>IF(B11="","",VLOOKUP(B11,Stock!A:D,4,0))</f>
        <v/>
      </c>
      <c r="J11" s="11" t="str">
        <f t="shared" si="0"/>
        <v/>
      </c>
      <c r="K11" s="11" t="str">
        <f t="shared" si="1"/>
        <v/>
      </c>
    </row>
    <row r="12" spans="1:11" x14ac:dyDescent="0.35">
      <c r="A12" s="2"/>
      <c r="B12" s="9"/>
      <c r="C12" s="9"/>
      <c r="D12" s="2"/>
      <c r="E12" s="23"/>
      <c r="F12" s="2" t="str">
        <f>IF(B12="","",VLOOKUP(B12,Stock!A:B,2,0))</f>
        <v/>
      </c>
      <c r="G12" s="21" t="str">
        <f>IF(B12="","",VLOOKUP(B12,Stock!A:C,3,0))</f>
        <v/>
      </c>
      <c r="H12" s="18" t="str">
        <f>IF(B12="","",VLOOKUP(F12,Listes!A:B,2,0)*G12+G12)</f>
        <v/>
      </c>
      <c r="I12" s="10" t="str">
        <f>IF(B12="","",VLOOKUP(B12,Stock!A:D,4,0))</f>
        <v/>
      </c>
      <c r="J12" s="11" t="str">
        <f t="shared" si="0"/>
        <v/>
      </c>
      <c r="K12" s="11" t="str">
        <f t="shared" si="1"/>
        <v/>
      </c>
    </row>
    <row r="13" spans="1:11" x14ac:dyDescent="0.35">
      <c r="A13" s="2"/>
      <c r="B13" s="9"/>
      <c r="C13" s="9"/>
      <c r="D13" s="2"/>
      <c r="E13" s="23"/>
      <c r="F13" s="2" t="str">
        <f>IF(B13="","",VLOOKUP(B13,Stock!A:B,2,0))</f>
        <v/>
      </c>
      <c r="G13" s="21" t="str">
        <f>IF(B13="","",VLOOKUP(B13,Stock!A:C,3,0))</f>
        <v/>
      </c>
      <c r="H13" s="18" t="str">
        <f>IF(B13="","",VLOOKUP(F13,Listes!A:B,2,0)*G13+G13)</f>
        <v/>
      </c>
      <c r="I13" s="10" t="str">
        <f>IF(B13="","",VLOOKUP(B13,Stock!A:D,4,0))</f>
        <v/>
      </c>
      <c r="J13" s="11" t="str">
        <f t="shared" si="0"/>
        <v/>
      </c>
      <c r="K13" s="11" t="str">
        <f t="shared" si="1"/>
        <v/>
      </c>
    </row>
    <row r="14" spans="1:11" x14ac:dyDescent="0.35">
      <c r="A14" s="2"/>
      <c r="B14" s="9"/>
      <c r="C14" s="9"/>
      <c r="D14" s="2"/>
      <c r="E14" s="23"/>
      <c r="F14" s="2" t="str">
        <f>IF(B14="","",VLOOKUP(B14,Stock!A:B,2,0))</f>
        <v/>
      </c>
      <c r="G14" s="21" t="str">
        <f>IF(B14="","",VLOOKUP(B14,Stock!A:C,3,0))</f>
        <v/>
      </c>
      <c r="H14" s="18" t="str">
        <f>IF(B14="","",VLOOKUP(F14,Listes!A:B,2,0)*G14+G14)</f>
        <v/>
      </c>
      <c r="I14" s="10" t="str">
        <f>IF(B14="","",VLOOKUP(B14,Stock!A:D,4,0))</f>
        <v/>
      </c>
      <c r="J14" s="11" t="str">
        <f t="shared" si="0"/>
        <v/>
      </c>
      <c r="K14" s="11" t="str">
        <f t="shared" si="1"/>
        <v/>
      </c>
    </row>
    <row r="15" spans="1:11" x14ac:dyDescent="0.35">
      <c r="A15" s="2"/>
      <c r="B15" s="9"/>
      <c r="C15" s="9"/>
      <c r="D15" s="2"/>
      <c r="E15" s="23"/>
      <c r="F15" s="2" t="str">
        <f>IF(B15="","",VLOOKUP(B15,Stock!A:B,2,0))</f>
        <v/>
      </c>
      <c r="G15" s="21" t="str">
        <f>IF(B15="","",VLOOKUP(B15,Stock!A:C,3,0))</f>
        <v/>
      </c>
      <c r="H15" s="18" t="str">
        <f>IF(B15="","",VLOOKUP(F15,Listes!A:B,2,0)*G15+G15)</f>
        <v/>
      </c>
      <c r="I15" s="10" t="str">
        <f>IF(B15="","",VLOOKUP(B15,Stock!A:D,4,0))</f>
        <v/>
      </c>
      <c r="J15" s="11" t="str">
        <f t="shared" si="0"/>
        <v/>
      </c>
      <c r="K15" s="11" t="str">
        <f t="shared" si="1"/>
        <v/>
      </c>
    </row>
    <row r="16" spans="1:11" x14ac:dyDescent="0.35">
      <c r="A16" s="2"/>
      <c r="B16" s="9"/>
      <c r="C16" s="9"/>
      <c r="D16" s="2"/>
      <c r="E16" s="23"/>
      <c r="F16" s="2" t="str">
        <f>IF(B16="","",VLOOKUP(B16,Stock!A:B,2,0))</f>
        <v/>
      </c>
      <c r="G16" s="21" t="str">
        <f>IF(B16="","",VLOOKUP(B16,Stock!A:C,3,0))</f>
        <v/>
      </c>
      <c r="H16" s="18" t="str">
        <f>IF(B16="","",VLOOKUP(F16,Listes!A:B,2,0)*G16+G16)</f>
        <v/>
      </c>
      <c r="I16" s="10" t="str">
        <f>IF(B16="","",VLOOKUP(B16,Stock!A:D,4,0))</f>
        <v/>
      </c>
      <c r="J16" s="11" t="str">
        <f t="shared" si="0"/>
        <v/>
      </c>
      <c r="K16" s="11" t="str">
        <f t="shared" si="1"/>
        <v/>
      </c>
    </row>
    <row r="17" spans="1:11" x14ac:dyDescent="0.35">
      <c r="A17" s="2"/>
      <c r="B17" s="9"/>
      <c r="C17" s="9"/>
      <c r="D17" s="2"/>
      <c r="E17" s="23"/>
      <c r="F17" s="2" t="str">
        <f>IF(B17="","",VLOOKUP(B17,Stock!A:B,2,0))</f>
        <v/>
      </c>
      <c r="G17" s="21" t="str">
        <f>IF(B17="","",VLOOKUP(B17,Stock!A:C,3,0))</f>
        <v/>
      </c>
      <c r="H17" s="18" t="str">
        <f>IF(B17="","",VLOOKUP(F17,Listes!A:B,2,0)*G17+G17)</f>
        <v/>
      </c>
      <c r="I17" s="10" t="str">
        <f>IF(B17="","",VLOOKUP(B17,Stock!A:D,4,0))</f>
        <v/>
      </c>
      <c r="J17" s="11" t="str">
        <f t="shared" si="0"/>
        <v/>
      </c>
      <c r="K17" s="11" t="str">
        <f t="shared" si="1"/>
        <v/>
      </c>
    </row>
    <row r="18" spans="1:11" x14ac:dyDescent="0.35">
      <c r="A18" s="2"/>
      <c r="B18" s="9"/>
      <c r="C18" s="9"/>
      <c r="D18" s="2"/>
      <c r="E18" s="23"/>
      <c r="F18" s="2" t="str">
        <f>IF(B18="","",VLOOKUP(B18,Stock!A:B,2,0))</f>
        <v/>
      </c>
      <c r="G18" s="21" t="str">
        <f>IF(B18="","",VLOOKUP(B18,Stock!A:C,3,0))</f>
        <v/>
      </c>
      <c r="H18" s="18" t="str">
        <f>IF(B18="","",VLOOKUP(F18,Listes!A:B,2,0)*G18+G18)</f>
        <v/>
      </c>
      <c r="I18" s="10" t="str">
        <f>IF(B18="","",VLOOKUP(B18,Stock!A:D,4,0))</f>
        <v/>
      </c>
      <c r="J18" s="11" t="str">
        <f t="shared" si="0"/>
        <v/>
      </c>
      <c r="K18" s="11" t="str">
        <f t="shared" si="1"/>
        <v/>
      </c>
    </row>
    <row r="19" spans="1:11" x14ac:dyDescent="0.35">
      <c r="A19" s="2"/>
      <c r="B19" s="9"/>
      <c r="C19" s="9"/>
      <c r="D19" s="2"/>
      <c r="E19" s="23"/>
      <c r="F19" s="2" t="str">
        <f>IF(B19="","",VLOOKUP(B19,Stock!A:B,2,0))</f>
        <v/>
      </c>
      <c r="G19" s="21" t="str">
        <f>IF(B19="","",VLOOKUP(B19,Stock!A:C,3,0))</f>
        <v/>
      </c>
      <c r="H19" s="18" t="str">
        <f>IF(B19="","",VLOOKUP(F19,Listes!A:B,2,0)*G19+G19)</f>
        <v/>
      </c>
      <c r="I19" s="10" t="str">
        <f>IF(B19="","",VLOOKUP(B19,Stock!A:D,4,0))</f>
        <v/>
      </c>
      <c r="J19" s="11" t="str">
        <f t="shared" si="0"/>
        <v/>
      </c>
      <c r="K19" s="11" t="str">
        <f t="shared" si="1"/>
        <v/>
      </c>
    </row>
    <row r="20" spans="1:11" x14ac:dyDescent="0.35">
      <c r="A20" s="2"/>
      <c r="B20" s="9"/>
      <c r="C20" s="9"/>
      <c r="D20" s="2"/>
      <c r="E20" s="23"/>
      <c r="F20" s="2" t="str">
        <f>IF(B20="","",VLOOKUP(B20,Stock!A:B,2,0))</f>
        <v/>
      </c>
      <c r="G20" s="21" t="str">
        <f>IF(B20="","",VLOOKUP(B20,Stock!A:C,3,0))</f>
        <v/>
      </c>
      <c r="H20" s="18" t="str">
        <f>IF(B20="","",VLOOKUP(F20,Listes!A:B,2,0)*G20+G20)</f>
        <v/>
      </c>
      <c r="I20" s="10" t="str">
        <f>IF(B20="","",VLOOKUP(B20,Stock!A:D,4,0))</f>
        <v/>
      </c>
      <c r="J20" s="11" t="str">
        <f t="shared" si="0"/>
        <v/>
      </c>
      <c r="K20" s="11" t="str">
        <f t="shared" si="1"/>
        <v/>
      </c>
    </row>
    <row r="21" spans="1:11" x14ac:dyDescent="0.35">
      <c r="A21" s="2"/>
      <c r="B21" s="9"/>
      <c r="C21" s="9"/>
      <c r="D21" s="2"/>
      <c r="E21" s="23"/>
      <c r="F21" s="2" t="str">
        <f>IF(B21="","",VLOOKUP(B21,Stock!A:B,2,0))</f>
        <v/>
      </c>
      <c r="G21" s="21" t="str">
        <f>IF(B21="","",VLOOKUP(B21,Stock!A:C,3,0))</f>
        <v/>
      </c>
      <c r="H21" s="18" t="str">
        <f>IF(B21="","",VLOOKUP(F21,Listes!A:B,2,0)*G21+G21)</f>
        <v/>
      </c>
      <c r="I21" s="10" t="str">
        <f>IF(B21="","",VLOOKUP(B21,Stock!A:D,4,0))</f>
        <v/>
      </c>
      <c r="J21" s="11" t="str">
        <f t="shared" si="0"/>
        <v/>
      </c>
      <c r="K21" s="11" t="str">
        <f t="shared" si="1"/>
        <v/>
      </c>
    </row>
    <row r="22" spans="1:11" x14ac:dyDescent="0.35">
      <c r="A22" s="2"/>
      <c r="B22" s="9"/>
      <c r="C22" s="9"/>
      <c r="D22" s="2"/>
      <c r="E22" s="23"/>
      <c r="F22" s="2" t="str">
        <f>IF(B22="","",VLOOKUP(B22,Stock!A:B,2,0))</f>
        <v/>
      </c>
      <c r="G22" s="21" t="str">
        <f>IF(B22="","",VLOOKUP(B22,Stock!A:C,3,0))</f>
        <v/>
      </c>
      <c r="H22" s="18" t="str">
        <f>IF(B22="","",VLOOKUP(F22,Listes!A:B,2,0)*G22+G22)</f>
        <v/>
      </c>
      <c r="I22" s="10" t="str">
        <f>IF(B22="","",VLOOKUP(B22,Stock!A:D,4,0))</f>
        <v/>
      </c>
      <c r="J22" s="11" t="str">
        <f t="shared" si="0"/>
        <v/>
      </c>
      <c r="K22" s="11" t="str">
        <f t="shared" si="1"/>
        <v/>
      </c>
    </row>
    <row r="23" spans="1:11" x14ac:dyDescent="0.35">
      <c r="A23" s="2"/>
      <c r="B23" s="9"/>
      <c r="C23" s="9"/>
      <c r="D23" s="2"/>
      <c r="E23" s="23"/>
      <c r="F23" s="2" t="str">
        <f>IF(B23="","",VLOOKUP(B23,Stock!A:B,2,0))</f>
        <v/>
      </c>
      <c r="G23" s="21" t="str">
        <f>IF(B23="","",VLOOKUP(B23,Stock!A:C,3,0))</f>
        <v/>
      </c>
      <c r="H23" s="18" t="str">
        <f>IF(B23="","",VLOOKUP(F23,Listes!A:B,2,0)*G23+G23)</f>
        <v/>
      </c>
      <c r="I23" s="10" t="str">
        <f>IF(B23="","",VLOOKUP(B23,Stock!A:D,4,0))</f>
        <v/>
      </c>
      <c r="J23" s="11" t="str">
        <f t="shared" si="0"/>
        <v/>
      </c>
      <c r="K23" s="11" t="str">
        <f t="shared" si="1"/>
        <v/>
      </c>
    </row>
    <row r="24" spans="1:11" x14ac:dyDescent="0.35">
      <c r="A24" s="2"/>
      <c r="B24" s="9"/>
      <c r="C24" s="9"/>
      <c r="D24" s="2"/>
      <c r="E24" s="23"/>
      <c r="F24" s="2" t="str">
        <f>IF(B24="","",VLOOKUP(B24,Stock!A:B,2,0))</f>
        <v/>
      </c>
      <c r="G24" s="21" t="str">
        <f>IF(B24="","",VLOOKUP(B24,Stock!A:C,3,0))</f>
        <v/>
      </c>
      <c r="H24" s="18" t="str">
        <f>IF(B24="","",VLOOKUP(F24,Listes!A:B,2,0)*G24+G24)</f>
        <v/>
      </c>
      <c r="I24" s="10" t="str">
        <f>IF(B24="","",VLOOKUP(B24,Stock!A:D,4,0))</f>
        <v/>
      </c>
      <c r="J24" s="11" t="str">
        <f t="shared" si="0"/>
        <v/>
      </c>
      <c r="K24" s="11" t="str">
        <f t="shared" si="1"/>
        <v/>
      </c>
    </row>
    <row r="25" spans="1:11" x14ac:dyDescent="0.35">
      <c r="A25" s="2"/>
      <c r="B25" s="9"/>
      <c r="C25" s="9"/>
      <c r="D25" s="2"/>
      <c r="E25" s="23"/>
      <c r="F25" s="2" t="str">
        <f>IF(B25="","",VLOOKUP(B25,Stock!A:B,2,0))</f>
        <v/>
      </c>
      <c r="G25" s="21" t="str">
        <f>IF(B25="","",VLOOKUP(B25,Stock!A:C,3,0))</f>
        <v/>
      </c>
      <c r="H25" s="18" t="str">
        <f>IF(B25="","",VLOOKUP(F25,Listes!A:B,2,0)*G25+G25)</f>
        <v/>
      </c>
      <c r="I25" s="10" t="str">
        <f>IF(B25="","",VLOOKUP(B25,Stock!A:D,4,0))</f>
        <v/>
      </c>
      <c r="J25" s="11" t="str">
        <f t="shared" si="0"/>
        <v/>
      </c>
      <c r="K25" s="11" t="str">
        <f t="shared" si="1"/>
        <v/>
      </c>
    </row>
    <row r="26" spans="1:11" x14ac:dyDescent="0.35">
      <c r="A26" s="2"/>
      <c r="B26" s="9"/>
      <c r="C26" s="9"/>
      <c r="D26" s="2"/>
      <c r="E26" s="23"/>
      <c r="F26" s="2" t="str">
        <f>IF(B26="","",VLOOKUP(B26,Stock!A:B,2,0))</f>
        <v/>
      </c>
      <c r="G26" s="21" t="str">
        <f>IF(B26="","",VLOOKUP(B26,Stock!A:C,3,0))</f>
        <v/>
      </c>
      <c r="H26" s="18" t="str">
        <f>IF(B26="","",VLOOKUP(F26,Listes!A:B,2,0)*G26+G26)</f>
        <v/>
      </c>
      <c r="I26" s="10" t="str">
        <f>IF(B26="","",VLOOKUP(B26,Stock!A:D,4,0))</f>
        <v/>
      </c>
      <c r="J26" s="11" t="str">
        <f t="shared" si="0"/>
        <v/>
      </c>
      <c r="K26" s="11" t="str">
        <f t="shared" si="1"/>
        <v/>
      </c>
    </row>
    <row r="27" spans="1:11" x14ac:dyDescent="0.35">
      <c r="A27" s="2"/>
      <c r="B27" s="9"/>
      <c r="C27" s="9"/>
      <c r="D27" s="2"/>
      <c r="E27" s="23"/>
      <c r="F27" s="2" t="str">
        <f>IF(B27="","",VLOOKUP(B27,Stock!A:B,2,0))</f>
        <v/>
      </c>
      <c r="G27" s="21" t="str">
        <f>IF(B27="","",VLOOKUP(B27,Stock!A:C,3,0))</f>
        <v/>
      </c>
      <c r="H27" s="18" t="str">
        <f>IF(B27="","",VLOOKUP(F27,Listes!A:B,2,0)*G27+G27)</f>
        <v/>
      </c>
      <c r="I27" s="10" t="str">
        <f>IF(B27="","",VLOOKUP(B27,Stock!A:D,4,0))</f>
        <v/>
      </c>
      <c r="J27" s="11" t="str">
        <f t="shared" si="0"/>
        <v/>
      </c>
      <c r="K27" s="11" t="str">
        <f t="shared" si="1"/>
        <v/>
      </c>
    </row>
    <row r="28" spans="1:11" x14ac:dyDescent="0.35">
      <c r="A28" s="2"/>
      <c r="B28" s="9"/>
      <c r="C28" s="9"/>
      <c r="D28" s="2"/>
      <c r="E28" s="23"/>
      <c r="F28" s="2" t="str">
        <f>IF(B28="","",VLOOKUP(B28,Stock!A:B,2,0))</f>
        <v/>
      </c>
      <c r="G28" s="21" t="str">
        <f>IF(B28="","",VLOOKUP(B28,Stock!A:C,3,0))</f>
        <v/>
      </c>
      <c r="H28" s="18" t="str">
        <f>IF(B28="","",VLOOKUP(F28,Listes!A:B,2,0)*G28+G28)</f>
        <v/>
      </c>
      <c r="I28" s="10" t="str">
        <f>IF(B28="","",VLOOKUP(B28,Stock!A:D,4,0))</f>
        <v/>
      </c>
      <c r="J28" s="11" t="str">
        <f t="shared" si="0"/>
        <v/>
      </c>
      <c r="K28" s="11" t="str">
        <f t="shared" si="1"/>
        <v/>
      </c>
    </row>
    <row r="29" spans="1:11" x14ac:dyDescent="0.35">
      <c r="A29" s="2"/>
      <c r="B29" s="9"/>
      <c r="C29" s="9"/>
      <c r="D29" s="2"/>
      <c r="E29" s="23"/>
      <c r="F29" s="2" t="str">
        <f>IF(B29="","",VLOOKUP(B29,Stock!A:B,2,0))</f>
        <v/>
      </c>
      <c r="G29" s="21" t="str">
        <f>IF(B29="","",VLOOKUP(B29,Stock!A:C,3,0))</f>
        <v/>
      </c>
      <c r="H29" s="18" t="str">
        <f>IF(B29="","",VLOOKUP(F29,Listes!A:B,2,0)*G29+G29)</f>
        <v/>
      </c>
      <c r="I29" s="10" t="str">
        <f>IF(B29="","",VLOOKUP(B29,Stock!A:D,4,0))</f>
        <v/>
      </c>
      <c r="J29" s="11" t="str">
        <f t="shared" si="0"/>
        <v/>
      </c>
      <c r="K29" s="11" t="str">
        <f t="shared" si="1"/>
        <v/>
      </c>
    </row>
    <row r="30" spans="1:11" x14ac:dyDescent="0.35">
      <c r="A30" s="2"/>
      <c r="B30" s="9"/>
      <c r="C30" s="9"/>
      <c r="D30" s="2"/>
      <c r="E30" s="23"/>
      <c r="F30" s="2" t="str">
        <f>IF(B30="","",VLOOKUP(B30,Stock!A:B,2,0))</f>
        <v/>
      </c>
      <c r="G30" s="21" t="str">
        <f>IF(B30="","",VLOOKUP(B30,Stock!A:C,3,0))</f>
        <v/>
      </c>
      <c r="H30" s="18" t="str">
        <f>IF(B30="","",VLOOKUP(F30,Listes!A:B,2,0)*G30+G30)</f>
        <v/>
      </c>
      <c r="I30" s="10" t="str">
        <f>IF(B30="","",VLOOKUP(B30,Stock!A:D,4,0))</f>
        <v/>
      </c>
      <c r="J30" s="11" t="str">
        <f t="shared" si="0"/>
        <v/>
      </c>
      <c r="K30" s="11" t="str">
        <f t="shared" si="1"/>
        <v/>
      </c>
    </row>
    <row r="31" spans="1:11" x14ac:dyDescent="0.35">
      <c r="A31" s="2"/>
      <c r="B31" s="9"/>
      <c r="C31" s="9"/>
      <c r="D31" s="2"/>
      <c r="E31" s="23"/>
      <c r="F31" s="2" t="str">
        <f>IF(B31="","",VLOOKUP(B31,Stock!A:B,2,0))</f>
        <v/>
      </c>
      <c r="G31" s="21" t="str">
        <f>IF(B31="","",VLOOKUP(B31,Stock!A:C,3,0))</f>
        <v/>
      </c>
      <c r="H31" s="18" t="str">
        <f>IF(B31="","",VLOOKUP(F31,Listes!A:B,2,0)*G31+G31)</f>
        <v/>
      </c>
      <c r="I31" s="10" t="str">
        <f>IF(B31="","",VLOOKUP(B31,Stock!A:D,4,0))</f>
        <v/>
      </c>
      <c r="J31" s="11" t="str">
        <f t="shared" si="0"/>
        <v/>
      </c>
      <c r="K31" s="11" t="str">
        <f t="shared" si="1"/>
        <v/>
      </c>
    </row>
    <row r="32" spans="1:11" x14ac:dyDescent="0.35">
      <c r="A32" s="2"/>
      <c r="B32" s="9"/>
      <c r="C32" s="9"/>
      <c r="D32" s="2"/>
      <c r="E32" s="23"/>
      <c r="F32" s="2" t="str">
        <f>IF(B32="","",VLOOKUP(B32,Stock!A:B,2,0))</f>
        <v/>
      </c>
      <c r="G32" s="21" t="str">
        <f>IF(B32="","",VLOOKUP(B32,Stock!A:C,3,0))</f>
        <v/>
      </c>
      <c r="H32" s="18" t="str">
        <f>IF(B32="","",VLOOKUP(F32,Listes!A:B,2,0)*G32+G32)</f>
        <v/>
      </c>
      <c r="I32" s="10" t="str">
        <f>IF(B32="","",VLOOKUP(B32,Stock!A:D,4,0))</f>
        <v/>
      </c>
      <c r="J32" s="11" t="str">
        <f t="shared" si="0"/>
        <v/>
      </c>
      <c r="K32" s="11" t="str">
        <f t="shared" si="1"/>
        <v/>
      </c>
    </row>
    <row r="33" spans="1:11" x14ac:dyDescent="0.35">
      <c r="A33" s="2"/>
      <c r="B33" s="9"/>
      <c r="C33" s="9"/>
      <c r="D33" s="2"/>
      <c r="E33" s="23"/>
      <c r="F33" s="2" t="str">
        <f>IF(B33="","",VLOOKUP(B33,Stock!A:B,2,0))</f>
        <v/>
      </c>
      <c r="G33" s="21" t="str">
        <f>IF(B33="","",VLOOKUP(B33,Stock!A:C,3,0))</f>
        <v/>
      </c>
      <c r="H33" s="18" t="str">
        <f>IF(B33="","",VLOOKUP(F33,Listes!A:B,2,0)*G33+G33)</f>
        <v/>
      </c>
      <c r="I33" s="10" t="str">
        <f>IF(B33="","",VLOOKUP(B33,Stock!A:D,4,0))</f>
        <v/>
      </c>
      <c r="J33" s="11" t="str">
        <f t="shared" si="0"/>
        <v/>
      </c>
      <c r="K33" s="11" t="str">
        <f t="shared" si="1"/>
        <v/>
      </c>
    </row>
    <row r="34" spans="1:11" x14ac:dyDescent="0.35">
      <c r="A34" s="2"/>
      <c r="B34" s="9"/>
      <c r="C34" s="9"/>
      <c r="D34" s="2"/>
      <c r="E34" s="23"/>
      <c r="F34" s="2" t="str">
        <f>IF(B34="","",VLOOKUP(B34,Stock!A:B,2,0))</f>
        <v/>
      </c>
      <c r="G34" s="21" t="str">
        <f>IF(B34="","",VLOOKUP(B34,Stock!A:C,3,0))</f>
        <v/>
      </c>
      <c r="H34" s="18" t="str">
        <f>IF(B34="","",VLOOKUP(F34,Listes!A:B,2,0)*G34+G34)</f>
        <v/>
      </c>
      <c r="I34" s="10" t="str">
        <f>IF(B34="","",VLOOKUP(B34,Stock!A:D,4,0))</f>
        <v/>
      </c>
      <c r="J34" s="11" t="str">
        <f t="shared" si="0"/>
        <v/>
      </c>
      <c r="K34" s="11" t="str">
        <f t="shared" si="1"/>
        <v/>
      </c>
    </row>
    <row r="35" spans="1:11" x14ac:dyDescent="0.35">
      <c r="A35" s="2"/>
      <c r="B35" s="9"/>
      <c r="C35" s="9"/>
      <c r="D35" s="2"/>
      <c r="E35" s="23"/>
      <c r="F35" s="2" t="str">
        <f>IF(B35="","",VLOOKUP(B35,Stock!A:B,2,0))</f>
        <v/>
      </c>
      <c r="G35" s="21" t="str">
        <f>IF(B35="","",VLOOKUP(B35,Stock!A:C,3,0))</f>
        <v/>
      </c>
      <c r="H35" s="18" t="str">
        <f>IF(B35="","",VLOOKUP(F35,Listes!A:B,2,0)*G35+G35)</f>
        <v/>
      </c>
      <c r="I35" s="10" t="str">
        <f>IF(B35="","",VLOOKUP(B35,Stock!A:D,4,0))</f>
        <v/>
      </c>
      <c r="J35" s="11" t="str">
        <f t="shared" si="0"/>
        <v/>
      </c>
      <c r="K35" s="11" t="str">
        <f t="shared" si="1"/>
        <v/>
      </c>
    </row>
    <row r="36" spans="1:11" x14ac:dyDescent="0.35">
      <c r="A36" s="2"/>
      <c r="B36" s="9"/>
      <c r="C36" s="9"/>
      <c r="D36" s="2"/>
      <c r="E36" s="23"/>
      <c r="F36" s="2" t="str">
        <f>IF(B36="","",VLOOKUP(B36,Stock!A:B,2,0))</f>
        <v/>
      </c>
      <c r="G36" s="21" t="str">
        <f>IF(B36="","",VLOOKUP(B36,Stock!A:C,3,0))</f>
        <v/>
      </c>
      <c r="H36" s="18" t="str">
        <f>IF(B36="","",VLOOKUP(F36,Listes!A:B,2,0)*G36+G36)</f>
        <v/>
      </c>
      <c r="I36" s="10" t="str">
        <f>IF(B36="","",VLOOKUP(B36,Stock!A:D,4,0))</f>
        <v/>
      </c>
      <c r="J36" s="11" t="str">
        <f t="shared" si="0"/>
        <v/>
      </c>
      <c r="K36" s="11" t="str">
        <f t="shared" si="1"/>
        <v/>
      </c>
    </row>
    <row r="37" spans="1:11" x14ac:dyDescent="0.35">
      <c r="A37" s="2"/>
      <c r="B37" s="9"/>
      <c r="C37" s="9"/>
      <c r="D37" s="2"/>
      <c r="E37" s="23"/>
      <c r="F37" s="2" t="str">
        <f>IF(B37="","",VLOOKUP(B37,Stock!A:B,2,0))</f>
        <v/>
      </c>
      <c r="G37" s="21" t="str">
        <f>IF(B37="","",VLOOKUP(B37,Stock!A:C,3,0))</f>
        <v/>
      </c>
      <c r="H37" s="18" t="str">
        <f>IF(B37="","",VLOOKUP(F37,Listes!A:B,2,0)*G37+G37)</f>
        <v/>
      </c>
      <c r="I37" s="10" t="str">
        <f>IF(B37="","",VLOOKUP(B37,Stock!A:D,4,0))</f>
        <v/>
      </c>
      <c r="J37" s="11" t="str">
        <f t="shared" si="0"/>
        <v/>
      </c>
      <c r="K37" s="11" t="str">
        <f t="shared" si="1"/>
        <v/>
      </c>
    </row>
    <row r="38" spans="1:11" x14ac:dyDescent="0.35">
      <c r="A38" s="2"/>
      <c r="B38" s="9"/>
      <c r="C38" s="9"/>
      <c r="D38" s="2"/>
      <c r="E38" s="23"/>
      <c r="F38" s="2" t="str">
        <f>IF(B38="","",VLOOKUP(B38,Stock!A:B,2,0))</f>
        <v/>
      </c>
      <c r="G38" s="21" t="str">
        <f>IF(B38="","",VLOOKUP(B38,Stock!A:C,3,0))</f>
        <v/>
      </c>
      <c r="H38" s="18" t="str">
        <f>IF(B38="","",VLOOKUP(F38,Listes!A:B,2,0)*G38+G38)</f>
        <v/>
      </c>
      <c r="I38" s="10" t="str">
        <f>IF(B38="","",VLOOKUP(B38,Stock!A:D,4,0))</f>
        <v/>
      </c>
      <c r="J38" s="11" t="str">
        <f t="shared" si="0"/>
        <v/>
      </c>
      <c r="K38" s="11" t="str">
        <f t="shared" si="1"/>
        <v/>
      </c>
    </row>
    <row r="39" spans="1:11" x14ac:dyDescent="0.35">
      <c r="A39" s="2"/>
      <c r="B39" s="9"/>
      <c r="C39" s="9"/>
      <c r="D39" s="2"/>
      <c r="E39" s="23"/>
      <c r="F39" s="2" t="str">
        <f>IF(B39="","",VLOOKUP(B39,Stock!A:B,2,0))</f>
        <v/>
      </c>
      <c r="G39" s="21" t="str">
        <f>IF(B39="","",VLOOKUP(B39,Stock!A:C,3,0))</f>
        <v/>
      </c>
      <c r="H39" s="18" t="str">
        <f>IF(B39="","",VLOOKUP(F39,Listes!A:B,2,0)*G39+G39)</f>
        <v/>
      </c>
      <c r="I39" s="10" t="str">
        <f>IF(B39="","",VLOOKUP(B39,Stock!A:D,4,0))</f>
        <v/>
      </c>
      <c r="J39" s="11" t="str">
        <f t="shared" si="0"/>
        <v/>
      </c>
      <c r="K39" s="11" t="str">
        <f t="shared" si="1"/>
        <v/>
      </c>
    </row>
    <row r="40" spans="1:11" x14ac:dyDescent="0.35">
      <c r="A40" s="2"/>
      <c r="B40" s="9"/>
      <c r="C40" s="9"/>
      <c r="D40" s="2"/>
      <c r="E40" s="23"/>
      <c r="F40" s="2" t="str">
        <f>IF(B40="","",VLOOKUP(B40,Stock!A:B,2,0))</f>
        <v/>
      </c>
      <c r="G40" s="21" t="str">
        <f>IF(B40="","",VLOOKUP(B40,Stock!A:C,3,0))</f>
        <v/>
      </c>
      <c r="H40" s="18" t="str">
        <f>IF(B40="","",VLOOKUP(F40,Listes!A:B,2,0)*G40+G40)</f>
        <v/>
      </c>
      <c r="I40" s="10" t="str">
        <f>IF(B40="","",VLOOKUP(B40,Stock!A:D,4,0))</f>
        <v/>
      </c>
      <c r="J40" s="11" t="str">
        <f t="shared" si="0"/>
        <v/>
      </c>
      <c r="K40" s="11" t="str">
        <f t="shared" si="1"/>
        <v/>
      </c>
    </row>
    <row r="41" spans="1:11" x14ac:dyDescent="0.35">
      <c r="A41" s="2"/>
      <c r="B41" s="9"/>
      <c r="C41" s="9"/>
      <c r="D41" s="2"/>
      <c r="E41" s="23"/>
      <c r="F41" s="2" t="str">
        <f>IF(B41="","",VLOOKUP(B41,Stock!A:B,2,0))</f>
        <v/>
      </c>
      <c r="G41" s="21" t="str">
        <f>IF(B41="","",VLOOKUP(B41,Stock!A:C,3,0))</f>
        <v/>
      </c>
      <c r="H41" s="18" t="str">
        <f>IF(B41="","",VLOOKUP(F41,Listes!A:B,2,0)*G41+G41)</f>
        <v/>
      </c>
      <c r="I41" s="10" t="str">
        <f>IF(B41="","",VLOOKUP(B41,Stock!A:D,4,0))</f>
        <v/>
      </c>
      <c r="J41" s="11" t="str">
        <f t="shared" si="0"/>
        <v/>
      </c>
      <c r="K41" s="11" t="str">
        <f t="shared" si="1"/>
        <v/>
      </c>
    </row>
    <row r="42" spans="1:11" x14ac:dyDescent="0.35">
      <c r="A42" s="2"/>
      <c r="B42" s="9"/>
      <c r="C42" s="9"/>
      <c r="D42" s="2"/>
      <c r="E42" s="23"/>
      <c r="F42" s="2" t="str">
        <f>IF(B42="","",VLOOKUP(B42,Stock!A:B,2,0))</f>
        <v/>
      </c>
      <c r="G42" s="21" t="str">
        <f>IF(B42="","",VLOOKUP(B42,Stock!A:C,3,0))</f>
        <v/>
      </c>
      <c r="H42" s="18" t="str">
        <f>IF(B42="","",VLOOKUP(F42,Listes!A:B,2,0)*G42+G42)</f>
        <v/>
      </c>
      <c r="I42" s="10" t="str">
        <f>IF(B42="","",VLOOKUP(B42,Stock!A:D,4,0))</f>
        <v/>
      </c>
      <c r="J42" s="11" t="str">
        <f t="shared" si="0"/>
        <v/>
      </c>
      <c r="K42" s="11" t="str">
        <f t="shared" si="1"/>
        <v/>
      </c>
    </row>
    <row r="43" spans="1:11" x14ac:dyDescent="0.35">
      <c r="A43" s="2"/>
      <c r="B43" s="9"/>
      <c r="C43" s="9"/>
      <c r="D43" s="2"/>
      <c r="E43" s="23"/>
      <c r="F43" s="2" t="str">
        <f>IF(B43="","",VLOOKUP(B43,Stock!A:B,2,0))</f>
        <v/>
      </c>
      <c r="G43" s="21" t="str">
        <f>IF(B43="","",VLOOKUP(B43,Stock!A:C,3,0))</f>
        <v/>
      </c>
      <c r="H43" s="18" t="str">
        <f>IF(B43="","",VLOOKUP(F43,Listes!A:B,2,0)*G43+G43)</f>
        <v/>
      </c>
      <c r="I43" s="10" t="str">
        <f>IF(B43="","",VLOOKUP(B43,Stock!A:D,4,0))</f>
        <v/>
      </c>
      <c r="J43" s="11" t="str">
        <f t="shared" si="0"/>
        <v/>
      </c>
      <c r="K43" s="11" t="str">
        <f t="shared" si="1"/>
        <v/>
      </c>
    </row>
    <row r="44" spans="1:11" x14ac:dyDescent="0.35">
      <c r="A44" s="2"/>
      <c r="B44" s="9"/>
      <c r="C44" s="9"/>
      <c r="D44" s="2"/>
      <c r="E44" s="23"/>
      <c r="F44" s="2" t="str">
        <f>IF(B44="","",VLOOKUP(B44,Stock!A:B,2,0))</f>
        <v/>
      </c>
      <c r="G44" s="21" t="str">
        <f>IF(B44="","",VLOOKUP(B44,Stock!A:C,3,0))</f>
        <v/>
      </c>
      <c r="H44" s="18" t="str">
        <f>IF(B44="","",VLOOKUP(F44,Listes!A:B,2,0)*G44+G44)</f>
        <v/>
      </c>
      <c r="I44" s="10" t="str">
        <f>IF(B44="","",VLOOKUP(B44,Stock!A:D,4,0))</f>
        <v/>
      </c>
      <c r="J44" s="11" t="str">
        <f t="shared" si="0"/>
        <v/>
      </c>
      <c r="K44" s="11" t="str">
        <f t="shared" si="1"/>
        <v/>
      </c>
    </row>
    <row r="45" spans="1:11" x14ac:dyDescent="0.35">
      <c r="A45" s="2"/>
      <c r="B45" s="9"/>
      <c r="C45" s="9"/>
      <c r="D45" s="2"/>
      <c r="E45" s="23"/>
      <c r="F45" s="2" t="str">
        <f>IF(B45="","",VLOOKUP(B45,Stock!A:B,2,0))</f>
        <v/>
      </c>
      <c r="G45" s="21" t="str">
        <f>IF(B45="","",VLOOKUP(B45,Stock!A:C,3,0))</f>
        <v/>
      </c>
      <c r="H45" s="18" t="str">
        <f>IF(B45="","",VLOOKUP(F45,Listes!A:B,2,0)*G45+G45)</f>
        <v/>
      </c>
      <c r="I45" s="10" t="str">
        <f>IF(B45="","",VLOOKUP(B45,Stock!A:D,4,0))</f>
        <v/>
      </c>
      <c r="J45" s="11" t="str">
        <f t="shared" si="0"/>
        <v/>
      </c>
      <c r="K45" s="11" t="str">
        <f t="shared" si="1"/>
        <v/>
      </c>
    </row>
    <row r="46" spans="1:11" x14ac:dyDescent="0.35">
      <c r="A46" s="2"/>
      <c r="B46" s="9"/>
      <c r="C46" s="9"/>
      <c r="D46" s="2"/>
      <c r="E46" s="23"/>
      <c r="F46" s="2" t="str">
        <f>IF(B46="","",VLOOKUP(B46,Stock!A:B,2,0))</f>
        <v/>
      </c>
      <c r="G46" s="21" t="str">
        <f>IF(B46="","",VLOOKUP(B46,Stock!A:C,3,0))</f>
        <v/>
      </c>
      <c r="H46" s="18" t="str">
        <f>IF(B46="","",VLOOKUP(F46,Listes!A:B,2,0)*G46+G46)</f>
        <v/>
      </c>
      <c r="I46" s="10" t="str">
        <f>IF(B46="","",VLOOKUP(B46,Stock!A:D,4,0))</f>
        <v/>
      </c>
      <c r="J46" s="11" t="str">
        <f t="shared" si="0"/>
        <v/>
      </c>
      <c r="K46" s="11" t="str">
        <f t="shared" si="1"/>
        <v/>
      </c>
    </row>
    <row r="47" spans="1:11" x14ac:dyDescent="0.35">
      <c r="A47" s="2"/>
      <c r="B47" s="9"/>
      <c r="C47" s="9"/>
      <c r="D47" s="2"/>
      <c r="E47" s="23"/>
      <c r="F47" s="2" t="str">
        <f>IF(B47="","",VLOOKUP(B47,Stock!A:B,2,0))</f>
        <v/>
      </c>
      <c r="G47" s="21" t="str">
        <f>IF(B47="","",VLOOKUP(B47,Stock!A:C,3,0))</f>
        <v/>
      </c>
      <c r="H47" s="18" t="str">
        <f>IF(B47="","",VLOOKUP(F47,Listes!A:B,2,0)*G47+G47)</f>
        <v/>
      </c>
      <c r="I47" s="10" t="str">
        <f>IF(B47="","",VLOOKUP(B47,Stock!A:D,4,0))</f>
        <v/>
      </c>
      <c r="J47" s="11" t="str">
        <f t="shared" si="0"/>
        <v/>
      </c>
      <c r="K47" s="11" t="str">
        <f t="shared" si="1"/>
        <v/>
      </c>
    </row>
    <row r="48" spans="1:11" x14ac:dyDescent="0.35">
      <c r="A48" s="2"/>
      <c r="B48" s="9"/>
      <c r="C48" s="9"/>
      <c r="D48" s="2"/>
      <c r="E48" s="23"/>
      <c r="F48" s="2" t="str">
        <f>IF(B48="","",VLOOKUP(B48,Stock!A:B,2,0))</f>
        <v/>
      </c>
      <c r="G48" s="21" t="str">
        <f>IF(B48="","",VLOOKUP(B48,Stock!A:C,3,0))</f>
        <v/>
      </c>
      <c r="H48" s="18" t="str">
        <f>IF(B48="","",VLOOKUP(F48,Listes!A:B,2,0)*G48+G48)</f>
        <v/>
      </c>
      <c r="I48" s="10" t="str">
        <f>IF(B48="","",VLOOKUP(B48,Stock!A:D,4,0))</f>
        <v/>
      </c>
      <c r="J48" s="11" t="str">
        <f t="shared" si="0"/>
        <v/>
      </c>
      <c r="K48" s="11" t="str">
        <f t="shared" si="1"/>
        <v/>
      </c>
    </row>
    <row r="49" spans="1:11" x14ac:dyDescent="0.35">
      <c r="A49" s="2"/>
      <c r="B49" s="9"/>
      <c r="C49" s="9"/>
      <c r="D49" s="2"/>
      <c r="E49" s="23"/>
      <c r="F49" s="2" t="str">
        <f>IF(B49="","",VLOOKUP(B49,Stock!A:B,2,0))</f>
        <v/>
      </c>
      <c r="G49" s="21" t="str">
        <f>IF(B49="","",VLOOKUP(B49,Stock!A:C,3,0))</f>
        <v/>
      </c>
      <c r="H49" s="18" t="str">
        <f>IF(B49="","",VLOOKUP(F49,Listes!A:B,2,0)*G49+G49)</f>
        <v/>
      </c>
      <c r="I49" s="10" t="str">
        <f>IF(B49="","",VLOOKUP(B49,Stock!A:D,4,0))</f>
        <v/>
      </c>
      <c r="J49" s="11" t="str">
        <f t="shared" si="0"/>
        <v/>
      </c>
      <c r="K49" s="11" t="str">
        <f t="shared" si="1"/>
        <v/>
      </c>
    </row>
    <row r="50" spans="1:11" x14ac:dyDescent="0.35">
      <c r="A50" s="2"/>
      <c r="B50" s="9"/>
      <c r="C50" s="9"/>
      <c r="D50" s="2"/>
      <c r="E50" s="23"/>
      <c r="F50" s="2" t="str">
        <f>IF(B50="","",VLOOKUP(B50,Stock!A:B,2,0))</f>
        <v/>
      </c>
      <c r="G50" s="21" t="str">
        <f>IF(B50="","",VLOOKUP(B50,Stock!A:C,3,0))</f>
        <v/>
      </c>
      <c r="H50" s="18" t="str">
        <f>IF(B50="","",VLOOKUP(F50,Listes!A:B,2,0)*G50+G50)</f>
        <v/>
      </c>
      <c r="I50" s="10" t="str">
        <f>IF(B50="","",VLOOKUP(B50,Stock!A:D,4,0))</f>
        <v/>
      </c>
      <c r="J50" s="11" t="str">
        <f t="shared" si="0"/>
        <v/>
      </c>
      <c r="K50" s="11" t="str">
        <f t="shared" si="1"/>
        <v/>
      </c>
    </row>
    <row r="51" spans="1:11" x14ac:dyDescent="0.35">
      <c r="A51" s="2"/>
      <c r="B51" s="9"/>
      <c r="C51" s="9"/>
      <c r="D51" s="2"/>
      <c r="E51" s="23"/>
      <c r="F51" s="2" t="str">
        <f>IF(B51="","",VLOOKUP(B51,Stock!A:B,2,0))</f>
        <v/>
      </c>
      <c r="G51" s="21" t="str">
        <f>IF(B51="","",VLOOKUP(B51,Stock!A:C,3,0))</f>
        <v/>
      </c>
      <c r="H51" s="18" t="str">
        <f>IF(B51="","",VLOOKUP(F51,Listes!A:B,2,0)*G51+G51)</f>
        <v/>
      </c>
      <c r="I51" s="10" t="str">
        <f>IF(B51="","",VLOOKUP(B51,Stock!A:D,4,0))</f>
        <v/>
      </c>
      <c r="J51" s="11" t="str">
        <f t="shared" si="0"/>
        <v/>
      </c>
      <c r="K51" s="11" t="str">
        <f t="shared" si="1"/>
        <v/>
      </c>
    </row>
    <row r="52" spans="1:11" x14ac:dyDescent="0.35">
      <c r="A52" s="2"/>
      <c r="B52" s="9"/>
      <c r="C52" s="9"/>
      <c r="D52" s="2"/>
      <c r="E52" s="23"/>
      <c r="F52" s="2" t="str">
        <f>IF(B52="","",VLOOKUP(B52,Stock!A:B,2,0))</f>
        <v/>
      </c>
      <c r="G52" s="21" t="str">
        <f>IF(B52="","",VLOOKUP(B52,Stock!A:C,3,0))</f>
        <v/>
      </c>
      <c r="H52" s="18" t="str">
        <f>IF(B52="","",VLOOKUP(F52,Listes!A:B,2,0)*G52+G52)</f>
        <v/>
      </c>
      <c r="I52" s="10" t="str">
        <f>IF(B52="","",VLOOKUP(B52,Stock!A:D,4,0))</f>
        <v/>
      </c>
      <c r="J52" s="11" t="str">
        <f t="shared" si="0"/>
        <v/>
      </c>
      <c r="K52" s="11" t="str">
        <f t="shared" si="1"/>
        <v/>
      </c>
    </row>
    <row r="53" spans="1:11" x14ac:dyDescent="0.35">
      <c r="A53" s="2"/>
      <c r="B53" s="9"/>
      <c r="C53" s="9"/>
      <c r="D53" s="2"/>
      <c r="E53" s="23"/>
      <c r="F53" s="2" t="str">
        <f>IF(B53="","",VLOOKUP(B53,Stock!A:B,2,0))</f>
        <v/>
      </c>
      <c r="G53" s="21" t="str">
        <f>IF(B53="","",VLOOKUP(B53,Stock!A:C,3,0))</f>
        <v/>
      </c>
      <c r="H53" s="18" t="str">
        <f>IF(B53="","",VLOOKUP(F53,Listes!A:B,2,0)*G53+G53)</f>
        <v/>
      </c>
      <c r="I53" s="10" t="str">
        <f>IF(B53="","",VLOOKUP(B53,Stock!A:D,4,0))</f>
        <v/>
      </c>
      <c r="J53" s="11" t="str">
        <f t="shared" si="0"/>
        <v/>
      </c>
      <c r="K53" s="11" t="str">
        <f t="shared" si="1"/>
        <v/>
      </c>
    </row>
    <row r="54" spans="1:11" x14ac:dyDescent="0.35">
      <c r="A54" s="2"/>
      <c r="B54" s="9"/>
      <c r="C54" s="9"/>
      <c r="D54" s="2"/>
      <c r="E54" s="23"/>
      <c r="F54" s="2" t="str">
        <f>IF(B54="","",VLOOKUP(B54,Stock!A:B,2,0))</f>
        <v/>
      </c>
      <c r="G54" s="21" t="str">
        <f>IF(B54="","",VLOOKUP(B54,Stock!A:C,3,0))</f>
        <v/>
      </c>
      <c r="H54" s="18" t="str">
        <f>IF(B54="","",VLOOKUP(F54,Listes!A:B,2,0)*G54+G54)</f>
        <v/>
      </c>
      <c r="I54" s="10" t="str">
        <f>IF(B54="","",VLOOKUP(B54,Stock!A:D,4,0))</f>
        <v/>
      </c>
      <c r="J54" s="11" t="str">
        <f t="shared" si="0"/>
        <v/>
      </c>
      <c r="K54" s="11" t="str">
        <f t="shared" si="1"/>
        <v/>
      </c>
    </row>
    <row r="55" spans="1:11" x14ac:dyDescent="0.35">
      <c r="A55" s="2"/>
      <c r="B55" s="9"/>
      <c r="C55" s="9"/>
      <c r="D55" s="2"/>
      <c r="E55" s="23"/>
      <c r="F55" s="2" t="str">
        <f>IF(B55="","",VLOOKUP(B55,Stock!A:B,2,0))</f>
        <v/>
      </c>
      <c r="G55" s="21" t="str">
        <f>IF(B55="","",VLOOKUP(B55,Stock!A:C,3,0))</f>
        <v/>
      </c>
      <c r="H55" s="18" t="str">
        <f>IF(B55="","",VLOOKUP(F55,Listes!A:B,2,0)*G55+G55)</f>
        <v/>
      </c>
      <c r="I55" s="10" t="str">
        <f>IF(B55="","",VLOOKUP(B55,Stock!A:D,4,0))</f>
        <v/>
      </c>
      <c r="J55" s="11" t="str">
        <f t="shared" si="0"/>
        <v/>
      </c>
      <c r="K55" s="11" t="str">
        <f t="shared" si="1"/>
        <v/>
      </c>
    </row>
    <row r="56" spans="1:11" x14ac:dyDescent="0.35">
      <c r="A56" s="2"/>
      <c r="B56" s="9"/>
      <c r="C56" s="9"/>
      <c r="D56" s="2"/>
      <c r="E56" s="23"/>
      <c r="F56" s="2" t="str">
        <f>IF(B56="","",VLOOKUP(B56,Stock!A:B,2,0))</f>
        <v/>
      </c>
      <c r="G56" s="21" t="str">
        <f>IF(B56="","",VLOOKUP(B56,Stock!A:C,3,0))</f>
        <v/>
      </c>
      <c r="H56" s="18" t="str">
        <f>IF(B56="","",VLOOKUP(F56,Listes!A:B,2,0)*G56+G56)</f>
        <v/>
      </c>
      <c r="I56" s="10" t="str">
        <f>IF(B56="","",VLOOKUP(B56,Stock!A:D,4,0))</f>
        <v/>
      </c>
      <c r="J56" s="11" t="str">
        <f t="shared" si="0"/>
        <v/>
      </c>
      <c r="K56" s="11" t="str">
        <f t="shared" si="1"/>
        <v/>
      </c>
    </row>
    <row r="57" spans="1:11" x14ac:dyDescent="0.35">
      <c r="A57" s="2"/>
      <c r="B57" s="9"/>
      <c r="C57" s="9"/>
      <c r="D57" s="2"/>
      <c r="E57" s="23"/>
      <c r="F57" s="2" t="str">
        <f>IF(B57="","",VLOOKUP(B57,Stock!A:B,2,0))</f>
        <v/>
      </c>
      <c r="G57" s="21" t="str">
        <f>IF(B57="","",VLOOKUP(B57,Stock!A:C,3,0))</f>
        <v/>
      </c>
      <c r="H57" s="18" t="str">
        <f>IF(B57="","",VLOOKUP(F57,Listes!A:B,2,0)*G57+G57)</f>
        <v/>
      </c>
      <c r="I57" s="10" t="str">
        <f>IF(B57="","",VLOOKUP(B57,Stock!A:D,4,0))</f>
        <v/>
      </c>
      <c r="J57" s="11" t="str">
        <f t="shared" si="0"/>
        <v/>
      </c>
      <c r="K57" s="11" t="str">
        <f t="shared" si="1"/>
        <v/>
      </c>
    </row>
    <row r="58" spans="1:11" x14ac:dyDescent="0.35">
      <c r="A58" s="2"/>
      <c r="B58" s="9"/>
      <c r="C58" s="9"/>
      <c r="D58" s="2"/>
      <c r="E58" s="23"/>
      <c r="F58" s="2" t="str">
        <f>IF(B58="","",VLOOKUP(B58,Stock!A:B,2,0))</f>
        <v/>
      </c>
      <c r="G58" s="21" t="str">
        <f>IF(B58="","",VLOOKUP(B58,Stock!A:C,3,0))</f>
        <v/>
      </c>
      <c r="H58" s="18" t="str">
        <f>IF(B58="","",VLOOKUP(F58,Listes!A:B,2,0)*G58+G58)</f>
        <v/>
      </c>
      <c r="I58" s="10" t="str">
        <f>IF(B58="","",VLOOKUP(B58,Stock!A:D,4,0))</f>
        <v/>
      </c>
      <c r="J58" s="11" t="str">
        <f t="shared" si="0"/>
        <v/>
      </c>
      <c r="K58" s="11" t="str">
        <f t="shared" si="1"/>
        <v/>
      </c>
    </row>
    <row r="59" spans="1:11" x14ac:dyDescent="0.35">
      <c r="A59" s="2"/>
      <c r="B59" s="9"/>
      <c r="C59" s="9"/>
      <c r="D59" s="2"/>
      <c r="E59" s="23"/>
      <c r="F59" s="2" t="str">
        <f>IF(B59="","",VLOOKUP(B59,Stock!A:B,2,0))</f>
        <v/>
      </c>
      <c r="G59" s="21" t="str">
        <f>IF(B59="","",VLOOKUP(B59,Stock!A:C,3,0))</f>
        <v/>
      </c>
      <c r="H59" s="18" t="str">
        <f>IF(B59="","",VLOOKUP(F59,Listes!A:B,2,0)*G59+G59)</f>
        <v/>
      </c>
      <c r="I59" s="10" t="str">
        <f>IF(B59="","",VLOOKUP(B59,Stock!A:D,4,0))</f>
        <v/>
      </c>
      <c r="J59" s="11" t="str">
        <f t="shared" si="0"/>
        <v/>
      </c>
      <c r="K59" s="11" t="str">
        <f t="shared" si="1"/>
        <v/>
      </c>
    </row>
    <row r="60" spans="1:11" x14ac:dyDescent="0.35">
      <c r="A60" s="2"/>
      <c r="B60" s="9"/>
      <c r="C60" s="9"/>
      <c r="D60" s="2"/>
      <c r="E60" s="23"/>
      <c r="F60" s="2" t="str">
        <f>IF(B60="","",VLOOKUP(B60,Stock!A:B,2,0))</f>
        <v/>
      </c>
      <c r="G60" s="21" t="str">
        <f>IF(B60="","",VLOOKUP(B60,Stock!A:C,3,0))</f>
        <v/>
      </c>
      <c r="H60" s="18" t="str">
        <f>IF(B60="","",VLOOKUP(F60,Listes!A:B,2,0)*G60+G60)</f>
        <v/>
      </c>
      <c r="I60" s="10" t="str">
        <f>IF(B60="","",VLOOKUP(B60,Stock!A:D,4,0))</f>
        <v/>
      </c>
      <c r="J60" s="11" t="str">
        <f t="shared" si="0"/>
        <v/>
      </c>
      <c r="K60" s="11" t="str">
        <f t="shared" si="1"/>
        <v/>
      </c>
    </row>
    <row r="61" spans="1:11" x14ac:dyDescent="0.35">
      <c r="A61" s="2"/>
      <c r="B61" s="9"/>
      <c r="C61" s="9"/>
      <c r="D61" s="2"/>
      <c r="E61" s="23"/>
      <c r="F61" s="2" t="str">
        <f>IF(B61="","",VLOOKUP(B61,Stock!A:B,2,0))</f>
        <v/>
      </c>
      <c r="G61" s="21" t="str">
        <f>IF(B61="","",VLOOKUP(B61,Stock!A:C,3,0))</f>
        <v/>
      </c>
      <c r="H61" s="18" t="str">
        <f>IF(B61="","",VLOOKUP(F61,Listes!A:B,2,0)*G61+G61)</f>
        <v/>
      </c>
      <c r="I61" s="10" t="str">
        <f>IF(B61="","",VLOOKUP(B61,Stock!A:D,4,0))</f>
        <v/>
      </c>
      <c r="J61" s="11" t="str">
        <f t="shared" si="0"/>
        <v/>
      </c>
      <c r="K61" s="11" t="str">
        <f t="shared" si="1"/>
        <v/>
      </c>
    </row>
    <row r="62" spans="1:11" x14ac:dyDescent="0.35">
      <c r="A62" s="2"/>
      <c r="B62" s="9"/>
      <c r="C62" s="9"/>
      <c r="D62" s="2"/>
      <c r="E62" s="23"/>
      <c r="F62" s="2" t="str">
        <f>IF(B62="","",VLOOKUP(B62,Stock!A:B,2,0))</f>
        <v/>
      </c>
      <c r="G62" s="21" t="str">
        <f>IF(B62="","",VLOOKUP(B62,Stock!A:C,3,0))</f>
        <v/>
      </c>
      <c r="H62" s="18" t="str">
        <f>IF(B62="","",VLOOKUP(F62,Listes!A:B,2,0)*G62+G62)</f>
        <v/>
      </c>
      <c r="I62" s="10" t="str">
        <f>IF(B62="","",VLOOKUP(B62,Stock!A:D,4,0))</f>
        <v/>
      </c>
      <c r="J62" s="11" t="str">
        <f t="shared" si="0"/>
        <v/>
      </c>
      <c r="K62" s="11" t="str">
        <f t="shared" si="1"/>
        <v/>
      </c>
    </row>
    <row r="63" spans="1:11" x14ac:dyDescent="0.35">
      <c r="A63" s="2"/>
      <c r="B63" s="9"/>
      <c r="C63" s="9"/>
      <c r="D63" s="2"/>
      <c r="E63" s="23"/>
      <c r="F63" s="2" t="str">
        <f>IF(B63="","",VLOOKUP(B63,Stock!A:B,2,0))</f>
        <v/>
      </c>
      <c r="G63" s="21" t="str">
        <f>IF(B63="","",VLOOKUP(B63,Stock!A:C,3,0))</f>
        <v/>
      </c>
      <c r="H63" s="18" t="str">
        <f>IF(B63="","",VLOOKUP(F63,Listes!A:B,2,0)*G63+G63)</f>
        <v/>
      </c>
      <c r="I63" s="10" t="str">
        <f>IF(B63="","",VLOOKUP(B63,Stock!A:D,4,0))</f>
        <v/>
      </c>
      <c r="J63" s="11" t="str">
        <f t="shared" si="0"/>
        <v/>
      </c>
      <c r="K63" s="11" t="str">
        <f t="shared" si="1"/>
        <v/>
      </c>
    </row>
    <row r="64" spans="1:11" x14ac:dyDescent="0.35">
      <c r="A64" s="2"/>
      <c r="B64" s="9"/>
      <c r="C64" s="9"/>
      <c r="D64" s="2"/>
      <c r="E64" s="23"/>
      <c r="F64" s="2" t="str">
        <f>IF(B64="","",VLOOKUP(B64,Stock!A:B,2,0))</f>
        <v/>
      </c>
      <c r="G64" s="21" t="str">
        <f>IF(B64="","",VLOOKUP(B64,Stock!A:C,3,0))</f>
        <v/>
      </c>
      <c r="H64" s="18" t="str">
        <f>IF(B64="","",VLOOKUP(F64,Listes!A:B,2,0)*G64+G64)</f>
        <v/>
      </c>
      <c r="I64" s="10" t="str">
        <f>IF(B64="","",VLOOKUP(B64,Stock!A:D,4,0))</f>
        <v/>
      </c>
      <c r="J64" s="11" t="str">
        <f t="shared" si="0"/>
        <v/>
      </c>
      <c r="K64" s="11" t="str">
        <f t="shared" si="1"/>
        <v/>
      </c>
    </row>
    <row r="65" spans="1:11" x14ac:dyDescent="0.35">
      <c r="A65" s="2"/>
      <c r="B65" s="9"/>
      <c r="C65" s="9"/>
      <c r="D65" s="2"/>
      <c r="E65" s="23"/>
      <c r="F65" s="2" t="str">
        <f>IF(B65="","",VLOOKUP(B65,Stock!A:B,2,0))</f>
        <v/>
      </c>
      <c r="G65" s="21" t="str">
        <f>IF(B65="","",VLOOKUP(B65,Stock!A:C,3,0))</f>
        <v/>
      </c>
      <c r="H65" s="18" t="str">
        <f>IF(B65="","",VLOOKUP(F65,Listes!A:B,2,0)*G65+G65)</f>
        <v/>
      </c>
      <c r="I65" s="10" t="str">
        <f>IF(B65="","",VLOOKUP(B65,Stock!A:D,4,0))</f>
        <v/>
      </c>
      <c r="J65" s="11" t="str">
        <f t="shared" si="0"/>
        <v/>
      </c>
      <c r="K65" s="11" t="str">
        <f t="shared" si="1"/>
        <v/>
      </c>
    </row>
    <row r="66" spans="1:11" x14ac:dyDescent="0.35">
      <c r="A66" s="2"/>
      <c r="B66" s="9"/>
      <c r="C66" s="9"/>
      <c r="D66" s="2"/>
      <c r="E66" s="23"/>
      <c r="F66" s="2" t="str">
        <f>IF(B66="","",VLOOKUP(B66,Stock!A:B,2,0))</f>
        <v/>
      </c>
      <c r="G66" s="21" t="str">
        <f>IF(B66="","",VLOOKUP(B66,Stock!A:C,3,0))</f>
        <v/>
      </c>
      <c r="H66" s="18" t="str">
        <f>IF(B66="","",VLOOKUP(F66,Listes!A:B,2,0)*G66+G66)</f>
        <v/>
      </c>
      <c r="I66" s="10" t="str">
        <f>IF(B66="","",VLOOKUP(B66,Stock!A:D,4,0))</f>
        <v/>
      </c>
      <c r="J66" s="11" t="str">
        <f t="shared" si="0"/>
        <v/>
      </c>
      <c r="K66" s="11" t="str">
        <f t="shared" si="1"/>
        <v/>
      </c>
    </row>
    <row r="67" spans="1:11" x14ac:dyDescent="0.35">
      <c r="A67" s="2"/>
      <c r="B67" s="9"/>
      <c r="C67" s="9"/>
      <c r="D67" s="2"/>
      <c r="E67" s="23"/>
      <c r="F67" s="2" t="str">
        <f>IF(B67="","",VLOOKUP(B67,Stock!A:B,2,0))</f>
        <v/>
      </c>
      <c r="G67" s="21" t="str">
        <f>IF(B67="","",VLOOKUP(B67,Stock!A:C,3,0))</f>
        <v/>
      </c>
      <c r="H67" s="18" t="str">
        <f>IF(B67="","",VLOOKUP(F67,Listes!A:B,2,0)*G67+G67)</f>
        <v/>
      </c>
      <c r="I67" s="10" t="str">
        <f>IF(B67="","",VLOOKUP(B67,Stock!A:D,4,0))</f>
        <v/>
      </c>
      <c r="J67" s="11" t="str">
        <f t="shared" si="0"/>
        <v/>
      </c>
      <c r="K67" s="11" t="str">
        <f t="shared" si="1"/>
        <v/>
      </c>
    </row>
    <row r="68" spans="1:11" x14ac:dyDescent="0.35">
      <c r="A68" s="2"/>
      <c r="B68" s="9"/>
      <c r="C68" s="9"/>
      <c r="D68" s="2"/>
      <c r="E68" s="23"/>
      <c r="F68" s="2" t="str">
        <f>IF(B68="","",VLOOKUP(B68,Stock!A:B,2,0))</f>
        <v/>
      </c>
      <c r="G68" s="21" t="str">
        <f>IF(B68="","",VLOOKUP(B68,Stock!A:C,3,0))</f>
        <v/>
      </c>
      <c r="H68" s="18" t="str">
        <f>IF(B68="","",VLOOKUP(F68,Listes!A:B,2,0)*G68+G68)</f>
        <v/>
      </c>
      <c r="I68" s="10" t="str">
        <f>IF(B68="","",VLOOKUP(B68,Stock!A:D,4,0))</f>
        <v/>
      </c>
      <c r="J68" s="11" t="str">
        <f t="shared" ref="J68:J100" si="2">IF(B68="","",SUM(H68*E68))</f>
        <v/>
      </c>
      <c r="K68" s="11" t="str">
        <f t="shared" ref="K68:K100" si="3">IF(B68="","",SUM(I68*E68))</f>
        <v/>
      </c>
    </row>
    <row r="69" spans="1:11" x14ac:dyDescent="0.35">
      <c r="A69" s="2"/>
      <c r="B69" s="9"/>
      <c r="C69" s="9"/>
      <c r="D69" s="2"/>
      <c r="E69" s="23"/>
      <c r="F69" s="2" t="str">
        <f>IF(B69="","",VLOOKUP(B69,Stock!A:B,2,0))</f>
        <v/>
      </c>
      <c r="G69" s="21" t="str">
        <f>IF(B69="","",VLOOKUP(B69,Stock!A:C,3,0))</f>
        <v/>
      </c>
      <c r="H69" s="18" t="str">
        <f>IF(B69="","",VLOOKUP(F69,Listes!A:B,2,0)*G69+G69)</f>
        <v/>
      </c>
      <c r="I69" s="10" t="str">
        <f>IF(B69="","",VLOOKUP(B69,Stock!A:D,4,0))</f>
        <v/>
      </c>
      <c r="J69" s="11" t="str">
        <f t="shared" si="2"/>
        <v/>
      </c>
      <c r="K69" s="11" t="str">
        <f t="shared" si="3"/>
        <v/>
      </c>
    </row>
    <row r="70" spans="1:11" x14ac:dyDescent="0.35">
      <c r="A70" s="2"/>
      <c r="B70" s="9"/>
      <c r="C70" s="9"/>
      <c r="D70" s="2"/>
      <c r="E70" s="23"/>
      <c r="F70" s="2" t="str">
        <f>IF(B70="","",VLOOKUP(B70,Stock!A:B,2,0))</f>
        <v/>
      </c>
      <c r="G70" s="21" t="str">
        <f>IF(B70="","",VLOOKUP(B70,Stock!A:C,3,0))</f>
        <v/>
      </c>
      <c r="H70" s="18" t="str">
        <f>IF(B70="","",VLOOKUP(F70,Listes!A:B,2,0)*G70+G70)</f>
        <v/>
      </c>
      <c r="I70" s="10" t="str">
        <f>IF(B70="","",VLOOKUP(B70,Stock!A:D,4,0))</f>
        <v/>
      </c>
      <c r="J70" s="11" t="str">
        <f t="shared" si="2"/>
        <v/>
      </c>
      <c r="K70" s="11" t="str">
        <f t="shared" si="3"/>
        <v/>
      </c>
    </row>
    <row r="71" spans="1:11" x14ac:dyDescent="0.35">
      <c r="A71" s="2"/>
      <c r="B71" s="9"/>
      <c r="C71" s="9"/>
      <c r="D71" s="2"/>
      <c r="E71" s="23"/>
      <c r="F71" s="2" t="str">
        <f>IF(B71="","",VLOOKUP(B71,Stock!A:B,2,0))</f>
        <v/>
      </c>
      <c r="G71" s="21" t="str">
        <f>IF(B71="","",VLOOKUP(B71,Stock!A:C,3,0))</f>
        <v/>
      </c>
      <c r="H71" s="18" t="str">
        <f>IF(B71="","",VLOOKUP(F71,Listes!A:B,2,0)*G71+G71)</f>
        <v/>
      </c>
      <c r="I71" s="10" t="str">
        <f>IF(B71="","",VLOOKUP(B71,Stock!A:D,4,0))</f>
        <v/>
      </c>
      <c r="J71" s="11" t="str">
        <f t="shared" si="2"/>
        <v/>
      </c>
      <c r="K71" s="11" t="str">
        <f t="shared" si="3"/>
        <v/>
      </c>
    </row>
    <row r="72" spans="1:11" x14ac:dyDescent="0.35">
      <c r="A72" s="2"/>
      <c r="B72" s="9"/>
      <c r="C72" s="9"/>
      <c r="D72" s="2"/>
      <c r="E72" s="23"/>
      <c r="F72" s="2" t="str">
        <f>IF(B72="","",VLOOKUP(B72,Stock!A:B,2,0))</f>
        <v/>
      </c>
      <c r="G72" s="21" t="str">
        <f>IF(B72="","",VLOOKUP(B72,Stock!A:C,3,0))</f>
        <v/>
      </c>
      <c r="H72" s="18" t="str">
        <f>IF(B72="","",VLOOKUP(F72,Listes!A:B,2,0)*G72+G72)</f>
        <v/>
      </c>
      <c r="I72" s="10" t="str">
        <f>IF(B72="","",VLOOKUP(B72,Stock!A:D,4,0))</f>
        <v/>
      </c>
      <c r="J72" s="11" t="str">
        <f t="shared" si="2"/>
        <v/>
      </c>
      <c r="K72" s="11" t="str">
        <f t="shared" si="3"/>
        <v/>
      </c>
    </row>
    <row r="73" spans="1:11" x14ac:dyDescent="0.35">
      <c r="A73" s="2"/>
      <c r="B73" s="9"/>
      <c r="C73" s="9"/>
      <c r="D73" s="2"/>
      <c r="E73" s="23"/>
      <c r="F73" s="2" t="str">
        <f>IF(B73="","",VLOOKUP(B73,Stock!A:B,2,0))</f>
        <v/>
      </c>
      <c r="G73" s="21" t="str">
        <f>IF(B73="","",VLOOKUP(B73,Stock!A:C,3,0))</f>
        <v/>
      </c>
      <c r="H73" s="18" t="str">
        <f>IF(B73="","",VLOOKUP(F73,Listes!A:B,2,0)*G73+G73)</f>
        <v/>
      </c>
      <c r="I73" s="10" t="str">
        <f>IF(B73="","",VLOOKUP(B73,Stock!A:D,4,0))</f>
        <v/>
      </c>
      <c r="J73" s="11" t="str">
        <f t="shared" si="2"/>
        <v/>
      </c>
      <c r="K73" s="11" t="str">
        <f t="shared" si="3"/>
        <v/>
      </c>
    </row>
    <row r="74" spans="1:11" x14ac:dyDescent="0.35">
      <c r="A74" s="2"/>
      <c r="B74" s="9"/>
      <c r="C74" s="9"/>
      <c r="D74" s="2"/>
      <c r="E74" s="23"/>
      <c r="F74" s="2" t="str">
        <f>IF(B74="","",VLOOKUP(B74,Stock!A:B,2,0))</f>
        <v/>
      </c>
      <c r="G74" s="21" t="str">
        <f>IF(B74="","",VLOOKUP(B74,Stock!A:C,3,0))</f>
        <v/>
      </c>
      <c r="H74" s="18" t="str">
        <f>IF(B74="","",VLOOKUP(F74,Listes!A:B,2,0)*G74+G74)</f>
        <v/>
      </c>
      <c r="I74" s="10" t="str">
        <f>IF(B74="","",VLOOKUP(B74,Stock!A:D,4,0))</f>
        <v/>
      </c>
      <c r="J74" s="11" t="str">
        <f t="shared" si="2"/>
        <v/>
      </c>
      <c r="K74" s="11" t="str">
        <f t="shared" si="3"/>
        <v/>
      </c>
    </row>
    <row r="75" spans="1:11" x14ac:dyDescent="0.35">
      <c r="A75" s="2"/>
      <c r="B75" s="9"/>
      <c r="C75" s="9"/>
      <c r="D75" s="2"/>
      <c r="E75" s="23"/>
      <c r="F75" s="2" t="str">
        <f>IF(B75="","",VLOOKUP(B75,Stock!A:B,2,0))</f>
        <v/>
      </c>
      <c r="G75" s="21" t="str">
        <f>IF(B75="","",VLOOKUP(B75,Stock!A:C,3,0))</f>
        <v/>
      </c>
      <c r="H75" s="18" t="str">
        <f>IF(B75="","",VLOOKUP(F75,Listes!A:B,2,0)*G75+G75)</f>
        <v/>
      </c>
      <c r="I75" s="10" t="str">
        <f>IF(B75="","",VLOOKUP(B75,Stock!A:D,4,0))</f>
        <v/>
      </c>
      <c r="J75" s="11" t="str">
        <f t="shared" si="2"/>
        <v/>
      </c>
      <c r="K75" s="11" t="str">
        <f t="shared" si="3"/>
        <v/>
      </c>
    </row>
    <row r="76" spans="1:11" x14ac:dyDescent="0.35">
      <c r="A76" s="2"/>
      <c r="B76" s="9"/>
      <c r="C76" s="9"/>
      <c r="D76" s="2"/>
      <c r="E76" s="23"/>
      <c r="F76" s="2" t="str">
        <f>IF(B76="","",VLOOKUP(B76,Stock!A:B,2,0))</f>
        <v/>
      </c>
      <c r="G76" s="21" t="str">
        <f>IF(B76="","",VLOOKUP(B76,Stock!A:C,3,0))</f>
        <v/>
      </c>
      <c r="H76" s="18" t="str">
        <f>IF(B76="","",VLOOKUP(F76,Listes!A:B,2,0)*G76+G76)</f>
        <v/>
      </c>
      <c r="I76" s="10" t="str">
        <f>IF(B76="","",VLOOKUP(B76,Stock!A:D,4,0))</f>
        <v/>
      </c>
      <c r="J76" s="11" t="str">
        <f t="shared" si="2"/>
        <v/>
      </c>
      <c r="K76" s="11" t="str">
        <f t="shared" si="3"/>
        <v/>
      </c>
    </row>
    <row r="77" spans="1:11" x14ac:dyDescent="0.35">
      <c r="A77" s="2"/>
      <c r="B77" s="9"/>
      <c r="C77" s="9"/>
      <c r="D77" s="2"/>
      <c r="E77" s="23"/>
      <c r="F77" s="2" t="str">
        <f>IF(B77="","",VLOOKUP(B77,Stock!A:B,2,0))</f>
        <v/>
      </c>
      <c r="G77" s="21" t="str">
        <f>IF(B77="","",VLOOKUP(B77,Stock!A:C,3,0))</f>
        <v/>
      </c>
      <c r="H77" s="18" t="str">
        <f>IF(B77="","",VLOOKUP(F77,Listes!A:B,2,0)*G77+G77)</f>
        <v/>
      </c>
      <c r="I77" s="10" t="str">
        <f>IF(B77="","",VLOOKUP(B77,Stock!A:D,4,0))</f>
        <v/>
      </c>
      <c r="J77" s="11" t="str">
        <f t="shared" si="2"/>
        <v/>
      </c>
      <c r="K77" s="11" t="str">
        <f t="shared" si="3"/>
        <v/>
      </c>
    </row>
    <row r="78" spans="1:11" x14ac:dyDescent="0.35">
      <c r="A78" s="2"/>
      <c r="B78" s="9"/>
      <c r="C78" s="9"/>
      <c r="D78" s="2"/>
      <c r="E78" s="23"/>
      <c r="F78" s="2" t="str">
        <f>IF(B78="","",VLOOKUP(B78,Stock!A:B,2,0))</f>
        <v/>
      </c>
      <c r="G78" s="21" t="str">
        <f>IF(B78="","",VLOOKUP(B78,Stock!A:C,3,0))</f>
        <v/>
      </c>
      <c r="H78" s="18" t="str">
        <f>IF(B78="","",VLOOKUP(F78,Listes!A:B,2,0)*G78+G78)</f>
        <v/>
      </c>
      <c r="I78" s="10" t="str">
        <f>IF(B78="","",VLOOKUP(B78,Stock!A:D,4,0))</f>
        <v/>
      </c>
      <c r="J78" s="11" t="str">
        <f t="shared" si="2"/>
        <v/>
      </c>
      <c r="K78" s="11" t="str">
        <f t="shared" si="3"/>
        <v/>
      </c>
    </row>
    <row r="79" spans="1:11" x14ac:dyDescent="0.35">
      <c r="A79" s="2"/>
      <c r="B79" s="9"/>
      <c r="C79" s="9"/>
      <c r="D79" s="2"/>
      <c r="E79" s="23"/>
      <c r="F79" s="2" t="str">
        <f>IF(B79="","",VLOOKUP(B79,Stock!A:B,2,0))</f>
        <v/>
      </c>
      <c r="G79" s="21" t="str">
        <f>IF(B79="","",VLOOKUP(B79,Stock!A:C,3,0))</f>
        <v/>
      </c>
      <c r="H79" s="18" t="str">
        <f>IF(B79="","",VLOOKUP(F79,Listes!A:B,2,0)*G79+G79)</f>
        <v/>
      </c>
      <c r="I79" s="10" t="str">
        <f>IF(B79="","",VLOOKUP(B79,Stock!A:D,4,0))</f>
        <v/>
      </c>
      <c r="J79" s="11" t="str">
        <f t="shared" si="2"/>
        <v/>
      </c>
      <c r="K79" s="11" t="str">
        <f t="shared" si="3"/>
        <v/>
      </c>
    </row>
    <row r="80" spans="1:11" x14ac:dyDescent="0.35">
      <c r="A80" s="2"/>
      <c r="B80" s="9"/>
      <c r="C80" s="9"/>
      <c r="D80" s="2"/>
      <c r="E80" s="23"/>
      <c r="F80" s="2" t="str">
        <f>IF(B80="","",VLOOKUP(B80,Stock!A:B,2,0))</f>
        <v/>
      </c>
      <c r="G80" s="21" t="str">
        <f>IF(B80="","",VLOOKUP(B80,Stock!A:C,3,0))</f>
        <v/>
      </c>
      <c r="H80" s="18" t="str">
        <f>IF(B80="","",VLOOKUP(F80,Listes!A:B,2,0)*G80+G80)</f>
        <v/>
      </c>
      <c r="I80" s="10" t="str">
        <f>IF(B80="","",VLOOKUP(B80,Stock!A:D,4,0))</f>
        <v/>
      </c>
      <c r="J80" s="11" t="str">
        <f t="shared" si="2"/>
        <v/>
      </c>
      <c r="K80" s="11" t="str">
        <f t="shared" si="3"/>
        <v/>
      </c>
    </row>
    <row r="81" spans="1:11" x14ac:dyDescent="0.35">
      <c r="A81" s="2"/>
      <c r="B81" s="9"/>
      <c r="C81" s="9"/>
      <c r="D81" s="2"/>
      <c r="E81" s="23"/>
      <c r="F81" s="2" t="str">
        <f>IF(B81="","",VLOOKUP(B81,Stock!A:B,2,0))</f>
        <v/>
      </c>
      <c r="G81" s="21" t="str">
        <f>IF(B81="","",VLOOKUP(B81,Stock!A:C,3,0))</f>
        <v/>
      </c>
      <c r="H81" s="18" t="str">
        <f>IF(B81="","",VLOOKUP(F81,Listes!A:B,2,0)*G81+G81)</f>
        <v/>
      </c>
      <c r="I81" s="10" t="str">
        <f>IF(B81="","",VLOOKUP(B81,Stock!A:D,4,0))</f>
        <v/>
      </c>
      <c r="J81" s="11" t="str">
        <f t="shared" si="2"/>
        <v/>
      </c>
      <c r="K81" s="11" t="str">
        <f t="shared" si="3"/>
        <v/>
      </c>
    </row>
    <row r="82" spans="1:11" x14ac:dyDescent="0.35">
      <c r="A82" s="2"/>
      <c r="B82" s="9"/>
      <c r="C82" s="9"/>
      <c r="D82" s="2"/>
      <c r="E82" s="23"/>
      <c r="F82" s="2" t="str">
        <f>IF(B82="","",VLOOKUP(B82,Stock!A:B,2,0))</f>
        <v/>
      </c>
      <c r="G82" s="21" t="str">
        <f>IF(B82="","",VLOOKUP(B82,Stock!A:C,3,0))</f>
        <v/>
      </c>
      <c r="H82" s="18" t="str">
        <f>IF(B82="","",VLOOKUP(F82,Listes!A:B,2,0)*G82+G82)</f>
        <v/>
      </c>
      <c r="I82" s="10" t="str">
        <f>IF(B82="","",VLOOKUP(B82,Stock!A:D,4,0))</f>
        <v/>
      </c>
      <c r="J82" s="11" t="str">
        <f t="shared" si="2"/>
        <v/>
      </c>
      <c r="K82" s="11" t="str">
        <f t="shared" si="3"/>
        <v/>
      </c>
    </row>
    <row r="83" spans="1:11" x14ac:dyDescent="0.35">
      <c r="A83" s="2"/>
      <c r="B83" s="9"/>
      <c r="C83" s="9"/>
      <c r="D83" s="2"/>
      <c r="E83" s="23"/>
      <c r="F83" s="2" t="str">
        <f>IF(B83="","",VLOOKUP(B83,Stock!A:B,2,0))</f>
        <v/>
      </c>
      <c r="G83" s="21" t="str">
        <f>IF(B83="","",VLOOKUP(B83,Stock!A:C,3,0))</f>
        <v/>
      </c>
      <c r="H83" s="18" t="str">
        <f>IF(B83="","",VLOOKUP(F83,Listes!A:B,2,0)*G83+G83)</f>
        <v/>
      </c>
      <c r="I83" s="10" t="str">
        <f>IF(B83="","",VLOOKUP(B83,Stock!A:D,4,0))</f>
        <v/>
      </c>
      <c r="J83" s="11" t="str">
        <f t="shared" si="2"/>
        <v/>
      </c>
      <c r="K83" s="11" t="str">
        <f t="shared" si="3"/>
        <v/>
      </c>
    </row>
    <row r="84" spans="1:11" x14ac:dyDescent="0.35">
      <c r="A84" s="2"/>
      <c r="B84" s="9"/>
      <c r="C84" s="9"/>
      <c r="D84" s="2"/>
      <c r="E84" s="23"/>
      <c r="F84" s="2" t="str">
        <f>IF(B84="","",VLOOKUP(B84,Stock!A:B,2,0))</f>
        <v/>
      </c>
      <c r="G84" s="21" t="str">
        <f>IF(B84="","",VLOOKUP(B84,Stock!A:C,3,0))</f>
        <v/>
      </c>
      <c r="H84" s="18" t="str">
        <f>IF(B84="","",VLOOKUP(F84,Listes!A:B,2,0)*G84+G84)</f>
        <v/>
      </c>
      <c r="I84" s="10" t="str">
        <f>IF(B84="","",VLOOKUP(B84,Stock!A:D,4,0))</f>
        <v/>
      </c>
      <c r="J84" s="11" t="str">
        <f t="shared" si="2"/>
        <v/>
      </c>
      <c r="K84" s="11" t="str">
        <f t="shared" si="3"/>
        <v/>
      </c>
    </row>
    <row r="85" spans="1:11" x14ac:dyDescent="0.35">
      <c r="A85" s="2"/>
      <c r="B85" s="9"/>
      <c r="C85" s="9"/>
      <c r="D85" s="2"/>
      <c r="E85" s="23"/>
      <c r="F85" s="2" t="str">
        <f>IF(B85="","",VLOOKUP(B85,Stock!A:B,2,0))</f>
        <v/>
      </c>
      <c r="G85" s="21" t="str">
        <f>IF(B85="","",VLOOKUP(B85,Stock!A:C,3,0))</f>
        <v/>
      </c>
      <c r="H85" s="18" t="str">
        <f>IF(B85="","",VLOOKUP(F85,Listes!A:B,2,0)*G85+G85)</f>
        <v/>
      </c>
      <c r="I85" s="10" t="str">
        <f>IF(B85="","",VLOOKUP(B85,Stock!A:D,4,0))</f>
        <v/>
      </c>
      <c r="J85" s="11" t="str">
        <f t="shared" si="2"/>
        <v/>
      </c>
      <c r="K85" s="11" t="str">
        <f t="shared" si="3"/>
        <v/>
      </c>
    </row>
    <row r="86" spans="1:11" x14ac:dyDescent="0.35">
      <c r="A86" s="2"/>
      <c r="B86" s="9"/>
      <c r="C86" s="9"/>
      <c r="D86" s="2"/>
      <c r="E86" s="23"/>
      <c r="F86" s="2" t="str">
        <f>IF(B86="","",VLOOKUP(B86,Stock!A:B,2,0))</f>
        <v/>
      </c>
      <c r="G86" s="21" t="str">
        <f>IF(B86="","",VLOOKUP(B86,Stock!A:C,3,0))</f>
        <v/>
      </c>
      <c r="H86" s="18" t="str">
        <f>IF(B86="","",VLOOKUP(F86,Listes!A:B,2,0)*G86+G86)</f>
        <v/>
      </c>
      <c r="I86" s="10" t="str">
        <f>IF(B86="","",VLOOKUP(B86,Stock!A:D,4,0))</f>
        <v/>
      </c>
      <c r="J86" s="11" t="str">
        <f t="shared" si="2"/>
        <v/>
      </c>
      <c r="K86" s="11" t="str">
        <f t="shared" si="3"/>
        <v/>
      </c>
    </row>
    <row r="87" spans="1:11" x14ac:dyDescent="0.35">
      <c r="A87" s="2"/>
      <c r="B87" s="9"/>
      <c r="C87" s="9"/>
      <c r="D87" s="2"/>
      <c r="E87" s="23"/>
      <c r="F87" s="2" t="str">
        <f>IF(B87="","",VLOOKUP(B87,Stock!A:B,2,0))</f>
        <v/>
      </c>
      <c r="G87" s="21" t="str">
        <f>IF(B87="","",VLOOKUP(B87,Stock!A:C,3,0))</f>
        <v/>
      </c>
      <c r="H87" s="18" t="str">
        <f>IF(B87="","",VLOOKUP(F87,Listes!A:B,2,0)*G87+G87)</f>
        <v/>
      </c>
      <c r="I87" s="10" t="str">
        <f>IF(B87="","",VLOOKUP(B87,Stock!A:D,4,0))</f>
        <v/>
      </c>
      <c r="J87" s="11" t="str">
        <f t="shared" si="2"/>
        <v/>
      </c>
      <c r="K87" s="11" t="str">
        <f t="shared" si="3"/>
        <v/>
      </c>
    </row>
    <row r="88" spans="1:11" x14ac:dyDescent="0.35">
      <c r="A88" s="2"/>
      <c r="B88" s="9"/>
      <c r="C88" s="9"/>
      <c r="D88" s="2"/>
      <c r="E88" s="23"/>
      <c r="F88" s="2" t="str">
        <f>IF(B88="","",VLOOKUP(B88,Stock!A:B,2,0))</f>
        <v/>
      </c>
      <c r="G88" s="21" t="str">
        <f>IF(B88="","",VLOOKUP(B88,Stock!A:C,3,0))</f>
        <v/>
      </c>
      <c r="H88" s="18" t="str">
        <f>IF(B88="","",VLOOKUP(F88,Listes!A:B,2,0)*G88+G88)</f>
        <v/>
      </c>
      <c r="I88" s="10" t="str">
        <f>IF(B88="","",VLOOKUP(B88,Stock!A:D,4,0))</f>
        <v/>
      </c>
      <c r="J88" s="11" t="str">
        <f t="shared" si="2"/>
        <v/>
      </c>
      <c r="K88" s="11" t="str">
        <f t="shared" si="3"/>
        <v/>
      </c>
    </row>
    <row r="89" spans="1:11" x14ac:dyDescent="0.35">
      <c r="A89" s="2"/>
      <c r="B89" s="9"/>
      <c r="C89" s="9"/>
      <c r="D89" s="2"/>
      <c r="E89" s="23"/>
      <c r="F89" s="2" t="str">
        <f>IF(B89="","",VLOOKUP(B89,Stock!A:B,2,0))</f>
        <v/>
      </c>
      <c r="G89" s="21" t="str">
        <f>IF(B89="","",VLOOKUP(B89,Stock!A:C,3,0))</f>
        <v/>
      </c>
      <c r="H89" s="18" t="str">
        <f>IF(B89="","",VLOOKUP(F89,Listes!A:B,2,0)*G89+G89)</f>
        <v/>
      </c>
      <c r="I89" s="10" t="str">
        <f>IF(B89="","",VLOOKUP(B89,Stock!A:D,4,0))</f>
        <v/>
      </c>
      <c r="J89" s="11" t="str">
        <f t="shared" si="2"/>
        <v/>
      </c>
      <c r="K89" s="11" t="str">
        <f t="shared" si="3"/>
        <v/>
      </c>
    </row>
    <row r="90" spans="1:11" x14ac:dyDescent="0.35">
      <c r="A90" s="2"/>
      <c r="B90" s="9"/>
      <c r="C90" s="9"/>
      <c r="D90" s="2"/>
      <c r="E90" s="23"/>
      <c r="F90" s="2" t="str">
        <f>IF(B90="","",VLOOKUP(B90,Stock!A:B,2,0))</f>
        <v/>
      </c>
      <c r="G90" s="21" t="str">
        <f>IF(B90="","",VLOOKUP(B90,Stock!A:C,3,0))</f>
        <v/>
      </c>
      <c r="H90" s="18" t="str">
        <f>IF(B90="","",VLOOKUP(F90,Listes!A:B,2,0)*G90+G90)</f>
        <v/>
      </c>
      <c r="I90" s="10" t="str">
        <f>IF(B90="","",VLOOKUP(B90,Stock!A:D,4,0))</f>
        <v/>
      </c>
      <c r="J90" s="11" t="str">
        <f t="shared" si="2"/>
        <v/>
      </c>
      <c r="K90" s="11" t="str">
        <f t="shared" si="3"/>
        <v/>
      </c>
    </row>
    <row r="91" spans="1:11" x14ac:dyDescent="0.35">
      <c r="A91" s="2"/>
      <c r="B91" s="9"/>
      <c r="C91" s="9"/>
      <c r="D91" s="2"/>
      <c r="E91" s="23"/>
      <c r="F91" s="2" t="str">
        <f>IF(B91="","",VLOOKUP(B91,Stock!A:B,2,0))</f>
        <v/>
      </c>
      <c r="G91" s="21" t="str">
        <f>IF(B91="","",VLOOKUP(B91,Stock!A:C,3,0))</f>
        <v/>
      </c>
      <c r="H91" s="18" t="str">
        <f>IF(B91="","",VLOOKUP(F91,Listes!A:B,2,0)*G91+G91)</f>
        <v/>
      </c>
      <c r="I91" s="10" t="str">
        <f>IF(B91="","",VLOOKUP(B91,Stock!A:D,4,0))</f>
        <v/>
      </c>
      <c r="J91" s="11" t="str">
        <f t="shared" si="2"/>
        <v/>
      </c>
      <c r="K91" s="11" t="str">
        <f t="shared" si="3"/>
        <v/>
      </c>
    </row>
    <row r="92" spans="1:11" x14ac:dyDescent="0.35">
      <c r="A92" s="2"/>
      <c r="B92" s="9"/>
      <c r="C92" s="9"/>
      <c r="D92" s="2"/>
      <c r="E92" s="23"/>
      <c r="F92" s="2" t="str">
        <f>IF(B92="","",VLOOKUP(B92,Stock!A:B,2,0))</f>
        <v/>
      </c>
      <c r="G92" s="21" t="str">
        <f>IF(B92="","",VLOOKUP(B92,Stock!A:C,3,0))</f>
        <v/>
      </c>
      <c r="H92" s="18" t="str">
        <f>IF(B92="","",VLOOKUP(F92,Listes!A:B,2,0)*G92+G92)</f>
        <v/>
      </c>
      <c r="I92" s="10" t="str">
        <f>IF(B92="","",VLOOKUP(B92,Stock!A:D,4,0))</f>
        <v/>
      </c>
      <c r="J92" s="11" t="str">
        <f t="shared" si="2"/>
        <v/>
      </c>
      <c r="K92" s="11" t="str">
        <f t="shared" si="3"/>
        <v/>
      </c>
    </row>
    <row r="93" spans="1:11" x14ac:dyDescent="0.35">
      <c r="A93" s="2"/>
      <c r="B93" s="9"/>
      <c r="C93" s="9"/>
      <c r="D93" s="2"/>
      <c r="E93" s="23"/>
      <c r="F93" s="2" t="str">
        <f>IF(B93="","",VLOOKUP(B93,Stock!A:B,2,0))</f>
        <v/>
      </c>
      <c r="G93" s="21" t="str">
        <f>IF(B93="","",VLOOKUP(B93,Stock!A:C,3,0))</f>
        <v/>
      </c>
      <c r="H93" s="18" t="str">
        <f>IF(B93="","",VLOOKUP(F93,Listes!A:B,2,0)*G93+G93)</f>
        <v/>
      </c>
      <c r="I93" s="10" t="str">
        <f>IF(B93="","",VLOOKUP(B93,Stock!A:D,4,0))</f>
        <v/>
      </c>
      <c r="J93" s="11" t="str">
        <f t="shared" si="2"/>
        <v/>
      </c>
      <c r="K93" s="11" t="str">
        <f t="shared" si="3"/>
        <v/>
      </c>
    </row>
    <row r="94" spans="1:11" x14ac:dyDescent="0.35">
      <c r="A94" s="2"/>
      <c r="B94" s="9"/>
      <c r="C94" s="9"/>
      <c r="D94" s="2"/>
      <c r="E94" s="23"/>
      <c r="F94" s="2" t="str">
        <f>IF(B94="","",VLOOKUP(B94,Stock!A:B,2,0))</f>
        <v/>
      </c>
      <c r="G94" s="21" t="str">
        <f>IF(B94="","",VLOOKUP(B94,Stock!A:C,3,0))</f>
        <v/>
      </c>
      <c r="H94" s="18" t="str">
        <f>IF(B94="","",VLOOKUP(F94,Listes!A:B,2,0)*G94+G94)</f>
        <v/>
      </c>
      <c r="I94" s="10" t="str">
        <f>IF(B94="","",VLOOKUP(B94,Stock!A:D,4,0))</f>
        <v/>
      </c>
      <c r="J94" s="11" t="str">
        <f t="shared" si="2"/>
        <v/>
      </c>
      <c r="K94" s="11" t="str">
        <f t="shared" si="3"/>
        <v/>
      </c>
    </row>
    <row r="95" spans="1:11" x14ac:dyDescent="0.35">
      <c r="A95" s="2"/>
      <c r="B95" s="9"/>
      <c r="C95" s="9"/>
      <c r="D95" s="2"/>
      <c r="E95" s="23"/>
      <c r="F95" s="2" t="str">
        <f>IF(B95="","",VLOOKUP(B95,Stock!A:B,2,0))</f>
        <v/>
      </c>
      <c r="G95" s="21" t="str">
        <f>IF(B95="","",VLOOKUP(B95,Stock!A:C,3,0))</f>
        <v/>
      </c>
      <c r="H95" s="18" t="str">
        <f>IF(B95="","",VLOOKUP(F95,Listes!A:B,2,0)*G95+G95)</f>
        <v/>
      </c>
      <c r="I95" s="10" t="str">
        <f>IF(B95="","",VLOOKUP(B95,Stock!A:D,4,0))</f>
        <v/>
      </c>
      <c r="J95" s="11" t="str">
        <f t="shared" si="2"/>
        <v/>
      </c>
      <c r="K95" s="11" t="str">
        <f t="shared" si="3"/>
        <v/>
      </c>
    </row>
    <row r="96" spans="1:11" x14ac:dyDescent="0.35">
      <c r="A96" s="2"/>
      <c r="B96" s="9"/>
      <c r="C96" s="9"/>
      <c r="D96" s="2"/>
      <c r="E96" s="23"/>
      <c r="F96" s="2" t="str">
        <f>IF(B96="","",VLOOKUP(B96,Stock!A:B,2,0))</f>
        <v/>
      </c>
      <c r="G96" s="21" t="str">
        <f>IF(B96="","",VLOOKUP(B96,Stock!A:C,3,0))</f>
        <v/>
      </c>
      <c r="H96" s="18" t="str">
        <f>IF(B96="","",VLOOKUP(F96,Listes!A:B,2,0)*G96+G96)</f>
        <v/>
      </c>
      <c r="I96" s="10" t="str">
        <f>IF(B96="","",VLOOKUP(B96,Stock!A:D,4,0))</f>
        <v/>
      </c>
      <c r="J96" s="11" t="str">
        <f t="shared" si="2"/>
        <v/>
      </c>
      <c r="K96" s="11" t="str">
        <f t="shared" si="3"/>
        <v/>
      </c>
    </row>
    <row r="97" spans="1:11" x14ac:dyDescent="0.35">
      <c r="A97" s="2"/>
      <c r="B97" s="9"/>
      <c r="C97" s="9"/>
      <c r="D97" s="2"/>
      <c r="E97" s="23"/>
      <c r="F97" s="2" t="str">
        <f>IF(B97="","",VLOOKUP(B97,Stock!A:B,2,0))</f>
        <v/>
      </c>
      <c r="G97" s="21" t="str">
        <f>IF(B97="","",VLOOKUP(B97,Stock!A:C,3,0))</f>
        <v/>
      </c>
      <c r="H97" s="18" t="str">
        <f>IF(B97="","",VLOOKUP(F97,Listes!A:B,2,0)*G97+G97)</f>
        <v/>
      </c>
      <c r="I97" s="10" t="str">
        <f>IF(B97="","",VLOOKUP(B97,Stock!A:D,4,0))</f>
        <v/>
      </c>
      <c r="J97" s="11" t="str">
        <f t="shared" si="2"/>
        <v/>
      </c>
      <c r="K97" s="11" t="str">
        <f t="shared" si="3"/>
        <v/>
      </c>
    </row>
    <row r="98" spans="1:11" x14ac:dyDescent="0.35">
      <c r="A98" s="2"/>
      <c r="B98" s="9"/>
      <c r="C98" s="9"/>
      <c r="D98" s="2"/>
      <c r="E98" s="23"/>
      <c r="F98" s="2" t="str">
        <f>IF(B98="","",VLOOKUP(B98,Stock!A:B,2,0))</f>
        <v/>
      </c>
      <c r="G98" s="21" t="str">
        <f>IF(B98="","",VLOOKUP(B98,Stock!A:C,3,0))</f>
        <v/>
      </c>
      <c r="H98" s="18" t="str">
        <f>IF(B98="","",VLOOKUP(F98,Listes!A:B,2,0)*G98+G98)</f>
        <v/>
      </c>
      <c r="I98" s="10" t="str">
        <f>IF(B98="","",VLOOKUP(B98,Stock!A:D,4,0))</f>
        <v/>
      </c>
      <c r="J98" s="11" t="str">
        <f t="shared" si="2"/>
        <v/>
      </c>
      <c r="K98" s="11" t="str">
        <f t="shared" si="3"/>
        <v/>
      </c>
    </row>
    <row r="99" spans="1:11" x14ac:dyDescent="0.35">
      <c r="A99" s="2"/>
      <c r="B99" s="9"/>
      <c r="C99" s="9"/>
      <c r="D99" s="2"/>
      <c r="E99" s="23"/>
      <c r="F99" s="2" t="str">
        <f>IF(B99="","",VLOOKUP(B99,Stock!A:B,2,0))</f>
        <v/>
      </c>
      <c r="G99" s="21" t="str">
        <f>IF(B99="","",VLOOKUP(B99,Stock!A:C,3,0))</f>
        <v/>
      </c>
      <c r="H99" s="18" t="str">
        <f>IF(B99="","",VLOOKUP(F99,Listes!A:B,2,0)*G99+G99)</f>
        <v/>
      </c>
      <c r="I99" s="10" t="str">
        <f>IF(B99="","",VLOOKUP(B99,Stock!A:D,4,0))</f>
        <v/>
      </c>
      <c r="J99" s="11" t="str">
        <f t="shared" si="2"/>
        <v/>
      </c>
      <c r="K99" s="11" t="str">
        <f t="shared" si="3"/>
        <v/>
      </c>
    </row>
    <row r="100" spans="1:11" x14ac:dyDescent="0.35">
      <c r="A100" s="2"/>
      <c r="B100" s="9"/>
      <c r="C100" s="9"/>
      <c r="D100" s="2"/>
      <c r="E100" s="23"/>
      <c r="F100" s="2" t="str">
        <f>IF(B100="","",VLOOKUP(B100,Stock!A:B,2,0))</f>
        <v/>
      </c>
      <c r="G100" s="21" t="str">
        <f>IF(B100="","",VLOOKUP(B100,Stock!A:C,3,0))</f>
        <v/>
      </c>
      <c r="H100" s="18" t="str">
        <f>IF(B100="","",VLOOKUP(F100,Listes!A:B,2,0)*G100+G100)</f>
        <v/>
      </c>
      <c r="I100" s="10" t="str">
        <f>IF(B100="","",VLOOKUP(B100,Stock!A:D,4,0))</f>
        <v/>
      </c>
      <c r="J100" s="11" t="str">
        <f t="shared" si="2"/>
        <v/>
      </c>
      <c r="K100" s="11" t="str">
        <f t="shared" si="3"/>
        <v/>
      </c>
    </row>
  </sheetData>
  <dataValidations count="2">
    <dataValidation type="list" allowBlank="1" showInputMessage="1" showErrorMessage="1" sqref="B3:B100">
      <formula1>Reference</formula1>
    </dataValidation>
    <dataValidation type="list" allowBlank="1" showInputMessage="1" showErrorMessage="1" sqref="D3:D100">
      <formula1>identifiant</formula1>
    </dataValidation>
  </dataValidations>
  <hyperlinks>
    <hyperlink ref="C1" location="'Tableau de Bord'!A1" display="Tableau de Bord"/>
    <hyperlink ref="D1" location="Sorties!A1" display="Sorties"/>
    <hyperlink ref="E1" location="'Mise en Bouteilles'!A1" display="Mise en Bouteilles"/>
    <hyperlink ref="F1" location="'Historique Entrees'!A1" display="Historique Entrées"/>
    <hyperlink ref="G1" location="'Historique Sorties'!A1" display="Historique Sorties"/>
    <hyperlink ref="H1" location="'Historique Mise en Bouteilles'!A1" display="Historique Mise en bouteilles"/>
    <hyperlink ref="I1" location="Listes!A1" display="Listes"/>
    <hyperlink ref="J1" location="Noms!A1" display="Nom"/>
    <hyperlink ref="K1" location="Stock!A1" display="Stock"/>
  </hyperlinks>
  <pageMargins left="0.7" right="0.7" top="0.75" bottom="0.75" header="0.3" footer="0.3"/>
  <pageSetup paperSize="9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odule2.SauvEntree">
                <anchor moveWithCells="1" sizeWithCells="1">
                  <from>
                    <xdr:col>11</xdr:col>
                    <xdr:colOff>12700</xdr:colOff>
                    <xdr:row>0</xdr:row>
                    <xdr:rowOff>19050</xdr:rowOff>
                  </from>
                  <to>
                    <xdr:col>12</xdr:col>
                    <xdr:colOff>482600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K100"/>
  <sheetViews>
    <sheetView workbookViewId="0">
      <pane ySplit="2" topLeftCell="A3" activePane="bottomLeft" state="frozenSplit"/>
      <selection pane="bottomLeft" activeCell="A3" sqref="A3:K4"/>
    </sheetView>
  </sheetViews>
  <sheetFormatPr baseColWidth="10" defaultRowHeight="14.5" x14ac:dyDescent="0.35"/>
  <cols>
    <col min="1" max="1" width="7.54296875" customWidth="1"/>
    <col min="2" max="2" width="10.54296875" customWidth="1"/>
    <col min="3" max="3" width="10.54296875" style="8" customWidth="1"/>
    <col min="4" max="4" width="15" bestFit="1" customWidth="1"/>
    <col min="5" max="5" width="8.81640625" style="24" bestFit="1" customWidth="1"/>
    <col min="6" max="6" width="9.54296875" bestFit="1" customWidth="1"/>
    <col min="7" max="7" width="10" style="19" customWidth="1"/>
    <col min="8" max="8" width="12" style="16" customWidth="1"/>
    <col min="9" max="9" width="7.7265625" style="7" customWidth="1"/>
    <col min="10" max="11" width="11.453125" style="7"/>
    <col min="13" max="13" width="15.1796875" customWidth="1"/>
  </cols>
  <sheetData>
    <row r="1" spans="1:11" s="67" customFormat="1" ht="47.25" customHeight="1" x14ac:dyDescent="0.35">
      <c r="B1" s="68" t="s">
        <v>100</v>
      </c>
      <c r="C1" s="64" t="s">
        <v>42</v>
      </c>
      <c r="D1" s="64" t="s">
        <v>71</v>
      </c>
      <c r="E1" s="64" t="s">
        <v>44</v>
      </c>
      <c r="F1" s="64" t="s">
        <v>94</v>
      </c>
      <c r="G1" s="64" t="s">
        <v>99</v>
      </c>
      <c r="H1" s="64" t="s">
        <v>98</v>
      </c>
      <c r="I1" s="64" t="s">
        <v>48</v>
      </c>
      <c r="J1" s="64" t="s">
        <v>5</v>
      </c>
      <c r="K1" s="64" t="s">
        <v>49</v>
      </c>
    </row>
    <row r="2" spans="1:11" ht="38" customHeight="1" x14ac:dyDescent="0.35">
      <c r="A2" s="12" t="s">
        <v>6</v>
      </c>
      <c r="B2" s="12" t="s">
        <v>7</v>
      </c>
      <c r="C2" s="13" t="s">
        <v>4</v>
      </c>
      <c r="D2" s="12" t="s">
        <v>5</v>
      </c>
      <c r="E2" s="22" t="s">
        <v>0</v>
      </c>
      <c r="F2" s="12" t="s">
        <v>2</v>
      </c>
      <c r="G2" s="20" t="s">
        <v>38</v>
      </c>
      <c r="H2" s="17" t="s">
        <v>39</v>
      </c>
      <c r="I2" s="15" t="s">
        <v>30</v>
      </c>
      <c r="J2" s="14" t="s">
        <v>3</v>
      </c>
      <c r="K2" s="14" t="s">
        <v>31</v>
      </c>
    </row>
    <row r="3" spans="1:11" x14ac:dyDescent="0.35">
      <c r="A3" s="2"/>
      <c r="B3" s="2"/>
      <c r="C3" s="9"/>
      <c r="D3" s="2"/>
      <c r="E3" s="23"/>
      <c r="F3" s="2" t="str">
        <f>IF(B3="","",VLOOKUP(B3,Stock!A:B,2,0))</f>
        <v/>
      </c>
      <c r="G3" s="21" t="str">
        <f>IF(B3="","",VLOOKUP(B3,Stock!A:C,3,0))</f>
        <v/>
      </c>
      <c r="H3" s="18" t="str">
        <f>IF(B3="","",VLOOKUP(F3,Listes!A:B,2,0)*G3+G3)</f>
        <v/>
      </c>
      <c r="I3" s="10" t="str">
        <f>IF(B3="","",VLOOKUP(B3,Stock!A:D,4,0))</f>
        <v/>
      </c>
      <c r="J3" s="11" t="str">
        <f>IF(B3="","",SUM(H3*E3))</f>
        <v/>
      </c>
      <c r="K3" s="11" t="str">
        <f>IF(B3="","",SUM(I3*E3))</f>
        <v/>
      </c>
    </row>
    <row r="4" spans="1:11" ht="15.75" customHeight="1" x14ac:dyDescent="0.35">
      <c r="A4" s="2"/>
      <c r="B4" s="2"/>
      <c r="C4" s="9"/>
      <c r="D4" s="2"/>
      <c r="E4" s="23"/>
      <c r="F4" s="2" t="str">
        <f>IF(B4="","",VLOOKUP(B4,Stock!A:B,2,0))</f>
        <v/>
      </c>
      <c r="G4" s="21" t="str">
        <f>IF(B4="","",VLOOKUP(B4,Stock!A:C,3,0))</f>
        <v/>
      </c>
      <c r="H4" s="18" t="str">
        <f>IF(B4="","",VLOOKUP(F4,Listes!A:B,2,0)*G4+G4)</f>
        <v/>
      </c>
      <c r="I4" s="10" t="str">
        <f>IF(B4="","",VLOOKUP(B4,Stock!A:D,4,0))</f>
        <v/>
      </c>
      <c r="J4" s="11" t="str">
        <f t="shared" ref="J4:J67" si="0">IF(B4="","",SUM(H4*E4))</f>
        <v/>
      </c>
      <c r="K4" s="11" t="str">
        <f t="shared" ref="K4:K67" si="1">IF(B4="","",SUM(I4*E4))</f>
        <v/>
      </c>
    </row>
    <row r="5" spans="1:11" ht="15.75" customHeight="1" x14ac:dyDescent="0.35">
      <c r="A5" s="2"/>
      <c r="B5" s="2"/>
      <c r="C5" s="9"/>
      <c r="D5" s="2"/>
      <c r="E5" s="23"/>
      <c r="F5" s="2" t="str">
        <f>IF(B5="","",VLOOKUP(B5,Stock!A:B,2,0))</f>
        <v/>
      </c>
      <c r="G5" s="21" t="str">
        <f>IF(B5="","",VLOOKUP(B5,Stock!A:C,3,0))</f>
        <v/>
      </c>
      <c r="H5" s="18" t="str">
        <f>IF(B5="","",VLOOKUP(F5,Listes!A:B,2,0)*G5+G5)</f>
        <v/>
      </c>
      <c r="I5" s="10" t="str">
        <f>IF(B5="","",VLOOKUP(B5,Stock!A:D,4,0))</f>
        <v/>
      </c>
      <c r="J5" s="11" t="str">
        <f t="shared" si="0"/>
        <v/>
      </c>
      <c r="K5" s="11" t="str">
        <f t="shared" si="1"/>
        <v/>
      </c>
    </row>
    <row r="6" spans="1:11" ht="15.75" customHeight="1" x14ac:dyDescent="0.35">
      <c r="A6" s="2"/>
      <c r="B6" s="2"/>
      <c r="C6" s="9"/>
      <c r="D6" s="2"/>
      <c r="E6" s="23"/>
      <c r="F6" s="2" t="str">
        <f>IF(B6="","",VLOOKUP(B6,Stock!A:B,2,0))</f>
        <v/>
      </c>
      <c r="G6" s="21" t="str">
        <f>IF(B6="","",VLOOKUP(B6,Stock!A:C,3,0))</f>
        <v/>
      </c>
      <c r="H6" s="18" t="str">
        <f>IF(B6="","",VLOOKUP(F6,Listes!A:B,2,0)*G6+G6)</f>
        <v/>
      </c>
      <c r="I6" s="10" t="str">
        <f>IF(B6="","",VLOOKUP(B6,Stock!A:D,4,0))</f>
        <v/>
      </c>
      <c r="J6" s="11" t="str">
        <f t="shared" si="0"/>
        <v/>
      </c>
      <c r="K6" s="11" t="str">
        <f t="shared" si="1"/>
        <v/>
      </c>
    </row>
    <row r="7" spans="1:11" x14ac:dyDescent="0.35">
      <c r="A7" s="2"/>
      <c r="B7" s="2"/>
      <c r="C7" s="9"/>
      <c r="D7" s="2"/>
      <c r="E7" s="23"/>
      <c r="F7" s="2" t="str">
        <f>IF(B7="","",VLOOKUP(B7,Stock!A:B,2,0))</f>
        <v/>
      </c>
      <c r="G7" s="21" t="str">
        <f>IF(B7="","",VLOOKUP(B7,Stock!A:C,3,0))</f>
        <v/>
      </c>
      <c r="H7" s="18" t="str">
        <f>IF(B7="","",VLOOKUP(F7,Listes!A:B,2,0)*G7+G7)</f>
        <v/>
      </c>
      <c r="I7" s="10" t="str">
        <f>IF(B7="","",VLOOKUP(B7,Stock!A:D,4,0))</f>
        <v/>
      </c>
      <c r="J7" s="11" t="str">
        <f t="shared" si="0"/>
        <v/>
      </c>
      <c r="K7" s="11" t="str">
        <f t="shared" si="1"/>
        <v/>
      </c>
    </row>
    <row r="8" spans="1:11" x14ac:dyDescent="0.35">
      <c r="A8" s="2"/>
      <c r="B8" s="2"/>
      <c r="C8" s="9"/>
      <c r="D8" s="2"/>
      <c r="E8" s="23"/>
      <c r="F8" s="2" t="str">
        <f>IF(B8="","",VLOOKUP(B8,Stock!A:B,2,0))</f>
        <v/>
      </c>
      <c r="G8" s="21" t="str">
        <f>IF(B8="","",VLOOKUP(B8,Stock!A:C,3,0))</f>
        <v/>
      </c>
      <c r="H8" s="18" t="str">
        <f>IF(B8="","",VLOOKUP(F8,Listes!A:B,2,0)*G8+G8)</f>
        <v/>
      </c>
      <c r="I8" s="10" t="str">
        <f>IF(B8="","",VLOOKUP(B8,Stock!A:D,4,0))</f>
        <v/>
      </c>
      <c r="J8" s="11" t="str">
        <f t="shared" si="0"/>
        <v/>
      </c>
      <c r="K8" s="11" t="str">
        <f t="shared" si="1"/>
        <v/>
      </c>
    </row>
    <row r="9" spans="1:11" ht="14.5" customHeight="1" x14ac:dyDescent="0.35">
      <c r="A9" s="2"/>
      <c r="B9" s="2"/>
      <c r="C9" s="9"/>
      <c r="D9" s="2"/>
      <c r="E9" s="23"/>
      <c r="F9" s="2" t="str">
        <f>IF(B9="","",VLOOKUP(B9,Stock!A:B,2,0))</f>
        <v/>
      </c>
      <c r="G9" s="21" t="str">
        <f>IF(B9="","",VLOOKUP(B9,Stock!A:C,3,0))</f>
        <v/>
      </c>
      <c r="H9" s="18" t="str">
        <f>IF(B9="","",VLOOKUP(F9,Listes!A:B,2,0)*G9+G9)</f>
        <v/>
      </c>
      <c r="I9" s="10" t="str">
        <f>IF(B9="","",VLOOKUP(B9,Stock!A:D,4,0))</f>
        <v/>
      </c>
      <c r="J9" s="11" t="str">
        <f t="shared" si="0"/>
        <v/>
      </c>
      <c r="K9" s="11" t="str">
        <f t="shared" si="1"/>
        <v/>
      </c>
    </row>
    <row r="10" spans="1:11" x14ac:dyDescent="0.35">
      <c r="A10" s="2"/>
      <c r="B10" s="2"/>
      <c r="C10" s="9"/>
      <c r="D10" s="2"/>
      <c r="E10" s="23"/>
      <c r="F10" s="2" t="str">
        <f>IF(B10="","",VLOOKUP(B10,Stock!A:B,2,0))</f>
        <v/>
      </c>
      <c r="G10" s="21" t="str">
        <f>IF(B10="","",VLOOKUP(B10,Stock!A:C,3,0))</f>
        <v/>
      </c>
      <c r="H10" s="18" t="str">
        <f>IF(B10="","",VLOOKUP(F10,Listes!A:B,2,0)*G10+G10)</f>
        <v/>
      </c>
      <c r="I10" s="10" t="str">
        <f>IF(B10="","",VLOOKUP(B10,Stock!A:D,4,0))</f>
        <v/>
      </c>
      <c r="J10" s="11" t="str">
        <f t="shared" si="0"/>
        <v/>
      </c>
      <c r="K10" s="11" t="str">
        <f t="shared" si="1"/>
        <v/>
      </c>
    </row>
    <row r="11" spans="1:11" x14ac:dyDescent="0.35">
      <c r="A11" s="2"/>
      <c r="B11" s="2"/>
      <c r="C11" s="9"/>
      <c r="D11" s="2"/>
      <c r="E11" s="23"/>
      <c r="F11" s="2" t="str">
        <f>IF(B11="","",VLOOKUP(B11,Stock!A:B,2,0))</f>
        <v/>
      </c>
      <c r="G11" s="21" t="str">
        <f>IF(B11="","",VLOOKUP(B11,Stock!A:C,3,0))</f>
        <v/>
      </c>
      <c r="H11" s="18" t="str">
        <f>IF(B11="","",VLOOKUP(F11,Listes!A:B,2,0)*G11+G11)</f>
        <v/>
      </c>
      <c r="I11" s="10" t="str">
        <f>IF(B11="","",VLOOKUP(B11,Stock!A:D,4,0))</f>
        <v/>
      </c>
      <c r="J11" s="11" t="str">
        <f t="shared" si="0"/>
        <v/>
      </c>
      <c r="K11" s="11" t="str">
        <f t="shared" si="1"/>
        <v/>
      </c>
    </row>
    <row r="12" spans="1:11" x14ac:dyDescent="0.35">
      <c r="A12" s="2"/>
      <c r="B12" s="2"/>
      <c r="C12" s="9"/>
      <c r="D12" s="2"/>
      <c r="E12" s="23"/>
      <c r="F12" s="2" t="str">
        <f>IF(B12="","",VLOOKUP(B12,Stock!A:B,2,0))</f>
        <v/>
      </c>
      <c r="G12" s="21" t="str">
        <f>IF(B12="","",VLOOKUP(B12,Stock!A:C,3,0))</f>
        <v/>
      </c>
      <c r="H12" s="18" t="str">
        <f>IF(B12="","",VLOOKUP(F12,Listes!A:B,2,0)*G12+G12)</f>
        <v/>
      </c>
      <c r="I12" s="10" t="str">
        <f>IF(B12="","",VLOOKUP(B12,Stock!A:D,4,0))</f>
        <v/>
      </c>
      <c r="J12" s="11" t="str">
        <f t="shared" si="0"/>
        <v/>
      </c>
      <c r="K12" s="11" t="str">
        <f t="shared" si="1"/>
        <v/>
      </c>
    </row>
    <row r="13" spans="1:11" x14ac:dyDescent="0.35">
      <c r="A13" s="2"/>
      <c r="B13" s="2"/>
      <c r="C13" s="9"/>
      <c r="D13" s="2"/>
      <c r="E13" s="23"/>
      <c r="F13" s="2" t="str">
        <f>IF(B13="","",VLOOKUP(B13,Stock!A:B,2,0))</f>
        <v/>
      </c>
      <c r="G13" s="21" t="str">
        <f>IF(B13="","",VLOOKUP(B13,Stock!A:C,3,0))</f>
        <v/>
      </c>
      <c r="H13" s="18" t="str">
        <f>IF(B13="","",VLOOKUP(F13,Listes!A:B,2,0)*G13+G13)</f>
        <v/>
      </c>
      <c r="I13" s="10" t="str">
        <f>IF(B13="","",VLOOKUP(B13,Stock!A:D,4,0))</f>
        <v/>
      </c>
      <c r="J13" s="11" t="str">
        <f t="shared" si="0"/>
        <v/>
      </c>
      <c r="K13" s="11" t="str">
        <f t="shared" si="1"/>
        <v/>
      </c>
    </row>
    <row r="14" spans="1:11" x14ac:dyDescent="0.35">
      <c r="A14" s="2"/>
      <c r="B14" s="2"/>
      <c r="C14" s="9"/>
      <c r="D14" s="2"/>
      <c r="E14" s="23"/>
      <c r="F14" s="2" t="str">
        <f>IF(B14="","",VLOOKUP(B14,Stock!A:B,2,0))</f>
        <v/>
      </c>
      <c r="G14" s="21" t="str">
        <f>IF(B14="","",VLOOKUP(B14,Stock!A:C,3,0))</f>
        <v/>
      </c>
      <c r="H14" s="18" t="str">
        <f>IF(B14="","",VLOOKUP(F14,Listes!A:B,2,0)*G14+G14)</f>
        <v/>
      </c>
      <c r="I14" s="10" t="str">
        <f>IF(B14="","",VLOOKUP(B14,Stock!A:D,4,0))</f>
        <v/>
      </c>
      <c r="J14" s="11" t="str">
        <f t="shared" si="0"/>
        <v/>
      </c>
      <c r="K14" s="11" t="str">
        <f t="shared" si="1"/>
        <v/>
      </c>
    </row>
    <row r="15" spans="1:11" x14ac:dyDescent="0.35">
      <c r="A15" s="2"/>
      <c r="B15" s="2"/>
      <c r="C15" s="9"/>
      <c r="D15" s="2"/>
      <c r="E15" s="23"/>
      <c r="F15" s="2" t="str">
        <f>IF(B15="","",VLOOKUP(B15,Stock!A:B,2,0))</f>
        <v/>
      </c>
      <c r="G15" s="21" t="str">
        <f>IF(B15="","",VLOOKUP(B15,Stock!A:C,3,0))</f>
        <v/>
      </c>
      <c r="H15" s="18" t="str">
        <f>IF(B15="","",VLOOKUP(F15,Listes!A:B,2,0)*G15+G15)</f>
        <v/>
      </c>
      <c r="I15" s="10" t="str">
        <f>IF(B15="","",VLOOKUP(B15,Stock!A:D,4,0))</f>
        <v/>
      </c>
      <c r="J15" s="11" t="str">
        <f t="shared" si="0"/>
        <v/>
      </c>
      <c r="K15" s="11" t="str">
        <f t="shared" si="1"/>
        <v/>
      </c>
    </row>
    <row r="16" spans="1:11" x14ac:dyDescent="0.35">
      <c r="A16" s="2"/>
      <c r="B16" s="2"/>
      <c r="C16" s="9"/>
      <c r="D16" s="2"/>
      <c r="E16" s="23"/>
      <c r="F16" s="2" t="str">
        <f>IF(B16="","",VLOOKUP(B16,Stock!A:B,2,0))</f>
        <v/>
      </c>
      <c r="G16" s="21" t="str">
        <f>IF(B16="","",VLOOKUP(B16,Stock!A:C,3,0))</f>
        <v/>
      </c>
      <c r="H16" s="18" t="str">
        <f>IF(B16="","",VLOOKUP(F16,Listes!A:B,2,0)*G16+G16)</f>
        <v/>
      </c>
      <c r="I16" s="10" t="str">
        <f>IF(B16="","",VLOOKUP(B16,Stock!A:D,4,0))</f>
        <v/>
      </c>
      <c r="J16" s="11" t="str">
        <f t="shared" si="0"/>
        <v/>
      </c>
      <c r="K16" s="11" t="str">
        <f t="shared" si="1"/>
        <v/>
      </c>
    </row>
    <row r="17" spans="1:11" x14ac:dyDescent="0.35">
      <c r="A17" s="2"/>
      <c r="B17" s="2"/>
      <c r="C17" s="9"/>
      <c r="D17" s="2"/>
      <c r="E17" s="23"/>
      <c r="F17" s="2" t="str">
        <f>IF(B17="","",VLOOKUP(B17,Stock!A:B,2,0))</f>
        <v/>
      </c>
      <c r="G17" s="21" t="str">
        <f>IF(B17="","",VLOOKUP(B17,Stock!A:C,3,0))</f>
        <v/>
      </c>
      <c r="H17" s="18" t="str">
        <f>IF(B17="","",VLOOKUP(F17,Listes!A:B,2,0)*G17+G17)</f>
        <v/>
      </c>
      <c r="I17" s="10" t="str">
        <f>IF(B17="","",VLOOKUP(B17,Stock!A:D,4,0))</f>
        <v/>
      </c>
      <c r="J17" s="11" t="str">
        <f t="shared" si="0"/>
        <v/>
      </c>
      <c r="K17" s="11" t="str">
        <f t="shared" si="1"/>
        <v/>
      </c>
    </row>
    <row r="18" spans="1:11" x14ac:dyDescent="0.35">
      <c r="A18" s="2"/>
      <c r="B18" s="2"/>
      <c r="C18" s="9"/>
      <c r="D18" s="2"/>
      <c r="E18" s="23"/>
      <c r="F18" s="2" t="str">
        <f>IF(B18="","",VLOOKUP(B18,Stock!A:B,2,0))</f>
        <v/>
      </c>
      <c r="G18" s="21" t="str">
        <f>IF(B18="","",VLOOKUP(B18,Stock!A:C,3,0))</f>
        <v/>
      </c>
      <c r="H18" s="18" t="str">
        <f>IF(B18="","",VLOOKUP(F18,Listes!A:B,2,0)*G18+G18)</f>
        <v/>
      </c>
      <c r="I18" s="10" t="str">
        <f>IF(B18="","",VLOOKUP(B18,Stock!A:D,4,0))</f>
        <v/>
      </c>
      <c r="J18" s="11" t="str">
        <f t="shared" si="0"/>
        <v/>
      </c>
      <c r="K18" s="11" t="str">
        <f t="shared" si="1"/>
        <v/>
      </c>
    </row>
    <row r="19" spans="1:11" x14ac:dyDescent="0.35">
      <c r="A19" s="2"/>
      <c r="B19" s="2"/>
      <c r="C19" s="9"/>
      <c r="D19" s="2"/>
      <c r="E19" s="23"/>
      <c r="F19" s="2" t="str">
        <f>IF(B19="","",VLOOKUP(B19,Stock!A:B,2,0))</f>
        <v/>
      </c>
      <c r="G19" s="21" t="str">
        <f>IF(B19="","",VLOOKUP(B19,Stock!A:C,3,0))</f>
        <v/>
      </c>
      <c r="H19" s="18" t="str">
        <f>IF(B19="","",VLOOKUP(F19,Listes!A:B,2,0)*G19+G19)</f>
        <v/>
      </c>
      <c r="I19" s="10" t="str">
        <f>IF(B19="","",VLOOKUP(B19,Stock!A:D,4,0))</f>
        <v/>
      </c>
      <c r="J19" s="11" t="str">
        <f t="shared" si="0"/>
        <v/>
      </c>
      <c r="K19" s="11" t="str">
        <f t="shared" si="1"/>
        <v/>
      </c>
    </row>
    <row r="20" spans="1:11" x14ac:dyDescent="0.35">
      <c r="A20" s="2"/>
      <c r="B20" s="2"/>
      <c r="C20" s="9"/>
      <c r="D20" s="2"/>
      <c r="E20" s="23"/>
      <c r="F20" s="2" t="str">
        <f>IF(B20="","",VLOOKUP(B20,Stock!A:B,2,0))</f>
        <v/>
      </c>
      <c r="G20" s="21" t="str">
        <f>IF(B20="","",VLOOKUP(B20,Stock!A:C,3,0))</f>
        <v/>
      </c>
      <c r="H20" s="18" t="str">
        <f>IF(B20="","",VLOOKUP(F20,Listes!A:B,2,0)*G20+G20)</f>
        <v/>
      </c>
      <c r="I20" s="10" t="str">
        <f>IF(B20="","",VLOOKUP(B20,Stock!A:D,4,0))</f>
        <v/>
      </c>
      <c r="J20" s="11" t="str">
        <f t="shared" si="0"/>
        <v/>
      </c>
      <c r="K20" s="11" t="str">
        <f t="shared" si="1"/>
        <v/>
      </c>
    </row>
    <row r="21" spans="1:11" x14ac:dyDescent="0.35">
      <c r="A21" s="2"/>
      <c r="B21" s="2"/>
      <c r="C21" s="9"/>
      <c r="D21" s="2"/>
      <c r="E21" s="23"/>
      <c r="F21" s="2" t="str">
        <f>IF(B21="","",VLOOKUP(B21,Stock!A:B,2,0))</f>
        <v/>
      </c>
      <c r="G21" s="21" t="str">
        <f>IF(B21="","",VLOOKUP(B21,Stock!A:C,3,0))</f>
        <v/>
      </c>
      <c r="H21" s="18" t="str">
        <f>IF(B21="","",VLOOKUP(F21,Listes!A:B,2,0)*G21+G21)</f>
        <v/>
      </c>
      <c r="I21" s="10" t="str">
        <f>IF(B21="","",VLOOKUP(B21,Stock!A:D,4,0))</f>
        <v/>
      </c>
      <c r="J21" s="11" t="str">
        <f t="shared" si="0"/>
        <v/>
      </c>
      <c r="K21" s="11" t="str">
        <f t="shared" si="1"/>
        <v/>
      </c>
    </row>
    <row r="22" spans="1:11" x14ac:dyDescent="0.35">
      <c r="A22" s="2"/>
      <c r="B22" s="2"/>
      <c r="C22" s="9"/>
      <c r="D22" s="2"/>
      <c r="E22" s="23"/>
      <c r="F22" s="2" t="str">
        <f>IF(B22="","",VLOOKUP(B22,Stock!A:B,2,0))</f>
        <v/>
      </c>
      <c r="G22" s="21" t="str">
        <f>IF(B22="","",VLOOKUP(B22,Stock!A:C,3,0))</f>
        <v/>
      </c>
      <c r="H22" s="18" t="str">
        <f>IF(B22="","",VLOOKUP(F22,Listes!A:B,2,0)*G22+G22)</f>
        <v/>
      </c>
      <c r="I22" s="10" t="str">
        <f>IF(B22="","",VLOOKUP(B22,Stock!A:D,4,0))</f>
        <v/>
      </c>
      <c r="J22" s="11" t="str">
        <f t="shared" si="0"/>
        <v/>
      </c>
      <c r="K22" s="11" t="str">
        <f t="shared" si="1"/>
        <v/>
      </c>
    </row>
    <row r="23" spans="1:11" x14ac:dyDescent="0.35">
      <c r="A23" s="2"/>
      <c r="B23" s="2"/>
      <c r="C23" s="9"/>
      <c r="D23" s="2"/>
      <c r="E23" s="23"/>
      <c r="F23" s="2" t="str">
        <f>IF(B23="","",VLOOKUP(B23,Stock!A:B,2,0))</f>
        <v/>
      </c>
      <c r="G23" s="21" t="str">
        <f>IF(B23="","",VLOOKUP(B23,Stock!A:C,3,0))</f>
        <v/>
      </c>
      <c r="H23" s="18" t="str">
        <f>IF(B23="","",VLOOKUP(F23,Listes!A:B,2,0)*G23+G23)</f>
        <v/>
      </c>
      <c r="I23" s="10" t="str">
        <f>IF(B23="","",VLOOKUP(B23,Stock!A:D,4,0))</f>
        <v/>
      </c>
      <c r="J23" s="11" t="str">
        <f t="shared" si="0"/>
        <v/>
      </c>
      <c r="K23" s="11" t="str">
        <f t="shared" si="1"/>
        <v/>
      </c>
    </row>
    <row r="24" spans="1:11" x14ac:dyDescent="0.35">
      <c r="A24" s="2"/>
      <c r="B24" s="2"/>
      <c r="C24" s="9"/>
      <c r="D24" s="2"/>
      <c r="E24" s="23"/>
      <c r="F24" s="2" t="str">
        <f>IF(B24="","",VLOOKUP(B24,Stock!A:B,2,0))</f>
        <v/>
      </c>
      <c r="G24" s="21" t="str">
        <f>IF(B24="","",VLOOKUP(B24,Stock!A:C,3,0))</f>
        <v/>
      </c>
      <c r="H24" s="18" t="str">
        <f>IF(B24="","",VLOOKUP(F24,Listes!A:B,2,0)*G24+G24)</f>
        <v/>
      </c>
      <c r="I24" s="10" t="str">
        <f>IF(B24="","",VLOOKUP(B24,Stock!A:D,4,0))</f>
        <v/>
      </c>
      <c r="J24" s="11" t="str">
        <f t="shared" si="0"/>
        <v/>
      </c>
      <c r="K24" s="11" t="str">
        <f t="shared" si="1"/>
        <v/>
      </c>
    </row>
    <row r="25" spans="1:11" x14ac:dyDescent="0.35">
      <c r="A25" s="2"/>
      <c r="B25" s="2"/>
      <c r="C25" s="9"/>
      <c r="D25" s="2"/>
      <c r="E25" s="23"/>
      <c r="F25" s="2" t="str">
        <f>IF(B25="","",VLOOKUP(B25,Stock!A:B,2,0))</f>
        <v/>
      </c>
      <c r="G25" s="21" t="str">
        <f>IF(B25="","",VLOOKUP(B25,Stock!A:C,3,0))</f>
        <v/>
      </c>
      <c r="H25" s="18" t="str">
        <f>IF(B25="","",VLOOKUP(F25,Listes!A:B,2,0)*G25+G25)</f>
        <v/>
      </c>
      <c r="I25" s="10" t="str">
        <f>IF(B25="","",VLOOKUP(B25,Stock!A:D,4,0))</f>
        <v/>
      </c>
      <c r="J25" s="11" t="str">
        <f t="shared" si="0"/>
        <v/>
      </c>
      <c r="K25" s="11" t="str">
        <f t="shared" si="1"/>
        <v/>
      </c>
    </row>
    <row r="26" spans="1:11" x14ac:dyDescent="0.35">
      <c r="A26" s="2"/>
      <c r="B26" s="2"/>
      <c r="C26" s="9"/>
      <c r="D26" s="2"/>
      <c r="E26" s="23"/>
      <c r="F26" s="2" t="str">
        <f>IF(B26="","",VLOOKUP(B26,Stock!A:B,2,0))</f>
        <v/>
      </c>
      <c r="G26" s="21" t="str">
        <f>IF(B26="","",VLOOKUP(B26,Stock!A:C,3,0))</f>
        <v/>
      </c>
      <c r="H26" s="18" t="str">
        <f>IF(B26="","",VLOOKUP(F26,Listes!A:B,2,0)*G26+G26)</f>
        <v/>
      </c>
      <c r="I26" s="10" t="str">
        <f>IF(B26="","",VLOOKUP(B26,Stock!A:D,4,0))</f>
        <v/>
      </c>
      <c r="J26" s="11" t="str">
        <f t="shared" si="0"/>
        <v/>
      </c>
      <c r="K26" s="11" t="str">
        <f t="shared" si="1"/>
        <v/>
      </c>
    </row>
    <row r="27" spans="1:11" x14ac:dyDescent="0.35">
      <c r="A27" s="2"/>
      <c r="B27" s="2"/>
      <c r="C27" s="9"/>
      <c r="D27" s="2"/>
      <c r="E27" s="23"/>
      <c r="F27" s="2" t="str">
        <f>IF(B27="","",VLOOKUP(B27,Stock!A:B,2,0))</f>
        <v/>
      </c>
      <c r="G27" s="21" t="str">
        <f>IF(B27="","",VLOOKUP(B27,Stock!A:C,3,0))</f>
        <v/>
      </c>
      <c r="H27" s="18" t="str">
        <f>IF(B27="","",VLOOKUP(F27,Listes!A:B,2,0)*G27+G27)</f>
        <v/>
      </c>
      <c r="I27" s="10" t="str">
        <f>IF(B27="","",VLOOKUP(B27,Stock!A:D,4,0))</f>
        <v/>
      </c>
      <c r="J27" s="11" t="str">
        <f t="shared" si="0"/>
        <v/>
      </c>
      <c r="K27" s="11" t="str">
        <f t="shared" si="1"/>
        <v/>
      </c>
    </row>
    <row r="28" spans="1:11" x14ac:dyDescent="0.35">
      <c r="A28" s="2"/>
      <c r="B28" s="2"/>
      <c r="C28" s="9"/>
      <c r="D28" s="2"/>
      <c r="E28" s="23"/>
      <c r="F28" s="2" t="str">
        <f>IF(B28="","",VLOOKUP(B28,Stock!A:B,2,0))</f>
        <v/>
      </c>
      <c r="G28" s="21" t="str">
        <f>IF(B28="","",VLOOKUP(B28,Stock!A:C,3,0))</f>
        <v/>
      </c>
      <c r="H28" s="18" t="str">
        <f>IF(B28="","",VLOOKUP(F28,Listes!A:B,2,0)*G28+G28)</f>
        <v/>
      </c>
      <c r="I28" s="10" t="str">
        <f>IF(B28="","",VLOOKUP(B28,Stock!A:D,4,0))</f>
        <v/>
      </c>
      <c r="J28" s="11" t="str">
        <f t="shared" si="0"/>
        <v/>
      </c>
      <c r="K28" s="11" t="str">
        <f t="shared" si="1"/>
        <v/>
      </c>
    </row>
    <row r="29" spans="1:11" x14ac:dyDescent="0.35">
      <c r="A29" s="2"/>
      <c r="B29" s="2"/>
      <c r="C29" s="9"/>
      <c r="D29" s="2"/>
      <c r="E29" s="23"/>
      <c r="F29" s="2" t="str">
        <f>IF(B29="","",VLOOKUP(B29,Stock!A:B,2,0))</f>
        <v/>
      </c>
      <c r="G29" s="21" t="str">
        <f>IF(B29="","",VLOOKUP(B29,Stock!A:C,3,0))</f>
        <v/>
      </c>
      <c r="H29" s="18" t="str">
        <f>IF(B29="","",VLOOKUP(F29,Listes!A:B,2,0)*G29+G29)</f>
        <v/>
      </c>
      <c r="I29" s="10" t="str">
        <f>IF(B29="","",VLOOKUP(B29,Stock!A:D,4,0))</f>
        <v/>
      </c>
      <c r="J29" s="11" t="str">
        <f t="shared" si="0"/>
        <v/>
      </c>
      <c r="K29" s="11" t="str">
        <f t="shared" si="1"/>
        <v/>
      </c>
    </row>
    <row r="30" spans="1:11" x14ac:dyDescent="0.35">
      <c r="A30" s="2"/>
      <c r="B30" s="2"/>
      <c r="C30" s="9"/>
      <c r="D30" s="2"/>
      <c r="E30" s="23"/>
      <c r="F30" s="2" t="str">
        <f>IF(B30="","",VLOOKUP(B30,Stock!A:B,2,0))</f>
        <v/>
      </c>
      <c r="G30" s="21" t="str">
        <f>IF(B30="","",VLOOKUP(B30,Stock!A:C,3,0))</f>
        <v/>
      </c>
      <c r="H30" s="18" t="str">
        <f>IF(B30="","",VLOOKUP(F30,Listes!A:B,2,0)*G30+G30)</f>
        <v/>
      </c>
      <c r="I30" s="10" t="str">
        <f>IF(B30="","",VLOOKUP(B30,Stock!A:D,4,0))</f>
        <v/>
      </c>
      <c r="J30" s="11" t="str">
        <f t="shared" si="0"/>
        <v/>
      </c>
      <c r="K30" s="11" t="str">
        <f t="shared" si="1"/>
        <v/>
      </c>
    </row>
    <row r="31" spans="1:11" x14ac:dyDescent="0.35">
      <c r="A31" s="2"/>
      <c r="B31" s="2"/>
      <c r="C31" s="9"/>
      <c r="D31" s="2"/>
      <c r="E31" s="23"/>
      <c r="F31" s="2" t="str">
        <f>IF(B31="","",VLOOKUP(B31,Stock!A:B,2,0))</f>
        <v/>
      </c>
      <c r="G31" s="21" t="str">
        <f>IF(B31="","",VLOOKUP(B31,Stock!A:C,3,0))</f>
        <v/>
      </c>
      <c r="H31" s="18" t="str">
        <f>IF(B31="","",VLOOKUP(F31,Listes!A:B,2,0)*G31+G31)</f>
        <v/>
      </c>
      <c r="I31" s="10" t="str">
        <f>IF(B31="","",VLOOKUP(B31,Stock!A:D,4,0))</f>
        <v/>
      </c>
      <c r="J31" s="11" t="str">
        <f t="shared" si="0"/>
        <v/>
      </c>
      <c r="K31" s="11" t="str">
        <f t="shared" si="1"/>
        <v/>
      </c>
    </row>
    <row r="32" spans="1:11" x14ac:dyDescent="0.35">
      <c r="A32" s="2"/>
      <c r="B32" s="2"/>
      <c r="C32" s="9"/>
      <c r="D32" s="2"/>
      <c r="E32" s="23"/>
      <c r="F32" s="2" t="str">
        <f>IF(B32="","",VLOOKUP(B32,Stock!A:B,2,0))</f>
        <v/>
      </c>
      <c r="G32" s="21" t="str">
        <f>IF(B32="","",VLOOKUP(B32,Stock!A:C,3,0))</f>
        <v/>
      </c>
      <c r="H32" s="18" t="str">
        <f>IF(B32="","",VLOOKUP(F32,Listes!A:B,2,0)*G32+G32)</f>
        <v/>
      </c>
      <c r="I32" s="10" t="str">
        <f>IF(B32="","",VLOOKUP(B32,Stock!A:D,4,0))</f>
        <v/>
      </c>
      <c r="J32" s="11" t="str">
        <f t="shared" si="0"/>
        <v/>
      </c>
      <c r="K32" s="11" t="str">
        <f t="shared" si="1"/>
        <v/>
      </c>
    </row>
    <row r="33" spans="1:11" x14ac:dyDescent="0.35">
      <c r="A33" s="2"/>
      <c r="B33" s="2"/>
      <c r="C33" s="9"/>
      <c r="D33" s="2"/>
      <c r="E33" s="23"/>
      <c r="F33" s="2" t="str">
        <f>IF(B33="","",VLOOKUP(B33,Stock!A:B,2,0))</f>
        <v/>
      </c>
      <c r="G33" s="21" t="str">
        <f>IF(B33="","",VLOOKUP(B33,Stock!A:C,3,0))</f>
        <v/>
      </c>
      <c r="H33" s="18" t="str">
        <f>IF(B33="","",VLOOKUP(F33,Listes!A:B,2,0)*G33+G33)</f>
        <v/>
      </c>
      <c r="I33" s="10" t="str">
        <f>IF(B33="","",VLOOKUP(B33,Stock!A:D,4,0))</f>
        <v/>
      </c>
      <c r="J33" s="11" t="str">
        <f t="shared" si="0"/>
        <v/>
      </c>
      <c r="K33" s="11" t="str">
        <f t="shared" si="1"/>
        <v/>
      </c>
    </row>
    <row r="34" spans="1:11" x14ac:dyDescent="0.35">
      <c r="A34" s="2"/>
      <c r="B34" s="2"/>
      <c r="C34" s="9"/>
      <c r="D34" s="2"/>
      <c r="E34" s="23"/>
      <c r="F34" s="2" t="str">
        <f>IF(B34="","",VLOOKUP(B34,Stock!A:B,2,0))</f>
        <v/>
      </c>
      <c r="G34" s="21" t="str">
        <f>IF(B34="","",VLOOKUP(B34,Stock!A:C,3,0))</f>
        <v/>
      </c>
      <c r="H34" s="18" t="str">
        <f>IF(B34="","",VLOOKUP(F34,Listes!A:B,2,0)*G34+G34)</f>
        <v/>
      </c>
      <c r="I34" s="10" t="str">
        <f>IF(B34="","",VLOOKUP(B34,Stock!A:D,4,0))</f>
        <v/>
      </c>
      <c r="J34" s="11" t="str">
        <f t="shared" si="0"/>
        <v/>
      </c>
      <c r="K34" s="11" t="str">
        <f t="shared" si="1"/>
        <v/>
      </c>
    </row>
    <row r="35" spans="1:11" x14ac:dyDescent="0.35">
      <c r="A35" s="2"/>
      <c r="B35" s="2"/>
      <c r="C35" s="9"/>
      <c r="D35" s="2"/>
      <c r="E35" s="23"/>
      <c r="F35" s="2" t="str">
        <f>IF(B35="","",VLOOKUP(B35,Stock!A:B,2,0))</f>
        <v/>
      </c>
      <c r="G35" s="21" t="str">
        <f>IF(B35="","",VLOOKUP(B35,Stock!A:C,3,0))</f>
        <v/>
      </c>
      <c r="H35" s="18" t="str">
        <f>IF(B35="","",VLOOKUP(F35,Listes!A:B,2,0)*G35+G35)</f>
        <v/>
      </c>
      <c r="I35" s="10" t="str">
        <f>IF(B35="","",VLOOKUP(B35,Stock!A:D,4,0))</f>
        <v/>
      </c>
      <c r="J35" s="11" t="str">
        <f t="shared" si="0"/>
        <v/>
      </c>
      <c r="K35" s="11" t="str">
        <f t="shared" si="1"/>
        <v/>
      </c>
    </row>
    <row r="36" spans="1:11" x14ac:dyDescent="0.35">
      <c r="A36" s="2"/>
      <c r="B36" s="2"/>
      <c r="C36" s="9"/>
      <c r="D36" s="2"/>
      <c r="E36" s="23"/>
      <c r="F36" s="2" t="str">
        <f>IF(B36="","",VLOOKUP(B36,Stock!A:B,2,0))</f>
        <v/>
      </c>
      <c r="G36" s="21" t="str">
        <f>IF(B36="","",VLOOKUP(B36,Stock!A:C,3,0))</f>
        <v/>
      </c>
      <c r="H36" s="18" t="str">
        <f>IF(B36="","",VLOOKUP(F36,Listes!A:B,2,0)*G36+G36)</f>
        <v/>
      </c>
      <c r="I36" s="10" t="str">
        <f>IF(B36="","",VLOOKUP(B36,Stock!A:D,4,0))</f>
        <v/>
      </c>
      <c r="J36" s="11" t="str">
        <f t="shared" si="0"/>
        <v/>
      </c>
      <c r="K36" s="11" t="str">
        <f t="shared" si="1"/>
        <v/>
      </c>
    </row>
    <row r="37" spans="1:11" x14ac:dyDescent="0.35">
      <c r="A37" s="2"/>
      <c r="B37" s="2"/>
      <c r="C37" s="9"/>
      <c r="D37" s="2"/>
      <c r="E37" s="23"/>
      <c r="F37" s="2" t="str">
        <f>IF(B37="","",VLOOKUP(B37,Stock!A:B,2,0))</f>
        <v/>
      </c>
      <c r="G37" s="21" t="str">
        <f>IF(B37="","",VLOOKUP(B37,Stock!A:C,3,0))</f>
        <v/>
      </c>
      <c r="H37" s="18" t="str">
        <f>IF(B37="","",VLOOKUP(F37,Listes!A:B,2,0)*G37+G37)</f>
        <v/>
      </c>
      <c r="I37" s="10" t="str">
        <f>IF(B37="","",VLOOKUP(B37,Stock!A:D,4,0))</f>
        <v/>
      </c>
      <c r="J37" s="11" t="str">
        <f t="shared" si="0"/>
        <v/>
      </c>
      <c r="K37" s="11" t="str">
        <f t="shared" si="1"/>
        <v/>
      </c>
    </row>
    <row r="38" spans="1:11" x14ac:dyDescent="0.35">
      <c r="A38" s="2"/>
      <c r="B38" s="2"/>
      <c r="C38" s="9"/>
      <c r="D38" s="2"/>
      <c r="E38" s="23"/>
      <c r="F38" s="2" t="str">
        <f>IF(B38="","",VLOOKUP(B38,Stock!A:B,2,0))</f>
        <v/>
      </c>
      <c r="G38" s="21" t="str">
        <f>IF(B38="","",VLOOKUP(B38,Stock!A:C,3,0))</f>
        <v/>
      </c>
      <c r="H38" s="18" t="str">
        <f>IF(B38="","",VLOOKUP(F38,Listes!A:B,2,0)*G38+G38)</f>
        <v/>
      </c>
      <c r="I38" s="10" t="str">
        <f>IF(B38="","",VLOOKUP(B38,Stock!A:D,4,0))</f>
        <v/>
      </c>
      <c r="J38" s="11" t="str">
        <f t="shared" si="0"/>
        <v/>
      </c>
      <c r="K38" s="11" t="str">
        <f t="shared" si="1"/>
        <v/>
      </c>
    </row>
    <row r="39" spans="1:11" x14ac:dyDescent="0.35">
      <c r="A39" s="2"/>
      <c r="B39" s="2"/>
      <c r="C39" s="9"/>
      <c r="D39" s="2"/>
      <c r="E39" s="23"/>
      <c r="F39" s="2" t="str">
        <f>IF(B39="","",VLOOKUP(B39,Stock!A:B,2,0))</f>
        <v/>
      </c>
      <c r="G39" s="21" t="str">
        <f>IF(B39="","",VLOOKUP(B39,Stock!A:C,3,0))</f>
        <v/>
      </c>
      <c r="H39" s="18" t="str">
        <f>IF(B39="","",VLOOKUP(F39,Listes!A:B,2,0)*G39+G39)</f>
        <v/>
      </c>
      <c r="I39" s="10" t="str">
        <f>IF(B39="","",VLOOKUP(B39,Stock!A:D,4,0))</f>
        <v/>
      </c>
      <c r="J39" s="11" t="str">
        <f t="shared" si="0"/>
        <v/>
      </c>
      <c r="K39" s="11" t="str">
        <f t="shared" si="1"/>
        <v/>
      </c>
    </row>
    <row r="40" spans="1:11" x14ac:dyDescent="0.35">
      <c r="A40" s="2"/>
      <c r="B40" s="2"/>
      <c r="C40" s="9"/>
      <c r="D40" s="2"/>
      <c r="E40" s="23"/>
      <c r="F40" s="2" t="str">
        <f>IF(B40="","",VLOOKUP(B40,Stock!A:B,2,0))</f>
        <v/>
      </c>
      <c r="G40" s="21" t="str">
        <f>IF(B40="","",VLOOKUP(B40,Stock!A:C,3,0))</f>
        <v/>
      </c>
      <c r="H40" s="18" t="str">
        <f>IF(B40="","",VLOOKUP(F40,Listes!A:B,2,0)*G40+G40)</f>
        <v/>
      </c>
      <c r="I40" s="10" t="str">
        <f>IF(B40="","",VLOOKUP(B40,Stock!A:D,4,0))</f>
        <v/>
      </c>
      <c r="J40" s="11" t="str">
        <f t="shared" si="0"/>
        <v/>
      </c>
      <c r="K40" s="11" t="str">
        <f t="shared" si="1"/>
        <v/>
      </c>
    </row>
    <row r="41" spans="1:11" x14ac:dyDescent="0.35">
      <c r="A41" s="2"/>
      <c r="B41" s="2"/>
      <c r="C41" s="9"/>
      <c r="D41" s="2"/>
      <c r="E41" s="23"/>
      <c r="F41" s="2" t="str">
        <f>IF(B41="","",VLOOKUP(B41,Stock!A:B,2,0))</f>
        <v/>
      </c>
      <c r="G41" s="21" t="str">
        <f>IF(B41="","",VLOOKUP(B41,Stock!A:C,3,0))</f>
        <v/>
      </c>
      <c r="H41" s="18" t="str">
        <f>IF(B41="","",VLOOKUP(F41,Listes!A:B,2,0)*G41+G41)</f>
        <v/>
      </c>
      <c r="I41" s="10" t="str">
        <f>IF(B41="","",VLOOKUP(B41,Stock!A:D,4,0))</f>
        <v/>
      </c>
      <c r="J41" s="11" t="str">
        <f t="shared" si="0"/>
        <v/>
      </c>
      <c r="K41" s="11" t="str">
        <f t="shared" si="1"/>
        <v/>
      </c>
    </row>
    <row r="42" spans="1:11" x14ac:dyDescent="0.35">
      <c r="A42" s="2"/>
      <c r="B42" s="2"/>
      <c r="C42" s="9"/>
      <c r="D42" s="2"/>
      <c r="E42" s="23"/>
      <c r="F42" s="2" t="str">
        <f>IF(B42="","",VLOOKUP(B42,Stock!A:B,2,0))</f>
        <v/>
      </c>
      <c r="G42" s="21" t="str">
        <f>IF(B42="","",VLOOKUP(B42,Stock!A:C,3,0))</f>
        <v/>
      </c>
      <c r="H42" s="18" t="str">
        <f>IF(B42="","",VLOOKUP(F42,Listes!A:B,2,0)*G42+G42)</f>
        <v/>
      </c>
      <c r="I42" s="10" t="str">
        <f>IF(B42="","",VLOOKUP(B42,Stock!A:D,4,0))</f>
        <v/>
      </c>
      <c r="J42" s="11" t="str">
        <f t="shared" si="0"/>
        <v/>
      </c>
      <c r="K42" s="11" t="str">
        <f t="shared" si="1"/>
        <v/>
      </c>
    </row>
    <row r="43" spans="1:11" x14ac:dyDescent="0.35">
      <c r="A43" s="2"/>
      <c r="B43" s="2"/>
      <c r="C43" s="9"/>
      <c r="D43" s="2"/>
      <c r="E43" s="23"/>
      <c r="F43" s="2" t="str">
        <f>IF(B43="","",VLOOKUP(B43,Stock!A:B,2,0))</f>
        <v/>
      </c>
      <c r="G43" s="21" t="str">
        <f>IF(B43="","",VLOOKUP(B43,Stock!A:C,3,0))</f>
        <v/>
      </c>
      <c r="H43" s="18" t="str">
        <f>IF(B43="","",VLOOKUP(F43,Listes!A:B,2,0)*G43+G43)</f>
        <v/>
      </c>
      <c r="I43" s="10" t="str">
        <f>IF(B43="","",VLOOKUP(B43,Stock!A:D,4,0))</f>
        <v/>
      </c>
      <c r="J43" s="11" t="str">
        <f t="shared" si="0"/>
        <v/>
      </c>
      <c r="K43" s="11" t="str">
        <f t="shared" si="1"/>
        <v/>
      </c>
    </row>
    <row r="44" spans="1:11" x14ac:dyDescent="0.35">
      <c r="A44" s="2"/>
      <c r="B44" s="2"/>
      <c r="C44" s="9"/>
      <c r="D44" s="2"/>
      <c r="E44" s="23"/>
      <c r="F44" s="2" t="str">
        <f>IF(B44="","",VLOOKUP(B44,Stock!A:B,2,0))</f>
        <v/>
      </c>
      <c r="G44" s="21" t="str">
        <f>IF(B44="","",VLOOKUP(B44,Stock!A:C,3,0))</f>
        <v/>
      </c>
      <c r="H44" s="18" t="str">
        <f>IF(B44="","",VLOOKUP(F44,Listes!A:B,2,0)*G44+G44)</f>
        <v/>
      </c>
      <c r="I44" s="10" t="str">
        <f>IF(B44="","",VLOOKUP(B44,Stock!A:D,4,0))</f>
        <v/>
      </c>
      <c r="J44" s="11" t="str">
        <f t="shared" si="0"/>
        <v/>
      </c>
      <c r="K44" s="11" t="str">
        <f t="shared" si="1"/>
        <v/>
      </c>
    </row>
    <row r="45" spans="1:11" x14ac:dyDescent="0.35">
      <c r="A45" s="2"/>
      <c r="B45" s="2"/>
      <c r="C45" s="9"/>
      <c r="D45" s="2"/>
      <c r="E45" s="23"/>
      <c r="F45" s="2" t="str">
        <f>IF(B45="","",VLOOKUP(B45,Stock!A:B,2,0))</f>
        <v/>
      </c>
      <c r="G45" s="21" t="str">
        <f>IF(B45="","",VLOOKUP(B45,Stock!A:C,3,0))</f>
        <v/>
      </c>
      <c r="H45" s="18" t="str">
        <f>IF(B45="","",VLOOKUP(F45,Listes!A:B,2,0)*G45+G45)</f>
        <v/>
      </c>
      <c r="I45" s="10" t="str">
        <f>IF(B45="","",VLOOKUP(B45,Stock!A:D,4,0))</f>
        <v/>
      </c>
      <c r="J45" s="11" t="str">
        <f t="shared" si="0"/>
        <v/>
      </c>
      <c r="K45" s="11" t="str">
        <f t="shared" si="1"/>
        <v/>
      </c>
    </row>
    <row r="46" spans="1:11" x14ac:dyDescent="0.35">
      <c r="A46" s="2"/>
      <c r="B46" s="2"/>
      <c r="C46" s="9"/>
      <c r="D46" s="2"/>
      <c r="E46" s="23"/>
      <c r="F46" s="2" t="str">
        <f>IF(B46="","",VLOOKUP(B46,Stock!A:B,2,0))</f>
        <v/>
      </c>
      <c r="G46" s="21" t="str">
        <f>IF(B46="","",VLOOKUP(B46,Stock!A:C,3,0))</f>
        <v/>
      </c>
      <c r="H46" s="18" t="str">
        <f>IF(B46="","",VLOOKUP(F46,Listes!A:B,2,0)*G46+G46)</f>
        <v/>
      </c>
      <c r="I46" s="10" t="str">
        <f>IF(B46="","",VLOOKUP(B46,Stock!A:D,4,0))</f>
        <v/>
      </c>
      <c r="J46" s="11" t="str">
        <f t="shared" si="0"/>
        <v/>
      </c>
      <c r="K46" s="11" t="str">
        <f t="shared" si="1"/>
        <v/>
      </c>
    </row>
    <row r="47" spans="1:11" x14ac:dyDescent="0.35">
      <c r="A47" s="2"/>
      <c r="B47" s="2"/>
      <c r="C47" s="9"/>
      <c r="D47" s="2"/>
      <c r="E47" s="23"/>
      <c r="F47" s="2" t="str">
        <f>IF(B47="","",VLOOKUP(B47,Stock!A:B,2,0))</f>
        <v/>
      </c>
      <c r="G47" s="21" t="str">
        <f>IF(B47="","",VLOOKUP(B47,Stock!A:C,3,0))</f>
        <v/>
      </c>
      <c r="H47" s="18" t="str">
        <f>IF(B47="","",VLOOKUP(F47,Listes!A:B,2,0)*G47+G47)</f>
        <v/>
      </c>
      <c r="I47" s="10" t="str">
        <f>IF(B47="","",VLOOKUP(B47,Stock!A:D,4,0))</f>
        <v/>
      </c>
      <c r="J47" s="11" t="str">
        <f t="shared" si="0"/>
        <v/>
      </c>
      <c r="K47" s="11" t="str">
        <f t="shared" si="1"/>
        <v/>
      </c>
    </row>
    <row r="48" spans="1:11" x14ac:dyDescent="0.35">
      <c r="A48" s="2"/>
      <c r="B48" s="2"/>
      <c r="C48" s="9"/>
      <c r="D48" s="2"/>
      <c r="E48" s="23"/>
      <c r="F48" s="2" t="str">
        <f>IF(B48="","",VLOOKUP(B48,Stock!A:B,2,0))</f>
        <v/>
      </c>
      <c r="G48" s="21" t="str">
        <f>IF(B48="","",VLOOKUP(B48,Stock!A:C,3,0))</f>
        <v/>
      </c>
      <c r="H48" s="18" t="str">
        <f>IF(B48="","",VLOOKUP(F48,Listes!A:B,2,0)*G48+G48)</f>
        <v/>
      </c>
      <c r="I48" s="10" t="str">
        <f>IF(B48="","",VLOOKUP(B48,Stock!A:D,4,0))</f>
        <v/>
      </c>
      <c r="J48" s="11" t="str">
        <f t="shared" si="0"/>
        <v/>
      </c>
      <c r="K48" s="11" t="str">
        <f t="shared" si="1"/>
        <v/>
      </c>
    </row>
    <row r="49" spans="1:11" x14ac:dyDescent="0.35">
      <c r="A49" s="2"/>
      <c r="B49" s="2"/>
      <c r="C49" s="9"/>
      <c r="D49" s="2"/>
      <c r="E49" s="23"/>
      <c r="F49" s="2" t="str">
        <f>IF(B49="","",VLOOKUP(B49,Stock!A:B,2,0))</f>
        <v/>
      </c>
      <c r="G49" s="21" t="str">
        <f>IF(B49="","",VLOOKUP(B49,Stock!A:C,3,0))</f>
        <v/>
      </c>
      <c r="H49" s="18" t="str">
        <f>IF(B49="","",VLOOKUP(F49,Listes!A:B,2,0)*G49+G49)</f>
        <v/>
      </c>
      <c r="I49" s="10" t="str">
        <f>IF(B49="","",VLOOKUP(B49,Stock!A:D,4,0))</f>
        <v/>
      </c>
      <c r="J49" s="11" t="str">
        <f t="shared" si="0"/>
        <v/>
      </c>
      <c r="K49" s="11" t="str">
        <f t="shared" si="1"/>
        <v/>
      </c>
    </row>
    <row r="50" spans="1:11" x14ac:dyDescent="0.35">
      <c r="A50" s="2"/>
      <c r="B50" s="2"/>
      <c r="C50" s="9"/>
      <c r="D50" s="2"/>
      <c r="E50" s="23"/>
      <c r="F50" s="2" t="str">
        <f>IF(B50="","",VLOOKUP(B50,Stock!A:B,2,0))</f>
        <v/>
      </c>
      <c r="G50" s="21" t="str">
        <f>IF(B50="","",VLOOKUP(B50,Stock!A:C,3,0))</f>
        <v/>
      </c>
      <c r="H50" s="18" t="str">
        <f>IF(B50="","",VLOOKUP(F50,Listes!A:B,2,0)*G50+G50)</f>
        <v/>
      </c>
      <c r="I50" s="10" t="str">
        <f>IF(B50="","",VLOOKUP(B50,Stock!A:D,4,0))</f>
        <v/>
      </c>
      <c r="J50" s="11" t="str">
        <f t="shared" si="0"/>
        <v/>
      </c>
      <c r="K50" s="11" t="str">
        <f t="shared" si="1"/>
        <v/>
      </c>
    </row>
    <row r="51" spans="1:11" x14ac:dyDescent="0.35">
      <c r="A51" s="2"/>
      <c r="B51" s="2"/>
      <c r="C51" s="9"/>
      <c r="D51" s="2"/>
      <c r="E51" s="23"/>
      <c r="F51" s="2" t="str">
        <f>IF(B51="","",VLOOKUP(B51,Stock!A:B,2,0))</f>
        <v/>
      </c>
      <c r="G51" s="21" t="str">
        <f>IF(B51="","",VLOOKUP(B51,Stock!A:C,3,0))</f>
        <v/>
      </c>
      <c r="H51" s="18" t="str">
        <f>IF(B51="","",VLOOKUP(F51,Listes!A:B,2,0)*G51+G51)</f>
        <v/>
      </c>
      <c r="I51" s="10" t="str">
        <f>IF(B51="","",VLOOKUP(B51,Stock!A:D,4,0))</f>
        <v/>
      </c>
      <c r="J51" s="11" t="str">
        <f t="shared" si="0"/>
        <v/>
      </c>
      <c r="K51" s="11" t="str">
        <f t="shared" si="1"/>
        <v/>
      </c>
    </row>
    <row r="52" spans="1:11" x14ac:dyDescent="0.35">
      <c r="A52" s="2"/>
      <c r="B52" s="2"/>
      <c r="C52" s="9"/>
      <c r="D52" s="2"/>
      <c r="E52" s="23"/>
      <c r="F52" s="2" t="str">
        <f>IF(B52="","",VLOOKUP(B52,Stock!A:B,2,0))</f>
        <v/>
      </c>
      <c r="G52" s="21" t="str">
        <f>IF(B52="","",VLOOKUP(B52,Stock!A:C,3,0))</f>
        <v/>
      </c>
      <c r="H52" s="18" t="str">
        <f>IF(B52="","",VLOOKUP(F52,Listes!A:B,2,0)*G52+G52)</f>
        <v/>
      </c>
      <c r="I52" s="10" t="str">
        <f>IF(B52="","",VLOOKUP(B52,Stock!A:D,4,0))</f>
        <v/>
      </c>
      <c r="J52" s="11" t="str">
        <f t="shared" si="0"/>
        <v/>
      </c>
      <c r="K52" s="11" t="str">
        <f t="shared" si="1"/>
        <v/>
      </c>
    </row>
    <row r="53" spans="1:11" x14ac:dyDescent="0.35">
      <c r="A53" s="2"/>
      <c r="B53" s="2"/>
      <c r="C53" s="9"/>
      <c r="D53" s="2"/>
      <c r="E53" s="23"/>
      <c r="F53" s="2" t="str">
        <f>IF(B53="","",VLOOKUP(B53,Stock!A:B,2,0))</f>
        <v/>
      </c>
      <c r="G53" s="21" t="str">
        <f>IF(B53="","",VLOOKUP(B53,Stock!A:C,3,0))</f>
        <v/>
      </c>
      <c r="H53" s="18" t="str">
        <f>IF(B53="","",VLOOKUP(F53,Listes!A:B,2,0)*G53+G53)</f>
        <v/>
      </c>
      <c r="I53" s="10" t="str">
        <f>IF(B53="","",VLOOKUP(B53,Stock!A:D,4,0))</f>
        <v/>
      </c>
      <c r="J53" s="11" t="str">
        <f t="shared" si="0"/>
        <v/>
      </c>
      <c r="K53" s="11" t="str">
        <f t="shared" si="1"/>
        <v/>
      </c>
    </row>
    <row r="54" spans="1:11" x14ac:dyDescent="0.35">
      <c r="A54" s="2"/>
      <c r="B54" s="2"/>
      <c r="C54" s="9"/>
      <c r="D54" s="2"/>
      <c r="E54" s="23"/>
      <c r="F54" s="2" t="str">
        <f>IF(B54="","",VLOOKUP(B54,Stock!A:B,2,0))</f>
        <v/>
      </c>
      <c r="G54" s="21" t="str">
        <f>IF(B54="","",VLOOKUP(B54,Stock!A:C,3,0))</f>
        <v/>
      </c>
      <c r="H54" s="18" t="str">
        <f>IF(B54="","",VLOOKUP(F54,Listes!A:B,2,0)*G54+G54)</f>
        <v/>
      </c>
      <c r="I54" s="10" t="str">
        <f>IF(B54="","",VLOOKUP(B54,Stock!A:D,4,0))</f>
        <v/>
      </c>
      <c r="J54" s="11" t="str">
        <f t="shared" si="0"/>
        <v/>
      </c>
      <c r="K54" s="11" t="str">
        <f t="shared" si="1"/>
        <v/>
      </c>
    </row>
    <row r="55" spans="1:11" x14ac:dyDescent="0.35">
      <c r="A55" s="2"/>
      <c r="B55" s="2"/>
      <c r="C55" s="9"/>
      <c r="D55" s="2"/>
      <c r="E55" s="23"/>
      <c r="F55" s="2" t="str">
        <f>IF(B55="","",VLOOKUP(B55,Stock!A:B,2,0))</f>
        <v/>
      </c>
      <c r="G55" s="21" t="str">
        <f>IF(B55="","",VLOOKUP(B55,Stock!A:C,3,0))</f>
        <v/>
      </c>
      <c r="H55" s="18" t="str">
        <f>IF(B55="","",VLOOKUP(F55,Listes!A:B,2,0)*G55+G55)</f>
        <v/>
      </c>
      <c r="I55" s="10" t="str">
        <f>IF(B55="","",VLOOKUP(B55,Stock!A:D,4,0))</f>
        <v/>
      </c>
      <c r="J55" s="11" t="str">
        <f t="shared" si="0"/>
        <v/>
      </c>
      <c r="K55" s="11" t="str">
        <f t="shared" si="1"/>
        <v/>
      </c>
    </row>
    <row r="56" spans="1:11" x14ac:dyDescent="0.35">
      <c r="A56" s="2"/>
      <c r="B56" s="2"/>
      <c r="C56" s="9"/>
      <c r="D56" s="2"/>
      <c r="E56" s="23"/>
      <c r="F56" s="2" t="str">
        <f>IF(B56="","",VLOOKUP(B56,Stock!A:B,2,0))</f>
        <v/>
      </c>
      <c r="G56" s="21" t="str">
        <f>IF(B56="","",VLOOKUP(B56,Stock!A:C,3,0))</f>
        <v/>
      </c>
      <c r="H56" s="18" t="str">
        <f>IF(B56="","",VLOOKUP(F56,Listes!A:B,2,0)*G56+G56)</f>
        <v/>
      </c>
      <c r="I56" s="10" t="str">
        <f>IF(B56="","",VLOOKUP(B56,Stock!A:D,4,0))</f>
        <v/>
      </c>
      <c r="J56" s="11" t="str">
        <f t="shared" si="0"/>
        <v/>
      </c>
      <c r="K56" s="11" t="str">
        <f t="shared" si="1"/>
        <v/>
      </c>
    </row>
    <row r="57" spans="1:11" x14ac:dyDescent="0.35">
      <c r="A57" s="2"/>
      <c r="B57" s="2"/>
      <c r="C57" s="9"/>
      <c r="D57" s="2"/>
      <c r="E57" s="23"/>
      <c r="F57" s="2" t="str">
        <f>IF(B57="","",VLOOKUP(B57,Stock!A:B,2,0))</f>
        <v/>
      </c>
      <c r="G57" s="21" t="str">
        <f>IF(B57="","",VLOOKUP(B57,Stock!A:C,3,0))</f>
        <v/>
      </c>
      <c r="H57" s="18" t="str">
        <f>IF(B57="","",VLOOKUP(F57,Listes!A:B,2,0)*G57+G57)</f>
        <v/>
      </c>
      <c r="I57" s="10" t="str">
        <f>IF(B57="","",VLOOKUP(B57,Stock!A:D,4,0))</f>
        <v/>
      </c>
      <c r="J57" s="11" t="str">
        <f t="shared" si="0"/>
        <v/>
      </c>
      <c r="K57" s="11" t="str">
        <f t="shared" si="1"/>
        <v/>
      </c>
    </row>
    <row r="58" spans="1:11" x14ac:dyDescent="0.35">
      <c r="A58" s="2"/>
      <c r="B58" s="2"/>
      <c r="C58" s="9"/>
      <c r="D58" s="2"/>
      <c r="E58" s="23"/>
      <c r="F58" s="2" t="str">
        <f>IF(B58="","",VLOOKUP(B58,Stock!A:B,2,0))</f>
        <v/>
      </c>
      <c r="G58" s="21" t="str">
        <f>IF(B58="","",VLOOKUP(B58,Stock!A:C,3,0))</f>
        <v/>
      </c>
      <c r="H58" s="18" t="str">
        <f>IF(B58="","",VLOOKUP(F58,Listes!A:B,2,0)*G58+G58)</f>
        <v/>
      </c>
      <c r="I58" s="10" t="str">
        <f>IF(B58="","",VLOOKUP(B58,Stock!A:D,4,0))</f>
        <v/>
      </c>
      <c r="J58" s="11" t="str">
        <f t="shared" si="0"/>
        <v/>
      </c>
      <c r="K58" s="11" t="str">
        <f t="shared" si="1"/>
        <v/>
      </c>
    </row>
    <row r="59" spans="1:11" x14ac:dyDescent="0.35">
      <c r="A59" s="2"/>
      <c r="B59" s="2"/>
      <c r="C59" s="9"/>
      <c r="D59" s="2"/>
      <c r="E59" s="23"/>
      <c r="F59" s="2" t="str">
        <f>IF(B59="","",VLOOKUP(B59,Stock!A:B,2,0))</f>
        <v/>
      </c>
      <c r="G59" s="21" t="str">
        <f>IF(B59="","",VLOOKUP(B59,Stock!A:C,3,0))</f>
        <v/>
      </c>
      <c r="H59" s="18" t="str">
        <f>IF(B59="","",VLOOKUP(F59,Listes!A:B,2,0)*G59+G59)</f>
        <v/>
      </c>
      <c r="I59" s="10" t="str">
        <f>IF(B59="","",VLOOKUP(B59,Stock!A:D,4,0))</f>
        <v/>
      </c>
      <c r="J59" s="11" t="str">
        <f t="shared" si="0"/>
        <v/>
      </c>
      <c r="K59" s="11" t="str">
        <f t="shared" si="1"/>
        <v/>
      </c>
    </row>
    <row r="60" spans="1:11" x14ac:dyDescent="0.35">
      <c r="A60" s="2"/>
      <c r="B60" s="2"/>
      <c r="C60" s="9"/>
      <c r="D60" s="2"/>
      <c r="E60" s="23"/>
      <c r="F60" s="2" t="str">
        <f>IF(B60="","",VLOOKUP(B60,Stock!A:B,2,0))</f>
        <v/>
      </c>
      <c r="G60" s="21" t="str">
        <f>IF(B60="","",VLOOKUP(B60,Stock!A:C,3,0))</f>
        <v/>
      </c>
      <c r="H60" s="18" t="str">
        <f>IF(B60="","",VLOOKUP(F60,Listes!A:B,2,0)*G60+G60)</f>
        <v/>
      </c>
      <c r="I60" s="10" t="str">
        <f>IF(B60="","",VLOOKUP(B60,Stock!A:D,4,0))</f>
        <v/>
      </c>
      <c r="J60" s="11" t="str">
        <f t="shared" si="0"/>
        <v/>
      </c>
      <c r="K60" s="11" t="str">
        <f t="shared" si="1"/>
        <v/>
      </c>
    </row>
    <row r="61" spans="1:11" x14ac:dyDescent="0.35">
      <c r="A61" s="2"/>
      <c r="B61" s="2"/>
      <c r="C61" s="9"/>
      <c r="D61" s="2"/>
      <c r="E61" s="23"/>
      <c r="F61" s="2" t="str">
        <f>IF(B61="","",VLOOKUP(B61,Stock!A:B,2,0))</f>
        <v/>
      </c>
      <c r="G61" s="21" t="str">
        <f>IF(B61="","",VLOOKUP(B61,Stock!A:C,3,0))</f>
        <v/>
      </c>
      <c r="H61" s="18" t="str">
        <f>IF(B61="","",VLOOKUP(F61,Listes!A:B,2,0)*G61+G61)</f>
        <v/>
      </c>
      <c r="I61" s="10" t="str">
        <f>IF(B61="","",VLOOKUP(B61,Stock!A:D,4,0))</f>
        <v/>
      </c>
      <c r="J61" s="11" t="str">
        <f t="shared" si="0"/>
        <v/>
      </c>
      <c r="K61" s="11" t="str">
        <f t="shared" si="1"/>
        <v/>
      </c>
    </row>
    <row r="62" spans="1:11" x14ac:dyDescent="0.35">
      <c r="A62" s="2"/>
      <c r="B62" s="2"/>
      <c r="C62" s="9"/>
      <c r="D62" s="2"/>
      <c r="E62" s="23"/>
      <c r="F62" s="2" t="str">
        <f>IF(B62="","",VLOOKUP(B62,Stock!A:B,2,0))</f>
        <v/>
      </c>
      <c r="G62" s="21" t="str">
        <f>IF(B62="","",VLOOKUP(B62,Stock!A:C,3,0))</f>
        <v/>
      </c>
      <c r="H62" s="18" t="str">
        <f>IF(B62="","",VLOOKUP(F62,Listes!A:B,2,0)*G62+G62)</f>
        <v/>
      </c>
      <c r="I62" s="10" t="str">
        <f>IF(B62="","",VLOOKUP(B62,Stock!A:D,4,0))</f>
        <v/>
      </c>
      <c r="J62" s="11" t="str">
        <f t="shared" si="0"/>
        <v/>
      </c>
      <c r="K62" s="11" t="str">
        <f t="shared" si="1"/>
        <v/>
      </c>
    </row>
    <row r="63" spans="1:11" x14ac:dyDescent="0.35">
      <c r="A63" s="2"/>
      <c r="B63" s="2"/>
      <c r="C63" s="9"/>
      <c r="D63" s="2"/>
      <c r="E63" s="23"/>
      <c r="F63" s="2" t="str">
        <f>IF(B63="","",VLOOKUP(B63,Stock!A:B,2,0))</f>
        <v/>
      </c>
      <c r="G63" s="21" t="str">
        <f>IF(B63="","",VLOOKUP(B63,Stock!A:C,3,0))</f>
        <v/>
      </c>
      <c r="H63" s="18" t="str">
        <f>IF(B63="","",VLOOKUP(F63,Listes!A:B,2,0)*G63+G63)</f>
        <v/>
      </c>
      <c r="I63" s="10" t="str">
        <f>IF(B63="","",VLOOKUP(B63,Stock!A:D,4,0))</f>
        <v/>
      </c>
      <c r="J63" s="11" t="str">
        <f t="shared" si="0"/>
        <v/>
      </c>
      <c r="K63" s="11" t="str">
        <f t="shared" si="1"/>
        <v/>
      </c>
    </row>
    <row r="64" spans="1:11" x14ac:dyDescent="0.35">
      <c r="A64" s="2"/>
      <c r="B64" s="2"/>
      <c r="C64" s="9"/>
      <c r="D64" s="2"/>
      <c r="E64" s="23"/>
      <c r="F64" s="2" t="str">
        <f>IF(B64="","",VLOOKUP(B64,Stock!A:B,2,0))</f>
        <v/>
      </c>
      <c r="G64" s="21" t="str">
        <f>IF(B64="","",VLOOKUP(B64,Stock!A:C,3,0))</f>
        <v/>
      </c>
      <c r="H64" s="18" t="str">
        <f>IF(B64="","",VLOOKUP(F64,Listes!A:B,2,0)*G64+G64)</f>
        <v/>
      </c>
      <c r="I64" s="10" t="str">
        <f>IF(B64="","",VLOOKUP(B64,Stock!A:D,4,0))</f>
        <v/>
      </c>
      <c r="J64" s="11" t="str">
        <f t="shared" si="0"/>
        <v/>
      </c>
      <c r="K64" s="11" t="str">
        <f t="shared" si="1"/>
        <v/>
      </c>
    </row>
    <row r="65" spans="1:11" x14ac:dyDescent="0.35">
      <c r="A65" s="2"/>
      <c r="B65" s="2"/>
      <c r="C65" s="9"/>
      <c r="D65" s="2"/>
      <c r="E65" s="23"/>
      <c r="F65" s="2" t="str">
        <f>IF(B65="","",VLOOKUP(B65,Stock!A:B,2,0))</f>
        <v/>
      </c>
      <c r="G65" s="21" t="str">
        <f>IF(B65="","",VLOOKUP(B65,Stock!A:C,3,0))</f>
        <v/>
      </c>
      <c r="H65" s="18" t="str">
        <f>IF(B65="","",VLOOKUP(F65,Listes!A:B,2,0)*G65+G65)</f>
        <v/>
      </c>
      <c r="I65" s="10" t="str">
        <f>IF(B65="","",VLOOKUP(B65,Stock!A:D,4,0))</f>
        <v/>
      </c>
      <c r="J65" s="11" t="str">
        <f t="shared" si="0"/>
        <v/>
      </c>
      <c r="K65" s="11" t="str">
        <f t="shared" si="1"/>
        <v/>
      </c>
    </row>
    <row r="66" spans="1:11" x14ac:dyDescent="0.35">
      <c r="A66" s="2"/>
      <c r="B66" s="2"/>
      <c r="C66" s="9"/>
      <c r="D66" s="2"/>
      <c r="E66" s="23"/>
      <c r="F66" s="2" t="str">
        <f>IF(B66="","",VLOOKUP(B66,Stock!A:B,2,0))</f>
        <v/>
      </c>
      <c r="G66" s="21" t="str">
        <f>IF(B66="","",VLOOKUP(B66,Stock!A:C,3,0))</f>
        <v/>
      </c>
      <c r="H66" s="18" t="str">
        <f>IF(B66="","",VLOOKUP(F66,Listes!A:B,2,0)*G66+G66)</f>
        <v/>
      </c>
      <c r="I66" s="10" t="str">
        <f>IF(B66="","",VLOOKUP(B66,Stock!A:D,4,0))</f>
        <v/>
      </c>
      <c r="J66" s="11" t="str">
        <f t="shared" si="0"/>
        <v/>
      </c>
      <c r="K66" s="11" t="str">
        <f t="shared" si="1"/>
        <v/>
      </c>
    </row>
    <row r="67" spans="1:11" x14ac:dyDescent="0.35">
      <c r="A67" s="2"/>
      <c r="B67" s="2"/>
      <c r="C67" s="9"/>
      <c r="D67" s="2"/>
      <c r="E67" s="23"/>
      <c r="F67" s="2" t="str">
        <f>IF(B67="","",VLOOKUP(B67,Stock!A:B,2,0))</f>
        <v/>
      </c>
      <c r="G67" s="21" t="str">
        <f>IF(B67="","",VLOOKUP(B67,Stock!A:C,3,0))</f>
        <v/>
      </c>
      <c r="H67" s="18" t="str">
        <f>IF(B67="","",VLOOKUP(F67,Listes!A:B,2,0)*G67+G67)</f>
        <v/>
      </c>
      <c r="I67" s="10" t="str">
        <f>IF(B67="","",VLOOKUP(B67,Stock!A:D,4,0))</f>
        <v/>
      </c>
      <c r="J67" s="11" t="str">
        <f t="shared" si="0"/>
        <v/>
      </c>
      <c r="K67" s="11" t="str">
        <f t="shared" si="1"/>
        <v/>
      </c>
    </row>
    <row r="68" spans="1:11" x14ac:dyDescent="0.35">
      <c r="A68" s="2"/>
      <c r="B68" s="2"/>
      <c r="C68" s="9"/>
      <c r="D68" s="2"/>
      <c r="E68" s="23"/>
      <c r="F68" s="2" t="str">
        <f>IF(B68="","",VLOOKUP(B68,Stock!A:B,2,0))</f>
        <v/>
      </c>
      <c r="G68" s="21" t="str">
        <f>IF(B68="","",VLOOKUP(B68,Stock!A:C,3,0))</f>
        <v/>
      </c>
      <c r="H68" s="18" t="str">
        <f>IF(B68="","",VLOOKUP(F68,Listes!A:B,2,0)*G68+G68)</f>
        <v/>
      </c>
      <c r="I68" s="10" t="str">
        <f>IF(B68="","",VLOOKUP(B68,Stock!A:D,4,0))</f>
        <v/>
      </c>
      <c r="J68" s="11" t="str">
        <f t="shared" ref="J68:J100" si="2">IF(B68="","",SUM(H68*E68))</f>
        <v/>
      </c>
      <c r="K68" s="11" t="str">
        <f t="shared" ref="K68:K100" si="3">IF(B68="","",SUM(I68*E68))</f>
        <v/>
      </c>
    </row>
    <row r="69" spans="1:11" x14ac:dyDescent="0.35">
      <c r="A69" s="2"/>
      <c r="B69" s="2"/>
      <c r="C69" s="9"/>
      <c r="D69" s="2"/>
      <c r="E69" s="23"/>
      <c r="F69" s="2" t="str">
        <f>IF(B69="","",VLOOKUP(B69,Stock!A:B,2,0))</f>
        <v/>
      </c>
      <c r="G69" s="21" t="str">
        <f>IF(B69="","",VLOOKUP(B69,Stock!A:C,3,0))</f>
        <v/>
      </c>
      <c r="H69" s="18" t="str">
        <f>IF(B69="","",VLOOKUP(F69,Listes!A:B,2,0)*G69+G69)</f>
        <v/>
      </c>
      <c r="I69" s="10" t="str">
        <f>IF(B69="","",VLOOKUP(B69,Stock!A:D,4,0))</f>
        <v/>
      </c>
      <c r="J69" s="11" t="str">
        <f t="shared" si="2"/>
        <v/>
      </c>
      <c r="K69" s="11" t="str">
        <f t="shared" si="3"/>
        <v/>
      </c>
    </row>
    <row r="70" spans="1:11" x14ac:dyDescent="0.35">
      <c r="A70" s="2"/>
      <c r="B70" s="2"/>
      <c r="C70" s="9"/>
      <c r="D70" s="2"/>
      <c r="E70" s="23"/>
      <c r="F70" s="2" t="str">
        <f>IF(B70="","",VLOOKUP(B70,Stock!A:B,2,0))</f>
        <v/>
      </c>
      <c r="G70" s="21" t="str">
        <f>IF(B70="","",VLOOKUP(B70,Stock!A:C,3,0))</f>
        <v/>
      </c>
      <c r="H70" s="18" t="str">
        <f>IF(B70="","",VLOOKUP(F70,Listes!A:B,2,0)*G70+G70)</f>
        <v/>
      </c>
      <c r="I70" s="10" t="str">
        <f>IF(B70="","",VLOOKUP(B70,Stock!A:D,4,0))</f>
        <v/>
      </c>
      <c r="J70" s="11" t="str">
        <f t="shared" si="2"/>
        <v/>
      </c>
      <c r="K70" s="11" t="str">
        <f t="shared" si="3"/>
        <v/>
      </c>
    </row>
    <row r="71" spans="1:11" x14ac:dyDescent="0.35">
      <c r="A71" s="2"/>
      <c r="B71" s="2"/>
      <c r="C71" s="9"/>
      <c r="D71" s="2"/>
      <c r="E71" s="23"/>
      <c r="F71" s="2" t="str">
        <f>IF(B71="","",VLOOKUP(B71,Stock!A:B,2,0))</f>
        <v/>
      </c>
      <c r="G71" s="21" t="str">
        <f>IF(B71="","",VLOOKUP(B71,Stock!A:C,3,0))</f>
        <v/>
      </c>
      <c r="H71" s="18" t="str">
        <f>IF(B71="","",VLOOKUP(F71,Listes!A:B,2,0)*G71+G71)</f>
        <v/>
      </c>
      <c r="I71" s="10" t="str">
        <f>IF(B71="","",VLOOKUP(B71,Stock!A:D,4,0))</f>
        <v/>
      </c>
      <c r="J71" s="11" t="str">
        <f t="shared" si="2"/>
        <v/>
      </c>
      <c r="K71" s="11" t="str">
        <f t="shared" si="3"/>
        <v/>
      </c>
    </row>
    <row r="72" spans="1:11" x14ac:dyDescent="0.35">
      <c r="A72" s="2"/>
      <c r="B72" s="2"/>
      <c r="C72" s="9"/>
      <c r="D72" s="2"/>
      <c r="E72" s="23"/>
      <c r="F72" s="2" t="str">
        <f>IF(B72="","",VLOOKUP(B72,Stock!A:B,2,0))</f>
        <v/>
      </c>
      <c r="G72" s="21" t="str">
        <f>IF(B72="","",VLOOKUP(B72,Stock!A:C,3,0))</f>
        <v/>
      </c>
      <c r="H72" s="18" t="str">
        <f>IF(B72="","",VLOOKUP(F72,Listes!A:B,2,0)*G72+G72)</f>
        <v/>
      </c>
      <c r="I72" s="10" t="str">
        <f>IF(B72="","",VLOOKUP(B72,Stock!A:D,4,0))</f>
        <v/>
      </c>
      <c r="J72" s="11" t="str">
        <f t="shared" si="2"/>
        <v/>
      </c>
      <c r="K72" s="11" t="str">
        <f t="shared" si="3"/>
        <v/>
      </c>
    </row>
    <row r="73" spans="1:11" x14ac:dyDescent="0.35">
      <c r="A73" s="2"/>
      <c r="B73" s="2"/>
      <c r="C73" s="9"/>
      <c r="D73" s="2"/>
      <c r="E73" s="23"/>
      <c r="F73" s="2" t="str">
        <f>IF(B73="","",VLOOKUP(B73,Stock!A:B,2,0))</f>
        <v/>
      </c>
      <c r="G73" s="21" t="str">
        <f>IF(B73="","",VLOOKUP(B73,Stock!A:C,3,0))</f>
        <v/>
      </c>
      <c r="H73" s="18" t="str">
        <f>IF(B73="","",VLOOKUP(F73,Listes!A:B,2,0)*G73+G73)</f>
        <v/>
      </c>
      <c r="I73" s="10" t="str">
        <f>IF(B73="","",VLOOKUP(B73,Stock!A:D,4,0))</f>
        <v/>
      </c>
      <c r="J73" s="11" t="str">
        <f t="shared" si="2"/>
        <v/>
      </c>
      <c r="K73" s="11" t="str">
        <f t="shared" si="3"/>
        <v/>
      </c>
    </row>
    <row r="74" spans="1:11" x14ac:dyDescent="0.35">
      <c r="A74" s="2"/>
      <c r="B74" s="2"/>
      <c r="C74" s="9"/>
      <c r="D74" s="2"/>
      <c r="E74" s="23"/>
      <c r="F74" s="2" t="str">
        <f>IF(B74="","",VLOOKUP(B74,Stock!A:B,2,0))</f>
        <v/>
      </c>
      <c r="G74" s="21" t="str">
        <f>IF(B74="","",VLOOKUP(B74,Stock!A:C,3,0))</f>
        <v/>
      </c>
      <c r="H74" s="18" t="str">
        <f>IF(B74="","",VLOOKUP(F74,Listes!A:B,2,0)*G74+G74)</f>
        <v/>
      </c>
      <c r="I74" s="10" t="str">
        <f>IF(B74="","",VLOOKUP(B74,Stock!A:D,4,0))</f>
        <v/>
      </c>
      <c r="J74" s="11" t="str">
        <f t="shared" si="2"/>
        <v/>
      </c>
      <c r="K74" s="11" t="str">
        <f t="shared" si="3"/>
        <v/>
      </c>
    </row>
    <row r="75" spans="1:11" x14ac:dyDescent="0.35">
      <c r="A75" s="2"/>
      <c r="B75" s="2"/>
      <c r="C75" s="9"/>
      <c r="D75" s="2"/>
      <c r="E75" s="23"/>
      <c r="F75" s="2" t="str">
        <f>IF(B75="","",VLOOKUP(B75,Stock!A:B,2,0))</f>
        <v/>
      </c>
      <c r="G75" s="21" t="str">
        <f>IF(B75="","",VLOOKUP(B75,Stock!A:C,3,0))</f>
        <v/>
      </c>
      <c r="H75" s="18" t="str">
        <f>IF(B75="","",VLOOKUP(F75,Listes!A:B,2,0)*G75+G75)</f>
        <v/>
      </c>
      <c r="I75" s="10" t="str">
        <f>IF(B75="","",VLOOKUP(B75,Stock!A:D,4,0))</f>
        <v/>
      </c>
      <c r="J75" s="11" t="str">
        <f t="shared" si="2"/>
        <v/>
      </c>
      <c r="K75" s="11" t="str">
        <f t="shared" si="3"/>
        <v/>
      </c>
    </row>
    <row r="76" spans="1:11" x14ac:dyDescent="0.35">
      <c r="A76" s="2"/>
      <c r="B76" s="2"/>
      <c r="C76" s="9"/>
      <c r="D76" s="2"/>
      <c r="E76" s="23"/>
      <c r="F76" s="2" t="str">
        <f>IF(B76="","",VLOOKUP(B76,Stock!A:B,2,0))</f>
        <v/>
      </c>
      <c r="G76" s="21" t="str">
        <f>IF(B76="","",VLOOKUP(B76,Stock!A:C,3,0))</f>
        <v/>
      </c>
      <c r="H76" s="18" t="str">
        <f>IF(B76="","",VLOOKUP(F76,Listes!A:B,2,0)*G76+G76)</f>
        <v/>
      </c>
      <c r="I76" s="10" t="str">
        <f>IF(B76="","",VLOOKUP(B76,Stock!A:D,4,0))</f>
        <v/>
      </c>
      <c r="J76" s="11" t="str">
        <f t="shared" si="2"/>
        <v/>
      </c>
      <c r="K76" s="11" t="str">
        <f t="shared" si="3"/>
        <v/>
      </c>
    </row>
    <row r="77" spans="1:11" x14ac:dyDescent="0.35">
      <c r="A77" s="2"/>
      <c r="B77" s="2"/>
      <c r="C77" s="9"/>
      <c r="D77" s="2"/>
      <c r="E77" s="23"/>
      <c r="F77" s="2" t="str">
        <f>IF(B77="","",VLOOKUP(B77,Stock!A:B,2,0))</f>
        <v/>
      </c>
      <c r="G77" s="21" t="str">
        <f>IF(B77="","",VLOOKUP(B77,Stock!A:C,3,0))</f>
        <v/>
      </c>
      <c r="H77" s="18" t="str">
        <f>IF(B77="","",VLOOKUP(F77,Listes!A:B,2,0)*G77+G77)</f>
        <v/>
      </c>
      <c r="I77" s="10" t="str">
        <f>IF(B77="","",VLOOKUP(B77,Stock!A:D,4,0))</f>
        <v/>
      </c>
      <c r="J77" s="11" t="str">
        <f t="shared" si="2"/>
        <v/>
      </c>
      <c r="K77" s="11" t="str">
        <f t="shared" si="3"/>
        <v/>
      </c>
    </row>
    <row r="78" spans="1:11" x14ac:dyDescent="0.35">
      <c r="A78" s="2"/>
      <c r="B78" s="2"/>
      <c r="C78" s="9"/>
      <c r="D78" s="2"/>
      <c r="E78" s="23"/>
      <c r="F78" s="2" t="str">
        <f>IF(B78="","",VLOOKUP(B78,Stock!A:B,2,0))</f>
        <v/>
      </c>
      <c r="G78" s="21" t="str">
        <f>IF(B78="","",VLOOKUP(B78,Stock!A:C,3,0))</f>
        <v/>
      </c>
      <c r="H78" s="18" t="str">
        <f>IF(B78="","",VLOOKUP(F78,Listes!A:B,2,0)*G78+G78)</f>
        <v/>
      </c>
      <c r="I78" s="10" t="str">
        <f>IF(B78="","",VLOOKUP(B78,Stock!A:D,4,0))</f>
        <v/>
      </c>
      <c r="J78" s="11" t="str">
        <f t="shared" si="2"/>
        <v/>
      </c>
      <c r="K78" s="11" t="str">
        <f t="shared" si="3"/>
        <v/>
      </c>
    </row>
    <row r="79" spans="1:11" x14ac:dyDescent="0.35">
      <c r="A79" s="2"/>
      <c r="B79" s="2"/>
      <c r="C79" s="9"/>
      <c r="D79" s="2"/>
      <c r="E79" s="23"/>
      <c r="F79" s="2" t="str">
        <f>IF(B79="","",VLOOKUP(B79,Stock!A:B,2,0))</f>
        <v/>
      </c>
      <c r="G79" s="21" t="str">
        <f>IF(B79="","",VLOOKUP(B79,Stock!A:C,3,0))</f>
        <v/>
      </c>
      <c r="H79" s="18" t="str">
        <f>IF(B79="","",VLOOKUP(F79,Listes!A:B,2,0)*G79+G79)</f>
        <v/>
      </c>
      <c r="I79" s="10" t="str">
        <f>IF(B79="","",VLOOKUP(B79,Stock!A:D,4,0))</f>
        <v/>
      </c>
      <c r="J79" s="11" t="str">
        <f t="shared" si="2"/>
        <v/>
      </c>
      <c r="K79" s="11" t="str">
        <f t="shared" si="3"/>
        <v/>
      </c>
    </row>
    <row r="80" spans="1:11" x14ac:dyDescent="0.35">
      <c r="A80" s="2"/>
      <c r="B80" s="2"/>
      <c r="C80" s="9"/>
      <c r="D80" s="2"/>
      <c r="E80" s="23"/>
      <c r="F80" s="2" t="str">
        <f>IF(B80="","",VLOOKUP(B80,Stock!A:B,2,0))</f>
        <v/>
      </c>
      <c r="G80" s="21" t="str">
        <f>IF(B80="","",VLOOKUP(B80,Stock!A:C,3,0))</f>
        <v/>
      </c>
      <c r="H80" s="18" t="str">
        <f>IF(B80="","",VLOOKUP(F80,Listes!A:B,2,0)*G80+G80)</f>
        <v/>
      </c>
      <c r="I80" s="10" t="str">
        <f>IF(B80="","",VLOOKUP(B80,Stock!A:D,4,0))</f>
        <v/>
      </c>
      <c r="J80" s="11" t="str">
        <f t="shared" si="2"/>
        <v/>
      </c>
      <c r="K80" s="11" t="str">
        <f t="shared" si="3"/>
        <v/>
      </c>
    </row>
    <row r="81" spans="1:11" x14ac:dyDescent="0.35">
      <c r="A81" s="2"/>
      <c r="B81" s="2"/>
      <c r="C81" s="9"/>
      <c r="D81" s="2"/>
      <c r="E81" s="23"/>
      <c r="F81" s="2" t="str">
        <f>IF(B81="","",VLOOKUP(B81,Stock!A:B,2,0))</f>
        <v/>
      </c>
      <c r="G81" s="21" t="str">
        <f>IF(B81="","",VLOOKUP(B81,Stock!A:C,3,0))</f>
        <v/>
      </c>
      <c r="H81" s="18" t="str">
        <f>IF(B81="","",VLOOKUP(F81,Listes!A:B,2,0)*G81+G81)</f>
        <v/>
      </c>
      <c r="I81" s="10" t="str">
        <f>IF(B81="","",VLOOKUP(B81,Stock!A:D,4,0))</f>
        <v/>
      </c>
      <c r="J81" s="11" t="str">
        <f t="shared" si="2"/>
        <v/>
      </c>
      <c r="K81" s="11" t="str">
        <f t="shared" si="3"/>
        <v/>
      </c>
    </row>
    <row r="82" spans="1:11" x14ac:dyDescent="0.35">
      <c r="A82" s="2"/>
      <c r="B82" s="2"/>
      <c r="C82" s="9"/>
      <c r="D82" s="2"/>
      <c r="E82" s="23"/>
      <c r="F82" s="2" t="str">
        <f>IF(B82="","",VLOOKUP(B82,Stock!A:B,2,0))</f>
        <v/>
      </c>
      <c r="G82" s="21" t="str">
        <f>IF(B82="","",VLOOKUP(B82,Stock!A:C,3,0))</f>
        <v/>
      </c>
      <c r="H82" s="18" t="str">
        <f>IF(B82="","",VLOOKUP(F82,Listes!A:B,2,0)*G82+G82)</f>
        <v/>
      </c>
      <c r="I82" s="10" t="str">
        <f>IF(B82="","",VLOOKUP(B82,Stock!A:D,4,0))</f>
        <v/>
      </c>
      <c r="J82" s="11" t="str">
        <f t="shared" si="2"/>
        <v/>
      </c>
      <c r="K82" s="11" t="str">
        <f t="shared" si="3"/>
        <v/>
      </c>
    </row>
    <row r="83" spans="1:11" x14ac:dyDescent="0.35">
      <c r="A83" s="2"/>
      <c r="B83" s="2"/>
      <c r="C83" s="9"/>
      <c r="D83" s="2"/>
      <c r="E83" s="23"/>
      <c r="F83" s="2" t="str">
        <f>IF(B83="","",VLOOKUP(B83,Stock!A:B,2,0))</f>
        <v/>
      </c>
      <c r="G83" s="21" t="str">
        <f>IF(B83="","",VLOOKUP(B83,Stock!A:C,3,0))</f>
        <v/>
      </c>
      <c r="H83" s="18" t="str">
        <f>IF(B83="","",VLOOKUP(F83,Listes!A:B,2,0)*G83+G83)</f>
        <v/>
      </c>
      <c r="I83" s="10" t="str">
        <f>IF(B83="","",VLOOKUP(B83,Stock!A:D,4,0))</f>
        <v/>
      </c>
      <c r="J83" s="11" t="str">
        <f t="shared" si="2"/>
        <v/>
      </c>
      <c r="K83" s="11" t="str">
        <f t="shared" si="3"/>
        <v/>
      </c>
    </row>
    <row r="84" spans="1:11" x14ac:dyDescent="0.35">
      <c r="A84" s="2"/>
      <c r="B84" s="2"/>
      <c r="C84" s="9"/>
      <c r="D84" s="2"/>
      <c r="E84" s="23"/>
      <c r="F84" s="2" t="str">
        <f>IF(B84="","",VLOOKUP(B84,Stock!A:B,2,0))</f>
        <v/>
      </c>
      <c r="G84" s="21" t="str">
        <f>IF(B84="","",VLOOKUP(B84,Stock!A:C,3,0))</f>
        <v/>
      </c>
      <c r="H84" s="18" t="str">
        <f>IF(B84="","",VLOOKUP(F84,Listes!A:B,2,0)*G84+G84)</f>
        <v/>
      </c>
      <c r="I84" s="10" t="str">
        <f>IF(B84="","",VLOOKUP(B84,Stock!A:D,4,0))</f>
        <v/>
      </c>
      <c r="J84" s="11" t="str">
        <f t="shared" si="2"/>
        <v/>
      </c>
      <c r="K84" s="11" t="str">
        <f t="shared" si="3"/>
        <v/>
      </c>
    </row>
    <row r="85" spans="1:11" x14ac:dyDescent="0.35">
      <c r="A85" s="2"/>
      <c r="B85" s="2"/>
      <c r="C85" s="9"/>
      <c r="D85" s="2"/>
      <c r="E85" s="23"/>
      <c r="F85" s="2" t="str">
        <f>IF(B85="","",VLOOKUP(B85,Stock!A:B,2,0))</f>
        <v/>
      </c>
      <c r="G85" s="21" t="str">
        <f>IF(B85="","",VLOOKUP(B85,Stock!A:C,3,0))</f>
        <v/>
      </c>
      <c r="H85" s="18" t="str">
        <f>IF(B85="","",VLOOKUP(F85,Listes!A:B,2,0)*G85+G85)</f>
        <v/>
      </c>
      <c r="I85" s="10" t="str">
        <f>IF(B85="","",VLOOKUP(B85,Stock!A:D,4,0))</f>
        <v/>
      </c>
      <c r="J85" s="11" t="str">
        <f t="shared" si="2"/>
        <v/>
      </c>
      <c r="K85" s="11" t="str">
        <f t="shared" si="3"/>
        <v/>
      </c>
    </row>
    <row r="86" spans="1:11" x14ac:dyDescent="0.35">
      <c r="A86" s="2"/>
      <c r="B86" s="2"/>
      <c r="C86" s="9"/>
      <c r="D86" s="2"/>
      <c r="E86" s="23"/>
      <c r="F86" s="2" t="str">
        <f>IF(B86="","",VLOOKUP(B86,Stock!A:B,2,0))</f>
        <v/>
      </c>
      <c r="G86" s="21" t="str">
        <f>IF(B86="","",VLOOKUP(B86,Stock!A:C,3,0))</f>
        <v/>
      </c>
      <c r="H86" s="18" t="str">
        <f>IF(B86="","",VLOOKUP(F86,Listes!A:B,2,0)*G86+G86)</f>
        <v/>
      </c>
      <c r="I86" s="10" t="str">
        <f>IF(B86="","",VLOOKUP(B86,Stock!A:D,4,0))</f>
        <v/>
      </c>
      <c r="J86" s="11" t="str">
        <f t="shared" si="2"/>
        <v/>
      </c>
      <c r="K86" s="11" t="str">
        <f t="shared" si="3"/>
        <v/>
      </c>
    </row>
    <row r="87" spans="1:11" x14ac:dyDescent="0.35">
      <c r="A87" s="2"/>
      <c r="B87" s="2"/>
      <c r="C87" s="9"/>
      <c r="D87" s="2"/>
      <c r="E87" s="23"/>
      <c r="F87" s="2" t="str">
        <f>IF(B87="","",VLOOKUP(B87,Stock!A:B,2,0))</f>
        <v/>
      </c>
      <c r="G87" s="21" t="str">
        <f>IF(B87="","",VLOOKUP(B87,Stock!A:C,3,0))</f>
        <v/>
      </c>
      <c r="H87" s="18" t="str">
        <f>IF(B87="","",VLOOKUP(F87,Listes!A:B,2,0)*G87+G87)</f>
        <v/>
      </c>
      <c r="I87" s="10" t="str">
        <f>IF(B87="","",VLOOKUP(B87,Stock!A:D,4,0))</f>
        <v/>
      </c>
      <c r="J87" s="11" t="str">
        <f t="shared" si="2"/>
        <v/>
      </c>
      <c r="K87" s="11" t="str">
        <f t="shared" si="3"/>
        <v/>
      </c>
    </row>
    <row r="88" spans="1:11" x14ac:dyDescent="0.35">
      <c r="A88" s="2"/>
      <c r="B88" s="2"/>
      <c r="C88" s="9"/>
      <c r="D88" s="2"/>
      <c r="E88" s="23"/>
      <c r="F88" s="2" t="str">
        <f>IF(B88="","",VLOOKUP(B88,Stock!A:B,2,0))</f>
        <v/>
      </c>
      <c r="G88" s="21" t="str">
        <f>IF(B88="","",VLOOKUP(B88,Stock!A:C,3,0))</f>
        <v/>
      </c>
      <c r="H88" s="18" t="str">
        <f>IF(B88="","",VLOOKUP(F88,Listes!A:B,2,0)*G88+G88)</f>
        <v/>
      </c>
      <c r="I88" s="10" t="str">
        <f>IF(B88="","",VLOOKUP(B88,Stock!A:D,4,0))</f>
        <v/>
      </c>
      <c r="J88" s="11" t="str">
        <f t="shared" si="2"/>
        <v/>
      </c>
      <c r="K88" s="11" t="str">
        <f t="shared" si="3"/>
        <v/>
      </c>
    </row>
    <row r="89" spans="1:11" x14ac:dyDescent="0.35">
      <c r="A89" s="2"/>
      <c r="B89" s="2"/>
      <c r="C89" s="9"/>
      <c r="D89" s="2"/>
      <c r="E89" s="23"/>
      <c r="F89" s="2" t="str">
        <f>IF(B89="","",VLOOKUP(B89,Stock!A:B,2,0))</f>
        <v/>
      </c>
      <c r="G89" s="21" t="str">
        <f>IF(B89="","",VLOOKUP(B89,Stock!A:C,3,0))</f>
        <v/>
      </c>
      <c r="H89" s="18" t="str">
        <f>IF(B89="","",VLOOKUP(F89,Listes!A:B,2,0)*G89+G89)</f>
        <v/>
      </c>
      <c r="I89" s="10" t="str">
        <f>IF(B89="","",VLOOKUP(B89,Stock!A:D,4,0))</f>
        <v/>
      </c>
      <c r="J89" s="11" t="str">
        <f t="shared" si="2"/>
        <v/>
      </c>
      <c r="K89" s="11" t="str">
        <f t="shared" si="3"/>
        <v/>
      </c>
    </row>
    <row r="90" spans="1:11" x14ac:dyDescent="0.35">
      <c r="A90" s="2"/>
      <c r="B90" s="2"/>
      <c r="C90" s="9"/>
      <c r="D90" s="2"/>
      <c r="E90" s="23"/>
      <c r="F90" s="2" t="str">
        <f>IF(B90="","",VLOOKUP(B90,Stock!A:B,2,0))</f>
        <v/>
      </c>
      <c r="G90" s="21" t="str">
        <f>IF(B90="","",VLOOKUP(B90,Stock!A:C,3,0))</f>
        <v/>
      </c>
      <c r="H90" s="18" t="str">
        <f>IF(B90="","",VLOOKUP(F90,Listes!A:B,2,0)*G90+G90)</f>
        <v/>
      </c>
      <c r="I90" s="10" t="str">
        <f>IF(B90="","",VLOOKUP(B90,Stock!A:D,4,0))</f>
        <v/>
      </c>
      <c r="J90" s="11" t="str">
        <f t="shared" si="2"/>
        <v/>
      </c>
      <c r="K90" s="11" t="str">
        <f t="shared" si="3"/>
        <v/>
      </c>
    </row>
    <row r="91" spans="1:11" x14ac:dyDescent="0.35">
      <c r="A91" s="2"/>
      <c r="B91" s="2"/>
      <c r="C91" s="9"/>
      <c r="D91" s="2"/>
      <c r="E91" s="23"/>
      <c r="F91" s="2" t="str">
        <f>IF(B91="","",VLOOKUP(B91,Stock!A:B,2,0))</f>
        <v/>
      </c>
      <c r="G91" s="21" t="str">
        <f>IF(B91="","",VLOOKUP(B91,Stock!A:C,3,0))</f>
        <v/>
      </c>
      <c r="H91" s="18" t="str">
        <f>IF(B91="","",VLOOKUP(F91,Listes!A:B,2,0)*G91+G91)</f>
        <v/>
      </c>
      <c r="I91" s="10" t="str">
        <f>IF(B91="","",VLOOKUP(B91,Stock!A:D,4,0))</f>
        <v/>
      </c>
      <c r="J91" s="11" t="str">
        <f t="shared" si="2"/>
        <v/>
      </c>
      <c r="K91" s="11" t="str">
        <f t="shared" si="3"/>
        <v/>
      </c>
    </row>
    <row r="92" spans="1:11" x14ac:dyDescent="0.35">
      <c r="A92" s="2"/>
      <c r="B92" s="2"/>
      <c r="C92" s="9"/>
      <c r="D92" s="2"/>
      <c r="E92" s="23"/>
      <c r="F92" s="2" t="str">
        <f>IF(B92="","",VLOOKUP(B92,Stock!A:B,2,0))</f>
        <v/>
      </c>
      <c r="G92" s="21" t="str">
        <f>IF(B92="","",VLOOKUP(B92,Stock!A:C,3,0))</f>
        <v/>
      </c>
      <c r="H92" s="18" t="str">
        <f>IF(B92="","",VLOOKUP(F92,Listes!A:B,2,0)*G92+G92)</f>
        <v/>
      </c>
      <c r="I92" s="10" t="str">
        <f>IF(B92="","",VLOOKUP(B92,Stock!A:D,4,0))</f>
        <v/>
      </c>
      <c r="J92" s="11" t="str">
        <f t="shared" si="2"/>
        <v/>
      </c>
      <c r="K92" s="11" t="str">
        <f t="shared" si="3"/>
        <v/>
      </c>
    </row>
    <row r="93" spans="1:11" x14ac:dyDescent="0.35">
      <c r="A93" s="2"/>
      <c r="B93" s="2"/>
      <c r="C93" s="9"/>
      <c r="D93" s="2"/>
      <c r="E93" s="23"/>
      <c r="F93" s="2" t="str">
        <f>IF(B93="","",VLOOKUP(B93,Stock!A:B,2,0))</f>
        <v/>
      </c>
      <c r="G93" s="21" t="str">
        <f>IF(B93="","",VLOOKUP(B93,Stock!A:C,3,0))</f>
        <v/>
      </c>
      <c r="H93" s="18" t="str">
        <f>IF(B93="","",VLOOKUP(F93,Listes!A:B,2,0)*G93+G93)</f>
        <v/>
      </c>
      <c r="I93" s="10" t="str">
        <f>IF(B93="","",VLOOKUP(B93,Stock!A:D,4,0))</f>
        <v/>
      </c>
      <c r="J93" s="11" t="str">
        <f t="shared" si="2"/>
        <v/>
      </c>
      <c r="K93" s="11" t="str">
        <f t="shared" si="3"/>
        <v/>
      </c>
    </row>
    <row r="94" spans="1:11" x14ac:dyDescent="0.35">
      <c r="A94" s="2"/>
      <c r="B94" s="2"/>
      <c r="C94" s="9"/>
      <c r="D94" s="2"/>
      <c r="E94" s="23"/>
      <c r="F94" s="2" t="str">
        <f>IF(B94="","",VLOOKUP(B94,Stock!A:B,2,0))</f>
        <v/>
      </c>
      <c r="G94" s="21" t="str">
        <f>IF(B94="","",VLOOKUP(B94,Stock!A:C,3,0))</f>
        <v/>
      </c>
      <c r="H94" s="18" t="str">
        <f>IF(B94="","",VLOOKUP(F94,Listes!A:B,2,0)*G94+G94)</f>
        <v/>
      </c>
      <c r="I94" s="10" t="str">
        <f>IF(B94="","",VLOOKUP(B94,Stock!A:D,4,0))</f>
        <v/>
      </c>
      <c r="J94" s="11" t="str">
        <f t="shared" si="2"/>
        <v/>
      </c>
      <c r="K94" s="11" t="str">
        <f t="shared" si="3"/>
        <v/>
      </c>
    </row>
    <row r="95" spans="1:11" x14ac:dyDescent="0.35">
      <c r="A95" s="2"/>
      <c r="B95" s="2"/>
      <c r="C95" s="9"/>
      <c r="D95" s="2"/>
      <c r="E95" s="23"/>
      <c r="F95" s="2" t="str">
        <f>IF(B95="","",VLOOKUP(B95,Stock!A:B,2,0))</f>
        <v/>
      </c>
      <c r="G95" s="21" t="str">
        <f>IF(B95="","",VLOOKUP(B95,Stock!A:C,3,0))</f>
        <v/>
      </c>
      <c r="H95" s="18" t="str">
        <f>IF(B95="","",VLOOKUP(F95,Listes!A:B,2,0)*G95+G95)</f>
        <v/>
      </c>
      <c r="I95" s="10" t="str">
        <f>IF(B95="","",VLOOKUP(B95,Stock!A:D,4,0))</f>
        <v/>
      </c>
      <c r="J95" s="11" t="str">
        <f t="shared" si="2"/>
        <v/>
      </c>
      <c r="K95" s="11" t="str">
        <f t="shared" si="3"/>
        <v/>
      </c>
    </row>
    <row r="96" spans="1:11" x14ac:dyDescent="0.35">
      <c r="A96" s="2"/>
      <c r="B96" s="2"/>
      <c r="C96" s="9"/>
      <c r="D96" s="2"/>
      <c r="E96" s="23"/>
      <c r="F96" s="2" t="str">
        <f>IF(B96="","",VLOOKUP(B96,Stock!A:B,2,0))</f>
        <v/>
      </c>
      <c r="G96" s="21" t="str">
        <f>IF(B96="","",VLOOKUP(B96,Stock!A:C,3,0))</f>
        <v/>
      </c>
      <c r="H96" s="18" t="str">
        <f>IF(B96="","",VLOOKUP(F96,Listes!A:B,2,0)*G96+G96)</f>
        <v/>
      </c>
      <c r="I96" s="10" t="str">
        <f>IF(B96="","",VLOOKUP(B96,Stock!A:D,4,0))</f>
        <v/>
      </c>
      <c r="J96" s="11" t="str">
        <f t="shared" si="2"/>
        <v/>
      </c>
      <c r="K96" s="11" t="str">
        <f t="shared" si="3"/>
        <v/>
      </c>
    </row>
    <row r="97" spans="1:11" x14ac:dyDescent="0.35">
      <c r="A97" s="2"/>
      <c r="B97" s="2"/>
      <c r="C97" s="9"/>
      <c r="D97" s="2"/>
      <c r="E97" s="23"/>
      <c r="F97" s="2" t="str">
        <f>IF(B97="","",VLOOKUP(B97,Stock!A:B,2,0))</f>
        <v/>
      </c>
      <c r="G97" s="21" t="str">
        <f>IF(B97="","",VLOOKUP(B97,Stock!A:C,3,0))</f>
        <v/>
      </c>
      <c r="H97" s="18" t="str">
        <f>IF(B97="","",VLOOKUP(F97,Listes!A:B,2,0)*G97+G97)</f>
        <v/>
      </c>
      <c r="I97" s="10" t="str">
        <f>IF(B97="","",VLOOKUP(B97,Stock!A:D,4,0))</f>
        <v/>
      </c>
      <c r="J97" s="11" t="str">
        <f t="shared" si="2"/>
        <v/>
      </c>
      <c r="K97" s="11" t="str">
        <f t="shared" si="3"/>
        <v/>
      </c>
    </row>
    <row r="98" spans="1:11" x14ac:dyDescent="0.35">
      <c r="A98" s="2"/>
      <c r="B98" s="2"/>
      <c r="C98" s="9"/>
      <c r="D98" s="2"/>
      <c r="E98" s="23"/>
      <c r="F98" s="2" t="str">
        <f>IF(B98="","",VLOOKUP(B98,Stock!A:B,2,0))</f>
        <v/>
      </c>
      <c r="G98" s="21" t="str">
        <f>IF(B98="","",VLOOKUP(B98,Stock!A:C,3,0))</f>
        <v/>
      </c>
      <c r="H98" s="18" t="str">
        <f>IF(B98="","",VLOOKUP(F98,Listes!A:B,2,0)*G98+G98)</f>
        <v/>
      </c>
      <c r="I98" s="10" t="str">
        <f>IF(B98="","",VLOOKUP(B98,Stock!A:D,4,0))</f>
        <v/>
      </c>
      <c r="J98" s="11" t="str">
        <f t="shared" si="2"/>
        <v/>
      </c>
      <c r="K98" s="11" t="str">
        <f t="shared" si="3"/>
        <v/>
      </c>
    </row>
    <row r="99" spans="1:11" x14ac:dyDescent="0.35">
      <c r="A99" s="2"/>
      <c r="B99" s="2"/>
      <c r="C99" s="9"/>
      <c r="D99" s="2"/>
      <c r="E99" s="23"/>
      <c r="F99" s="2" t="str">
        <f>IF(B99="","",VLOOKUP(B99,Stock!A:B,2,0))</f>
        <v/>
      </c>
      <c r="G99" s="21" t="str">
        <f>IF(B99="","",VLOOKUP(B99,Stock!A:C,3,0))</f>
        <v/>
      </c>
      <c r="H99" s="18" t="str">
        <f>IF(B99="","",VLOOKUP(F99,Listes!A:B,2,0)*G99+G99)</f>
        <v/>
      </c>
      <c r="I99" s="10" t="str">
        <f>IF(B99="","",VLOOKUP(B99,Stock!A:D,4,0))</f>
        <v/>
      </c>
      <c r="J99" s="11" t="str">
        <f t="shared" si="2"/>
        <v/>
      </c>
      <c r="K99" s="11" t="str">
        <f t="shared" si="3"/>
        <v/>
      </c>
    </row>
    <row r="100" spans="1:11" x14ac:dyDescent="0.35">
      <c r="A100" s="2"/>
      <c r="B100" s="2"/>
      <c r="C100" s="9"/>
      <c r="D100" s="2"/>
      <c r="E100" s="23"/>
      <c r="F100" s="2" t="str">
        <f>IF(B100="","",VLOOKUP(B100,Stock!A:B,2,0))</f>
        <v/>
      </c>
      <c r="G100" s="21" t="str">
        <f>IF(B100="","",VLOOKUP(B100,Stock!A:C,3,0))</f>
        <v/>
      </c>
      <c r="H100" s="18" t="str">
        <f>IF(B100="","",VLOOKUP(F100,Listes!A:B,2,0)*G100+G100)</f>
        <v/>
      </c>
      <c r="I100" s="10" t="str">
        <f>IF(B100="","",VLOOKUP(B100,Stock!A:D,4,0))</f>
        <v/>
      </c>
      <c r="J100" s="11" t="str">
        <f t="shared" si="2"/>
        <v/>
      </c>
      <c r="K100" s="11" t="str">
        <f t="shared" si="3"/>
        <v/>
      </c>
    </row>
  </sheetData>
  <dataValidations count="2">
    <dataValidation type="list" allowBlank="1" showInputMessage="1" showErrorMessage="1" sqref="D3:D100">
      <formula1>identifiant</formula1>
    </dataValidation>
    <dataValidation type="list" allowBlank="1" showInputMessage="1" showErrorMessage="1" sqref="B3:B100">
      <formula1>Reference</formula1>
    </dataValidation>
  </dataValidations>
  <hyperlinks>
    <hyperlink ref="C1" location="Entrees!A1" display="Entrées"/>
    <hyperlink ref="D1" location="'Tableau de Bord'!A1" display="Tableau de Bord"/>
    <hyperlink ref="E1" location="'Mise en Bouteilles'!A1" display="Mise en Bouteilles"/>
    <hyperlink ref="F1" location="'Historique Entrees'!A1" display="Historique Entrées"/>
    <hyperlink ref="G1" location="'Historique Sorties'!A1" display="Historique Sorties"/>
    <hyperlink ref="H1" location="'Historique Mise en Bouteilles'!A1" display="Historique Mise en bouteilles"/>
    <hyperlink ref="I1" location="Listes!A1" display="Listes"/>
    <hyperlink ref="J1" location="Noms!A1" display="Nom"/>
    <hyperlink ref="K1" location="Stock!A1" display="Stock"/>
  </hyperlink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Module2.SauvSorties">
                <anchor moveWithCells="1" sizeWithCells="1">
                  <from>
                    <xdr:col>11</xdr:col>
                    <xdr:colOff>19050</xdr:colOff>
                    <xdr:row>0</xdr:row>
                    <xdr:rowOff>6350</xdr:rowOff>
                  </from>
                  <to>
                    <xdr:col>12</xdr:col>
                    <xdr:colOff>444500</xdr:colOff>
                    <xdr:row>1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7"/>
  <sheetViews>
    <sheetView workbookViewId="0">
      <selection activeCell="A4" sqref="A4"/>
    </sheetView>
  </sheetViews>
  <sheetFormatPr baseColWidth="10" defaultRowHeight="14.5" x14ac:dyDescent="0.35"/>
  <cols>
    <col min="1" max="1" width="16.26953125" bestFit="1" customWidth="1"/>
  </cols>
  <sheetData>
    <row r="1" spans="1:6" ht="25.5" customHeight="1" x14ac:dyDescent="0.35">
      <c r="A1" s="32" t="s">
        <v>52</v>
      </c>
      <c r="B1" s="32" t="s">
        <v>53</v>
      </c>
      <c r="C1" s="32" t="s">
        <v>54</v>
      </c>
      <c r="D1" s="32" t="s">
        <v>28</v>
      </c>
      <c r="E1" s="32" t="s">
        <v>38</v>
      </c>
      <c r="F1" s="32" t="s">
        <v>56</v>
      </c>
    </row>
    <row r="2" spans="1:6" x14ac:dyDescent="0.35">
      <c r="A2" t="s">
        <v>11</v>
      </c>
      <c r="B2">
        <v>33</v>
      </c>
      <c r="C2">
        <v>0.75</v>
      </c>
      <c r="D2">
        <v>2</v>
      </c>
      <c r="E2" s="7">
        <v>1.83</v>
      </c>
      <c r="F2" s="7">
        <v>3</v>
      </c>
    </row>
    <row r="3" spans="1:6" x14ac:dyDescent="0.35">
      <c r="A3" t="s">
        <v>55</v>
      </c>
      <c r="B3">
        <v>33</v>
      </c>
      <c r="C3">
        <v>0.75</v>
      </c>
      <c r="D3">
        <v>2</v>
      </c>
      <c r="E3" s="7">
        <v>2</v>
      </c>
      <c r="F3" s="7">
        <v>3</v>
      </c>
    </row>
    <row r="4" spans="1:6" x14ac:dyDescent="0.35">
      <c r="A4" t="s">
        <v>73</v>
      </c>
      <c r="B4">
        <v>33</v>
      </c>
      <c r="C4">
        <v>0.5</v>
      </c>
      <c r="D4">
        <v>2</v>
      </c>
      <c r="E4" s="7">
        <v>2.5</v>
      </c>
      <c r="F4" s="7">
        <v>3</v>
      </c>
    </row>
    <row r="5" spans="1:6" x14ac:dyDescent="0.35">
      <c r="A5" t="s">
        <v>12</v>
      </c>
      <c r="B5">
        <v>33</v>
      </c>
      <c r="C5">
        <v>0.75</v>
      </c>
      <c r="D5">
        <v>2</v>
      </c>
      <c r="E5" s="7">
        <v>1.83</v>
      </c>
      <c r="F5" s="7">
        <v>3</v>
      </c>
    </row>
    <row r="6" spans="1:6" x14ac:dyDescent="0.35">
      <c r="A6" t="s">
        <v>72</v>
      </c>
      <c r="B6">
        <v>33</v>
      </c>
      <c r="C6">
        <v>0.5</v>
      </c>
      <c r="D6">
        <v>2</v>
      </c>
      <c r="E6" s="7">
        <v>2.5</v>
      </c>
      <c r="F6" s="7">
        <v>3</v>
      </c>
    </row>
    <row r="7" spans="1:6" x14ac:dyDescent="0.35">
      <c r="A7" t="s">
        <v>75</v>
      </c>
      <c r="B7">
        <v>33</v>
      </c>
      <c r="C7">
        <v>0.75</v>
      </c>
      <c r="D7">
        <v>2</v>
      </c>
      <c r="E7" s="7">
        <v>2.5</v>
      </c>
      <c r="F7" s="7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R100"/>
  <sheetViews>
    <sheetView workbookViewId="0">
      <pane ySplit="2" topLeftCell="A3" activePane="bottomLeft" state="frozenSplit"/>
      <selection pane="bottomLeft" activeCell="F1" sqref="F1"/>
    </sheetView>
  </sheetViews>
  <sheetFormatPr baseColWidth="10" defaultRowHeight="14.5" x14ac:dyDescent="0.35"/>
  <cols>
    <col min="1" max="1" width="6.453125" customWidth="1"/>
    <col min="2" max="2" width="12.1796875" customWidth="1"/>
    <col min="3" max="3" width="10.54296875" style="8" customWidth="1"/>
    <col min="4" max="4" width="15" bestFit="1" customWidth="1"/>
    <col min="5" max="5" width="7.7265625" customWidth="1"/>
    <col min="6" max="6" width="13.36328125" customWidth="1"/>
    <col min="7" max="7" width="15" customWidth="1"/>
    <col min="8" max="8" width="11.1796875" customWidth="1"/>
    <col min="9" max="9" width="9.90625" customWidth="1"/>
    <col min="10" max="10" width="7.7265625" style="19" customWidth="1"/>
    <col min="11" max="11" width="7.7265625" style="16" customWidth="1"/>
    <col min="12" max="12" width="7.7265625" style="7" customWidth="1"/>
    <col min="13" max="14" width="11.453125" style="7"/>
    <col min="15" max="15" width="10.90625" customWidth="1"/>
  </cols>
  <sheetData>
    <row r="1" spans="1:18" s="67" customFormat="1" ht="47.25" customHeight="1" x14ac:dyDescent="0.35">
      <c r="B1" s="70"/>
      <c r="C1" s="68" t="s">
        <v>100</v>
      </c>
      <c r="D1" s="64" t="s">
        <v>42</v>
      </c>
      <c r="E1" s="64" t="s">
        <v>43</v>
      </c>
      <c r="F1" s="64" t="s">
        <v>71</v>
      </c>
      <c r="G1" s="64" t="s">
        <v>94</v>
      </c>
      <c r="H1" s="64" t="s">
        <v>99</v>
      </c>
      <c r="I1" s="64" t="s">
        <v>98</v>
      </c>
      <c r="J1" s="64" t="s">
        <v>48</v>
      </c>
      <c r="K1" s="64" t="s">
        <v>5</v>
      </c>
      <c r="L1" s="64" t="s">
        <v>49</v>
      </c>
      <c r="M1" s="69"/>
      <c r="N1" s="69"/>
    </row>
    <row r="2" spans="1:18" ht="47.25" customHeight="1" x14ac:dyDescent="0.35">
      <c r="A2" s="12" t="s">
        <v>6</v>
      </c>
      <c r="B2" s="12" t="s">
        <v>7</v>
      </c>
      <c r="C2" s="13" t="s">
        <v>4</v>
      </c>
      <c r="D2" s="12" t="s">
        <v>58</v>
      </c>
      <c r="E2" s="12" t="s">
        <v>57</v>
      </c>
      <c r="F2" s="12" t="s">
        <v>59</v>
      </c>
      <c r="G2" s="12" t="s">
        <v>60</v>
      </c>
      <c r="H2" s="12" t="s">
        <v>61</v>
      </c>
      <c r="I2" s="12" t="s">
        <v>2</v>
      </c>
      <c r="J2" s="20" t="s">
        <v>38</v>
      </c>
      <c r="K2" s="17" t="s">
        <v>39</v>
      </c>
      <c r="L2" s="15" t="s">
        <v>30</v>
      </c>
      <c r="M2" s="14" t="s">
        <v>3</v>
      </c>
      <c r="N2" s="14" t="s">
        <v>31</v>
      </c>
      <c r="Q2" s="1"/>
      <c r="R2" s="1"/>
    </row>
    <row r="3" spans="1:18" x14ac:dyDescent="0.35">
      <c r="A3" s="2"/>
      <c r="B3" s="2"/>
      <c r="C3" s="9"/>
      <c r="D3" s="2"/>
      <c r="E3" s="2"/>
      <c r="F3" s="2" t="str">
        <f>IF(B3="","",VLOOKUP(B3,Cubi!A:B,2,0)*E3/VLOOKUP(B3,Cubi!A:C,3,0))</f>
        <v/>
      </c>
      <c r="G3" s="2"/>
      <c r="H3" s="2" t="str">
        <f>IF(B3="","",SUM(G3-(F3)))</f>
        <v/>
      </c>
      <c r="I3" s="2" t="str">
        <f>IF(B3="","",VLOOKUP(B3,Stock!A:B,2,0))</f>
        <v/>
      </c>
      <c r="J3" s="11" t="str">
        <f>IF(B3="","",VLOOKUP(B3,Stock!A:C,3,0))</f>
        <v/>
      </c>
      <c r="K3" s="35" t="str">
        <f>IF(B3="","",VLOOKUP(I3,Listes!A:B,2,0)*J3+J3)</f>
        <v/>
      </c>
      <c r="L3" s="10" t="str">
        <f>IF(B3="","",VLOOKUP(B3,Stock!A:D,4,0))</f>
        <v/>
      </c>
      <c r="M3" s="11" t="str">
        <f>IF(B3="","",SUM(G3*K3))</f>
        <v/>
      </c>
      <c r="N3" s="11" t="str">
        <f>IF(B3="","",SUM(G3*L3))</f>
        <v/>
      </c>
    </row>
    <row r="4" spans="1:18" ht="15.75" customHeight="1" x14ac:dyDescent="0.35">
      <c r="A4" s="2"/>
      <c r="B4" s="2"/>
      <c r="C4" s="9"/>
      <c r="D4" s="2"/>
      <c r="E4" s="2"/>
      <c r="F4" s="2" t="str">
        <f>IF(B4="","",VLOOKUP(B4,Cubi!A:B,2,0)*E4/VLOOKUP(B4,Cubi!A:C,3,0))</f>
        <v/>
      </c>
      <c r="G4" s="2"/>
      <c r="H4" s="2" t="str">
        <f t="shared" ref="H4:H67" si="0">IF(B4="","",SUM(G4-(F4)))</f>
        <v/>
      </c>
      <c r="I4" s="2" t="str">
        <f>IF(B4="","",VLOOKUP(B4,Stock!A:B,2,0))</f>
        <v/>
      </c>
      <c r="J4" s="11" t="str">
        <f>IF(B4="","",VLOOKUP(B4,Stock!A:C,3,0))</f>
        <v/>
      </c>
      <c r="K4" s="35" t="str">
        <f>IF(B4="","",VLOOKUP(I4,Listes!A:B,2,0)*J4+J4)</f>
        <v/>
      </c>
      <c r="L4" s="10" t="str">
        <f>IF(B4="","",VLOOKUP(B4,Stock!A:D,4,0))</f>
        <v/>
      </c>
      <c r="M4" s="11" t="str">
        <f t="shared" ref="M4:M67" si="1">IF(B4="","",SUM(G4*K4))</f>
        <v/>
      </c>
      <c r="N4" s="11" t="str">
        <f t="shared" ref="N4:N67" si="2">IF(B4="","",SUM(G4*L4))</f>
        <v/>
      </c>
    </row>
    <row r="5" spans="1:18" ht="15.75" customHeight="1" x14ac:dyDescent="0.35">
      <c r="A5" s="2"/>
      <c r="B5" s="2"/>
      <c r="C5" s="9"/>
      <c r="D5" s="2"/>
      <c r="E5" s="2"/>
      <c r="F5" s="2" t="str">
        <f>IF(B5="","",VLOOKUP(B5,Cubi!A:B,2,0)*E5/VLOOKUP(B5,Cubi!A:C,3,0))</f>
        <v/>
      </c>
      <c r="G5" s="2"/>
      <c r="H5" s="2" t="str">
        <f t="shared" si="0"/>
        <v/>
      </c>
      <c r="I5" s="2" t="str">
        <f>IF(B5="","",VLOOKUP(B5,Stock!A:B,2,0))</f>
        <v/>
      </c>
      <c r="J5" s="11" t="str">
        <f>IF(B5="","",VLOOKUP(B5,Stock!A:C,3,0))</f>
        <v/>
      </c>
      <c r="K5" s="35" t="str">
        <f>IF(B5="","",VLOOKUP(I5,Listes!A:B,2,0)*J5+J5)</f>
        <v/>
      </c>
      <c r="L5" s="10" t="str">
        <f>IF(B5="","",VLOOKUP(B5,Stock!A:D,4,0))</f>
        <v/>
      </c>
      <c r="M5" s="11" t="str">
        <f t="shared" si="1"/>
        <v/>
      </c>
      <c r="N5" s="11" t="str">
        <f t="shared" si="2"/>
        <v/>
      </c>
    </row>
    <row r="6" spans="1:18" ht="15.75" customHeight="1" x14ac:dyDescent="0.35">
      <c r="A6" s="2"/>
      <c r="B6" s="2"/>
      <c r="C6" s="9"/>
      <c r="D6" s="2"/>
      <c r="E6" s="2"/>
      <c r="F6" s="2" t="str">
        <f>IF(B6="","",VLOOKUP(B6,Cubi!A:B,2,0)*E6/VLOOKUP(B6,Cubi!A:C,3,0))</f>
        <v/>
      </c>
      <c r="G6" s="2"/>
      <c r="H6" s="2" t="str">
        <f t="shared" si="0"/>
        <v/>
      </c>
      <c r="I6" s="2" t="str">
        <f>IF(B6="","",VLOOKUP(B6,Stock!A:B,2,0))</f>
        <v/>
      </c>
      <c r="J6" s="11" t="str">
        <f>IF(B6="","",VLOOKUP(B6,Stock!A:C,3,0))</f>
        <v/>
      </c>
      <c r="K6" s="35" t="str">
        <f>IF(B6="","",VLOOKUP(I6,Listes!A:B,2,0)*J6+J6)</f>
        <v/>
      </c>
      <c r="L6" s="10" t="str">
        <f>IF(B6="","",VLOOKUP(B6,Stock!A:D,4,0))</f>
        <v/>
      </c>
      <c r="M6" s="11" t="str">
        <f t="shared" si="1"/>
        <v/>
      </c>
      <c r="N6" s="11" t="str">
        <f t="shared" si="2"/>
        <v/>
      </c>
    </row>
    <row r="7" spans="1:18" x14ac:dyDescent="0.35">
      <c r="A7" s="2"/>
      <c r="B7" s="2"/>
      <c r="C7" s="9"/>
      <c r="D7" s="2"/>
      <c r="E7" s="2"/>
      <c r="F7" s="2" t="str">
        <f>IF(B7="","",VLOOKUP(B7,Cubi!A:B,2,0)*E7/VLOOKUP(B7,Cubi!A:C,3,0))</f>
        <v/>
      </c>
      <c r="G7" s="2"/>
      <c r="H7" s="2" t="str">
        <f t="shared" si="0"/>
        <v/>
      </c>
      <c r="I7" s="2" t="str">
        <f>IF(B7="","",VLOOKUP(B7,Stock!A:B,2,0))</f>
        <v/>
      </c>
      <c r="J7" s="11" t="str">
        <f>IF(B7="","",VLOOKUP(B7,Stock!A:C,3,0))</f>
        <v/>
      </c>
      <c r="K7" s="35" t="str">
        <f>IF(B7="","",VLOOKUP(I7,Listes!A:B,2,0)*J7+J7)</f>
        <v/>
      </c>
      <c r="L7" s="10" t="str">
        <f>IF(B7="","",VLOOKUP(B7,Stock!A:D,4,0))</f>
        <v/>
      </c>
      <c r="M7" s="11" t="str">
        <f t="shared" si="1"/>
        <v/>
      </c>
      <c r="N7" s="11" t="str">
        <f t="shared" si="2"/>
        <v/>
      </c>
    </row>
    <row r="8" spans="1:18" x14ac:dyDescent="0.35">
      <c r="A8" s="2"/>
      <c r="B8" s="2"/>
      <c r="C8" s="9"/>
      <c r="D8" s="2"/>
      <c r="E8" s="2"/>
      <c r="F8" s="2" t="str">
        <f>IF(B8="","",VLOOKUP(B8,Cubi!A:B,2,0)*E8/VLOOKUP(B8,Cubi!A:C,3,0))</f>
        <v/>
      </c>
      <c r="G8" s="2"/>
      <c r="H8" s="2" t="str">
        <f t="shared" si="0"/>
        <v/>
      </c>
      <c r="I8" s="2" t="str">
        <f>IF(B8="","",VLOOKUP(B8,Stock!A:B,2,0))</f>
        <v/>
      </c>
      <c r="J8" s="11" t="str">
        <f>IF(B8="","",VLOOKUP(B8,Stock!A:C,3,0))</f>
        <v/>
      </c>
      <c r="K8" s="35" t="str">
        <f>IF(B8="","",VLOOKUP(I8,Listes!A:B,2,0)*J8+J8)</f>
        <v/>
      </c>
      <c r="L8" s="10" t="str">
        <f>IF(B8="","",VLOOKUP(B8,Stock!A:D,4,0))</f>
        <v/>
      </c>
      <c r="M8" s="11" t="str">
        <f t="shared" si="1"/>
        <v/>
      </c>
      <c r="N8" s="11" t="str">
        <f t="shared" si="2"/>
        <v/>
      </c>
    </row>
    <row r="9" spans="1:18" ht="30.75" customHeight="1" x14ac:dyDescent="0.35">
      <c r="A9" s="2"/>
      <c r="B9" s="2"/>
      <c r="C9" s="9"/>
      <c r="D9" s="2"/>
      <c r="E9" s="2"/>
      <c r="F9" s="2" t="str">
        <f>IF(B9="","",VLOOKUP(B9,Cubi!A:B,2,0)*E9/VLOOKUP(B9,Cubi!A:C,3,0))</f>
        <v/>
      </c>
      <c r="G9" s="2"/>
      <c r="H9" s="2" t="str">
        <f t="shared" si="0"/>
        <v/>
      </c>
      <c r="I9" s="2" t="str">
        <f>IF(B9="","",VLOOKUP(B9,Stock!A:B,2,0))</f>
        <v/>
      </c>
      <c r="J9" s="11" t="str">
        <f>IF(B9="","",VLOOKUP(B9,Stock!A:C,3,0))</f>
        <v/>
      </c>
      <c r="K9" s="35" t="str">
        <f>IF(B9="","",VLOOKUP(I9,Listes!A:B,2,0)*J9+J9)</f>
        <v/>
      </c>
      <c r="L9" s="10" t="str">
        <f>IF(B9="","",VLOOKUP(B9,Stock!A:D,4,0))</f>
        <v/>
      </c>
      <c r="M9" s="11" t="str">
        <f t="shared" si="1"/>
        <v/>
      </c>
      <c r="N9" s="11" t="str">
        <f t="shared" si="2"/>
        <v/>
      </c>
    </row>
    <row r="10" spans="1:18" x14ac:dyDescent="0.35">
      <c r="A10" s="2"/>
      <c r="B10" s="2"/>
      <c r="C10" s="9"/>
      <c r="D10" s="2"/>
      <c r="E10" s="2"/>
      <c r="F10" s="2" t="str">
        <f>IF(B10="","",VLOOKUP(B10,Cubi!A:B,2,0)*E10/VLOOKUP(B10,Cubi!A:C,3,0))</f>
        <v/>
      </c>
      <c r="G10" s="2"/>
      <c r="H10" s="2" t="str">
        <f t="shared" si="0"/>
        <v/>
      </c>
      <c r="I10" s="2" t="str">
        <f>IF(B10="","",VLOOKUP(B10,Stock!A:B,2,0))</f>
        <v/>
      </c>
      <c r="J10" s="11" t="str">
        <f>IF(B10="","",VLOOKUP(B10,Stock!A:C,3,0))</f>
        <v/>
      </c>
      <c r="K10" s="35" t="str">
        <f>IF(B10="","",VLOOKUP(I10,Listes!A:B,2,0)*J10+J10)</f>
        <v/>
      </c>
      <c r="L10" s="10" t="str">
        <f>IF(B10="","",VLOOKUP(B10,Stock!A:D,4,0))</f>
        <v/>
      </c>
      <c r="M10" s="11" t="str">
        <f t="shared" si="1"/>
        <v/>
      </c>
      <c r="N10" s="11" t="str">
        <f t="shared" si="2"/>
        <v/>
      </c>
    </row>
    <row r="11" spans="1:18" x14ac:dyDescent="0.35">
      <c r="A11" s="2"/>
      <c r="B11" s="2"/>
      <c r="C11" s="9"/>
      <c r="D11" s="2"/>
      <c r="E11" s="2"/>
      <c r="F11" s="2" t="str">
        <f>IF(B11="","",VLOOKUP(B11,Cubi!A:B,2,0)*E11/VLOOKUP(B11,Cubi!A:C,3,0))</f>
        <v/>
      </c>
      <c r="G11" s="2"/>
      <c r="H11" s="2" t="str">
        <f t="shared" si="0"/>
        <v/>
      </c>
      <c r="I11" s="2" t="str">
        <f>IF(B11="","",VLOOKUP(B11,Stock!A:B,2,0))</f>
        <v/>
      </c>
      <c r="J11" s="11" t="str">
        <f>IF(B11="","",VLOOKUP(B11,Stock!A:C,3,0))</f>
        <v/>
      </c>
      <c r="K11" s="35" t="str">
        <f>IF(B11="","",VLOOKUP(I11,Listes!A:B,2,0)*J11+J11)</f>
        <v/>
      </c>
      <c r="L11" s="10" t="str">
        <f>IF(B11="","",VLOOKUP(B11,Stock!A:D,4,0))</f>
        <v/>
      </c>
      <c r="M11" s="11" t="str">
        <f t="shared" si="1"/>
        <v/>
      </c>
      <c r="N11" s="11" t="str">
        <f t="shared" si="2"/>
        <v/>
      </c>
    </row>
    <row r="12" spans="1:18" x14ac:dyDescent="0.35">
      <c r="A12" s="2"/>
      <c r="B12" s="2"/>
      <c r="C12" s="9"/>
      <c r="D12" s="2"/>
      <c r="E12" s="2"/>
      <c r="F12" s="2" t="str">
        <f>IF(B12="","",VLOOKUP(B12,Cubi!A:B,2,0)*E12/VLOOKUP(B12,Cubi!A:C,3,0))</f>
        <v/>
      </c>
      <c r="G12" s="2"/>
      <c r="H12" s="2" t="str">
        <f t="shared" si="0"/>
        <v/>
      </c>
      <c r="I12" s="2" t="str">
        <f>IF(B12="","",VLOOKUP(B12,Stock!A:B,2,0))</f>
        <v/>
      </c>
      <c r="J12" s="11" t="str">
        <f>IF(B12="","",VLOOKUP(B12,Stock!A:C,3,0))</f>
        <v/>
      </c>
      <c r="K12" s="35" t="str">
        <f>IF(B12="","",VLOOKUP(I12,Listes!A:B,2,0)*J12+J12)</f>
        <v/>
      </c>
      <c r="L12" s="10" t="str">
        <f>IF(B12="","",VLOOKUP(B12,Stock!A:D,4,0))</f>
        <v/>
      </c>
      <c r="M12" s="11" t="str">
        <f t="shared" si="1"/>
        <v/>
      </c>
      <c r="N12" s="11" t="str">
        <f t="shared" si="2"/>
        <v/>
      </c>
    </row>
    <row r="13" spans="1:18" x14ac:dyDescent="0.35">
      <c r="A13" s="2"/>
      <c r="B13" s="2"/>
      <c r="C13" s="9"/>
      <c r="D13" s="2"/>
      <c r="E13" s="2"/>
      <c r="F13" s="2" t="str">
        <f>IF(B13="","",VLOOKUP(B13,Cubi!A:B,2,0)*E13/VLOOKUP(B13,Cubi!A:C,3,0))</f>
        <v/>
      </c>
      <c r="G13" s="2"/>
      <c r="H13" s="2" t="str">
        <f t="shared" si="0"/>
        <v/>
      </c>
      <c r="I13" s="2" t="str">
        <f>IF(B13="","",VLOOKUP(B13,Stock!A:B,2,0))</f>
        <v/>
      </c>
      <c r="J13" s="11" t="str">
        <f>IF(B13="","",VLOOKUP(B13,Stock!A:C,3,0))</f>
        <v/>
      </c>
      <c r="K13" s="35" t="str">
        <f>IF(B13="","",VLOOKUP(I13,Listes!A:B,2,0)*J13+J13)</f>
        <v/>
      </c>
      <c r="L13" s="10" t="str">
        <f>IF(B13="","",VLOOKUP(B13,Stock!A:D,4,0))</f>
        <v/>
      </c>
      <c r="M13" s="11" t="str">
        <f t="shared" si="1"/>
        <v/>
      </c>
      <c r="N13" s="11" t="str">
        <f t="shared" si="2"/>
        <v/>
      </c>
    </row>
    <row r="14" spans="1:18" x14ac:dyDescent="0.35">
      <c r="A14" s="2"/>
      <c r="B14" s="2"/>
      <c r="C14" s="9"/>
      <c r="D14" s="2"/>
      <c r="E14" s="2"/>
      <c r="F14" s="2" t="str">
        <f>IF(B14="","",VLOOKUP(B14,Cubi!A:B,2,0)*E14/VLOOKUP(B14,Cubi!A:C,3,0))</f>
        <v/>
      </c>
      <c r="G14" s="2"/>
      <c r="H14" s="2" t="str">
        <f t="shared" si="0"/>
        <v/>
      </c>
      <c r="I14" s="2" t="str">
        <f>IF(B14="","",VLOOKUP(B14,Stock!A:B,2,0))</f>
        <v/>
      </c>
      <c r="J14" s="11" t="str">
        <f>IF(B14="","",VLOOKUP(B14,Stock!A:C,3,0))</f>
        <v/>
      </c>
      <c r="K14" s="35" t="str">
        <f>IF(B14="","",VLOOKUP(I14,Listes!A:B,2,0)*J14+J14)</f>
        <v/>
      </c>
      <c r="L14" s="10" t="str">
        <f>IF(B14="","",VLOOKUP(B14,Stock!A:D,4,0))</f>
        <v/>
      </c>
      <c r="M14" s="11" t="str">
        <f t="shared" si="1"/>
        <v/>
      </c>
      <c r="N14" s="11" t="str">
        <f t="shared" si="2"/>
        <v/>
      </c>
    </row>
    <row r="15" spans="1:18" x14ac:dyDescent="0.35">
      <c r="A15" s="2"/>
      <c r="B15" s="2"/>
      <c r="C15" s="9"/>
      <c r="D15" s="2"/>
      <c r="E15" s="2"/>
      <c r="F15" s="2" t="str">
        <f>IF(B15="","",VLOOKUP(B15,Cubi!A:B,2,0)*E15/VLOOKUP(B15,Cubi!A:C,3,0))</f>
        <v/>
      </c>
      <c r="G15" s="2"/>
      <c r="H15" s="2" t="str">
        <f t="shared" si="0"/>
        <v/>
      </c>
      <c r="I15" s="2" t="str">
        <f>IF(B15="","",VLOOKUP(B15,Stock!A:B,2,0))</f>
        <v/>
      </c>
      <c r="J15" s="11" t="str">
        <f>IF(B15="","",VLOOKUP(B15,Stock!A:C,3,0))</f>
        <v/>
      </c>
      <c r="K15" s="35" t="str">
        <f>IF(B15="","",VLOOKUP(I15,Listes!A:B,2,0)*J15+J15)</f>
        <v/>
      </c>
      <c r="L15" s="10" t="str">
        <f>IF(B15="","",VLOOKUP(B15,Stock!A:D,4,0))</f>
        <v/>
      </c>
      <c r="M15" s="11" t="str">
        <f t="shared" si="1"/>
        <v/>
      </c>
      <c r="N15" s="11" t="str">
        <f t="shared" si="2"/>
        <v/>
      </c>
    </row>
    <row r="16" spans="1:18" x14ac:dyDescent="0.35">
      <c r="A16" s="2"/>
      <c r="B16" s="2"/>
      <c r="C16" s="9"/>
      <c r="D16" s="2"/>
      <c r="E16" s="2"/>
      <c r="F16" s="2" t="str">
        <f>IF(B16="","",VLOOKUP(B16,Cubi!A:B,2,0)*E16/VLOOKUP(B16,Cubi!A:C,3,0))</f>
        <v/>
      </c>
      <c r="G16" s="2"/>
      <c r="H16" s="2" t="str">
        <f t="shared" si="0"/>
        <v/>
      </c>
      <c r="I16" s="2" t="str">
        <f>IF(B16="","",VLOOKUP(B16,Stock!A:B,2,0))</f>
        <v/>
      </c>
      <c r="J16" s="11" t="str">
        <f>IF(B16="","",VLOOKUP(B16,Stock!A:C,3,0))</f>
        <v/>
      </c>
      <c r="K16" s="35" t="str">
        <f>IF(B16="","",VLOOKUP(I16,Listes!A:B,2,0)*J16+J16)</f>
        <v/>
      </c>
      <c r="L16" s="10" t="str">
        <f>IF(B16="","",VLOOKUP(B16,Stock!A:D,4,0))</f>
        <v/>
      </c>
      <c r="M16" s="11" t="str">
        <f t="shared" si="1"/>
        <v/>
      </c>
      <c r="N16" s="11" t="str">
        <f t="shared" si="2"/>
        <v/>
      </c>
    </row>
    <row r="17" spans="1:14" x14ac:dyDescent="0.35">
      <c r="A17" s="2"/>
      <c r="B17" s="2"/>
      <c r="C17" s="9"/>
      <c r="D17" s="2"/>
      <c r="E17" s="2"/>
      <c r="F17" s="2" t="str">
        <f>IF(B17="","",VLOOKUP(B17,Cubi!A:B,2,0)*E17/VLOOKUP(B17,Cubi!A:C,3,0))</f>
        <v/>
      </c>
      <c r="G17" s="2"/>
      <c r="H17" s="2" t="str">
        <f t="shared" si="0"/>
        <v/>
      </c>
      <c r="I17" s="2" t="str">
        <f>IF(B17="","",VLOOKUP(B17,Stock!A:B,2,0))</f>
        <v/>
      </c>
      <c r="J17" s="11" t="str">
        <f>IF(B17="","",VLOOKUP(B17,Stock!A:C,3,0))</f>
        <v/>
      </c>
      <c r="K17" s="35" t="str">
        <f>IF(B17="","",VLOOKUP(I17,Listes!A:B,2,0)*J17+J17)</f>
        <v/>
      </c>
      <c r="L17" s="10" t="str">
        <f>IF(B17="","",VLOOKUP(B17,Stock!A:D,4,0))</f>
        <v/>
      </c>
      <c r="M17" s="11" t="str">
        <f t="shared" si="1"/>
        <v/>
      </c>
      <c r="N17" s="11" t="str">
        <f t="shared" si="2"/>
        <v/>
      </c>
    </row>
    <row r="18" spans="1:14" x14ac:dyDescent="0.35">
      <c r="A18" s="2"/>
      <c r="B18" s="2"/>
      <c r="C18" s="9"/>
      <c r="D18" s="2"/>
      <c r="E18" s="2"/>
      <c r="F18" s="2" t="str">
        <f>IF(B18="","",VLOOKUP(B18,Cubi!A:B,2,0)*E18/VLOOKUP(B18,Cubi!A:C,3,0))</f>
        <v/>
      </c>
      <c r="G18" s="2"/>
      <c r="H18" s="2" t="str">
        <f t="shared" si="0"/>
        <v/>
      </c>
      <c r="I18" s="2" t="str">
        <f>IF(B18="","",VLOOKUP(B18,Stock!A:B,2,0))</f>
        <v/>
      </c>
      <c r="J18" s="11" t="str">
        <f>IF(B18="","",VLOOKUP(B18,Stock!A:C,3,0))</f>
        <v/>
      </c>
      <c r="K18" s="35" t="str">
        <f>IF(B18="","",VLOOKUP(I18,Listes!A:B,2,0)*J18+J18)</f>
        <v/>
      </c>
      <c r="L18" s="10" t="str">
        <f>IF(B18="","",VLOOKUP(B18,Stock!A:D,4,0))</f>
        <v/>
      </c>
      <c r="M18" s="11" t="str">
        <f t="shared" si="1"/>
        <v/>
      </c>
      <c r="N18" s="11" t="str">
        <f t="shared" si="2"/>
        <v/>
      </c>
    </row>
    <row r="19" spans="1:14" x14ac:dyDescent="0.35">
      <c r="A19" s="2"/>
      <c r="B19" s="2"/>
      <c r="C19" s="9"/>
      <c r="D19" s="2"/>
      <c r="E19" s="2"/>
      <c r="F19" s="2" t="str">
        <f>IF(B19="","",VLOOKUP(B19,Cubi!A:B,2,0)*E19/VLOOKUP(B19,Cubi!A:C,3,0))</f>
        <v/>
      </c>
      <c r="G19" s="2"/>
      <c r="H19" s="2" t="str">
        <f t="shared" si="0"/>
        <v/>
      </c>
      <c r="I19" s="2" t="str">
        <f>IF(B19="","",VLOOKUP(B19,Stock!A:B,2,0))</f>
        <v/>
      </c>
      <c r="J19" s="11" t="str">
        <f>IF(B19="","",VLOOKUP(B19,Stock!A:C,3,0))</f>
        <v/>
      </c>
      <c r="K19" s="35" t="str">
        <f>IF(B19="","",VLOOKUP(I19,Listes!A:B,2,0)*J19+J19)</f>
        <v/>
      </c>
      <c r="L19" s="10" t="str">
        <f>IF(B19="","",VLOOKUP(B19,Stock!A:D,4,0))</f>
        <v/>
      </c>
      <c r="M19" s="11" t="str">
        <f t="shared" si="1"/>
        <v/>
      </c>
      <c r="N19" s="11" t="str">
        <f t="shared" si="2"/>
        <v/>
      </c>
    </row>
    <row r="20" spans="1:14" x14ac:dyDescent="0.35">
      <c r="A20" s="2"/>
      <c r="B20" s="2"/>
      <c r="C20" s="9"/>
      <c r="D20" s="2"/>
      <c r="E20" s="2"/>
      <c r="F20" s="2" t="str">
        <f>IF(B20="","",VLOOKUP(B20,Cubi!A:B,2,0)*E20/VLOOKUP(B20,Cubi!A:C,3,0))</f>
        <v/>
      </c>
      <c r="G20" s="2"/>
      <c r="H20" s="2" t="str">
        <f t="shared" si="0"/>
        <v/>
      </c>
      <c r="I20" s="2" t="str">
        <f>IF(B20="","",VLOOKUP(B20,Stock!A:B,2,0))</f>
        <v/>
      </c>
      <c r="J20" s="11" t="str">
        <f>IF(B20="","",VLOOKUP(B20,Stock!A:C,3,0))</f>
        <v/>
      </c>
      <c r="K20" s="35" t="str">
        <f>IF(B20="","",VLOOKUP(I20,Listes!A:B,2,0)*J20+J20)</f>
        <v/>
      </c>
      <c r="L20" s="10" t="str">
        <f>IF(B20="","",VLOOKUP(B20,Stock!A:D,4,0))</f>
        <v/>
      </c>
      <c r="M20" s="11" t="str">
        <f t="shared" si="1"/>
        <v/>
      </c>
      <c r="N20" s="11" t="str">
        <f t="shared" si="2"/>
        <v/>
      </c>
    </row>
    <row r="21" spans="1:14" x14ac:dyDescent="0.35">
      <c r="A21" s="2"/>
      <c r="B21" s="2"/>
      <c r="C21" s="9"/>
      <c r="D21" s="2"/>
      <c r="E21" s="2"/>
      <c r="F21" s="2" t="str">
        <f>IF(B21="","",VLOOKUP(B21,Cubi!A:B,2,0)*E21/VLOOKUP(B21,Cubi!A:C,3,0))</f>
        <v/>
      </c>
      <c r="G21" s="2"/>
      <c r="H21" s="2" t="str">
        <f t="shared" si="0"/>
        <v/>
      </c>
      <c r="I21" s="2" t="str">
        <f>IF(B21="","",VLOOKUP(B21,Stock!A:B,2,0))</f>
        <v/>
      </c>
      <c r="J21" s="11" t="str">
        <f>IF(B21="","",VLOOKUP(B21,Stock!A:C,3,0))</f>
        <v/>
      </c>
      <c r="K21" s="35" t="str">
        <f>IF(B21="","",VLOOKUP(I21,Listes!A:B,2,0)*J21+J21)</f>
        <v/>
      </c>
      <c r="L21" s="10" t="str">
        <f>IF(B21="","",VLOOKUP(B21,Stock!A:D,4,0))</f>
        <v/>
      </c>
      <c r="M21" s="11" t="str">
        <f t="shared" si="1"/>
        <v/>
      </c>
      <c r="N21" s="11" t="str">
        <f t="shared" si="2"/>
        <v/>
      </c>
    </row>
    <row r="22" spans="1:14" x14ac:dyDescent="0.35">
      <c r="A22" s="2"/>
      <c r="B22" s="2"/>
      <c r="C22" s="9"/>
      <c r="D22" s="2"/>
      <c r="E22" s="2"/>
      <c r="F22" s="2" t="str">
        <f>IF(B22="","",VLOOKUP(B22,Cubi!A:B,2,0)*E22/VLOOKUP(B22,Cubi!A:C,3,0))</f>
        <v/>
      </c>
      <c r="G22" s="2"/>
      <c r="H22" s="2" t="str">
        <f t="shared" si="0"/>
        <v/>
      </c>
      <c r="I22" s="2" t="str">
        <f>IF(B22="","",VLOOKUP(B22,Stock!A:B,2,0))</f>
        <v/>
      </c>
      <c r="J22" s="11" t="str">
        <f>IF(B22="","",VLOOKUP(B22,Stock!A:C,3,0))</f>
        <v/>
      </c>
      <c r="K22" s="35" t="str">
        <f>IF(B22="","",VLOOKUP(I22,Listes!A:B,2,0)*J22+J22)</f>
        <v/>
      </c>
      <c r="L22" s="10" t="str">
        <f>IF(B22="","",VLOOKUP(B22,Stock!A:D,4,0))</f>
        <v/>
      </c>
      <c r="M22" s="11" t="str">
        <f t="shared" si="1"/>
        <v/>
      </c>
      <c r="N22" s="11" t="str">
        <f t="shared" si="2"/>
        <v/>
      </c>
    </row>
    <row r="23" spans="1:14" x14ac:dyDescent="0.35">
      <c r="A23" s="2"/>
      <c r="B23" s="2"/>
      <c r="C23" s="9"/>
      <c r="D23" s="2"/>
      <c r="E23" s="2"/>
      <c r="F23" s="2" t="str">
        <f>IF(B23="","",VLOOKUP(B23,Cubi!A:B,2,0)*E23/VLOOKUP(B23,Cubi!A:C,3,0))</f>
        <v/>
      </c>
      <c r="G23" s="2"/>
      <c r="H23" s="2" t="str">
        <f t="shared" si="0"/>
        <v/>
      </c>
      <c r="I23" s="2" t="str">
        <f>IF(B23="","",VLOOKUP(B23,Stock!A:B,2,0))</f>
        <v/>
      </c>
      <c r="J23" s="11" t="str">
        <f>IF(B23="","",VLOOKUP(B23,Stock!A:C,3,0))</f>
        <v/>
      </c>
      <c r="K23" s="35" t="str">
        <f>IF(B23="","",VLOOKUP(I23,Listes!A:B,2,0)*J23+J23)</f>
        <v/>
      </c>
      <c r="L23" s="10" t="str">
        <f>IF(B23="","",VLOOKUP(B23,Stock!A:D,4,0))</f>
        <v/>
      </c>
      <c r="M23" s="11" t="str">
        <f t="shared" si="1"/>
        <v/>
      </c>
      <c r="N23" s="11" t="str">
        <f t="shared" si="2"/>
        <v/>
      </c>
    </row>
    <row r="24" spans="1:14" x14ac:dyDescent="0.35">
      <c r="A24" s="2"/>
      <c r="B24" s="2"/>
      <c r="C24" s="9"/>
      <c r="D24" s="2"/>
      <c r="E24" s="2"/>
      <c r="F24" s="2" t="str">
        <f>IF(B24="","",VLOOKUP(B24,Cubi!A:B,2,0)*E24/VLOOKUP(B24,Cubi!A:C,3,0))</f>
        <v/>
      </c>
      <c r="G24" s="2"/>
      <c r="H24" s="2" t="str">
        <f t="shared" si="0"/>
        <v/>
      </c>
      <c r="I24" s="2" t="str">
        <f>IF(B24="","",VLOOKUP(B24,Stock!A:B,2,0))</f>
        <v/>
      </c>
      <c r="J24" s="11" t="str">
        <f>IF(B24="","",VLOOKUP(B24,Stock!A:C,3,0))</f>
        <v/>
      </c>
      <c r="K24" s="35" t="str">
        <f>IF(B24="","",VLOOKUP(I24,Listes!A:B,2,0)*J24+J24)</f>
        <v/>
      </c>
      <c r="L24" s="10" t="str">
        <f>IF(B24="","",VLOOKUP(B24,Stock!A:D,4,0))</f>
        <v/>
      </c>
      <c r="M24" s="11" t="str">
        <f t="shared" si="1"/>
        <v/>
      </c>
      <c r="N24" s="11" t="str">
        <f t="shared" si="2"/>
        <v/>
      </c>
    </row>
    <row r="25" spans="1:14" x14ac:dyDescent="0.35">
      <c r="A25" s="2"/>
      <c r="B25" s="2"/>
      <c r="C25" s="9"/>
      <c r="D25" s="2"/>
      <c r="E25" s="2"/>
      <c r="F25" s="2" t="str">
        <f>IF(B25="","",VLOOKUP(B25,Cubi!A:B,2,0)*E25/VLOOKUP(B25,Cubi!A:C,3,0))</f>
        <v/>
      </c>
      <c r="G25" s="2"/>
      <c r="H25" s="2" t="str">
        <f t="shared" si="0"/>
        <v/>
      </c>
      <c r="I25" s="2" t="str">
        <f>IF(B25="","",VLOOKUP(B25,Stock!A:B,2,0))</f>
        <v/>
      </c>
      <c r="J25" s="11" t="str">
        <f>IF(B25="","",VLOOKUP(B25,Stock!A:C,3,0))</f>
        <v/>
      </c>
      <c r="K25" s="35" t="str">
        <f>IF(B25="","",VLOOKUP(I25,Listes!A:B,2,0)*J25+J25)</f>
        <v/>
      </c>
      <c r="L25" s="10" t="str">
        <f>IF(B25="","",VLOOKUP(B25,Stock!A:D,4,0))</f>
        <v/>
      </c>
      <c r="M25" s="11" t="str">
        <f t="shared" si="1"/>
        <v/>
      </c>
      <c r="N25" s="11" t="str">
        <f t="shared" si="2"/>
        <v/>
      </c>
    </row>
    <row r="26" spans="1:14" x14ac:dyDescent="0.35">
      <c r="A26" s="2"/>
      <c r="B26" s="2"/>
      <c r="C26" s="9"/>
      <c r="D26" s="2"/>
      <c r="E26" s="2"/>
      <c r="F26" s="2" t="str">
        <f>IF(B26="","",VLOOKUP(B26,Cubi!A:B,2,0)*E26/VLOOKUP(B26,Cubi!A:C,3,0))</f>
        <v/>
      </c>
      <c r="G26" s="2"/>
      <c r="H26" s="2" t="str">
        <f t="shared" si="0"/>
        <v/>
      </c>
      <c r="I26" s="2" t="str">
        <f>IF(B26="","",VLOOKUP(B26,Stock!A:B,2,0))</f>
        <v/>
      </c>
      <c r="J26" s="11" t="str">
        <f>IF(B26="","",VLOOKUP(B26,Stock!A:C,3,0))</f>
        <v/>
      </c>
      <c r="K26" s="35" t="str">
        <f>IF(B26="","",VLOOKUP(I26,Listes!A:B,2,0)*J26+J26)</f>
        <v/>
      </c>
      <c r="L26" s="10" t="str">
        <f>IF(B26="","",VLOOKUP(B26,Stock!A:D,4,0))</f>
        <v/>
      </c>
      <c r="M26" s="11" t="str">
        <f t="shared" si="1"/>
        <v/>
      </c>
      <c r="N26" s="11" t="str">
        <f t="shared" si="2"/>
        <v/>
      </c>
    </row>
    <row r="27" spans="1:14" x14ac:dyDescent="0.35">
      <c r="A27" s="2"/>
      <c r="B27" s="2"/>
      <c r="C27" s="9"/>
      <c r="D27" s="2"/>
      <c r="E27" s="2"/>
      <c r="F27" s="2" t="str">
        <f>IF(B27="","",VLOOKUP(B27,Cubi!A:B,2,0)*E27/VLOOKUP(B27,Cubi!A:C,3,0))</f>
        <v/>
      </c>
      <c r="G27" s="2"/>
      <c r="H27" s="2" t="str">
        <f t="shared" si="0"/>
        <v/>
      </c>
      <c r="I27" s="2" t="str">
        <f>IF(B27="","",VLOOKUP(B27,Stock!A:B,2,0))</f>
        <v/>
      </c>
      <c r="J27" s="11" t="str">
        <f>IF(B27="","",VLOOKUP(B27,Stock!A:C,3,0))</f>
        <v/>
      </c>
      <c r="K27" s="35" t="str">
        <f>IF(B27="","",VLOOKUP(I27,Listes!A:B,2,0)*J27+J27)</f>
        <v/>
      </c>
      <c r="L27" s="10" t="str">
        <f>IF(B27="","",VLOOKUP(B27,Stock!A:D,4,0))</f>
        <v/>
      </c>
      <c r="M27" s="11" t="str">
        <f t="shared" si="1"/>
        <v/>
      </c>
      <c r="N27" s="11" t="str">
        <f t="shared" si="2"/>
        <v/>
      </c>
    </row>
    <row r="28" spans="1:14" x14ac:dyDescent="0.35">
      <c r="A28" s="2"/>
      <c r="B28" s="2"/>
      <c r="C28" s="9"/>
      <c r="D28" s="2"/>
      <c r="E28" s="2"/>
      <c r="F28" s="2" t="str">
        <f>IF(B28="","",VLOOKUP(B28,Cubi!A:B,2,0)*E28/VLOOKUP(B28,Cubi!A:C,3,0))</f>
        <v/>
      </c>
      <c r="G28" s="2"/>
      <c r="H28" s="2" t="str">
        <f t="shared" si="0"/>
        <v/>
      </c>
      <c r="I28" s="2" t="str">
        <f>IF(B28="","",VLOOKUP(B28,Stock!A:B,2,0))</f>
        <v/>
      </c>
      <c r="J28" s="11" t="str">
        <f>IF(B28="","",VLOOKUP(B28,Stock!A:C,3,0))</f>
        <v/>
      </c>
      <c r="K28" s="35" t="str">
        <f>IF(B28="","",VLOOKUP(I28,Listes!A:B,2,0)*J28+J28)</f>
        <v/>
      </c>
      <c r="L28" s="10" t="str">
        <f>IF(B28="","",VLOOKUP(B28,Stock!A:D,4,0))</f>
        <v/>
      </c>
      <c r="M28" s="11" t="str">
        <f t="shared" si="1"/>
        <v/>
      </c>
      <c r="N28" s="11" t="str">
        <f t="shared" si="2"/>
        <v/>
      </c>
    </row>
    <row r="29" spans="1:14" x14ac:dyDescent="0.35">
      <c r="A29" s="2"/>
      <c r="B29" s="2"/>
      <c r="C29" s="9"/>
      <c r="D29" s="2"/>
      <c r="E29" s="2"/>
      <c r="F29" s="2" t="str">
        <f>IF(B29="","",VLOOKUP(B29,Cubi!A:B,2,0)*E29/VLOOKUP(B29,Cubi!A:C,3,0))</f>
        <v/>
      </c>
      <c r="G29" s="2"/>
      <c r="H29" s="2" t="str">
        <f t="shared" si="0"/>
        <v/>
      </c>
      <c r="I29" s="2" t="str">
        <f>IF(B29="","",VLOOKUP(B29,Stock!A:B,2,0))</f>
        <v/>
      </c>
      <c r="J29" s="11" t="str">
        <f>IF(B29="","",VLOOKUP(B29,Stock!A:C,3,0))</f>
        <v/>
      </c>
      <c r="K29" s="35" t="str">
        <f>IF(B29="","",VLOOKUP(I29,Listes!A:B,2,0)*J29+J29)</f>
        <v/>
      </c>
      <c r="L29" s="10" t="str">
        <f>IF(B29="","",VLOOKUP(B29,Stock!A:D,4,0))</f>
        <v/>
      </c>
      <c r="M29" s="11" t="str">
        <f t="shared" si="1"/>
        <v/>
      </c>
      <c r="N29" s="11" t="str">
        <f t="shared" si="2"/>
        <v/>
      </c>
    </row>
    <row r="30" spans="1:14" x14ac:dyDescent="0.35">
      <c r="A30" s="2"/>
      <c r="B30" s="2"/>
      <c r="C30" s="9"/>
      <c r="D30" s="2"/>
      <c r="E30" s="2"/>
      <c r="F30" s="2" t="str">
        <f>IF(B30="","",VLOOKUP(B30,Cubi!A:B,2,0)*E30/VLOOKUP(B30,Cubi!A:C,3,0))</f>
        <v/>
      </c>
      <c r="G30" s="2"/>
      <c r="H30" s="2" t="str">
        <f t="shared" si="0"/>
        <v/>
      </c>
      <c r="I30" s="2" t="str">
        <f>IF(B30="","",VLOOKUP(B30,Stock!A:B,2,0))</f>
        <v/>
      </c>
      <c r="J30" s="11" t="str">
        <f>IF(B30="","",VLOOKUP(B30,Stock!A:C,3,0))</f>
        <v/>
      </c>
      <c r="K30" s="35" t="str">
        <f>IF(B30="","",VLOOKUP(I30,Listes!A:B,2,0)*J30+J30)</f>
        <v/>
      </c>
      <c r="L30" s="10" t="str">
        <f>IF(B30="","",VLOOKUP(B30,Stock!A:D,4,0))</f>
        <v/>
      </c>
      <c r="M30" s="11" t="str">
        <f t="shared" si="1"/>
        <v/>
      </c>
      <c r="N30" s="11" t="str">
        <f t="shared" si="2"/>
        <v/>
      </c>
    </row>
    <row r="31" spans="1:14" x14ac:dyDescent="0.35">
      <c r="A31" s="2"/>
      <c r="B31" s="2"/>
      <c r="C31" s="9"/>
      <c r="D31" s="2"/>
      <c r="E31" s="2"/>
      <c r="F31" s="2" t="str">
        <f>IF(B31="","",VLOOKUP(B31,Cubi!A:B,2,0)*E31/VLOOKUP(B31,Cubi!A:C,3,0))</f>
        <v/>
      </c>
      <c r="G31" s="2"/>
      <c r="H31" s="2" t="str">
        <f t="shared" si="0"/>
        <v/>
      </c>
      <c r="I31" s="2" t="str">
        <f>IF(B31="","",VLOOKUP(B31,Stock!A:B,2,0))</f>
        <v/>
      </c>
      <c r="J31" s="11" t="str">
        <f>IF(B31="","",VLOOKUP(B31,Stock!A:C,3,0))</f>
        <v/>
      </c>
      <c r="K31" s="35" t="str">
        <f>IF(B31="","",VLOOKUP(I31,Listes!A:B,2,0)*J31+J31)</f>
        <v/>
      </c>
      <c r="L31" s="10" t="str">
        <f>IF(B31="","",VLOOKUP(B31,Stock!A:D,4,0))</f>
        <v/>
      </c>
      <c r="M31" s="11" t="str">
        <f t="shared" si="1"/>
        <v/>
      </c>
      <c r="N31" s="11" t="str">
        <f t="shared" si="2"/>
        <v/>
      </c>
    </row>
    <row r="32" spans="1:14" x14ac:dyDescent="0.35">
      <c r="A32" s="2"/>
      <c r="B32" s="2"/>
      <c r="C32" s="9"/>
      <c r="D32" s="2"/>
      <c r="E32" s="2"/>
      <c r="F32" s="2" t="str">
        <f>IF(B32="","",VLOOKUP(B32,Cubi!A:B,2,0)*E32/VLOOKUP(B32,Cubi!A:C,3,0))</f>
        <v/>
      </c>
      <c r="G32" s="2"/>
      <c r="H32" s="2" t="str">
        <f t="shared" si="0"/>
        <v/>
      </c>
      <c r="I32" s="2" t="str">
        <f>IF(B32="","",VLOOKUP(B32,Stock!A:B,2,0))</f>
        <v/>
      </c>
      <c r="J32" s="11" t="str">
        <f>IF(B32="","",VLOOKUP(B32,Stock!A:C,3,0))</f>
        <v/>
      </c>
      <c r="K32" s="35" t="str">
        <f>IF(B32="","",VLOOKUP(I32,Listes!A:B,2,0)*J32+J32)</f>
        <v/>
      </c>
      <c r="L32" s="10" t="str">
        <f>IF(B32="","",VLOOKUP(B32,Stock!A:D,4,0))</f>
        <v/>
      </c>
      <c r="M32" s="11" t="str">
        <f t="shared" si="1"/>
        <v/>
      </c>
      <c r="N32" s="11" t="str">
        <f t="shared" si="2"/>
        <v/>
      </c>
    </row>
    <row r="33" spans="1:14" x14ac:dyDescent="0.35">
      <c r="A33" s="2"/>
      <c r="B33" s="2"/>
      <c r="C33" s="9"/>
      <c r="D33" s="2"/>
      <c r="E33" s="2"/>
      <c r="F33" s="2" t="str">
        <f>IF(B33="","",VLOOKUP(B33,Cubi!A:B,2,0)*E33/VLOOKUP(B33,Cubi!A:C,3,0))</f>
        <v/>
      </c>
      <c r="G33" s="2"/>
      <c r="H33" s="2" t="str">
        <f t="shared" si="0"/>
        <v/>
      </c>
      <c r="I33" s="2" t="str">
        <f>IF(B33="","",VLOOKUP(B33,Stock!A:B,2,0))</f>
        <v/>
      </c>
      <c r="J33" s="11" t="str">
        <f>IF(B33="","",VLOOKUP(B33,Stock!A:C,3,0))</f>
        <v/>
      </c>
      <c r="K33" s="35" t="str">
        <f>IF(B33="","",VLOOKUP(I33,Listes!A:B,2,0)*J33+J33)</f>
        <v/>
      </c>
      <c r="L33" s="10" t="str">
        <f>IF(B33="","",VLOOKUP(B33,Stock!A:D,4,0))</f>
        <v/>
      </c>
      <c r="M33" s="11" t="str">
        <f t="shared" si="1"/>
        <v/>
      </c>
      <c r="N33" s="11" t="str">
        <f t="shared" si="2"/>
        <v/>
      </c>
    </row>
    <row r="34" spans="1:14" x14ac:dyDescent="0.35">
      <c r="A34" s="2"/>
      <c r="B34" s="2"/>
      <c r="C34" s="9"/>
      <c r="D34" s="2"/>
      <c r="E34" s="2"/>
      <c r="F34" s="2" t="str">
        <f>IF(B34="","",VLOOKUP(B34,Cubi!A:B,2,0)*E34/VLOOKUP(B34,Cubi!A:C,3,0))</f>
        <v/>
      </c>
      <c r="G34" s="2"/>
      <c r="H34" s="2" t="str">
        <f t="shared" si="0"/>
        <v/>
      </c>
      <c r="I34" s="2" t="str">
        <f>IF(B34="","",VLOOKUP(B34,Stock!A:B,2,0))</f>
        <v/>
      </c>
      <c r="J34" s="11" t="str">
        <f>IF(B34="","",VLOOKUP(B34,Stock!A:C,3,0))</f>
        <v/>
      </c>
      <c r="K34" s="35" t="str">
        <f>IF(B34="","",VLOOKUP(I34,Listes!A:B,2,0)*J34+J34)</f>
        <v/>
      </c>
      <c r="L34" s="10" t="str">
        <f>IF(B34="","",VLOOKUP(B34,Stock!A:D,4,0))</f>
        <v/>
      </c>
      <c r="M34" s="11" t="str">
        <f t="shared" si="1"/>
        <v/>
      </c>
      <c r="N34" s="11" t="str">
        <f t="shared" si="2"/>
        <v/>
      </c>
    </row>
    <row r="35" spans="1:14" x14ac:dyDescent="0.35">
      <c r="A35" s="2"/>
      <c r="B35" s="2"/>
      <c r="C35" s="9"/>
      <c r="D35" s="2"/>
      <c r="E35" s="2"/>
      <c r="F35" s="2" t="str">
        <f>IF(B35="","",VLOOKUP(B35,Cubi!A:B,2,0)*E35/VLOOKUP(B35,Cubi!A:C,3,0))</f>
        <v/>
      </c>
      <c r="G35" s="2"/>
      <c r="H35" s="2" t="str">
        <f t="shared" si="0"/>
        <v/>
      </c>
      <c r="I35" s="2" t="str">
        <f>IF(B35="","",VLOOKUP(B35,Stock!A:B,2,0))</f>
        <v/>
      </c>
      <c r="J35" s="11" t="str">
        <f>IF(B35="","",VLOOKUP(B35,Stock!A:C,3,0))</f>
        <v/>
      </c>
      <c r="K35" s="35" t="str">
        <f>IF(B35="","",VLOOKUP(I35,Listes!A:B,2,0)*J35+J35)</f>
        <v/>
      </c>
      <c r="L35" s="10" t="str">
        <f>IF(B35="","",VLOOKUP(B35,Stock!A:D,4,0))</f>
        <v/>
      </c>
      <c r="M35" s="11" t="str">
        <f t="shared" si="1"/>
        <v/>
      </c>
      <c r="N35" s="11" t="str">
        <f t="shared" si="2"/>
        <v/>
      </c>
    </row>
    <row r="36" spans="1:14" x14ac:dyDescent="0.35">
      <c r="A36" s="2"/>
      <c r="B36" s="2"/>
      <c r="C36" s="9"/>
      <c r="D36" s="2"/>
      <c r="E36" s="2"/>
      <c r="F36" s="2" t="str">
        <f>IF(B36="","",VLOOKUP(B36,Cubi!A:B,2,0)*E36/VLOOKUP(B36,Cubi!A:C,3,0))</f>
        <v/>
      </c>
      <c r="G36" s="2"/>
      <c r="H36" s="2" t="str">
        <f t="shared" si="0"/>
        <v/>
      </c>
      <c r="I36" s="2" t="str">
        <f>IF(B36="","",VLOOKUP(B36,Stock!A:B,2,0))</f>
        <v/>
      </c>
      <c r="J36" s="11" t="str">
        <f>IF(B36="","",VLOOKUP(B36,Stock!A:C,3,0))</f>
        <v/>
      </c>
      <c r="K36" s="35" t="str">
        <f>IF(B36="","",VLOOKUP(I36,Listes!A:B,2,0)*J36+J36)</f>
        <v/>
      </c>
      <c r="L36" s="10" t="str">
        <f>IF(B36="","",VLOOKUP(B36,Stock!A:D,4,0))</f>
        <v/>
      </c>
      <c r="M36" s="11" t="str">
        <f t="shared" si="1"/>
        <v/>
      </c>
      <c r="N36" s="11" t="str">
        <f t="shared" si="2"/>
        <v/>
      </c>
    </row>
    <row r="37" spans="1:14" x14ac:dyDescent="0.35">
      <c r="A37" s="2"/>
      <c r="B37" s="2"/>
      <c r="C37" s="9"/>
      <c r="D37" s="2"/>
      <c r="E37" s="2"/>
      <c r="F37" s="2" t="str">
        <f>IF(B37="","",VLOOKUP(B37,Cubi!A:B,2,0)*E37/VLOOKUP(B37,Cubi!A:C,3,0))</f>
        <v/>
      </c>
      <c r="G37" s="2"/>
      <c r="H37" s="2" t="str">
        <f t="shared" si="0"/>
        <v/>
      </c>
      <c r="I37" s="2" t="str">
        <f>IF(B37="","",VLOOKUP(B37,Stock!A:B,2,0))</f>
        <v/>
      </c>
      <c r="J37" s="11" t="str">
        <f>IF(B37="","",VLOOKUP(B37,Stock!A:C,3,0))</f>
        <v/>
      </c>
      <c r="K37" s="35" t="str">
        <f>IF(B37="","",VLOOKUP(I37,Listes!A:B,2,0)*J37+J37)</f>
        <v/>
      </c>
      <c r="L37" s="10" t="str">
        <f>IF(B37="","",VLOOKUP(B37,Stock!A:D,4,0))</f>
        <v/>
      </c>
      <c r="M37" s="11" t="str">
        <f t="shared" si="1"/>
        <v/>
      </c>
      <c r="N37" s="11" t="str">
        <f t="shared" si="2"/>
        <v/>
      </c>
    </row>
    <row r="38" spans="1:14" x14ac:dyDescent="0.35">
      <c r="A38" s="2"/>
      <c r="B38" s="2"/>
      <c r="C38" s="9"/>
      <c r="D38" s="2"/>
      <c r="E38" s="2"/>
      <c r="F38" s="2" t="str">
        <f>IF(B38="","",VLOOKUP(B38,Cubi!A:B,2,0)*E38/VLOOKUP(B38,Cubi!A:C,3,0))</f>
        <v/>
      </c>
      <c r="G38" s="2"/>
      <c r="H38" s="2" t="str">
        <f t="shared" si="0"/>
        <v/>
      </c>
      <c r="I38" s="2" t="str">
        <f>IF(B38="","",VLOOKUP(B38,Stock!A:B,2,0))</f>
        <v/>
      </c>
      <c r="J38" s="11" t="str">
        <f>IF(B38="","",VLOOKUP(B38,Stock!A:C,3,0))</f>
        <v/>
      </c>
      <c r="K38" s="35" t="str">
        <f>IF(B38="","",VLOOKUP(I38,Listes!A:B,2,0)*J38+J38)</f>
        <v/>
      </c>
      <c r="L38" s="10" t="str">
        <f>IF(B38="","",VLOOKUP(B38,Stock!A:D,4,0))</f>
        <v/>
      </c>
      <c r="M38" s="11" t="str">
        <f t="shared" si="1"/>
        <v/>
      </c>
      <c r="N38" s="11" t="str">
        <f t="shared" si="2"/>
        <v/>
      </c>
    </row>
    <row r="39" spans="1:14" x14ac:dyDescent="0.35">
      <c r="A39" s="2"/>
      <c r="B39" s="2"/>
      <c r="C39" s="9"/>
      <c r="D39" s="2"/>
      <c r="E39" s="2"/>
      <c r="F39" s="2" t="str">
        <f>IF(B39="","",VLOOKUP(B39,Cubi!A:B,2,0)*E39/VLOOKUP(B39,Cubi!A:C,3,0))</f>
        <v/>
      </c>
      <c r="G39" s="2"/>
      <c r="H39" s="2" t="str">
        <f t="shared" si="0"/>
        <v/>
      </c>
      <c r="I39" s="2" t="str">
        <f>IF(B39="","",VLOOKUP(B39,Stock!A:B,2,0))</f>
        <v/>
      </c>
      <c r="J39" s="11" t="str">
        <f>IF(B39="","",VLOOKUP(B39,Stock!A:C,3,0))</f>
        <v/>
      </c>
      <c r="K39" s="35" t="str">
        <f>IF(B39="","",VLOOKUP(I39,Listes!A:B,2,0)*J39+J39)</f>
        <v/>
      </c>
      <c r="L39" s="10" t="str">
        <f>IF(B39="","",VLOOKUP(B39,Stock!A:D,4,0))</f>
        <v/>
      </c>
      <c r="M39" s="11" t="str">
        <f t="shared" si="1"/>
        <v/>
      </c>
      <c r="N39" s="11" t="str">
        <f t="shared" si="2"/>
        <v/>
      </c>
    </row>
    <row r="40" spans="1:14" x14ac:dyDescent="0.35">
      <c r="A40" s="2"/>
      <c r="B40" s="2"/>
      <c r="C40" s="9"/>
      <c r="D40" s="2"/>
      <c r="E40" s="2"/>
      <c r="F40" s="2" t="str">
        <f>IF(B40="","",VLOOKUP(B40,Cubi!A:B,2,0)*E40/VLOOKUP(B40,Cubi!A:C,3,0))</f>
        <v/>
      </c>
      <c r="G40" s="2"/>
      <c r="H40" s="2" t="str">
        <f t="shared" si="0"/>
        <v/>
      </c>
      <c r="I40" s="2" t="str">
        <f>IF(B40="","",VLOOKUP(B40,Stock!A:B,2,0))</f>
        <v/>
      </c>
      <c r="J40" s="11" t="str">
        <f>IF(B40="","",VLOOKUP(B40,Stock!A:C,3,0))</f>
        <v/>
      </c>
      <c r="K40" s="35" t="str">
        <f>IF(B40="","",VLOOKUP(I40,Listes!A:B,2,0)*J40+J40)</f>
        <v/>
      </c>
      <c r="L40" s="10" t="str">
        <f>IF(B40="","",VLOOKUP(B40,Stock!A:D,4,0))</f>
        <v/>
      </c>
      <c r="M40" s="11" t="str">
        <f t="shared" si="1"/>
        <v/>
      </c>
      <c r="N40" s="11" t="str">
        <f t="shared" si="2"/>
        <v/>
      </c>
    </row>
    <row r="41" spans="1:14" x14ac:dyDescent="0.35">
      <c r="A41" s="2"/>
      <c r="B41" s="2"/>
      <c r="C41" s="9"/>
      <c r="D41" s="2"/>
      <c r="E41" s="2"/>
      <c r="F41" s="2" t="str">
        <f>IF(B41="","",VLOOKUP(B41,Cubi!A:B,2,0)*E41/VLOOKUP(B41,Cubi!A:C,3,0))</f>
        <v/>
      </c>
      <c r="G41" s="2"/>
      <c r="H41" s="2" t="str">
        <f t="shared" si="0"/>
        <v/>
      </c>
      <c r="I41" s="2" t="str">
        <f>IF(B41="","",VLOOKUP(B41,Stock!A:B,2,0))</f>
        <v/>
      </c>
      <c r="J41" s="11" t="str">
        <f>IF(B41="","",VLOOKUP(B41,Stock!A:C,3,0))</f>
        <v/>
      </c>
      <c r="K41" s="35" t="str">
        <f>IF(B41="","",VLOOKUP(I41,Listes!A:B,2,0)*J41+J41)</f>
        <v/>
      </c>
      <c r="L41" s="10" t="str">
        <f>IF(B41="","",VLOOKUP(B41,Stock!A:D,4,0))</f>
        <v/>
      </c>
      <c r="M41" s="11" t="str">
        <f t="shared" si="1"/>
        <v/>
      </c>
      <c r="N41" s="11" t="str">
        <f t="shared" si="2"/>
        <v/>
      </c>
    </row>
    <row r="42" spans="1:14" x14ac:dyDescent="0.35">
      <c r="A42" s="2"/>
      <c r="B42" s="2"/>
      <c r="C42" s="9"/>
      <c r="D42" s="2"/>
      <c r="E42" s="2"/>
      <c r="F42" s="2" t="str">
        <f>IF(B42="","",VLOOKUP(B42,Cubi!A:B,2,0)*E42/VLOOKUP(B42,Cubi!A:C,3,0))</f>
        <v/>
      </c>
      <c r="G42" s="2"/>
      <c r="H42" s="2" t="str">
        <f t="shared" si="0"/>
        <v/>
      </c>
      <c r="I42" s="2" t="str">
        <f>IF(B42="","",VLOOKUP(B42,Stock!A:B,2,0))</f>
        <v/>
      </c>
      <c r="J42" s="11" t="str">
        <f>IF(B42="","",VLOOKUP(B42,Stock!A:C,3,0))</f>
        <v/>
      </c>
      <c r="K42" s="35" t="str">
        <f>IF(B42="","",VLOOKUP(I42,Listes!A:B,2,0)*J42+J42)</f>
        <v/>
      </c>
      <c r="L42" s="10" t="str">
        <f>IF(B42="","",VLOOKUP(B42,Stock!A:D,4,0))</f>
        <v/>
      </c>
      <c r="M42" s="11" t="str">
        <f t="shared" si="1"/>
        <v/>
      </c>
      <c r="N42" s="11" t="str">
        <f t="shared" si="2"/>
        <v/>
      </c>
    </row>
    <row r="43" spans="1:14" x14ac:dyDescent="0.35">
      <c r="A43" s="2"/>
      <c r="B43" s="2"/>
      <c r="C43" s="9"/>
      <c r="D43" s="2"/>
      <c r="E43" s="2"/>
      <c r="F43" s="2" t="str">
        <f>IF(B43="","",VLOOKUP(B43,Cubi!A:B,2,0)*E43/VLOOKUP(B43,Cubi!A:C,3,0))</f>
        <v/>
      </c>
      <c r="G43" s="2"/>
      <c r="H43" s="2" t="str">
        <f t="shared" si="0"/>
        <v/>
      </c>
      <c r="I43" s="2" t="str">
        <f>IF(B43="","",VLOOKUP(B43,Stock!A:B,2,0))</f>
        <v/>
      </c>
      <c r="J43" s="11" t="str">
        <f>IF(B43="","",VLOOKUP(B43,Stock!A:C,3,0))</f>
        <v/>
      </c>
      <c r="K43" s="35" t="str">
        <f>IF(B43="","",VLOOKUP(I43,Listes!A:B,2,0)*J43+J43)</f>
        <v/>
      </c>
      <c r="L43" s="10" t="str">
        <f>IF(B43="","",VLOOKUP(B43,Stock!A:D,4,0))</f>
        <v/>
      </c>
      <c r="M43" s="11" t="str">
        <f t="shared" si="1"/>
        <v/>
      </c>
      <c r="N43" s="11" t="str">
        <f t="shared" si="2"/>
        <v/>
      </c>
    </row>
    <row r="44" spans="1:14" x14ac:dyDescent="0.35">
      <c r="A44" s="2"/>
      <c r="B44" s="2"/>
      <c r="C44" s="9"/>
      <c r="D44" s="2"/>
      <c r="E44" s="2"/>
      <c r="F44" s="2" t="str">
        <f>IF(B44="","",VLOOKUP(B44,Cubi!A:B,2,0)*E44/VLOOKUP(B44,Cubi!A:C,3,0))</f>
        <v/>
      </c>
      <c r="G44" s="2"/>
      <c r="H44" s="2" t="str">
        <f t="shared" si="0"/>
        <v/>
      </c>
      <c r="I44" s="2" t="str">
        <f>IF(B44="","",VLOOKUP(B44,Stock!A:B,2,0))</f>
        <v/>
      </c>
      <c r="J44" s="11" t="str">
        <f>IF(B44="","",VLOOKUP(B44,Stock!A:C,3,0))</f>
        <v/>
      </c>
      <c r="K44" s="35" t="str">
        <f>IF(B44="","",VLOOKUP(I44,Listes!A:B,2,0)*J44+J44)</f>
        <v/>
      </c>
      <c r="L44" s="10" t="str">
        <f>IF(B44="","",VLOOKUP(B44,Stock!A:D,4,0))</f>
        <v/>
      </c>
      <c r="M44" s="11" t="str">
        <f t="shared" si="1"/>
        <v/>
      </c>
      <c r="N44" s="11" t="str">
        <f t="shared" si="2"/>
        <v/>
      </c>
    </row>
    <row r="45" spans="1:14" x14ac:dyDescent="0.35">
      <c r="A45" s="2"/>
      <c r="B45" s="2"/>
      <c r="C45" s="9"/>
      <c r="D45" s="2"/>
      <c r="E45" s="2"/>
      <c r="F45" s="2" t="str">
        <f>IF(B45="","",VLOOKUP(B45,Cubi!A:B,2,0)*E45/VLOOKUP(B45,Cubi!A:C,3,0))</f>
        <v/>
      </c>
      <c r="G45" s="2"/>
      <c r="H45" s="2" t="str">
        <f t="shared" si="0"/>
        <v/>
      </c>
      <c r="I45" s="2" t="str">
        <f>IF(B45="","",VLOOKUP(B45,Stock!A:B,2,0))</f>
        <v/>
      </c>
      <c r="J45" s="11" t="str">
        <f>IF(B45="","",VLOOKUP(B45,Stock!A:C,3,0))</f>
        <v/>
      </c>
      <c r="K45" s="35" t="str">
        <f>IF(B45="","",VLOOKUP(I45,Listes!A:B,2,0)*J45+J45)</f>
        <v/>
      </c>
      <c r="L45" s="10" t="str">
        <f>IF(B45="","",VLOOKUP(B45,Stock!A:D,4,0))</f>
        <v/>
      </c>
      <c r="M45" s="11" t="str">
        <f t="shared" si="1"/>
        <v/>
      </c>
      <c r="N45" s="11" t="str">
        <f t="shared" si="2"/>
        <v/>
      </c>
    </row>
    <row r="46" spans="1:14" x14ac:dyDescent="0.35">
      <c r="A46" s="2"/>
      <c r="B46" s="2"/>
      <c r="C46" s="9"/>
      <c r="D46" s="2"/>
      <c r="E46" s="2"/>
      <c r="F46" s="2" t="str">
        <f>IF(B46="","",VLOOKUP(B46,Cubi!A:B,2,0)*E46/VLOOKUP(B46,Cubi!A:C,3,0))</f>
        <v/>
      </c>
      <c r="G46" s="2"/>
      <c r="H46" s="2" t="str">
        <f t="shared" si="0"/>
        <v/>
      </c>
      <c r="I46" s="2" t="str">
        <f>IF(B46="","",VLOOKUP(B46,Stock!A:B,2,0))</f>
        <v/>
      </c>
      <c r="J46" s="11" t="str">
        <f>IF(B46="","",VLOOKUP(B46,Stock!A:C,3,0))</f>
        <v/>
      </c>
      <c r="K46" s="35" t="str">
        <f>IF(B46="","",VLOOKUP(I46,Listes!A:B,2,0)*J46+J46)</f>
        <v/>
      </c>
      <c r="L46" s="10" t="str">
        <f>IF(B46="","",VLOOKUP(B46,Stock!A:D,4,0))</f>
        <v/>
      </c>
      <c r="M46" s="11" t="str">
        <f t="shared" si="1"/>
        <v/>
      </c>
      <c r="N46" s="11" t="str">
        <f t="shared" si="2"/>
        <v/>
      </c>
    </row>
    <row r="47" spans="1:14" x14ac:dyDescent="0.35">
      <c r="A47" s="2"/>
      <c r="B47" s="2"/>
      <c r="C47" s="9"/>
      <c r="D47" s="2"/>
      <c r="E47" s="2"/>
      <c r="F47" s="2" t="str">
        <f>IF(B47="","",VLOOKUP(B47,Cubi!A:B,2,0)*E47/VLOOKUP(B47,Cubi!A:C,3,0))</f>
        <v/>
      </c>
      <c r="G47" s="2"/>
      <c r="H47" s="2" t="str">
        <f t="shared" si="0"/>
        <v/>
      </c>
      <c r="I47" s="2" t="str">
        <f>IF(B47="","",VLOOKUP(B47,Stock!A:B,2,0))</f>
        <v/>
      </c>
      <c r="J47" s="11" t="str">
        <f>IF(B47="","",VLOOKUP(B47,Stock!A:C,3,0))</f>
        <v/>
      </c>
      <c r="K47" s="35" t="str">
        <f>IF(B47="","",VLOOKUP(I47,Listes!A:B,2,0)*J47+J47)</f>
        <v/>
      </c>
      <c r="L47" s="10" t="str">
        <f>IF(B47="","",VLOOKUP(B47,Stock!A:D,4,0))</f>
        <v/>
      </c>
      <c r="M47" s="11" t="str">
        <f t="shared" si="1"/>
        <v/>
      </c>
      <c r="N47" s="11" t="str">
        <f t="shared" si="2"/>
        <v/>
      </c>
    </row>
    <row r="48" spans="1:14" x14ac:dyDescent="0.35">
      <c r="A48" s="2"/>
      <c r="B48" s="2"/>
      <c r="C48" s="9"/>
      <c r="D48" s="2"/>
      <c r="E48" s="2"/>
      <c r="F48" s="2" t="str">
        <f>IF(B48="","",VLOOKUP(B48,Cubi!A:B,2,0)*E48/VLOOKUP(B48,Cubi!A:C,3,0))</f>
        <v/>
      </c>
      <c r="G48" s="2"/>
      <c r="H48" s="2" t="str">
        <f t="shared" si="0"/>
        <v/>
      </c>
      <c r="I48" s="2" t="str">
        <f>IF(B48="","",VLOOKUP(B48,Stock!A:B,2,0))</f>
        <v/>
      </c>
      <c r="J48" s="11" t="str">
        <f>IF(B48="","",VLOOKUP(B48,Stock!A:C,3,0))</f>
        <v/>
      </c>
      <c r="K48" s="35" t="str">
        <f>IF(B48="","",VLOOKUP(I48,Listes!A:B,2,0)*J48+J48)</f>
        <v/>
      </c>
      <c r="L48" s="10" t="str">
        <f>IF(B48="","",VLOOKUP(B48,Stock!A:D,4,0))</f>
        <v/>
      </c>
      <c r="M48" s="11" t="str">
        <f t="shared" si="1"/>
        <v/>
      </c>
      <c r="N48" s="11" t="str">
        <f t="shared" si="2"/>
        <v/>
      </c>
    </row>
    <row r="49" spans="1:14" x14ac:dyDescent="0.35">
      <c r="A49" s="2"/>
      <c r="B49" s="2"/>
      <c r="C49" s="9"/>
      <c r="D49" s="2"/>
      <c r="E49" s="2"/>
      <c r="F49" s="2" t="str">
        <f>IF(B49="","",VLOOKUP(B49,Cubi!A:B,2,0)*E49/VLOOKUP(B49,Cubi!A:C,3,0))</f>
        <v/>
      </c>
      <c r="G49" s="2"/>
      <c r="H49" s="2" t="str">
        <f t="shared" si="0"/>
        <v/>
      </c>
      <c r="I49" s="2" t="str">
        <f>IF(B49="","",VLOOKUP(B49,Stock!A:B,2,0))</f>
        <v/>
      </c>
      <c r="J49" s="11" t="str">
        <f>IF(B49="","",VLOOKUP(B49,Stock!A:C,3,0))</f>
        <v/>
      </c>
      <c r="K49" s="35" t="str">
        <f>IF(B49="","",VLOOKUP(I49,Listes!A:B,2,0)*J49+J49)</f>
        <v/>
      </c>
      <c r="L49" s="10" t="str">
        <f>IF(B49="","",VLOOKUP(B49,Stock!A:D,4,0))</f>
        <v/>
      </c>
      <c r="M49" s="11" t="str">
        <f t="shared" si="1"/>
        <v/>
      </c>
      <c r="N49" s="11" t="str">
        <f t="shared" si="2"/>
        <v/>
      </c>
    </row>
    <row r="50" spans="1:14" x14ac:dyDescent="0.35">
      <c r="A50" s="2"/>
      <c r="B50" s="2"/>
      <c r="C50" s="9"/>
      <c r="D50" s="2"/>
      <c r="E50" s="2"/>
      <c r="F50" s="2" t="str">
        <f>IF(B50="","",VLOOKUP(B50,Cubi!A:B,2,0)*E50/VLOOKUP(B50,Cubi!A:C,3,0))</f>
        <v/>
      </c>
      <c r="G50" s="2"/>
      <c r="H50" s="2" t="str">
        <f t="shared" si="0"/>
        <v/>
      </c>
      <c r="I50" s="2" t="str">
        <f>IF(B50="","",VLOOKUP(B50,Stock!A:B,2,0))</f>
        <v/>
      </c>
      <c r="J50" s="11" t="str">
        <f>IF(B50="","",VLOOKUP(B50,Stock!A:C,3,0))</f>
        <v/>
      </c>
      <c r="K50" s="35" t="str">
        <f>IF(B50="","",VLOOKUP(I50,Listes!A:B,2,0)*J50+J50)</f>
        <v/>
      </c>
      <c r="L50" s="10" t="str">
        <f>IF(B50="","",VLOOKUP(B50,Stock!A:D,4,0))</f>
        <v/>
      </c>
      <c r="M50" s="11" t="str">
        <f t="shared" si="1"/>
        <v/>
      </c>
      <c r="N50" s="11" t="str">
        <f t="shared" si="2"/>
        <v/>
      </c>
    </row>
    <row r="51" spans="1:14" x14ac:dyDescent="0.35">
      <c r="A51" s="2"/>
      <c r="B51" s="2"/>
      <c r="C51" s="9"/>
      <c r="D51" s="2"/>
      <c r="E51" s="2"/>
      <c r="F51" s="2" t="str">
        <f>IF(B51="","",VLOOKUP(B51,Cubi!A:B,2,0)*E51/VLOOKUP(B51,Cubi!A:C,3,0))</f>
        <v/>
      </c>
      <c r="G51" s="2"/>
      <c r="H51" s="2" t="str">
        <f t="shared" si="0"/>
        <v/>
      </c>
      <c r="I51" s="2" t="str">
        <f>IF(B51="","",VLOOKUP(B51,Stock!A:B,2,0))</f>
        <v/>
      </c>
      <c r="J51" s="11" t="str">
        <f>IF(B51="","",VLOOKUP(B51,Stock!A:C,3,0))</f>
        <v/>
      </c>
      <c r="K51" s="35" t="str">
        <f>IF(B51="","",VLOOKUP(I51,Listes!A:B,2,0)*J51+J51)</f>
        <v/>
      </c>
      <c r="L51" s="10" t="str">
        <f>IF(B51="","",VLOOKUP(B51,Stock!A:D,4,0))</f>
        <v/>
      </c>
      <c r="M51" s="11" t="str">
        <f t="shared" si="1"/>
        <v/>
      </c>
      <c r="N51" s="11" t="str">
        <f t="shared" si="2"/>
        <v/>
      </c>
    </row>
    <row r="52" spans="1:14" x14ac:dyDescent="0.35">
      <c r="A52" s="2"/>
      <c r="B52" s="2"/>
      <c r="C52" s="9"/>
      <c r="D52" s="2"/>
      <c r="E52" s="2"/>
      <c r="F52" s="2" t="str">
        <f>IF(B52="","",VLOOKUP(B52,Cubi!A:B,2,0)*E52/VLOOKUP(B52,Cubi!A:C,3,0))</f>
        <v/>
      </c>
      <c r="G52" s="2"/>
      <c r="H52" s="2" t="str">
        <f t="shared" si="0"/>
        <v/>
      </c>
      <c r="I52" s="2" t="str">
        <f>IF(B52="","",VLOOKUP(B52,Stock!A:B,2,0))</f>
        <v/>
      </c>
      <c r="J52" s="11" t="str">
        <f>IF(B52="","",VLOOKUP(B52,Stock!A:C,3,0))</f>
        <v/>
      </c>
      <c r="K52" s="35" t="str">
        <f>IF(B52="","",VLOOKUP(I52,Listes!A:B,2,0)*J52+J52)</f>
        <v/>
      </c>
      <c r="L52" s="10" t="str">
        <f>IF(B52="","",VLOOKUP(B52,Stock!A:D,4,0))</f>
        <v/>
      </c>
      <c r="M52" s="11" t="str">
        <f t="shared" si="1"/>
        <v/>
      </c>
      <c r="N52" s="11" t="str">
        <f t="shared" si="2"/>
        <v/>
      </c>
    </row>
    <row r="53" spans="1:14" x14ac:dyDescent="0.35">
      <c r="A53" s="2"/>
      <c r="B53" s="2"/>
      <c r="C53" s="9"/>
      <c r="D53" s="2"/>
      <c r="E53" s="2"/>
      <c r="F53" s="2" t="str">
        <f>IF(B53="","",VLOOKUP(B53,Cubi!A:B,2,0)*E53/VLOOKUP(B53,Cubi!A:C,3,0))</f>
        <v/>
      </c>
      <c r="G53" s="2"/>
      <c r="H53" s="2" t="str">
        <f t="shared" si="0"/>
        <v/>
      </c>
      <c r="I53" s="2" t="str">
        <f>IF(B53="","",VLOOKUP(B53,Stock!A:B,2,0))</f>
        <v/>
      </c>
      <c r="J53" s="11" t="str">
        <f>IF(B53="","",VLOOKUP(B53,Stock!A:C,3,0))</f>
        <v/>
      </c>
      <c r="K53" s="35" t="str">
        <f>IF(B53="","",VLOOKUP(I53,Listes!A:B,2,0)*J53+J53)</f>
        <v/>
      </c>
      <c r="L53" s="10" t="str">
        <f>IF(B53="","",VLOOKUP(B53,Stock!A:D,4,0))</f>
        <v/>
      </c>
      <c r="M53" s="11" t="str">
        <f t="shared" si="1"/>
        <v/>
      </c>
      <c r="N53" s="11" t="str">
        <f t="shared" si="2"/>
        <v/>
      </c>
    </row>
    <row r="54" spans="1:14" x14ac:dyDescent="0.35">
      <c r="A54" s="2"/>
      <c r="B54" s="2"/>
      <c r="C54" s="9"/>
      <c r="D54" s="2"/>
      <c r="E54" s="2"/>
      <c r="F54" s="2" t="str">
        <f>IF(B54="","",VLOOKUP(B54,Cubi!A:B,2,0)*E54/VLOOKUP(B54,Cubi!A:C,3,0))</f>
        <v/>
      </c>
      <c r="G54" s="2"/>
      <c r="H54" s="2" t="str">
        <f t="shared" si="0"/>
        <v/>
      </c>
      <c r="I54" s="2" t="str">
        <f>IF(B54="","",VLOOKUP(B54,Stock!A:B,2,0))</f>
        <v/>
      </c>
      <c r="J54" s="11" t="str">
        <f>IF(B54="","",VLOOKUP(B54,Stock!A:C,3,0))</f>
        <v/>
      </c>
      <c r="K54" s="35" t="str">
        <f>IF(B54="","",VLOOKUP(I54,Listes!A:B,2,0)*J54+J54)</f>
        <v/>
      </c>
      <c r="L54" s="10" t="str">
        <f>IF(B54="","",VLOOKUP(B54,Stock!A:D,4,0))</f>
        <v/>
      </c>
      <c r="M54" s="11" t="str">
        <f t="shared" si="1"/>
        <v/>
      </c>
      <c r="N54" s="11" t="str">
        <f t="shared" si="2"/>
        <v/>
      </c>
    </row>
    <row r="55" spans="1:14" x14ac:dyDescent="0.35">
      <c r="A55" s="2"/>
      <c r="B55" s="2"/>
      <c r="C55" s="9"/>
      <c r="D55" s="2"/>
      <c r="E55" s="2"/>
      <c r="F55" s="2" t="str">
        <f>IF(B55="","",VLOOKUP(B55,Cubi!A:B,2,0)*E55/VLOOKUP(B55,Cubi!A:C,3,0))</f>
        <v/>
      </c>
      <c r="G55" s="2"/>
      <c r="H55" s="2" t="str">
        <f t="shared" si="0"/>
        <v/>
      </c>
      <c r="I55" s="2" t="str">
        <f>IF(B55="","",VLOOKUP(B55,Stock!A:B,2,0))</f>
        <v/>
      </c>
      <c r="J55" s="11" t="str">
        <f>IF(B55="","",VLOOKUP(B55,Stock!A:C,3,0))</f>
        <v/>
      </c>
      <c r="K55" s="35" t="str">
        <f>IF(B55="","",VLOOKUP(I55,Listes!A:B,2,0)*J55+J55)</f>
        <v/>
      </c>
      <c r="L55" s="10" t="str">
        <f>IF(B55="","",VLOOKUP(B55,Stock!A:D,4,0))</f>
        <v/>
      </c>
      <c r="M55" s="11" t="str">
        <f t="shared" si="1"/>
        <v/>
      </c>
      <c r="N55" s="11" t="str">
        <f t="shared" si="2"/>
        <v/>
      </c>
    </row>
    <row r="56" spans="1:14" x14ac:dyDescent="0.35">
      <c r="A56" s="2"/>
      <c r="B56" s="2"/>
      <c r="C56" s="9"/>
      <c r="D56" s="2"/>
      <c r="E56" s="2"/>
      <c r="F56" s="2" t="str">
        <f>IF(B56="","",VLOOKUP(B56,Cubi!A:B,2,0)*E56/VLOOKUP(B56,Cubi!A:C,3,0))</f>
        <v/>
      </c>
      <c r="G56" s="2"/>
      <c r="H56" s="2" t="str">
        <f t="shared" si="0"/>
        <v/>
      </c>
      <c r="I56" s="2" t="str">
        <f>IF(B56="","",VLOOKUP(B56,Stock!A:B,2,0))</f>
        <v/>
      </c>
      <c r="J56" s="11" t="str">
        <f>IF(B56="","",VLOOKUP(B56,Stock!A:C,3,0))</f>
        <v/>
      </c>
      <c r="K56" s="35" t="str">
        <f>IF(B56="","",VLOOKUP(I56,Listes!A:B,2,0)*J56+J56)</f>
        <v/>
      </c>
      <c r="L56" s="10" t="str">
        <f>IF(B56="","",VLOOKUP(B56,Stock!A:D,4,0))</f>
        <v/>
      </c>
      <c r="M56" s="11" t="str">
        <f t="shared" si="1"/>
        <v/>
      </c>
      <c r="N56" s="11" t="str">
        <f t="shared" si="2"/>
        <v/>
      </c>
    </row>
    <row r="57" spans="1:14" x14ac:dyDescent="0.35">
      <c r="A57" s="2"/>
      <c r="B57" s="2"/>
      <c r="C57" s="9"/>
      <c r="D57" s="2"/>
      <c r="E57" s="2"/>
      <c r="F57" s="2" t="str">
        <f>IF(B57="","",VLOOKUP(B57,Cubi!A:B,2,0)*E57/VLOOKUP(B57,Cubi!A:C,3,0))</f>
        <v/>
      </c>
      <c r="G57" s="2"/>
      <c r="H57" s="2" t="str">
        <f t="shared" si="0"/>
        <v/>
      </c>
      <c r="I57" s="2" t="str">
        <f>IF(B57="","",VLOOKUP(B57,Stock!A:B,2,0))</f>
        <v/>
      </c>
      <c r="J57" s="11" t="str">
        <f>IF(B57="","",VLOOKUP(B57,Stock!A:C,3,0))</f>
        <v/>
      </c>
      <c r="K57" s="35" t="str">
        <f>IF(B57="","",VLOOKUP(I57,Listes!A:B,2,0)*J57+J57)</f>
        <v/>
      </c>
      <c r="L57" s="10" t="str">
        <f>IF(B57="","",VLOOKUP(B57,Stock!A:D,4,0))</f>
        <v/>
      </c>
      <c r="M57" s="11" t="str">
        <f t="shared" si="1"/>
        <v/>
      </c>
      <c r="N57" s="11" t="str">
        <f t="shared" si="2"/>
        <v/>
      </c>
    </row>
    <row r="58" spans="1:14" x14ac:dyDescent="0.35">
      <c r="A58" s="2"/>
      <c r="B58" s="2"/>
      <c r="C58" s="9"/>
      <c r="D58" s="2"/>
      <c r="E58" s="2"/>
      <c r="F58" s="2" t="str">
        <f>IF(B58="","",VLOOKUP(B58,Cubi!A:B,2,0)*E58/VLOOKUP(B58,Cubi!A:C,3,0))</f>
        <v/>
      </c>
      <c r="G58" s="2"/>
      <c r="H58" s="2" t="str">
        <f t="shared" si="0"/>
        <v/>
      </c>
      <c r="I58" s="2" t="str">
        <f>IF(B58="","",VLOOKUP(B58,Stock!A:B,2,0))</f>
        <v/>
      </c>
      <c r="J58" s="11" t="str">
        <f>IF(B58="","",VLOOKUP(B58,Stock!A:C,3,0))</f>
        <v/>
      </c>
      <c r="K58" s="35" t="str">
        <f>IF(B58="","",VLOOKUP(I58,Listes!A:B,2,0)*J58+J58)</f>
        <v/>
      </c>
      <c r="L58" s="10" t="str">
        <f>IF(B58="","",VLOOKUP(B58,Stock!A:D,4,0))</f>
        <v/>
      </c>
      <c r="M58" s="11" t="str">
        <f t="shared" si="1"/>
        <v/>
      </c>
      <c r="N58" s="11" t="str">
        <f t="shared" si="2"/>
        <v/>
      </c>
    </row>
    <row r="59" spans="1:14" x14ac:dyDescent="0.35">
      <c r="A59" s="2"/>
      <c r="B59" s="2"/>
      <c r="C59" s="9"/>
      <c r="D59" s="2"/>
      <c r="E59" s="2"/>
      <c r="F59" s="2" t="str">
        <f>IF(B59="","",VLOOKUP(B59,Cubi!A:B,2,0)*E59/VLOOKUP(B59,Cubi!A:C,3,0))</f>
        <v/>
      </c>
      <c r="G59" s="2"/>
      <c r="H59" s="2" t="str">
        <f t="shared" si="0"/>
        <v/>
      </c>
      <c r="I59" s="2" t="str">
        <f>IF(B59="","",VLOOKUP(B59,Stock!A:B,2,0))</f>
        <v/>
      </c>
      <c r="J59" s="11" t="str">
        <f>IF(B59="","",VLOOKUP(B59,Stock!A:C,3,0))</f>
        <v/>
      </c>
      <c r="K59" s="35" t="str">
        <f>IF(B59="","",VLOOKUP(I59,Listes!A:B,2,0)*J59+J59)</f>
        <v/>
      </c>
      <c r="L59" s="10" t="str">
        <f>IF(B59="","",VLOOKUP(B59,Stock!A:D,4,0))</f>
        <v/>
      </c>
      <c r="M59" s="11" t="str">
        <f t="shared" si="1"/>
        <v/>
      </c>
      <c r="N59" s="11" t="str">
        <f t="shared" si="2"/>
        <v/>
      </c>
    </row>
    <row r="60" spans="1:14" x14ac:dyDescent="0.35">
      <c r="A60" s="2"/>
      <c r="B60" s="2"/>
      <c r="C60" s="9"/>
      <c r="D60" s="2"/>
      <c r="E60" s="2"/>
      <c r="F60" s="2" t="str">
        <f>IF(B60="","",VLOOKUP(B60,Cubi!A:B,2,0)*E60/VLOOKUP(B60,Cubi!A:C,3,0))</f>
        <v/>
      </c>
      <c r="G60" s="2"/>
      <c r="H60" s="2" t="str">
        <f t="shared" si="0"/>
        <v/>
      </c>
      <c r="I60" s="2" t="str">
        <f>IF(B60="","",VLOOKUP(B60,Stock!A:B,2,0))</f>
        <v/>
      </c>
      <c r="J60" s="11" t="str">
        <f>IF(B60="","",VLOOKUP(B60,Stock!A:C,3,0))</f>
        <v/>
      </c>
      <c r="K60" s="35" t="str">
        <f>IF(B60="","",VLOOKUP(I60,Listes!A:B,2,0)*J60+J60)</f>
        <v/>
      </c>
      <c r="L60" s="10" t="str">
        <f>IF(B60="","",VLOOKUP(B60,Stock!A:D,4,0))</f>
        <v/>
      </c>
      <c r="M60" s="11" t="str">
        <f t="shared" si="1"/>
        <v/>
      </c>
      <c r="N60" s="11" t="str">
        <f t="shared" si="2"/>
        <v/>
      </c>
    </row>
    <row r="61" spans="1:14" x14ac:dyDescent="0.35">
      <c r="A61" s="2"/>
      <c r="B61" s="2"/>
      <c r="C61" s="9"/>
      <c r="D61" s="2"/>
      <c r="E61" s="2"/>
      <c r="F61" s="2" t="str">
        <f>IF(B61="","",VLOOKUP(B61,Cubi!A:B,2,0)*E61/VLOOKUP(B61,Cubi!A:C,3,0))</f>
        <v/>
      </c>
      <c r="G61" s="2"/>
      <c r="H61" s="2" t="str">
        <f t="shared" si="0"/>
        <v/>
      </c>
      <c r="I61" s="2" t="str">
        <f>IF(B61="","",VLOOKUP(B61,Stock!A:B,2,0))</f>
        <v/>
      </c>
      <c r="J61" s="11" t="str">
        <f>IF(B61="","",VLOOKUP(B61,Stock!A:C,3,0))</f>
        <v/>
      </c>
      <c r="K61" s="35" t="str">
        <f>IF(B61="","",VLOOKUP(I61,Listes!A:B,2,0)*J61+J61)</f>
        <v/>
      </c>
      <c r="L61" s="10" t="str">
        <f>IF(B61="","",VLOOKUP(B61,Stock!A:D,4,0))</f>
        <v/>
      </c>
      <c r="M61" s="11" t="str">
        <f t="shared" si="1"/>
        <v/>
      </c>
      <c r="N61" s="11" t="str">
        <f t="shared" si="2"/>
        <v/>
      </c>
    </row>
    <row r="62" spans="1:14" x14ac:dyDescent="0.35">
      <c r="A62" s="2"/>
      <c r="B62" s="2"/>
      <c r="C62" s="9"/>
      <c r="D62" s="2"/>
      <c r="E62" s="2"/>
      <c r="F62" s="2" t="str">
        <f>IF(B62="","",VLOOKUP(B62,Cubi!A:B,2,0)*E62/VLOOKUP(B62,Cubi!A:C,3,0))</f>
        <v/>
      </c>
      <c r="G62" s="2"/>
      <c r="H62" s="2" t="str">
        <f t="shared" si="0"/>
        <v/>
      </c>
      <c r="I62" s="2" t="str">
        <f>IF(B62="","",VLOOKUP(B62,Stock!A:B,2,0))</f>
        <v/>
      </c>
      <c r="J62" s="11" t="str">
        <f>IF(B62="","",VLOOKUP(B62,Stock!A:C,3,0))</f>
        <v/>
      </c>
      <c r="K62" s="35" t="str">
        <f>IF(B62="","",VLOOKUP(I62,Listes!A:B,2,0)*J62+J62)</f>
        <v/>
      </c>
      <c r="L62" s="10" t="str">
        <f>IF(B62="","",VLOOKUP(B62,Stock!A:D,4,0))</f>
        <v/>
      </c>
      <c r="M62" s="11" t="str">
        <f t="shared" si="1"/>
        <v/>
      </c>
      <c r="N62" s="11" t="str">
        <f t="shared" si="2"/>
        <v/>
      </c>
    </row>
    <row r="63" spans="1:14" x14ac:dyDescent="0.35">
      <c r="A63" s="2"/>
      <c r="B63" s="2"/>
      <c r="C63" s="9"/>
      <c r="D63" s="2"/>
      <c r="E63" s="2"/>
      <c r="F63" s="2" t="str">
        <f>IF(B63="","",VLOOKUP(B63,Cubi!A:B,2,0)*E63/VLOOKUP(B63,Cubi!A:C,3,0))</f>
        <v/>
      </c>
      <c r="G63" s="2"/>
      <c r="H63" s="2" t="str">
        <f t="shared" si="0"/>
        <v/>
      </c>
      <c r="I63" s="2" t="str">
        <f>IF(B63="","",VLOOKUP(B63,Stock!A:B,2,0))</f>
        <v/>
      </c>
      <c r="J63" s="11" t="str">
        <f>IF(B63="","",VLOOKUP(B63,Stock!A:C,3,0))</f>
        <v/>
      </c>
      <c r="K63" s="35" t="str">
        <f>IF(B63="","",VLOOKUP(I63,Listes!A:B,2,0)*J63+J63)</f>
        <v/>
      </c>
      <c r="L63" s="10" t="str">
        <f>IF(B63="","",VLOOKUP(B63,Stock!A:D,4,0))</f>
        <v/>
      </c>
      <c r="M63" s="11" t="str">
        <f t="shared" si="1"/>
        <v/>
      </c>
      <c r="N63" s="11" t="str">
        <f t="shared" si="2"/>
        <v/>
      </c>
    </row>
    <row r="64" spans="1:14" x14ac:dyDescent="0.35">
      <c r="A64" s="2"/>
      <c r="B64" s="2"/>
      <c r="C64" s="9"/>
      <c r="D64" s="2"/>
      <c r="E64" s="2"/>
      <c r="F64" s="2" t="str">
        <f>IF(B64="","",VLOOKUP(B64,Cubi!A:B,2,0)*E64/VLOOKUP(B64,Cubi!A:C,3,0))</f>
        <v/>
      </c>
      <c r="G64" s="2"/>
      <c r="H64" s="2" t="str">
        <f t="shared" si="0"/>
        <v/>
      </c>
      <c r="I64" s="2" t="str">
        <f>IF(B64="","",VLOOKUP(B64,Stock!A:B,2,0))</f>
        <v/>
      </c>
      <c r="J64" s="11" t="str">
        <f>IF(B64="","",VLOOKUP(B64,Stock!A:C,3,0))</f>
        <v/>
      </c>
      <c r="K64" s="35" t="str">
        <f>IF(B64="","",VLOOKUP(I64,Listes!A:B,2,0)*J64+J64)</f>
        <v/>
      </c>
      <c r="L64" s="10" t="str">
        <f>IF(B64="","",VLOOKUP(B64,Stock!A:D,4,0))</f>
        <v/>
      </c>
      <c r="M64" s="11" t="str">
        <f t="shared" si="1"/>
        <v/>
      </c>
      <c r="N64" s="11" t="str">
        <f t="shared" si="2"/>
        <v/>
      </c>
    </row>
    <row r="65" spans="1:14" x14ac:dyDescent="0.35">
      <c r="A65" s="2"/>
      <c r="B65" s="2"/>
      <c r="C65" s="9"/>
      <c r="D65" s="2"/>
      <c r="E65" s="2"/>
      <c r="F65" s="2" t="str">
        <f>IF(B65="","",VLOOKUP(B65,Cubi!A:B,2,0)*E65/VLOOKUP(B65,Cubi!A:C,3,0))</f>
        <v/>
      </c>
      <c r="G65" s="2"/>
      <c r="H65" s="2" t="str">
        <f t="shared" si="0"/>
        <v/>
      </c>
      <c r="I65" s="2" t="str">
        <f>IF(B65="","",VLOOKUP(B65,Stock!A:B,2,0))</f>
        <v/>
      </c>
      <c r="J65" s="11" t="str">
        <f>IF(B65="","",VLOOKUP(B65,Stock!A:C,3,0))</f>
        <v/>
      </c>
      <c r="K65" s="35" t="str">
        <f>IF(B65="","",VLOOKUP(I65,Listes!A:B,2,0)*J65+J65)</f>
        <v/>
      </c>
      <c r="L65" s="10" t="str">
        <f>IF(B65="","",VLOOKUP(B65,Stock!A:D,4,0))</f>
        <v/>
      </c>
      <c r="M65" s="11" t="str">
        <f t="shared" si="1"/>
        <v/>
      </c>
      <c r="N65" s="11" t="str">
        <f t="shared" si="2"/>
        <v/>
      </c>
    </row>
    <row r="66" spans="1:14" x14ac:dyDescent="0.35">
      <c r="A66" s="2"/>
      <c r="B66" s="2"/>
      <c r="C66" s="9"/>
      <c r="D66" s="2"/>
      <c r="E66" s="2"/>
      <c r="F66" s="2" t="str">
        <f>IF(B66="","",VLOOKUP(B66,Cubi!A:B,2,0)*E66/VLOOKUP(B66,Cubi!A:C,3,0))</f>
        <v/>
      </c>
      <c r="G66" s="2"/>
      <c r="H66" s="2" t="str">
        <f t="shared" si="0"/>
        <v/>
      </c>
      <c r="I66" s="2" t="str">
        <f>IF(B66="","",VLOOKUP(B66,Stock!A:B,2,0))</f>
        <v/>
      </c>
      <c r="J66" s="11" t="str">
        <f>IF(B66="","",VLOOKUP(B66,Stock!A:C,3,0))</f>
        <v/>
      </c>
      <c r="K66" s="35" t="str">
        <f>IF(B66="","",VLOOKUP(I66,Listes!A:B,2,0)*J66+J66)</f>
        <v/>
      </c>
      <c r="L66" s="10" t="str">
        <f>IF(B66="","",VLOOKUP(B66,Stock!A:D,4,0))</f>
        <v/>
      </c>
      <c r="M66" s="11" t="str">
        <f t="shared" si="1"/>
        <v/>
      </c>
      <c r="N66" s="11" t="str">
        <f t="shared" si="2"/>
        <v/>
      </c>
    </row>
    <row r="67" spans="1:14" x14ac:dyDescent="0.35">
      <c r="A67" s="2"/>
      <c r="B67" s="2"/>
      <c r="C67" s="9"/>
      <c r="D67" s="2"/>
      <c r="E67" s="2"/>
      <c r="F67" s="2" t="str">
        <f>IF(B67="","",VLOOKUP(B67,Cubi!A:B,2,0)*E67/VLOOKUP(B67,Cubi!A:C,3,0))</f>
        <v/>
      </c>
      <c r="G67" s="2"/>
      <c r="H67" s="2" t="str">
        <f t="shared" si="0"/>
        <v/>
      </c>
      <c r="I67" s="2" t="str">
        <f>IF(B67="","",VLOOKUP(B67,Stock!A:B,2,0))</f>
        <v/>
      </c>
      <c r="J67" s="11" t="str">
        <f>IF(B67="","",VLOOKUP(B67,Stock!A:C,3,0))</f>
        <v/>
      </c>
      <c r="K67" s="35" t="str">
        <f>IF(B67="","",VLOOKUP(I67,Listes!A:B,2,0)*J67+J67)</f>
        <v/>
      </c>
      <c r="L67" s="10" t="str">
        <f>IF(B67="","",VLOOKUP(B67,Stock!A:D,4,0))</f>
        <v/>
      </c>
      <c r="M67" s="11" t="str">
        <f t="shared" si="1"/>
        <v/>
      </c>
      <c r="N67" s="11" t="str">
        <f t="shared" si="2"/>
        <v/>
      </c>
    </row>
    <row r="68" spans="1:14" x14ac:dyDescent="0.35">
      <c r="A68" s="2"/>
      <c r="B68" s="2"/>
      <c r="C68" s="9"/>
      <c r="D68" s="2"/>
      <c r="E68" s="2"/>
      <c r="F68" s="2" t="str">
        <f>IF(B68="","",VLOOKUP(B68,Cubi!A:B,2,0)*E68/VLOOKUP(B68,Cubi!A:C,3,0))</f>
        <v/>
      </c>
      <c r="G68" s="2"/>
      <c r="H68" s="2" t="str">
        <f t="shared" ref="H68:H100" si="3">IF(B68="","",SUM(G68-(F68)))</f>
        <v/>
      </c>
      <c r="I68" s="2" t="str">
        <f>IF(B68="","",VLOOKUP(B68,Stock!A:B,2,0))</f>
        <v/>
      </c>
      <c r="J68" s="11" t="str">
        <f>IF(B68="","",VLOOKUP(B68,Stock!A:C,3,0))</f>
        <v/>
      </c>
      <c r="K68" s="35" t="str">
        <f>IF(B68="","",VLOOKUP(I68,Listes!A:B,2,0)*J68+J68)</f>
        <v/>
      </c>
      <c r="L68" s="10" t="str">
        <f>IF(B68="","",VLOOKUP(B68,Stock!A:D,4,0))</f>
        <v/>
      </c>
      <c r="M68" s="11" t="str">
        <f t="shared" ref="M68:M100" si="4">IF(B68="","",SUM(G68*K68))</f>
        <v/>
      </c>
      <c r="N68" s="11" t="str">
        <f t="shared" ref="N68:N100" si="5">IF(B68="","",SUM(G68*L68))</f>
        <v/>
      </c>
    </row>
    <row r="69" spans="1:14" x14ac:dyDescent="0.35">
      <c r="A69" s="2"/>
      <c r="B69" s="2"/>
      <c r="C69" s="9"/>
      <c r="D69" s="2"/>
      <c r="E69" s="2"/>
      <c r="F69" s="2" t="str">
        <f>IF(B69="","",VLOOKUP(B69,Cubi!A:B,2,0)*E69/VLOOKUP(B69,Cubi!A:C,3,0))</f>
        <v/>
      </c>
      <c r="G69" s="2"/>
      <c r="H69" s="2" t="str">
        <f t="shared" si="3"/>
        <v/>
      </c>
      <c r="I69" s="2" t="str">
        <f>IF(B69="","",VLOOKUP(B69,Stock!A:B,2,0))</f>
        <v/>
      </c>
      <c r="J69" s="11" t="str">
        <f>IF(B69="","",VLOOKUP(B69,Stock!A:C,3,0))</f>
        <v/>
      </c>
      <c r="K69" s="35" t="str">
        <f>IF(B69="","",VLOOKUP(I69,Listes!A:B,2,0)*J69+J69)</f>
        <v/>
      </c>
      <c r="L69" s="10" t="str">
        <f>IF(B69="","",VLOOKUP(B69,Stock!A:D,4,0))</f>
        <v/>
      </c>
      <c r="M69" s="11" t="str">
        <f t="shared" si="4"/>
        <v/>
      </c>
      <c r="N69" s="11" t="str">
        <f t="shared" si="5"/>
        <v/>
      </c>
    </row>
    <row r="70" spans="1:14" x14ac:dyDescent="0.35">
      <c r="A70" s="2"/>
      <c r="B70" s="2"/>
      <c r="C70" s="9"/>
      <c r="D70" s="2"/>
      <c r="E70" s="2"/>
      <c r="F70" s="2" t="str">
        <f>IF(B70="","",VLOOKUP(B70,Cubi!A:B,2,0)*E70/VLOOKUP(B70,Cubi!A:C,3,0))</f>
        <v/>
      </c>
      <c r="G70" s="2"/>
      <c r="H70" s="2" t="str">
        <f t="shared" si="3"/>
        <v/>
      </c>
      <c r="I70" s="2" t="str">
        <f>IF(B70="","",VLOOKUP(B70,Stock!A:B,2,0))</f>
        <v/>
      </c>
      <c r="J70" s="11" t="str">
        <f>IF(B70="","",VLOOKUP(B70,Stock!A:C,3,0))</f>
        <v/>
      </c>
      <c r="K70" s="35" t="str">
        <f>IF(B70="","",VLOOKUP(I70,Listes!A:B,2,0)*J70+J70)</f>
        <v/>
      </c>
      <c r="L70" s="10" t="str">
        <f>IF(B70="","",VLOOKUP(B70,Stock!A:D,4,0))</f>
        <v/>
      </c>
      <c r="M70" s="11" t="str">
        <f t="shared" si="4"/>
        <v/>
      </c>
      <c r="N70" s="11" t="str">
        <f t="shared" si="5"/>
        <v/>
      </c>
    </row>
    <row r="71" spans="1:14" x14ac:dyDescent="0.35">
      <c r="A71" s="2"/>
      <c r="B71" s="2"/>
      <c r="C71" s="9"/>
      <c r="D71" s="2"/>
      <c r="E71" s="2"/>
      <c r="F71" s="2" t="str">
        <f>IF(B71="","",VLOOKUP(B71,Cubi!A:B,2,0)*E71/VLOOKUP(B71,Cubi!A:C,3,0))</f>
        <v/>
      </c>
      <c r="G71" s="2"/>
      <c r="H71" s="2" t="str">
        <f t="shared" si="3"/>
        <v/>
      </c>
      <c r="I71" s="2" t="str">
        <f>IF(B71="","",VLOOKUP(B71,Stock!A:B,2,0))</f>
        <v/>
      </c>
      <c r="J71" s="11" t="str">
        <f>IF(B71="","",VLOOKUP(B71,Stock!A:C,3,0))</f>
        <v/>
      </c>
      <c r="K71" s="35" t="str">
        <f>IF(B71="","",VLOOKUP(I71,Listes!A:B,2,0)*J71+J71)</f>
        <v/>
      </c>
      <c r="L71" s="10" t="str">
        <f>IF(B71="","",VLOOKUP(B71,Stock!A:D,4,0))</f>
        <v/>
      </c>
      <c r="M71" s="11" t="str">
        <f t="shared" si="4"/>
        <v/>
      </c>
      <c r="N71" s="11" t="str">
        <f t="shared" si="5"/>
        <v/>
      </c>
    </row>
    <row r="72" spans="1:14" x14ac:dyDescent="0.35">
      <c r="A72" s="2"/>
      <c r="B72" s="2"/>
      <c r="C72" s="9"/>
      <c r="D72" s="2"/>
      <c r="E72" s="2"/>
      <c r="F72" s="2" t="str">
        <f>IF(B72="","",VLOOKUP(B72,Cubi!A:B,2,0)*E72/VLOOKUP(B72,Cubi!A:C,3,0))</f>
        <v/>
      </c>
      <c r="G72" s="2"/>
      <c r="H72" s="2" t="str">
        <f t="shared" si="3"/>
        <v/>
      </c>
      <c r="I72" s="2" t="str">
        <f>IF(B72="","",VLOOKUP(B72,Stock!A:B,2,0))</f>
        <v/>
      </c>
      <c r="J72" s="11" t="str">
        <f>IF(B72="","",VLOOKUP(B72,Stock!A:C,3,0))</f>
        <v/>
      </c>
      <c r="K72" s="35" t="str">
        <f>IF(B72="","",VLOOKUP(I72,Listes!A:B,2,0)*J72+J72)</f>
        <v/>
      </c>
      <c r="L72" s="10" t="str">
        <f>IF(B72="","",VLOOKUP(B72,Stock!A:D,4,0))</f>
        <v/>
      </c>
      <c r="M72" s="11" t="str">
        <f t="shared" si="4"/>
        <v/>
      </c>
      <c r="N72" s="11" t="str">
        <f t="shared" si="5"/>
        <v/>
      </c>
    </row>
    <row r="73" spans="1:14" x14ac:dyDescent="0.35">
      <c r="A73" s="2"/>
      <c r="B73" s="2"/>
      <c r="C73" s="9"/>
      <c r="D73" s="2"/>
      <c r="E73" s="2"/>
      <c r="F73" s="2" t="str">
        <f>IF(B73="","",VLOOKUP(B73,Cubi!A:B,2,0)*E73/VLOOKUP(B73,Cubi!A:C,3,0))</f>
        <v/>
      </c>
      <c r="G73" s="2"/>
      <c r="H73" s="2" t="str">
        <f t="shared" si="3"/>
        <v/>
      </c>
      <c r="I73" s="2" t="str">
        <f>IF(B73="","",VLOOKUP(B73,Stock!A:B,2,0))</f>
        <v/>
      </c>
      <c r="J73" s="11" t="str">
        <f>IF(B73="","",VLOOKUP(B73,Stock!A:C,3,0))</f>
        <v/>
      </c>
      <c r="K73" s="35" t="str">
        <f>IF(B73="","",VLOOKUP(I73,Listes!A:B,2,0)*J73+J73)</f>
        <v/>
      </c>
      <c r="L73" s="10" t="str">
        <f>IF(B73="","",VLOOKUP(B73,Stock!A:D,4,0))</f>
        <v/>
      </c>
      <c r="M73" s="11" t="str">
        <f t="shared" si="4"/>
        <v/>
      </c>
      <c r="N73" s="11" t="str">
        <f t="shared" si="5"/>
        <v/>
      </c>
    </row>
    <row r="74" spans="1:14" x14ac:dyDescent="0.35">
      <c r="A74" s="2"/>
      <c r="B74" s="2"/>
      <c r="C74" s="9"/>
      <c r="D74" s="2"/>
      <c r="E74" s="2"/>
      <c r="F74" s="2" t="str">
        <f>IF(B74="","",VLOOKUP(B74,Cubi!A:B,2,0)*E74/VLOOKUP(B74,Cubi!A:C,3,0))</f>
        <v/>
      </c>
      <c r="G74" s="2"/>
      <c r="H74" s="2" t="str">
        <f t="shared" si="3"/>
        <v/>
      </c>
      <c r="I74" s="2" t="str">
        <f>IF(B74="","",VLOOKUP(B74,Stock!A:B,2,0))</f>
        <v/>
      </c>
      <c r="J74" s="11" t="str">
        <f>IF(B74="","",VLOOKUP(B74,Stock!A:C,3,0))</f>
        <v/>
      </c>
      <c r="K74" s="35" t="str">
        <f>IF(B74="","",VLOOKUP(I74,Listes!A:B,2,0)*J74+J74)</f>
        <v/>
      </c>
      <c r="L74" s="10" t="str">
        <f>IF(B74="","",VLOOKUP(B74,Stock!A:D,4,0))</f>
        <v/>
      </c>
      <c r="M74" s="11" t="str">
        <f t="shared" si="4"/>
        <v/>
      </c>
      <c r="N74" s="11" t="str">
        <f t="shared" si="5"/>
        <v/>
      </c>
    </row>
    <row r="75" spans="1:14" x14ac:dyDescent="0.35">
      <c r="A75" s="2"/>
      <c r="B75" s="2"/>
      <c r="C75" s="9"/>
      <c r="D75" s="2"/>
      <c r="E75" s="2"/>
      <c r="F75" s="2" t="str">
        <f>IF(B75="","",VLOOKUP(B75,Cubi!A:B,2,0)*E75/VLOOKUP(B75,Cubi!A:C,3,0))</f>
        <v/>
      </c>
      <c r="G75" s="2"/>
      <c r="H75" s="2" t="str">
        <f t="shared" si="3"/>
        <v/>
      </c>
      <c r="I75" s="2" t="str">
        <f>IF(B75="","",VLOOKUP(B75,Stock!A:B,2,0))</f>
        <v/>
      </c>
      <c r="J75" s="11" t="str">
        <f>IF(B75="","",VLOOKUP(B75,Stock!A:C,3,0))</f>
        <v/>
      </c>
      <c r="K75" s="35" t="str">
        <f>IF(B75="","",VLOOKUP(I75,Listes!A:B,2,0)*J75+J75)</f>
        <v/>
      </c>
      <c r="L75" s="10" t="str">
        <f>IF(B75="","",VLOOKUP(B75,Stock!A:D,4,0))</f>
        <v/>
      </c>
      <c r="M75" s="11" t="str">
        <f t="shared" si="4"/>
        <v/>
      </c>
      <c r="N75" s="11" t="str">
        <f t="shared" si="5"/>
        <v/>
      </c>
    </row>
    <row r="76" spans="1:14" x14ac:dyDescent="0.35">
      <c r="A76" s="2"/>
      <c r="B76" s="2"/>
      <c r="C76" s="9"/>
      <c r="D76" s="2"/>
      <c r="E76" s="2"/>
      <c r="F76" s="2" t="str">
        <f>IF(B76="","",VLOOKUP(B76,Cubi!A:B,2,0)*E76/VLOOKUP(B76,Cubi!A:C,3,0))</f>
        <v/>
      </c>
      <c r="G76" s="2"/>
      <c r="H76" s="2" t="str">
        <f t="shared" si="3"/>
        <v/>
      </c>
      <c r="I76" s="2" t="str">
        <f>IF(B76="","",VLOOKUP(B76,Stock!A:B,2,0))</f>
        <v/>
      </c>
      <c r="J76" s="11" t="str">
        <f>IF(B76="","",VLOOKUP(B76,Stock!A:C,3,0))</f>
        <v/>
      </c>
      <c r="K76" s="35" t="str">
        <f>IF(B76="","",VLOOKUP(I76,Listes!A:B,2,0)*J76+J76)</f>
        <v/>
      </c>
      <c r="L76" s="10" t="str">
        <f>IF(B76="","",VLOOKUP(B76,Stock!A:D,4,0))</f>
        <v/>
      </c>
      <c r="M76" s="11" t="str">
        <f t="shared" si="4"/>
        <v/>
      </c>
      <c r="N76" s="11" t="str">
        <f t="shared" si="5"/>
        <v/>
      </c>
    </row>
    <row r="77" spans="1:14" x14ac:dyDescent="0.35">
      <c r="A77" s="2"/>
      <c r="B77" s="2"/>
      <c r="C77" s="9"/>
      <c r="D77" s="2"/>
      <c r="E77" s="2"/>
      <c r="F77" s="2" t="str">
        <f>IF(B77="","",VLOOKUP(B77,Cubi!A:B,2,0)*E77/VLOOKUP(B77,Cubi!A:C,3,0))</f>
        <v/>
      </c>
      <c r="G77" s="2"/>
      <c r="H77" s="2" t="str">
        <f t="shared" si="3"/>
        <v/>
      </c>
      <c r="I77" s="2" t="str">
        <f>IF(B77="","",VLOOKUP(B77,Stock!A:B,2,0))</f>
        <v/>
      </c>
      <c r="J77" s="11" t="str">
        <f>IF(B77="","",VLOOKUP(B77,Stock!A:C,3,0))</f>
        <v/>
      </c>
      <c r="K77" s="35" t="str">
        <f>IF(B77="","",VLOOKUP(I77,Listes!A:B,2,0)*J77+J77)</f>
        <v/>
      </c>
      <c r="L77" s="10" t="str">
        <f>IF(B77="","",VLOOKUP(B77,Stock!A:D,4,0))</f>
        <v/>
      </c>
      <c r="M77" s="11" t="str">
        <f t="shared" si="4"/>
        <v/>
      </c>
      <c r="N77" s="11" t="str">
        <f t="shared" si="5"/>
        <v/>
      </c>
    </row>
    <row r="78" spans="1:14" x14ac:dyDescent="0.35">
      <c r="A78" s="2"/>
      <c r="B78" s="2"/>
      <c r="C78" s="9"/>
      <c r="D78" s="2"/>
      <c r="E78" s="2"/>
      <c r="F78" s="2" t="str">
        <f>IF(B78="","",VLOOKUP(B78,Cubi!A:B,2,0)*E78/VLOOKUP(B78,Cubi!A:C,3,0))</f>
        <v/>
      </c>
      <c r="G78" s="2"/>
      <c r="H78" s="2" t="str">
        <f t="shared" si="3"/>
        <v/>
      </c>
      <c r="I78" s="2" t="str">
        <f>IF(B78="","",VLOOKUP(B78,Stock!A:B,2,0))</f>
        <v/>
      </c>
      <c r="J78" s="11" t="str">
        <f>IF(B78="","",VLOOKUP(B78,Stock!A:C,3,0))</f>
        <v/>
      </c>
      <c r="K78" s="35" t="str">
        <f>IF(B78="","",VLOOKUP(I78,Listes!A:B,2,0)*J78+J78)</f>
        <v/>
      </c>
      <c r="L78" s="10" t="str">
        <f>IF(B78="","",VLOOKUP(B78,Stock!A:D,4,0))</f>
        <v/>
      </c>
      <c r="M78" s="11" t="str">
        <f t="shared" si="4"/>
        <v/>
      </c>
      <c r="N78" s="11" t="str">
        <f t="shared" si="5"/>
        <v/>
      </c>
    </row>
    <row r="79" spans="1:14" x14ac:dyDescent="0.35">
      <c r="A79" s="2"/>
      <c r="B79" s="2"/>
      <c r="C79" s="9"/>
      <c r="D79" s="2"/>
      <c r="E79" s="2"/>
      <c r="F79" s="2" t="str">
        <f>IF(B79="","",VLOOKUP(B79,Cubi!A:B,2,0)*E79/VLOOKUP(B79,Cubi!A:C,3,0))</f>
        <v/>
      </c>
      <c r="G79" s="2"/>
      <c r="H79" s="2" t="str">
        <f t="shared" si="3"/>
        <v/>
      </c>
      <c r="I79" s="2" t="str">
        <f>IF(B79="","",VLOOKUP(B79,Stock!A:B,2,0))</f>
        <v/>
      </c>
      <c r="J79" s="11" t="str">
        <f>IF(B79="","",VLOOKUP(B79,Stock!A:C,3,0))</f>
        <v/>
      </c>
      <c r="K79" s="35" t="str">
        <f>IF(B79="","",VLOOKUP(I79,Listes!A:B,2,0)*J79+J79)</f>
        <v/>
      </c>
      <c r="L79" s="10" t="str">
        <f>IF(B79="","",VLOOKUP(B79,Stock!A:D,4,0))</f>
        <v/>
      </c>
      <c r="M79" s="11" t="str">
        <f t="shared" si="4"/>
        <v/>
      </c>
      <c r="N79" s="11" t="str">
        <f t="shared" si="5"/>
        <v/>
      </c>
    </row>
    <row r="80" spans="1:14" x14ac:dyDescent="0.35">
      <c r="A80" s="2"/>
      <c r="B80" s="2"/>
      <c r="C80" s="9"/>
      <c r="D80" s="2"/>
      <c r="E80" s="2"/>
      <c r="F80" s="2" t="str">
        <f>IF(B80="","",VLOOKUP(B80,Cubi!A:B,2,0)*E80/VLOOKUP(B80,Cubi!A:C,3,0))</f>
        <v/>
      </c>
      <c r="G80" s="2"/>
      <c r="H80" s="2" t="str">
        <f t="shared" si="3"/>
        <v/>
      </c>
      <c r="I80" s="2" t="str">
        <f>IF(B80="","",VLOOKUP(B80,Stock!A:B,2,0))</f>
        <v/>
      </c>
      <c r="J80" s="11" t="str">
        <f>IF(B80="","",VLOOKUP(B80,Stock!A:C,3,0))</f>
        <v/>
      </c>
      <c r="K80" s="35" t="str">
        <f>IF(B80="","",VLOOKUP(I80,Listes!A:B,2,0)*J80+J80)</f>
        <v/>
      </c>
      <c r="L80" s="10" t="str">
        <f>IF(B80="","",VLOOKUP(B80,Stock!A:D,4,0))</f>
        <v/>
      </c>
      <c r="M80" s="11" t="str">
        <f t="shared" si="4"/>
        <v/>
      </c>
      <c r="N80" s="11" t="str">
        <f t="shared" si="5"/>
        <v/>
      </c>
    </row>
    <row r="81" spans="1:14" x14ac:dyDescent="0.35">
      <c r="A81" s="2"/>
      <c r="B81" s="2"/>
      <c r="C81" s="9"/>
      <c r="D81" s="2"/>
      <c r="E81" s="2"/>
      <c r="F81" s="2" t="str">
        <f>IF(B81="","",VLOOKUP(B81,Cubi!A:B,2,0)*E81/VLOOKUP(B81,Cubi!A:C,3,0))</f>
        <v/>
      </c>
      <c r="G81" s="2"/>
      <c r="H81" s="2" t="str">
        <f t="shared" si="3"/>
        <v/>
      </c>
      <c r="I81" s="2" t="str">
        <f>IF(B81="","",VLOOKUP(B81,Stock!A:B,2,0))</f>
        <v/>
      </c>
      <c r="J81" s="11" t="str">
        <f>IF(B81="","",VLOOKUP(B81,Stock!A:C,3,0))</f>
        <v/>
      </c>
      <c r="K81" s="35" t="str">
        <f>IF(B81="","",VLOOKUP(I81,Listes!A:B,2,0)*J81+J81)</f>
        <v/>
      </c>
      <c r="L81" s="10" t="str">
        <f>IF(B81="","",VLOOKUP(B81,Stock!A:D,4,0))</f>
        <v/>
      </c>
      <c r="M81" s="11" t="str">
        <f t="shared" si="4"/>
        <v/>
      </c>
      <c r="N81" s="11" t="str">
        <f t="shared" si="5"/>
        <v/>
      </c>
    </row>
    <row r="82" spans="1:14" x14ac:dyDescent="0.35">
      <c r="A82" s="2"/>
      <c r="B82" s="2"/>
      <c r="C82" s="9"/>
      <c r="D82" s="2"/>
      <c r="E82" s="2"/>
      <c r="F82" s="2" t="str">
        <f>IF(B82="","",VLOOKUP(B82,Cubi!A:B,2,0)*E82/VLOOKUP(B82,Cubi!A:C,3,0))</f>
        <v/>
      </c>
      <c r="G82" s="2"/>
      <c r="H82" s="2" t="str">
        <f t="shared" si="3"/>
        <v/>
      </c>
      <c r="I82" s="2" t="str">
        <f>IF(B82="","",VLOOKUP(B82,Stock!A:B,2,0))</f>
        <v/>
      </c>
      <c r="J82" s="11" t="str">
        <f>IF(B82="","",VLOOKUP(B82,Stock!A:C,3,0))</f>
        <v/>
      </c>
      <c r="K82" s="35" t="str">
        <f>IF(B82="","",VLOOKUP(I82,Listes!A:B,2,0)*J82+J82)</f>
        <v/>
      </c>
      <c r="L82" s="10" t="str">
        <f>IF(B82="","",VLOOKUP(B82,Stock!A:D,4,0))</f>
        <v/>
      </c>
      <c r="M82" s="11" t="str">
        <f t="shared" si="4"/>
        <v/>
      </c>
      <c r="N82" s="11" t="str">
        <f t="shared" si="5"/>
        <v/>
      </c>
    </row>
    <row r="83" spans="1:14" x14ac:dyDescent="0.35">
      <c r="A83" s="2"/>
      <c r="B83" s="2"/>
      <c r="C83" s="9"/>
      <c r="D83" s="2"/>
      <c r="E83" s="2"/>
      <c r="F83" s="2" t="str">
        <f>IF(B83="","",VLOOKUP(B83,Cubi!A:B,2,0)*E83/VLOOKUP(B83,Cubi!A:C,3,0))</f>
        <v/>
      </c>
      <c r="G83" s="2"/>
      <c r="H83" s="2" t="str">
        <f t="shared" si="3"/>
        <v/>
      </c>
      <c r="I83" s="2" t="str">
        <f>IF(B83="","",VLOOKUP(B83,Stock!A:B,2,0))</f>
        <v/>
      </c>
      <c r="J83" s="11" t="str">
        <f>IF(B83="","",VLOOKUP(B83,Stock!A:C,3,0))</f>
        <v/>
      </c>
      <c r="K83" s="35" t="str">
        <f>IF(B83="","",VLOOKUP(I83,Listes!A:B,2,0)*J83+J83)</f>
        <v/>
      </c>
      <c r="L83" s="10" t="str">
        <f>IF(B83="","",VLOOKUP(B83,Stock!A:D,4,0))</f>
        <v/>
      </c>
      <c r="M83" s="11" t="str">
        <f t="shared" si="4"/>
        <v/>
      </c>
      <c r="N83" s="11" t="str">
        <f t="shared" si="5"/>
        <v/>
      </c>
    </row>
    <row r="84" spans="1:14" x14ac:dyDescent="0.35">
      <c r="A84" s="2"/>
      <c r="B84" s="2"/>
      <c r="C84" s="9"/>
      <c r="D84" s="2"/>
      <c r="E84" s="2"/>
      <c r="F84" s="2" t="str">
        <f>IF(B84="","",VLOOKUP(B84,Cubi!A:B,2,0)*E84/VLOOKUP(B84,Cubi!A:C,3,0))</f>
        <v/>
      </c>
      <c r="G84" s="2"/>
      <c r="H84" s="2" t="str">
        <f t="shared" si="3"/>
        <v/>
      </c>
      <c r="I84" s="2" t="str">
        <f>IF(B84="","",VLOOKUP(B84,Stock!A:B,2,0))</f>
        <v/>
      </c>
      <c r="J84" s="11" t="str">
        <f>IF(B84="","",VLOOKUP(B84,Stock!A:C,3,0))</f>
        <v/>
      </c>
      <c r="K84" s="35" t="str">
        <f>IF(B84="","",VLOOKUP(I84,Listes!A:B,2,0)*J84+J84)</f>
        <v/>
      </c>
      <c r="L84" s="10" t="str">
        <f>IF(B84="","",VLOOKUP(B84,Stock!A:D,4,0))</f>
        <v/>
      </c>
      <c r="M84" s="11" t="str">
        <f t="shared" si="4"/>
        <v/>
      </c>
      <c r="N84" s="11" t="str">
        <f t="shared" si="5"/>
        <v/>
      </c>
    </row>
    <row r="85" spans="1:14" x14ac:dyDescent="0.35">
      <c r="A85" s="2"/>
      <c r="B85" s="2"/>
      <c r="C85" s="9"/>
      <c r="D85" s="2"/>
      <c r="E85" s="2"/>
      <c r="F85" s="2" t="str">
        <f>IF(B85="","",VLOOKUP(B85,Cubi!A:B,2,0)*E85/VLOOKUP(B85,Cubi!A:C,3,0))</f>
        <v/>
      </c>
      <c r="G85" s="2"/>
      <c r="H85" s="2" t="str">
        <f t="shared" si="3"/>
        <v/>
      </c>
      <c r="I85" s="2" t="str">
        <f>IF(B85="","",VLOOKUP(B85,Stock!A:B,2,0))</f>
        <v/>
      </c>
      <c r="J85" s="11" t="str">
        <f>IF(B85="","",VLOOKUP(B85,Stock!A:C,3,0))</f>
        <v/>
      </c>
      <c r="K85" s="35" t="str">
        <f>IF(B85="","",VLOOKUP(I85,Listes!A:B,2,0)*J85+J85)</f>
        <v/>
      </c>
      <c r="L85" s="10" t="str">
        <f>IF(B85="","",VLOOKUP(B85,Stock!A:D,4,0))</f>
        <v/>
      </c>
      <c r="M85" s="11" t="str">
        <f t="shared" si="4"/>
        <v/>
      </c>
      <c r="N85" s="11" t="str">
        <f t="shared" si="5"/>
        <v/>
      </c>
    </row>
    <row r="86" spans="1:14" x14ac:dyDescent="0.35">
      <c r="A86" s="2"/>
      <c r="B86" s="2"/>
      <c r="C86" s="9"/>
      <c r="D86" s="2"/>
      <c r="E86" s="2"/>
      <c r="F86" s="2" t="str">
        <f>IF(B86="","",VLOOKUP(B86,Cubi!A:B,2,0)*E86/VLOOKUP(B86,Cubi!A:C,3,0))</f>
        <v/>
      </c>
      <c r="G86" s="2"/>
      <c r="H86" s="2" t="str">
        <f t="shared" si="3"/>
        <v/>
      </c>
      <c r="I86" s="2" t="str">
        <f>IF(B86="","",VLOOKUP(B86,Stock!A:B,2,0))</f>
        <v/>
      </c>
      <c r="J86" s="11" t="str">
        <f>IF(B86="","",VLOOKUP(B86,Stock!A:C,3,0))</f>
        <v/>
      </c>
      <c r="K86" s="35" t="str">
        <f>IF(B86="","",VLOOKUP(I86,Listes!A:B,2,0)*J86+J86)</f>
        <v/>
      </c>
      <c r="L86" s="10" t="str">
        <f>IF(B86="","",VLOOKUP(B86,Stock!A:D,4,0))</f>
        <v/>
      </c>
      <c r="M86" s="11" t="str">
        <f t="shared" si="4"/>
        <v/>
      </c>
      <c r="N86" s="11" t="str">
        <f t="shared" si="5"/>
        <v/>
      </c>
    </row>
    <row r="87" spans="1:14" x14ac:dyDescent="0.35">
      <c r="A87" s="2"/>
      <c r="B87" s="2"/>
      <c r="C87" s="9"/>
      <c r="D87" s="2"/>
      <c r="E87" s="2"/>
      <c r="F87" s="2" t="str">
        <f>IF(B87="","",VLOOKUP(B87,Cubi!A:B,2,0)*E87/VLOOKUP(B87,Cubi!A:C,3,0))</f>
        <v/>
      </c>
      <c r="G87" s="2"/>
      <c r="H87" s="2" t="str">
        <f t="shared" si="3"/>
        <v/>
      </c>
      <c r="I87" s="2" t="str">
        <f>IF(B87="","",VLOOKUP(B87,Stock!A:B,2,0))</f>
        <v/>
      </c>
      <c r="J87" s="11" t="str">
        <f>IF(B87="","",VLOOKUP(B87,Stock!A:C,3,0))</f>
        <v/>
      </c>
      <c r="K87" s="35" t="str">
        <f>IF(B87="","",VLOOKUP(I87,Listes!A:B,2,0)*J87+J87)</f>
        <v/>
      </c>
      <c r="L87" s="10" t="str">
        <f>IF(B87="","",VLOOKUP(B87,Stock!A:D,4,0))</f>
        <v/>
      </c>
      <c r="M87" s="11" t="str">
        <f t="shared" si="4"/>
        <v/>
      </c>
      <c r="N87" s="11" t="str">
        <f t="shared" si="5"/>
        <v/>
      </c>
    </row>
    <row r="88" spans="1:14" x14ac:dyDescent="0.35">
      <c r="A88" s="2"/>
      <c r="B88" s="2"/>
      <c r="C88" s="9"/>
      <c r="D88" s="2"/>
      <c r="E88" s="2"/>
      <c r="F88" s="2" t="str">
        <f>IF(B88="","",VLOOKUP(B88,Cubi!A:B,2,0)*E88/VLOOKUP(B88,Cubi!A:C,3,0))</f>
        <v/>
      </c>
      <c r="G88" s="2"/>
      <c r="H88" s="2" t="str">
        <f t="shared" si="3"/>
        <v/>
      </c>
      <c r="I88" s="2" t="str">
        <f>IF(B88="","",VLOOKUP(B88,Stock!A:B,2,0))</f>
        <v/>
      </c>
      <c r="J88" s="11" t="str">
        <f>IF(B88="","",VLOOKUP(B88,Stock!A:C,3,0))</f>
        <v/>
      </c>
      <c r="K88" s="35" t="str">
        <f>IF(B88="","",VLOOKUP(I88,Listes!A:B,2,0)*J88+J88)</f>
        <v/>
      </c>
      <c r="L88" s="10" t="str">
        <f>IF(B88="","",VLOOKUP(B88,Stock!A:D,4,0))</f>
        <v/>
      </c>
      <c r="M88" s="11" t="str">
        <f t="shared" si="4"/>
        <v/>
      </c>
      <c r="N88" s="11" t="str">
        <f t="shared" si="5"/>
        <v/>
      </c>
    </row>
    <row r="89" spans="1:14" x14ac:dyDescent="0.35">
      <c r="A89" s="2"/>
      <c r="B89" s="2"/>
      <c r="C89" s="9"/>
      <c r="D89" s="2"/>
      <c r="E89" s="2"/>
      <c r="F89" s="2" t="str">
        <f>IF(B89="","",VLOOKUP(B89,Cubi!A:B,2,0)*E89/VLOOKUP(B89,Cubi!A:C,3,0))</f>
        <v/>
      </c>
      <c r="G89" s="2"/>
      <c r="H89" s="2" t="str">
        <f t="shared" si="3"/>
        <v/>
      </c>
      <c r="I89" s="2" t="str">
        <f>IF(B89="","",VLOOKUP(B89,Stock!A:B,2,0))</f>
        <v/>
      </c>
      <c r="J89" s="11" t="str">
        <f>IF(B89="","",VLOOKUP(B89,Stock!A:C,3,0))</f>
        <v/>
      </c>
      <c r="K89" s="35" t="str">
        <f>IF(B89="","",VLOOKUP(I89,Listes!A:B,2,0)*J89+J89)</f>
        <v/>
      </c>
      <c r="L89" s="10" t="str">
        <f>IF(B89="","",VLOOKUP(B89,Stock!A:D,4,0))</f>
        <v/>
      </c>
      <c r="M89" s="11" t="str">
        <f t="shared" si="4"/>
        <v/>
      </c>
      <c r="N89" s="11" t="str">
        <f t="shared" si="5"/>
        <v/>
      </c>
    </row>
    <row r="90" spans="1:14" x14ac:dyDescent="0.35">
      <c r="A90" s="2"/>
      <c r="B90" s="2"/>
      <c r="C90" s="9"/>
      <c r="D90" s="2"/>
      <c r="E90" s="2"/>
      <c r="F90" s="2" t="str">
        <f>IF(B90="","",VLOOKUP(B90,Cubi!A:B,2,0)*E90/VLOOKUP(B90,Cubi!A:C,3,0))</f>
        <v/>
      </c>
      <c r="G90" s="2"/>
      <c r="H90" s="2" t="str">
        <f t="shared" si="3"/>
        <v/>
      </c>
      <c r="I90" s="2" t="str">
        <f>IF(B90="","",VLOOKUP(B90,Stock!A:B,2,0))</f>
        <v/>
      </c>
      <c r="J90" s="11" t="str">
        <f>IF(B90="","",VLOOKUP(B90,Stock!A:C,3,0))</f>
        <v/>
      </c>
      <c r="K90" s="35" t="str">
        <f>IF(B90="","",VLOOKUP(I90,Listes!A:B,2,0)*J90+J90)</f>
        <v/>
      </c>
      <c r="L90" s="10" t="str">
        <f>IF(B90="","",VLOOKUP(B90,Stock!A:D,4,0))</f>
        <v/>
      </c>
      <c r="M90" s="11" t="str">
        <f t="shared" si="4"/>
        <v/>
      </c>
      <c r="N90" s="11" t="str">
        <f t="shared" si="5"/>
        <v/>
      </c>
    </row>
    <row r="91" spans="1:14" x14ac:dyDescent="0.35">
      <c r="A91" s="2"/>
      <c r="B91" s="2"/>
      <c r="C91" s="9"/>
      <c r="D91" s="2"/>
      <c r="E91" s="2"/>
      <c r="F91" s="2" t="str">
        <f>IF(B91="","",VLOOKUP(B91,Cubi!A:B,2,0)*E91/VLOOKUP(B91,Cubi!A:C,3,0))</f>
        <v/>
      </c>
      <c r="G91" s="2"/>
      <c r="H91" s="2" t="str">
        <f t="shared" si="3"/>
        <v/>
      </c>
      <c r="I91" s="2" t="str">
        <f>IF(B91="","",VLOOKUP(B91,Stock!A:B,2,0))</f>
        <v/>
      </c>
      <c r="J91" s="11" t="str">
        <f>IF(B91="","",VLOOKUP(B91,Stock!A:C,3,0))</f>
        <v/>
      </c>
      <c r="K91" s="35" t="str">
        <f>IF(B91="","",VLOOKUP(I91,Listes!A:B,2,0)*J91+J91)</f>
        <v/>
      </c>
      <c r="L91" s="10" t="str">
        <f>IF(B91="","",VLOOKUP(B91,Stock!A:D,4,0))</f>
        <v/>
      </c>
      <c r="M91" s="11" t="str">
        <f t="shared" si="4"/>
        <v/>
      </c>
      <c r="N91" s="11" t="str">
        <f t="shared" si="5"/>
        <v/>
      </c>
    </row>
    <row r="92" spans="1:14" x14ac:dyDescent="0.35">
      <c r="A92" s="2"/>
      <c r="B92" s="2"/>
      <c r="C92" s="9"/>
      <c r="D92" s="2"/>
      <c r="E92" s="2"/>
      <c r="F92" s="2" t="str">
        <f>IF(B92="","",VLOOKUP(B92,Cubi!A:B,2,0)*E92/VLOOKUP(B92,Cubi!A:C,3,0))</f>
        <v/>
      </c>
      <c r="G92" s="2"/>
      <c r="H92" s="2" t="str">
        <f t="shared" si="3"/>
        <v/>
      </c>
      <c r="I92" s="2" t="str">
        <f>IF(B92="","",VLOOKUP(B92,Stock!A:B,2,0))</f>
        <v/>
      </c>
      <c r="J92" s="11" t="str">
        <f>IF(B92="","",VLOOKUP(B92,Stock!A:C,3,0))</f>
        <v/>
      </c>
      <c r="K92" s="35" t="str">
        <f>IF(B92="","",VLOOKUP(I92,Listes!A:B,2,0)*J92+J92)</f>
        <v/>
      </c>
      <c r="L92" s="10" t="str">
        <f>IF(B92="","",VLOOKUP(B92,Stock!A:D,4,0))</f>
        <v/>
      </c>
      <c r="M92" s="11" t="str">
        <f t="shared" si="4"/>
        <v/>
      </c>
      <c r="N92" s="11" t="str">
        <f t="shared" si="5"/>
        <v/>
      </c>
    </row>
    <row r="93" spans="1:14" x14ac:dyDescent="0.35">
      <c r="A93" s="2"/>
      <c r="B93" s="2"/>
      <c r="C93" s="9"/>
      <c r="D93" s="2"/>
      <c r="E93" s="2"/>
      <c r="F93" s="2" t="str">
        <f>IF(B93="","",VLOOKUP(B93,Cubi!A:B,2,0)*E93/VLOOKUP(B93,Cubi!A:C,3,0))</f>
        <v/>
      </c>
      <c r="G93" s="2"/>
      <c r="H93" s="2" t="str">
        <f t="shared" si="3"/>
        <v/>
      </c>
      <c r="I93" s="2" t="str">
        <f>IF(B93="","",VLOOKUP(B93,Stock!A:B,2,0))</f>
        <v/>
      </c>
      <c r="J93" s="11" t="str">
        <f>IF(B93="","",VLOOKUP(B93,Stock!A:C,3,0))</f>
        <v/>
      </c>
      <c r="K93" s="35" t="str">
        <f>IF(B93="","",VLOOKUP(I93,Listes!A:B,2,0)*J93+J93)</f>
        <v/>
      </c>
      <c r="L93" s="10" t="str">
        <f>IF(B93="","",VLOOKUP(B93,Stock!A:D,4,0))</f>
        <v/>
      </c>
      <c r="M93" s="11" t="str">
        <f t="shared" si="4"/>
        <v/>
      </c>
      <c r="N93" s="11" t="str">
        <f t="shared" si="5"/>
        <v/>
      </c>
    </row>
    <row r="94" spans="1:14" x14ac:dyDescent="0.35">
      <c r="A94" s="2"/>
      <c r="B94" s="2"/>
      <c r="C94" s="9"/>
      <c r="D94" s="2"/>
      <c r="E94" s="2"/>
      <c r="F94" s="2" t="str">
        <f>IF(B94="","",VLOOKUP(B94,Cubi!A:B,2,0)*E94/VLOOKUP(B94,Cubi!A:C,3,0))</f>
        <v/>
      </c>
      <c r="G94" s="2"/>
      <c r="H94" s="2" t="str">
        <f t="shared" si="3"/>
        <v/>
      </c>
      <c r="I94" s="2" t="str">
        <f>IF(B94="","",VLOOKUP(B94,Stock!A:B,2,0))</f>
        <v/>
      </c>
      <c r="J94" s="11" t="str">
        <f>IF(B94="","",VLOOKUP(B94,Stock!A:C,3,0))</f>
        <v/>
      </c>
      <c r="K94" s="35" t="str">
        <f>IF(B94="","",VLOOKUP(I94,Listes!A:B,2,0)*J94+J94)</f>
        <v/>
      </c>
      <c r="L94" s="10" t="str">
        <f>IF(B94="","",VLOOKUP(B94,Stock!A:D,4,0))</f>
        <v/>
      </c>
      <c r="M94" s="11" t="str">
        <f t="shared" si="4"/>
        <v/>
      </c>
      <c r="N94" s="11" t="str">
        <f t="shared" si="5"/>
        <v/>
      </c>
    </row>
    <row r="95" spans="1:14" x14ac:dyDescent="0.35">
      <c r="A95" s="2"/>
      <c r="B95" s="2"/>
      <c r="C95" s="9"/>
      <c r="D95" s="2"/>
      <c r="E95" s="2"/>
      <c r="F95" s="2" t="str">
        <f>IF(B95="","",VLOOKUP(B95,Cubi!A:B,2,0)*E95/VLOOKUP(B95,Cubi!A:C,3,0))</f>
        <v/>
      </c>
      <c r="G95" s="2"/>
      <c r="H95" s="2" t="str">
        <f t="shared" si="3"/>
        <v/>
      </c>
      <c r="I95" s="2" t="str">
        <f>IF(B95="","",VLOOKUP(B95,Stock!A:B,2,0))</f>
        <v/>
      </c>
      <c r="J95" s="11" t="str">
        <f>IF(B95="","",VLOOKUP(B95,Stock!A:C,3,0))</f>
        <v/>
      </c>
      <c r="K95" s="35" t="str">
        <f>IF(B95="","",VLOOKUP(I95,Listes!A:B,2,0)*J95+J95)</f>
        <v/>
      </c>
      <c r="L95" s="10" t="str">
        <f>IF(B95="","",VLOOKUP(B95,Stock!A:D,4,0))</f>
        <v/>
      </c>
      <c r="M95" s="11" t="str">
        <f t="shared" si="4"/>
        <v/>
      </c>
      <c r="N95" s="11" t="str">
        <f t="shared" si="5"/>
        <v/>
      </c>
    </row>
    <row r="96" spans="1:14" x14ac:dyDescent="0.35">
      <c r="A96" s="2"/>
      <c r="B96" s="2"/>
      <c r="C96" s="9"/>
      <c r="D96" s="2"/>
      <c r="E96" s="2"/>
      <c r="F96" s="2" t="str">
        <f>IF(B96="","",VLOOKUP(B96,Cubi!A:B,2,0)*E96/VLOOKUP(B96,Cubi!A:C,3,0))</f>
        <v/>
      </c>
      <c r="G96" s="2"/>
      <c r="H96" s="2" t="str">
        <f t="shared" si="3"/>
        <v/>
      </c>
      <c r="I96" s="2" t="str">
        <f>IF(B96="","",VLOOKUP(B96,Stock!A:B,2,0))</f>
        <v/>
      </c>
      <c r="J96" s="11" t="str">
        <f>IF(B96="","",VLOOKUP(B96,Stock!A:C,3,0))</f>
        <v/>
      </c>
      <c r="K96" s="35" t="str">
        <f>IF(B96="","",VLOOKUP(I96,Listes!A:B,2,0)*J96+J96)</f>
        <v/>
      </c>
      <c r="L96" s="10" t="str">
        <f>IF(B96="","",VLOOKUP(B96,Stock!A:D,4,0))</f>
        <v/>
      </c>
      <c r="M96" s="11" t="str">
        <f t="shared" si="4"/>
        <v/>
      </c>
      <c r="N96" s="11" t="str">
        <f t="shared" si="5"/>
        <v/>
      </c>
    </row>
    <row r="97" spans="1:14" x14ac:dyDescent="0.35">
      <c r="A97" s="2"/>
      <c r="B97" s="2"/>
      <c r="C97" s="9"/>
      <c r="D97" s="2"/>
      <c r="E97" s="2"/>
      <c r="F97" s="2" t="str">
        <f>IF(B97="","",VLOOKUP(B97,Cubi!A:B,2,0)*E97/VLOOKUP(B97,Cubi!A:C,3,0))</f>
        <v/>
      </c>
      <c r="G97" s="2"/>
      <c r="H97" s="2" t="str">
        <f t="shared" si="3"/>
        <v/>
      </c>
      <c r="I97" s="2" t="str">
        <f>IF(B97="","",VLOOKUP(B97,Stock!A:B,2,0))</f>
        <v/>
      </c>
      <c r="J97" s="11" t="str">
        <f>IF(B97="","",VLOOKUP(B97,Stock!A:C,3,0))</f>
        <v/>
      </c>
      <c r="K97" s="35" t="str">
        <f>IF(B97="","",VLOOKUP(I97,Listes!A:B,2,0)*J97+J97)</f>
        <v/>
      </c>
      <c r="L97" s="10" t="str">
        <f>IF(B97="","",VLOOKUP(B97,Stock!A:D,4,0))</f>
        <v/>
      </c>
      <c r="M97" s="11" t="str">
        <f t="shared" si="4"/>
        <v/>
      </c>
      <c r="N97" s="11" t="str">
        <f t="shared" si="5"/>
        <v/>
      </c>
    </row>
    <row r="98" spans="1:14" x14ac:dyDescent="0.35">
      <c r="A98" s="2"/>
      <c r="B98" s="2"/>
      <c r="C98" s="9"/>
      <c r="D98" s="2"/>
      <c r="E98" s="2"/>
      <c r="F98" s="2" t="str">
        <f>IF(B98="","",VLOOKUP(B98,Cubi!A:B,2,0)*E98/VLOOKUP(B98,Cubi!A:C,3,0))</f>
        <v/>
      </c>
      <c r="G98" s="2"/>
      <c r="H98" s="2" t="str">
        <f t="shared" si="3"/>
        <v/>
      </c>
      <c r="I98" s="2" t="str">
        <f>IF(B98="","",VLOOKUP(B98,Stock!A:B,2,0))</f>
        <v/>
      </c>
      <c r="J98" s="11" t="str">
        <f>IF(B98="","",VLOOKUP(B98,Stock!A:C,3,0))</f>
        <v/>
      </c>
      <c r="K98" s="35" t="str">
        <f>IF(B98="","",VLOOKUP(I98,Listes!A:B,2,0)*J98+J98)</f>
        <v/>
      </c>
      <c r="L98" s="10" t="str">
        <f>IF(B98="","",VLOOKUP(B98,Stock!A:D,4,0))</f>
        <v/>
      </c>
      <c r="M98" s="11" t="str">
        <f t="shared" si="4"/>
        <v/>
      </c>
      <c r="N98" s="11" t="str">
        <f t="shared" si="5"/>
        <v/>
      </c>
    </row>
    <row r="99" spans="1:14" x14ac:dyDescent="0.35">
      <c r="A99" s="2"/>
      <c r="B99" s="2"/>
      <c r="C99" s="9"/>
      <c r="D99" s="2"/>
      <c r="E99" s="2"/>
      <c r="F99" s="2" t="str">
        <f>IF(B99="","",VLOOKUP(B99,Cubi!A:B,2,0)*E99/VLOOKUP(B99,Cubi!A:C,3,0))</f>
        <v/>
      </c>
      <c r="G99" s="2"/>
      <c r="H99" s="2" t="str">
        <f t="shared" si="3"/>
        <v/>
      </c>
      <c r="I99" s="2" t="str">
        <f>IF(B99="","",VLOOKUP(B99,Stock!A:B,2,0))</f>
        <v/>
      </c>
      <c r="J99" s="11" t="str">
        <f>IF(B99="","",VLOOKUP(B99,Stock!A:C,3,0))</f>
        <v/>
      </c>
      <c r="K99" s="35" t="str">
        <f>IF(B99="","",VLOOKUP(I99,Listes!A:B,2,0)*J99+J99)</f>
        <v/>
      </c>
      <c r="L99" s="10" t="str">
        <f>IF(B99="","",VLOOKUP(B99,Stock!A:D,4,0))</f>
        <v/>
      </c>
      <c r="M99" s="11" t="str">
        <f t="shared" si="4"/>
        <v/>
      </c>
      <c r="N99" s="11" t="str">
        <f t="shared" si="5"/>
        <v/>
      </c>
    </row>
    <row r="100" spans="1:14" x14ac:dyDescent="0.35">
      <c r="A100" s="2"/>
      <c r="B100" s="2"/>
      <c r="C100" s="9"/>
      <c r="D100" s="2"/>
      <c r="E100" s="2"/>
      <c r="F100" s="2" t="str">
        <f>IF(B100="","",VLOOKUP(B100,Cubi!A:B,2,0)*E100/VLOOKUP(B100,Cubi!A:C,3,0))</f>
        <v/>
      </c>
      <c r="G100" s="2"/>
      <c r="H100" s="2" t="str">
        <f t="shared" si="3"/>
        <v/>
      </c>
      <c r="I100" s="2" t="str">
        <f>IF(B100="","",VLOOKUP(B100,Stock!A:B,2,0))</f>
        <v/>
      </c>
      <c r="J100" s="11" t="str">
        <f>IF(B100="","",VLOOKUP(B100,Stock!A:C,3,0))</f>
        <v/>
      </c>
      <c r="K100" s="35" t="str">
        <f>IF(B100="","",VLOOKUP(I100,Listes!A:B,2,0)*J100+J100)</f>
        <v/>
      </c>
      <c r="L100" s="10" t="str">
        <f>IF(B100="","",VLOOKUP(B100,Stock!A:D,4,0))</f>
        <v/>
      </c>
      <c r="M100" s="11" t="str">
        <f t="shared" si="4"/>
        <v/>
      </c>
      <c r="N100" s="11" t="str">
        <f t="shared" si="5"/>
        <v/>
      </c>
    </row>
  </sheetData>
  <dataValidations count="2">
    <dataValidation type="list" allowBlank="1" showInputMessage="1" showErrorMessage="1" sqref="D3:D100">
      <formula1>identifiant</formula1>
    </dataValidation>
    <dataValidation type="list" allowBlank="1" showInputMessage="1" showErrorMessage="1" sqref="B3:B100">
      <formula1>RefVins</formula1>
    </dataValidation>
  </dataValidations>
  <hyperlinks>
    <hyperlink ref="D1" location="Entrees!A1" display="Entrées"/>
    <hyperlink ref="E1" location="Sorties!A1" display="Sorties"/>
    <hyperlink ref="F1" location="'Tableau de Bord'!A1" display="Tableau de Bord"/>
    <hyperlink ref="G1" location="'Historique Entrees'!A1" display="Historique Entrées"/>
    <hyperlink ref="H1" location="'Historique Sorties'!A1" display="Historique Sorties"/>
    <hyperlink ref="I1" location="'Historique Mise en Bouteilles'!A1" display="Historique Mise en bouteilles"/>
    <hyperlink ref="J1" location="Listes!A1" display="Listes"/>
    <hyperlink ref="K1" location="Noms!A1" display="Nom"/>
    <hyperlink ref="L1" location="Stock!A1" display="Stock"/>
  </hyperlink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8" r:id="rId3" name="Button 8">
              <controlPr defaultSize="0" print="0" autoFill="0" autoPict="0" macro="[0]!Module2.SauvMiseEnBouteilles">
                <anchor moveWithCells="1" sizeWithCells="1">
                  <from>
                    <xdr:col>12</xdr:col>
                    <xdr:colOff>228600</xdr:colOff>
                    <xdr:row>0</xdr:row>
                    <xdr:rowOff>44450</xdr:rowOff>
                  </from>
                  <to>
                    <xdr:col>14</xdr:col>
                    <xdr:colOff>0</xdr:colOff>
                    <xdr:row>0</xdr:row>
                    <xdr:rowOff>539750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19"/>
  <sheetViews>
    <sheetView workbookViewId="0">
      <selection activeCell="K21" sqref="K21"/>
    </sheetView>
  </sheetViews>
  <sheetFormatPr baseColWidth="10" defaultRowHeight="14.5" x14ac:dyDescent="0.35"/>
  <cols>
    <col min="1" max="1" width="15.81640625" bestFit="1" customWidth="1"/>
    <col min="3" max="4" width="11.453125" style="7"/>
    <col min="8" max="8" width="13.26953125" bestFit="1" customWidth="1"/>
  </cols>
  <sheetData>
    <row r="1" spans="1:14" ht="29.25" customHeight="1" x14ac:dyDescent="0.35">
      <c r="A1" s="3" t="s">
        <v>7</v>
      </c>
      <c r="B1" s="3" t="s">
        <v>8</v>
      </c>
      <c r="C1" s="5" t="s">
        <v>1</v>
      </c>
      <c r="D1" s="5" t="s">
        <v>30</v>
      </c>
      <c r="E1" s="3" t="s">
        <v>70</v>
      </c>
      <c r="F1" s="3" t="s">
        <v>27</v>
      </c>
      <c r="G1" s="3" t="s">
        <v>69</v>
      </c>
      <c r="H1" s="3" t="s">
        <v>26</v>
      </c>
      <c r="K1" s="36" t="s">
        <v>68</v>
      </c>
      <c r="L1" s="36" t="s">
        <v>43</v>
      </c>
    </row>
    <row r="2" spans="1:14" x14ac:dyDescent="0.35">
      <c r="A2" s="2" t="s">
        <v>13</v>
      </c>
      <c r="B2" s="2">
        <v>2</v>
      </c>
      <c r="C2" s="6">
        <v>0.61</v>
      </c>
      <c r="D2" s="6">
        <v>1.5</v>
      </c>
      <c r="E2" s="2">
        <v>81</v>
      </c>
      <c r="F2" s="2">
        <v>24</v>
      </c>
      <c r="G2" s="2">
        <f t="shared" ref="G2:G18" si="0">SUM(E2+K2-L2)</f>
        <v>77</v>
      </c>
      <c r="H2" s="2" t="str">
        <f>IF(G2&lt;F2,"A commander","")</f>
        <v/>
      </c>
      <c r="J2" t="s">
        <v>13</v>
      </c>
      <c r="K2">
        <f>'Tableau de Bord'!C18</f>
        <v>120</v>
      </c>
      <c r="L2">
        <f>'Tableau de Bord'!C17</f>
        <v>124</v>
      </c>
      <c r="M2" s="78" t="s">
        <v>41</v>
      </c>
      <c r="N2" s="78"/>
    </row>
    <row r="3" spans="1:14" x14ac:dyDescent="0.35">
      <c r="A3" s="2" t="s">
        <v>12</v>
      </c>
      <c r="B3" s="2">
        <v>2</v>
      </c>
      <c r="C3" s="6">
        <v>1.83</v>
      </c>
      <c r="D3" s="6">
        <v>3</v>
      </c>
      <c r="E3" s="2">
        <v>38</v>
      </c>
      <c r="F3" s="2">
        <v>40</v>
      </c>
      <c r="G3" s="2">
        <f t="shared" si="0"/>
        <v>33</v>
      </c>
      <c r="H3" s="2" t="str">
        <f t="shared" ref="H3:H18" si="1">IF(G3&lt;F3,"A commander","")</f>
        <v>A commander</v>
      </c>
      <c r="J3" t="s">
        <v>12</v>
      </c>
      <c r="K3">
        <f>'Tableau de Bord'!D18</f>
        <v>0</v>
      </c>
      <c r="L3">
        <f>'Tableau de Bord'!D17</f>
        <v>5</v>
      </c>
      <c r="M3" s="77" t="s">
        <v>42</v>
      </c>
      <c r="N3" s="77"/>
    </row>
    <row r="4" spans="1:14" x14ac:dyDescent="0.35">
      <c r="A4" s="2" t="s">
        <v>21</v>
      </c>
      <c r="B4" s="2">
        <v>1</v>
      </c>
      <c r="C4" s="6">
        <v>1</v>
      </c>
      <c r="D4" s="6">
        <v>0.5</v>
      </c>
      <c r="E4" s="2">
        <v>50</v>
      </c>
      <c r="F4" s="2">
        <v>0</v>
      </c>
      <c r="G4" s="2">
        <f t="shared" si="0"/>
        <v>50</v>
      </c>
      <c r="H4" s="2" t="str">
        <f t="shared" si="1"/>
        <v/>
      </c>
      <c r="J4" t="s">
        <v>21</v>
      </c>
      <c r="K4">
        <f>'Tableau de Bord'!E18</f>
        <v>0</v>
      </c>
      <c r="L4">
        <f>'Tableau de Bord'!E17</f>
        <v>0</v>
      </c>
      <c r="M4" s="77" t="s">
        <v>43</v>
      </c>
      <c r="N4" s="77"/>
    </row>
    <row r="5" spans="1:14" x14ac:dyDescent="0.35">
      <c r="A5" s="2" t="s">
        <v>23</v>
      </c>
      <c r="B5" s="2">
        <v>2</v>
      </c>
      <c r="C5" s="6">
        <v>1.78</v>
      </c>
      <c r="D5" s="6">
        <v>3</v>
      </c>
      <c r="E5" s="2">
        <v>0</v>
      </c>
      <c r="F5" s="2">
        <v>6</v>
      </c>
      <c r="G5" s="2">
        <f t="shared" si="0"/>
        <v>0</v>
      </c>
      <c r="H5" s="2" t="str">
        <f t="shared" si="1"/>
        <v>A commander</v>
      </c>
      <c r="J5" t="s">
        <v>23</v>
      </c>
      <c r="K5">
        <f>'Tableau de Bord'!F18</f>
        <v>0</v>
      </c>
      <c r="L5">
        <f>'Tableau de Bord'!F17</f>
        <v>0</v>
      </c>
      <c r="M5" s="77" t="s">
        <v>44</v>
      </c>
      <c r="N5" s="77"/>
    </row>
    <row r="6" spans="1:14" x14ac:dyDescent="0.35">
      <c r="A6" s="2" t="s">
        <v>16</v>
      </c>
      <c r="B6" s="2">
        <v>1</v>
      </c>
      <c r="C6" s="6">
        <v>0.73</v>
      </c>
      <c r="D6" s="6">
        <v>1.5</v>
      </c>
      <c r="E6" s="2">
        <v>0</v>
      </c>
      <c r="F6" s="2">
        <v>24</v>
      </c>
      <c r="G6" s="2">
        <f t="shared" si="0"/>
        <v>-50</v>
      </c>
      <c r="H6" s="2" t="str">
        <f t="shared" si="1"/>
        <v>A commander</v>
      </c>
      <c r="J6" t="s">
        <v>16</v>
      </c>
      <c r="K6">
        <f>'Tableau de Bord'!G18</f>
        <v>0</v>
      </c>
      <c r="L6">
        <f>'Tableau de Bord'!G17</f>
        <v>50</v>
      </c>
      <c r="M6" s="77" t="s">
        <v>45</v>
      </c>
      <c r="N6" s="77"/>
    </row>
    <row r="7" spans="1:14" x14ac:dyDescent="0.35">
      <c r="A7" s="2" t="s">
        <v>22</v>
      </c>
      <c r="B7" s="2">
        <v>1</v>
      </c>
      <c r="C7" s="6">
        <v>0.6</v>
      </c>
      <c r="D7" s="6">
        <v>1</v>
      </c>
      <c r="E7" s="2">
        <v>8</v>
      </c>
      <c r="F7" s="2">
        <v>6</v>
      </c>
      <c r="G7" s="2">
        <f t="shared" si="0"/>
        <v>32</v>
      </c>
      <c r="H7" s="2" t="str">
        <f t="shared" si="1"/>
        <v/>
      </c>
      <c r="J7" t="s">
        <v>22</v>
      </c>
      <c r="K7">
        <f>'Tableau de Bord'!H18</f>
        <v>24</v>
      </c>
      <c r="L7">
        <f>'Tableau de Bord'!H17</f>
        <v>0</v>
      </c>
      <c r="M7" s="77" t="s">
        <v>46</v>
      </c>
      <c r="N7" s="77"/>
    </row>
    <row r="8" spans="1:14" x14ac:dyDescent="0.35">
      <c r="A8" s="2" t="s">
        <v>17</v>
      </c>
      <c r="B8" s="2">
        <v>1</v>
      </c>
      <c r="C8" s="6">
        <v>0.28000000000000003</v>
      </c>
      <c r="D8" s="6">
        <v>0.6</v>
      </c>
      <c r="E8" s="2">
        <v>38</v>
      </c>
      <c r="F8" s="2">
        <v>6</v>
      </c>
      <c r="G8" s="2">
        <f t="shared" si="0"/>
        <v>38</v>
      </c>
      <c r="H8" s="2" t="str">
        <f t="shared" si="1"/>
        <v/>
      </c>
      <c r="J8" t="s">
        <v>17</v>
      </c>
      <c r="K8">
        <f>'Tableau de Bord'!I18</f>
        <v>0</v>
      </c>
      <c r="L8">
        <f>'Tableau de Bord'!I17</f>
        <v>0</v>
      </c>
      <c r="M8" s="77" t="s">
        <v>47</v>
      </c>
      <c r="N8" s="77"/>
    </row>
    <row r="9" spans="1:14" x14ac:dyDescent="0.35">
      <c r="A9" s="2" t="s">
        <v>19</v>
      </c>
      <c r="B9" s="2">
        <v>2</v>
      </c>
      <c r="C9" s="6">
        <v>5</v>
      </c>
      <c r="D9" s="6">
        <v>9</v>
      </c>
      <c r="E9" s="2">
        <v>15</v>
      </c>
      <c r="F9" s="2">
        <v>6</v>
      </c>
      <c r="G9" s="2">
        <f t="shared" si="0"/>
        <v>9</v>
      </c>
      <c r="H9" s="2" t="str">
        <f t="shared" si="1"/>
        <v/>
      </c>
      <c r="J9" t="s">
        <v>19</v>
      </c>
      <c r="K9">
        <f>'Tableau de Bord'!J18</f>
        <v>0</v>
      </c>
      <c r="L9">
        <f>'Tableau de Bord'!J17</f>
        <v>6</v>
      </c>
      <c r="M9" s="77" t="s">
        <v>48</v>
      </c>
      <c r="N9" s="77"/>
    </row>
    <row r="10" spans="1:14" x14ac:dyDescent="0.35">
      <c r="A10" s="2" t="s">
        <v>24</v>
      </c>
      <c r="B10" s="2">
        <v>2</v>
      </c>
      <c r="C10" s="6">
        <v>5</v>
      </c>
      <c r="D10" s="6">
        <v>0</v>
      </c>
      <c r="E10" s="2">
        <v>13</v>
      </c>
      <c r="F10" s="2">
        <v>6</v>
      </c>
      <c r="G10" s="2">
        <f t="shared" si="0"/>
        <v>13</v>
      </c>
      <c r="H10" s="2" t="str">
        <f t="shared" si="1"/>
        <v/>
      </c>
      <c r="J10" t="s">
        <v>24</v>
      </c>
      <c r="K10">
        <f>'Tableau de Bord'!K18</f>
        <v>0</v>
      </c>
      <c r="L10">
        <f>'Tableau de Bord'!K17</f>
        <v>0</v>
      </c>
      <c r="M10" s="77" t="s">
        <v>5</v>
      </c>
      <c r="N10" s="77"/>
    </row>
    <row r="11" spans="1:14" x14ac:dyDescent="0.35">
      <c r="A11" s="2" t="s">
        <v>20</v>
      </c>
      <c r="B11" s="2">
        <v>1</v>
      </c>
      <c r="C11" s="6">
        <v>0.7</v>
      </c>
      <c r="D11" s="6">
        <v>1.5</v>
      </c>
      <c r="E11" s="2">
        <v>27</v>
      </c>
      <c r="F11" s="2">
        <v>39</v>
      </c>
      <c r="G11" s="2">
        <f t="shared" si="0"/>
        <v>27</v>
      </c>
      <c r="H11" s="2" t="str">
        <f t="shared" si="1"/>
        <v>A commander</v>
      </c>
      <c r="J11" t="s">
        <v>20</v>
      </c>
      <c r="K11">
        <f>'Tableau de Bord'!L18</f>
        <v>0</v>
      </c>
      <c r="L11">
        <f>'Tableau de Bord'!L17</f>
        <v>0</v>
      </c>
      <c r="M11" s="77" t="s">
        <v>71</v>
      </c>
      <c r="N11" s="77"/>
    </row>
    <row r="12" spans="1:14" x14ac:dyDescent="0.35">
      <c r="A12" s="2" t="s">
        <v>14</v>
      </c>
      <c r="B12" s="2">
        <v>1</v>
      </c>
      <c r="C12" s="6">
        <v>0.63</v>
      </c>
      <c r="D12" s="6">
        <v>1.5</v>
      </c>
      <c r="E12" s="2">
        <v>46</v>
      </c>
      <c r="F12" s="2">
        <v>24</v>
      </c>
      <c r="G12" s="2">
        <f t="shared" si="0"/>
        <v>46</v>
      </c>
      <c r="H12" s="2" t="str">
        <f t="shared" si="1"/>
        <v/>
      </c>
      <c r="J12" t="s">
        <v>14</v>
      </c>
      <c r="K12">
        <f>'Tableau de Bord'!M18</f>
        <v>0</v>
      </c>
      <c r="L12">
        <f>'Tableau de Bord'!M17</f>
        <v>0</v>
      </c>
    </row>
    <row r="13" spans="1:14" x14ac:dyDescent="0.35">
      <c r="A13" s="2" t="s">
        <v>18</v>
      </c>
      <c r="B13" s="2">
        <v>1</v>
      </c>
      <c r="C13" s="6">
        <v>0.79</v>
      </c>
      <c r="D13" s="6">
        <v>1.5</v>
      </c>
      <c r="E13" s="2">
        <v>0</v>
      </c>
      <c r="F13" s="2">
        <v>24</v>
      </c>
      <c r="G13" s="2">
        <f t="shared" si="0"/>
        <v>0</v>
      </c>
      <c r="H13" s="2" t="str">
        <f t="shared" si="1"/>
        <v>A commander</v>
      </c>
      <c r="J13" t="s">
        <v>18</v>
      </c>
      <c r="K13">
        <f>'Tableau de Bord'!N18</f>
        <v>0</v>
      </c>
      <c r="L13">
        <f>'Tableau de Bord'!N17</f>
        <v>0</v>
      </c>
    </row>
    <row r="14" spans="1:14" x14ac:dyDescent="0.35">
      <c r="A14" s="2" t="s">
        <v>11</v>
      </c>
      <c r="B14" s="2">
        <v>2</v>
      </c>
      <c r="C14" s="6">
        <v>1.83</v>
      </c>
      <c r="D14" s="6">
        <v>3</v>
      </c>
      <c r="E14" s="2">
        <v>200</v>
      </c>
      <c r="F14" s="2">
        <v>40</v>
      </c>
      <c r="G14" s="2">
        <f t="shared" si="0"/>
        <v>150</v>
      </c>
      <c r="H14" s="2" t="str">
        <f t="shared" si="1"/>
        <v/>
      </c>
      <c r="J14" t="s">
        <v>11</v>
      </c>
      <c r="K14">
        <f>'Tableau de Bord'!O18</f>
        <v>0</v>
      </c>
      <c r="L14">
        <f>'Tableau de Bord'!O17</f>
        <v>50</v>
      </c>
    </row>
    <row r="15" spans="1:14" x14ac:dyDescent="0.35">
      <c r="A15" s="2" t="s">
        <v>9</v>
      </c>
      <c r="B15" s="2">
        <v>2</v>
      </c>
      <c r="C15" s="6">
        <v>2</v>
      </c>
      <c r="D15" s="6">
        <v>3</v>
      </c>
      <c r="E15" s="2">
        <v>215</v>
      </c>
      <c r="F15" s="2">
        <v>40</v>
      </c>
      <c r="G15" s="2">
        <f t="shared" si="0"/>
        <v>170</v>
      </c>
      <c r="H15" s="2" t="str">
        <f t="shared" si="1"/>
        <v/>
      </c>
      <c r="J15" t="s">
        <v>9</v>
      </c>
      <c r="K15">
        <f>'Tableau de Bord'!P18</f>
        <v>0</v>
      </c>
      <c r="L15">
        <f>'Tableau de Bord'!P17</f>
        <v>45</v>
      </c>
    </row>
    <row r="16" spans="1:14" x14ac:dyDescent="0.35">
      <c r="A16" s="2" t="s">
        <v>15</v>
      </c>
      <c r="B16" s="2">
        <v>1</v>
      </c>
      <c r="C16" s="6">
        <v>0.79</v>
      </c>
      <c r="D16" s="6">
        <v>1.5</v>
      </c>
      <c r="E16" s="2">
        <v>0</v>
      </c>
      <c r="F16" s="2">
        <v>24</v>
      </c>
      <c r="G16" s="2">
        <f t="shared" si="0"/>
        <v>0</v>
      </c>
      <c r="H16" s="2" t="str">
        <f t="shared" si="1"/>
        <v>A commander</v>
      </c>
      <c r="J16" t="s">
        <v>15</v>
      </c>
      <c r="K16">
        <f>'Tableau de Bord'!Q18</f>
        <v>0</v>
      </c>
      <c r="L16">
        <f>'Tableau de Bord'!Q17</f>
        <v>0</v>
      </c>
    </row>
    <row r="17" spans="1:12" x14ac:dyDescent="0.35">
      <c r="A17" s="2" t="s">
        <v>73</v>
      </c>
      <c r="B17" s="2">
        <v>2</v>
      </c>
      <c r="C17" s="6">
        <v>2.5</v>
      </c>
      <c r="D17" s="6">
        <v>3</v>
      </c>
      <c r="E17" s="2">
        <v>135</v>
      </c>
      <c r="F17" s="2">
        <v>40</v>
      </c>
      <c r="G17" s="2">
        <f t="shared" si="0"/>
        <v>135</v>
      </c>
      <c r="H17" s="2" t="str">
        <f t="shared" si="1"/>
        <v/>
      </c>
      <c r="J17" t="s">
        <v>10</v>
      </c>
      <c r="K17">
        <f>'Tableau de Bord'!R18</f>
        <v>0</v>
      </c>
      <c r="L17">
        <f>'Tableau de Bord'!R17</f>
        <v>0</v>
      </c>
    </row>
    <row r="18" spans="1:12" x14ac:dyDescent="0.35">
      <c r="A18" s="2" t="s">
        <v>25</v>
      </c>
      <c r="B18" s="2">
        <v>2</v>
      </c>
      <c r="C18" s="6">
        <v>4</v>
      </c>
      <c r="D18" s="6">
        <v>0</v>
      </c>
      <c r="E18" s="2">
        <v>7</v>
      </c>
      <c r="F18" s="2">
        <v>6</v>
      </c>
      <c r="G18" s="2">
        <f t="shared" si="0"/>
        <v>7</v>
      </c>
      <c r="H18" s="2" t="str">
        <f t="shared" si="1"/>
        <v/>
      </c>
      <c r="J18" t="s">
        <v>25</v>
      </c>
      <c r="K18">
        <f>'Tableau de Bord'!S18</f>
        <v>0</v>
      </c>
      <c r="L18">
        <f>'Tableau de Bord'!S17</f>
        <v>0</v>
      </c>
    </row>
    <row r="19" spans="1:12" x14ac:dyDescent="0.35">
      <c r="A19" s="45" t="s">
        <v>72</v>
      </c>
      <c r="B19" s="45">
        <v>2</v>
      </c>
      <c r="C19" s="11">
        <v>2.5</v>
      </c>
      <c r="D19" s="11">
        <v>3</v>
      </c>
      <c r="E19" s="2"/>
      <c r="F19" s="2"/>
      <c r="G19" s="2"/>
      <c r="H19" s="2"/>
    </row>
  </sheetData>
  <sortState ref="A2:A18">
    <sortCondition ref="A2"/>
  </sortState>
  <mergeCells count="10">
    <mergeCell ref="M8:N8"/>
    <mergeCell ref="M9:N9"/>
    <mergeCell ref="M10:N10"/>
    <mergeCell ref="M11:N11"/>
    <mergeCell ref="M2:N2"/>
    <mergeCell ref="M3:N3"/>
    <mergeCell ref="M4:N4"/>
    <mergeCell ref="M5:N5"/>
    <mergeCell ref="M6:N6"/>
    <mergeCell ref="M7:N7"/>
  </mergeCells>
  <conditionalFormatting sqref="H2:H18">
    <cfRule type="containsText" dxfId="8" priority="1" operator="containsText" text="A commander">
      <formula>NOT(ISERROR(SEARCH("A commander",H2)))</formula>
    </cfRule>
  </conditionalFormatting>
  <hyperlinks>
    <hyperlink ref="M3:N3" location="Entrees!A1" display="Entrées"/>
    <hyperlink ref="M4:N4" location="Sorties!A1" display="Sorties"/>
    <hyperlink ref="M5:N5" location="'Mise en Bouteilles'!A1" display="Mise en Bouteilles"/>
    <hyperlink ref="M6:N6" location="'Historique Entrees'!A1" display="Historiques Entrées"/>
    <hyperlink ref="M7:N7" location="'Historiques Sorties'!A1" display="Historiques Sorties"/>
    <hyperlink ref="M8:N8" location="'Historique Mise en Bouteilles'!A1" display="Historiques Mise en bouteilles"/>
    <hyperlink ref="M9:N9" location="Listes!A1" display="Listes"/>
    <hyperlink ref="M10:N10" location="Noms!A1" display="Nom"/>
    <hyperlink ref="M11:N11" location="'Tableau de Bord'!A1" display="Tableau de Bord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4"/>
  <sheetViews>
    <sheetView workbookViewId="0">
      <pane ySplit="2" topLeftCell="A3" activePane="bottomLeft" state="frozenSplit"/>
      <selection pane="bottomLeft" activeCell="C13" sqref="C13"/>
    </sheetView>
  </sheetViews>
  <sheetFormatPr baseColWidth="10" defaultRowHeight="14.5" x14ac:dyDescent="0.35"/>
  <cols>
    <col min="1" max="1" width="8.453125" customWidth="1"/>
    <col min="2" max="2" width="12.08984375" customWidth="1"/>
    <col min="3" max="3" width="11.453125" style="8"/>
    <col min="4" max="4" width="15" bestFit="1" customWidth="1"/>
    <col min="6" max="6" width="11.453125" style="49"/>
    <col min="7" max="7" width="11.453125" style="7"/>
    <col min="8" max="11" width="11.453125" style="7" customWidth="1"/>
    <col min="12" max="13" width="11.453125" customWidth="1"/>
    <col min="14" max="14" width="11.453125" hidden="1" customWidth="1"/>
    <col min="15" max="15" width="11.453125" customWidth="1"/>
  </cols>
  <sheetData>
    <row r="1" spans="1:14" s="67" customFormat="1" ht="42.5" customHeight="1" x14ac:dyDescent="0.35">
      <c r="B1" s="68" t="s">
        <v>100</v>
      </c>
      <c r="C1" s="72" t="s">
        <v>42</v>
      </c>
      <c r="D1" s="64" t="s">
        <v>43</v>
      </c>
      <c r="E1" s="64" t="s">
        <v>44</v>
      </c>
      <c r="F1" s="73" t="s">
        <v>71</v>
      </c>
      <c r="G1" s="71" t="s">
        <v>99</v>
      </c>
      <c r="H1" s="71" t="s">
        <v>98</v>
      </c>
      <c r="I1" s="71" t="s">
        <v>48</v>
      </c>
      <c r="J1" s="71" t="s">
        <v>5</v>
      </c>
      <c r="K1" s="71" t="s">
        <v>49</v>
      </c>
    </row>
    <row r="2" spans="1:14" ht="29" x14ac:dyDescent="0.35">
      <c r="A2" s="25" t="s">
        <v>6</v>
      </c>
      <c r="B2" s="25" t="s">
        <v>7</v>
      </c>
      <c r="C2" s="26" t="s">
        <v>4</v>
      </c>
      <c r="D2" s="25" t="s">
        <v>5</v>
      </c>
      <c r="E2" s="27" t="s">
        <v>0</v>
      </c>
      <c r="F2" s="74" t="s">
        <v>2</v>
      </c>
      <c r="G2" s="28" t="s">
        <v>38</v>
      </c>
      <c r="H2" s="29" t="s">
        <v>39</v>
      </c>
      <c r="I2" s="28" t="s">
        <v>30</v>
      </c>
      <c r="J2" s="28" t="s">
        <v>3</v>
      </c>
      <c r="K2" s="28" t="s">
        <v>31</v>
      </c>
      <c r="N2" s="30">
        <f>COUNTA(A:A)</f>
        <v>3</v>
      </c>
    </row>
    <row r="3" spans="1:14" x14ac:dyDescent="0.35">
      <c r="A3">
        <v>1</v>
      </c>
      <c r="B3" t="s">
        <v>22</v>
      </c>
      <c r="C3" s="8">
        <v>42530</v>
      </c>
      <c r="D3" t="s">
        <v>40</v>
      </c>
      <c r="E3">
        <v>24</v>
      </c>
      <c r="F3" s="49">
        <v>1</v>
      </c>
      <c r="G3" s="7">
        <v>0.6</v>
      </c>
      <c r="H3" s="7">
        <v>0.63300000000000001</v>
      </c>
      <c r="I3" s="7">
        <v>1</v>
      </c>
      <c r="J3" s="7">
        <v>15.192</v>
      </c>
      <c r="K3" s="7">
        <v>24</v>
      </c>
    </row>
    <row r="4" spans="1:14" x14ac:dyDescent="0.35">
      <c r="A4">
        <v>2</v>
      </c>
      <c r="B4" t="s">
        <v>13</v>
      </c>
      <c r="C4" s="8">
        <v>42537</v>
      </c>
      <c r="D4" t="s">
        <v>95</v>
      </c>
      <c r="E4">
        <v>120</v>
      </c>
      <c r="F4" s="49">
        <v>2</v>
      </c>
      <c r="G4" s="7">
        <v>0.61</v>
      </c>
      <c r="H4" s="7">
        <v>0.73199999999999998</v>
      </c>
      <c r="I4" s="7">
        <v>1.5</v>
      </c>
      <c r="J4" s="7">
        <v>87.84</v>
      </c>
      <c r="K4" s="7">
        <v>180</v>
      </c>
    </row>
  </sheetData>
  <sortState ref="A2:K3">
    <sortCondition ref="A2"/>
  </sortState>
  <hyperlinks>
    <hyperlink ref="K1" location="Stock!A1" display="Stock"/>
    <hyperlink ref="J1" location="Noms!A1" display="Nom"/>
    <hyperlink ref="I1" location="Listes!A1" display="Listes"/>
    <hyperlink ref="C1" location="Entrees!A1" display="Entrées"/>
    <hyperlink ref="D1" location="Sorties!A1" display="Sorties"/>
    <hyperlink ref="E1" location="'Mise en Bouteilles'!A1" display="Mise en Bouteilles"/>
    <hyperlink ref="F1" location="'Tableau de Bord'!A1" display="Tableau de Bord"/>
    <hyperlink ref="G1" location="'Historique Sorties'!A1" display="Historique Sorties"/>
    <hyperlink ref="H1" location="'Historique Mise en Bouteilles'!A1" display="Historique Mise en bouteilles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M11"/>
  <sheetViews>
    <sheetView workbookViewId="0">
      <pane ySplit="2" topLeftCell="A3" activePane="bottomLeft" state="frozenSplit"/>
      <selection pane="bottomLeft" activeCell="A15" sqref="A15"/>
    </sheetView>
  </sheetViews>
  <sheetFormatPr baseColWidth="10" defaultRowHeight="14.5" x14ac:dyDescent="0.35"/>
  <cols>
    <col min="1" max="1" width="8.453125" customWidth="1"/>
    <col min="2" max="2" width="15.26953125" customWidth="1"/>
    <col min="3" max="3" width="11.453125" style="8"/>
    <col min="4" max="4" width="15" bestFit="1" customWidth="1"/>
    <col min="6" max="6" width="11.453125" style="49"/>
    <col min="7" max="7" width="11.453125" style="7"/>
    <col min="8" max="11" width="11.453125" style="7" customWidth="1"/>
    <col min="12" max="12" width="11.453125" customWidth="1"/>
    <col min="13" max="13" width="4" hidden="1" customWidth="1"/>
    <col min="14" max="14" width="11.453125" customWidth="1"/>
  </cols>
  <sheetData>
    <row r="1" spans="1:13" s="67" customFormat="1" ht="41.5" customHeight="1" x14ac:dyDescent="0.35">
      <c r="B1" s="68" t="s">
        <v>100</v>
      </c>
      <c r="C1" s="72" t="s">
        <v>42</v>
      </c>
      <c r="D1" s="64" t="s">
        <v>43</v>
      </c>
      <c r="E1" s="64" t="s">
        <v>44</v>
      </c>
      <c r="F1" s="73" t="s">
        <v>94</v>
      </c>
      <c r="G1" s="71" t="s">
        <v>71</v>
      </c>
      <c r="H1" s="71" t="s">
        <v>98</v>
      </c>
      <c r="I1" s="71" t="s">
        <v>48</v>
      </c>
      <c r="J1" s="71" t="s">
        <v>5</v>
      </c>
      <c r="K1" s="71" t="s">
        <v>49</v>
      </c>
    </row>
    <row r="2" spans="1:13" ht="29" x14ac:dyDescent="0.35">
      <c r="A2" s="25" t="s">
        <v>6</v>
      </c>
      <c r="B2" s="25" t="s">
        <v>7</v>
      </c>
      <c r="C2" s="26" t="s">
        <v>4</v>
      </c>
      <c r="D2" s="25" t="s">
        <v>5</v>
      </c>
      <c r="E2" s="27" t="s">
        <v>0</v>
      </c>
      <c r="F2" s="74" t="s">
        <v>2</v>
      </c>
      <c r="G2" s="28" t="s">
        <v>38</v>
      </c>
      <c r="H2" s="29" t="s">
        <v>39</v>
      </c>
      <c r="I2" s="28" t="s">
        <v>30</v>
      </c>
      <c r="J2" s="28" t="s">
        <v>3</v>
      </c>
      <c r="K2" s="28" t="s">
        <v>31</v>
      </c>
      <c r="M2" s="63">
        <f>COUNTA(A:A)</f>
        <v>10</v>
      </c>
    </row>
    <row r="3" spans="1:13" x14ac:dyDescent="0.35">
      <c r="A3">
        <v>1</v>
      </c>
      <c r="B3" t="s">
        <v>11</v>
      </c>
      <c r="C3" s="8">
        <v>42524</v>
      </c>
      <c r="D3" t="s">
        <v>40</v>
      </c>
      <c r="E3">
        <v>20</v>
      </c>
      <c r="F3" s="49">
        <v>2</v>
      </c>
      <c r="G3" s="7">
        <v>1.83</v>
      </c>
      <c r="H3" s="7">
        <v>2.1960000000000002</v>
      </c>
      <c r="I3" s="7">
        <v>3</v>
      </c>
      <c r="J3" s="7">
        <v>43.92</v>
      </c>
      <c r="K3" s="7">
        <v>60</v>
      </c>
    </row>
    <row r="4" spans="1:13" x14ac:dyDescent="0.35">
      <c r="A4">
        <v>2</v>
      </c>
      <c r="B4" t="s">
        <v>13</v>
      </c>
      <c r="C4" s="8">
        <v>42524</v>
      </c>
      <c r="D4" t="s">
        <v>40</v>
      </c>
      <c r="E4">
        <v>24</v>
      </c>
      <c r="F4" s="49">
        <v>2</v>
      </c>
      <c r="G4" s="7">
        <v>0.61</v>
      </c>
      <c r="H4" s="7">
        <v>0.73199999999999998</v>
      </c>
      <c r="I4" s="7">
        <v>1.5</v>
      </c>
      <c r="J4" s="7">
        <v>17.567999999999998</v>
      </c>
      <c r="K4" s="7">
        <v>36</v>
      </c>
    </row>
    <row r="5" spans="1:13" x14ac:dyDescent="0.35">
      <c r="A5">
        <v>3</v>
      </c>
      <c r="B5" t="s">
        <v>9</v>
      </c>
      <c r="C5" s="8">
        <v>42524</v>
      </c>
      <c r="D5" t="s">
        <v>40</v>
      </c>
      <c r="E5">
        <v>20</v>
      </c>
      <c r="F5" s="49">
        <v>2</v>
      </c>
      <c r="G5" s="7">
        <v>2</v>
      </c>
      <c r="H5" s="7">
        <v>2.4</v>
      </c>
      <c r="I5" s="7">
        <v>3</v>
      </c>
      <c r="J5" s="7">
        <v>48</v>
      </c>
      <c r="K5" s="7">
        <v>60</v>
      </c>
    </row>
    <row r="6" spans="1:13" x14ac:dyDescent="0.35">
      <c r="A6">
        <v>4</v>
      </c>
      <c r="B6" t="s">
        <v>11</v>
      </c>
      <c r="C6" s="8">
        <v>42528</v>
      </c>
      <c r="D6" t="s">
        <v>40</v>
      </c>
      <c r="E6">
        <v>30</v>
      </c>
      <c r="F6" s="49">
        <v>2</v>
      </c>
      <c r="G6" s="7">
        <v>1.83</v>
      </c>
      <c r="H6" s="7">
        <v>2.1960000000000002</v>
      </c>
      <c r="I6" s="7">
        <v>3</v>
      </c>
      <c r="J6" s="7">
        <v>65.88000000000001</v>
      </c>
      <c r="K6" s="7">
        <v>90</v>
      </c>
    </row>
    <row r="7" spans="1:13" x14ac:dyDescent="0.35">
      <c r="A7">
        <v>5</v>
      </c>
      <c r="B7" t="s">
        <v>19</v>
      </c>
      <c r="C7" s="8">
        <v>42528</v>
      </c>
      <c r="D7" t="s">
        <v>40</v>
      </c>
      <c r="E7">
        <v>6</v>
      </c>
      <c r="F7" s="49">
        <v>2</v>
      </c>
      <c r="G7" s="7">
        <v>5</v>
      </c>
      <c r="H7" s="7">
        <v>6</v>
      </c>
      <c r="I7" s="7">
        <v>9</v>
      </c>
      <c r="J7" s="7">
        <v>36</v>
      </c>
      <c r="K7" s="7">
        <v>54</v>
      </c>
    </row>
    <row r="8" spans="1:13" x14ac:dyDescent="0.35">
      <c r="A8">
        <v>6</v>
      </c>
      <c r="B8" t="s">
        <v>12</v>
      </c>
      <c r="C8" s="8">
        <v>42528</v>
      </c>
      <c r="D8" t="s">
        <v>40</v>
      </c>
      <c r="E8">
        <v>5</v>
      </c>
      <c r="F8" s="49">
        <v>2</v>
      </c>
      <c r="G8" s="7">
        <v>1.83</v>
      </c>
      <c r="H8" s="7">
        <v>2.1960000000000002</v>
      </c>
      <c r="I8" s="7">
        <v>3</v>
      </c>
      <c r="J8" s="7">
        <v>10.98</v>
      </c>
      <c r="K8" s="7">
        <v>15</v>
      </c>
    </row>
    <row r="9" spans="1:13" x14ac:dyDescent="0.35">
      <c r="A9">
        <v>7</v>
      </c>
      <c r="B9" t="s">
        <v>9</v>
      </c>
      <c r="C9" s="8">
        <v>42528</v>
      </c>
      <c r="D9" t="s">
        <v>40</v>
      </c>
      <c r="E9">
        <v>25</v>
      </c>
      <c r="F9" s="49">
        <v>2</v>
      </c>
      <c r="G9" s="7">
        <v>2</v>
      </c>
      <c r="H9" s="7">
        <v>2.4</v>
      </c>
      <c r="I9" s="7">
        <v>3</v>
      </c>
      <c r="J9" s="7">
        <v>60</v>
      </c>
      <c r="K9" s="7">
        <v>75</v>
      </c>
    </row>
    <row r="10" spans="1:13" x14ac:dyDescent="0.35">
      <c r="A10">
        <v>8</v>
      </c>
      <c r="B10" t="s">
        <v>13</v>
      </c>
      <c r="C10" s="8">
        <v>42720</v>
      </c>
      <c r="D10" t="s">
        <v>74</v>
      </c>
      <c r="E10">
        <v>100</v>
      </c>
      <c r="F10" s="49">
        <v>2</v>
      </c>
      <c r="G10" s="7">
        <v>0.61</v>
      </c>
      <c r="H10" s="7">
        <v>0.73199999999999998</v>
      </c>
      <c r="I10" s="7">
        <v>1.5</v>
      </c>
      <c r="J10" s="7">
        <v>73.2</v>
      </c>
      <c r="K10" s="7">
        <v>150</v>
      </c>
    </row>
    <row r="11" spans="1:13" x14ac:dyDescent="0.35">
      <c r="A11">
        <v>9</v>
      </c>
      <c r="B11" t="s">
        <v>16</v>
      </c>
      <c r="C11" s="8">
        <v>42537</v>
      </c>
      <c r="D11" t="s">
        <v>76</v>
      </c>
      <c r="E11">
        <v>50</v>
      </c>
      <c r="F11" s="49">
        <v>1</v>
      </c>
      <c r="G11" s="7">
        <v>0.73</v>
      </c>
      <c r="H11" s="7">
        <v>0.77015</v>
      </c>
      <c r="I11" s="7">
        <v>1.5</v>
      </c>
      <c r="J11" s="7">
        <v>38.5075</v>
      </c>
      <c r="K11" s="7">
        <v>75</v>
      </c>
    </row>
  </sheetData>
  <sortState ref="A2:K9">
    <sortCondition ref="A2"/>
  </sortState>
  <hyperlinks>
    <hyperlink ref="K1" location="Stock!A1" display="Stock"/>
    <hyperlink ref="J1" location="Noms!A1" display="Nom"/>
    <hyperlink ref="I1" location="Listes!A1" display="Listes"/>
    <hyperlink ref="H1" location="'Historique Mise en Bouteilles'!A1" display="Historique Mise en bouteilles"/>
    <hyperlink ref="G1" location="'Tableau de Bord'!A1" display="Tableau de Bord"/>
    <hyperlink ref="F1" location="'Historique Entrees'!A1" display="Historique Entrées"/>
    <hyperlink ref="E1" location="'Mise en Bouteilles'!A1" display="Mise en Bouteilles"/>
    <hyperlink ref="D1" location="Sorties!A1" display="Sorties"/>
    <hyperlink ref="C1" location="Entrees!A1" display="Entrées"/>
  </hyperlink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Q91"/>
  <sheetViews>
    <sheetView workbookViewId="0">
      <pane ySplit="2" topLeftCell="A78" activePane="bottomLeft" state="frozenSplit"/>
      <selection pane="bottomLeft" activeCell="C97" sqref="C97"/>
    </sheetView>
  </sheetViews>
  <sheetFormatPr baseColWidth="10" defaultRowHeight="14.5" x14ac:dyDescent="0.35"/>
  <cols>
    <col min="1" max="1" width="6.1796875" customWidth="1"/>
    <col min="2" max="2" width="14" customWidth="1"/>
    <col min="3" max="3" width="10.54296875" style="8" customWidth="1"/>
    <col min="4" max="4" width="15" bestFit="1" customWidth="1"/>
    <col min="5" max="5" width="9.08984375" customWidth="1"/>
    <col min="6" max="6" width="16.7265625" customWidth="1"/>
    <col min="7" max="7" width="17" customWidth="1"/>
    <col min="8" max="8" width="11.7265625" customWidth="1"/>
    <col min="9" max="9" width="9.90625" customWidth="1"/>
    <col min="10" max="10" width="7.7265625" style="7" customWidth="1"/>
    <col min="11" max="11" width="10.453125" style="46" customWidth="1"/>
    <col min="12" max="12" width="7.7265625" style="7" customWidth="1"/>
    <col min="13" max="14" width="11.453125" style="7"/>
    <col min="15" max="15" width="4.81640625" hidden="1" customWidth="1"/>
  </cols>
  <sheetData>
    <row r="1" spans="1:17" ht="40.5" customHeight="1" x14ac:dyDescent="0.35">
      <c r="A1" s="65"/>
      <c r="B1" s="65"/>
      <c r="C1" s="62" t="s">
        <v>41</v>
      </c>
      <c r="D1" s="64" t="s">
        <v>42</v>
      </c>
      <c r="E1" s="64" t="s">
        <v>43</v>
      </c>
      <c r="F1" s="64" t="s">
        <v>44</v>
      </c>
      <c r="G1" s="64" t="s">
        <v>94</v>
      </c>
      <c r="H1" s="64" t="s">
        <v>71</v>
      </c>
      <c r="I1" s="64" t="s">
        <v>99</v>
      </c>
      <c r="J1" s="71" t="s">
        <v>48</v>
      </c>
      <c r="K1" s="71" t="s">
        <v>5</v>
      </c>
      <c r="L1" s="71" t="s">
        <v>49</v>
      </c>
      <c r="M1" s="66"/>
      <c r="N1" s="66"/>
    </row>
    <row r="2" spans="1:17" ht="40" customHeight="1" x14ac:dyDescent="0.35">
      <c r="A2" s="25" t="s">
        <v>6</v>
      </c>
      <c r="B2" s="25" t="s">
        <v>7</v>
      </c>
      <c r="C2" s="26" t="s">
        <v>4</v>
      </c>
      <c r="D2" s="25" t="s">
        <v>58</v>
      </c>
      <c r="E2" s="25" t="s">
        <v>57</v>
      </c>
      <c r="F2" s="25" t="s">
        <v>59</v>
      </c>
      <c r="G2" s="25" t="s">
        <v>60</v>
      </c>
      <c r="H2" s="25" t="s">
        <v>61</v>
      </c>
      <c r="I2" s="25" t="s">
        <v>2</v>
      </c>
      <c r="J2" s="28" t="s">
        <v>38</v>
      </c>
      <c r="K2" s="29" t="s">
        <v>39</v>
      </c>
      <c r="L2" s="28" t="s">
        <v>30</v>
      </c>
      <c r="M2" s="28" t="s">
        <v>3</v>
      </c>
      <c r="N2" s="28" t="s">
        <v>31</v>
      </c>
      <c r="O2" s="63">
        <f>COUNTA(A:A)</f>
        <v>90</v>
      </c>
      <c r="P2" s="1"/>
      <c r="Q2" s="1"/>
    </row>
    <row r="3" spans="1:17" ht="15.75" customHeight="1" x14ac:dyDescent="0.35">
      <c r="A3">
        <v>1</v>
      </c>
      <c r="B3" t="s">
        <v>9</v>
      </c>
      <c r="C3" s="8">
        <v>39244</v>
      </c>
      <c r="D3" t="s">
        <v>74</v>
      </c>
      <c r="E3">
        <v>12</v>
      </c>
      <c r="F3">
        <v>528</v>
      </c>
      <c r="G3">
        <v>524</v>
      </c>
      <c r="H3">
        <v>-4</v>
      </c>
      <c r="I3">
        <v>2</v>
      </c>
      <c r="J3" s="7">
        <v>2</v>
      </c>
      <c r="K3" s="46">
        <v>2.4</v>
      </c>
      <c r="L3" s="7">
        <v>3</v>
      </c>
      <c r="M3" s="7">
        <v>1257.5999999999999</v>
      </c>
      <c r="N3" s="7">
        <v>1572</v>
      </c>
    </row>
    <row r="4" spans="1:17" ht="15.75" customHeight="1" x14ac:dyDescent="0.35">
      <c r="A4">
        <v>2</v>
      </c>
      <c r="B4" t="s">
        <v>72</v>
      </c>
      <c r="C4" s="8">
        <v>39093</v>
      </c>
      <c r="D4" t="s">
        <v>74</v>
      </c>
      <c r="E4">
        <v>3</v>
      </c>
      <c r="F4">
        <v>132</v>
      </c>
      <c r="G4">
        <v>126</v>
      </c>
      <c r="H4">
        <v>-6</v>
      </c>
      <c r="I4">
        <v>2</v>
      </c>
      <c r="J4" s="7">
        <v>2.5</v>
      </c>
      <c r="K4" s="46">
        <v>3</v>
      </c>
      <c r="L4" s="7">
        <v>3</v>
      </c>
      <c r="M4" s="7">
        <v>378</v>
      </c>
      <c r="N4" s="7">
        <v>378</v>
      </c>
    </row>
    <row r="5" spans="1:17" ht="15.75" customHeight="1" x14ac:dyDescent="0.35">
      <c r="A5">
        <v>3</v>
      </c>
      <c r="B5" t="s">
        <v>11</v>
      </c>
      <c r="C5" s="8">
        <v>39109</v>
      </c>
      <c r="D5" t="s">
        <v>76</v>
      </c>
      <c r="E5">
        <v>11</v>
      </c>
      <c r="F5">
        <v>484</v>
      </c>
      <c r="G5">
        <v>477</v>
      </c>
      <c r="H5">
        <v>-7</v>
      </c>
      <c r="I5">
        <v>2</v>
      </c>
      <c r="J5" s="7">
        <v>1.83</v>
      </c>
      <c r="K5" s="46">
        <v>2.1960000000000002</v>
      </c>
      <c r="L5" s="7">
        <v>3</v>
      </c>
      <c r="M5" s="7">
        <v>1047.4920000000002</v>
      </c>
      <c r="N5" s="7">
        <v>1431</v>
      </c>
    </row>
    <row r="6" spans="1:17" ht="15.75" customHeight="1" x14ac:dyDescent="0.35">
      <c r="A6">
        <v>4</v>
      </c>
      <c r="B6" t="s">
        <v>12</v>
      </c>
      <c r="C6" s="8">
        <v>39126</v>
      </c>
      <c r="D6" t="s">
        <v>76</v>
      </c>
      <c r="E6">
        <v>1</v>
      </c>
      <c r="F6">
        <v>44</v>
      </c>
      <c r="G6">
        <v>42</v>
      </c>
      <c r="H6">
        <v>-2</v>
      </c>
      <c r="I6">
        <v>2</v>
      </c>
      <c r="J6" s="7">
        <v>1.83</v>
      </c>
      <c r="K6" s="46">
        <v>2.1960000000000002</v>
      </c>
      <c r="L6" s="7">
        <v>3</v>
      </c>
      <c r="M6" s="7">
        <v>92.232000000000014</v>
      </c>
      <c r="N6" s="7">
        <v>126</v>
      </c>
    </row>
    <row r="7" spans="1:17" ht="15.75" customHeight="1" x14ac:dyDescent="0.35">
      <c r="A7">
        <v>5</v>
      </c>
      <c r="B7" t="s">
        <v>72</v>
      </c>
      <c r="C7" s="8">
        <v>39126</v>
      </c>
      <c r="D7" t="s">
        <v>76</v>
      </c>
      <c r="E7">
        <v>3</v>
      </c>
      <c r="F7">
        <v>132</v>
      </c>
      <c r="G7">
        <v>103</v>
      </c>
      <c r="H7">
        <v>-29</v>
      </c>
      <c r="I7">
        <v>2</v>
      </c>
      <c r="J7" s="7">
        <v>2.5</v>
      </c>
      <c r="K7" s="46">
        <v>3</v>
      </c>
      <c r="L7" s="7">
        <v>3</v>
      </c>
      <c r="M7" s="7">
        <v>309</v>
      </c>
      <c r="N7" s="7">
        <v>309</v>
      </c>
    </row>
    <row r="8" spans="1:17" ht="15.75" customHeight="1" x14ac:dyDescent="0.35">
      <c r="A8">
        <v>6</v>
      </c>
      <c r="B8" t="s">
        <v>9</v>
      </c>
      <c r="C8" s="8">
        <v>39178</v>
      </c>
      <c r="D8" t="s">
        <v>76</v>
      </c>
      <c r="E8">
        <v>12</v>
      </c>
      <c r="F8">
        <v>528</v>
      </c>
      <c r="G8">
        <v>522</v>
      </c>
      <c r="H8">
        <v>-6</v>
      </c>
      <c r="I8">
        <v>2</v>
      </c>
      <c r="J8" s="7">
        <v>2</v>
      </c>
      <c r="K8" s="46">
        <v>2.4</v>
      </c>
      <c r="L8" s="7">
        <v>3</v>
      </c>
      <c r="M8" s="7">
        <v>1252.8</v>
      </c>
      <c r="N8" s="7">
        <v>1566</v>
      </c>
    </row>
    <row r="9" spans="1:17" ht="15.75" customHeight="1" x14ac:dyDescent="0.35">
      <c r="A9">
        <v>7</v>
      </c>
      <c r="B9" t="s">
        <v>11</v>
      </c>
      <c r="C9" s="8">
        <v>39214</v>
      </c>
      <c r="D9" t="s">
        <v>77</v>
      </c>
      <c r="E9">
        <v>12</v>
      </c>
      <c r="F9">
        <v>528</v>
      </c>
      <c r="G9">
        <v>521</v>
      </c>
      <c r="H9">
        <v>-7</v>
      </c>
      <c r="I9">
        <v>2</v>
      </c>
      <c r="J9" s="7">
        <v>1.83</v>
      </c>
      <c r="K9" s="46">
        <v>2.1960000000000002</v>
      </c>
      <c r="L9" s="7">
        <v>3</v>
      </c>
      <c r="M9" s="7">
        <v>1144.116</v>
      </c>
      <c r="N9" s="7">
        <v>1563</v>
      </c>
    </row>
    <row r="10" spans="1:17" ht="15.75" customHeight="1" x14ac:dyDescent="0.35">
      <c r="A10">
        <v>8</v>
      </c>
      <c r="B10" t="s">
        <v>72</v>
      </c>
      <c r="C10" s="8">
        <v>39214</v>
      </c>
      <c r="D10" t="s">
        <v>77</v>
      </c>
      <c r="E10">
        <v>2</v>
      </c>
      <c r="F10">
        <v>88</v>
      </c>
      <c r="G10">
        <v>63</v>
      </c>
      <c r="H10">
        <v>-25</v>
      </c>
      <c r="I10">
        <v>2</v>
      </c>
      <c r="J10" s="7">
        <v>2.5</v>
      </c>
      <c r="K10" s="46">
        <v>3</v>
      </c>
      <c r="L10" s="7">
        <v>3</v>
      </c>
      <c r="M10" s="7">
        <v>189</v>
      </c>
      <c r="N10" s="7">
        <v>189</v>
      </c>
    </row>
    <row r="11" spans="1:17" ht="15.75" customHeight="1" x14ac:dyDescent="0.35">
      <c r="A11">
        <v>9</v>
      </c>
      <c r="B11" t="s">
        <v>11</v>
      </c>
      <c r="C11" s="8">
        <v>39276</v>
      </c>
      <c r="D11" t="s">
        <v>78</v>
      </c>
      <c r="E11">
        <v>12</v>
      </c>
      <c r="F11">
        <v>528</v>
      </c>
      <c r="G11">
        <v>510</v>
      </c>
      <c r="H11">
        <v>-18</v>
      </c>
      <c r="I11">
        <v>2</v>
      </c>
      <c r="J11" s="7">
        <v>1.83</v>
      </c>
      <c r="K11" s="46">
        <v>2.1960000000000002</v>
      </c>
      <c r="L11" s="7">
        <v>3</v>
      </c>
      <c r="M11" s="7">
        <v>1119.96</v>
      </c>
      <c r="N11" s="7">
        <v>1530</v>
      </c>
    </row>
    <row r="12" spans="1:17" ht="15.75" customHeight="1" x14ac:dyDescent="0.35">
      <c r="A12">
        <v>10</v>
      </c>
      <c r="B12" t="s">
        <v>72</v>
      </c>
      <c r="C12" s="8">
        <v>39276</v>
      </c>
      <c r="D12" t="s">
        <v>78</v>
      </c>
      <c r="E12">
        <v>3</v>
      </c>
      <c r="F12">
        <v>132</v>
      </c>
      <c r="G12">
        <v>120</v>
      </c>
      <c r="H12">
        <v>-12</v>
      </c>
      <c r="I12">
        <v>2</v>
      </c>
      <c r="J12" s="7">
        <v>2.5</v>
      </c>
      <c r="K12" s="46">
        <v>3</v>
      </c>
      <c r="L12" s="7">
        <v>3</v>
      </c>
      <c r="M12" s="7">
        <v>360</v>
      </c>
      <c r="N12" s="7">
        <v>360</v>
      </c>
    </row>
    <row r="13" spans="1:17" ht="15.75" customHeight="1" x14ac:dyDescent="0.35">
      <c r="A13">
        <v>11</v>
      </c>
      <c r="B13" t="s">
        <v>9</v>
      </c>
      <c r="C13" s="8">
        <v>39284</v>
      </c>
      <c r="D13" t="s">
        <v>79</v>
      </c>
      <c r="E13">
        <v>12</v>
      </c>
      <c r="F13">
        <v>528</v>
      </c>
      <c r="G13">
        <v>525</v>
      </c>
      <c r="H13">
        <v>-3</v>
      </c>
      <c r="I13">
        <v>2</v>
      </c>
      <c r="J13" s="7">
        <v>2</v>
      </c>
      <c r="K13" s="46">
        <v>2.4</v>
      </c>
      <c r="L13" s="7">
        <v>3</v>
      </c>
      <c r="M13" s="7">
        <v>1260</v>
      </c>
      <c r="N13" s="7">
        <v>1575</v>
      </c>
    </row>
    <row r="14" spans="1:17" ht="15.75" customHeight="1" x14ac:dyDescent="0.35">
      <c r="A14">
        <v>12</v>
      </c>
      <c r="B14" t="s">
        <v>72</v>
      </c>
      <c r="C14" s="8">
        <v>39307</v>
      </c>
      <c r="D14" t="s">
        <v>76</v>
      </c>
      <c r="E14">
        <v>3</v>
      </c>
      <c r="F14">
        <v>132</v>
      </c>
      <c r="G14">
        <v>133</v>
      </c>
      <c r="H14">
        <v>1</v>
      </c>
      <c r="I14">
        <v>2</v>
      </c>
      <c r="J14" s="7">
        <v>2.5</v>
      </c>
      <c r="K14" s="46">
        <v>3</v>
      </c>
      <c r="L14" s="7">
        <v>3</v>
      </c>
      <c r="M14" s="7">
        <v>399</v>
      </c>
      <c r="N14" s="7">
        <v>399</v>
      </c>
    </row>
    <row r="15" spans="1:17" ht="15.75" customHeight="1" x14ac:dyDescent="0.35">
      <c r="A15">
        <v>13</v>
      </c>
      <c r="B15" t="s">
        <v>12</v>
      </c>
      <c r="C15" s="8">
        <v>39307</v>
      </c>
      <c r="D15" t="s">
        <v>76</v>
      </c>
      <c r="E15">
        <v>1</v>
      </c>
      <c r="F15">
        <v>44</v>
      </c>
      <c r="G15">
        <v>42</v>
      </c>
      <c r="H15">
        <v>-2</v>
      </c>
      <c r="I15">
        <v>2</v>
      </c>
      <c r="J15" s="7">
        <v>1.83</v>
      </c>
      <c r="K15" s="46">
        <v>2.1960000000000002</v>
      </c>
      <c r="L15" s="7">
        <v>3</v>
      </c>
      <c r="M15" s="7">
        <v>92.232000000000014</v>
      </c>
      <c r="N15" s="7">
        <v>126</v>
      </c>
    </row>
    <row r="16" spans="1:17" ht="15.75" customHeight="1" x14ac:dyDescent="0.35">
      <c r="A16">
        <v>14</v>
      </c>
      <c r="B16" t="s">
        <v>11</v>
      </c>
      <c r="C16" s="8">
        <v>39325</v>
      </c>
      <c r="D16" t="s">
        <v>76</v>
      </c>
      <c r="E16">
        <v>13</v>
      </c>
      <c r="F16">
        <v>572</v>
      </c>
      <c r="G16">
        <v>550</v>
      </c>
      <c r="H16">
        <v>-22</v>
      </c>
      <c r="I16">
        <v>2</v>
      </c>
      <c r="J16" s="7">
        <v>1.83</v>
      </c>
      <c r="K16" s="46">
        <v>2.1960000000000002</v>
      </c>
      <c r="L16" s="7">
        <v>3</v>
      </c>
      <c r="M16" s="7">
        <v>1207.8000000000002</v>
      </c>
      <c r="N16" s="7">
        <v>1650</v>
      </c>
    </row>
    <row r="17" spans="1:14" ht="15.75" customHeight="1" x14ac:dyDescent="0.35">
      <c r="A17">
        <v>15</v>
      </c>
      <c r="B17" t="s">
        <v>72</v>
      </c>
      <c r="C17" s="8">
        <v>39325</v>
      </c>
      <c r="D17" t="s">
        <v>76</v>
      </c>
      <c r="E17">
        <v>3</v>
      </c>
      <c r="F17">
        <v>132</v>
      </c>
      <c r="G17">
        <v>128</v>
      </c>
      <c r="H17">
        <v>-4</v>
      </c>
      <c r="I17">
        <v>2</v>
      </c>
      <c r="J17" s="7">
        <v>2.5</v>
      </c>
      <c r="K17" s="46">
        <v>3</v>
      </c>
      <c r="L17" s="7">
        <v>3</v>
      </c>
      <c r="M17" s="7">
        <v>384</v>
      </c>
      <c r="N17" s="7">
        <v>384</v>
      </c>
    </row>
    <row r="18" spans="1:14" ht="15.75" customHeight="1" x14ac:dyDescent="0.35">
      <c r="A18">
        <v>16</v>
      </c>
      <c r="B18" t="s">
        <v>9</v>
      </c>
      <c r="C18" s="8">
        <v>39346</v>
      </c>
      <c r="D18" t="s">
        <v>74</v>
      </c>
      <c r="E18">
        <v>12</v>
      </c>
      <c r="F18">
        <v>528</v>
      </c>
      <c r="G18">
        <v>521</v>
      </c>
      <c r="H18">
        <v>-7</v>
      </c>
      <c r="I18">
        <v>2</v>
      </c>
      <c r="J18" s="7">
        <v>2</v>
      </c>
      <c r="K18" s="46">
        <v>2.4</v>
      </c>
      <c r="L18" s="7">
        <v>3</v>
      </c>
      <c r="M18" s="7">
        <v>1250.3999999999999</v>
      </c>
      <c r="N18" s="7">
        <v>1563</v>
      </c>
    </row>
    <row r="19" spans="1:14" ht="15.75" customHeight="1" x14ac:dyDescent="0.35">
      <c r="A19">
        <v>17</v>
      </c>
      <c r="B19" t="s">
        <v>72</v>
      </c>
      <c r="C19" s="8">
        <v>39359</v>
      </c>
      <c r="D19" t="s">
        <v>78</v>
      </c>
      <c r="E19">
        <v>3</v>
      </c>
      <c r="F19">
        <v>132</v>
      </c>
      <c r="G19">
        <v>128</v>
      </c>
      <c r="H19">
        <v>-4</v>
      </c>
      <c r="I19">
        <v>2</v>
      </c>
      <c r="J19" s="7">
        <v>2.5</v>
      </c>
      <c r="K19" s="46">
        <v>3</v>
      </c>
      <c r="L19" s="7">
        <v>3</v>
      </c>
      <c r="M19" s="7">
        <v>384</v>
      </c>
      <c r="N19" s="7">
        <v>384</v>
      </c>
    </row>
    <row r="20" spans="1:14" ht="15.75" customHeight="1" x14ac:dyDescent="0.35">
      <c r="A20">
        <v>18</v>
      </c>
      <c r="B20" t="s">
        <v>12</v>
      </c>
      <c r="C20" s="8">
        <v>39359</v>
      </c>
      <c r="D20" t="s">
        <v>78</v>
      </c>
      <c r="E20">
        <v>1</v>
      </c>
      <c r="F20">
        <v>44</v>
      </c>
      <c r="G20">
        <v>43</v>
      </c>
      <c r="H20">
        <v>-1</v>
      </c>
      <c r="I20">
        <v>2</v>
      </c>
      <c r="J20" s="7">
        <v>1.83</v>
      </c>
      <c r="K20" s="46">
        <v>2.1960000000000002</v>
      </c>
      <c r="L20" s="7">
        <v>3</v>
      </c>
      <c r="M20" s="7">
        <v>94.428000000000011</v>
      </c>
      <c r="N20" s="7">
        <v>129</v>
      </c>
    </row>
    <row r="21" spans="1:14" ht="15.75" customHeight="1" x14ac:dyDescent="0.35">
      <c r="A21">
        <v>19</v>
      </c>
      <c r="B21" t="s">
        <v>72</v>
      </c>
      <c r="C21" s="8">
        <v>39381</v>
      </c>
      <c r="D21" t="s">
        <v>80</v>
      </c>
      <c r="E21">
        <v>6</v>
      </c>
      <c r="F21">
        <v>264</v>
      </c>
      <c r="G21">
        <v>269</v>
      </c>
      <c r="H21">
        <v>5</v>
      </c>
      <c r="I21">
        <v>2</v>
      </c>
      <c r="J21" s="7">
        <v>2.5</v>
      </c>
      <c r="K21" s="46">
        <v>3</v>
      </c>
      <c r="L21" s="7">
        <v>3</v>
      </c>
      <c r="M21" s="7">
        <v>807</v>
      </c>
      <c r="N21" s="7">
        <v>807</v>
      </c>
    </row>
    <row r="22" spans="1:14" ht="15.75" customHeight="1" x14ac:dyDescent="0.35">
      <c r="A22">
        <v>20</v>
      </c>
      <c r="B22" t="s">
        <v>11</v>
      </c>
      <c r="C22" s="8">
        <v>39381</v>
      </c>
      <c r="D22" t="s">
        <v>80</v>
      </c>
      <c r="E22">
        <v>10</v>
      </c>
      <c r="F22">
        <v>440</v>
      </c>
      <c r="G22">
        <v>427</v>
      </c>
      <c r="H22">
        <v>-13</v>
      </c>
      <c r="I22">
        <v>2</v>
      </c>
      <c r="J22" s="7">
        <v>1.83</v>
      </c>
      <c r="K22" s="46">
        <v>2.1960000000000002</v>
      </c>
      <c r="L22" s="7">
        <v>3</v>
      </c>
      <c r="M22" s="7">
        <v>937.69200000000012</v>
      </c>
      <c r="N22" s="7">
        <v>1281</v>
      </c>
    </row>
    <row r="23" spans="1:14" ht="15.75" customHeight="1" x14ac:dyDescent="0.35">
      <c r="A23">
        <v>21</v>
      </c>
      <c r="B23" t="s">
        <v>72</v>
      </c>
      <c r="C23" s="8">
        <v>39421</v>
      </c>
      <c r="D23" t="s">
        <v>77</v>
      </c>
      <c r="E23">
        <v>2</v>
      </c>
      <c r="F23">
        <v>88</v>
      </c>
      <c r="G23">
        <v>64</v>
      </c>
      <c r="H23">
        <v>-24</v>
      </c>
      <c r="I23">
        <v>2</v>
      </c>
      <c r="J23" s="7">
        <v>2.5</v>
      </c>
      <c r="K23" s="46">
        <v>3</v>
      </c>
      <c r="L23" s="7">
        <v>3</v>
      </c>
      <c r="M23" s="7">
        <v>192</v>
      </c>
      <c r="N23" s="7">
        <v>192</v>
      </c>
    </row>
    <row r="24" spans="1:14" ht="15.75" customHeight="1" x14ac:dyDescent="0.35">
      <c r="A24">
        <v>22</v>
      </c>
      <c r="B24" t="s">
        <v>12</v>
      </c>
      <c r="C24" s="8">
        <v>39424</v>
      </c>
      <c r="D24" t="s">
        <v>77</v>
      </c>
      <c r="E24">
        <v>2</v>
      </c>
      <c r="F24">
        <v>88</v>
      </c>
      <c r="G24">
        <v>86</v>
      </c>
      <c r="H24">
        <v>-2</v>
      </c>
      <c r="I24">
        <v>2</v>
      </c>
      <c r="J24" s="7">
        <v>1.83</v>
      </c>
      <c r="K24" s="46">
        <v>2.1960000000000002</v>
      </c>
      <c r="L24" s="7">
        <v>3</v>
      </c>
      <c r="M24" s="7">
        <v>188.85600000000002</v>
      </c>
      <c r="N24" s="7">
        <v>258</v>
      </c>
    </row>
    <row r="25" spans="1:14" ht="15.75" customHeight="1" x14ac:dyDescent="0.35">
      <c r="A25">
        <v>23</v>
      </c>
      <c r="B25" t="s">
        <v>11</v>
      </c>
      <c r="C25" s="8">
        <v>39424</v>
      </c>
      <c r="D25" t="s">
        <v>77</v>
      </c>
      <c r="E25">
        <v>7</v>
      </c>
      <c r="F25">
        <v>308</v>
      </c>
      <c r="G25">
        <v>306</v>
      </c>
      <c r="H25">
        <v>-2</v>
      </c>
      <c r="I25">
        <v>2</v>
      </c>
      <c r="J25" s="7">
        <v>1.83</v>
      </c>
      <c r="K25" s="46">
        <v>2.1960000000000002</v>
      </c>
      <c r="L25" s="7">
        <v>3</v>
      </c>
      <c r="M25" s="7">
        <v>671.976</v>
      </c>
      <c r="N25" s="7">
        <v>918</v>
      </c>
    </row>
    <row r="26" spans="1:14" ht="15.75" customHeight="1" x14ac:dyDescent="0.35">
      <c r="A26">
        <v>24</v>
      </c>
      <c r="B26" t="s">
        <v>72</v>
      </c>
      <c r="C26" s="8">
        <v>39424</v>
      </c>
      <c r="D26" t="s">
        <v>77</v>
      </c>
      <c r="E26">
        <v>4</v>
      </c>
      <c r="F26">
        <v>176</v>
      </c>
      <c r="G26">
        <v>193</v>
      </c>
      <c r="H26">
        <v>17</v>
      </c>
      <c r="I26">
        <v>2</v>
      </c>
      <c r="J26" s="7">
        <v>2.5</v>
      </c>
      <c r="K26" s="46">
        <v>3</v>
      </c>
      <c r="L26" s="7">
        <v>3</v>
      </c>
      <c r="M26" s="7">
        <v>579</v>
      </c>
      <c r="N26" s="7">
        <v>579</v>
      </c>
    </row>
    <row r="27" spans="1:14" ht="15.75" customHeight="1" x14ac:dyDescent="0.35">
      <c r="A27">
        <v>25</v>
      </c>
      <c r="B27" t="s">
        <v>11</v>
      </c>
      <c r="C27" s="8">
        <v>39438</v>
      </c>
      <c r="D27" t="s">
        <v>80</v>
      </c>
      <c r="E27">
        <v>1</v>
      </c>
      <c r="F27">
        <v>44</v>
      </c>
      <c r="G27">
        <v>43</v>
      </c>
      <c r="H27">
        <v>-1</v>
      </c>
      <c r="I27">
        <v>2</v>
      </c>
      <c r="J27" s="7">
        <v>1.83</v>
      </c>
      <c r="K27" s="46">
        <v>2.1960000000000002</v>
      </c>
      <c r="L27" s="7">
        <v>3</v>
      </c>
      <c r="M27" s="7">
        <v>94.428000000000011</v>
      </c>
      <c r="N27" s="7">
        <v>129</v>
      </c>
    </row>
    <row r="28" spans="1:14" ht="15.75" customHeight="1" x14ac:dyDescent="0.35">
      <c r="A28">
        <v>26</v>
      </c>
      <c r="B28" t="s">
        <v>9</v>
      </c>
      <c r="C28" s="8">
        <v>39438</v>
      </c>
      <c r="D28" t="s">
        <v>80</v>
      </c>
      <c r="E28">
        <v>13</v>
      </c>
      <c r="F28">
        <v>572</v>
      </c>
      <c r="G28">
        <v>563</v>
      </c>
      <c r="H28">
        <v>-9</v>
      </c>
      <c r="I28">
        <v>2</v>
      </c>
      <c r="J28" s="7">
        <v>2</v>
      </c>
      <c r="K28" s="46">
        <v>2.4</v>
      </c>
      <c r="L28" s="7">
        <v>3</v>
      </c>
      <c r="M28" s="7">
        <v>1351.2</v>
      </c>
      <c r="N28" s="7">
        <v>1689</v>
      </c>
    </row>
    <row r="29" spans="1:14" ht="15.75" customHeight="1" x14ac:dyDescent="0.35">
      <c r="A29">
        <v>27</v>
      </c>
      <c r="B29" t="s">
        <v>12</v>
      </c>
      <c r="C29" s="8">
        <v>39473</v>
      </c>
      <c r="D29" t="s">
        <v>80</v>
      </c>
      <c r="E29">
        <v>2</v>
      </c>
      <c r="F29">
        <v>88</v>
      </c>
      <c r="G29">
        <v>87</v>
      </c>
      <c r="H29">
        <v>-1</v>
      </c>
      <c r="I29">
        <v>2</v>
      </c>
      <c r="J29" s="7">
        <v>1.83</v>
      </c>
      <c r="K29" s="46">
        <v>2.1960000000000002</v>
      </c>
      <c r="L29" s="7">
        <v>3</v>
      </c>
      <c r="M29" s="7">
        <v>191.05200000000002</v>
      </c>
      <c r="N29" s="7">
        <v>261</v>
      </c>
    </row>
    <row r="30" spans="1:14" ht="15.75" customHeight="1" x14ac:dyDescent="0.35">
      <c r="A30">
        <v>28</v>
      </c>
      <c r="B30" t="s">
        <v>11</v>
      </c>
      <c r="C30" s="8">
        <v>39473</v>
      </c>
      <c r="D30" t="s">
        <v>80</v>
      </c>
      <c r="E30">
        <v>7</v>
      </c>
      <c r="F30">
        <v>308</v>
      </c>
      <c r="G30">
        <v>231</v>
      </c>
      <c r="H30">
        <v>-77</v>
      </c>
      <c r="I30">
        <v>2</v>
      </c>
      <c r="J30" s="7">
        <v>1.83</v>
      </c>
      <c r="K30" s="46">
        <v>2.1960000000000002</v>
      </c>
      <c r="L30" s="7">
        <v>3</v>
      </c>
      <c r="M30" s="7">
        <v>507.27600000000007</v>
      </c>
      <c r="N30" s="7">
        <v>693</v>
      </c>
    </row>
    <row r="31" spans="1:14" ht="15.75" customHeight="1" x14ac:dyDescent="0.35">
      <c r="A31">
        <v>29</v>
      </c>
      <c r="B31" t="s">
        <v>72</v>
      </c>
      <c r="C31" s="8">
        <v>39473</v>
      </c>
      <c r="D31" t="s">
        <v>80</v>
      </c>
      <c r="E31">
        <v>8</v>
      </c>
      <c r="F31">
        <v>352</v>
      </c>
      <c r="G31">
        <v>369</v>
      </c>
      <c r="H31">
        <v>17</v>
      </c>
      <c r="I31">
        <v>2</v>
      </c>
      <c r="J31" s="7">
        <v>2.5</v>
      </c>
      <c r="K31" s="46">
        <v>3</v>
      </c>
      <c r="L31" s="7">
        <v>3</v>
      </c>
      <c r="M31" s="7">
        <v>1107</v>
      </c>
      <c r="N31" s="7">
        <v>1107</v>
      </c>
    </row>
    <row r="32" spans="1:14" ht="15.75" customHeight="1" x14ac:dyDescent="0.35">
      <c r="A32">
        <v>30</v>
      </c>
      <c r="B32" t="s">
        <v>9</v>
      </c>
      <c r="C32" s="8">
        <v>39620</v>
      </c>
      <c r="D32" t="s">
        <v>80</v>
      </c>
      <c r="E32">
        <v>12</v>
      </c>
      <c r="F32">
        <v>528</v>
      </c>
      <c r="G32">
        <v>530</v>
      </c>
      <c r="H32">
        <v>2</v>
      </c>
      <c r="I32">
        <v>2</v>
      </c>
      <c r="J32" s="7">
        <v>2</v>
      </c>
      <c r="K32" s="46">
        <v>2.4</v>
      </c>
      <c r="L32" s="7">
        <v>3</v>
      </c>
      <c r="M32" s="7">
        <v>1272</v>
      </c>
      <c r="N32" s="7">
        <v>1590</v>
      </c>
    </row>
    <row r="33" spans="1:14" ht="15.75" customHeight="1" x14ac:dyDescent="0.35">
      <c r="A33">
        <v>31</v>
      </c>
      <c r="B33" t="s">
        <v>11</v>
      </c>
      <c r="C33" s="8">
        <v>39528</v>
      </c>
      <c r="D33" t="s">
        <v>80</v>
      </c>
      <c r="E33">
        <v>10</v>
      </c>
      <c r="F33">
        <v>440</v>
      </c>
      <c r="G33">
        <v>423</v>
      </c>
      <c r="H33">
        <v>-17</v>
      </c>
      <c r="I33">
        <v>2</v>
      </c>
      <c r="J33" s="7">
        <v>1.83</v>
      </c>
      <c r="K33" s="46">
        <v>2.1960000000000002</v>
      </c>
      <c r="L33" s="7">
        <v>3</v>
      </c>
      <c r="M33" s="7">
        <v>928.90800000000013</v>
      </c>
      <c r="N33" s="7">
        <v>1269</v>
      </c>
    </row>
    <row r="34" spans="1:14" ht="15.75" customHeight="1" x14ac:dyDescent="0.35">
      <c r="A34">
        <v>32</v>
      </c>
      <c r="B34" t="s">
        <v>12</v>
      </c>
      <c r="C34" s="8">
        <v>39528</v>
      </c>
      <c r="D34" t="s">
        <v>80</v>
      </c>
      <c r="E34">
        <v>2</v>
      </c>
      <c r="F34">
        <v>88</v>
      </c>
      <c r="G34">
        <v>89</v>
      </c>
      <c r="H34">
        <v>1</v>
      </c>
      <c r="I34">
        <v>2</v>
      </c>
      <c r="J34" s="7">
        <v>1.83</v>
      </c>
      <c r="K34" s="46">
        <v>2.1960000000000002</v>
      </c>
      <c r="L34" s="7">
        <v>3</v>
      </c>
      <c r="M34" s="7">
        <v>195.44400000000002</v>
      </c>
      <c r="N34" s="7">
        <v>267</v>
      </c>
    </row>
    <row r="35" spans="1:14" ht="15.75" customHeight="1" x14ac:dyDescent="0.35">
      <c r="A35">
        <v>33</v>
      </c>
      <c r="B35" t="s">
        <v>72</v>
      </c>
      <c r="C35" s="8">
        <v>39528</v>
      </c>
      <c r="D35" t="s">
        <v>90</v>
      </c>
      <c r="E35">
        <v>3</v>
      </c>
      <c r="F35">
        <v>132</v>
      </c>
      <c r="G35">
        <v>132</v>
      </c>
      <c r="H35">
        <v>0</v>
      </c>
      <c r="I35">
        <v>2</v>
      </c>
      <c r="J35" s="7">
        <v>2.5</v>
      </c>
      <c r="K35" s="46">
        <v>3</v>
      </c>
      <c r="L35" s="7">
        <v>3</v>
      </c>
      <c r="M35" s="7">
        <v>396</v>
      </c>
      <c r="N35" s="7">
        <v>396</v>
      </c>
    </row>
    <row r="36" spans="1:14" ht="15.75" customHeight="1" x14ac:dyDescent="0.35">
      <c r="A36">
        <v>34</v>
      </c>
      <c r="B36" t="s">
        <v>9</v>
      </c>
      <c r="C36" s="8">
        <v>39566</v>
      </c>
      <c r="D36" t="s">
        <v>90</v>
      </c>
      <c r="E36">
        <v>13</v>
      </c>
      <c r="F36">
        <v>572</v>
      </c>
      <c r="G36">
        <v>550</v>
      </c>
      <c r="H36">
        <v>-22</v>
      </c>
      <c r="I36">
        <v>2</v>
      </c>
      <c r="J36" s="7">
        <v>2</v>
      </c>
      <c r="K36" s="46">
        <v>2.4</v>
      </c>
      <c r="L36" s="7">
        <v>3</v>
      </c>
      <c r="M36" s="7">
        <v>1320</v>
      </c>
      <c r="N36" s="7">
        <v>1650</v>
      </c>
    </row>
    <row r="37" spans="1:14" ht="15.75" customHeight="1" x14ac:dyDescent="0.35">
      <c r="A37">
        <v>35</v>
      </c>
      <c r="B37" t="s">
        <v>11</v>
      </c>
      <c r="C37" s="8">
        <v>39591</v>
      </c>
      <c r="D37" t="s">
        <v>90</v>
      </c>
      <c r="E37">
        <v>13</v>
      </c>
      <c r="F37">
        <v>572</v>
      </c>
      <c r="G37">
        <v>563</v>
      </c>
      <c r="H37">
        <v>-9</v>
      </c>
      <c r="I37">
        <v>2</v>
      </c>
      <c r="J37" s="7">
        <v>1.83</v>
      </c>
      <c r="K37" s="46">
        <v>2.1960000000000002</v>
      </c>
      <c r="L37" s="7">
        <v>3</v>
      </c>
      <c r="M37" s="7">
        <v>1236.3480000000002</v>
      </c>
      <c r="N37" s="7">
        <v>1689</v>
      </c>
    </row>
    <row r="38" spans="1:14" ht="15.75" customHeight="1" x14ac:dyDescent="0.35">
      <c r="A38">
        <v>36</v>
      </c>
      <c r="B38" t="s">
        <v>12</v>
      </c>
      <c r="C38" s="8">
        <v>39634</v>
      </c>
      <c r="D38" t="s">
        <v>77</v>
      </c>
      <c r="E38">
        <v>2</v>
      </c>
      <c r="F38">
        <v>88</v>
      </c>
      <c r="G38">
        <v>87</v>
      </c>
      <c r="H38">
        <v>-1</v>
      </c>
      <c r="I38">
        <v>2</v>
      </c>
      <c r="J38" s="7">
        <v>1.83</v>
      </c>
      <c r="K38" s="46">
        <v>2.1960000000000002</v>
      </c>
      <c r="L38" s="7">
        <v>3</v>
      </c>
      <c r="M38" s="7">
        <v>191.05200000000002</v>
      </c>
      <c r="N38" s="7">
        <v>261</v>
      </c>
    </row>
    <row r="39" spans="1:14" ht="15.75" customHeight="1" x14ac:dyDescent="0.35">
      <c r="A39">
        <v>37</v>
      </c>
      <c r="B39" t="s">
        <v>72</v>
      </c>
      <c r="C39" s="8">
        <v>39634</v>
      </c>
      <c r="D39" t="s">
        <v>77</v>
      </c>
      <c r="E39">
        <v>3</v>
      </c>
      <c r="F39">
        <v>132</v>
      </c>
      <c r="G39">
        <v>132</v>
      </c>
      <c r="H39">
        <v>0</v>
      </c>
      <c r="I39">
        <v>2</v>
      </c>
      <c r="J39" s="7">
        <v>2.5</v>
      </c>
      <c r="K39" s="46">
        <v>3</v>
      </c>
      <c r="L39" s="7">
        <v>3</v>
      </c>
      <c r="M39" s="7">
        <v>396</v>
      </c>
      <c r="N39" s="7">
        <v>396</v>
      </c>
    </row>
    <row r="40" spans="1:14" ht="15.75" customHeight="1" x14ac:dyDescent="0.35">
      <c r="A40">
        <v>38</v>
      </c>
      <c r="B40" t="s">
        <v>9</v>
      </c>
      <c r="C40" s="8">
        <v>39634</v>
      </c>
      <c r="D40" t="s">
        <v>77</v>
      </c>
      <c r="E40">
        <v>8</v>
      </c>
      <c r="F40">
        <v>352</v>
      </c>
      <c r="G40">
        <v>353</v>
      </c>
      <c r="H40">
        <v>1</v>
      </c>
      <c r="I40">
        <v>2</v>
      </c>
      <c r="J40" s="7">
        <v>2</v>
      </c>
      <c r="K40" s="46">
        <v>2.4</v>
      </c>
      <c r="L40" s="7">
        <v>3</v>
      </c>
      <c r="M40" s="7">
        <v>847.19999999999993</v>
      </c>
      <c r="N40" s="7">
        <v>1059</v>
      </c>
    </row>
    <row r="41" spans="1:14" ht="15.75" customHeight="1" x14ac:dyDescent="0.35">
      <c r="A41">
        <v>39</v>
      </c>
      <c r="B41" t="s">
        <v>11</v>
      </c>
      <c r="C41" s="8">
        <v>39661</v>
      </c>
      <c r="D41" t="s">
        <v>79</v>
      </c>
      <c r="E41">
        <v>13</v>
      </c>
      <c r="F41">
        <v>572</v>
      </c>
      <c r="G41">
        <v>556</v>
      </c>
      <c r="H41">
        <v>-16</v>
      </c>
      <c r="I41">
        <v>2</v>
      </c>
      <c r="J41" s="7">
        <v>1.83</v>
      </c>
      <c r="K41" s="46">
        <v>2.1960000000000002</v>
      </c>
      <c r="L41" s="7">
        <v>3</v>
      </c>
      <c r="M41" s="7">
        <v>1220.9760000000001</v>
      </c>
      <c r="N41" s="7">
        <v>1668</v>
      </c>
    </row>
    <row r="42" spans="1:14" ht="15.75" customHeight="1" x14ac:dyDescent="0.35">
      <c r="A42">
        <v>40</v>
      </c>
      <c r="B42" t="s">
        <v>9</v>
      </c>
      <c r="C42" s="8">
        <v>39711</v>
      </c>
      <c r="D42" t="s">
        <v>78</v>
      </c>
      <c r="E42">
        <v>14</v>
      </c>
      <c r="F42">
        <v>616</v>
      </c>
      <c r="G42">
        <v>578</v>
      </c>
      <c r="H42">
        <v>-38</v>
      </c>
      <c r="I42">
        <v>2</v>
      </c>
      <c r="J42" s="7">
        <v>2</v>
      </c>
      <c r="K42" s="46">
        <v>2.4</v>
      </c>
      <c r="L42" s="7">
        <v>3</v>
      </c>
      <c r="M42" s="7">
        <v>1387.2</v>
      </c>
      <c r="N42" s="7">
        <v>1734</v>
      </c>
    </row>
    <row r="43" spans="1:14" ht="15.75" customHeight="1" x14ac:dyDescent="0.35">
      <c r="A43">
        <v>41</v>
      </c>
      <c r="B43" t="s">
        <v>12</v>
      </c>
      <c r="C43" s="8">
        <v>39745</v>
      </c>
      <c r="D43" t="s">
        <v>74</v>
      </c>
      <c r="E43">
        <v>2</v>
      </c>
      <c r="F43">
        <v>88</v>
      </c>
      <c r="G43">
        <v>82</v>
      </c>
      <c r="H43">
        <v>-6</v>
      </c>
      <c r="I43">
        <v>2</v>
      </c>
      <c r="J43" s="7">
        <v>1.83</v>
      </c>
      <c r="K43" s="46">
        <v>2.1960000000000002</v>
      </c>
      <c r="L43" s="7">
        <v>3</v>
      </c>
      <c r="M43" s="7">
        <v>180.072</v>
      </c>
      <c r="N43" s="7">
        <v>246</v>
      </c>
    </row>
    <row r="44" spans="1:14" ht="15.75" customHeight="1" x14ac:dyDescent="0.35">
      <c r="A44">
        <v>42</v>
      </c>
      <c r="B44" t="s">
        <v>11</v>
      </c>
      <c r="C44" s="8">
        <v>39745</v>
      </c>
      <c r="D44" t="s">
        <v>74</v>
      </c>
      <c r="E44">
        <v>12</v>
      </c>
      <c r="F44">
        <v>528</v>
      </c>
      <c r="G44">
        <v>510</v>
      </c>
      <c r="H44">
        <v>-18</v>
      </c>
      <c r="I44">
        <v>2</v>
      </c>
      <c r="J44" s="7">
        <v>1.83</v>
      </c>
      <c r="K44" s="46">
        <v>2.1960000000000002</v>
      </c>
      <c r="L44" s="7">
        <v>3</v>
      </c>
      <c r="M44" s="7">
        <v>1119.96</v>
      </c>
      <c r="N44" s="7">
        <v>1530</v>
      </c>
    </row>
    <row r="45" spans="1:14" ht="15.75" customHeight="1" x14ac:dyDescent="0.35">
      <c r="A45">
        <v>43</v>
      </c>
      <c r="B45" t="s">
        <v>72</v>
      </c>
      <c r="C45" s="8">
        <v>39770</v>
      </c>
      <c r="D45" t="s">
        <v>90</v>
      </c>
      <c r="E45">
        <v>1</v>
      </c>
      <c r="F45">
        <v>66</v>
      </c>
      <c r="G45">
        <v>65</v>
      </c>
      <c r="H45">
        <v>-1</v>
      </c>
      <c r="I45">
        <v>2</v>
      </c>
      <c r="J45" s="7">
        <v>2.5</v>
      </c>
      <c r="K45" s="46">
        <v>3</v>
      </c>
      <c r="L45" s="7">
        <v>3</v>
      </c>
      <c r="M45" s="7">
        <v>195</v>
      </c>
      <c r="N45" s="7">
        <v>195</v>
      </c>
    </row>
    <row r="46" spans="1:14" ht="15.75" customHeight="1" x14ac:dyDescent="0.35">
      <c r="A46">
        <v>44</v>
      </c>
      <c r="B46" t="s">
        <v>9</v>
      </c>
      <c r="C46" s="8">
        <v>39801</v>
      </c>
      <c r="D46" t="s">
        <v>90</v>
      </c>
      <c r="E46">
        <v>3</v>
      </c>
      <c r="F46">
        <v>132</v>
      </c>
      <c r="G46">
        <v>130</v>
      </c>
      <c r="H46">
        <v>-2</v>
      </c>
      <c r="I46">
        <v>2</v>
      </c>
      <c r="J46" s="7">
        <v>2</v>
      </c>
      <c r="K46" s="46">
        <v>2.4</v>
      </c>
      <c r="L46" s="7">
        <v>3</v>
      </c>
      <c r="M46" s="7">
        <v>312</v>
      </c>
      <c r="N46" s="7">
        <v>390</v>
      </c>
    </row>
    <row r="47" spans="1:14" ht="15.75" customHeight="1" x14ac:dyDescent="0.35">
      <c r="A47">
        <v>45</v>
      </c>
      <c r="B47" t="s">
        <v>72</v>
      </c>
      <c r="C47" s="8">
        <v>39801</v>
      </c>
      <c r="D47" t="s">
        <v>90</v>
      </c>
      <c r="E47">
        <v>1</v>
      </c>
      <c r="F47">
        <v>66</v>
      </c>
      <c r="G47">
        <v>64</v>
      </c>
      <c r="H47">
        <v>-2</v>
      </c>
      <c r="I47">
        <v>2</v>
      </c>
      <c r="J47" s="7">
        <v>2.5</v>
      </c>
      <c r="K47" s="46">
        <v>3</v>
      </c>
      <c r="L47" s="7">
        <v>3</v>
      </c>
      <c r="M47" s="7">
        <v>192</v>
      </c>
      <c r="N47" s="7">
        <v>192</v>
      </c>
    </row>
    <row r="48" spans="1:14" ht="15.75" customHeight="1" x14ac:dyDescent="0.35">
      <c r="A48">
        <v>46</v>
      </c>
      <c r="B48" t="s">
        <v>12</v>
      </c>
      <c r="C48" s="8">
        <v>39801</v>
      </c>
      <c r="D48" t="s">
        <v>90</v>
      </c>
      <c r="E48">
        <v>1</v>
      </c>
      <c r="F48">
        <v>44</v>
      </c>
      <c r="G48">
        <v>42</v>
      </c>
      <c r="H48">
        <v>-2</v>
      </c>
      <c r="I48">
        <v>2</v>
      </c>
      <c r="J48" s="7">
        <v>1.83</v>
      </c>
      <c r="K48" s="46">
        <v>2.1960000000000002</v>
      </c>
      <c r="L48" s="7">
        <v>3</v>
      </c>
      <c r="M48" s="7">
        <v>92.232000000000014</v>
      </c>
      <c r="N48" s="7">
        <v>126</v>
      </c>
    </row>
    <row r="49" spans="1:14" ht="15.75" customHeight="1" x14ac:dyDescent="0.35">
      <c r="A49">
        <v>47</v>
      </c>
      <c r="B49" t="s">
        <v>11</v>
      </c>
      <c r="C49" s="8">
        <v>39801</v>
      </c>
      <c r="D49" t="s">
        <v>90</v>
      </c>
      <c r="E49">
        <v>3</v>
      </c>
      <c r="F49">
        <v>132</v>
      </c>
      <c r="G49">
        <v>126</v>
      </c>
      <c r="H49">
        <v>-6</v>
      </c>
      <c r="I49">
        <v>2</v>
      </c>
      <c r="J49" s="7">
        <v>1.83</v>
      </c>
      <c r="K49" s="46">
        <v>2.1960000000000002</v>
      </c>
      <c r="L49" s="7">
        <v>3</v>
      </c>
      <c r="M49" s="7">
        <v>276.69600000000003</v>
      </c>
      <c r="N49" s="7">
        <v>378</v>
      </c>
    </row>
    <row r="50" spans="1:14" ht="15.75" customHeight="1" x14ac:dyDescent="0.35">
      <c r="A50">
        <v>48</v>
      </c>
      <c r="B50" t="s">
        <v>11</v>
      </c>
      <c r="C50" s="8">
        <v>39836</v>
      </c>
      <c r="D50" t="s">
        <v>80</v>
      </c>
      <c r="E50">
        <v>13</v>
      </c>
      <c r="F50">
        <v>572</v>
      </c>
      <c r="G50">
        <v>559</v>
      </c>
      <c r="H50">
        <v>-13</v>
      </c>
      <c r="I50">
        <v>2</v>
      </c>
      <c r="J50" s="7">
        <v>1.83</v>
      </c>
      <c r="K50" s="46">
        <v>2.1960000000000002</v>
      </c>
      <c r="L50" s="7">
        <v>3</v>
      </c>
      <c r="M50" s="7">
        <v>1227.5640000000001</v>
      </c>
      <c r="N50" s="7">
        <v>1677</v>
      </c>
    </row>
    <row r="51" spans="1:14" ht="15.75" customHeight="1" x14ac:dyDescent="0.35">
      <c r="A51">
        <v>49</v>
      </c>
      <c r="B51" t="s">
        <v>9</v>
      </c>
      <c r="C51" s="8">
        <v>39907</v>
      </c>
      <c r="D51" t="s">
        <v>77</v>
      </c>
      <c r="E51">
        <v>14</v>
      </c>
      <c r="F51">
        <v>616</v>
      </c>
      <c r="G51">
        <v>594</v>
      </c>
      <c r="H51">
        <v>-22</v>
      </c>
      <c r="I51">
        <v>2</v>
      </c>
      <c r="J51" s="7">
        <v>2</v>
      </c>
      <c r="K51" s="46">
        <v>2.4</v>
      </c>
      <c r="L51" s="7">
        <v>3</v>
      </c>
      <c r="M51" s="7">
        <v>1425.6</v>
      </c>
      <c r="N51" s="7">
        <v>1782</v>
      </c>
    </row>
    <row r="52" spans="1:14" ht="15.75" customHeight="1" x14ac:dyDescent="0.35">
      <c r="A52">
        <v>50</v>
      </c>
      <c r="B52" t="s">
        <v>11</v>
      </c>
      <c r="C52" s="8">
        <v>39942</v>
      </c>
      <c r="D52" t="s">
        <v>79</v>
      </c>
      <c r="E52">
        <v>14</v>
      </c>
      <c r="F52">
        <v>616</v>
      </c>
      <c r="G52">
        <v>612</v>
      </c>
      <c r="H52">
        <v>-4</v>
      </c>
      <c r="I52">
        <v>2</v>
      </c>
      <c r="J52" s="7">
        <v>1.83</v>
      </c>
      <c r="K52" s="46">
        <v>2.1960000000000002</v>
      </c>
      <c r="L52" s="7">
        <v>3</v>
      </c>
      <c r="M52" s="7">
        <v>1343.952</v>
      </c>
      <c r="N52" s="7">
        <v>1836</v>
      </c>
    </row>
    <row r="53" spans="1:14" ht="15.75" customHeight="1" x14ac:dyDescent="0.35">
      <c r="A53">
        <v>51</v>
      </c>
      <c r="B53" t="s">
        <v>12</v>
      </c>
      <c r="C53" s="8">
        <v>39979</v>
      </c>
      <c r="D53" t="s">
        <v>78</v>
      </c>
      <c r="E53">
        <v>3</v>
      </c>
      <c r="F53">
        <v>132</v>
      </c>
      <c r="G53">
        <v>132</v>
      </c>
      <c r="H53">
        <v>0</v>
      </c>
      <c r="I53">
        <v>2</v>
      </c>
      <c r="J53" s="7">
        <v>1.83</v>
      </c>
      <c r="K53" s="46">
        <v>2.1960000000000002</v>
      </c>
      <c r="L53" s="7">
        <v>3</v>
      </c>
      <c r="M53" s="7">
        <v>289.87200000000001</v>
      </c>
      <c r="N53" s="7">
        <v>396</v>
      </c>
    </row>
    <row r="54" spans="1:14" ht="15.75" customHeight="1" x14ac:dyDescent="0.35">
      <c r="A54">
        <v>52</v>
      </c>
      <c r="B54" t="s">
        <v>72</v>
      </c>
      <c r="C54" s="8">
        <v>39979</v>
      </c>
      <c r="D54" t="s">
        <v>78</v>
      </c>
      <c r="E54">
        <v>3</v>
      </c>
      <c r="F54">
        <v>198</v>
      </c>
      <c r="G54">
        <v>186</v>
      </c>
      <c r="H54">
        <v>-12</v>
      </c>
      <c r="I54">
        <v>2</v>
      </c>
      <c r="J54" s="7">
        <v>2.5</v>
      </c>
      <c r="K54" s="46">
        <v>3</v>
      </c>
      <c r="L54" s="7">
        <v>3</v>
      </c>
      <c r="M54" s="7">
        <v>558</v>
      </c>
      <c r="N54" s="7">
        <v>558</v>
      </c>
    </row>
    <row r="55" spans="1:14" ht="15.75" customHeight="1" x14ac:dyDescent="0.35">
      <c r="A55">
        <v>53</v>
      </c>
      <c r="B55" t="s">
        <v>9</v>
      </c>
      <c r="C55" s="8">
        <v>40001</v>
      </c>
      <c r="D55" t="s">
        <v>74</v>
      </c>
      <c r="E55">
        <v>2</v>
      </c>
      <c r="F55">
        <v>88</v>
      </c>
      <c r="G55">
        <v>88</v>
      </c>
      <c r="H55">
        <v>0</v>
      </c>
      <c r="I55">
        <v>2</v>
      </c>
      <c r="J55" s="7">
        <v>2</v>
      </c>
      <c r="K55" s="46">
        <v>2.4</v>
      </c>
      <c r="L55" s="7">
        <v>3</v>
      </c>
      <c r="M55" s="7">
        <v>211.2</v>
      </c>
      <c r="N55" s="7">
        <v>264</v>
      </c>
    </row>
    <row r="56" spans="1:14" x14ac:dyDescent="0.35">
      <c r="A56">
        <v>54</v>
      </c>
      <c r="B56" t="s">
        <v>9</v>
      </c>
      <c r="C56" s="8">
        <v>40004</v>
      </c>
      <c r="D56" t="s">
        <v>74</v>
      </c>
      <c r="E56">
        <v>12</v>
      </c>
      <c r="F56">
        <v>528</v>
      </c>
      <c r="G56">
        <v>528</v>
      </c>
      <c r="H56">
        <v>0</v>
      </c>
      <c r="I56">
        <v>2</v>
      </c>
      <c r="J56" s="7">
        <v>2</v>
      </c>
      <c r="K56" s="46">
        <v>2.4</v>
      </c>
      <c r="L56" s="7">
        <v>3</v>
      </c>
      <c r="M56" s="7">
        <v>1267.2</v>
      </c>
      <c r="N56" s="7">
        <v>1584</v>
      </c>
    </row>
    <row r="57" spans="1:14" x14ac:dyDescent="0.35">
      <c r="A57">
        <v>55</v>
      </c>
      <c r="B57" t="s">
        <v>11</v>
      </c>
      <c r="C57" s="8">
        <v>40073</v>
      </c>
      <c r="D57" t="s">
        <v>90</v>
      </c>
      <c r="E57">
        <v>5</v>
      </c>
      <c r="F57">
        <v>220</v>
      </c>
      <c r="G57">
        <v>216</v>
      </c>
      <c r="H57">
        <v>-4</v>
      </c>
      <c r="I57">
        <v>2</v>
      </c>
      <c r="J57" s="7">
        <v>1.83</v>
      </c>
      <c r="K57" s="46">
        <v>2.1960000000000002</v>
      </c>
      <c r="L57" s="7">
        <v>3</v>
      </c>
      <c r="M57" s="7">
        <v>474.33600000000001</v>
      </c>
      <c r="N57" s="7">
        <v>648</v>
      </c>
    </row>
    <row r="58" spans="1:14" ht="16.5" customHeight="1" x14ac:dyDescent="0.35">
      <c r="A58">
        <v>56</v>
      </c>
      <c r="B58" t="s">
        <v>11</v>
      </c>
      <c r="C58" s="8">
        <v>40074</v>
      </c>
      <c r="D58" t="s">
        <v>90</v>
      </c>
      <c r="E58">
        <v>7</v>
      </c>
      <c r="F58">
        <v>308</v>
      </c>
      <c r="G58">
        <v>296</v>
      </c>
      <c r="H58">
        <v>-12</v>
      </c>
      <c r="I58">
        <v>2</v>
      </c>
      <c r="J58" s="7">
        <v>1.83</v>
      </c>
      <c r="K58" s="46">
        <v>2.1960000000000002</v>
      </c>
      <c r="L58" s="7">
        <v>3</v>
      </c>
      <c r="M58" s="7">
        <v>650.01600000000008</v>
      </c>
      <c r="N58" s="7">
        <v>888</v>
      </c>
    </row>
    <row r="59" spans="1:14" x14ac:dyDescent="0.35">
      <c r="A59">
        <v>57</v>
      </c>
      <c r="B59" t="s">
        <v>72</v>
      </c>
      <c r="C59" s="8">
        <v>40074</v>
      </c>
      <c r="D59" t="s">
        <v>90</v>
      </c>
      <c r="E59">
        <v>2</v>
      </c>
      <c r="F59">
        <v>132</v>
      </c>
      <c r="G59">
        <v>129</v>
      </c>
      <c r="H59">
        <v>-3</v>
      </c>
      <c r="I59">
        <v>2</v>
      </c>
      <c r="J59" s="7">
        <v>2.5</v>
      </c>
      <c r="K59" s="46">
        <v>3</v>
      </c>
      <c r="L59" s="7">
        <v>3</v>
      </c>
      <c r="M59" s="7">
        <v>387</v>
      </c>
      <c r="N59" s="7">
        <v>387</v>
      </c>
    </row>
    <row r="60" spans="1:14" x14ac:dyDescent="0.35">
      <c r="A60">
        <v>58</v>
      </c>
      <c r="B60" t="s">
        <v>9</v>
      </c>
      <c r="C60" s="8">
        <v>40095</v>
      </c>
      <c r="D60" t="s">
        <v>90</v>
      </c>
      <c r="E60">
        <v>13</v>
      </c>
      <c r="F60">
        <v>572</v>
      </c>
      <c r="G60">
        <v>590</v>
      </c>
      <c r="H60">
        <v>18</v>
      </c>
      <c r="I60">
        <v>2</v>
      </c>
      <c r="J60" s="7">
        <v>2</v>
      </c>
      <c r="K60" s="46">
        <v>2.4</v>
      </c>
      <c r="L60" s="7">
        <v>3</v>
      </c>
      <c r="M60" s="7">
        <v>1416</v>
      </c>
      <c r="N60" s="7">
        <v>1770</v>
      </c>
    </row>
    <row r="61" spans="1:14" x14ac:dyDescent="0.35">
      <c r="A61">
        <v>59</v>
      </c>
      <c r="B61" t="s">
        <v>12</v>
      </c>
      <c r="C61" s="8">
        <v>40112</v>
      </c>
      <c r="D61" t="s">
        <v>90</v>
      </c>
      <c r="E61">
        <v>3</v>
      </c>
      <c r="F61">
        <v>132</v>
      </c>
      <c r="G61">
        <v>135</v>
      </c>
      <c r="H61">
        <v>3</v>
      </c>
      <c r="I61">
        <v>2</v>
      </c>
      <c r="J61" s="7">
        <v>1.83</v>
      </c>
      <c r="K61" s="46">
        <v>2.1960000000000002</v>
      </c>
      <c r="L61" s="7">
        <v>3</v>
      </c>
      <c r="M61" s="7">
        <v>296.46000000000004</v>
      </c>
      <c r="N61" s="7">
        <v>405</v>
      </c>
    </row>
    <row r="62" spans="1:14" x14ac:dyDescent="0.35">
      <c r="A62">
        <v>60</v>
      </c>
      <c r="B62" t="s">
        <v>72</v>
      </c>
      <c r="C62" s="8">
        <v>40158</v>
      </c>
      <c r="D62" t="s">
        <v>90</v>
      </c>
      <c r="E62">
        <v>3</v>
      </c>
      <c r="F62">
        <v>198</v>
      </c>
      <c r="G62">
        <v>185</v>
      </c>
      <c r="H62">
        <v>-13</v>
      </c>
      <c r="I62">
        <v>2</v>
      </c>
      <c r="J62" s="7">
        <v>2.5</v>
      </c>
      <c r="K62" s="46">
        <v>3</v>
      </c>
      <c r="L62" s="7">
        <v>3</v>
      </c>
      <c r="M62" s="7">
        <v>555</v>
      </c>
      <c r="N62" s="7">
        <v>555</v>
      </c>
    </row>
    <row r="63" spans="1:14" x14ac:dyDescent="0.35">
      <c r="A63">
        <v>61</v>
      </c>
      <c r="B63" t="s">
        <v>9</v>
      </c>
      <c r="C63" s="8">
        <v>40186</v>
      </c>
      <c r="D63" t="s">
        <v>80</v>
      </c>
      <c r="E63">
        <v>10</v>
      </c>
      <c r="F63">
        <v>440</v>
      </c>
      <c r="G63">
        <v>433</v>
      </c>
      <c r="H63">
        <v>-7</v>
      </c>
      <c r="I63">
        <v>2</v>
      </c>
      <c r="J63" s="7">
        <v>2</v>
      </c>
      <c r="K63" s="46">
        <v>2.4</v>
      </c>
      <c r="L63" s="7">
        <v>3</v>
      </c>
      <c r="M63" s="7">
        <v>1039.2</v>
      </c>
      <c r="N63" s="7">
        <v>1299</v>
      </c>
    </row>
    <row r="64" spans="1:14" x14ac:dyDescent="0.35">
      <c r="A64">
        <v>62</v>
      </c>
      <c r="B64" t="s">
        <v>12</v>
      </c>
      <c r="C64" s="8">
        <v>40186</v>
      </c>
      <c r="D64" t="s">
        <v>80</v>
      </c>
      <c r="E64">
        <v>4</v>
      </c>
      <c r="F64">
        <v>176</v>
      </c>
      <c r="G64">
        <v>157</v>
      </c>
      <c r="H64">
        <v>-19</v>
      </c>
      <c r="I64">
        <v>2</v>
      </c>
      <c r="J64" s="7">
        <v>1.83</v>
      </c>
      <c r="K64" s="46">
        <v>2.1960000000000002</v>
      </c>
      <c r="L64" s="7">
        <v>3</v>
      </c>
      <c r="M64" s="7">
        <v>344.77200000000005</v>
      </c>
      <c r="N64" s="7">
        <v>471</v>
      </c>
    </row>
    <row r="65" spans="1:14" x14ac:dyDescent="0.35">
      <c r="A65">
        <v>63</v>
      </c>
      <c r="B65" t="s">
        <v>72</v>
      </c>
      <c r="C65" s="8">
        <v>40213</v>
      </c>
      <c r="D65" t="s">
        <v>90</v>
      </c>
      <c r="E65">
        <v>1</v>
      </c>
      <c r="F65">
        <v>66</v>
      </c>
      <c r="G65">
        <v>64</v>
      </c>
      <c r="H65">
        <v>-2</v>
      </c>
      <c r="I65">
        <v>2</v>
      </c>
      <c r="J65" s="7">
        <v>2.5</v>
      </c>
      <c r="K65" s="46">
        <v>3</v>
      </c>
      <c r="L65" s="7">
        <v>3</v>
      </c>
      <c r="M65" s="7">
        <v>192</v>
      </c>
      <c r="N65" s="7">
        <v>192</v>
      </c>
    </row>
    <row r="66" spans="1:14" x14ac:dyDescent="0.35">
      <c r="A66">
        <v>64</v>
      </c>
      <c r="B66" t="s">
        <v>72</v>
      </c>
      <c r="C66" s="8">
        <v>40215</v>
      </c>
      <c r="D66" t="s">
        <v>90</v>
      </c>
      <c r="E66">
        <v>2</v>
      </c>
      <c r="F66">
        <v>132</v>
      </c>
      <c r="G66">
        <v>126</v>
      </c>
      <c r="H66">
        <v>-6</v>
      </c>
      <c r="I66">
        <v>2</v>
      </c>
      <c r="J66" s="7">
        <v>2.5</v>
      </c>
      <c r="K66" s="46">
        <v>3</v>
      </c>
      <c r="L66" s="7">
        <v>3</v>
      </c>
      <c r="M66" s="7">
        <v>378</v>
      </c>
      <c r="N66" s="7">
        <v>378</v>
      </c>
    </row>
    <row r="67" spans="1:14" x14ac:dyDescent="0.35">
      <c r="A67">
        <v>65</v>
      </c>
      <c r="B67" t="s">
        <v>72</v>
      </c>
      <c r="C67" s="8">
        <v>40236</v>
      </c>
      <c r="D67" t="s">
        <v>77</v>
      </c>
      <c r="E67">
        <v>3</v>
      </c>
      <c r="F67">
        <v>198</v>
      </c>
      <c r="G67">
        <v>190</v>
      </c>
      <c r="H67">
        <v>-8</v>
      </c>
      <c r="I67">
        <v>2</v>
      </c>
      <c r="J67" s="7">
        <v>2.5</v>
      </c>
      <c r="K67" s="46">
        <v>3</v>
      </c>
      <c r="L67" s="7">
        <v>3</v>
      </c>
      <c r="M67" s="7">
        <v>570</v>
      </c>
      <c r="N67" s="7">
        <v>570</v>
      </c>
    </row>
    <row r="68" spans="1:14" x14ac:dyDescent="0.35">
      <c r="A68">
        <v>66</v>
      </c>
      <c r="B68" t="s">
        <v>12</v>
      </c>
      <c r="C68" s="8">
        <v>40236</v>
      </c>
      <c r="D68" t="s">
        <v>77</v>
      </c>
      <c r="E68">
        <v>5</v>
      </c>
      <c r="F68">
        <v>220</v>
      </c>
      <c r="G68">
        <v>213</v>
      </c>
      <c r="H68">
        <v>-7</v>
      </c>
      <c r="I68">
        <v>2</v>
      </c>
      <c r="J68" s="7">
        <v>1.83</v>
      </c>
      <c r="K68" s="46">
        <v>2.1960000000000002</v>
      </c>
      <c r="L68" s="7">
        <v>3</v>
      </c>
      <c r="M68" s="7">
        <v>467.74800000000005</v>
      </c>
      <c r="N68" s="7">
        <v>639</v>
      </c>
    </row>
    <row r="69" spans="1:14" x14ac:dyDescent="0.35">
      <c r="A69">
        <v>67</v>
      </c>
      <c r="B69" t="s">
        <v>9</v>
      </c>
      <c r="C69" s="8">
        <v>40262</v>
      </c>
      <c r="D69" t="s">
        <v>79</v>
      </c>
      <c r="E69">
        <v>14</v>
      </c>
      <c r="F69">
        <v>616</v>
      </c>
      <c r="G69">
        <v>605</v>
      </c>
      <c r="H69">
        <v>-11</v>
      </c>
      <c r="I69">
        <v>2</v>
      </c>
      <c r="J69" s="7">
        <v>2</v>
      </c>
      <c r="K69" s="46">
        <v>2.4</v>
      </c>
      <c r="L69" s="7">
        <v>3</v>
      </c>
      <c r="M69" s="7">
        <v>1452</v>
      </c>
      <c r="N69" s="7">
        <v>1815</v>
      </c>
    </row>
    <row r="70" spans="1:14" x14ac:dyDescent="0.35">
      <c r="A70">
        <v>68</v>
      </c>
      <c r="B70" t="s">
        <v>12</v>
      </c>
      <c r="C70" s="8">
        <v>40282</v>
      </c>
      <c r="D70" t="s">
        <v>78</v>
      </c>
      <c r="E70">
        <v>10</v>
      </c>
      <c r="F70">
        <v>440</v>
      </c>
      <c r="G70">
        <v>431</v>
      </c>
      <c r="H70">
        <v>-9</v>
      </c>
      <c r="I70">
        <v>2</v>
      </c>
      <c r="J70" s="7">
        <v>1.83</v>
      </c>
      <c r="K70" s="46">
        <v>2.1960000000000002</v>
      </c>
      <c r="L70" s="7">
        <v>3</v>
      </c>
      <c r="M70" s="7">
        <v>946.47600000000011</v>
      </c>
      <c r="N70" s="7">
        <v>1293</v>
      </c>
    </row>
    <row r="71" spans="1:14" x14ac:dyDescent="0.35">
      <c r="A71">
        <v>69</v>
      </c>
      <c r="B71" t="s">
        <v>72</v>
      </c>
      <c r="C71" s="8">
        <v>40282</v>
      </c>
      <c r="D71" t="s">
        <v>78</v>
      </c>
      <c r="E71">
        <v>2</v>
      </c>
      <c r="F71">
        <v>132</v>
      </c>
      <c r="G71">
        <v>119</v>
      </c>
      <c r="H71">
        <v>-13</v>
      </c>
      <c r="I71">
        <v>2</v>
      </c>
      <c r="J71" s="7">
        <v>2.5</v>
      </c>
      <c r="K71" s="46">
        <v>3</v>
      </c>
      <c r="L71" s="7">
        <v>3</v>
      </c>
      <c r="M71" s="7">
        <v>357</v>
      </c>
      <c r="N71" s="7">
        <v>357</v>
      </c>
    </row>
    <row r="72" spans="1:14" x14ac:dyDescent="0.35">
      <c r="A72">
        <v>70</v>
      </c>
      <c r="B72" t="s">
        <v>9</v>
      </c>
      <c r="C72" s="8">
        <v>40366</v>
      </c>
      <c r="D72" t="s">
        <v>74</v>
      </c>
      <c r="E72">
        <v>12</v>
      </c>
      <c r="F72">
        <v>528</v>
      </c>
      <c r="G72">
        <v>527</v>
      </c>
      <c r="H72">
        <v>-1</v>
      </c>
      <c r="I72">
        <v>2</v>
      </c>
      <c r="J72" s="7">
        <v>2</v>
      </c>
      <c r="K72" s="46">
        <v>2.4</v>
      </c>
      <c r="L72" s="7">
        <v>3</v>
      </c>
      <c r="M72" s="7">
        <v>1264.8</v>
      </c>
      <c r="N72" s="7">
        <v>1581</v>
      </c>
    </row>
    <row r="73" spans="1:14" x14ac:dyDescent="0.35">
      <c r="A73">
        <v>71</v>
      </c>
      <c r="B73" t="s">
        <v>72</v>
      </c>
      <c r="C73" s="8">
        <v>40393</v>
      </c>
      <c r="D73" t="s">
        <v>90</v>
      </c>
      <c r="E73">
        <v>4</v>
      </c>
      <c r="F73">
        <v>264</v>
      </c>
      <c r="G73">
        <v>252</v>
      </c>
      <c r="H73">
        <v>-12</v>
      </c>
      <c r="I73">
        <v>2</v>
      </c>
      <c r="J73" s="7">
        <v>2.5</v>
      </c>
      <c r="K73" s="46">
        <v>3</v>
      </c>
      <c r="L73" s="7">
        <v>3</v>
      </c>
      <c r="M73" s="7">
        <v>756</v>
      </c>
      <c r="N73" s="7">
        <v>756</v>
      </c>
    </row>
    <row r="74" spans="1:14" x14ac:dyDescent="0.35">
      <c r="A74">
        <v>72</v>
      </c>
      <c r="B74" t="s">
        <v>9</v>
      </c>
      <c r="C74" s="8">
        <v>40432</v>
      </c>
      <c r="D74" t="s">
        <v>90</v>
      </c>
      <c r="E74">
        <v>6</v>
      </c>
      <c r="F74">
        <v>264</v>
      </c>
      <c r="G74">
        <v>245</v>
      </c>
      <c r="H74">
        <v>-19</v>
      </c>
      <c r="I74">
        <v>2</v>
      </c>
      <c r="J74" s="7">
        <v>2</v>
      </c>
      <c r="K74" s="46">
        <v>2.4</v>
      </c>
      <c r="L74" s="7">
        <v>3</v>
      </c>
      <c r="M74" s="7">
        <v>588</v>
      </c>
      <c r="N74" s="7">
        <v>735</v>
      </c>
    </row>
    <row r="75" spans="1:14" x14ac:dyDescent="0.35">
      <c r="A75">
        <v>73</v>
      </c>
      <c r="B75" t="s">
        <v>12</v>
      </c>
      <c r="C75" s="8">
        <v>40432</v>
      </c>
      <c r="D75" t="s">
        <v>90</v>
      </c>
      <c r="E75">
        <v>6</v>
      </c>
      <c r="F75">
        <v>264</v>
      </c>
      <c r="G75">
        <v>242</v>
      </c>
      <c r="H75">
        <v>-22</v>
      </c>
      <c r="I75">
        <v>2</v>
      </c>
      <c r="J75" s="7">
        <v>1.83</v>
      </c>
      <c r="K75" s="46">
        <v>2.1960000000000002</v>
      </c>
      <c r="L75" s="7">
        <v>3</v>
      </c>
      <c r="M75" s="7">
        <v>531.43200000000002</v>
      </c>
      <c r="N75" s="7">
        <v>726</v>
      </c>
    </row>
    <row r="76" spans="1:14" x14ac:dyDescent="0.35">
      <c r="A76">
        <v>74</v>
      </c>
      <c r="B76" t="s">
        <v>9</v>
      </c>
      <c r="C76" s="8">
        <v>40481</v>
      </c>
      <c r="D76" t="s">
        <v>90</v>
      </c>
      <c r="E76">
        <v>8</v>
      </c>
      <c r="F76">
        <v>352</v>
      </c>
      <c r="G76">
        <v>350</v>
      </c>
      <c r="H76">
        <v>-2</v>
      </c>
      <c r="I76">
        <v>2</v>
      </c>
      <c r="J76" s="7">
        <v>2</v>
      </c>
      <c r="K76" s="46">
        <v>2.4</v>
      </c>
      <c r="L76" s="7">
        <v>3</v>
      </c>
      <c r="M76" s="7">
        <v>840</v>
      </c>
      <c r="N76" s="7">
        <v>1050</v>
      </c>
    </row>
    <row r="77" spans="1:14" x14ac:dyDescent="0.35">
      <c r="A77">
        <v>75</v>
      </c>
      <c r="B77" t="s">
        <v>72</v>
      </c>
      <c r="C77" s="8">
        <v>40481</v>
      </c>
      <c r="D77" t="s">
        <v>90</v>
      </c>
      <c r="E77">
        <v>3</v>
      </c>
      <c r="F77">
        <v>198</v>
      </c>
      <c r="G77">
        <v>195</v>
      </c>
      <c r="H77">
        <v>-3</v>
      </c>
      <c r="I77">
        <v>2</v>
      </c>
      <c r="J77" s="7">
        <v>2.5</v>
      </c>
      <c r="K77" s="46">
        <v>3</v>
      </c>
      <c r="L77" s="7">
        <v>3</v>
      </c>
      <c r="M77" s="7">
        <v>585</v>
      </c>
      <c r="N77" s="7">
        <v>585</v>
      </c>
    </row>
    <row r="78" spans="1:14" x14ac:dyDescent="0.35">
      <c r="A78">
        <v>76</v>
      </c>
      <c r="B78" t="s">
        <v>72</v>
      </c>
      <c r="C78" s="8">
        <v>40638</v>
      </c>
      <c r="D78" t="s">
        <v>90</v>
      </c>
      <c r="E78">
        <v>3</v>
      </c>
      <c r="F78">
        <v>198</v>
      </c>
      <c r="G78">
        <v>194</v>
      </c>
      <c r="H78">
        <v>-4</v>
      </c>
      <c r="I78">
        <v>2</v>
      </c>
      <c r="J78" s="7">
        <v>2.5</v>
      </c>
      <c r="K78" s="46">
        <v>3</v>
      </c>
      <c r="L78" s="7">
        <v>3</v>
      </c>
      <c r="M78" s="7">
        <v>582</v>
      </c>
      <c r="N78" s="7">
        <v>582</v>
      </c>
    </row>
    <row r="79" spans="1:14" x14ac:dyDescent="0.35">
      <c r="A79">
        <v>77</v>
      </c>
      <c r="B79" t="s">
        <v>12</v>
      </c>
      <c r="C79" s="8">
        <v>40980</v>
      </c>
      <c r="D79" t="s">
        <v>78</v>
      </c>
      <c r="E79">
        <v>4</v>
      </c>
      <c r="F79">
        <v>176</v>
      </c>
      <c r="G79">
        <v>180</v>
      </c>
      <c r="H79">
        <v>4</v>
      </c>
      <c r="I79">
        <v>2</v>
      </c>
      <c r="J79" s="7">
        <v>1.83</v>
      </c>
      <c r="K79" s="46">
        <v>2.1960000000000002</v>
      </c>
      <c r="L79" s="7">
        <v>3</v>
      </c>
      <c r="M79" s="7">
        <v>395.28000000000003</v>
      </c>
      <c r="N79" s="7">
        <v>540</v>
      </c>
    </row>
    <row r="80" spans="1:14" x14ac:dyDescent="0.35">
      <c r="A80">
        <v>78</v>
      </c>
      <c r="B80" t="s">
        <v>72</v>
      </c>
      <c r="C80" s="8">
        <v>40980</v>
      </c>
      <c r="D80" t="s">
        <v>78</v>
      </c>
      <c r="E80">
        <v>3</v>
      </c>
      <c r="F80">
        <v>198</v>
      </c>
      <c r="G80">
        <v>192</v>
      </c>
      <c r="H80">
        <v>-6</v>
      </c>
      <c r="I80">
        <v>2</v>
      </c>
      <c r="J80" s="7">
        <v>2.5</v>
      </c>
      <c r="K80" s="46">
        <v>3</v>
      </c>
      <c r="L80" s="7">
        <v>3</v>
      </c>
      <c r="M80" s="7">
        <v>576</v>
      </c>
      <c r="N80" s="7">
        <v>576</v>
      </c>
    </row>
    <row r="81" spans="1:14" x14ac:dyDescent="0.35">
      <c r="A81">
        <v>79</v>
      </c>
      <c r="B81" t="s">
        <v>11</v>
      </c>
      <c r="C81" s="8">
        <v>40980</v>
      </c>
      <c r="D81" t="s">
        <v>78</v>
      </c>
      <c r="E81">
        <v>5</v>
      </c>
      <c r="F81">
        <v>220</v>
      </c>
      <c r="G81">
        <v>215</v>
      </c>
      <c r="H81">
        <v>-5</v>
      </c>
      <c r="I81">
        <v>2</v>
      </c>
      <c r="J81" s="7">
        <v>1.83</v>
      </c>
      <c r="K81" s="46">
        <v>2.1960000000000002</v>
      </c>
      <c r="L81" s="7">
        <v>3</v>
      </c>
      <c r="M81" s="7">
        <v>472.14000000000004</v>
      </c>
      <c r="N81" s="7">
        <v>645</v>
      </c>
    </row>
    <row r="82" spans="1:14" x14ac:dyDescent="0.35">
      <c r="A82">
        <v>80</v>
      </c>
      <c r="B82" t="s">
        <v>12</v>
      </c>
      <c r="C82" s="8">
        <v>40522</v>
      </c>
      <c r="D82" t="s">
        <v>80</v>
      </c>
      <c r="E82">
        <v>6</v>
      </c>
      <c r="F82">
        <v>264</v>
      </c>
      <c r="G82">
        <v>259</v>
      </c>
      <c r="H82">
        <v>-5</v>
      </c>
      <c r="I82">
        <v>2</v>
      </c>
      <c r="J82" s="7">
        <v>1.83</v>
      </c>
      <c r="K82" s="46">
        <v>2.1960000000000002</v>
      </c>
      <c r="L82" s="7">
        <v>3</v>
      </c>
      <c r="M82" s="7">
        <v>568.76400000000001</v>
      </c>
      <c r="N82" s="7">
        <v>777</v>
      </c>
    </row>
    <row r="83" spans="1:14" x14ac:dyDescent="0.35">
      <c r="A83">
        <v>81</v>
      </c>
      <c r="B83" t="s">
        <v>9</v>
      </c>
      <c r="C83" s="8">
        <v>40522</v>
      </c>
      <c r="D83" t="s">
        <v>80</v>
      </c>
      <c r="E83">
        <v>8</v>
      </c>
      <c r="F83">
        <v>352</v>
      </c>
      <c r="G83">
        <v>348</v>
      </c>
      <c r="H83">
        <v>-4</v>
      </c>
      <c r="I83">
        <v>2</v>
      </c>
      <c r="J83" s="7">
        <v>2</v>
      </c>
      <c r="K83" s="46">
        <v>2.4</v>
      </c>
      <c r="L83" s="7">
        <v>3</v>
      </c>
      <c r="M83" s="7">
        <v>835.19999999999993</v>
      </c>
      <c r="N83" s="7">
        <v>1044</v>
      </c>
    </row>
    <row r="84" spans="1:14" x14ac:dyDescent="0.35">
      <c r="A84">
        <v>82</v>
      </c>
      <c r="B84" t="s">
        <v>12</v>
      </c>
      <c r="C84" s="8">
        <v>40565</v>
      </c>
      <c r="D84" t="s">
        <v>79</v>
      </c>
      <c r="E84">
        <v>3</v>
      </c>
      <c r="F84">
        <v>132</v>
      </c>
      <c r="G84">
        <v>126</v>
      </c>
      <c r="H84">
        <v>-6</v>
      </c>
      <c r="I84">
        <v>2</v>
      </c>
      <c r="J84" s="7">
        <v>1.83</v>
      </c>
      <c r="K84" s="46">
        <v>2.1960000000000002</v>
      </c>
      <c r="L84" s="7">
        <v>3</v>
      </c>
      <c r="M84" s="7">
        <v>276.69600000000003</v>
      </c>
      <c r="N84" s="7">
        <v>378</v>
      </c>
    </row>
    <row r="85" spans="1:14" x14ac:dyDescent="0.35">
      <c r="A85">
        <v>83</v>
      </c>
      <c r="B85" t="s">
        <v>72</v>
      </c>
      <c r="C85" s="8">
        <v>40565</v>
      </c>
      <c r="D85" t="s">
        <v>79</v>
      </c>
      <c r="E85">
        <v>3</v>
      </c>
      <c r="F85">
        <v>198</v>
      </c>
      <c r="G85">
        <v>191</v>
      </c>
      <c r="H85">
        <v>-7</v>
      </c>
      <c r="I85">
        <v>2</v>
      </c>
      <c r="J85" s="7">
        <v>2.5</v>
      </c>
      <c r="K85" s="46">
        <v>3</v>
      </c>
      <c r="L85" s="7">
        <v>3</v>
      </c>
      <c r="M85" s="7">
        <v>573</v>
      </c>
      <c r="N85" s="7">
        <v>573</v>
      </c>
    </row>
    <row r="86" spans="1:14" x14ac:dyDescent="0.35">
      <c r="A86">
        <v>84</v>
      </c>
      <c r="B86" t="s">
        <v>11</v>
      </c>
      <c r="C86" s="8">
        <v>40565</v>
      </c>
      <c r="D86" t="s">
        <v>79</v>
      </c>
      <c r="E86">
        <v>6</v>
      </c>
      <c r="F86">
        <v>264</v>
      </c>
      <c r="G86">
        <v>259</v>
      </c>
      <c r="H86">
        <v>-5</v>
      </c>
      <c r="I86">
        <v>2</v>
      </c>
      <c r="J86" s="7">
        <v>1.83</v>
      </c>
      <c r="K86" s="46">
        <v>2.1960000000000002</v>
      </c>
      <c r="L86" s="7">
        <v>3</v>
      </c>
      <c r="M86" s="7">
        <v>568.76400000000001</v>
      </c>
      <c r="N86" s="7">
        <v>777</v>
      </c>
    </row>
    <row r="87" spans="1:14" x14ac:dyDescent="0.35">
      <c r="A87">
        <v>85</v>
      </c>
      <c r="B87" t="s">
        <v>9</v>
      </c>
      <c r="C87" s="8">
        <v>40592</v>
      </c>
      <c r="D87" t="s">
        <v>78</v>
      </c>
      <c r="E87">
        <v>14</v>
      </c>
      <c r="F87">
        <v>616</v>
      </c>
      <c r="G87">
        <v>606</v>
      </c>
      <c r="H87">
        <v>-10</v>
      </c>
      <c r="I87">
        <v>2</v>
      </c>
      <c r="J87" s="7">
        <v>2</v>
      </c>
      <c r="K87" s="46">
        <v>2.4</v>
      </c>
      <c r="L87" s="7">
        <v>3</v>
      </c>
      <c r="M87" s="7">
        <v>1454.3999999999999</v>
      </c>
      <c r="N87" s="7">
        <v>1818</v>
      </c>
    </row>
    <row r="88" spans="1:14" x14ac:dyDescent="0.35">
      <c r="A88">
        <v>86</v>
      </c>
      <c r="B88" t="s">
        <v>9</v>
      </c>
      <c r="C88" s="8">
        <v>40662</v>
      </c>
      <c r="D88" t="s">
        <v>74</v>
      </c>
      <c r="E88">
        <v>13</v>
      </c>
      <c r="F88">
        <v>572</v>
      </c>
      <c r="G88">
        <v>581</v>
      </c>
      <c r="H88">
        <v>9</v>
      </c>
      <c r="I88">
        <v>2</v>
      </c>
      <c r="J88" s="7">
        <v>2</v>
      </c>
      <c r="K88" s="46">
        <v>2.4</v>
      </c>
      <c r="L88" s="7">
        <v>3</v>
      </c>
      <c r="M88" s="7">
        <v>1394.3999999999999</v>
      </c>
      <c r="N88" s="7">
        <v>1743</v>
      </c>
    </row>
    <row r="89" spans="1:14" x14ac:dyDescent="0.35">
      <c r="A89">
        <v>87</v>
      </c>
      <c r="B89" t="s">
        <v>72</v>
      </c>
      <c r="C89" s="8">
        <v>40677</v>
      </c>
      <c r="D89" t="s">
        <v>76</v>
      </c>
      <c r="E89">
        <v>2</v>
      </c>
      <c r="F89">
        <v>132</v>
      </c>
      <c r="G89">
        <v>134</v>
      </c>
      <c r="H89">
        <v>2</v>
      </c>
      <c r="I89">
        <v>2</v>
      </c>
      <c r="J89" s="7">
        <v>2.5</v>
      </c>
      <c r="K89" s="46">
        <v>3</v>
      </c>
      <c r="L89" s="7">
        <v>3</v>
      </c>
      <c r="M89" s="7">
        <v>402</v>
      </c>
      <c r="N89" s="7">
        <v>402</v>
      </c>
    </row>
    <row r="90" spans="1:14" x14ac:dyDescent="0.35">
      <c r="A90">
        <v>88</v>
      </c>
      <c r="B90" t="s">
        <v>11</v>
      </c>
      <c r="C90" s="8">
        <v>40677</v>
      </c>
      <c r="D90" t="s">
        <v>76</v>
      </c>
      <c r="E90">
        <v>6</v>
      </c>
      <c r="F90">
        <v>264</v>
      </c>
      <c r="G90">
        <v>266</v>
      </c>
      <c r="H90">
        <v>2</v>
      </c>
      <c r="I90">
        <v>2</v>
      </c>
      <c r="J90" s="7">
        <v>1.83</v>
      </c>
      <c r="K90" s="46">
        <v>2.1960000000000002</v>
      </c>
      <c r="L90" s="7">
        <v>3</v>
      </c>
      <c r="M90" s="7">
        <v>584.13600000000008</v>
      </c>
      <c r="N90" s="7">
        <v>798</v>
      </c>
    </row>
    <row r="91" spans="1:14" x14ac:dyDescent="0.35">
      <c r="A91">
        <v>89</v>
      </c>
      <c r="B91" t="s">
        <v>12</v>
      </c>
      <c r="C91" s="8">
        <v>42504</v>
      </c>
      <c r="D91" t="s">
        <v>76</v>
      </c>
      <c r="E91">
        <v>4</v>
      </c>
      <c r="F91">
        <v>176</v>
      </c>
      <c r="G91">
        <v>175</v>
      </c>
      <c r="H91">
        <v>-1</v>
      </c>
      <c r="I91">
        <v>2</v>
      </c>
      <c r="J91" s="7">
        <v>1.83</v>
      </c>
      <c r="K91" s="46">
        <v>2.1960000000000002</v>
      </c>
      <c r="L91" s="7">
        <v>3</v>
      </c>
      <c r="M91" s="7">
        <v>384.3</v>
      </c>
      <c r="N91" s="7">
        <v>525</v>
      </c>
    </row>
  </sheetData>
  <sortState ref="A2:N90">
    <sortCondition ref="A2"/>
  </sortState>
  <hyperlinks>
    <hyperlink ref="L1" location="Stock!A1" display="Stock"/>
    <hyperlink ref="K1" location="Noms!A1" display="Nom"/>
    <hyperlink ref="J1" location="Listes!A1" display="Listes"/>
    <hyperlink ref="I1" location="'Historique Sorties'!A1" display="Historique Sorties"/>
    <hyperlink ref="H1" location="'Tableau de Bord'!A1" display="Tableau de Bord"/>
    <hyperlink ref="G1" location="'Historique Entrees'!A1" display="Historique Entrées"/>
    <hyperlink ref="F1" location="'Mise en Bouteilles'!A1" display="Mise en Bouteilles"/>
    <hyperlink ref="E1" location="Sorties!A1" display="Sorties"/>
    <hyperlink ref="D1" location="Entrees!A1" display="Entrées"/>
  </hyperlink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2:L8"/>
  <sheetViews>
    <sheetView topLeftCell="C1" zoomScaleNormal="100" workbookViewId="0">
      <selection activeCell="F12" sqref="F12"/>
    </sheetView>
  </sheetViews>
  <sheetFormatPr baseColWidth="10" defaultRowHeight="14.5" x14ac:dyDescent="0.35"/>
  <cols>
    <col min="2" max="2" width="19.54296875" bestFit="1" customWidth="1"/>
    <col min="3" max="3" width="22.26953125" bestFit="1" customWidth="1"/>
    <col min="4" max="4" width="18.1796875" bestFit="1" customWidth="1"/>
    <col min="5" max="5" width="14.81640625" bestFit="1" customWidth="1"/>
    <col min="6" max="6" width="18.1796875" bestFit="1" customWidth="1"/>
    <col min="7" max="7" width="14.81640625" bestFit="1" customWidth="1"/>
    <col min="8" max="8" width="18.1796875" bestFit="1" customWidth="1"/>
    <col min="9" max="9" width="14.81640625" bestFit="1" customWidth="1"/>
    <col min="10" max="10" width="18.1796875" bestFit="1" customWidth="1"/>
    <col min="11" max="11" width="19.7265625" bestFit="1" customWidth="1"/>
    <col min="12" max="12" width="22.81640625" bestFit="1" customWidth="1"/>
    <col min="13" max="13" width="19.7265625" bestFit="1" customWidth="1"/>
    <col min="14" max="14" width="22.81640625" bestFit="1" customWidth="1"/>
  </cols>
  <sheetData>
    <row r="2" spans="2:12" x14ac:dyDescent="0.35">
      <c r="B2" s="47" t="s">
        <v>58</v>
      </c>
      <c r="C2" t="s">
        <v>93</v>
      </c>
    </row>
    <row r="4" spans="2:12" x14ac:dyDescent="0.35">
      <c r="C4" s="47" t="s">
        <v>83</v>
      </c>
    </row>
    <row r="5" spans="2:12" x14ac:dyDescent="0.35">
      <c r="C5" t="s">
        <v>12</v>
      </c>
      <c r="E5" t="s">
        <v>72</v>
      </c>
      <c r="G5" t="s">
        <v>11</v>
      </c>
      <c r="I5" t="s">
        <v>9</v>
      </c>
      <c r="K5" t="s">
        <v>85</v>
      </c>
      <c r="L5" t="s">
        <v>87</v>
      </c>
    </row>
    <row r="6" spans="2:12" x14ac:dyDescent="0.35">
      <c r="B6" s="47" t="s">
        <v>81</v>
      </c>
      <c r="C6" t="s">
        <v>86</v>
      </c>
      <c r="D6" t="s">
        <v>88</v>
      </c>
      <c r="E6" t="s">
        <v>86</v>
      </c>
      <c r="F6" t="s">
        <v>88</v>
      </c>
      <c r="G6" t="s">
        <v>86</v>
      </c>
      <c r="H6" t="s">
        <v>88</v>
      </c>
      <c r="I6" t="s">
        <v>86</v>
      </c>
      <c r="J6" t="s">
        <v>88</v>
      </c>
    </row>
    <row r="7" spans="2:12" x14ac:dyDescent="0.35">
      <c r="B7" s="48" t="s">
        <v>84</v>
      </c>
      <c r="C7" s="49">
        <v>213</v>
      </c>
      <c r="D7" s="49">
        <v>220</v>
      </c>
      <c r="E7" s="49">
        <v>1327</v>
      </c>
      <c r="F7" s="49">
        <v>1408</v>
      </c>
      <c r="G7" s="49">
        <v>2834</v>
      </c>
      <c r="H7" s="49">
        <v>2904</v>
      </c>
      <c r="I7" s="49">
        <v>2655</v>
      </c>
      <c r="J7" s="49">
        <v>2684</v>
      </c>
      <c r="K7" s="49">
        <v>7029</v>
      </c>
      <c r="L7" s="49">
        <v>7216</v>
      </c>
    </row>
    <row r="8" spans="2:12" x14ac:dyDescent="0.35">
      <c r="B8" s="48" t="s">
        <v>82</v>
      </c>
      <c r="C8" s="49">
        <v>213</v>
      </c>
      <c r="D8" s="49">
        <v>220</v>
      </c>
      <c r="E8" s="49">
        <v>1327</v>
      </c>
      <c r="F8" s="49">
        <v>1408</v>
      </c>
      <c r="G8" s="49">
        <v>2834</v>
      </c>
      <c r="H8" s="49">
        <v>2904</v>
      </c>
      <c r="I8" s="49">
        <v>2655</v>
      </c>
      <c r="J8" s="49">
        <v>2684</v>
      </c>
      <c r="K8" s="49">
        <v>7029</v>
      </c>
      <c r="L8" s="49">
        <v>7216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13"/>
  <sheetViews>
    <sheetView workbookViewId="0">
      <selection activeCell="F8" sqref="F8:G8"/>
    </sheetView>
  </sheetViews>
  <sheetFormatPr baseColWidth="10" defaultRowHeight="14.5" x14ac:dyDescent="0.35"/>
  <cols>
    <col min="4" max="4" width="24.453125" customWidth="1"/>
    <col min="5" max="5" width="16.26953125" customWidth="1"/>
  </cols>
  <sheetData>
    <row r="1" spans="1:7" x14ac:dyDescent="0.35">
      <c r="A1" s="1" t="s">
        <v>28</v>
      </c>
      <c r="B1" s="1" t="s">
        <v>29</v>
      </c>
      <c r="D1" t="s">
        <v>52</v>
      </c>
    </row>
    <row r="2" spans="1:7" x14ac:dyDescent="0.35">
      <c r="A2" s="1">
        <v>1</v>
      </c>
      <c r="B2" s="4">
        <v>5.5E-2</v>
      </c>
      <c r="D2" t="s">
        <v>12</v>
      </c>
    </row>
    <row r="3" spans="1:7" x14ac:dyDescent="0.35">
      <c r="A3" s="1">
        <v>2</v>
      </c>
      <c r="B3" s="4">
        <v>0.2</v>
      </c>
      <c r="D3" t="s">
        <v>72</v>
      </c>
    </row>
    <row r="4" spans="1:7" x14ac:dyDescent="0.35">
      <c r="D4" t="s">
        <v>11</v>
      </c>
      <c r="F4" s="78" t="s">
        <v>41</v>
      </c>
      <c r="G4" s="78"/>
    </row>
    <row r="5" spans="1:7" x14ac:dyDescent="0.35">
      <c r="D5" t="s">
        <v>73</v>
      </c>
      <c r="F5" s="77" t="s">
        <v>42</v>
      </c>
      <c r="G5" s="77"/>
    </row>
    <row r="6" spans="1:7" x14ac:dyDescent="0.35">
      <c r="D6" t="s">
        <v>9</v>
      </c>
      <c r="F6" s="77" t="s">
        <v>43</v>
      </c>
      <c r="G6" s="77"/>
    </row>
    <row r="7" spans="1:7" x14ac:dyDescent="0.35">
      <c r="F7" s="77" t="s">
        <v>44</v>
      </c>
      <c r="G7" s="77"/>
    </row>
    <row r="8" spans="1:7" x14ac:dyDescent="0.35">
      <c r="F8" s="77" t="s">
        <v>45</v>
      </c>
      <c r="G8" s="77"/>
    </row>
    <row r="9" spans="1:7" x14ac:dyDescent="0.35">
      <c r="F9" s="77" t="s">
        <v>46</v>
      </c>
      <c r="G9" s="77"/>
    </row>
    <row r="10" spans="1:7" x14ac:dyDescent="0.35">
      <c r="F10" s="77" t="s">
        <v>47</v>
      </c>
      <c r="G10" s="77"/>
    </row>
    <row r="11" spans="1:7" x14ac:dyDescent="0.35">
      <c r="F11" s="77" t="s">
        <v>71</v>
      </c>
      <c r="G11" s="77"/>
    </row>
    <row r="12" spans="1:7" x14ac:dyDescent="0.35">
      <c r="F12" s="77" t="s">
        <v>5</v>
      </c>
      <c r="G12" s="77"/>
    </row>
    <row r="13" spans="1:7" x14ac:dyDescent="0.35">
      <c r="F13" s="77" t="s">
        <v>49</v>
      </c>
      <c r="G13" s="77"/>
    </row>
  </sheetData>
  <sortState ref="D2:D6">
    <sortCondition ref="D2"/>
  </sortState>
  <mergeCells count="10">
    <mergeCell ref="F10:G10"/>
    <mergeCell ref="F11:G11"/>
    <mergeCell ref="F12:G12"/>
    <mergeCell ref="F13:G13"/>
    <mergeCell ref="F4:G4"/>
    <mergeCell ref="F5:G5"/>
    <mergeCell ref="F6:G6"/>
    <mergeCell ref="F7:G7"/>
    <mergeCell ref="F8:G8"/>
    <mergeCell ref="F9:G9"/>
  </mergeCells>
  <hyperlinks>
    <hyperlink ref="F5:G5" location="Entrees!A1" display="Entrées"/>
    <hyperlink ref="F6:G6" location="Sorties!A1" display="Sorties"/>
    <hyperlink ref="F7:G7" location="'Mise en Bouteilles'!A1" display="Mise en Bouteilles"/>
    <hyperlink ref="F8:G8" location="'Historique Entrees'!A1" display="Historiques Entrées"/>
    <hyperlink ref="F9:G9" location="'Historiques Sorties'!A1" display="Historiques Sorties"/>
    <hyperlink ref="F10:G10" location="'Historique Mise en Bouteilles'!A1" display="Historiques Mise en bouteilles"/>
    <hyperlink ref="F11:G11" location="'Tableau de Bord'!A1" display="Tableau de Bord"/>
    <hyperlink ref="F12:G12" location="Noms!A1" display="Nom"/>
    <hyperlink ref="F13:G13" location="Stock!A1" display="Stock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11"/>
  <sheetViews>
    <sheetView workbookViewId="0">
      <selection activeCell="H4" sqref="H4"/>
    </sheetView>
  </sheetViews>
  <sheetFormatPr baseColWidth="10" defaultRowHeight="14.5" x14ac:dyDescent="0.35"/>
  <cols>
    <col min="1" max="1" width="14.54296875" bestFit="1" customWidth="1"/>
    <col min="2" max="2" width="22.54296875" customWidth="1"/>
    <col min="3" max="3" width="22.453125" customWidth="1"/>
    <col min="4" max="4" width="13.81640625" customWidth="1"/>
    <col min="5" max="5" width="13" customWidth="1"/>
    <col min="6" max="6" width="27.1796875" customWidth="1"/>
    <col min="7" max="7" width="6.81640625" customWidth="1"/>
    <col min="8" max="8" width="30.1796875" customWidth="1"/>
  </cols>
  <sheetData>
    <row r="1" spans="1:8" x14ac:dyDescent="0.35">
      <c r="A1" s="56" t="s">
        <v>37</v>
      </c>
      <c r="B1" s="33" t="s">
        <v>5</v>
      </c>
      <c r="C1" s="33" t="s">
        <v>32</v>
      </c>
      <c r="D1" s="31" t="s">
        <v>50</v>
      </c>
      <c r="E1" s="31" t="s">
        <v>51</v>
      </c>
      <c r="F1" s="58" t="s">
        <v>62</v>
      </c>
      <c r="G1" s="31"/>
      <c r="H1" s="55" t="s">
        <v>41</v>
      </c>
    </row>
    <row r="2" spans="1:8" x14ac:dyDescent="0.35">
      <c r="A2" s="57" t="str">
        <f t="shared" ref="A2:A11" si="0">CONCATENATE(B2," ",C2)</f>
        <v>Sciaparelli Jean-Claude</v>
      </c>
      <c r="B2" s="34" t="s">
        <v>91</v>
      </c>
      <c r="C2" s="34" t="s">
        <v>92</v>
      </c>
      <c r="D2" s="2">
        <f>COUNTIF('Historique Entrees'!D:D,A2)</f>
        <v>1</v>
      </c>
      <c r="E2" s="2">
        <f ca="1">COUNTIF('Historique Sorties'!D:D,identifiant)</f>
        <v>0</v>
      </c>
      <c r="F2" s="59">
        <f ca="1">COUNTIF('Historique Mise en Bouteilles'!D:D,identifiant)</f>
        <v>0</v>
      </c>
      <c r="G2" s="2"/>
      <c r="H2" s="54" t="s">
        <v>42</v>
      </c>
    </row>
    <row r="3" spans="1:8" x14ac:dyDescent="0.35">
      <c r="A3" s="57" t="str">
        <f t="shared" si="0"/>
        <v>Equipe Ignoré</v>
      </c>
      <c r="B3" s="34" t="s">
        <v>63</v>
      </c>
      <c r="C3" s="34" t="s">
        <v>89</v>
      </c>
      <c r="D3" s="2">
        <f>COUNTIF('Historique Entrees'!D:D,A3)</f>
        <v>0</v>
      </c>
      <c r="E3" s="2">
        <f ca="1">COUNTIF('Historique Sorties'!D:D,identifiant)</f>
        <v>0</v>
      </c>
      <c r="F3" s="59">
        <f ca="1">COUNTIF('Historique Mise en Bouteilles'!D:D,identifiant)</f>
        <v>22</v>
      </c>
      <c r="G3" s="2"/>
      <c r="H3" s="54" t="s">
        <v>43</v>
      </c>
    </row>
    <row r="4" spans="1:8" x14ac:dyDescent="0.35">
      <c r="A4" s="57" t="str">
        <f t="shared" si="0"/>
        <v>Equipe 6</v>
      </c>
      <c r="B4" s="34" t="s">
        <v>63</v>
      </c>
      <c r="C4" s="34">
        <v>6</v>
      </c>
      <c r="D4" s="2">
        <f>COUNTIF('Historique Entrees'!D:D,A4)</f>
        <v>0</v>
      </c>
      <c r="E4" s="2">
        <f ca="1">COUNTIF('Historique Sorties'!D:D,identifiant)</f>
        <v>1</v>
      </c>
      <c r="F4" s="59">
        <f ca="1">COUNTIF('Historique Mise en Bouteilles'!D:D,identifiant)</f>
        <v>11</v>
      </c>
      <c r="G4" s="2"/>
      <c r="H4" s="54" t="s">
        <v>44</v>
      </c>
    </row>
    <row r="5" spans="1:8" x14ac:dyDescent="0.35">
      <c r="A5" s="57" t="str">
        <f t="shared" si="0"/>
        <v>Equipe 5</v>
      </c>
      <c r="B5" s="34" t="s">
        <v>63</v>
      </c>
      <c r="C5" s="34">
        <v>5</v>
      </c>
      <c r="D5" s="2">
        <f>COUNTIF('Historique Entrees'!D:D,A5)</f>
        <v>0</v>
      </c>
      <c r="E5" s="2">
        <f ca="1">COUNTIF('Historique Sorties'!D:D,identifiant)</f>
        <v>1</v>
      </c>
      <c r="F5" s="59">
        <f ca="1">COUNTIF('Historique Mise en Bouteilles'!D:D,identifiant)</f>
        <v>9</v>
      </c>
      <c r="G5" s="2"/>
      <c r="H5" s="54" t="s">
        <v>45</v>
      </c>
    </row>
    <row r="6" spans="1:8" x14ac:dyDescent="0.35">
      <c r="A6" s="57" t="str">
        <f t="shared" si="0"/>
        <v>Equipe 4</v>
      </c>
      <c r="B6" s="34" t="s">
        <v>63</v>
      </c>
      <c r="C6" s="34">
        <v>4</v>
      </c>
      <c r="D6" s="2">
        <f>COUNTIF('Historique Entrees'!D:D,A6)</f>
        <v>0</v>
      </c>
      <c r="E6" s="2">
        <f ca="1">COUNTIF('Historique Sorties'!D:D,identifiant)</f>
        <v>0</v>
      </c>
      <c r="F6" s="59">
        <f ca="1">COUNTIF('Historique Mise en Bouteilles'!D:D,identifiant)</f>
        <v>13</v>
      </c>
      <c r="G6" s="2"/>
      <c r="H6" s="54" t="s">
        <v>46</v>
      </c>
    </row>
    <row r="7" spans="1:8" x14ac:dyDescent="0.35">
      <c r="A7" s="57" t="str">
        <f t="shared" si="0"/>
        <v>Equipe  3</v>
      </c>
      <c r="B7" s="34" t="s">
        <v>64</v>
      </c>
      <c r="C7" s="34">
        <v>3</v>
      </c>
      <c r="D7" s="2">
        <f>COUNTIF('Historique Entrees'!D:D,A7)</f>
        <v>0</v>
      </c>
      <c r="E7" s="2">
        <f ca="1">COUNTIF('Historique Sorties'!D:D,identifiant)</f>
        <v>0</v>
      </c>
      <c r="F7" s="59">
        <f ca="1">COUNTIF('Historique Mise en Bouteilles'!D:D,identifiant)</f>
        <v>7</v>
      </c>
      <c r="G7" s="2"/>
      <c r="H7" s="54" t="s">
        <v>47</v>
      </c>
    </row>
    <row r="8" spans="1:8" x14ac:dyDescent="0.35">
      <c r="A8" s="57" t="str">
        <f t="shared" si="0"/>
        <v>Equipe 2</v>
      </c>
      <c r="B8" s="34" t="s">
        <v>63</v>
      </c>
      <c r="C8" s="34">
        <v>2</v>
      </c>
      <c r="D8" s="2">
        <f>COUNTIF('Historique Entrees'!D:D,A8)</f>
        <v>0</v>
      </c>
      <c r="E8" s="2">
        <f ca="1">COUNTIF('Historique Sorties'!D:D,identifiant)</f>
        <v>0</v>
      </c>
      <c r="F8" s="59">
        <f ca="1">COUNTIF('Historique Mise en Bouteilles'!D:D,identifiant)</f>
        <v>12</v>
      </c>
      <c r="G8" s="2"/>
      <c r="H8" s="54" t="s">
        <v>48</v>
      </c>
    </row>
    <row r="9" spans="1:8" x14ac:dyDescent="0.35">
      <c r="A9" s="57" t="str">
        <f t="shared" si="0"/>
        <v>Equipe 1</v>
      </c>
      <c r="B9" s="34" t="s">
        <v>63</v>
      </c>
      <c r="C9" s="34">
        <v>1</v>
      </c>
      <c r="D9" s="2">
        <f>COUNTIF('Historique Entrees'!D:D,A9)</f>
        <v>0</v>
      </c>
      <c r="E9" s="2">
        <f ca="1">COUNTIF('Historique Sorties'!D:D,identifiant)</f>
        <v>0</v>
      </c>
      <c r="F9" s="59">
        <f ca="1">COUNTIF('Historique Mise en Bouteilles'!D:D,identifiant)</f>
        <v>15</v>
      </c>
      <c r="G9" s="2"/>
      <c r="H9" s="54" t="s">
        <v>71</v>
      </c>
    </row>
    <row r="10" spans="1:8" x14ac:dyDescent="0.35">
      <c r="A10" s="57" t="str">
        <f t="shared" si="0"/>
        <v>Audebault Noel</v>
      </c>
      <c r="B10" s="2" t="s">
        <v>33</v>
      </c>
      <c r="C10" s="2" t="s">
        <v>34</v>
      </c>
      <c r="D10" s="2">
        <f>COUNTIF('Historique Entrees'!D:D,A10)</f>
        <v>1</v>
      </c>
      <c r="E10" s="2">
        <f ca="1">COUNTIF('Historique Sorties'!D:D,identifiant)</f>
        <v>7</v>
      </c>
      <c r="F10" s="59">
        <f ca="1">COUNTIF('Historique Mise en Bouteilles'!D:D,identifiant)</f>
        <v>0</v>
      </c>
      <c r="G10" s="2"/>
      <c r="H10" s="54" t="s">
        <v>49</v>
      </c>
    </row>
    <row r="11" spans="1:8" x14ac:dyDescent="0.35">
      <c r="A11" s="60" t="str">
        <f t="shared" si="0"/>
        <v>Gélineau Jacky</v>
      </c>
      <c r="B11" s="34" t="s">
        <v>35</v>
      </c>
      <c r="C11" s="34" t="s">
        <v>36</v>
      </c>
      <c r="D11" s="34">
        <f>COUNTIF('Historique Entrees'!D:D,A11)</f>
        <v>0</v>
      </c>
      <c r="E11" s="34">
        <f ca="1">COUNTIF('Historique Sorties'!D:D,identifiant)</f>
        <v>0</v>
      </c>
      <c r="F11" s="61">
        <f ca="1">COUNTIF('Historique Mise en Bouteilles'!D:D,identifiant)</f>
        <v>0</v>
      </c>
      <c r="G11" s="2"/>
      <c r="H11" s="54"/>
    </row>
  </sheetData>
  <hyperlinks>
    <hyperlink ref="H5" location="'Historique Entrees'!A1" display="Historiques Entrées"/>
    <hyperlink ref="H4" location="'Mise en Bouteilles'!A1" display="Mise en Bouteilles"/>
    <hyperlink ref="H6" location="'Historique Sorties'!A1" display="Historiques Sorties"/>
    <hyperlink ref="H3" location="Sorties!A1" display="Sorties"/>
    <hyperlink ref="H2" location="Entrees!A1" display="Entrées"/>
    <hyperlink ref="H7" location="'Historique Mise en Bouteilles'!A1" display="Historiques Mise en bouteilles"/>
    <hyperlink ref="H8" location="Listes!A1" display="Listes"/>
    <hyperlink ref="H9" location="'Tableau de Bord'!A1" display="Tableau de Bord"/>
    <hyperlink ref="H10" location="Stock!A1" display="Stock"/>
  </hyperlink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Tableau de Bord</vt:lpstr>
      <vt:lpstr>Entrees</vt:lpstr>
      <vt:lpstr>Sorties</vt:lpstr>
      <vt:lpstr>Cubi</vt:lpstr>
      <vt:lpstr>Mise en Bouteilles</vt:lpstr>
      <vt:lpstr>Stock</vt:lpstr>
      <vt:lpstr>Historique Entrees</vt:lpstr>
      <vt:lpstr>Historique Sorties</vt:lpstr>
      <vt:lpstr>Historique Mise en Bouteilles</vt:lpstr>
      <vt:lpstr>TCD_MiseEnBouteilles</vt:lpstr>
      <vt:lpstr>Listes</vt:lpstr>
      <vt:lpstr>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AFEH56</cp:lastModifiedBy>
  <dcterms:created xsi:type="dcterms:W3CDTF">2016-06-07T16:30:55Z</dcterms:created>
  <dcterms:modified xsi:type="dcterms:W3CDTF">2016-06-17T17:14:05Z</dcterms:modified>
</cp:coreProperties>
</file>