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200" windowWidth="17400" windowHeight="10960"/>
  </bookViews>
  <sheets>
    <sheet name="Accueil" sheetId="2" r:id="rId1"/>
    <sheet name="BD" sheetId="1" r:id="rId2"/>
    <sheet name="Clients" sheetId="4" r:id="rId3"/>
    <sheet name="Facture" sheetId="5" r:id="rId4"/>
  </sheets>
  <functionGroups builtInGroupCount="17"/>
  <definedNames>
    <definedName name="Cl">OFFSET(Tableau2[Noms],,,COUNTA(Clients!$B:$B)-1)</definedName>
    <definedName name="N_Contrat">OFFSET(BD!$A$2,,,COUNTA(BD!$A:$A)-1)</definedName>
    <definedName name="_xlnm.Print_Area" localSheetId="3">Facture!$A$1:$F$28</definedName>
  </definedNames>
  <calcPr calcId="145621"/>
</workbook>
</file>

<file path=xl/calcChain.xml><?xml version="1.0" encoding="utf-8"?>
<calcChain xmlns="http://schemas.openxmlformats.org/spreadsheetml/2006/main">
  <c r="AC1" i="1" l="1"/>
  <c r="O3" i="1" l="1"/>
  <c r="M3" i="1"/>
  <c r="K2" i="1"/>
  <c r="K3" i="1"/>
  <c r="H2" i="1"/>
  <c r="M2" i="1" s="1"/>
  <c r="O2" i="1" s="1"/>
  <c r="H3" i="1"/>
  <c r="D2" i="1"/>
  <c r="D3" i="1"/>
  <c r="C2" i="1"/>
  <c r="C3" i="1"/>
  <c r="E6" i="5" l="1"/>
  <c r="B25" i="5"/>
  <c r="C23" i="5"/>
  <c r="C22" i="5"/>
  <c r="C21" i="5"/>
  <c r="C19" i="5"/>
  <c r="C18" i="5"/>
  <c r="C17" i="5"/>
  <c r="C16" i="5"/>
  <c r="C14" i="5"/>
  <c r="C13" i="5"/>
  <c r="C12" i="5"/>
  <c r="E9" i="5"/>
</calcChain>
</file>

<file path=xl/sharedStrings.xml><?xml version="1.0" encoding="utf-8"?>
<sst xmlns="http://schemas.openxmlformats.org/spreadsheetml/2006/main" count="75" uniqueCount="70">
  <si>
    <t>N° CONTRAT</t>
  </si>
  <si>
    <t>NOM DE CLIENT</t>
  </si>
  <si>
    <t xml:space="preserve">N°PERMIS DE CONDUIRE </t>
  </si>
  <si>
    <t xml:space="preserve"> TEL</t>
  </si>
  <si>
    <t>DEP</t>
  </si>
  <si>
    <t>RET</t>
  </si>
  <si>
    <t>N/J</t>
  </si>
  <si>
    <t>KM D</t>
  </si>
  <si>
    <t>KM R</t>
  </si>
  <si>
    <t>PARCOURS</t>
  </si>
  <si>
    <t>prix /jrs</t>
  </si>
  <si>
    <t>NET à PAYER</t>
  </si>
  <si>
    <t>AVANCE</t>
  </si>
  <si>
    <t>RESTE</t>
  </si>
  <si>
    <t>REMARQUE</t>
  </si>
  <si>
    <t>MATRICULE</t>
  </si>
  <si>
    <t>ALI MABCHOUR</t>
  </si>
  <si>
    <t>80VH113</t>
  </si>
  <si>
    <t>MOTWAKIL YAZID</t>
  </si>
  <si>
    <t>JH213243</t>
  </si>
  <si>
    <t>KARIM TABII</t>
  </si>
  <si>
    <t>JKBGJK-21465</t>
  </si>
  <si>
    <t>Noms</t>
  </si>
  <si>
    <t>N° PC</t>
  </si>
  <si>
    <t>Tél</t>
  </si>
  <si>
    <t>DATE CREATION</t>
  </si>
  <si>
    <t>Ville</t>
  </si>
  <si>
    <t>Tél:</t>
  </si>
  <si>
    <t>Mail:</t>
  </si>
  <si>
    <t>Nom client</t>
  </si>
  <si>
    <t>Prestations</t>
  </si>
  <si>
    <t>Départ</t>
  </si>
  <si>
    <t>Nbre de jours</t>
  </si>
  <si>
    <t>Tarif journée</t>
  </si>
  <si>
    <t>Net à payer</t>
  </si>
  <si>
    <t>Acompte</t>
  </si>
  <si>
    <t>Solde à régulariser</t>
  </si>
  <si>
    <t>Adresse</t>
  </si>
  <si>
    <t>FACTURE du</t>
  </si>
  <si>
    <t>Contrat N°:</t>
  </si>
  <si>
    <t>Dates</t>
  </si>
  <si>
    <t>Retour</t>
  </si>
  <si>
    <t>Parcourus</t>
  </si>
  <si>
    <t>Observations:</t>
  </si>
  <si>
    <t>Kilométrage</t>
  </si>
  <si>
    <t xml:space="preserve">&lt;---Liste déroulante en cellule  E8 </t>
  </si>
  <si>
    <t>Observations</t>
  </si>
  <si>
    <t>ADIB MUSTAPHA</t>
  </si>
  <si>
    <t>JKHG-5689</t>
  </si>
  <si>
    <t>Ok</t>
  </si>
  <si>
    <t>JKGHHJ-5465</t>
  </si>
  <si>
    <t>300</t>
  </si>
  <si>
    <t/>
  </si>
  <si>
    <t xml:space="preserve">Location </t>
  </si>
  <si>
    <t>ESSAI</t>
  </si>
  <si>
    <t>AAA</t>
  </si>
  <si>
    <t>NON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</si>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</sst>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00"/>
    <numFmt numFmtId="165" formatCode="mmm\-yyyy"/>
  </numFmts>
  <fonts count="5" x14ac:knownFonts="1">
    <font>
      <sz val="11"/>
      <color theme="1"/>
      <name val="Calibri"/>
      <family val="2"/>
      <scheme val="minor"/>
    </font>
    <font>
      <b/>
      <sz val="9"/>
      <color theme="1"/>
      <name val="Times New Roman"/>
      <family val="1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ck">
        <color auto="1"/>
      </left>
      <right style="thin">
        <color auto="1"/>
      </right>
      <top/>
      <bottom/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50">
    <xf numFmtId="0" fontId="0" fillId="0" borderId="0" xfId="0"/>
    <xf numFmtId="14" fontId="0" fillId="0" borderId="0" xfId="0" applyNumberFormat="1"/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3" xfId="0" applyNumberFormat="1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14" fontId="0" fillId="4" borderId="6" xfId="0" applyNumberFormat="1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0" fillId="7" borderId="6" xfId="0" applyFill="1" applyBorder="1" applyAlignment="1">
      <alignment horizontal="center" vertical="center"/>
    </xf>
    <xf numFmtId="0" fontId="0" fillId="5" borderId="6" xfId="0" applyNumberFormat="1" applyFill="1" applyBorder="1" applyAlignment="1">
      <alignment horizontal="center" vertical="center"/>
    </xf>
    <xf numFmtId="0" fontId="2" fillId="8" borderId="7" xfId="0" applyFon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14" fontId="1" fillId="2" borderId="3" xfId="0" applyNumberFormat="1" applyFont="1" applyFill="1" applyBorder="1" applyAlignment="1">
      <alignment horizontal="center" vertical="center"/>
    </xf>
    <xf numFmtId="0" fontId="0" fillId="0" borderId="0" xfId="0" applyNumberFormat="1"/>
    <xf numFmtId="0" fontId="0" fillId="0" borderId="0" xfId="0" applyFill="1" applyBorder="1"/>
    <xf numFmtId="0" fontId="0" fillId="0" borderId="0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14" fontId="0" fillId="0" borderId="0" xfId="0" applyNumberFormat="1" applyFill="1" applyBorder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/>
    <xf numFmtId="0" fontId="0" fillId="0" borderId="1" xfId="0" applyBorder="1"/>
    <xf numFmtId="14" fontId="0" fillId="0" borderId="13" xfId="0" applyNumberFormat="1" applyBorder="1"/>
    <xf numFmtId="0" fontId="0" fillId="0" borderId="13" xfId="0" applyBorder="1"/>
    <xf numFmtId="0" fontId="0" fillId="0" borderId="13" xfId="0" applyBorder="1" applyAlignment="1">
      <alignment horizontal="right"/>
    </xf>
    <xf numFmtId="0" fontId="0" fillId="0" borderId="15" xfId="0" applyBorder="1"/>
    <xf numFmtId="0" fontId="0" fillId="0" borderId="16" xfId="0" applyBorder="1" applyAlignment="1">
      <alignment horizontal="right"/>
    </xf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3" fillId="0" borderId="13" xfId="0" applyFont="1" applyBorder="1" applyAlignment="1">
      <alignment horizontal="right"/>
    </xf>
    <xf numFmtId="0" fontId="0" fillId="10" borderId="0" xfId="0" applyFill="1"/>
    <xf numFmtId="14" fontId="0" fillId="10" borderId="0" xfId="0" applyNumberFormat="1" applyFill="1" applyAlignment="1">
      <alignment horizontal="left"/>
    </xf>
    <xf numFmtId="164" fontId="0" fillId="10" borderId="0" xfId="0" applyNumberFormat="1" applyFill="1" applyAlignment="1">
      <alignment horizontal="left"/>
    </xf>
    <xf numFmtId="165" fontId="0" fillId="0" borderId="0" xfId="0" applyNumberFormat="1"/>
    <xf numFmtId="14" fontId="0" fillId="0" borderId="0" xfId="0" applyNumberFormat="1" applyFill="1" applyAlignment="1">
      <alignment horizontal="center"/>
    </xf>
    <xf numFmtId="0" fontId="4" fillId="0" borderId="0" xfId="0" applyFont="1" applyFill="1" applyAlignment="1">
      <alignment horizontal="center" vertical="center"/>
    </xf>
    <xf numFmtId="0" fontId="0" fillId="0" borderId="0" xfId="0" applyNumberFormat="1" applyFill="1"/>
    <xf numFmtId="0" fontId="0" fillId="3" borderId="5" xfId="0" applyNumberFormat="1" applyFill="1" applyBorder="1" applyAlignment="1">
      <alignment horizontal="center" vertical="center"/>
    </xf>
    <xf numFmtId="0" fontId="0" fillId="4" borderId="6" xfId="0" applyNumberForma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9" borderId="9" xfId="0" applyFill="1" applyBorder="1" applyAlignment="1">
      <alignment horizontal="center"/>
    </xf>
    <xf numFmtId="0" fontId="0" fillId="9" borderId="10" xfId="0" applyFill="1" applyBorder="1" applyAlignment="1">
      <alignment horizontal="center"/>
    </xf>
    <xf numFmtId="0" fontId="0" fillId="9" borderId="11" xfId="0" applyFill="1" applyBorder="1" applyAlignment="1">
      <alignment horizontal="center"/>
    </xf>
  </cellXfs>
  <cellStyles count="1">
    <cellStyle name="Normal" xfId="0" builtinId="0"/>
  </cellStyles>
  <dxfs count="43">
    <dxf>
      <numFmt numFmtId="0" formatCode="General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92D050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solid">
          <fgColor indexed="64"/>
          <bgColor theme="8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fill>
        <patternFill patternType="solid">
          <fgColor indexed="64"/>
          <bgColor theme="8" tint="0.5999938962981048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8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solid">
          <fgColor indexed="64"/>
          <bgColor theme="8" tint="0.5999938962981048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8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fill>
        <patternFill patternType="solid">
          <fgColor indexed="64"/>
          <bgColor theme="8" tint="0.5999938962981048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solid">
          <fgColor indexed="64"/>
          <bgColor theme="7" tint="0.5999938962981048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fill>
        <patternFill patternType="solid">
          <fgColor indexed="64"/>
          <bgColor theme="1" tint="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fill>
        <patternFill patternType="solid">
          <fgColor indexed="64"/>
          <bgColor theme="1" tint="0.499984740745262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1" tint="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solid">
          <fgColor indexed="64"/>
          <bgColor theme="1" tint="0.499984740745262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1" tint="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solid">
          <fgColor indexed="64"/>
          <bgColor theme="1" tint="0.499984740745262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fill>
        <patternFill patternType="solid">
          <fgColor indexed="64"/>
          <bgColor theme="6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fill>
        <patternFill patternType="solid">
          <fgColor indexed="64"/>
          <bgColor theme="6" tint="0.5999938962981048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fill>
        <patternFill patternType="solid">
          <fgColor indexed="64"/>
          <bgColor theme="6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9" formatCode="dd/mm/yyyy"/>
      <fill>
        <patternFill patternType="solid">
          <fgColor indexed="64"/>
          <bgColor theme="6" tint="0.5999938962981048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fill>
        <patternFill patternType="solid">
          <fgColor indexed="64"/>
          <bgColor theme="6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9" formatCode="dd/mm/yyyy"/>
      <fill>
        <patternFill patternType="solid">
          <fgColor indexed="64"/>
          <bgColor theme="6" tint="0.5999938962981048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rgb="FFFF99FF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solid">
          <fgColor indexed="64"/>
          <bgColor rgb="FFFF99FF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rgb="FFFF99FF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fill>
        <patternFill patternType="solid">
          <fgColor indexed="64"/>
          <bgColor rgb="FFFF99FF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rgb="FFFF99FF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numFmt numFmtId="0" formatCode="General"/>
      <fill>
        <patternFill patternType="solid">
          <fgColor indexed="64"/>
          <bgColor rgb="FFFF99FF"/>
        </patternFill>
      </fill>
      <alignment horizontal="center" vertical="center" textRotation="0" wrapText="0" relative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8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solid">
          <fgColor indexed="64"/>
          <bgColor theme="8" tint="0.5999938962981048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fill>
        <patternFill patternType="solid">
          <fgColor indexed="64"/>
          <bgColor theme="8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fill>
        <patternFill patternType="solid">
          <fgColor indexed="64"/>
          <bgColor theme="8" tint="0.59999389629810485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8" tint="0.59999389629810485"/>
        </patternFill>
      </fill>
      <alignment horizontal="center" vertical="center" textRotation="0" wrapText="0" relative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Times New Roman"/>
        <scheme val="none"/>
      </font>
      <fill>
        <patternFill patternType="solid">
          <fgColor indexed="64"/>
          <bgColor theme="4" tint="0.39997558519241921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755650</xdr:colOff>
      <xdr:row>3</xdr:row>
      <xdr:rowOff>57150</xdr:rowOff>
    </xdr:from>
    <xdr:to>
      <xdr:col>13</xdr:col>
      <xdr:colOff>736599</xdr:colOff>
      <xdr:row>12</xdr:row>
      <xdr:rowOff>47625</xdr:rowOff>
    </xdr:to>
    <xdr:sp macro="" textlink="">
      <xdr:nvSpPr>
        <xdr:cNvPr id="2" name="Rectangle 1"/>
        <xdr:cNvSpPr/>
      </xdr:nvSpPr>
      <xdr:spPr>
        <a:xfrm>
          <a:off x="1517650" y="609600"/>
          <a:ext cx="9124949" cy="16478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9600" b="1" cap="none" spc="0">
              <a:ln w="18000">
                <a:solidFill>
                  <a:schemeClr val="accent2">
                    <a:satMod val="140000"/>
                  </a:schemeClr>
                </a:solidFill>
                <a:prstDash val="solid"/>
                <a:miter lim="800000"/>
              </a:ln>
              <a:noFill/>
              <a:effectLst>
                <a:outerShdw blurRad="25500" dist="23000" dir="7020000" algn="tl">
                  <a:srgbClr val="000000">
                    <a:alpha val="50000"/>
                  </a:srgbClr>
                </a:outerShdw>
              </a:effectLst>
            </a:rPr>
            <a:t> Mai 2016</a:t>
          </a:r>
        </a:p>
      </xdr:txBody>
    </xdr:sp>
    <xdr:clientData/>
  </xdr:twoCellAnchor>
  <xdr:twoCellAnchor>
    <xdr:from>
      <xdr:col>2</xdr:col>
      <xdr:colOff>469900</xdr:colOff>
      <xdr:row>15</xdr:row>
      <xdr:rowOff>98425</xdr:rowOff>
    </xdr:from>
    <xdr:to>
      <xdr:col>5</xdr:col>
      <xdr:colOff>374650</xdr:colOff>
      <xdr:row>19</xdr:row>
      <xdr:rowOff>38100</xdr:rowOff>
    </xdr:to>
    <xdr:sp macro="[0]!essai" textlink="">
      <xdr:nvSpPr>
        <xdr:cNvPr id="3" name="Rectangle à coins arrondis 2"/>
        <xdr:cNvSpPr/>
      </xdr:nvSpPr>
      <xdr:spPr>
        <a:xfrm>
          <a:off x="1993900" y="2860675"/>
          <a:ext cx="2190750" cy="676275"/>
        </a:xfrm>
        <a:prstGeom prst="roundRect">
          <a:avLst/>
        </a:prstGeom>
        <a:solidFill>
          <a:srgbClr val="7030A0"/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t"/>
        <a:lstStyle/>
        <a:p>
          <a:pPr algn="ctr"/>
          <a:r>
            <a:rPr lang="fr-FR" sz="1400" b="1" i="1">
              <a:latin typeface="+mj-lt"/>
              <a:cs typeface="Arial" pitchFamily="34" charset="0"/>
            </a:rPr>
            <a:t>APPEL FORMULAIRE</a:t>
          </a:r>
        </a:p>
        <a:p>
          <a:pPr algn="ctr"/>
          <a:r>
            <a:rPr lang="fr-FR" sz="1400" b="1" i="1">
              <a:latin typeface="+mj-lt"/>
              <a:cs typeface="Arial" pitchFamily="34" charset="0"/>
            </a:rPr>
            <a:t>FICHIER LOCATION</a:t>
          </a:r>
          <a:endParaRPr lang="fr-FR" sz="1200" b="1" i="1">
            <a:latin typeface="+mj-lt"/>
            <a:cs typeface="Arial" pitchFamily="34" charset="0"/>
          </a:endParaRPr>
        </a:p>
      </xdr:txBody>
    </xdr:sp>
    <xdr:clientData/>
  </xdr:twoCellAnchor>
  <xdr:twoCellAnchor>
    <xdr:from>
      <xdr:col>0</xdr:col>
      <xdr:colOff>234950</xdr:colOff>
      <xdr:row>14</xdr:row>
      <xdr:rowOff>82550</xdr:rowOff>
    </xdr:from>
    <xdr:to>
      <xdr:col>2</xdr:col>
      <xdr:colOff>361950</xdr:colOff>
      <xdr:row>19</xdr:row>
      <xdr:rowOff>152400</xdr:rowOff>
    </xdr:to>
    <xdr:sp macro="[0]!essai2" textlink="">
      <xdr:nvSpPr>
        <xdr:cNvPr id="4" name="Rectangle à coins arrondis 3"/>
        <xdr:cNvSpPr/>
      </xdr:nvSpPr>
      <xdr:spPr>
        <a:xfrm>
          <a:off x="234950" y="2660650"/>
          <a:ext cx="1651000" cy="990600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ACCES FICHIER CLIENTS</a:t>
          </a:r>
          <a:endParaRPr lang="fr-FR" sz="1100" baseline="0"/>
        </a:p>
        <a:p>
          <a:pPr algn="ctr"/>
          <a:r>
            <a:rPr lang="fr-FR" sz="1100" baseline="0"/>
            <a:t>-Création</a:t>
          </a:r>
        </a:p>
        <a:p>
          <a:pPr algn="ctr"/>
          <a:r>
            <a:rPr lang="fr-FR" sz="1100" baseline="0"/>
            <a:t>-Modification</a:t>
          </a:r>
        </a:p>
        <a:p>
          <a:pPr algn="ctr"/>
          <a:r>
            <a:rPr lang="fr-FR" sz="1100" baseline="0"/>
            <a:t>-Suppression</a:t>
          </a:r>
          <a:endParaRPr lang="fr-FR" sz="1100"/>
        </a:p>
      </xdr:txBody>
    </xdr:sp>
    <xdr:clientData/>
  </xdr:twoCellAnchor>
  <xdr:twoCellAnchor>
    <xdr:from>
      <xdr:col>5</xdr:col>
      <xdr:colOff>469900</xdr:colOff>
      <xdr:row>14</xdr:row>
      <xdr:rowOff>152400</xdr:rowOff>
    </xdr:from>
    <xdr:to>
      <xdr:col>7</xdr:col>
      <xdr:colOff>546100</xdr:colOff>
      <xdr:row>19</xdr:row>
      <xdr:rowOff>114300</xdr:rowOff>
    </xdr:to>
    <xdr:sp macro="[0]!va_Clients" textlink="">
      <xdr:nvSpPr>
        <xdr:cNvPr id="5" name="Rectangle à coins arrondis 4"/>
        <xdr:cNvSpPr/>
      </xdr:nvSpPr>
      <xdr:spPr>
        <a:xfrm>
          <a:off x="4279900" y="2730500"/>
          <a:ext cx="1600200" cy="882650"/>
        </a:xfrm>
        <a:prstGeom prst="roundRect">
          <a:avLst/>
        </a:prstGeom>
        <a:solidFill>
          <a:schemeClr val="accent1">
            <a:lumMod val="60000"/>
            <a:lumOff val="40000"/>
          </a:schemeClr>
        </a:solidFill>
        <a:scene3d>
          <a:camera prst="orthographicFront"/>
          <a:lightRig rig="glow" dir="tl">
            <a:rot lat="0" lon="0" rev="5400000"/>
          </a:lightRig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>
          <a:sp3d contourW="12700">
            <a:bevelT w="25400" h="25400"/>
            <a:contourClr>
              <a:schemeClr val="accent6">
                <a:shade val="73000"/>
              </a:schemeClr>
            </a:contourClr>
          </a:sp3d>
        </a:bodyPr>
        <a:lstStyle/>
        <a:p>
          <a:pPr algn="ctr"/>
          <a:r>
            <a:rPr lang="fr-FR" sz="1400" b="1" cap="none" spc="0">
              <a:ln w="11430"/>
              <a:gradFill>
                <a:gsLst>
                  <a:gs pos="0">
                    <a:schemeClr val="accent6">
                      <a:tint val="90000"/>
                      <a:satMod val="120000"/>
                    </a:schemeClr>
                  </a:gs>
                  <a:gs pos="25000">
                    <a:schemeClr val="accent6">
                      <a:tint val="93000"/>
                      <a:satMod val="120000"/>
                    </a:schemeClr>
                  </a:gs>
                  <a:gs pos="50000">
                    <a:schemeClr val="accent6">
                      <a:shade val="89000"/>
                      <a:satMod val="110000"/>
                    </a:schemeClr>
                  </a:gs>
                  <a:gs pos="75000">
                    <a:schemeClr val="accent6">
                      <a:tint val="93000"/>
                      <a:satMod val="120000"/>
                    </a:schemeClr>
                  </a:gs>
                  <a:gs pos="100000">
                    <a:schemeClr val="accent6">
                      <a:tint val="90000"/>
                      <a:satMod val="120000"/>
                    </a:schemeClr>
                  </a:gs>
                </a:gsLst>
                <a:lin ang="5400000"/>
              </a:gradFill>
              <a:effectLst>
                <a:outerShdw blurRad="80000" dist="40000" dir="5040000" algn="tl">
                  <a:srgbClr val="000000">
                    <a:alpha val="30000"/>
                  </a:srgbClr>
                </a:outerShdw>
              </a:effectLst>
            </a:rPr>
            <a:t>ACCES</a:t>
          </a:r>
        </a:p>
        <a:p>
          <a:pPr algn="ctr"/>
          <a:r>
            <a:rPr lang="fr-FR" sz="1400" b="1" cap="none" spc="0">
              <a:ln w="11430"/>
              <a:gradFill>
                <a:gsLst>
                  <a:gs pos="0">
                    <a:schemeClr val="accent6">
                      <a:tint val="90000"/>
                      <a:satMod val="120000"/>
                    </a:schemeClr>
                  </a:gs>
                  <a:gs pos="25000">
                    <a:schemeClr val="accent6">
                      <a:tint val="93000"/>
                      <a:satMod val="120000"/>
                    </a:schemeClr>
                  </a:gs>
                  <a:gs pos="50000">
                    <a:schemeClr val="accent6">
                      <a:shade val="89000"/>
                      <a:satMod val="110000"/>
                    </a:schemeClr>
                  </a:gs>
                  <a:gs pos="75000">
                    <a:schemeClr val="accent6">
                      <a:tint val="93000"/>
                      <a:satMod val="120000"/>
                    </a:schemeClr>
                  </a:gs>
                  <a:gs pos="100000">
                    <a:schemeClr val="accent6">
                      <a:tint val="90000"/>
                      <a:satMod val="120000"/>
                    </a:schemeClr>
                  </a:gs>
                </a:gsLst>
                <a:lin ang="5400000"/>
              </a:gradFill>
              <a:effectLst>
                <a:outerShdw blurRad="80000" dist="40000" dir="5040000" algn="tl">
                  <a:srgbClr val="000000">
                    <a:alpha val="30000"/>
                  </a:srgbClr>
                </a:outerShdw>
              </a:effectLst>
            </a:rPr>
            <a:t>Feuille FACTURE</a:t>
          </a:r>
        </a:p>
        <a:p>
          <a:pPr algn="ctr"/>
          <a:r>
            <a:rPr lang="fr-FR" sz="1400" b="1" cap="none" spc="0">
              <a:ln w="11430"/>
              <a:gradFill>
                <a:gsLst>
                  <a:gs pos="0">
                    <a:schemeClr val="accent6">
                      <a:tint val="90000"/>
                      <a:satMod val="120000"/>
                    </a:schemeClr>
                  </a:gs>
                  <a:gs pos="25000">
                    <a:schemeClr val="accent6">
                      <a:tint val="93000"/>
                      <a:satMod val="120000"/>
                    </a:schemeClr>
                  </a:gs>
                  <a:gs pos="50000">
                    <a:schemeClr val="accent6">
                      <a:shade val="89000"/>
                      <a:satMod val="110000"/>
                    </a:schemeClr>
                  </a:gs>
                  <a:gs pos="75000">
                    <a:schemeClr val="accent6">
                      <a:tint val="93000"/>
                      <a:satMod val="120000"/>
                    </a:schemeClr>
                  </a:gs>
                  <a:gs pos="100000">
                    <a:schemeClr val="accent6">
                      <a:tint val="90000"/>
                      <a:satMod val="120000"/>
                    </a:schemeClr>
                  </a:gs>
                </a:gsLst>
                <a:lin ang="5400000"/>
              </a:gradFill>
              <a:effectLst>
                <a:outerShdw blurRad="80000" dist="40000" dir="5040000" algn="tl">
                  <a:srgbClr val="000000">
                    <a:alpha val="30000"/>
                  </a:srgbClr>
                </a:outerShdw>
              </a:effectLst>
            </a:rPr>
            <a:t>et IMPRIMER</a:t>
          </a:r>
        </a:p>
      </xdr:txBody>
    </xdr:sp>
    <xdr:clientData/>
  </xdr:twoCellAnchor>
  <xdr:twoCellAnchor>
    <xdr:from>
      <xdr:col>12</xdr:col>
      <xdr:colOff>139700</xdr:colOff>
      <xdr:row>15</xdr:row>
      <xdr:rowOff>139700</xdr:rowOff>
    </xdr:from>
    <xdr:to>
      <xdr:col>14</xdr:col>
      <xdr:colOff>69850</xdr:colOff>
      <xdr:row>19</xdr:row>
      <xdr:rowOff>82550</xdr:rowOff>
    </xdr:to>
    <xdr:sp macro="[0]!EFFACE_BD" textlink="">
      <xdr:nvSpPr>
        <xdr:cNvPr id="7" name="Rectangle à coins arrondis 6"/>
        <xdr:cNvSpPr/>
      </xdr:nvSpPr>
      <xdr:spPr>
        <a:xfrm>
          <a:off x="9283700" y="2901950"/>
          <a:ext cx="1454150" cy="67945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REINITIALISER LA </a:t>
          </a:r>
          <a:r>
            <a:rPr lang="fr-FR" sz="1100" baseline="0"/>
            <a:t>FEUILLE BD</a:t>
          </a:r>
        </a:p>
        <a:p>
          <a:pPr algn="ctr"/>
          <a:r>
            <a:rPr lang="fr-FR" sz="1100" baseline="0"/>
            <a:t>(Fin de Mois)</a:t>
          </a:r>
          <a:endParaRPr lang="fr-FR" sz="1100"/>
        </a:p>
      </xdr:txBody>
    </xdr:sp>
    <xdr:clientData/>
  </xdr:twoCellAnchor>
  <xdr:oneCellAnchor>
    <xdr:from>
      <xdr:col>7</xdr:col>
      <xdr:colOff>577559</xdr:colOff>
      <xdr:row>9</xdr:row>
      <xdr:rowOff>169360</xdr:rowOff>
    </xdr:from>
    <xdr:ext cx="184730" cy="937629"/>
    <xdr:sp macro="" textlink="">
      <xdr:nvSpPr>
        <xdr:cNvPr id="8" name="Rectangle 7"/>
        <xdr:cNvSpPr/>
      </xdr:nvSpPr>
      <xdr:spPr>
        <a:xfrm>
          <a:off x="5911559" y="1826710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twoCellAnchor>
    <xdr:from>
      <xdr:col>0</xdr:col>
      <xdr:colOff>660400</xdr:colOff>
      <xdr:row>20</xdr:row>
      <xdr:rowOff>88900</xdr:rowOff>
    </xdr:from>
    <xdr:to>
      <xdr:col>13</xdr:col>
      <xdr:colOff>711200</xdr:colOff>
      <xdr:row>28</xdr:row>
      <xdr:rowOff>146050</xdr:rowOff>
    </xdr:to>
    <xdr:sp macro="" textlink="">
      <xdr:nvSpPr>
        <xdr:cNvPr id="9" name="ZoneTexte 8"/>
        <xdr:cNvSpPr txBox="1"/>
      </xdr:nvSpPr>
      <xdr:spPr>
        <a:xfrm>
          <a:off x="660400" y="3771900"/>
          <a:ext cx="9956800" cy="153035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Mode opératoire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1.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Créer la fiche Client avant toute opération.</a:t>
          </a:r>
          <a:endParaRPr lang="fr-FR">
            <a:effectLst/>
          </a:endParaRP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2. Saisir la fiche Location. Les infos saisies dans la fiche Client alimenteront les zones Permis de conduire et Tél.</a:t>
          </a:r>
          <a:endParaRPr lang="fr-FR">
            <a:effectLst/>
          </a:endParaRP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3. Imprimer la Facture à la demande.</a:t>
          </a:r>
          <a:endParaRPr lang="fr-FR">
            <a:effectLst/>
          </a:endParaRP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4. En fin de mois, Imprimer la feuille BD et faire une sauvegarde en format PDF.</a:t>
          </a:r>
          <a:endParaRPr lang="fr-FR">
            <a:effectLst/>
          </a:endParaRP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5. Réinitialiser la feuille BD</a:t>
          </a:r>
          <a:r>
            <a:rPr lang="fr-FR" sz="11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. Ne peut se faire que si l'impression et la sauvegarde soient faites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 Les enregistrements seront effacés, sauf la ligne 2(invisible) qui sert de modèle avec les formules.</a:t>
          </a:r>
          <a:endParaRPr lang="fr-FR">
            <a:effectLst/>
          </a:endParaRP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 feuille Accueil sera mise à jour (Mois + Année) de façon automatique.</a:t>
          </a:r>
          <a:endParaRPr lang="fr-FR">
            <a:effectLst/>
          </a:endParaRPr>
        </a:p>
      </xdr:txBody>
    </xdr:sp>
    <xdr:clientData/>
  </xdr:twoCellAnchor>
  <xdr:twoCellAnchor>
    <xdr:from>
      <xdr:col>7</xdr:col>
      <xdr:colOff>628650</xdr:colOff>
      <xdr:row>15</xdr:row>
      <xdr:rowOff>38100</xdr:rowOff>
    </xdr:from>
    <xdr:to>
      <xdr:col>9</xdr:col>
      <xdr:colOff>501650</xdr:colOff>
      <xdr:row>19</xdr:row>
      <xdr:rowOff>120650</xdr:rowOff>
    </xdr:to>
    <xdr:sp macro="[0]!Imprime_BD" textlink="">
      <xdr:nvSpPr>
        <xdr:cNvPr id="10" name="Rectangle à coins arrondis 9"/>
        <xdr:cNvSpPr/>
      </xdr:nvSpPr>
      <xdr:spPr>
        <a:xfrm>
          <a:off x="5962650" y="2800350"/>
          <a:ext cx="1397000" cy="819150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Imprimer la</a:t>
          </a:r>
        </a:p>
        <a:p>
          <a:pPr algn="ctr"/>
          <a:r>
            <a:rPr lang="fr-FR" sz="1600"/>
            <a:t>feuille BD</a:t>
          </a:r>
        </a:p>
      </xdr:txBody>
    </xdr:sp>
    <xdr:clientData/>
  </xdr:twoCellAnchor>
  <xdr:twoCellAnchor>
    <xdr:from>
      <xdr:col>9</xdr:col>
      <xdr:colOff>615950</xdr:colOff>
      <xdr:row>15</xdr:row>
      <xdr:rowOff>88900</xdr:rowOff>
    </xdr:from>
    <xdr:to>
      <xdr:col>12</xdr:col>
      <xdr:colOff>19050</xdr:colOff>
      <xdr:row>19</xdr:row>
      <xdr:rowOff>133350</xdr:rowOff>
    </xdr:to>
    <xdr:sp macro="[0]!ImprimePDF" textlink="">
      <xdr:nvSpPr>
        <xdr:cNvPr id="6" name="Rectangle à coins arrondis 5"/>
        <xdr:cNvSpPr/>
      </xdr:nvSpPr>
      <xdr:spPr>
        <a:xfrm>
          <a:off x="7473950" y="2851150"/>
          <a:ext cx="1689100" cy="781050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Sauvegarde</a:t>
          </a:r>
        </a:p>
        <a:p>
          <a:pPr algn="ctr"/>
          <a:r>
            <a:rPr lang="fr-FR" sz="1600"/>
            <a:t>feuille</a:t>
          </a:r>
          <a:r>
            <a:rPr lang="fr-FR" sz="1600" baseline="0"/>
            <a:t> BD en PDF</a:t>
          </a:r>
          <a:endParaRPr lang="fr-FR" sz="16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127000</xdr:colOff>
      <xdr:row>4</xdr:row>
      <xdr:rowOff>6350</xdr:rowOff>
    </xdr:from>
    <xdr:to>
      <xdr:col>8</xdr:col>
      <xdr:colOff>146050</xdr:colOff>
      <xdr:row>5</xdr:row>
      <xdr:rowOff>177800</xdr:rowOff>
    </xdr:to>
    <xdr:sp macro="[0]!Imprime_Facture" textlink="">
      <xdr:nvSpPr>
        <xdr:cNvPr id="2" name="Rectangle à coins arrondis 1"/>
        <xdr:cNvSpPr/>
      </xdr:nvSpPr>
      <xdr:spPr>
        <a:xfrm>
          <a:off x="6089650" y="742950"/>
          <a:ext cx="1543050" cy="355600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IMRIMER LA FACTURE</a:t>
          </a:r>
        </a:p>
      </xdr:txBody>
    </xdr:sp>
    <xdr:clientData/>
  </xdr:twoCellAnchor>
  <xdr:twoCellAnchor>
    <xdr:from>
      <xdr:col>6</xdr:col>
      <xdr:colOff>279400</xdr:colOff>
      <xdr:row>10</xdr:row>
      <xdr:rowOff>139700</xdr:rowOff>
    </xdr:from>
    <xdr:to>
      <xdr:col>7</xdr:col>
      <xdr:colOff>712470</xdr:colOff>
      <xdr:row>17</xdr:row>
      <xdr:rowOff>60452</xdr:rowOff>
    </xdr:to>
    <xdr:sp macro="[0]!va_Accueil" textlink="">
      <xdr:nvSpPr>
        <xdr:cNvPr id="3" name="Flèche courbée vers la gauche 2"/>
        <xdr:cNvSpPr/>
      </xdr:nvSpPr>
      <xdr:spPr>
        <a:xfrm>
          <a:off x="6242050" y="1987550"/>
          <a:ext cx="1195070" cy="1216152"/>
        </a:xfrm>
        <a:prstGeom prst="curvedLeftArrow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chemeClr val="tx1"/>
              </a:solidFill>
            </a:rPr>
            <a:t>RETOUR ACCUEIL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P3" totalsRowShown="0" headerRowDxfId="42" dataDxfId="40" headerRowBorderDxfId="41" tableBorderDxfId="39" totalsRowBorderDxfId="38">
  <autoFilter ref="A1:P3"/>
  <tableColumns count="16">
    <tableColumn id="15" name="N° CONTRAT" dataDxfId="37" totalsRowDxfId="36"/>
    <tableColumn id="16" name="NOM DE CLIENT" dataDxfId="35" totalsRowDxfId="34"/>
    <tableColumn id="1" name="N°PERMIS DE CONDUIRE " dataDxfId="33" totalsRowDxfId="32">
      <calculatedColumnFormula>VLOOKUP(Tableau1[NOM DE CLIENT],Tableau2[[Noms]:[Tél]],2,FALSE)</calculatedColumnFormula>
    </tableColumn>
    <tableColumn id="2" name=" TEL" dataDxfId="31" totalsRowDxfId="30">
      <calculatedColumnFormula>VLOOKUP(Tableau1[NOM DE CLIENT],Tableau2[[Noms]:[Tél]],3,FALSE)</calculatedColumnFormula>
    </tableColumn>
    <tableColumn id="3" name="MATRICULE" dataDxfId="29" totalsRowDxfId="28"/>
    <tableColumn id="4" name="DEP" dataDxfId="27" totalsRowDxfId="26"/>
    <tableColumn id="5" name="RET" dataDxfId="25" totalsRowDxfId="24"/>
    <tableColumn id="6" name="N/J" dataDxfId="23" totalsRowDxfId="22">
      <calculatedColumnFormula>IF(Tableau1[RET]="",0,Tableau1[RET]-Tableau1[DEP])</calculatedColumnFormula>
    </tableColumn>
    <tableColumn id="7" name="KM D" dataDxfId="21" totalsRowDxfId="20"/>
    <tableColumn id="8" name="KM R" dataDxfId="19" totalsRowDxfId="18"/>
    <tableColumn id="9" name="PARCOURS" dataDxfId="17" totalsRowDxfId="16">
      <calculatedColumnFormula>IF(Tableau1[KM R]="","",Tableau1[KM R]-Tableau1[KM D])</calculatedColumnFormula>
    </tableColumn>
    <tableColumn id="10" name="prix /jrs" dataDxfId="15" totalsRowDxfId="14"/>
    <tableColumn id="11" name="NET à PAYER" dataDxfId="13" totalsRowDxfId="12">
      <calculatedColumnFormula>IF(Tableau1[N/J]="","",Tableau1[N/J]*Tableau1[prix /jrs])</calculatedColumnFormula>
    </tableColumn>
    <tableColumn id="12" name="AVANCE" dataDxfId="11" totalsRowDxfId="10"/>
    <tableColumn id="13" name="RESTE" dataDxfId="9" totalsRowDxfId="8">
      <calculatedColumnFormula>IF(Tableau1[AVANCE]="",Tableau1[NET à PAYER],Tableau1[NET à PAYER]-Tableau1[AVANCE])</calculatedColumnFormula>
    </tableColumn>
    <tableColumn id="14" name="REMARQUE" dataDxfId="7" totalsRowDxfId="6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E5" totalsRowShown="0" dataDxfId="5">
  <autoFilter ref="A1:E5"/>
  <tableColumns count="5">
    <tableColumn id="6" name="DATE CREATION" dataDxfId="4"/>
    <tableColumn id="1" name="Noms" dataDxfId="3"/>
    <tableColumn id="2" name="N° PC" dataDxfId="2"/>
    <tableColumn id="3" name="Tél" dataDxfId="1"/>
    <tableColumn id="4" name="Observations" dataDxfId="0"/>
  </tableColumns>
  <tableStyleInfo name="TableStyleMedium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1:I9"/>
  <sheetViews>
    <sheetView showGridLines="0" tabSelected="1" topLeftCell="A7" workbookViewId="0"/>
  </sheetViews>
  <sheetFormatPr baseColWidth="10" defaultRowHeight="14.5" x14ac:dyDescent="0.35"/>
  <sheetData>
    <row r="1" spans="3:9" x14ac:dyDescent="0.35">
      <c r="I1" s="38"/>
    </row>
    <row r="9" spans="3:9" x14ac:dyDescent="0.35">
      <c r="C9" s="38"/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C12"/>
  <sheetViews>
    <sheetView topLeftCell="Q1" workbookViewId="0">
      <selection activeCell="X1" sqref="X1:AC1048576"/>
    </sheetView>
  </sheetViews>
  <sheetFormatPr baseColWidth="10" defaultRowHeight="14.5" x14ac:dyDescent="0.35"/>
  <cols>
    <col min="1" max="1" width="10.81640625" style="17"/>
    <col min="2" max="2" width="19.81640625" customWidth="1"/>
    <col min="3" max="3" width="22.453125" customWidth="1"/>
    <col min="5" max="5" width="13.453125" customWidth="1"/>
    <col min="6" max="7" width="11.453125" style="1"/>
    <col min="11" max="11" width="12.54296875" customWidth="1"/>
    <col min="13" max="13" width="13.7265625" customWidth="1"/>
    <col min="14" max="14" width="11.453125" customWidth="1"/>
    <col min="16" max="16" width="22.54296875" customWidth="1"/>
    <col min="24" max="29" width="10.90625" hidden="1" customWidth="1"/>
  </cols>
  <sheetData>
    <row r="1" spans="1:29" ht="24" customHeight="1" x14ac:dyDescent="0.35">
      <c r="A1" s="4" t="s">
        <v>0</v>
      </c>
      <c r="B1" s="3" t="s">
        <v>1</v>
      </c>
      <c r="C1" s="2" t="s">
        <v>2</v>
      </c>
      <c r="D1" s="3" t="s">
        <v>3</v>
      </c>
      <c r="E1" s="3" t="s">
        <v>15</v>
      </c>
      <c r="F1" s="16" t="s">
        <v>4</v>
      </c>
      <c r="G1" s="16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4" t="s">
        <v>10</v>
      </c>
      <c r="M1" s="4" t="s">
        <v>11</v>
      </c>
      <c r="N1" s="3" t="s">
        <v>12</v>
      </c>
      <c r="O1" s="3" t="s">
        <v>13</v>
      </c>
      <c r="P1" s="5" t="s">
        <v>14</v>
      </c>
      <c r="X1">
        <v>2016</v>
      </c>
      <c r="Y1">
        <v>5</v>
      </c>
      <c r="Z1" t="s">
        <v>56</v>
      </c>
      <c r="AA1">
        <v>1</v>
      </c>
      <c r="AB1" t="s">
        <v>57</v>
      </c>
      <c r="AC1" t="str">
        <f>VLOOKUP(Y1,AA1:AB12,2,FALSE)</f>
        <v>Mai</v>
      </c>
    </row>
    <row r="2" spans="1:29" ht="0.25" customHeight="1" x14ac:dyDescent="0.35">
      <c r="A2" s="15">
        <v>0</v>
      </c>
      <c r="B2" s="12" t="s">
        <v>54</v>
      </c>
      <c r="C2" s="6" t="e">
        <f>VLOOKUP(Tableau1[NOM DE CLIENT],Tableau2[[Noms]:[Tél]],2,FALSE)</f>
        <v>#N/A</v>
      </c>
      <c r="D2" s="6" t="e">
        <f>VLOOKUP(Tableau1[NOM DE CLIENT],Tableau2[[Noms]:[Tél]],3,FALSE)</f>
        <v>#N/A</v>
      </c>
      <c r="E2" s="7" t="s">
        <v>55</v>
      </c>
      <c r="F2" s="8"/>
      <c r="G2" s="8"/>
      <c r="H2" s="9">
        <f>IF(Tableau1[RET]="",0,Tableau1[RET]-Tableau1[DEP])</f>
        <v>0</v>
      </c>
      <c r="I2" s="10"/>
      <c r="J2" s="10"/>
      <c r="K2" s="13" t="str">
        <f>IF(Tableau1[KM R]="","",Tableau1[KM R]-Tableau1[KM D])</f>
        <v/>
      </c>
      <c r="L2" s="11">
        <v>0</v>
      </c>
      <c r="M2" s="12">
        <f>IF(Tableau1[N/J]="","",Tableau1[N/J]*Tableau1[prix /jrs])</f>
        <v>0</v>
      </c>
      <c r="N2" s="12"/>
      <c r="O2" s="12">
        <f>IF(Tableau1[AVANCE]="",Tableau1[NET à PAYER],Tableau1[NET à PAYER]-Tableau1[AVANCE])</f>
        <v>0</v>
      </c>
      <c r="P2" s="14"/>
      <c r="Z2" t="s">
        <v>69</v>
      </c>
      <c r="AA2">
        <v>2</v>
      </c>
      <c r="AB2" t="s">
        <v>58</v>
      </c>
    </row>
    <row r="3" spans="1:29" x14ac:dyDescent="0.35">
      <c r="A3" s="15">
        <v>1</v>
      </c>
      <c r="B3" s="12" t="s">
        <v>47</v>
      </c>
      <c r="C3" s="42" t="str">
        <f>VLOOKUP(Tableau1[NOM DE CLIENT],Tableau2[[Noms]:[Tél]],2,FALSE)</f>
        <v>JKHG-5689</v>
      </c>
      <c r="D3" s="7">
        <f>VLOOKUP(Tableau1[NOM DE CLIENT],Tableau2[[Noms]:[Tél]],3,FALSE)</f>
        <v>60326589</v>
      </c>
      <c r="E3" s="7" t="s">
        <v>50</v>
      </c>
      <c r="F3" s="8">
        <v>42492</v>
      </c>
      <c r="G3" s="8">
        <v>42505</v>
      </c>
      <c r="H3" s="43">
        <f>IF(Tableau1[RET]="",0,Tableau1[RET]-Tableau1[DEP])</f>
        <v>13</v>
      </c>
      <c r="I3" s="10" t="s">
        <v>51</v>
      </c>
      <c r="J3" s="10" t="s">
        <v>52</v>
      </c>
      <c r="K3" s="13" t="str">
        <f>IF(Tableau1[KM R]="","",Tableau1[KM R]-Tableau1[KM D])</f>
        <v/>
      </c>
      <c r="L3" s="11" t="s">
        <v>51</v>
      </c>
      <c r="M3" s="12">
        <f>IF(Tableau1[N/J]="","",Tableau1[N/J]*Tableau1[prix /jrs])</f>
        <v>3900</v>
      </c>
      <c r="N3" s="12" t="s">
        <v>52</v>
      </c>
      <c r="O3" s="15">
        <f>IF(Tableau1[AVANCE]="",Tableau1[NET à PAYER],Tableau1[NET à PAYER]-Tableau1[AVANCE])</f>
        <v>3900</v>
      </c>
      <c r="P3" s="14"/>
      <c r="AA3">
        <v>3</v>
      </c>
      <c r="AB3" t="s">
        <v>59</v>
      </c>
    </row>
    <row r="4" spans="1:29" x14ac:dyDescent="0.35">
      <c r="AA4">
        <v>4</v>
      </c>
      <c r="AB4" t="s">
        <v>60</v>
      </c>
    </row>
    <row r="5" spans="1:29" x14ac:dyDescent="0.35">
      <c r="AA5">
        <v>5</v>
      </c>
      <c r="AB5" t="s">
        <v>61</v>
      </c>
    </row>
    <row r="6" spans="1:29" x14ac:dyDescent="0.35">
      <c r="AA6">
        <v>6</v>
      </c>
      <c r="AB6" t="s">
        <v>62</v>
      </c>
    </row>
    <row r="7" spans="1:29" x14ac:dyDescent="0.35">
      <c r="AA7">
        <v>7</v>
      </c>
      <c r="AB7" t="s">
        <v>63</v>
      </c>
    </row>
    <row r="8" spans="1:29" x14ac:dyDescent="0.35">
      <c r="AA8">
        <v>8</v>
      </c>
      <c r="AB8" t="s">
        <v>64</v>
      </c>
    </row>
    <row r="9" spans="1:29" x14ac:dyDescent="0.35">
      <c r="AA9">
        <v>9</v>
      </c>
      <c r="AB9" t="s">
        <v>65</v>
      </c>
    </row>
    <row r="10" spans="1:29" x14ac:dyDescent="0.35">
      <c r="AA10">
        <v>10</v>
      </c>
      <c r="AB10" t="s">
        <v>66</v>
      </c>
    </row>
    <row r="11" spans="1:29" x14ac:dyDescent="0.35">
      <c r="AA11">
        <v>11</v>
      </c>
      <c r="AB11" t="s">
        <v>67</v>
      </c>
    </row>
    <row r="12" spans="1:29" x14ac:dyDescent="0.35">
      <c r="AA12">
        <v>12</v>
      </c>
      <c r="AB12" t="s">
        <v>68</v>
      </c>
    </row>
  </sheetData>
  <pageMargins left="0.70866141732283472" right="0.70866141732283472" top="0.74803149606299213" bottom="0.74803149606299213" header="0.31496062992125984" footer="0.31496062992125984"/>
  <pageSetup paperSize="9" scale="61" fitToHeight="0" orientation="landscape" horizontalDpi="0" verticalDpi="0" r:id="rId1"/>
  <headerFooter>
    <oddHeader>&amp;CHISTORIQUE DES LOCATIONS</oddHeader>
    <oddFooter>&amp;C&amp;D&amp;R&amp;P/&amp;N</oddFooter>
  </headerFooter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5"/>
  <sheetViews>
    <sheetView workbookViewId="0">
      <selection activeCell="D1" sqref="D1"/>
    </sheetView>
  </sheetViews>
  <sheetFormatPr baseColWidth="10" defaultRowHeight="14.5" x14ac:dyDescent="0.35"/>
  <cols>
    <col min="1" max="1" width="15.81640625" style="23" customWidth="1"/>
    <col min="2" max="2" width="22" customWidth="1"/>
    <col min="3" max="3" width="21.453125" customWidth="1"/>
    <col min="4" max="4" width="20.1796875" customWidth="1"/>
    <col min="5" max="5" width="45.81640625" customWidth="1"/>
  </cols>
  <sheetData>
    <row r="1" spans="1:5" x14ac:dyDescent="0.35">
      <c r="A1" s="23" t="s">
        <v>25</v>
      </c>
      <c r="B1" t="s">
        <v>22</v>
      </c>
      <c r="C1" t="s">
        <v>23</v>
      </c>
      <c r="D1" t="s">
        <v>24</v>
      </c>
      <c r="E1" t="s">
        <v>46</v>
      </c>
    </row>
    <row r="2" spans="1:5" x14ac:dyDescent="0.35">
      <c r="A2" s="22">
        <v>42491</v>
      </c>
      <c r="B2" s="20" t="s">
        <v>16</v>
      </c>
      <c r="C2" s="21" t="s">
        <v>17</v>
      </c>
      <c r="D2" s="20">
        <v>668905428</v>
      </c>
      <c r="E2" s="18"/>
    </row>
    <row r="3" spans="1:5" x14ac:dyDescent="0.35">
      <c r="A3" s="22">
        <v>42491</v>
      </c>
      <c r="B3" s="19" t="s">
        <v>18</v>
      </c>
      <c r="C3" s="19" t="s">
        <v>19</v>
      </c>
      <c r="D3" s="19">
        <v>66025487</v>
      </c>
      <c r="E3" s="18"/>
    </row>
    <row r="4" spans="1:5" x14ac:dyDescent="0.35">
      <c r="A4" s="22">
        <v>42491</v>
      </c>
      <c r="B4" s="19" t="s">
        <v>20</v>
      </c>
      <c r="C4" s="19" t="s">
        <v>21</v>
      </c>
      <c r="D4" s="19">
        <v>6689524</v>
      </c>
      <c r="E4" s="18"/>
    </row>
    <row r="5" spans="1:5" x14ac:dyDescent="0.35">
      <c r="A5" s="39">
        <v>42492</v>
      </c>
      <c r="B5" s="40" t="s">
        <v>47</v>
      </c>
      <c r="C5" s="40" t="s">
        <v>48</v>
      </c>
      <c r="D5" s="40">
        <v>60326589</v>
      </c>
      <c r="E5" s="41" t="s">
        <v>49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G25"/>
  <sheetViews>
    <sheetView workbookViewId="0">
      <selection activeCell="E11" sqref="E11"/>
    </sheetView>
  </sheetViews>
  <sheetFormatPr baseColWidth="10" defaultRowHeight="14.5" x14ac:dyDescent="0.35"/>
  <cols>
    <col min="1" max="1" width="13" customWidth="1"/>
    <col min="2" max="2" width="16.81640625" customWidth="1"/>
    <col min="4" max="4" width="15.7265625" customWidth="1"/>
    <col min="5" max="5" width="18" customWidth="1"/>
  </cols>
  <sheetData>
    <row r="1" spans="1:7" x14ac:dyDescent="0.35">
      <c r="A1" t="s">
        <v>53</v>
      </c>
    </row>
    <row r="2" spans="1:7" x14ac:dyDescent="0.35">
      <c r="A2" t="s">
        <v>37</v>
      </c>
    </row>
    <row r="3" spans="1:7" x14ac:dyDescent="0.35">
      <c r="A3" t="s">
        <v>26</v>
      </c>
    </row>
    <row r="4" spans="1:7" x14ac:dyDescent="0.35">
      <c r="A4" t="s">
        <v>27</v>
      </c>
    </row>
    <row r="5" spans="1:7" x14ac:dyDescent="0.35">
      <c r="A5" t="s">
        <v>28</v>
      </c>
      <c r="E5" s="1"/>
    </row>
    <row r="6" spans="1:7" x14ac:dyDescent="0.35">
      <c r="D6" s="35" t="s">
        <v>38</v>
      </c>
      <c r="E6" s="36">
        <f ca="1">TODAY()</f>
        <v>42503</v>
      </c>
      <c r="F6" s="35"/>
    </row>
    <row r="7" spans="1:7" x14ac:dyDescent="0.35">
      <c r="D7" s="35"/>
      <c r="E7" s="35"/>
      <c r="F7" s="35"/>
    </row>
    <row r="8" spans="1:7" x14ac:dyDescent="0.35">
      <c r="D8" s="35" t="s">
        <v>39</v>
      </c>
      <c r="E8" s="37">
        <v>1</v>
      </c>
      <c r="F8" s="35"/>
      <c r="G8" t="s">
        <v>45</v>
      </c>
    </row>
    <row r="9" spans="1:7" x14ac:dyDescent="0.35">
      <c r="D9" s="35" t="s">
        <v>29</v>
      </c>
      <c r="E9" s="35" t="str">
        <f>VLOOKUP(E8,Tableau1[],2,FALSE)</f>
        <v>ADIB MUSTAPHA</v>
      </c>
      <c r="F9" s="35"/>
    </row>
    <row r="10" spans="1:7" ht="15" thickBot="1" x14ac:dyDescent="0.4"/>
    <row r="11" spans="1:7" ht="15" thickTop="1" x14ac:dyDescent="0.35">
      <c r="A11" s="47" t="s">
        <v>30</v>
      </c>
      <c r="B11" s="48"/>
      <c r="C11" s="49"/>
      <c r="D11" s="24"/>
      <c r="E11" s="24"/>
    </row>
    <row r="12" spans="1:7" x14ac:dyDescent="0.35">
      <c r="A12" s="44" t="s">
        <v>40</v>
      </c>
      <c r="B12" s="25" t="s">
        <v>31</v>
      </c>
      <c r="C12" s="26">
        <f>VLOOKUP(E8,Tableau1[],6,FALSE)</f>
        <v>42492</v>
      </c>
    </row>
    <row r="13" spans="1:7" x14ac:dyDescent="0.35">
      <c r="A13" s="44"/>
      <c r="B13" s="25" t="s">
        <v>41</v>
      </c>
      <c r="C13" s="26">
        <f>VLOOKUP(E8,Tableau1[],7,FALSE)</f>
        <v>42505</v>
      </c>
    </row>
    <row r="14" spans="1:7" x14ac:dyDescent="0.35">
      <c r="A14" s="31"/>
      <c r="B14" s="25" t="s">
        <v>32</v>
      </c>
      <c r="C14" s="27">
        <f>VLOOKUP(E8,Tableau1[],8,FALSE)</f>
        <v>13</v>
      </c>
    </row>
    <row r="15" spans="1:7" x14ac:dyDescent="0.35">
      <c r="A15" s="32"/>
      <c r="B15" s="25"/>
      <c r="C15" s="27"/>
    </row>
    <row r="16" spans="1:7" x14ac:dyDescent="0.35">
      <c r="A16" s="32"/>
      <c r="B16" s="25" t="s">
        <v>33</v>
      </c>
      <c r="C16" s="28" t="str">
        <f>VLOOKUP(E8,Tableau1[],12,FALSE)</f>
        <v>300</v>
      </c>
    </row>
    <row r="17" spans="1:3" x14ac:dyDescent="0.35">
      <c r="A17" s="32"/>
      <c r="B17" s="25" t="s">
        <v>34</v>
      </c>
      <c r="C17" s="28">
        <f>VLOOKUP(E8,Tableau1[],13,FALSE)</f>
        <v>3900</v>
      </c>
    </row>
    <row r="18" spans="1:3" x14ac:dyDescent="0.35">
      <c r="A18" s="32"/>
      <c r="B18" s="25" t="s">
        <v>35</v>
      </c>
      <c r="C18" s="28" t="str">
        <f>VLOOKUP(E8,Tableau1[],14,FALSE)</f>
        <v/>
      </c>
    </row>
    <row r="19" spans="1:3" x14ac:dyDescent="0.35">
      <c r="A19" s="32"/>
      <c r="B19" s="25" t="s">
        <v>36</v>
      </c>
      <c r="C19" s="34">
        <f>VLOOKUP(E8,Tableau1[],15,FALSE)</f>
        <v>3900</v>
      </c>
    </row>
    <row r="20" spans="1:3" x14ac:dyDescent="0.35">
      <c r="A20" s="33"/>
      <c r="B20" s="25"/>
      <c r="C20" s="27"/>
    </row>
    <row r="21" spans="1:3" x14ac:dyDescent="0.35">
      <c r="A21" s="45" t="s">
        <v>44</v>
      </c>
      <c r="B21" s="25" t="s">
        <v>31</v>
      </c>
      <c r="C21" s="28" t="str">
        <f>VLOOKUP(E8,Tableau1[],9,FALSE)</f>
        <v>300</v>
      </c>
    </row>
    <row r="22" spans="1:3" x14ac:dyDescent="0.35">
      <c r="A22" s="45"/>
      <c r="B22" s="25" t="s">
        <v>41</v>
      </c>
      <c r="C22" s="28" t="str">
        <f>VLOOKUP(E8,Tableau1[],10,FALSE)</f>
        <v/>
      </c>
    </row>
    <row r="23" spans="1:3" ht="15" thickBot="1" x14ac:dyDescent="0.4">
      <c r="A23" s="46"/>
      <c r="B23" s="29" t="s">
        <v>42</v>
      </c>
      <c r="C23" s="30" t="str">
        <f>VLOOKUP(E8,Tableau1[],11,FALSE)</f>
        <v/>
      </c>
    </row>
    <row r="24" spans="1:3" ht="15" thickTop="1" x14ac:dyDescent="0.35"/>
    <row r="25" spans="1:3" x14ac:dyDescent="0.35">
      <c r="A25" t="s">
        <v>43</v>
      </c>
      <c r="B25">
        <f>VLOOKUP(E8,Tableau1[],16,FALSE)</f>
        <v>0</v>
      </c>
    </row>
  </sheetData>
  <mergeCells count="3">
    <mergeCell ref="A12:A13"/>
    <mergeCell ref="A21:A23"/>
    <mergeCell ref="A11:C11"/>
  </mergeCells>
  <dataValidations count="1">
    <dataValidation type="list" allowBlank="1" showInputMessage="1" showErrorMessage="1" sqref="E8">
      <formula1>N_Contrat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Accueil</vt:lpstr>
      <vt:lpstr>BD</vt:lpstr>
      <vt:lpstr>Clients</vt:lpstr>
      <vt:lpstr>Facture</vt:lpstr>
      <vt:lpstr>Facture!Zone_d_impression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</dc:creator>
  <cp:lastModifiedBy>AFEH56</cp:lastModifiedBy>
  <cp:lastPrinted>2016-05-13T13:50:19Z</cp:lastPrinted>
  <dcterms:created xsi:type="dcterms:W3CDTF">2016-04-29T15:41:40Z</dcterms:created>
  <dcterms:modified xsi:type="dcterms:W3CDTF">2016-05-13T13:51:56Z</dcterms:modified>
</cp:coreProperties>
</file>