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10668" tabRatio="905" activeTab="13"/>
  </bookViews>
  <sheets>
    <sheet name="Janvier" sheetId="3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Listes" sheetId="1" r:id="rId13"/>
    <sheet name="Accueil" sheetId="2" r:id="rId14"/>
  </sheets>
  <functionGroups builtInGroupCount="18"/>
  <definedNames>
    <definedName name="An">Accueil!$BG$14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3" l="1"/>
  <c r="I13" i="3" l="1"/>
  <c r="L5" i="14"/>
  <c r="L5" i="13"/>
  <c r="L5" i="12"/>
  <c r="L5" i="11"/>
  <c r="L5" i="10"/>
  <c r="L5" i="9"/>
  <c r="L5" i="8"/>
  <c r="L5" i="7"/>
  <c r="L5" i="6"/>
  <c r="L5" i="5"/>
  <c r="L8" i="9"/>
  <c r="L6" i="9"/>
  <c r="L8" i="8"/>
  <c r="L6" i="8"/>
  <c r="L8" i="7"/>
  <c r="L6" i="7"/>
  <c r="L20" i="14"/>
  <c r="L21" i="14"/>
  <c r="L22" i="14"/>
  <c r="L23" i="14"/>
  <c r="L24" i="14"/>
  <c r="L25" i="14"/>
  <c r="L26" i="14"/>
  <c r="L27" i="14"/>
  <c r="L28" i="14"/>
  <c r="L29" i="14"/>
  <c r="L30" i="14"/>
  <c r="L31" i="14"/>
  <c r="L19" i="14"/>
  <c r="L12" i="14"/>
  <c r="L13" i="14"/>
  <c r="L14" i="14"/>
  <c r="L15" i="14"/>
  <c r="L16" i="14"/>
  <c r="L17" i="14"/>
  <c r="L11" i="14"/>
  <c r="L20" i="13"/>
  <c r="L21" i="13"/>
  <c r="L22" i="13"/>
  <c r="L23" i="13"/>
  <c r="L24" i="13"/>
  <c r="L25" i="13"/>
  <c r="L26" i="13"/>
  <c r="L27" i="13"/>
  <c r="L28" i="13"/>
  <c r="L29" i="13"/>
  <c r="L30" i="13"/>
  <c r="L31" i="13"/>
  <c r="L19" i="13"/>
  <c r="L12" i="13"/>
  <c r="L13" i="13"/>
  <c r="L14" i="13"/>
  <c r="L15" i="13"/>
  <c r="L16" i="13"/>
  <c r="L17" i="13"/>
  <c r="L11" i="13"/>
  <c r="L20" i="12"/>
  <c r="L21" i="12"/>
  <c r="L22" i="12"/>
  <c r="L23" i="12"/>
  <c r="L24" i="12"/>
  <c r="L25" i="12"/>
  <c r="L26" i="12"/>
  <c r="L27" i="12"/>
  <c r="L28" i="12"/>
  <c r="L29" i="12"/>
  <c r="L30" i="12"/>
  <c r="L31" i="12"/>
  <c r="L19" i="12"/>
  <c r="L12" i="12"/>
  <c r="L13" i="12"/>
  <c r="L14" i="12"/>
  <c r="L15" i="12"/>
  <c r="L16" i="12"/>
  <c r="L17" i="12"/>
  <c r="L11" i="12"/>
  <c r="L20" i="11"/>
  <c r="L21" i="11"/>
  <c r="L22" i="11"/>
  <c r="L23" i="11"/>
  <c r="L24" i="11"/>
  <c r="L25" i="11"/>
  <c r="L26" i="11"/>
  <c r="L27" i="11"/>
  <c r="L28" i="11"/>
  <c r="L29" i="11"/>
  <c r="L30" i="11"/>
  <c r="L31" i="11"/>
  <c r="L19" i="11"/>
  <c r="L12" i="11"/>
  <c r="L13" i="11"/>
  <c r="L14" i="11"/>
  <c r="L15" i="11"/>
  <c r="L16" i="11"/>
  <c r="L17" i="11"/>
  <c r="L11" i="11"/>
  <c r="L20" i="10"/>
  <c r="L21" i="10"/>
  <c r="L22" i="10"/>
  <c r="L23" i="10"/>
  <c r="L24" i="10"/>
  <c r="L25" i="10"/>
  <c r="L26" i="10"/>
  <c r="L27" i="10"/>
  <c r="L28" i="10"/>
  <c r="L29" i="10"/>
  <c r="L30" i="10"/>
  <c r="L31" i="10"/>
  <c r="L19" i="10"/>
  <c r="L12" i="10"/>
  <c r="L13" i="10"/>
  <c r="L14" i="10"/>
  <c r="L15" i="10"/>
  <c r="L16" i="10"/>
  <c r="L17" i="10"/>
  <c r="L11" i="10"/>
  <c r="L20" i="9"/>
  <c r="L21" i="9"/>
  <c r="L22" i="9"/>
  <c r="L23" i="9"/>
  <c r="L24" i="9"/>
  <c r="L25" i="9"/>
  <c r="L26" i="9"/>
  <c r="L27" i="9"/>
  <c r="L28" i="9"/>
  <c r="L29" i="9"/>
  <c r="L30" i="9"/>
  <c r="L31" i="9"/>
  <c r="L19" i="9"/>
  <c r="L12" i="9"/>
  <c r="L13" i="9"/>
  <c r="L14" i="9"/>
  <c r="L15" i="9"/>
  <c r="L16" i="9"/>
  <c r="L17" i="9"/>
  <c r="L11" i="9"/>
  <c r="L20" i="8"/>
  <c r="L21" i="8"/>
  <c r="L22" i="8"/>
  <c r="L23" i="8"/>
  <c r="L24" i="8"/>
  <c r="L25" i="8"/>
  <c r="L26" i="8"/>
  <c r="L27" i="8"/>
  <c r="L28" i="8"/>
  <c r="L29" i="8"/>
  <c r="L30" i="8"/>
  <c r="L31" i="8"/>
  <c r="L19" i="8"/>
  <c r="L12" i="8"/>
  <c r="L13" i="8"/>
  <c r="L14" i="8"/>
  <c r="L15" i="8"/>
  <c r="L16" i="8"/>
  <c r="L17" i="8"/>
  <c r="L11" i="8"/>
  <c r="L20" i="7"/>
  <c r="L21" i="7"/>
  <c r="L22" i="7"/>
  <c r="L23" i="7"/>
  <c r="L24" i="7"/>
  <c r="L25" i="7"/>
  <c r="L26" i="7"/>
  <c r="L27" i="7"/>
  <c r="L28" i="7"/>
  <c r="L29" i="7"/>
  <c r="L30" i="7"/>
  <c r="L31" i="7"/>
  <c r="L12" i="7"/>
  <c r="L13" i="7"/>
  <c r="L14" i="7"/>
  <c r="L15" i="7"/>
  <c r="L16" i="7"/>
  <c r="L17" i="7"/>
  <c r="L19" i="7"/>
  <c r="L11" i="7"/>
  <c r="L20" i="6"/>
  <c r="L21" i="6"/>
  <c r="L22" i="6"/>
  <c r="L23" i="6"/>
  <c r="L24" i="6"/>
  <c r="L25" i="6"/>
  <c r="L26" i="6"/>
  <c r="L27" i="6"/>
  <c r="L28" i="6"/>
  <c r="L29" i="6"/>
  <c r="L30" i="6"/>
  <c r="L31" i="6"/>
  <c r="L12" i="6"/>
  <c r="L13" i="6"/>
  <c r="L14" i="6"/>
  <c r="L15" i="6"/>
  <c r="L16" i="6"/>
  <c r="L17" i="6"/>
  <c r="L19" i="6"/>
  <c r="L11" i="6"/>
  <c r="L20" i="5"/>
  <c r="L21" i="5"/>
  <c r="L22" i="5"/>
  <c r="L23" i="5"/>
  <c r="L24" i="5"/>
  <c r="L25" i="5"/>
  <c r="L26" i="5"/>
  <c r="L27" i="5"/>
  <c r="L28" i="5"/>
  <c r="L29" i="5"/>
  <c r="L30" i="5"/>
  <c r="L31" i="5"/>
  <c r="L12" i="5"/>
  <c r="L13" i="5"/>
  <c r="L14" i="5"/>
  <c r="L15" i="5"/>
  <c r="L16" i="5"/>
  <c r="L17" i="5"/>
  <c r="L19" i="5"/>
  <c r="L19" i="3"/>
  <c r="L11" i="5"/>
  <c r="L11" i="3"/>
  <c r="L20" i="4"/>
  <c r="L21" i="4"/>
  <c r="L22" i="4"/>
  <c r="L23" i="4"/>
  <c r="L24" i="4"/>
  <c r="L25" i="4"/>
  <c r="L26" i="4"/>
  <c r="L27" i="4"/>
  <c r="L28" i="4"/>
  <c r="L29" i="4"/>
  <c r="L30" i="4"/>
  <c r="L31" i="4"/>
  <c r="L19" i="4"/>
  <c r="L12" i="4"/>
  <c r="L13" i="4"/>
  <c r="L14" i="4"/>
  <c r="L15" i="4"/>
  <c r="L16" i="4"/>
  <c r="L17" i="4"/>
  <c r="L11" i="4"/>
  <c r="L20" i="3"/>
  <c r="L21" i="3"/>
  <c r="L22" i="3"/>
  <c r="L23" i="3"/>
  <c r="L24" i="3"/>
  <c r="L25" i="3"/>
  <c r="L26" i="3"/>
  <c r="L27" i="3"/>
  <c r="L28" i="3"/>
  <c r="L29" i="3"/>
  <c r="L30" i="3"/>
  <c r="L31" i="3"/>
  <c r="L12" i="3"/>
  <c r="L13" i="3"/>
  <c r="L14" i="3"/>
  <c r="L15" i="3"/>
  <c r="L16" i="3"/>
  <c r="L17" i="3"/>
  <c r="L6" i="4"/>
  <c r="L6" i="5"/>
  <c r="L6" i="6"/>
  <c r="L6" i="10"/>
  <c r="L6" i="11"/>
  <c r="L6" i="12"/>
  <c r="L6" i="13"/>
  <c r="L6" i="14"/>
  <c r="L8" i="14"/>
  <c r="L8" i="13"/>
  <c r="L8" i="12"/>
  <c r="L8" i="11"/>
  <c r="L8" i="10"/>
  <c r="L8" i="6"/>
  <c r="L8" i="5"/>
  <c r="L8" i="4"/>
  <c r="L8" i="3"/>
  <c r="L6" i="3"/>
  <c r="BG9" i="2"/>
  <c r="B2" i="13" a="1"/>
  <c r="B2" i="4" a="1"/>
  <c r="B2" i="6" a="1"/>
  <c r="B2" i="8" a="1"/>
  <c r="B2" i="14" a="1"/>
  <c r="B2" i="11" a="1"/>
  <c r="B2" i="12" a="1"/>
  <c r="B2" i="3" a="1"/>
  <c r="B2" i="10" a="1"/>
  <c r="B2" i="9" a="1"/>
  <c r="B2" i="1" a="1"/>
  <c r="B2" i="7" a="1"/>
  <c r="B2" i="5" a="1"/>
  <c r="B2" i="1" l="1"/>
  <c r="B2" i="3"/>
  <c r="L5" i="3"/>
  <c r="B2" i="7"/>
  <c r="B2" i="11"/>
  <c r="B2" i="6"/>
  <c r="B2" i="10"/>
  <c r="B2" i="13"/>
  <c r="B2" i="5"/>
  <c r="B2" i="14"/>
  <c r="B2" i="9"/>
  <c r="B2" i="12"/>
  <c r="B2" i="8"/>
  <c r="B2" i="4"/>
  <c r="L7" i="5"/>
  <c r="L7" i="6"/>
  <c r="L7" i="7"/>
  <c r="L7" i="8"/>
  <c r="L7" i="9"/>
  <c r="L7" i="10"/>
  <c r="L7" i="11"/>
  <c r="L7" i="12"/>
  <c r="L7" i="13"/>
  <c r="L7" i="14"/>
  <c r="L7" i="3" l="1"/>
  <c r="L9" i="13"/>
  <c r="L9" i="12"/>
  <c r="L9" i="5"/>
  <c r="L9" i="11"/>
  <c r="L9" i="7"/>
  <c r="L9" i="6"/>
  <c r="L9" i="9"/>
  <c r="L9" i="10"/>
  <c r="L9" i="14"/>
  <c r="L9" i="8"/>
  <c r="L9" i="3" l="1"/>
  <c r="L5" i="4" l="1"/>
  <c r="L7" i="4" l="1"/>
  <c r="L9" i="4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<sst xmlns="http://schemas.openxmlformats.org/spreadsheetml/2006/main" count="587" uniqueCount="111">
  <si>
    <t>dépenses</t>
  </si>
  <si>
    <t>Indemnités</t>
  </si>
  <si>
    <t>Rentes</t>
  </si>
  <si>
    <t>Allocations</t>
  </si>
  <si>
    <t>Salaires</t>
  </si>
  <si>
    <t>Logement</t>
  </si>
  <si>
    <t>iD</t>
  </si>
  <si>
    <t>rubrique</t>
  </si>
  <si>
    <t>libellé</t>
  </si>
  <si>
    <t>mouvement</t>
  </si>
  <si>
    <t>notes</t>
  </si>
  <si>
    <t>Espèces</t>
  </si>
  <si>
    <t>Loyer</t>
  </si>
  <si>
    <t>Alimentation</t>
  </si>
  <si>
    <t>Maison</t>
  </si>
  <si>
    <t>Santé</t>
  </si>
  <si>
    <t>CHF</t>
  </si>
  <si>
    <t>Feuilles mois</t>
  </si>
  <si>
    <t>Autres feuilles</t>
  </si>
  <si>
    <t>TS_Onglets</t>
  </si>
  <si>
    <t>Emprunts</t>
  </si>
  <si>
    <t>Remboursements</t>
  </si>
  <si>
    <t>Subsides</t>
  </si>
  <si>
    <t>Communications</t>
  </si>
  <si>
    <t>Dettes</t>
  </si>
  <si>
    <t>Loisirs</t>
  </si>
  <si>
    <t>Transports</t>
  </si>
  <si>
    <t>Vacances</t>
  </si>
  <si>
    <t>Voiture</t>
  </si>
  <si>
    <t>Janvier</t>
  </si>
  <si>
    <t>T01_Arc</t>
  </si>
  <si>
    <t>Banque BCGE</t>
  </si>
  <si>
    <t>Février</t>
  </si>
  <si>
    <t>T02_Arc</t>
  </si>
  <si>
    <t>Mars</t>
  </si>
  <si>
    <t>T03_Arc</t>
  </si>
  <si>
    <t>Avril</t>
  </si>
  <si>
    <t>T04_Arc</t>
  </si>
  <si>
    <t>Mai</t>
  </si>
  <si>
    <t>T05_Arc</t>
  </si>
  <si>
    <t>PostFinance</t>
  </si>
  <si>
    <t>Juin</t>
  </si>
  <si>
    <t>T06_Arc</t>
  </si>
  <si>
    <t>Virement bancaire</t>
  </si>
  <si>
    <t>Juillet</t>
  </si>
  <si>
    <t>T07_Arc</t>
  </si>
  <si>
    <t>Août</t>
  </si>
  <si>
    <t>T08_Arc</t>
  </si>
  <si>
    <t>Septembre</t>
  </si>
  <si>
    <t>T09_Arc</t>
  </si>
  <si>
    <t>Octobre</t>
  </si>
  <si>
    <t>T10_Arc</t>
  </si>
  <si>
    <t>Novembre</t>
  </si>
  <si>
    <t>T11_Arc</t>
  </si>
  <si>
    <t>Décembre</t>
  </si>
  <si>
    <t>T12_Arc</t>
  </si>
  <si>
    <t>Prime maladie 1</t>
  </si>
  <si>
    <t>Prime maladie 2</t>
  </si>
  <si>
    <t>Tables</t>
  </si>
  <si>
    <t>Archives</t>
  </si>
  <si>
    <t>Onglets</t>
  </si>
  <si>
    <t>TS_01</t>
  </si>
  <si>
    <t>TS_02</t>
  </si>
  <si>
    <t>TS_03</t>
  </si>
  <si>
    <t>TS_04</t>
  </si>
  <si>
    <t>TS_05</t>
  </si>
  <si>
    <t>TS_06</t>
  </si>
  <si>
    <t>TS_07</t>
  </si>
  <si>
    <t>TS_08</t>
  </si>
  <si>
    <t>TS_09</t>
  </si>
  <si>
    <t>TS_10</t>
  </si>
  <si>
    <t>TS_11</t>
  </si>
  <si>
    <t>TS_12</t>
  </si>
  <si>
    <t>Solde précédent</t>
  </si>
  <si>
    <t>Nouveau solde</t>
  </si>
  <si>
    <t>Saisir l'année</t>
  </si>
  <si>
    <t>Administration</t>
  </si>
  <si>
    <t>Impôts</t>
  </si>
  <si>
    <t>Semaine 1</t>
  </si>
  <si>
    <t>Salaire net 1</t>
  </si>
  <si>
    <t>Salaire net 2</t>
  </si>
  <si>
    <t>AVS net 1</t>
  </si>
  <si>
    <t>AVS net 2</t>
  </si>
  <si>
    <t>LPP net 1</t>
  </si>
  <si>
    <t>LPP net 2</t>
  </si>
  <si>
    <t>Société</t>
  </si>
  <si>
    <t>date valeur</t>
  </si>
  <si>
    <t>journal comptable</t>
  </si>
  <si>
    <t>Récapitulatif du mois</t>
  </si>
  <si>
    <t>revenus</t>
  </si>
  <si>
    <t>Revenus du mois</t>
  </si>
  <si>
    <t>Total revenus</t>
  </si>
  <si>
    <t>Total dépenses</t>
  </si>
  <si>
    <t>Détail revenus</t>
  </si>
  <si>
    <t>Détail dépenses</t>
  </si>
  <si>
    <t>Test 1</t>
  </si>
  <si>
    <t>Test 2</t>
  </si>
  <si>
    <t>Test 3</t>
  </si>
  <si>
    <t>Test 4</t>
  </si>
  <si>
    <t>Test 5</t>
  </si>
  <si>
    <t>Test 6</t>
  </si>
  <si>
    <t>Test 8</t>
  </si>
  <si>
    <t>Total</t>
  </si>
  <si>
    <t>Test 1 février</t>
  </si>
  <si>
    <t>Test 2 février</t>
  </si>
  <si>
    <t>Test 3 février</t>
  </si>
  <si>
    <t>Test 4 février</t>
  </si>
  <si>
    <t>Test 7</t>
  </si>
  <si>
    <t>02.01.2025</t>
  </si>
  <si>
    <t>accueil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</si>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</sst>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8" x14ac:knownFonts="1">
    <font>
      <sz val="8"/>
      <color theme="1"/>
      <name val="Tahoma"/>
      <family val="2"/>
    </font>
    <font>
      <sz val="8"/>
      <name val="Tahoma"/>
      <family val="2"/>
    </font>
    <font>
      <sz val="7"/>
      <color theme="1"/>
      <name val="Tahoma"/>
      <family val="2"/>
    </font>
    <font>
      <b/>
      <sz val="7"/>
      <color theme="0"/>
      <name val="Tahoma"/>
      <family val="2"/>
    </font>
    <font>
      <b/>
      <sz val="7"/>
      <color theme="1"/>
      <name val="Tahoma"/>
      <family val="2"/>
    </font>
    <font>
      <sz val="7"/>
      <name val="Tahoma"/>
      <family val="2"/>
    </font>
    <font>
      <b/>
      <sz val="18"/>
      <color theme="1"/>
      <name val="Arial"/>
      <family val="2"/>
    </font>
    <font>
      <b/>
      <sz val="18"/>
      <color indexed="8"/>
      <name val="Arial"/>
      <family val="2"/>
    </font>
    <font>
      <b/>
      <sz val="18"/>
      <color rgb="FFFFFF00"/>
      <name val="Arial"/>
      <family val="2"/>
    </font>
    <font>
      <sz val="7"/>
      <color theme="0" tint="-0.499984740745262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7"/>
      <color rgb="FFFFFF00"/>
      <name val="Tahoma"/>
      <family val="2"/>
    </font>
    <font>
      <b/>
      <sz val="8"/>
      <color theme="5" tint="-0.249977111117893"/>
      <name val="Arial"/>
      <family val="2"/>
    </font>
    <font>
      <b/>
      <sz val="8"/>
      <color theme="1"/>
      <name val="Tahoma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i/>
      <sz val="9"/>
      <color theme="1"/>
      <name val="Arial"/>
      <family val="2"/>
    </font>
    <font>
      <b/>
      <i/>
      <sz val="7"/>
      <color theme="0" tint="-0.499984740745262"/>
      <name val="Arial"/>
      <family val="2"/>
    </font>
    <font>
      <sz val="7"/>
      <name val="Arial"/>
      <family val="2"/>
    </font>
    <font>
      <b/>
      <sz val="7"/>
      <color theme="5" tint="-0.249977111117893"/>
      <name val="Arial"/>
      <family val="2"/>
    </font>
    <font>
      <sz val="7"/>
      <color theme="1"/>
      <name val="Arial"/>
      <family val="2"/>
    </font>
    <font>
      <b/>
      <sz val="7"/>
      <color rgb="FFFFFF00"/>
      <name val="Arial"/>
      <family val="2"/>
    </font>
    <font>
      <b/>
      <sz val="7"/>
      <color theme="1"/>
      <name val="Arial"/>
      <family val="2"/>
    </font>
    <font>
      <b/>
      <i/>
      <sz val="7"/>
      <color indexed="23" tint="-0.499984740745262"/>
      <name val="Arial"/>
      <family val="2"/>
    </font>
    <font>
      <sz val="7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6337778862885"/>
        <bgColor indexed="64"/>
      </patternFill>
    </fill>
  </fills>
  <borders count="2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 indent="1"/>
    </xf>
    <xf numFmtId="1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4" fillId="0" borderId="0" xfId="0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right" vertical="center" indent="1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right" vertical="center" indent="1"/>
    </xf>
    <xf numFmtId="0" fontId="2" fillId="5" borderId="0" xfId="0" applyFont="1" applyFill="1" applyBorder="1" applyAlignment="1">
      <alignment vertical="center"/>
    </xf>
    <xf numFmtId="4" fontId="2" fillId="5" borderId="4" xfId="0" applyNumberFormat="1" applyFont="1" applyFill="1" applyBorder="1" applyAlignment="1">
      <alignment horizontal="right" vertical="center"/>
    </xf>
    <xf numFmtId="0" fontId="2" fillId="5" borderId="5" xfId="0" applyFont="1" applyFill="1" applyBorder="1" applyAlignment="1">
      <alignment vertical="center"/>
    </xf>
    <xf numFmtId="4" fontId="2" fillId="5" borderId="6" xfId="0" applyNumberFormat="1" applyFont="1" applyFill="1" applyBorder="1" applyAlignment="1">
      <alignment horizontal="right" vertical="center"/>
    </xf>
    <xf numFmtId="0" fontId="2" fillId="5" borderId="7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164" fontId="3" fillId="6" borderId="0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14" fontId="3" fillId="6" borderId="0" xfId="0" applyNumberFormat="1" applyFont="1" applyFill="1" applyBorder="1" applyAlignment="1">
      <alignment vertical="center"/>
    </xf>
    <xf numFmtId="4" fontId="3" fillId="6" borderId="0" xfId="0" applyNumberFormat="1" applyFont="1" applyFill="1" applyBorder="1" applyAlignment="1">
      <alignment horizontal="right" vertical="center"/>
    </xf>
    <xf numFmtId="0" fontId="2" fillId="6" borderId="0" xfId="0" applyFont="1" applyFill="1" applyBorder="1" applyAlignment="1">
      <alignment vertical="center"/>
    </xf>
    <xf numFmtId="4" fontId="2" fillId="6" borderId="0" xfId="0" applyNumberFormat="1" applyFont="1" applyFill="1" applyBorder="1" applyAlignment="1">
      <alignment horizontal="right" vertical="center"/>
    </xf>
    <xf numFmtId="0" fontId="2" fillId="6" borderId="0" xfId="0" applyFont="1" applyFill="1" applyAlignment="1">
      <alignment vertical="center"/>
    </xf>
    <xf numFmtId="164" fontId="2" fillId="6" borderId="0" xfId="0" quotePrefix="1" applyNumberFormat="1" applyFont="1" applyFill="1" applyBorder="1" applyAlignment="1">
      <alignment horizontal="center" vertical="center"/>
    </xf>
    <xf numFmtId="14" fontId="2" fillId="6" borderId="0" xfId="0" applyNumberFormat="1" applyFont="1" applyFill="1" applyBorder="1" applyAlignment="1">
      <alignment horizontal="center" vertical="center"/>
    </xf>
    <xf numFmtId="164" fontId="2" fillId="6" borderId="0" xfId="0" applyNumberFormat="1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4" fontId="5" fillId="6" borderId="0" xfId="0" applyNumberFormat="1" applyFont="1" applyFill="1" applyBorder="1" applyAlignment="1">
      <alignment horizontal="right" vertical="center"/>
    </xf>
    <xf numFmtId="0" fontId="4" fillId="6" borderId="0" xfId="0" applyFont="1" applyFill="1" applyBorder="1" applyAlignment="1">
      <alignment vertical="center"/>
    </xf>
    <xf numFmtId="4" fontId="4" fillId="6" borderId="0" xfId="0" applyNumberFormat="1" applyFont="1" applyFill="1" applyBorder="1" applyAlignment="1">
      <alignment horizontal="center" vertical="center"/>
    </xf>
    <xf numFmtId="14" fontId="2" fillId="6" borderId="0" xfId="0" applyNumberFormat="1" applyFont="1" applyFill="1" applyBorder="1" applyAlignment="1">
      <alignment vertical="center"/>
    </xf>
    <xf numFmtId="164" fontId="2" fillId="6" borderId="0" xfId="0" applyNumberFormat="1" applyFont="1" applyFill="1" applyAlignment="1">
      <alignment horizontal="center" vertical="center"/>
    </xf>
    <xf numFmtId="14" fontId="2" fillId="6" borderId="0" xfId="0" applyNumberFormat="1" applyFont="1" applyFill="1" applyAlignment="1">
      <alignment vertical="center"/>
    </xf>
    <xf numFmtId="4" fontId="2" fillId="6" borderId="0" xfId="0" applyNumberFormat="1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0" fontId="8" fillId="7" borderId="0" xfId="0" applyFont="1" applyFill="1" applyAlignment="1">
      <alignment vertical="center"/>
    </xf>
    <xf numFmtId="0" fontId="11" fillId="6" borderId="0" xfId="0" applyFont="1" applyFill="1" applyAlignment="1">
      <alignment vertical="center"/>
    </xf>
    <xf numFmtId="4" fontId="10" fillId="5" borderId="1" xfId="0" applyNumberFormat="1" applyFont="1" applyFill="1" applyBorder="1" applyAlignment="1">
      <alignment horizontal="right" vertical="center"/>
    </xf>
    <xf numFmtId="0" fontId="10" fillId="5" borderId="2" xfId="0" applyFont="1" applyFill="1" applyBorder="1" applyAlignment="1">
      <alignment vertical="center"/>
    </xf>
    <xf numFmtId="4" fontId="10" fillId="5" borderId="2" xfId="0" applyNumberFormat="1" applyFont="1" applyFill="1" applyBorder="1" applyAlignment="1">
      <alignment horizontal="right" vertical="center"/>
    </xf>
    <xf numFmtId="0" fontId="10" fillId="5" borderId="3" xfId="0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0" fillId="5" borderId="1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  <xf numFmtId="0" fontId="2" fillId="8" borderId="0" xfId="0" applyFont="1" applyFill="1" applyBorder="1" applyAlignment="1">
      <alignment vertical="center"/>
    </xf>
    <xf numFmtId="0" fontId="6" fillId="6" borderId="0" xfId="0" applyFont="1" applyFill="1" applyAlignment="1">
      <alignment vertical="center"/>
    </xf>
    <xf numFmtId="0" fontId="6" fillId="7" borderId="0" xfId="0" applyFont="1" applyFill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4" fontId="12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right" vertical="center" indent="1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right" vertical="center" indent="1"/>
    </xf>
    <xf numFmtId="0" fontId="15" fillId="3" borderId="0" xfId="0" applyNumberFormat="1" applyFont="1" applyFill="1" applyAlignment="1">
      <alignment horizontal="left" vertical="center"/>
    </xf>
    <xf numFmtId="0" fontId="16" fillId="3" borderId="0" xfId="0" applyNumberFormat="1" applyFont="1" applyFill="1" applyAlignment="1">
      <alignment vertical="center"/>
    </xf>
    <xf numFmtId="0" fontId="16" fillId="3" borderId="0" xfId="0" applyNumberFormat="1" applyFont="1" applyFill="1" applyAlignment="1">
      <alignment horizontal="center" vertical="center"/>
    </xf>
    <xf numFmtId="0" fontId="16" fillId="3" borderId="0" xfId="0" applyNumberFormat="1" applyFont="1" applyFill="1" applyAlignment="1">
      <alignment horizontal="right" vertical="center" indent="1"/>
    </xf>
    <xf numFmtId="0" fontId="17" fillId="3" borderId="0" xfId="0" applyNumberFormat="1" applyFont="1" applyFill="1" applyAlignment="1">
      <alignment horizontal="right" vertical="center"/>
    </xf>
    <xf numFmtId="0" fontId="18" fillId="3" borderId="0" xfId="0" applyNumberFormat="1" applyFont="1" applyFill="1" applyAlignment="1">
      <alignment horizontal="right" vertical="center"/>
    </xf>
    <xf numFmtId="0" fontId="19" fillId="3" borderId="0" xfId="0" applyNumberFormat="1" applyFont="1" applyFill="1" applyAlignment="1">
      <alignment horizontal="right" vertical="center"/>
    </xf>
    <xf numFmtId="0" fontId="20" fillId="3" borderId="0" xfId="0" applyNumberFormat="1" applyFont="1" applyFill="1" applyAlignment="1">
      <alignment horizontal="center" vertical="center"/>
    </xf>
    <xf numFmtId="0" fontId="20" fillId="3" borderId="0" xfId="0" applyNumberFormat="1" applyFont="1" applyFill="1" applyAlignment="1">
      <alignment vertical="center"/>
    </xf>
    <xf numFmtId="4" fontId="0" fillId="0" borderId="0" xfId="0" applyNumberFormat="1" applyFont="1" applyAlignment="1">
      <alignment horizontal="right" vertical="center" indent="1"/>
    </xf>
    <xf numFmtId="0" fontId="21" fillId="0" borderId="9" xfId="0" applyFont="1" applyFill="1" applyBorder="1" applyAlignment="1">
      <alignment horizontal="left" vertical="center" indent="1"/>
    </xf>
    <xf numFmtId="0" fontId="21" fillId="0" borderId="11" xfId="0" applyFont="1" applyFill="1" applyBorder="1" applyAlignment="1">
      <alignment horizontal="left" vertical="center" indent="1"/>
    </xf>
    <xf numFmtId="0" fontId="23" fillId="0" borderId="9" xfId="0" applyFont="1" applyFill="1" applyBorder="1" applyAlignment="1">
      <alignment horizontal="left" vertical="center" indent="1"/>
    </xf>
    <xf numFmtId="0" fontId="23" fillId="0" borderId="11" xfId="0" applyFont="1" applyFill="1" applyBorder="1" applyAlignment="1">
      <alignment horizontal="left" vertical="center" indent="1"/>
    </xf>
    <xf numFmtId="4" fontId="21" fillId="0" borderId="10" xfId="0" applyNumberFormat="1" applyFont="1" applyFill="1" applyBorder="1" applyAlignment="1">
      <alignment horizontal="right" vertical="center" indent="1"/>
    </xf>
    <xf numFmtId="4" fontId="23" fillId="0" borderId="10" xfId="0" applyNumberFormat="1" applyFont="1" applyBorder="1" applyAlignment="1">
      <alignment horizontal="right" vertical="center" indent="1"/>
    </xf>
    <xf numFmtId="4" fontId="23" fillId="0" borderId="12" xfId="0" applyNumberFormat="1" applyFont="1" applyBorder="1" applyAlignment="1">
      <alignment horizontal="right" vertical="center" indent="1"/>
    </xf>
    <xf numFmtId="0" fontId="13" fillId="2" borderId="19" xfId="0" applyFont="1" applyFill="1" applyBorder="1" applyAlignment="1">
      <alignment vertical="center"/>
    </xf>
    <xf numFmtId="0" fontId="22" fillId="2" borderId="20" xfId="0" applyFont="1" applyFill="1" applyBorder="1" applyAlignment="1">
      <alignment horizontal="center" vertical="center"/>
    </xf>
    <xf numFmtId="4" fontId="21" fillId="0" borderId="24" xfId="0" applyNumberFormat="1" applyFont="1" applyFill="1" applyBorder="1" applyAlignment="1">
      <alignment horizontal="right" vertical="center" indent="1"/>
    </xf>
    <xf numFmtId="4" fontId="21" fillId="0" borderId="26" xfId="0" applyNumberFormat="1" applyFont="1" applyFill="1" applyBorder="1" applyAlignment="1">
      <alignment horizontal="right" vertical="center" indent="1"/>
    </xf>
    <xf numFmtId="4" fontId="21" fillId="5" borderId="22" xfId="0" applyNumberFormat="1" applyFont="1" applyFill="1" applyBorder="1" applyAlignment="1">
      <alignment horizontal="right" vertical="center" indent="1"/>
    </xf>
    <xf numFmtId="0" fontId="21" fillId="0" borderId="13" xfId="0" applyFont="1" applyFill="1" applyBorder="1" applyAlignment="1">
      <alignment horizontal="left" vertical="center" indent="1"/>
    </xf>
    <xf numFmtId="4" fontId="23" fillId="0" borderId="14" xfId="0" applyNumberFormat="1" applyFont="1" applyBorder="1" applyAlignment="1">
      <alignment horizontal="right" vertical="center" indent="1"/>
    </xf>
    <xf numFmtId="0" fontId="13" fillId="2" borderId="27" xfId="0" applyFont="1" applyFill="1" applyBorder="1" applyAlignment="1">
      <alignment vertical="center"/>
    </xf>
    <xf numFmtId="0" fontId="22" fillId="2" borderId="28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 indent="1"/>
    </xf>
    <xf numFmtId="0" fontId="21" fillId="0" borderId="23" xfId="0" applyFont="1" applyFill="1" applyBorder="1" applyAlignment="1">
      <alignment horizontal="left" vertical="center" indent="1"/>
    </xf>
    <xf numFmtId="0" fontId="21" fillId="0" borderId="25" xfId="0" applyFont="1" applyFill="1" applyBorder="1" applyAlignment="1">
      <alignment horizontal="left" vertical="center" indent="1"/>
    </xf>
    <xf numFmtId="0" fontId="24" fillId="7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0" fillId="5" borderId="21" xfId="0" applyFont="1" applyFill="1" applyBorder="1" applyAlignment="1">
      <alignment horizontal="left" vertical="center" indent="1"/>
    </xf>
    <xf numFmtId="0" fontId="26" fillId="5" borderId="21" xfId="0" applyFont="1" applyFill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10" fillId="5" borderId="18" xfId="0" applyFont="1" applyFill="1" applyBorder="1" applyAlignment="1">
      <alignment horizontal="left" vertical="center"/>
    </xf>
    <xf numFmtId="4" fontId="14" fillId="3" borderId="15" xfId="0" applyNumberFormat="1" applyFont="1" applyFill="1" applyBorder="1" applyAlignment="1">
      <alignment horizontal="right" vertical="center" indent="1"/>
    </xf>
    <xf numFmtId="4" fontId="14" fillId="3" borderId="16" xfId="0" applyNumberFormat="1" applyFont="1" applyFill="1" applyBorder="1" applyAlignment="1">
      <alignment horizontal="right" vertical="center" indent="1"/>
    </xf>
    <xf numFmtId="4" fontId="14" fillId="3" borderId="17" xfId="0" applyNumberFormat="1" applyFont="1" applyFill="1" applyBorder="1" applyAlignment="1">
      <alignment horizontal="right" vertical="center" indent="1"/>
    </xf>
    <xf numFmtId="0" fontId="2" fillId="5" borderId="0" xfId="0" applyFont="1" applyFill="1" applyBorder="1" applyAlignment="1">
      <alignment horizontal="center" vertical="center"/>
    </xf>
    <xf numFmtId="0" fontId="14" fillId="3" borderId="15" xfId="0" applyNumberFormat="1" applyFont="1" applyFill="1" applyBorder="1" applyAlignment="1">
      <alignment horizontal="right" vertical="center" indent="1"/>
    </xf>
    <xf numFmtId="0" fontId="14" fillId="3" borderId="16" xfId="0" applyNumberFormat="1" applyFont="1" applyFill="1" applyBorder="1" applyAlignment="1">
      <alignment horizontal="right" vertical="center" indent="1"/>
    </xf>
    <xf numFmtId="0" fontId="14" fillId="3" borderId="17" xfId="0" applyNumberFormat="1" applyFont="1" applyFill="1" applyBorder="1" applyAlignment="1">
      <alignment horizontal="right" vertical="center" indent="1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27" fillId="0" borderId="0" xfId="0" applyFont="1" applyAlignment="1">
      <alignment vertical="center"/>
    </xf>
  </cellXfs>
  <cellStyles count="1">
    <cellStyle name="Normal" xfId="0" builtinId="0"/>
  </cellStyles>
  <dxfs count="133"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FF00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rgb="FFFFFF00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auto="1"/>
        <name val="Tahoma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484713</xdr:colOff>
      <xdr:row>1</xdr:row>
      <xdr:rowOff>29633</xdr:rowOff>
    </xdr:from>
    <xdr:to>
      <xdr:col>12</xdr:col>
      <xdr:colOff>163</xdr:colOff>
      <xdr:row>1</xdr:row>
      <xdr:rowOff>267233</xdr:rowOff>
    </xdr:to>
    <xdr:sp macro="[0]!GoToSheet2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1F088F3-8A05-4959-A7D6-8F4554D592B1}"/>
            </a:ext>
          </a:extLst>
        </xdr:cNvPr>
        <xdr:cNvSpPr/>
      </xdr:nvSpPr>
      <xdr:spPr>
        <a:xfrm>
          <a:off x="97684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97366</xdr:colOff>
      <xdr:row>1</xdr:row>
      <xdr:rowOff>29631</xdr:rowOff>
    </xdr:from>
    <xdr:to>
      <xdr:col>11</xdr:col>
      <xdr:colOff>457366</xdr:colOff>
      <xdr:row>1</xdr:row>
      <xdr:rowOff>267231</xdr:rowOff>
    </xdr:to>
    <xdr:sp macro="[0]!Premier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DB9CAC00-24EC-469F-AD18-AEACB82C56AB}"/>
            </a:ext>
          </a:extLst>
        </xdr:cNvPr>
        <xdr:cNvSpPr/>
      </xdr:nvSpPr>
      <xdr:spPr>
        <a:xfrm>
          <a:off x="93810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438148</xdr:colOff>
      <xdr:row>1</xdr:row>
      <xdr:rowOff>33864</xdr:rowOff>
    </xdr:from>
    <xdr:to>
      <xdr:col>11</xdr:col>
      <xdr:colOff>63848</xdr:colOff>
      <xdr:row>1</xdr:row>
      <xdr:rowOff>271464</xdr:rowOff>
    </xdr:to>
    <xdr:sp macro="[0]!ScrollAccueil" textlink="">
      <xdr:nvSpPr>
        <xdr:cNvPr id="11" name="Rectangle à coins arrondis 1">
          <a:extLst>
            <a:ext uri="{FF2B5EF4-FFF2-40B4-BE49-F238E27FC236}">
              <a16:creationId xmlns:a16="http://schemas.microsoft.com/office/drawing/2014/main" xmlns="" id="{AD70F4B2-449D-42A7-B784-B071DA2EC08F}"/>
            </a:ext>
          </a:extLst>
        </xdr:cNvPr>
        <xdr:cNvSpPr/>
      </xdr:nvSpPr>
      <xdr:spPr>
        <a:xfrm>
          <a:off x="859154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1</xdr:row>
      <xdr:rowOff>31750</xdr:rowOff>
    </xdr:from>
    <xdr:to>
      <xdr:col>10</xdr:col>
      <xdr:colOff>406750</xdr:colOff>
      <xdr:row>1</xdr:row>
      <xdr:rowOff>269350</xdr:rowOff>
    </xdr:to>
    <xdr:sp macro="[0]!ScrollRecap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1788DBD7-A0AB-4FE5-A4F2-82F66260A3A7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478363</xdr:colOff>
      <xdr:row>1</xdr:row>
      <xdr:rowOff>29633</xdr:rowOff>
    </xdr:from>
    <xdr:to>
      <xdr:col>11</xdr:col>
      <xdr:colOff>838363</xdr:colOff>
      <xdr:row>1</xdr:row>
      <xdr:rowOff>267233</xdr:rowOff>
    </xdr:to>
    <xdr:sp macro="[0]!GoToSheet3" textlink="">
      <xdr:nvSpPr>
        <xdr:cNvPr id="6" name="Rectangle à coins arrondis 1">
          <a:extLst>
            <a:ext uri="{FF2B5EF4-FFF2-40B4-BE49-F238E27FC236}">
              <a16:creationId xmlns:a16="http://schemas.microsoft.com/office/drawing/2014/main" xmlns="" id="{49F80728-EBE4-4866-8B08-3DB4EE3EB5A7}"/>
            </a:ext>
          </a:extLst>
        </xdr:cNvPr>
        <xdr:cNvSpPr/>
      </xdr:nvSpPr>
      <xdr:spPr>
        <a:xfrm>
          <a:off x="976206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91016</xdr:colOff>
      <xdr:row>1</xdr:row>
      <xdr:rowOff>29631</xdr:rowOff>
    </xdr:from>
    <xdr:to>
      <xdr:col>11</xdr:col>
      <xdr:colOff>451016</xdr:colOff>
      <xdr:row>1</xdr:row>
      <xdr:rowOff>267231</xdr:rowOff>
    </xdr:to>
    <xdr:sp macro="[0]!GoToSheet1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xmlns="" id="{FB52F05A-C7B6-46E7-983C-3D6DDABF3413}"/>
            </a:ext>
          </a:extLst>
        </xdr:cNvPr>
        <xdr:cNvSpPr/>
      </xdr:nvSpPr>
      <xdr:spPr>
        <a:xfrm>
          <a:off x="937471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438148</xdr:colOff>
      <xdr:row>1</xdr:row>
      <xdr:rowOff>33864</xdr:rowOff>
    </xdr:from>
    <xdr:to>
      <xdr:col>11</xdr:col>
      <xdr:colOff>63848</xdr:colOff>
      <xdr:row>1</xdr:row>
      <xdr:rowOff>271464</xdr:rowOff>
    </xdr:to>
    <xdr:sp macro="[0]!ScrollAccueil" textlink="">
      <xdr:nvSpPr>
        <xdr:cNvPr id="8" name="Rectangle à coins arrondis 1">
          <a:extLst>
            <a:ext uri="{FF2B5EF4-FFF2-40B4-BE49-F238E27FC236}">
              <a16:creationId xmlns:a16="http://schemas.microsoft.com/office/drawing/2014/main" xmlns="" id="{B6E9F6F6-1A49-4E43-9E4C-94768CF90F8C}"/>
            </a:ext>
          </a:extLst>
        </xdr:cNvPr>
        <xdr:cNvSpPr/>
      </xdr:nvSpPr>
      <xdr:spPr>
        <a:xfrm>
          <a:off x="859154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482600</xdr:colOff>
      <xdr:row>1</xdr:row>
      <xdr:rowOff>31750</xdr:rowOff>
    </xdr:from>
    <xdr:to>
      <xdr:col>10</xdr:col>
      <xdr:colOff>400400</xdr:colOff>
      <xdr:row>1</xdr:row>
      <xdr:rowOff>269350</xdr:rowOff>
    </xdr:to>
    <xdr:sp macro="[0]!ScrollRecap" textlink="">
      <xdr:nvSpPr>
        <xdr:cNvPr id="9" name="Rectangle à coins arrondis 1">
          <a:extLst>
            <a:ext uri="{FF2B5EF4-FFF2-40B4-BE49-F238E27FC236}">
              <a16:creationId xmlns:a16="http://schemas.microsoft.com/office/drawing/2014/main" xmlns="" id="{3AA87435-4560-4163-8841-BB389E475FF6}"/>
            </a:ext>
          </a:extLst>
        </xdr:cNvPr>
        <xdr:cNvSpPr/>
      </xdr:nvSpPr>
      <xdr:spPr>
        <a:xfrm>
          <a:off x="779780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472013</xdr:colOff>
      <xdr:row>1</xdr:row>
      <xdr:rowOff>29633</xdr:rowOff>
    </xdr:from>
    <xdr:to>
      <xdr:col>11</xdr:col>
      <xdr:colOff>832013</xdr:colOff>
      <xdr:row>1</xdr:row>
      <xdr:rowOff>267233</xdr:rowOff>
    </xdr:to>
    <xdr:sp macro="[0]!GoToSheet4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A0C0BE2A-2B3B-4D13-839E-A3A896A811D6}"/>
            </a:ext>
          </a:extLst>
        </xdr:cNvPr>
        <xdr:cNvSpPr/>
      </xdr:nvSpPr>
      <xdr:spPr>
        <a:xfrm>
          <a:off x="97557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84666</xdr:colOff>
      <xdr:row>1</xdr:row>
      <xdr:rowOff>29631</xdr:rowOff>
    </xdr:from>
    <xdr:to>
      <xdr:col>11</xdr:col>
      <xdr:colOff>444666</xdr:colOff>
      <xdr:row>1</xdr:row>
      <xdr:rowOff>267231</xdr:rowOff>
    </xdr:to>
    <xdr:sp macro="[0]!GoToSheet2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41793BA2-A605-4B08-B96B-F1CF46171E6D}"/>
            </a:ext>
          </a:extLst>
        </xdr:cNvPr>
        <xdr:cNvSpPr/>
      </xdr:nvSpPr>
      <xdr:spPr>
        <a:xfrm>
          <a:off x="93683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431798</xdr:colOff>
      <xdr:row>1</xdr:row>
      <xdr:rowOff>33864</xdr:rowOff>
    </xdr:from>
    <xdr:to>
      <xdr:col>11</xdr:col>
      <xdr:colOff>57498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66D5D58C-DEB7-44A1-9578-C000DE2565F0}"/>
            </a:ext>
          </a:extLst>
        </xdr:cNvPr>
        <xdr:cNvSpPr/>
      </xdr:nvSpPr>
      <xdr:spPr>
        <a:xfrm>
          <a:off x="85851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476250</xdr:colOff>
      <xdr:row>1</xdr:row>
      <xdr:rowOff>31750</xdr:rowOff>
    </xdr:from>
    <xdr:to>
      <xdr:col>10</xdr:col>
      <xdr:colOff>394050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CD39F0B8-281A-4717-AD3F-9E95753437FB}"/>
            </a:ext>
          </a:extLst>
        </xdr:cNvPr>
        <xdr:cNvSpPr/>
      </xdr:nvSpPr>
      <xdr:spPr>
        <a:xfrm>
          <a:off x="77914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478363</xdr:colOff>
      <xdr:row>1</xdr:row>
      <xdr:rowOff>29633</xdr:rowOff>
    </xdr:from>
    <xdr:to>
      <xdr:col>11</xdr:col>
      <xdr:colOff>838363</xdr:colOff>
      <xdr:row>1</xdr:row>
      <xdr:rowOff>267233</xdr:rowOff>
    </xdr:to>
    <xdr:sp macro="[0]!GoToSheet5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DAB986D9-CCBC-4F0C-9205-8F9BFA84C8CF}"/>
            </a:ext>
          </a:extLst>
        </xdr:cNvPr>
        <xdr:cNvSpPr/>
      </xdr:nvSpPr>
      <xdr:spPr>
        <a:xfrm>
          <a:off x="976206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91016</xdr:colOff>
      <xdr:row>1</xdr:row>
      <xdr:rowOff>29631</xdr:rowOff>
    </xdr:from>
    <xdr:to>
      <xdr:col>11</xdr:col>
      <xdr:colOff>451016</xdr:colOff>
      <xdr:row>1</xdr:row>
      <xdr:rowOff>267231</xdr:rowOff>
    </xdr:to>
    <xdr:sp macro="[0]!GoToSheet3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26959E2F-EA8A-4FA5-98CA-FEA467177A6C}"/>
            </a:ext>
          </a:extLst>
        </xdr:cNvPr>
        <xdr:cNvSpPr/>
      </xdr:nvSpPr>
      <xdr:spPr>
        <a:xfrm>
          <a:off x="937471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438148</xdr:colOff>
      <xdr:row>1</xdr:row>
      <xdr:rowOff>33864</xdr:rowOff>
    </xdr:from>
    <xdr:to>
      <xdr:col>11</xdr:col>
      <xdr:colOff>63848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269CB37F-D3E7-4AEC-9C99-148B540E71CC}"/>
            </a:ext>
          </a:extLst>
        </xdr:cNvPr>
        <xdr:cNvSpPr/>
      </xdr:nvSpPr>
      <xdr:spPr>
        <a:xfrm>
          <a:off x="859154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482600</xdr:colOff>
      <xdr:row>1</xdr:row>
      <xdr:rowOff>31750</xdr:rowOff>
    </xdr:from>
    <xdr:to>
      <xdr:col>10</xdr:col>
      <xdr:colOff>400400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AED2C04A-1A69-4EA5-A682-72437E83C03E}"/>
            </a:ext>
          </a:extLst>
        </xdr:cNvPr>
        <xdr:cNvSpPr/>
      </xdr:nvSpPr>
      <xdr:spPr>
        <a:xfrm>
          <a:off x="779780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472013</xdr:colOff>
      <xdr:row>1</xdr:row>
      <xdr:rowOff>29633</xdr:rowOff>
    </xdr:from>
    <xdr:to>
      <xdr:col>11</xdr:col>
      <xdr:colOff>832013</xdr:colOff>
      <xdr:row>1</xdr:row>
      <xdr:rowOff>267233</xdr:rowOff>
    </xdr:to>
    <xdr:sp macro="[0]!GoToSheet6" textlink="">
      <xdr:nvSpPr>
        <xdr:cNvPr id="6" name="Rectangle à coins arrondis 1">
          <a:extLst>
            <a:ext uri="{FF2B5EF4-FFF2-40B4-BE49-F238E27FC236}">
              <a16:creationId xmlns:a16="http://schemas.microsoft.com/office/drawing/2014/main" xmlns="" id="{F18757FC-67CB-4954-9564-E6025A9A48BD}"/>
            </a:ext>
          </a:extLst>
        </xdr:cNvPr>
        <xdr:cNvSpPr/>
      </xdr:nvSpPr>
      <xdr:spPr>
        <a:xfrm>
          <a:off x="97557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84666</xdr:colOff>
      <xdr:row>1</xdr:row>
      <xdr:rowOff>29631</xdr:rowOff>
    </xdr:from>
    <xdr:to>
      <xdr:col>11</xdr:col>
      <xdr:colOff>444666</xdr:colOff>
      <xdr:row>1</xdr:row>
      <xdr:rowOff>267231</xdr:rowOff>
    </xdr:to>
    <xdr:sp macro="[0]!GoToSheet4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xmlns="" id="{0B7121D0-F04B-453B-AC8F-8966EFD39941}"/>
            </a:ext>
          </a:extLst>
        </xdr:cNvPr>
        <xdr:cNvSpPr/>
      </xdr:nvSpPr>
      <xdr:spPr>
        <a:xfrm>
          <a:off x="93683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431798</xdr:colOff>
      <xdr:row>1</xdr:row>
      <xdr:rowOff>33864</xdr:rowOff>
    </xdr:from>
    <xdr:to>
      <xdr:col>11</xdr:col>
      <xdr:colOff>57498</xdr:colOff>
      <xdr:row>1</xdr:row>
      <xdr:rowOff>271464</xdr:rowOff>
    </xdr:to>
    <xdr:sp macro="[0]!ScrollAccueil" textlink="">
      <xdr:nvSpPr>
        <xdr:cNvPr id="8" name="Rectangle à coins arrondis 1">
          <a:extLst>
            <a:ext uri="{FF2B5EF4-FFF2-40B4-BE49-F238E27FC236}">
              <a16:creationId xmlns:a16="http://schemas.microsoft.com/office/drawing/2014/main" xmlns="" id="{AD696FD0-10D9-4CBC-946A-8B66F01BA2D9}"/>
            </a:ext>
          </a:extLst>
        </xdr:cNvPr>
        <xdr:cNvSpPr/>
      </xdr:nvSpPr>
      <xdr:spPr>
        <a:xfrm>
          <a:off x="85851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476250</xdr:colOff>
      <xdr:row>1</xdr:row>
      <xdr:rowOff>31750</xdr:rowOff>
    </xdr:from>
    <xdr:to>
      <xdr:col>10</xdr:col>
      <xdr:colOff>394050</xdr:colOff>
      <xdr:row>1</xdr:row>
      <xdr:rowOff>269350</xdr:rowOff>
    </xdr:to>
    <xdr:sp macro="[0]!ScrollRecap" textlink="">
      <xdr:nvSpPr>
        <xdr:cNvPr id="9" name="Rectangle à coins arrondis 1">
          <a:extLst>
            <a:ext uri="{FF2B5EF4-FFF2-40B4-BE49-F238E27FC236}">
              <a16:creationId xmlns:a16="http://schemas.microsoft.com/office/drawing/2014/main" xmlns="" id="{8E0694F3-8A4F-433C-B03F-F3095A018ACF}"/>
            </a:ext>
          </a:extLst>
        </xdr:cNvPr>
        <xdr:cNvSpPr/>
      </xdr:nvSpPr>
      <xdr:spPr>
        <a:xfrm>
          <a:off x="77914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484713</xdr:colOff>
      <xdr:row>1</xdr:row>
      <xdr:rowOff>29633</xdr:rowOff>
    </xdr:from>
    <xdr:to>
      <xdr:col>12</xdr:col>
      <xdr:colOff>163</xdr:colOff>
      <xdr:row>1</xdr:row>
      <xdr:rowOff>267233</xdr:rowOff>
    </xdr:to>
    <xdr:sp macro="[0]!GoToSheet7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CF1D4910-B6D6-4E50-BF31-056E178F3870}"/>
            </a:ext>
          </a:extLst>
        </xdr:cNvPr>
        <xdr:cNvSpPr/>
      </xdr:nvSpPr>
      <xdr:spPr>
        <a:xfrm>
          <a:off x="97684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97366</xdr:colOff>
      <xdr:row>1</xdr:row>
      <xdr:rowOff>29631</xdr:rowOff>
    </xdr:from>
    <xdr:to>
      <xdr:col>11</xdr:col>
      <xdr:colOff>457366</xdr:colOff>
      <xdr:row>1</xdr:row>
      <xdr:rowOff>267231</xdr:rowOff>
    </xdr:to>
    <xdr:sp macro="[0]!GoToSheet5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DA586BAF-604C-4BB7-B8CD-94AE85A27B43}"/>
            </a:ext>
          </a:extLst>
        </xdr:cNvPr>
        <xdr:cNvSpPr/>
      </xdr:nvSpPr>
      <xdr:spPr>
        <a:xfrm>
          <a:off x="93810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444498</xdr:colOff>
      <xdr:row>1</xdr:row>
      <xdr:rowOff>33864</xdr:rowOff>
    </xdr:from>
    <xdr:to>
      <xdr:col>11</xdr:col>
      <xdr:colOff>70198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DEF19ADA-A24E-41FB-85F0-131C8A59EDE7}"/>
            </a:ext>
          </a:extLst>
        </xdr:cNvPr>
        <xdr:cNvSpPr/>
      </xdr:nvSpPr>
      <xdr:spPr>
        <a:xfrm>
          <a:off x="85978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1</xdr:row>
      <xdr:rowOff>31750</xdr:rowOff>
    </xdr:from>
    <xdr:to>
      <xdr:col>10</xdr:col>
      <xdr:colOff>406750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8F1F743E-FAE8-4B0B-84F1-C8F3BBF9A2C5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478363</xdr:colOff>
      <xdr:row>1</xdr:row>
      <xdr:rowOff>29633</xdr:rowOff>
    </xdr:from>
    <xdr:to>
      <xdr:col>11</xdr:col>
      <xdr:colOff>838363</xdr:colOff>
      <xdr:row>1</xdr:row>
      <xdr:rowOff>267233</xdr:rowOff>
    </xdr:to>
    <xdr:sp macro="[0]!GoToSheet8" textlink="">
      <xdr:nvSpPr>
        <xdr:cNvPr id="6" name="Rectangle à coins arrondis 1">
          <a:extLst>
            <a:ext uri="{FF2B5EF4-FFF2-40B4-BE49-F238E27FC236}">
              <a16:creationId xmlns:a16="http://schemas.microsoft.com/office/drawing/2014/main" xmlns="" id="{C81EB55D-4594-47D7-BA7F-A9CC4D4087A6}"/>
            </a:ext>
          </a:extLst>
        </xdr:cNvPr>
        <xdr:cNvSpPr/>
      </xdr:nvSpPr>
      <xdr:spPr>
        <a:xfrm>
          <a:off x="976206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91016</xdr:colOff>
      <xdr:row>1</xdr:row>
      <xdr:rowOff>29631</xdr:rowOff>
    </xdr:from>
    <xdr:to>
      <xdr:col>11</xdr:col>
      <xdr:colOff>451016</xdr:colOff>
      <xdr:row>1</xdr:row>
      <xdr:rowOff>267231</xdr:rowOff>
    </xdr:to>
    <xdr:sp macro="[0]!GoToSheet6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xmlns="" id="{9CF3FD3C-EE80-4979-905D-8B079D98C614}"/>
            </a:ext>
          </a:extLst>
        </xdr:cNvPr>
        <xdr:cNvSpPr/>
      </xdr:nvSpPr>
      <xdr:spPr>
        <a:xfrm>
          <a:off x="937471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438148</xdr:colOff>
      <xdr:row>1</xdr:row>
      <xdr:rowOff>33864</xdr:rowOff>
    </xdr:from>
    <xdr:to>
      <xdr:col>11</xdr:col>
      <xdr:colOff>63848</xdr:colOff>
      <xdr:row>1</xdr:row>
      <xdr:rowOff>271464</xdr:rowOff>
    </xdr:to>
    <xdr:sp macro="[0]!ScrollAccueil" textlink="">
      <xdr:nvSpPr>
        <xdr:cNvPr id="8" name="Rectangle à coins arrondis 1">
          <a:extLst>
            <a:ext uri="{FF2B5EF4-FFF2-40B4-BE49-F238E27FC236}">
              <a16:creationId xmlns:a16="http://schemas.microsoft.com/office/drawing/2014/main" xmlns="" id="{A0CACF7D-2784-4891-A4CB-61A5D67F4F4D}"/>
            </a:ext>
          </a:extLst>
        </xdr:cNvPr>
        <xdr:cNvSpPr/>
      </xdr:nvSpPr>
      <xdr:spPr>
        <a:xfrm>
          <a:off x="859154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482600</xdr:colOff>
      <xdr:row>1</xdr:row>
      <xdr:rowOff>31750</xdr:rowOff>
    </xdr:from>
    <xdr:to>
      <xdr:col>10</xdr:col>
      <xdr:colOff>400400</xdr:colOff>
      <xdr:row>1</xdr:row>
      <xdr:rowOff>269350</xdr:rowOff>
    </xdr:to>
    <xdr:sp macro="[0]!ScrollRecap" textlink="">
      <xdr:nvSpPr>
        <xdr:cNvPr id="9" name="Rectangle à coins arrondis 1">
          <a:extLst>
            <a:ext uri="{FF2B5EF4-FFF2-40B4-BE49-F238E27FC236}">
              <a16:creationId xmlns:a16="http://schemas.microsoft.com/office/drawing/2014/main" xmlns="" id="{DA443BBE-AD21-4340-A97F-DD6ED89DA988}"/>
            </a:ext>
          </a:extLst>
        </xdr:cNvPr>
        <xdr:cNvSpPr/>
      </xdr:nvSpPr>
      <xdr:spPr>
        <a:xfrm>
          <a:off x="779780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478363</xdr:colOff>
      <xdr:row>1</xdr:row>
      <xdr:rowOff>29633</xdr:rowOff>
    </xdr:from>
    <xdr:to>
      <xdr:col>11</xdr:col>
      <xdr:colOff>838363</xdr:colOff>
      <xdr:row>1</xdr:row>
      <xdr:rowOff>267233</xdr:rowOff>
    </xdr:to>
    <xdr:sp macro="[0]!GoToSheet9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1CB1D067-3C25-4AC8-B6B0-0B9DF8111E20}"/>
            </a:ext>
          </a:extLst>
        </xdr:cNvPr>
        <xdr:cNvSpPr/>
      </xdr:nvSpPr>
      <xdr:spPr>
        <a:xfrm>
          <a:off x="976206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91016</xdr:colOff>
      <xdr:row>1</xdr:row>
      <xdr:rowOff>29631</xdr:rowOff>
    </xdr:from>
    <xdr:to>
      <xdr:col>11</xdr:col>
      <xdr:colOff>451016</xdr:colOff>
      <xdr:row>1</xdr:row>
      <xdr:rowOff>267231</xdr:rowOff>
    </xdr:to>
    <xdr:sp macro="[0]!GoToSheet7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64BE3B40-1D09-4B90-B33B-173C6B54CFCC}"/>
            </a:ext>
          </a:extLst>
        </xdr:cNvPr>
        <xdr:cNvSpPr/>
      </xdr:nvSpPr>
      <xdr:spPr>
        <a:xfrm>
          <a:off x="937471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438148</xdr:colOff>
      <xdr:row>1</xdr:row>
      <xdr:rowOff>33864</xdr:rowOff>
    </xdr:from>
    <xdr:to>
      <xdr:col>11</xdr:col>
      <xdr:colOff>63848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A6A81100-271A-408A-ABF5-353B64C1A7CF}"/>
            </a:ext>
          </a:extLst>
        </xdr:cNvPr>
        <xdr:cNvSpPr/>
      </xdr:nvSpPr>
      <xdr:spPr>
        <a:xfrm>
          <a:off x="859154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482600</xdr:colOff>
      <xdr:row>1</xdr:row>
      <xdr:rowOff>31750</xdr:rowOff>
    </xdr:from>
    <xdr:to>
      <xdr:col>10</xdr:col>
      <xdr:colOff>400400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75138D98-B066-46D1-A79B-98764C964BE6}"/>
            </a:ext>
          </a:extLst>
        </xdr:cNvPr>
        <xdr:cNvSpPr/>
      </xdr:nvSpPr>
      <xdr:spPr>
        <a:xfrm>
          <a:off x="779780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484713</xdr:colOff>
      <xdr:row>1</xdr:row>
      <xdr:rowOff>29633</xdr:rowOff>
    </xdr:from>
    <xdr:to>
      <xdr:col>12</xdr:col>
      <xdr:colOff>163</xdr:colOff>
      <xdr:row>1</xdr:row>
      <xdr:rowOff>267233</xdr:rowOff>
    </xdr:to>
    <xdr:sp macro="[0]!GoToSheet10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151C70A8-4DB9-4727-AC7B-601772D93902}"/>
            </a:ext>
          </a:extLst>
        </xdr:cNvPr>
        <xdr:cNvSpPr/>
      </xdr:nvSpPr>
      <xdr:spPr>
        <a:xfrm>
          <a:off x="97684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97366</xdr:colOff>
      <xdr:row>1</xdr:row>
      <xdr:rowOff>29631</xdr:rowOff>
    </xdr:from>
    <xdr:to>
      <xdr:col>11</xdr:col>
      <xdr:colOff>457366</xdr:colOff>
      <xdr:row>1</xdr:row>
      <xdr:rowOff>267231</xdr:rowOff>
    </xdr:to>
    <xdr:sp macro="[0]!GoToSheet8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E4278CFC-1433-46A3-AE5D-A78E4CF734E1}"/>
            </a:ext>
          </a:extLst>
        </xdr:cNvPr>
        <xdr:cNvSpPr/>
      </xdr:nvSpPr>
      <xdr:spPr>
        <a:xfrm>
          <a:off x="93810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444498</xdr:colOff>
      <xdr:row>1</xdr:row>
      <xdr:rowOff>33864</xdr:rowOff>
    </xdr:from>
    <xdr:to>
      <xdr:col>11</xdr:col>
      <xdr:colOff>70198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1350E58B-CBDF-4298-9F6A-F55DB68BEA6D}"/>
            </a:ext>
          </a:extLst>
        </xdr:cNvPr>
        <xdr:cNvSpPr/>
      </xdr:nvSpPr>
      <xdr:spPr>
        <a:xfrm>
          <a:off x="85978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1</xdr:row>
      <xdr:rowOff>31750</xdr:rowOff>
    </xdr:from>
    <xdr:to>
      <xdr:col>10</xdr:col>
      <xdr:colOff>406750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88A11E36-86F2-4242-AFD1-4039B0D641FE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484713</xdr:colOff>
      <xdr:row>1</xdr:row>
      <xdr:rowOff>29633</xdr:rowOff>
    </xdr:from>
    <xdr:to>
      <xdr:col>12</xdr:col>
      <xdr:colOff>163</xdr:colOff>
      <xdr:row>1</xdr:row>
      <xdr:rowOff>267233</xdr:rowOff>
    </xdr:to>
    <xdr:sp macro="[0]!GoToSheet11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E7498A8E-633D-4C48-8EFC-80F0724E1F04}"/>
            </a:ext>
          </a:extLst>
        </xdr:cNvPr>
        <xdr:cNvSpPr/>
      </xdr:nvSpPr>
      <xdr:spPr>
        <a:xfrm>
          <a:off x="97684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97366</xdr:colOff>
      <xdr:row>1</xdr:row>
      <xdr:rowOff>29631</xdr:rowOff>
    </xdr:from>
    <xdr:to>
      <xdr:col>11</xdr:col>
      <xdr:colOff>457366</xdr:colOff>
      <xdr:row>1</xdr:row>
      <xdr:rowOff>267231</xdr:rowOff>
    </xdr:to>
    <xdr:sp macro="[0]!GoToSheet9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5B086F16-647B-4B93-ACBD-3F70F8D20E51}"/>
            </a:ext>
          </a:extLst>
        </xdr:cNvPr>
        <xdr:cNvSpPr/>
      </xdr:nvSpPr>
      <xdr:spPr>
        <a:xfrm>
          <a:off x="93810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444498</xdr:colOff>
      <xdr:row>1</xdr:row>
      <xdr:rowOff>33864</xdr:rowOff>
    </xdr:from>
    <xdr:to>
      <xdr:col>11</xdr:col>
      <xdr:colOff>70198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3C1FDE90-84A0-4B53-8A33-72B1B5AFA236}"/>
            </a:ext>
          </a:extLst>
        </xdr:cNvPr>
        <xdr:cNvSpPr/>
      </xdr:nvSpPr>
      <xdr:spPr>
        <a:xfrm>
          <a:off x="85978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1</xdr:row>
      <xdr:rowOff>31750</xdr:rowOff>
    </xdr:from>
    <xdr:to>
      <xdr:col>10</xdr:col>
      <xdr:colOff>406750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55FEF554-60D1-4C84-A884-A6DC5731067C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484713</xdr:colOff>
      <xdr:row>1</xdr:row>
      <xdr:rowOff>29633</xdr:rowOff>
    </xdr:from>
    <xdr:to>
      <xdr:col>12</xdr:col>
      <xdr:colOff>163</xdr:colOff>
      <xdr:row>1</xdr:row>
      <xdr:rowOff>267233</xdr:rowOff>
    </xdr:to>
    <xdr:sp macro="[0]!GoToSheet1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D7AC1265-2478-4DB1-9D57-5F77EF1EB476}"/>
            </a:ext>
          </a:extLst>
        </xdr:cNvPr>
        <xdr:cNvSpPr/>
      </xdr:nvSpPr>
      <xdr:spPr>
        <a:xfrm>
          <a:off x="97684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97366</xdr:colOff>
      <xdr:row>1</xdr:row>
      <xdr:rowOff>29631</xdr:rowOff>
    </xdr:from>
    <xdr:to>
      <xdr:col>11</xdr:col>
      <xdr:colOff>457366</xdr:colOff>
      <xdr:row>1</xdr:row>
      <xdr:rowOff>267231</xdr:rowOff>
    </xdr:to>
    <xdr:sp macro="[0]!GoToSheet10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BDDB6AAC-F1CB-4F59-9DB6-2F6ACD4AD8E7}"/>
            </a:ext>
          </a:extLst>
        </xdr:cNvPr>
        <xdr:cNvSpPr/>
      </xdr:nvSpPr>
      <xdr:spPr>
        <a:xfrm>
          <a:off x="93810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444498</xdr:colOff>
      <xdr:row>1</xdr:row>
      <xdr:rowOff>33864</xdr:rowOff>
    </xdr:from>
    <xdr:to>
      <xdr:col>11</xdr:col>
      <xdr:colOff>70198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A3142202-5A4D-4F50-BE3C-32EEFA37CBF3}"/>
            </a:ext>
          </a:extLst>
        </xdr:cNvPr>
        <xdr:cNvSpPr/>
      </xdr:nvSpPr>
      <xdr:spPr>
        <a:xfrm>
          <a:off x="85978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1</xdr:row>
      <xdr:rowOff>31750</xdr:rowOff>
    </xdr:from>
    <xdr:to>
      <xdr:col>10</xdr:col>
      <xdr:colOff>406750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97FA84F8-DC76-4026-8E1D-63C4AB0A7CD8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484713</xdr:colOff>
      <xdr:row>1</xdr:row>
      <xdr:rowOff>29633</xdr:rowOff>
    </xdr:from>
    <xdr:to>
      <xdr:col>12</xdr:col>
      <xdr:colOff>163</xdr:colOff>
      <xdr:row>1</xdr:row>
      <xdr:rowOff>267233</xdr:rowOff>
    </xdr:to>
    <xdr:sp macro="[0]!Dern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96C3DE1B-5C25-4182-B80C-431CDD4F680A}"/>
            </a:ext>
          </a:extLst>
        </xdr:cNvPr>
        <xdr:cNvSpPr/>
      </xdr:nvSpPr>
      <xdr:spPr>
        <a:xfrm>
          <a:off x="9768413" y="61383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&gt;</a:t>
          </a:r>
        </a:p>
      </xdr:txBody>
    </xdr:sp>
    <xdr:clientData fPrintsWithSheet="0"/>
  </xdr:twoCellAnchor>
  <xdr:twoCellAnchor>
    <xdr:from>
      <xdr:col>11</xdr:col>
      <xdr:colOff>97366</xdr:colOff>
      <xdr:row>1</xdr:row>
      <xdr:rowOff>29631</xdr:rowOff>
    </xdr:from>
    <xdr:to>
      <xdr:col>11</xdr:col>
      <xdr:colOff>457366</xdr:colOff>
      <xdr:row>1</xdr:row>
      <xdr:rowOff>267231</xdr:rowOff>
    </xdr:to>
    <xdr:sp macro="[0]!GoToSheet11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9AFBF16-4815-4921-8B93-AF3F008381A1}"/>
            </a:ext>
          </a:extLst>
        </xdr:cNvPr>
        <xdr:cNvSpPr/>
      </xdr:nvSpPr>
      <xdr:spPr>
        <a:xfrm>
          <a:off x="9381066" y="61381"/>
          <a:ext cx="360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&lt;</a:t>
          </a:r>
        </a:p>
      </xdr:txBody>
    </xdr:sp>
    <xdr:clientData fPrintsWithSheet="0"/>
  </xdr:twoCellAnchor>
  <xdr:twoCellAnchor>
    <xdr:from>
      <xdr:col>10</xdr:col>
      <xdr:colOff>444498</xdr:colOff>
      <xdr:row>1</xdr:row>
      <xdr:rowOff>33864</xdr:rowOff>
    </xdr:from>
    <xdr:to>
      <xdr:col>11</xdr:col>
      <xdr:colOff>70198</xdr:colOff>
      <xdr:row>1</xdr:row>
      <xdr:rowOff>271464</xdr:rowOff>
    </xdr:to>
    <xdr:sp macro="[0]!ScrollAccue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78EE4376-0E20-47A1-B099-089DCA41AADD}"/>
            </a:ext>
          </a:extLst>
        </xdr:cNvPr>
        <xdr:cNvSpPr/>
      </xdr:nvSpPr>
      <xdr:spPr>
        <a:xfrm>
          <a:off x="859789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1</xdr:row>
      <xdr:rowOff>31750</xdr:rowOff>
    </xdr:from>
    <xdr:to>
      <xdr:col>10</xdr:col>
      <xdr:colOff>406750</xdr:colOff>
      <xdr:row>1</xdr:row>
      <xdr:rowOff>269350</xdr:rowOff>
    </xdr:to>
    <xdr:sp macro="[0]!ScrollRecap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xmlns="" id="{6D1A7FC7-2916-4EAB-90FD-F9934499147E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122</xdr:col>
      <xdr:colOff>19050</xdr:colOff>
      <xdr:row>1</xdr:row>
      <xdr:rowOff>25400</xdr:rowOff>
    </xdr:from>
    <xdr:to>
      <xdr:col>133</xdr:col>
      <xdr:colOff>42700</xdr:colOff>
      <xdr:row>1</xdr:row>
      <xdr:rowOff>263000</xdr:rowOff>
    </xdr:to>
    <xdr:sp macro="[0]!ShowData" textlink="">
      <xdr:nvSpPr>
        <xdr:cNvPr id="3" name="Rectangle 2">
          <a:extLst>
            <a:ext uri="{FF2B5EF4-FFF2-40B4-BE49-F238E27FC236}">
              <a16:creationId xmlns:a16="http://schemas.microsoft.com/office/drawing/2014/main" xmlns="" id="{8480E7D7-A349-4F35-A8B2-BA1D8295E3A9}"/>
            </a:ext>
          </a:extLst>
        </xdr:cNvPr>
        <xdr:cNvSpPr/>
      </xdr:nvSpPr>
      <xdr:spPr>
        <a:xfrm>
          <a:off x="8502650" y="57150"/>
          <a:ext cx="792000" cy="2376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76</xdr:col>
      <xdr:colOff>0</xdr:colOff>
      <xdr:row>4</xdr:row>
      <xdr:rowOff>101600</xdr:rowOff>
    </xdr:from>
    <xdr:to>
      <xdr:col>135</xdr:col>
      <xdr:colOff>12700</xdr:colOff>
      <xdr:row>22</xdr:row>
      <xdr:rowOff>114300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4EF53250-7933-405E-A18F-06EE537B109A}"/>
            </a:ext>
          </a:extLst>
        </xdr:cNvPr>
        <xdr:cNvSpPr txBox="1"/>
      </xdr:nvSpPr>
      <xdr:spPr>
        <a:xfrm>
          <a:off x="5270500" y="603250"/>
          <a:ext cx="4133850" cy="2870200"/>
        </a:xfrm>
        <a:prstGeom prst="rect">
          <a:avLst/>
        </a:prstGeom>
        <a:solidFill>
          <a:srgbClr val="FFF2CC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Projet de réalistion d'un journal comptable familial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 une idée originale de AFEH excel-pratique.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Contribution mafraise excel-pratique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Adaptation jk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1. Objectif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comptabilité familiale.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répertorier les revenus et les dépenses pour chaque mois de l'année.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récapitulatif mensuel (feuille du mois).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récapitulatif annuel (feuille Recap).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2. Caractéristiques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un seul UserForm pour 12 tableaux structurés.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UserForm polyvalent (consultation; création; modification; suppression).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-navigation du formulaire (premier; précédent; suivant; dernier).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combobox en cascade (rubrique et libellé)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recherche intuitive type "google".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calendrier pour la saisie de dates.</a:t>
          </a:r>
          <a:endParaRPr kumimoji="0" lang="fr-CH" sz="9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S_01" displayName="TS_01" ref="B4:I13" totalsRowCount="1" headerRowDxfId="132">
  <autoFilter ref="B4:I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totalsRowLabel="Total" dataDxfId="131" totalsRowDxfId="8"/>
    <tableColumn id="2" name="rubrique" dataDxfId="130" totalsRowDxfId="7"/>
    <tableColumn id="3" name="libellé" dataDxfId="129" totalsRowDxfId="6"/>
    <tableColumn id="4" name="notes" dataDxfId="128" totalsRowDxfId="5"/>
    <tableColumn id="5" name="mouvement" dataDxfId="127" totalsRowDxfId="4"/>
    <tableColumn id="6" name="date valeur" dataDxfId="126" totalsRowDxfId="3"/>
    <tableColumn id="7" name="revenus" totalsRowFunction="sum" dataDxfId="125" totalsRowDxfId="2"/>
    <tableColumn id="8" name="dépenses" totalsRowFunction="sum" dataDxfId="124" totalsRowDxfId="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S_02" displayName="TS_02" ref="B4:I8" totalsRowShown="0" headerRowDxfId="123" dataDxfId="122">
  <autoFilter ref="B4:I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121"/>
    <tableColumn id="2" name="rubrique" dataDxfId="120"/>
    <tableColumn id="3" name="libellé" dataDxfId="119"/>
    <tableColumn id="4" name="notes" dataDxfId="118"/>
    <tableColumn id="5" name="mouvement" dataDxfId="117"/>
    <tableColumn id="6" name="date valeur" dataDxfId="116"/>
    <tableColumn id="7" name="revenus" dataDxfId="115"/>
    <tableColumn id="8" name="dépenses" dataDxfId="114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4" name="TS_03" displayName="TS_03" ref="B4:I5" insertRow="1" totalsRowShown="0" headerRowDxfId="113" dataDxfId="11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111"/>
    <tableColumn id="2" name="rubrique" dataDxfId="110"/>
    <tableColumn id="3" name="libellé" dataDxfId="109"/>
    <tableColumn id="4" name="notes" dataDxfId="108"/>
    <tableColumn id="5" name="mouvement" dataDxfId="107"/>
    <tableColumn id="6" name="date valeur" dataDxfId="106"/>
    <tableColumn id="7" name="revenus" dataDxfId="105"/>
    <tableColumn id="8" name="dépenses" dataDxfId="104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id="5" name="TS_04" displayName="TS_04" ref="B4:I5" insertRow="1" totalsRowShown="0" headerRowDxfId="103" dataDxfId="10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101"/>
    <tableColumn id="2" name="rubrique" dataDxfId="100"/>
    <tableColumn id="3" name="libellé" dataDxfId="99"/>
    <tableColumn id="4" name="notes" dataDxfId="98"/>
    <tableColumn id="5" name="mouvement" dataDxfId="97"/>
    <tableColumn id="6" name="date valeur" dataDxfId="96"/>
    <tableColumn id="7" name="revenus" dataDxfId="95"/>
    <tableColumn id="8" name="dépenses" dataDxfId="94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id="6" name="TS_05" displayName="TS_05" ref="B4:I5" insertRow="1" totalsRowShown="0" headerRowDxfId="93" dataDxfId="9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91"/>
    <tableColumn id="2" name="rubrique" dataDxfId="90"/>
    <tableColumn id="3" name="libellé" dataDxfId="89"/>
    <tableColumn id="4" name="notes" dataDxfId="88"/>
    <tableColumn id="5" name="mouvement" dataDxfId="87"/>
    <tableColumn id="6" name="date valeur" dataDxfId="86"/>
    <tableColumn id="7" name="revenus" dataDxfId="85"/>
    <tableColumn id="8" name="dépenses" dataDxfId="84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id="7" name="TS_06" displayName="TS_06" ref="B4:I5" insertRow="1" totalsRowShown="0" headerRowDxfId="83" dataDxfId="8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81"/>
    <tableColumn id="2" name="rubrique" dataDxfId="80"/>
    <tableColumn id="3" name="libellé" dataDxfId="79"/>
    <tableColumn id="4" name="notes" dataDxfId="78"/>
    <tableColumn id="5" name="mouvement" dataDxfId="77"/>
    <tableColumn id="6" name="date valeur" dataDxfId="76"/>
    <tableColumn id="7" name="revenus" dataDxfId="75"/>
    <tableColumn id="8" name="dépenses" dataDxfId="74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id="8" name="TS_07" displayName="TS_07" ref="B4:I5" insertRow="1" totalsRowShown="0" headerRowDxfId="73" dataDxfId="7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71"/>
    <tableColumn id="2" name="rubrique" dataDxfId="70"/>
    <tableColumn id="3" name="libellé" dataDxfId="69"/>
    <tableColumn id="4" name="notes" dataDxfId="68"/>
    <tableColumn id="5" name="mouvement" dataDxfId="67"/>
    <tableColumn id="6" name="date valeur" dataDxfId="66"/>
    <tableColumn id="7" name="revenus" dataDxfId="65"/>
    <tableColumn id="8" name="dépenses" dataDxfId="64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id="9" name="TS_08" displayName="TS_08" ref="B4:I5" insertRow="1" totalsRowShown="0" headerRowDxfId="63" dataDxfId="6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61"/>
    <tableColumn id="2" name="rubrique" dataDxfId="60"/>
    <tableColumn id="3" name="libellé" dataDxfId="59"/>
    <tableColumn id="4" name="notes" dataDxfId="58"/>
    <tableColumn id="5" name="mouvement" dataDxfId="57"/>
    <tableColumn id="6" name="date valeur" dataDxfId="56"/>
    <tableColumn id="7" name="revenus" dataDxfId="55"/>
    <tableColumn id="8" name="dépenses" dataDxfId="54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id="10" name="TS_09" displayName="TS_09" ref="B4:I5" insertRow="1" totalsRowShown="0" headerRowDxfId="53" dataDxfId="5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51"/>
    <tableColumn id="2" name="rubrique" dataDxfId="50"/>
    <tableColumn id="3" name="libellé" dataDxfId="49"/>
    <tableColumn id="4" name="notes" dataDxfId="48"/>
    <tableColumn id="5" name="mouvement" dataDxfId="47"/>
    <tableColumn id="6" name="date valeur" dataDxfId="46"/>
    <tableColumn id="7" name="revenus" dataDxfId="45"/>
    <tableColumn id="8" name="dépenses" dataDxfId="44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id="11" name="TS_10" displayName="TS_10" ref="B4:I5" insertRow="1" totalsRowShown="0" headerRowDxfId="43" dataDxfId="4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41"/>
    <tableColumn id="2" name="rubrique" dataDxfId="40"/>
    <tableColumn id="3" name="libellé" dataDxfId="39"/>
    <tableColumn id="4" name="notes" dataDxfId="38"/>
    <tableColumn id="5" name="mouvement" dataDxfId="37"/>
    <tableColumn id="6" name="date valeur" dataDxfId="36"/>
    <tableColumn id="7" name="revenus" dataDxfId="35"/>
    <tableColumn id="8" name="dépenses" dataDxfId="34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id="12" name="TS_11" displayName="TS_11" ref="B4:I5" insertRow="1" totalsRowShown="0" headerRowDxfId="33" dataDxfId="3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31"/>
    <tableColumn id="2" name="rubrique" dataDxfId="30"/>
    <tableColumn id="3" name="libellé" dataDxfId="29"/>
    <tableColumn id="4" name="notes" dataDxfId="28"/>
    <tableColumn id="5" name="mouvement" dataDxfId="27"/>
    <tableColumn id="6" name="date valeur" dataDxfId="26"/>
    <tableColumn id="7" name="revenus" dataDxfId="25"/>
    <tableColumn id="8" name="dépenses" dataDxfId="24"/>
  </tableColumns>
  <tableStyleInfo name="TableStyleLight18" showFirstColumn="0" showLastColumn="0" showRowStripes="1" showColumnStripes="0"/>
</table>
</file>

<file path=xl/tables/table12.xml><?xml version="1.0" encoding="utf-8"?>
<table xmlns="http://schemas.openxmlformats.org/spreadsheetml/2006/main" id="13" name="TS_12" displayName="TS_12" ref="B4:I5" insertRow="1" totalsRowShown="0" headerRowDxfId="23" dataDxfId="22">
  <autoFilter ref="B4:I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iD" dataDxfId="21"/>
    <tableColumn id="2" name="rubrique" dataDxfId="20"/>
    <tableColumn id="3" name="libellé" dataDxfId="19"/>
    <tableColumn id="4" name="notes" dataDxfId="18"/>
    <tableColumn id="5" name="mouvement" dataDxfId="17"/>
    <tableColumn id="6" name="date valeur" dataDxfId="16"/>
    <tableColumn id="7" name="revenus" dataDxfId="15"/>
    <tableColumn id="8" name="dépenses" dataDxfId="14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id="37" name="TS_Onglets" displayName="TS_Onglets" ref="B5:E17" totalsRowShown="0" headerRowDxfId="13" dataDxfId="12">
  <autoFilter ref="B5:E17">
    <filterColumn colId="0" hiddenButton="1"/>
    <filterColumn colId="1" hiddenButton="1"/>
    <filterColumn colId="2" hiddenButton="1"/>
  </autoFilter>
  <tableColumns count="4">
    <tableColumn id="1" name="Onglets" dataDxfId="11"/>
    <tableColumn id="2" name="Tables" dataDxfId="10"/>
    <tableColumn id="3" name="Archives" dataDxfId="9"/>
    <tableColumn id="4" name="Feu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anvier"/>
  <dimension ref="A1:L96"/>
  <sheetViews>
    <sheetView showZeros="0" zoomScale="117" zoomScaleNormal="117" workbookViewId="0">
      <selection activeCell="L6" sqref="L6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1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5"/>
      <c r="K2" s="75"/>
      <c r="L2" s="77" t="s">
        <v>87</v>
      </c>
    </row>
    <row r="3" spans="1:12" s="14" customFormat="1" ht="2.5499999999999998" customHeight="1" thickBot="1" x14ac:dyDescent="0.25">
      <c r="B3" s="17"/>
      <c r="C3" s="18"/>
      <c r="D3" s="18"/>
      <c r="E3" s="18"/>
      <c r="F3" s="18"/>
      <c r="G3" s="19"/>
      <c r="H3" s="20"/>
      <c r="I3" s="20"/>
      <c r="J3" s="18"/>
      <c r="K3" s="18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">
        <v>1</v>
      </c>
      <c r="C5" s="1" t="s">
        <v>2</v>
      </c>
      <c r="D5" s="1" t="s">
        <v>81</v>
      </c>
      <c r="E5" s="1" t="s">
        <v>95</v>
      </c>
      <c r="F5" s="1" t="s">
        <v>43</v>
      </c>
      <c r="G5" s="2">
        <v>45658</v>
      </c>
      <c r="H5" s="3">
        <v>1750</v>
      </c>
      <c r="K5" s="98" t="s">
        <v>73</v>
      </c>
      <c r="L5" s="90">
        <f>IF(OR(L6=0,L8=0),0,Accueil!BG10)</f>
        <v>1001.99</v>
      </c>
    </row>
    <row r="6" spans="1:12" ht="10.95" customHeight="1" x14ac:dyDescent="0.2">
      <c r="B6" s="6">
        <v>2</v>
      </c>
      <c r="C6" s="1" t="s">
        <v>2</v>
      </c>
      <c r="D6" s="1" t="s">
        <v>82</v>
      </c>
      <c r="E6" s="1" t="s">
        <v>96</v>
      </c>
      <c r="F6" s="1" t="s">
        <v>43</v>
      </c>
      <c r="G6" s="2">
        <v>45658</v>
      </c>
      <c r="H6" s="3">
        <v>1890</v>
      </c>
      <c r="K6" s="81" t="s">
        <v>90</v>
      </c>
      <c r="L6" s="85">
        <f>SUM(TS_01[revenus])</f>
        <v>6990.56</v>
      </c>
    </row>
    <row r="7" spans="1:12" ht="10.95" customHeight="1" x14ac:dyDescent="0.2">
      <c r="B7" s="6">
        <v>3</v>
      </c>
      <c r="C7" s="1" t="s">
        <v>2</v>
      </c>
      <c r="D7" s="1" t="s">
        <v>83</v>
      </c>
      <c r="E7" s="1" t="s">
        <v>97</v>
      </c>
      <c r="F7" s="1" t="s">
        <v>43</v>
      </c>
      <c r="G7" s="2">
        <v>45659</v>
      </c>
      <c r="H7" s="3">
        <v>1700.01</v>
      </c>
      <c r="K7" s="81" t="s">
        <v>91</v>
      </c>
      <c r="L7" s="85">
        <f>SUM(L5:L6)</f>
        <v>7992.55</v>
      </c>
    </row>
    <row r="8" spans="1:12" ht="10.95" customHeight="1" x14ac:dyDescent="0.2">
      <c r="B8" s="6">
        <v>4</v>
      </c>
      <c r="C8" s="1" t="s">
        <v>2</v>
      </c>
      <c r="D8" s="1" t="s">
        <v>84</v>
      </c>
      <c r="E8" s="1" t="s">
        <v>98</v>
      </c>
      <c r="F8" s="1" t="s">
        <v>43</v>
      </c>
      <c r="G8" s="2">
        <v>45659</v>
      </c>
      <c r="H8" s="3">
        <v>1650.55</v>
      </c>
      <c r="K8" s="99" t="s">
        <v>92</v>
      </c>
      <c r="L8" s="91">
        <f>SUM(TS_01[dépenses])</f>
        <v>3459.0200000000004</v>
      </c>
    </row>
    <row r="9" spans="1:12" ht="10.95" customHeight="1" thickBot="1" x14ac:dyDescent="0.25">
      <c r="B9" s="6">
        <v>5</v>
      </c>
      <c r="C9" s="1" t="s">
        <v>5</v>
      </c>
      <c r="D9" s="1" t="s">
        <v>12</v>
      </c>
      <c r="E9" s="1" t="s">
        <v>99</v>
      </c>
      <c r="F9" s="1" t="s">
        <v>40</v>
      </c>
      <c r="G9" s="2">
        <v>45658</v>
      </c>
      <c r="I9" s="3">
        <v>1890.1</v>
      </c>
      <c r="K9" s="103" t="s">
        <v>74</v>
      </c>
      <c r="L9" s="92">
        <f>L7-L8</f>
        <v>4533.53</v>
      </c>
    </row>
    <row r="10" spans="1:12" ht="10.95" customHeight="1" thickTop="1" x14ac:dyDescent="0.2">
      <c r="B10" s="6">
        <v>6</v>
      </c>
      <c r="C10" s="1" t="s">
        <v>15</v>
      </c>
      <c r="D10" s="1" t="s">
        <v>56</v>
      </c>
      <c r="E10" s="1" t="s">
        <v>100</v>
      </c>
      <c r="F10" s="1" t="s">
        <v>40</v>
      </c>
      <c r="G10" s="2">
        <v>45658</v>
      </c>
      <c r="I10" s="3">
        <v>595.99</v>
      </c>
      <c r="K10" s="95" t="s">
        <v>93</v>
      </c>
      <c r="L10" s="96" t="s">
        <v>16</v>
      </c>
    </row>
    <row r="11" spans="1:12" ht="10.95" customHeight="1" x14ac:dyDescent="0.2">
      <c r="B11" s="6">
        <v>7</v>
      </c>
      <c r="C11" s="1" t="s">
        <v>15</v>
      </c>
      <c r="D11" s="1" t="s">
        <v>57</v>
      </c>
      <c r="E11" s="1" t="s">
        <v>107</v>
      </c>
      <c r="F11" s="1" t="s">
        <v>40</v>
      </c>
      <c r="G11" s="2" t="s">
        <v>108</v>
      </c>
      <c r="I11" s="3">
        <v>594.88</v>
      </c>
      <c r="K11" s="93" t="s">
        <v>3</v>
      </c>
      <c r="L11" s="94">
        <f>SUMIF(TS_01[[rubrique]:[rubrique]],$K11,TS_01[revenus])</f>
        <v>0</v>
      </c>
    </row>
    <row r="12" spans="1:12" ht="10.95" customHeight="1" x14ac:dyDescent="0.2">
      <c r="B12" s="6">
        <v>8</v>
      </c>
      <c r="C12" s="1" t="s">
        <v>13</v>
      </c>
      <c r="D12" s="1" t="s">
        <v>78</v>
      </c>
      <c r="E12" s="1" t="s">
        <v>101</v>
      </c>
      <c r="F12" s="1" t="s">
        <v>11</v>
      </c>
      <c r="G12" s="2">
        <v>45658</v>
      </c>
      <c r="I12" s="3">
        <v>378.05</v>
      </c>
      <c r="K12" s="81" t="s">
        <v>20</v>
      </c>
      <c r="L12" s="86">
        <f>SUMIF(TS_01[[rubrique]:[rubrique]],$K12,TS_01[revenus])</f>
        <v>0</v>
      </c>
    </row>
    <row r="13" spans="1:12" ht="10.95" customHeight="1" x14ac:dyDescent="0.2">
      <c r="B13" s="105" t="s">
        <v>102</v>
      </c>
      <c r="G13" s="105"/>
      <c r="H13" s="3">
        <f>SUBTOTAL(109,TS_01[revenus])</f>
        <v>6990.56</v>
      </c>
      <c r="I13" s="3">
        <f>SUBTOTAL(109,TS_01[dépenses])</f>
        <v>3459.0200000000004</v>
      </c>
      <c r="K13" s="81" t="s">
        <v>1</v>
      </c>
      <c r="L13" s="86">
        <f>SUMIF(TS_01[[rubrique]:[rubrique]],$K13,TS_01[revenus])</f>
        <v>0</v>
      </c>
    </row>
    <row r="14" spans="1:12" ht="10.95" customHeight="1" x14ac:dyDescent="0.2">
      <c r="K14" s="81" t="s">
        <v>21</v>
      </c>
      <c r="L14" s="86">
        <f>SUMIF(TS_01[[rubrique]:[rubrique]],$K14,TS_01[revenus])</f>
        <v>0</v>
      </c>
    </row>
    <row r="15" spans="1:12" ht="10.95" customHeight="1" x14ac:dyDescent="0.2">
      <c r="K15" s="81" t="s">
        <v>2</v>
      </c>
      <c r="L15" s="86">
        <f>SUMIF(TS_01[[rubrique]:[rubrique]],$K15,TS_01[revenus])</f>
        <v>6990.56</v>
      </c>
    </row>
    <row r="16" spans="1:12" ht="10.95" customHeight="1" x14ac:dyDescent="0.2">
      <c r="K16" s="81" t="s">
        <v>4</v>
      </c>
      <c r="L16" s="86">
        <f>SUMIF(TS_01[[rubrique]:[rubrique]],$K16,TS_01[revenus])</f>
        <v>0</v>
      </c>
    </row>
    <row r="17" spans="11:12" ht="10.95" customHeight="1" thickBot="1" x14ac:dyDescent="0.25">
      <c r="K17" s="82" t="s">
        <v>22</v>
      </c>
      <c r="L17" s="87">
        <f>SUMIF(TS_01[[rubrique]:[rubrique]],$K17,TS_01[revenus])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SUMIF(TS_01[[rubrique]:[rubrique]],$K19,TS_01[dépenses])</f>
        <v>0</v>
      </c>
    </row>
    <row r="20" spans="11:12" ht="10.95" customHeight="1" x14ac:dyDescent="0.2">
      <c r="K20" s="83" t="s">
        <v>13</v>
      </c>
      <c r="L20" s="86">
        <f>SUMIF(TS_01[[rubrique]:[rubrique]],$K20,TS_01[dépenses])</f>
        <v>378.05</v>
      </c>
    </row>
    <row r="21" spans="11:12" ht="10.95" customHeight="1" x14ac:dyDescent="0.2">
      <c r="K21" s="83" t="s">
        <v>23</v>
      </c>
      <c r="L21" s="86">
        <f>SUMIF(TS_01[[rubrique]:[rubrique]],$K21,TS_01[dépenses])</f>
        <v>0</v>
      </c>
    </row>
    <row r="22" spans="11:12" ht="10.95" customHeight="1" x14ac:dyDescent="0.2">
      <c r="K22" s="83" t="s">
        <v>24</v>
      </c>
      <c r="L22" s="86">
        <f>SUMIF(TS_01[[rubrique]:[rubrique]],$K22,TS_01[dépenses])</f>
        <v>0</v>
      </c>
    </row>
    <row r="23" spans="11:12" ht="10.95" customHeight="1" x14ac:dyDescent="0.2">
      <c r="K23" s="83" t="s">
        <v>77</v>
      </c>
      <c r="L23" s="86">
        <f>SUMIF(TS_01[[rubrique]:[rubrique]],$K23,TS_01[dépenses])</f>
        <v>0</v>
      </c>
    </row>
    <row r="24" spans="11:12" ht="10.95" customHeight="1" x14ac:dyDescent="0.2">
      <c r="K24" s="83" t="s">
        <v>5</v>
      </c>
      <c r="L24" s="86">
        <f>SUMIF(TS_01[[rubrique]:[rubrique]],$K24,TS_01[dépenses])</f>
        <v>1890.1</v>
      </c>
    </row>
    <row r="25" spans="11:12" ht="10.95" customHeight="1" x14ac:dyDescent="0.2">
      <c r="K25" s="83" t="s">
        <v>25</v>
      </c>
      <c r="L25" s="86">
        <f>SUMIF(TS_01[[rubrique]:[rubrique]],$K25,TS_01[dépenses])</f>
        <v>0</v>
      </c>
    </row>
    <row r="26" spans="11:12" ht="10.95" customHeight="1" x14ac:dyDescent="0.2">
      <c r="K26" s="83" t="s">
        <v>14</v>
      </c>
      <c r="L26" s="86">
        <f>SUMIF(TS_01[[rubrique]:[rubrique]],$K26,TS_01[dépenses])</f>
        <v>0</v>
      </c>
    </row>
    <row r="27" spans="11:12" ht="10.95" customHeight="1" x14ac:dyDescent="0.2">
      <c r="K27" s="83" t="s">
        <v>15</v>
      </c>
      <c r="L27" s="86">
        <f>SUMIF(TS_01[[rubrique]:[rubrique]],$K27,TS_01[dépenses])</f>
        <v>1190.8699999999999</v>
      </c>
    </row>
    <row r="28" spans="11:12" ht="10.95" customHeight="1" x14ac:dyDescent="0.2">
      <c r="K28" s="83" t="s">
        <v>85</v>
      </c>
      <c r="L28" s="86">
        <f>SUMIF(TS_01[[rubrique]:[rubrique]],$K28,TS_01[dépenses])</f>
        <v>0</v>
      </c>
    </row>
    <row r="29" spans="11:12" ht="10.95" customHeight="1" x14ac:dyDescent="0.2">
      <c r="K29" s="83" t="s">
        <v>26</v>
      </c>
      <c r="L29" s="86">
        <f>SUMIF(TS_01[[rubrique]:[rubrique]],$K29,TS_01[dépenses])</f>
        <v>0</v>
      </c>
    </row>
    <row r="30" spans="11:12" ht="10.95" customHeight="1" x14ac:dyDescent="0.2">
      <c r="K30" s="83" t="s">
        <v>27</v>
      </c>
      <c r="L30" s="86">
        <f>SUMIF(TS_01[[rubrique]:[rubrique]],$K30,TS_01[dépenses])</f>
        <v>0</v>
      </c>
    </row>
    <row r="31" spans="11:12" ht="10.95" customHeight="1" thickBot="1" x14ac:dyDescent="0.25">
      <c r="K31" s="84" t="s">
        <v>28</v>
      </c>
      <c r="L31" s="87">
        <f>SUMIF(TS_01[[rubrique]:[rubrique]],$K31,TS_01[dépenses])</f>
        <v>0</v>
      </c>
    </row>
    <row r="32" spans="11:12" ht="10.95" customHeight="1" thickTop="1" x14ac:dyDescent="0.2"/>
    <row r="33" spans="12:12" ht="10.95" customHeight="1" x14ac:dyDescent="0.2"/>
    <row r="34" spans="12:12" ht="10.95" customHeight="1" x14ac:dyDescent="0.2"/>
    <row r="35" spans="12:12" ht="10.95" customHeight="1" x14ac:dyDescent="0.2"/>
    <row r="36" spans="12:12" ht="10.95" customHeight="1" x14ac:dyDescent="0.2"/>
    <row r="37" spans="12:12" ht="10.95" customHeight="1" x14ac:dyDescent="0.2">
      <c r="L37" s="80"/>
    </row>
    <row r="38" spans="12:12" ht="10.95" customHeight="1" x14ac:dyDescent="0.2"/>
    <row r="39" spans="12:12" ht="10.95" customHeight="1" x14ac:dyDescent="0.2"/>
    <row r="40" spans="12:12" ht="10.95" customHeight="1" x14ac:dyDescent="0.2"/>
    <row r="41" spans="12:12" ht="10.95" customHeight="1" x14ac:dyDescent="0.2"/>
    <row r="42" spans="12:12" ht="10.95" customHeight="1" x14ac:dyDescent="0.2"/>
    <row r="43" spans="12:12" ht="10.95" customHeight="1" x14ac:dyDescent="0.2"/>
    <row r="44" spans="12:12" ht="10.95" customHeight="1" x14ac:dyDescent="0.2"/>
    <row r="45" spans="12:12" ht="10.95" customHeight="1" x14ac:dyDescent="0.2"/>
    <row r="46" spans="12:12" ht="10.95" customHeight="1" x14ac:dyDescent="0.2"/>
    <row r="47" spans="12:12" ht="10.95" customHeight="1" x14ac:dyDescent="0.2"/>
    <row r="48" spans="12:12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19685039370078741" right="0.19685039370078741" top="0.27559055118110237" bottom="0.19685039370078741" header="0" footer="0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évrier"/>
  <dimension ref="A1:L96"/>
  <sheetViews>
    <sheetView showZeros="0" zoomScale="117" zoomScaleNormal="117" workbookViewId="0">
      <selection activeCell="E12" sqref="E12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2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>
        <v>1</v>
      </c>
      <c r="C5" s="68" t="s">
        <v>4</v>
      </c>
      <c r="D5" s="68" t="s">
        <v>79</v>
      </c>
      <c r="E5" s="68" t="s">
        <v>103</v>
      </c>
      <c r="F5" s="68" t="s">
        <v>43</v>
      </c>
      <c r="G5" s="69">
        <v>45690</v>
      </c>
      <c r="H5" s="70">
        <v>6348.01</v>
      </c>
      <c r="I5" s="70"/>
      <c r="K5" s="98" t="s">
        <v>73</v>
      </c>
      <c r="L5" s="90">
        <f>IF(OR(L6=0,L8=0),0,Janvier!L9)</f>
        <v>4533.53</v>
      </c>
    </row>
    <row r="6" spans="1:12" ht="10.95" customHeight="1" x14ac:dyDescent="0.2">
      <c r="B6" s="67">
        <v>2</v>
      </c>
      <c r="C6" s="68" t="s">
        <v>4</v>
      </c>
      <c r="D6" s="68" t="s">
        <v>80</v>
      </c>
      <c r="E6" s="68" t="s">
        <v>104</v>
      </c>
      <c r="F6" s="68" t="s">
        <v>43</v>
      </c>
      <c r="G6" s="69">
        <v>45691</v>
      </c>
      <c r="H6" s="70">
        <v>2455.88</v>
      </c>
      <c r="I6" s="70"/>
      <c r="K6" s="81" t="s">
        <v>90</v>
      </c>
      <c r="L6" s="85">
        <f>SUM(TS_02[revenus])</f>
        <v>8803.89</v>
      </c>
    </row>
    <row r="7" spans="1:12" ht="10.95" customHeight="1" x14ac:dyDescent="0.2">
      <c r="B7" s="67">
        <v>3</v>
      </c>
      <c r="C7" s="68" t="s">
        <v>5</v>
      </c>
      <c r="D7" s="68" t="s">
        <v>12</v>
      </c>
      <c r="E7" s="68" t="s">
        <v>105</v>
      </c>
      <c r="F7" s="68" t="s">
        <v>40</v>
      </c>
      <c r="G7" s="69">
        <v>45685</v>
      </c>
      <c r="H7" s="70"/>
      <c r="I7" s="70">
        <v>1092.33</v>
      </c>
      <c r="K7" s="81" t="s">
        <v>91</v>
      </c>
      <c r="L7" s="85">
        <f>SUM(L5:L6)</f>
        <v>13337.419999999998</v>
      </c>
    </row>
    <row r="8" spans="1:12" ht="10.95" customHeight="1" x14ac:dyDescent="0.2">
      <c r="B8" s="67">
        <v>4</v>
      </c>
      <c r="C8" s="68" t="s">
        <v>15</v>
      </c>
      <c r="D8" s="68" t="s">
        <v>56</v>
      </c>
      <c r="E8" s="68" t="s">
        <v>106</v>
      </c>
      <c r="F8" s="68" t="s">
        <v>31</v>
      </c>
      <c r="G8" s="69">
        <v>44593</v>
      </c>
      <c r="H8" s="70"/>
      <c r="I8" s="70">
        <v>895.99</v>
      </c>
      <c r="K8" s="99" t="s">
        <v>92</v>
      </c>
      <c r="L8" s="91">
        <f>SUM(TS_02[dépenses])</f>
        <v>1988.32</v>
      </c>
    </row>
    <row r="9" spans="1:12" ht="10.95" customHeight="1" thickBot="1" x14ac:dyDescent="0.25">
      <c r="K9" s="104" t="s">
        <v>74</v>
      </c>
      <c r="L9" s="92">
        <f>L7-L8</f>
        <v>11349.099999999999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SUMIF(TS_02[[rubrique]:[rubrique]],$K11,TS_02[revenus])</f>
        <v>0</v>
      </c>
    </row>
    <row r="12" spans="1:12" ht="10.95" customHeight="1" x14ac:dyDescent="0.2">
      <c r="K12" s="81" t="s">
        <v>20</v>
      </c>
      <c r="L12" s="86">
        <f>SUMIF(TS_02[[rubrique]:[rubrique]],$K12,TS_02[revenus])</f>
        <v>0</v>
      </c>
    </row>
    <row r="13" spans="1:12" ht="10.95" customHeight="1" x14ac:dyDescent="0.2">
      <c r="K13" s="81" t="s">
        <v>1</v>
      </c>
      <c r="L13" s="86">
        <f>SUMIF(TS_02[[rubrique]:[rubrique]],$K13,TS_02[revenus])</f>
        <v>0</v>
      </c>
    </row>
    <row r="14" spans="1:12" ht="10.95" customHeight="1" x14ac:dyDescent="0.2">
      <c r="K14" s="81" t="s">
        <v>21</v>
      </c>
      <c r="L14" s="86">
        <f>SUMIF(TS_02[[rubrique]:[rubrique]],$K14,TS_02[revenus])</f>
        <v>0</v>
      </c>
    </row>
    <row r="15" spans="1:12" ht="10.95" customHeight="1" x14ac:dyDescent="0.2">
      <c r="K15" s="81" t="s">
        <v>2</v>
      </c>
      <c r="L15" s="86">
        <f>SUMIF(TS_02[[rubrique]:[rubrique]],$K15,TS_02[revenus])</f>
        <v>0</v>
      </c>
    </row>
    <row r="16" spans="1:12" ht="10.95" customHeight="1" x14ac:dyDescent="0.2">
      <c r="K16" s="81" t="s">
        <v>4</v>
      </c>
      <c r="L16" s="86">
        <f>SUMIF(TS_02[[rubrique]:[rubrique]],$K16,TS_02[revenus])</f>
        <v>8803.89</v>
      </c>
    </row>
    <row r="17" spans="11:12" ht="10.95" customHeight="1" thickBot="1" x14ac:dyDescent="0.25">
      <c r="K17" s="82" t="s">
        <v>22</v>
      </c>
      <c r="L17" s="87">
        <f>SUMIF(TS_02[[rubrique]:[rubrique]],$K17,TS_02[revenus])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SUMIF(TS_02[[rubrique]:[rubrique]],$K19,TS_02[dépenses])</f>
        <v>0</v>
      </c>
    </row>
    <row r="20" spans="11:12" ht="10.95" customHeight="1" x14ac:dyDescent="0.2">
      <c r="K20" s="83" t="s">
        <v>13</v>
      </c>
      <c r="L20" s="86">
        <f>SUMIF(TS_02[[rubrique]:[rubrique]],$K20,TS_02[dépenses])</f>
        <v>0</v>
      </c>
    </row>
    <row r="21" spans="11:12" ht="10.95" customHeight="1" x14ac:dyDescent="0.2">
      <c r="K21" s="83" t="s">
        <v>23</v>
      </c>
      <c r="L21" s="86">
        <f>SUMIF(TS_02[[rubrique]:[rubrique]],$K21,TS_02[dépenses])</f>
        <v>0</v>
      </c>
    </row>
    <row r="22" spans="11:12" ht="10.95" customHeight="1" x14ac:dyDescent="0.2">
      <c r="K22" s="83" t="s">
        <v>24</v>
      </c>
      <c r="L22" s="86">
        <f>SUMIF(TS_02[[rubrique]:[rubrique]],$K22,TS_02[dépenses])</f>
        <v>0</v>
      </c>
    </row>
    <row r="23" spans="11:12" ht="10.95" customHeight="1" x14ac:dyDescent="0.2">
      <c r="K23" s="83" t="s">
        <v>77</v>
      </c>
      <c r="L23" s="86">
        <f>SUMIF(TS_02[[rubrique]:[rubrique]],$K23,TS_02[dépenses])</f>
        <v>0</v>
      </c>
    </row>
    <row r="24" spans="11:12" ht="10.95" customHeight="1" x14ac:dyDescent="0.2">
      <c r="K24" s="83" t="s">
        <v>5</v>
      </c>
      <c r="L24" s="86">
        <f>SUMIF(TS_02[[rubrique]:[rubrique]],$K24,TS_02[dépenses])</f>
        <v>1092.33</v>
      </c>
    </row>
    <row r="25" spans="11:12" ht="10.95" customHeight="1" x14ac:dyDescent="0.2">
      <c r="K25" s="83" t="s">
        <v>25</v>
      </c>
      <c r="L25" s="86">
        <f>SUMIF(TS_02[[rubrique]:[rubrique]],$K25,TS_02[dépenses])</f>
        <v>0</v>
      </c>
    </row>
    <row r="26" spans="11:12" ht="10.95" customHeight="1" x14ac:dyDescent="0.2">
      <c r="K26" s="83" t="s">
        <v>14</v>
      </c>
      <c r="L26" s="86">
        <f>SUMIF(TS_02[[rubrique]:[rubrique]],$K26,TS_02[dépenses])</f>
        <v>0</v>
      </c>
    </row>
    <row r="27" spans="11:12" ht="10.95" customHeight="1" x14ac:dyDescent="0.2">
      <c r="K27" s="83" t="s">
        <v>15</v>
      </c>
      <c r="L27" s="86">
        <f>SUMIF(TS_02[[rubrique]:[rubrique]],$K27,TS_02[dépenses])</f>
        <v>895.99</v>
      </c>
    </row>
    <row r="28" spans="11:12" ht="10.95" customHeight="1" x14ac:dyDescent="0.2">
      <c r="K28" s="83" t="s">
        <v>85</v>
      </c>
      <c r="L28" s="86">
        <f>SUMIF(TS_02[[rubrique]:[rubrique]],$K28,TS_02[dépenses])</f>
        <v>0</v>
      </c>
    </row>
    <row r="29" spans="11:12" ht="10.95" customHeight="1" x14ac:dyDescent="0.2">
      <c r="K29" s="83" t="s">
        <v>26</v>
      </c>
      <c r="L29" s="86">
        <f>SUMIF(TS_02[[rubrique]:[rubrique]],$K29,TS_02[dépenses])</f>
        <v>0</v>
      </c>
    </row>
    <row r="30" spans="11:12" ht="10.95" customHeight="1" x14ac:dyDescent="0.2">
      <c r="K30" s="83" t="s">
        <v>27</v>
      </c>
      <c r="L30" s="86">
        <f>SUMIF(TS_02[[rubrique]:[rubrique]],$K30,TS_02[dépenses])</f>
        <v>0</v>
      </c>
    </row>
    <row r="31" spans="11:12" ht="10.95" customHeight="1" thickBot="1" x14ac:dyDescent="0.25">
      <c r="K31" s="84" t="s">
        <v>28</v>
      </c>
      <c r="L31" s="87">
        <f>SUMIF(TS_02[[rubrique]:[rubrique]],$K31,TS_02[dépenses])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rs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3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3"/>
      <c r="C5" s="64"/>
      <c r="D5" s="64"/>
      <c r="E5" s="64"/>
      <c r="F5" s="64"/>
      <c r="G5" s="65"/>
      <c r="H5" s="66"/>
      <c r="I5" s="66"/>
      <c r="K5" s="98" t="s">
        <v>73</v>
      </c>
      <c r="L5" s="90">
        <f>IF(OR(L6=0,L8=0),0,Février!L9)</f>
        <v>0</v>
      </c>
    </row>
    <row r="6" spans="1:12" ht="10.95" customHeight="1" x14ac:dyDescent="0.2">
      <c r="K6" s="81" t="s">
        <v>90</v>
      </c>
      <c r="L6" s="85">
        <f>SUM(TS_03[revenus])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SUM(TS_03[dépenses])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SUMIF(TS_03[[rubrique]:[rubrique]],$K11,TS_03[revenus])</f>
        <v>0</v>
      </c>
    </row>
    <row r="12" spans="1:12" ht="10.95" customHeight="1" x14ac:dyDescent="0.2">
      <c r="K12" s="81" t="s">
        <v>20</v>
      </c>
      <c r="L12" s="86">
        <f>SUMIF(TS_03[[rubrique]:[rubrique]],$K12,TS_03[revenus])</f>
        <v>0</v>
      </c>
    </row>
    <row r="13" spans="1:12" ht="10.95" customHeight="1" x14ac:dyDescent="0.2">
      <c r="K13" s="81" t="s">
        <v>1</v>
      </c>
      <c r="L13" s="86">
        <f>SUMIF(TS_03[[rubrique]:[rubrique]],$K13,TS_03[revenus])</f>
        <v>0</v>
      </c>
    </row>
    <row r="14" spans="1:12" ht="10.95" customHeight="1" x14ac:dyDescent="0.2">
      <c r="K14" s="81" t="s">
        <v>21</v>
      </c>
      <c r="L14" s="86">
        <f>SUMIF(TS_03[[rubrique]:[rubrique]],$K14,TS_03[revenus])</f>
        <v>0</v>
      </c>
    </row>
    <row r="15" spans="1:12" ht="10.95" customHeight="1" x14ac:dyDescent="0.2">
      <c r="K15" s="81" t="s">
        <v>2</v>
      </c>
      <c r="L15" s="86">
        <f>SUMIF(TS_03[[rubrique]:[rubrique]],$K15,TS_03[revenus])</f>
        <v>0</v>
      </c>
    </row>
    <row r="16" spans="1:12" ht="10.95" customHeight="1" x14ac:dyDescent="0.2">
      <c r="K16" s="81" t="s">
        <v>4</v>
      </c>
      <c r="L16" s="86">
        <f>SUMIF(TS_03[[rubrique]:[rubrique]],$K16,TS_03[revenus])</f>
        <v>0</v>
      </c>
    </row>
    <row r="17" spans="11:12" ht="10.95" customHeight="1" thickBot="1" x14ac:dyDescent="0.25">
      <c r="K17" s="82" t="s">
        <v>22</v>
      </c>
      <c r="L17" s="87">
        <f>SUMIF(TS_03[[rubrique]:[rubrique]],$K17,TS_03[revenus])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SUMIF(TS_03[[rubrique]:[rubrique]],$K19,TS_03[dépenses])</f>
        <v>0</v>
      </c>
    </row>
    <row r="20" spans="11:12" ht="10.95" customHeight="1" x14ac:dyDescent="0.2">
      <c r="K20" s="83" t="s">
        <v>13</v>
      </c>
      <c r="L20" s="86">
        <f>SUMIF(TS_03[[rubrique]:[rubrique]],$K20,TS_03[dépenses])</f>
        <v>0</v>
      </c>
    </row>
    <row r="21" spans="11:12" ht="10.95" customHeight="1" x14ac:dyDescent="0.2">
      <c r="K21" s="83" t="s">
        <v>23</v>
      </c>
      <c r="L21" s="86">
        <f>SUMIF(TS_03[[rubrique]:[rubrique]],$K21,TS_03[dépenses])</f>
        <v>0</v>
      </c>
    </row>
    <row r="22" spans="11:12" ht="10.95" customHeight="1" x14ac:dyDescent="0.2">
      <c r="K22" s="83" t="s">
        <v>24</v>
      </c>
      <c r="L22" s="86">
        <f>SUMIF(TS_03[[rubrique]:[rubrique]],$K22,TS_03[dépenses])</f>
        <v>0</v>
      </c>
    </row>
    <row r="23" spans="11:12" ht="10.95" customHeight="1" x14ac:dyDescent="0.2">
      <c r="K23" s="83" t="s">
        <v>77</v>
      </c>
      <c r="L23" s="86">
        <f>SUMIF(TS_03[[rubrique]:[rubrique]],$K23,TS_03[dépenses])</f>
        <v>0</v>
      </c>
    </row>
    <row r="24" spans="11:12" ht="10.95" customHeight="1" x14ac:dyDescent="0.2">
      <c r="K24" s="83" t="s">
        <v>5</v>
      </c>
      <c r="L24" s="86">
        <f>SUMIF(TS_03[[rubrique]:[rubrique]],$K24,TS_03[dépenses])</f>
        <v>0</v>
      </c>
    </row>
    <row r="25" spans="11:12" ht="10.95" customHeight="1" x14ac:dyDescent="0.2">
      <c r="K25" s="83" t="s">
        <v>25</v>
      </c>
      <c r="L25" s="86">
        <f>SUMIF(TS_03[[rubrique]:[rubrique]],$K25,TS_03[dépenses])</f>
        <v>0</v>
      </c>
    </row>
    <row r="26" spans="11:12" ht="10.95" customHeight="1" x14ac:dyDescent="0.2">
      <c r="K26" s="83" t="s">
        <v>14</v>
      </c>
      <c r="L26" s="86">
        <f>SUMIF(TS_03[[rubrique]:[rubrique]],$K26,TS_03[dépenses])</f>
        <v>0</v>
      </c>
    </row>
    <row r="27" spans="11:12" ht="10.95" customHeight="1" x14ac:dyDescent="0.2">
      <c r="K27" s="83" t="s">
        <v>15</v>
      </c>
      <c r="L27" s="86">
        <f>SUMIF(TS_03[[rubrique]:[rubrique]],$K27,TS_03[dépenses])</f>
        <v>0</v>
      </c>
    </row>
    <row r="28" spans="11:12" ht="10.95" customHeight="1" x14ac:dyDescent="0.2">
      <c r="K28" s="83" t="s">
        <v>85</v>
      </c>
      <c r="L28" s="86">
        <f>SUMIF(TS_03[[rubrique]:[rubrique]],$K28,TS_03[dépenses])</f>
        <v>0</v>
      </c>
    </row>
    <row r="29" spans="11:12" ht="10.95" customHeight="1" x14ac:dyDescent="0.2">
      <c r="K29" s="83" t="s">
        <v>26</v>
      </c>
      <c r="L29" s="86">
        <f>SUMIF(TS_03[[rubrique]:[rubrique]],$K29,TS_03[dépenses])</f>
        <v>0</v>
      </c>
    </row>
    <row r="30" spans="11:12" ht="10.95" customHeight="1" x14ac:dyDescent="0.2">
      <c r="K30" s="83" t="s">
        <v>27</v>
      </c>
      <c r="L30" s="86">
        <f>SUMIF(TS_03[[rubrique]:[rubrique]],$K30,TS_03[dépenses])</f>
        <v>0</v>
      </c>
    </row>
    <row r="31" spans="11:12" ht="10.95" customHeight="1" thickBot="1" x14ac:dyDescent="0.25">
      <c r="K31" s="84" t="s">
        <v>28</v>
      </c>
      <c r="L31" s="87">
        <f>SUMIF(TS_03[[rubrique]:[rubrique]],$K31,TS_03[dépenses])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4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IF(OR(L6=0,L8=0),0,Mars!L9)</f>
        <v>0</v>
      </c>
    </row>
    <row r="6" spans="1:12" ht="10.95" customHeight="1" x14ac:dyDescent="0.2">
      <c r="K6" s="81" t="s">
        <v>90</v>
      </c>
      <c r="L6" s="85">
        <f>SUM(TS_04[revenus])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SUM(TS_04[dépenses])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SUMIF(TS_04[[rubrique]:[rubrique]],$K11,TS_04[revenus])</f>
        <v>0</v>
      </c>
    </row>
    <row r="12" spans="1:12" ht="10.95" customHeight="1" x14ac:dyDescent="0.2">
      <c r="K12" s="81" t="s">
        <v>20</v>
      </c>
      <c r="L12" s="86">
        <f>SUMIF(TS_04[[rubrique]:[rubrique]],$K12,TS_04[revenus])</f>
        <v>0</v>
      </c>
    </row>
    <row r="13" spans="1:12" ht="10.95" customHeight="1" x14ac:dyDescent="0.2">
      <c r="K13" s="81" t="s">
        <v>1</v>
      </c>
      <c r="L13" s="86">
        <f>SUMIF(TS_04[[rubrique]:[rubrique]],$K13,TS_04[revenus])</f>
        <v>0</v>
      </c>
    </row>
    <row r="14" spans="1:12" ht="10.95" customHeight="1" x14ac:dyDescent="0.2">
      <c r="K14" s="81" t="s">
        <v>21</v>
      </c>
      <c r="L14" s="86">
        <f>SUMIF(TS_04[[rubrique]:[rubrique]],$K14,TS_04[revenus])</f>
        <v>0</v>
      </c>
    </row>
    <row r="15" spans="1:12" ht="10.95" customHeight="1" x14ac:dyDescent="0.2">
      <c r="K15" s="81" t="s">
        <v>2</v>
      </c>
      <c r="L15" s="86">
        <f>SUMIF(TS_04[[rubrique]:[rubrique]],$K15,TS_04[revenus])</f>
        <v>0</v>
      </c>
    </row>
    <row r="16" spans="1:12" ht="10.95" customHeight="1" x14ac:dyDescent="0.2">
      <c r="K16" s="81" t="s">
        <v>4</v>
      </c>
      <c r="L16" s="86">
        <f>SUMIF(TS_04[[rubrique]:[rubrique]],$K16,TS_04[revenus])</f>
        <v>0</v>
      </c>
    </row>
    <row r="17" spans="11:12" ht="10.95" customHeight="1" thickBot="1" x14ac:dyDescent="0.25">
      <c r="K17" s="82" t="s">
        <v>22</v>
      </c>
      <c r="L17" s="87">
        <f>SUMIF(TS_04[[rubrique]:[rubrique]],$K17,TS_04[revenus])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SUMIF(TS_04[[rubrique]:[rubrique]],$K19,TS_04[dépenses])</f>
        <v>0</v>
      </c>
    </row>
    <row r="20" spans="11:12" ht="10.95" customHeight="1" x14ac:dyDescent="0.2">
      <c r="K20" s="83" t="s">
        <v>13</v>
      </c>
      <c r="L20" s="86">
        <f>SUMIF(TS_04[[rubrique]:[rubrique]],$K20,TS_04[dépenses])</f>
        <v>0</v>
      </c>
    </row>
    <row r="21" spans="11:12" ht="10.95" customHeight="1" x14ac:dyDescent="0.2">
      <c r="K21" s="83" t="s">
        <v>23</v>
      </c>
      <c r="L21" s="86">
        <f>SUMIF(TS_04[[rubrique]:[rubrique]],$K21,TS_04[dépenses])</f>
        <v>0</v>
      </c>
    </row>
    <row r="22" spans="11:12" ht="10.95" customHeight="1" x14ac:dyDescent="0.2">
      <c r="K22" s="83" t="s">
        <v>24</v>
      </c>
      <c r="L22" s="86">
        <f>SUMIF(TS_04[[rubrique]:[rubrique]],$K22,TS_04[dépenses])</f>
        <v>0</v>
      </c>
    </row>
    <row r="23" spans="11:12" ht="10.95" customHeight="1" x14ac:dyDescent="0.2">
      <c r="K23" s="83" t="s">
        <v>77</v>
      </c>
      <c r="L23" s="86">
        <f>SUMIF(TS_04[[rubrique]:[rubrique]],$K23,TS_04[dépenses])</f>
        <v>0</v>
      </c>
    </row>
    <row r="24" spans="11:12" ht="10.95" customHeight="1" x14ac:dyDescent="0.2">
      <c r="K24" s="83" t="s">
        <v>5</v>
      </c>
      <c r="L24" s="86">
        <f>SUMIF(TS_04[[rubrique]:[rubrique]],$K24,TS_04[dépenses])</f>
        <v>0</v>
      </c>
    </row>
    <row r="25" spans="11:12" ht="10.95" customHeight="1" x14ac:dyDescent="0.2">
      <c r="K25" s="83" t="s">
        <v>25</v>
      </c>
      <c r="L25" s="86">
        <f>SUMIF(TS_04[[rubrique]:[rubrique]],$K25,TS_04[dépenses])</f>
        <v>0</v>
      </c>
    </row>
    <row r="26" spans="11:12" ht="10.95" customHeight="1" x14ac:dyDescent="0.2">
      <c r="K26" s="83" t="s">
        <v>14</v>
      </c>
      <c r="L26" s="86">
        <f>SUMIF(TS_04[[rubrique]:[rubrique]],$K26,TS_04[dépenses])</f>
        <v>0</v>
      </c>
    </row>
    <row r="27" spans="11:12" ht="10.95" customHeight="1" x14ac:dyDescent="0.2">
      <c r="K27" s="83" t="s">
        <v>15</v>
      </c>
      <c r="L27" s="86">
        <f>SUMIF(TS_04[[rubrique]:[rubrique]],$K27,TS_04[dépenses])</f>
        <v>0</v>
      </c>
    </row>
    <row r="28" spans="11:12" ht="10.95" customHeight="1" x14ac:dyDescent="0.2">
      <c r="K28" s="83" t="s">
        <v>85</v>
      </c>
      <c r="L28" s="86">
        <f>SUMIF(TS_04[[rubrique]:[rubrique]],$K28,TS_04[dépenses])</f>
        <v>0</v>
      </c>
    </row>
    <row r="29" spans="11:12" ht="10.95" customHeight="1" x14ac:dyDescent="0.2">
      <c r="K29" s="83" t="s">
        <v>26</v>
      </c>
      <c r="L29" s="86">
        <f>SUMIF(TS_04[[rubrique]:[rubrique]],$K29,TS_04[dépenses])</f>
        <v>0</v>
      </c>
    </row>
    <row r="30" spans="11:12" ht="10.95" customHeight="1" x14ac:dyDescent="0.2">
      <c r="K30" s="83" t="s">
        <v>27</v>
      </c>
      <c r="L30" s="86">
        <f>SUMIF(TS_04[[rubrique]:[rubrique]],$K30,TS_04[dépenses])</f>
        <v>0</v>
      </c>
    </row>
    <row r="31" spans="11:12" ht="10.95" customHeight="1" thickBot="1" x14ac:dyDescent="0.25">
      <c r="K31" s="84" t="s">
        <v>28</v>
      </c>
      <c r="L31" s="87">
        <f>SUMIF(TS_04[[rubrique]:[rubrique]],$K31,TS_04[dépenses])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96"/>
  <sheetViews>
    <sheetView showZeros="0" zoomScale="117" zoomScaleNormal="117" workbookViewId="0">
      <selection activeCell="L5" sqref="L5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5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IF(OR(L6=0,L8=0),0,Avril!L9)</f>
        <v>0</v>
      </c>
    </row>
    <row r="6" spans="1:12" ht="10.95" customHeight="1" x14ac:dyDescent="0.2">
      <c r="K6" s="81" t="s">
        <v>90</v>
      </c>
      <c r="L6" s="85">
        <f>SUM(TS_05[revenus])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SUM(TS_05[dépenses])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SUMIF(TS_05[[rubrique]:[rubrique]],$K11,TS_05[revenus])</f>
        <v>0</v>
      </c>
    </row>
    <row r="12" spans="1:12" ht="10.95" customHeight="1" x14ac:dyDescent="0.2">
      <c r="K12" s="81" t="s">
        <v>20</v>
      </c>
      <c r="L12" s="86">
        <f>SUMIF(TS_05[[rubrique]:[rubrique]],$K12,TS_05[revenus])</f>
        <v>0</v>
      </c>
    </row>
    <row r="13" spans="1:12" ht="10.95" customHeight="1" x14ac:dyDescent="0.2">
      <c r="K13" s="81" t="s">
        <v>1</v>
      </c>
      <c r="L13" s="86">
        <f>SUMIF(TS_05[[rubrique]:[rubrique]],$K13,TS_05[revenus])</f>
        <v>0</v>
      </c>
    </row>
    <row r="14" spans="1:12" ht="10.95" customHeight="1" x14ac:dyDescent="0.2">
      <c r="K14" s="81" t="s">
        <v>21</v>
      </c>
      <c r="L14" s="86">
        <f>SUMIF(TS_05[[rubrique]:[rubrique]],$K14,TS_05[revenus])</f>
        <v>0</v>
      </c>
    </row>
    <row r="15" spans="1:12" ht="10.95" customHeight="1" x14ac:dyDescent="0.2">
      <c r="K15" s="81" t="s">
        <v>2</v>
      </c>
      <c r="L15" s="86">
        <f>SUMIF(TS_05[[rubrique]:[rubrique]],$K15,TS_05[revenus])</f>
        <v>0</v>
      </c>
    </row>
    <row r="16" spans="1:12" ht="10.95" customHeight="1" x14ac:dyDescent="0.2">
      <c r="K16" s="81" t="s">
        <v>4</v>
      </c>
      <c r="L16" s="86">
        <f>SUMIF(TS_05[[rubrique]:[rubrique]],$K16,TS_05[revenus])</f>
        <v>0</v>
      </c>
    </row>
    <row r="17" spans="11:12" ht="10.95" customHeight="1" thickBot="1" x14ac:dyDescent="0.25">
      <c r="K17" s="82" t="s">
        <v>22</v>
      </c>
      <c r="L17" s="87">
        <f>SUMIF(TS_05[[rubrique]:[rubrique]],$K17,TS_05[revenus])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SUMIF(TS_05[[rubrique]:[rubrique]],$K19,TS_05[dépenses])</f>
        <v>0</v>
      </c>
    </row>
    <row r="20" spans="11:12" ht="10.95" customHeight="1" x14ac:dyDescent="0.2">
      <c r="K20" s="83" t="s">
        <v>13</v>
      </c>
      <c r="L20" s="86">
        <f>SUMIF(TS_05[[rubrique]:[rubrique]],$K20,TS_05[dépenses])</f>
        <v>0</v>
      </c>
    </row>
    <row r="21" spans="11:12" ht="10.95" customHeight="1" x14ac:dyDescent="0.2">
      <c r="K21" s="83" t="s">
        <v>23</v>
      </c>
      <c r="L21" s="86">
        <f>SUMIF(TS_05[[rubrique]:[rubrique]],$K21,TS_05[dépenses])</f>
        <v>0</v>
      </c>
    </row>
    <row r="22" spans="11:12" ht="10.95" customHeight="1" x14ac:dyDescent="0.2">
      <c r="K22" s="83" t="s">
        <v>24</v>
      </c>
      <c r="L22" s="86">
        <f>SUMIF(TS_05[[rubrique]:[rubrique]],$K22,TS_05[dépenses])</f>
        <v>0</v>
      </c>
    </row>
    <row r="23" spans="11:12" ht="10.95" customHeight="1" x14ac:dyDescent="0.2">
      <c r="K23" s="83" t="s">
        <v>77</v>
      </c>
      <c r="L23" s="86">
        <f>SUMIF(TS_05[[rubrique]:[rubrique]],$K23,TS_05[dépenses])</f>
        <v>0</v>
      </c>
    </row>
    <row r="24" spans="11:12" ht="10.95" customHeight="1" x14ac:dyDescent="0.2">
      <c r="K24" s="83" t="s">
        <v>5</v>
      </c>
      <c r="L24" s="86">
        <f>SUMIF(TS_05[[rubrique]:[rubrique]],$K24,TS_05[dépenses])</f>
        <v>0</v>
      </c>
    </row>
    <row r="25" spans="11:12" ht="10.95" customHeight="1" x14ac:dyDescent="0.2">
      <c r="K25" s="83" t="s">
        <v>25</v>
      </c>
      <c r="L25" s="86">
        <f>SUMIF(TS_05[[rubrique]:[rubrique]],$K25,TS_05[dépenses])</f>
        <v>0</v>
      </c>
    </row>
    <row r="26" spans="11:12" ht="10.95" customHeight="1" x14ac:dyDescent="0.2">
      <c r="K26" s="83" t="s">
        <v>14</v>
      </c>
      <c r="L26" s="86">
        <f>SUMIF(TS_05[[rubrique]:[rubrique]],$K26,TS_05[dépenses])</f>
        <v>0</v>
      </c>
    </row>
    <row r="27" spans="11:12" ht="10.95" customHeight="1" x14ac:dyDescent="0.2">
      <c r="K27" s="83" t="s">
        <v>15</v>
      </c>
      <c r="L27" s="86">
        <f>SUMIF(TS_05[[rubrique]:[rubrique]],$K27,TS_05[dépenses])</f>
        <v>0</v>
      </c>
    </row>
    <row r="28" spans="11:12" ht="10.95" customHeight="1" x14ac:dyDescent="0.2">
      <c r="K28" s="83" t="s">
        <v>85</v>
      </c>
      <c r="L28" s="86">
        <f>SUMIF(TS_05[[rubrique]:[rubrique]],$K28,TS_05[dépenses])</f>
        <v>0</v>
      </c>
    </row>
    <row r="29" spans="11:12" ht="10.95" customHeight="1" x14ac:dyDescent="0.2">
      <c r="K29" s="83" t="s">
        <v>26</v>
      </c>
      <c r="L29" s="86">
        <f>SUMIF(TS_05[[rubrique]:[rubrique]],$K29,TS_05[dépenses])</f>
        <v>0</v>
      </c>
    </row>
    <row r="30" spans="11:12" ht="10.95" customHeight="1" x14ac:dyDescent="0.2">
      <c r="K30" s="83" t="s">
        <v>27</v>
      </c>
      <c r="L30" s="86">
        <f>SUMIF(TS_05[[rubrique]:[rubrique]],$K30,TS_05[dépenses])</f>
        <v>0</v>
      </c>
    </row>
    <row r="31" spans="11:12" ht="10.95" customHeight="1" thickBot="1" x14ac:dyDescent="0.25">
      <c r="K31" s="84" t="s">
        <v>28</v>
      </c>
      <c r="L31" s="87">
        <f>SUMIF(TS_05[[rubrique]:[rubrique]],$K31,TS_05[dépenses])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6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IF(OR(L6=0,L8=0),0,Mai!L9)</f>
        <v>0</v>
      </c>
    </row>
    <row r="6" spans="1:12" ht="10.95" customHeight="1" x14ac:dyDescent="0.2">
      <c r="K6" s="81" t="s">
        <v>90</v>
      </c>
      <c r="L6" s="85">
        <f>SUM(TS_06[revenus])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SUM(TS_06[dépenses])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SUMIF(TS_06[[rubrique]:[rubrique]],$K11,TS_06[revenus])</f>
        <v>0</v>
      </c>
    </row>
    <row r="12" spans="1:12" ht="10.95" customHeight="1" x14ac:dyDescent="0.2">
      <c r="K12" s="81" t="s">
        <v>20</v>
      </c>
      <c r="L12" s="86">
        <f>SUMIF(TS_06[[rubrique]:[rubrique]],$K12,TS_06[revenus])</f>
        <v>0</v>
      </c>
    </row>
    <row r="13" spans="1:12" ht="10.95" customHeight="1" x14ac:dyDescent="0.2">
      <c r="K13" s="81" t="s">
        <v>1</v>
      </c>
      <c r="L13" s="86">
        <f>SUMIF(TS_06[[rubrique]:[rubrique]],$K13,TS_06[revenus])</f>
        <v>0</v>
      </c>
    </row>
    <row r="14" spans="1:12" ht="10.95" customHeight="1" x14ac:dyDescent="0.2">
      <c r="K14" s="81" t="s">
        <v>21</v>
      </c>
      <c r="L14" s="86">
        <f>SUMIF(TS_06[[rubrique]:[rubrique]],$K14,TS_06[revenus])</f>
        <v>0</v>
      </c>
    </row>
    <row r="15" spans="1:12" ht="10.95" customHeight="1" x14ac:dyDescent="0.2">
      <c r="K15" s="81" t="s">
        <v>2</v>
      </c>
      <c r="L15" s="86">
        <f>SUMIF(TS_06[[rubrique]:[rubrique]],$K15,TS_06[revenus])</f>
        <v>0</v>
      </c>
    </row>
    <row r="16" spans="1:12" ht="10.95" customHeight="1" x14ac:dyDescent="0.2">
      <c r="K16" s="81" t="s">
        <v>4</v>
      </c>
      <c r="L16" s="86">
        <f>SUMIF(TS_06[[rubrique]:[rubrique]],$K16,TS_06[revenus])</f>
        <v>0</v>
      </c>
    </row>
    <row r="17" spans="11:12" ht="10.95" customHeight="1" thickBot="1" x14ac:dyDescent="0.25">
      <c r="K17" s="82" t="s">
        <v>22</v>
      </c>
      <c r="L17" s="87">
        <f>SUMIF(TS_06[[rubrique]:[rubrique]],$K17,TS_06[revenus])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SUMIF(TS_06[[rubrique]:[rubrique]],$K19,TS_06[dépenses])</f>
        <v>0</v>
      </c>
    </row>
    <row r="20" spans="11:12" ht="10.95" customHeight="1" x14ac:dyDescent="0.2">
      <c r="K20" s="83" t="s">
        <v>13</v>
      </c>
      <c r="L20" s="86">
        <f>SUMIF(TS_06[[rubrique]:[rubrique]],$K20,TS_06[dépenses])</f>
        <v>0</v>
      </c>
    </row>
    <row r="21" spans="11:12" ht="10.95" customHeight="1" x14ac:dyDescent="0.2">
      <c r="K21" s="83" t="s">
        <v>23</v>
      </c>
      <c r="L21" s="86">
        <f>SUMIF(TS_06[[rubrique]:[rubrique]],$K21,TS_06[dépenses])</f>
        <v>0</v>
      </c>
    </row>
    <row r="22" spans="11:12" ht="10.95" customHeight="1" x14ac:dyDescent="0.2">
      <c r="K22" s="83" t="s">
        <v>24</v>
      </c>
      <c r="L22" s="86">
        <f>SUMIF(TS_06[[rubrique]:[rubrique]],$K22,TS_06[dépenses])</f>
        <v>0</v>
      </c>
    </row>
    <row r="23" spans="11:12" ht="10.95" customHeight="1" x14ac:dyDescent="0.2">
      <c r="K23" s="83" t="s">
        <v>77</v>
      </c>
      <c r="L23" s="86">
        <f>SUMIF(TS_06[[rubrique]:[rubrique]],$K23,TS_06[dépenses])</f>
        <v>0</v>
      </c>
    </row>
    <row r="24" spans="11:12" ht="10.95" customHeight="1" x14ac:dyDescent="0.2">
      <c r="K24" s="83" t="s">
        <v>5</v>
      </c>
      <c r="L24" s="86">
        <f>SUMIF(TS_06[[rubrique]:[rubrique]],$K24,TS_06[dépenses])</f>
        <v>0</v>
      </c>
    </row>
    <row r="25" spans="11:12" ht="10.95" customHeight="1" x14ac:dyDescent="0.2">
      <c r="K25" s="83" t="s">
        <v>25</v>
      </c>
      <c r="L25" s="86">
        <f>SUMIF(TS_06[[rubrique]:[rubrique]],$K25,TS_06[dépenses])</f>
        <v>0</v>
      </c>
    </row>
    <row r="26" spans="11:12" ht="10.95" customHeight="1" x14ac:dyDescent="0.2">
      <c r="K26" s="83" t="s">
        <v>14</v>
      </c>
      <c r="L26" s="86">
        <f>SUMIF(TS_06[[rubrique]:[rubrique]],$K26,TS_06[dépenses])</f>
        <v>0</v>
      </c>
    </row>
    <row r="27" spans="11:12" ht="10.95" customHeight="1" x14ac:dyDescent="0.2">
      <c r="K27" s="83" t="s">
        <v>15</v>
      </c>
      <c r="L27" s="86">
        <f>SUMIF(TS_06[[rubrique]:[rubrique]],$K27,TS_06[dépenses])</f>
        <v>0</v>
      </c>
    </row>
    <row r="28" spans="11:12" ht="10.95" customHeight="1" x14ac:dyDescent="0.2">
      <c r="K28" s="83" t="s">
        <v>85</v>
      </c>
      <c r="L28" s="86">
        <f>SUMIF(TS_06[[rubrique]:[rubrique]],$K28,TS_06[dépenses])</f>
        <v>0</v>
      </c>
    </row>
    <row r="29" spans="11:12" ht="10.95" customHeight="1" x14ac:dyDescent="0.2">
      <c r="K29" s="83" t="s">
        <v>26</v>
      </c>
      <c r="L29" s="86">
        <f>SUMIF(TS_06[[rubrique]:[rubrique]],$K29,TS_06[dépenses])</f>
        <v>0</v>
      </c>
    </row>
    <row r="30" spans="11:12" ht="10.95" customHeight="1" x14ac:dyDescent="0.2">
      <c r="K30" s="83" t="s">
        <v>27</v>
      </c>
      <c r="L30" s="86">
        <f>SUMIF(TS_06[[rubrique]:[rubrique]],$K30,TS_06[dépenses])</f>
        <v>0</v>
      </c>
    </row>
    <row r="31" spans="11:12" ht="10.95" customHeight="1" thickBot="1" x14ac:dyDescent="0.25">
      <c r="K31" s="84" t="s">
        <v>28</v>
      </c>
      <c r="L31" s="87">
        <f>SUMIF(TS_06[[rubrique]:[rubrique]],$K31,TS_06[dépenses])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96"/>
  <sheetViews>
    <sheetView showZeros="0" zoomScale="117" zoomScaleNormal="117" workbookViewId="0">
      <selection activeCell="L5" sqref="L5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7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IF(OR(L6=0,L8=0),0,Juin!L9)</f>
        <v>0</v>
      </c>
    </row>
    <row r="6" spans="1:12" ht="10.95" customHeight="1" x14ac:dyDescent="0.2">
      <c r="K6" s="81" t="s">
        <v>90</v>
      </c>
      <c r="L6" s="85">
        <f>SUM(TS_07[revenus])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SUM(TS_07[dépenses])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SUMIF(TS_07[[rubrique]:[rubrique]],$K11,TS_07[revenus])</f>
        <v>0</v>
      </c>
    </row>
    <row r="12" spans="1:12" ht="10.95" customHeight="1" x14ac:dyDescent="0.2">
      <c r="K12" s="81" t="s">
        <v>20</v>
      </c>
      <c r="L12" s="86">
        <f>SUMIF(TS_07[[rubrique]:[rubrique]],$K12,TS_07[revenus])</f>
        <v>0</v>
      </c>
    </row>
    <row r="13" spans="1:12" ht="10.95" customHeight="1" x14ac:dyDescent="0.2">
      <c r="K13" s="81" t="s">
        <v>1</v>
      </c>
      <c r="L13" s="86">
        <f>SUMIF(TS_07[[rubrique]:[rubrique]],$K13,TS_07[revenus])</f>
        <v>0</v>
      </c>
    </row>
    <row r="14" spans="1:12" ht="10.95" customHeight="1" x14ac:dyDescent="0.2">
      <c r="K14" s="81" t="s">
        <v>21</v>
      </c>
      <c r="L14" s="86">
        <f>SUMIF(TS_07[[rubrique]:[rubrique]],$K14,TS_07[revenus])</f>
        <v>0</v>
      </c>
    </row>
    <row r="15" spans="1:12" ht="10.95" customHeight="1" x14ac:dyDescent="0.2">
      <c r="K15" s="81" t="s">
        <v>2</v>
      </c>
      <c r="L15" s="86">
        <f>SUMIF(TS_07[[rubrique]:[rubrique]],$K15,TS_07[revenus])</f>
        <v>0</v>
      </c>
    </row>
    <row r="16" spans="1:12" ht="10.95" customHeight="1" x14ac:dyDescent="0.2">
      <c r="K16" s="81" t="s">
        <v>4</v>
      </c>
      <c r="L16" s="86">
        <f>SUMIF(TS_07[[rubrique]:[rubrique]],$K16,TS_07[revenus])</f>
        <v>0</v>
      </c>
    </row>
    <row r="17" spans="11:12" ht="10.95" customHeight="1" thickBot="1" x14ac:dyDescent="0.25">
      <c r="K17" s="82" t="s">
        <v>22</v>
      </c>
      <c r="L17" s="87">
        <f>SUMIF(TS_07[[rubrique]:[rubrique]],$K17,TS_07[revenus])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SUMIF(TS_07[[rubrique]:[rubrique]],$K19,TS_07[dépenses])</f>
        <v>0</v>
      </c>
    </row>
    <row r="20" spans="11:12" ht="10.95" customHeight="1" x14ac:dyDescent="0.2">
      <c r="K20" s="83" t="s">
        <v>13</v>
      </c>
      <c r="L20" s="86">
        <f>SUMIF(TS_07[[rubrique]:[rubrique]],$K20,TS_07[dépenses])</f>
        <v>0</v>
      </c>
    </row>
    <row r="21" spans="11:12" ht="10.95" customHeight="1" x14ac:dyDescent="0.2">
      <c r="K21" s="83" t="s">
        <v>23</v>
      </c>
      <c r="L21" s="86">
        <f>SUMIF(TS_07[[rubrique]:[rubrique]],$K21,TS_07[dépenses])</f>
        <v>0</v>
      </c>
    </row>
    <row r="22" spans="11:12" ht="10.95" customHeight="1" x14ac:dyDescent="0.2">
      <c r="K22" s="83" t="s">
        <v>24</v>
      </c>
      <c r="L22" s="86">
        <f>SUMIF(TS_07[[rubrique]:[rubrique]],$K22,TS_07[dépenses])</f>
        <v>0</v>
      </c>
    </row>
    <row r="23" spans="11:12" ht="10.95" customHeight="1" x14ac:dyDescent="0.2">
      <c r="K23" s="83" t="s">
        <v>77</v>
      </c>
      <c r="L23" s="86">
        <f>SUMIF(TS_07[[rubrique]:[rubrique]],$K23,TS_07[dépenses])</f>
        <v>0</v>
      </c>
    </row>
    <row r="24" spans="11:12" ht="10.95" customHeight="1" x14ac:dyDescent="0.2">
      <c r="K24" s="83" t="s">
        <v>5</v>
      </c>
      <c r="L24" s="86">
        <f>SUMIF(TS_07[[rubrique]:[rubrique]],$K24,TS_07[dépenses])</f>
        <v>0</v>
      </c>
    </row>
    <row r="25" spans="11:12" ht="10.95" customHeight="1" x14ac:dyDescent="0.2">
      <c r="K25" s="83" t="s">
        <v>25</v>
      </c>
      <c r="L25" s="86">
        <f>SUMIF(TS_07[[rubrique]:[rubrique]],$K25,TS_07[dépenses])</f>
        <v>0</v>
      </c>
    </row>
    <row r="26" spans="11:12" ht="10.95" customHeight="1" x14ac:dyDescent="0.2">
      <c r="K26" s="83" t="s">
        <v>14</v>
      </c>
      <c r="L26" s="86">
        <f>SUMIF(TS_07[[rubrique]:[rubrique]],$K26,TS_07[dépenses])</f>
        <v>0</v>
      </c>
    </row>
    <row r="27" spans="11:12" ht="10.95" customHeight="1" x14ac:dyDescent="0.2">
      <c r="K27" s="83" t="s">
        <v>15</v>
      </c>
      <c r="L27" s="86">
        <f>SUMIF(TS_07[[rubrique]:[rubrique]],$K27,TS_07[dépenses])</f>
        <v>0</v>
      </c>
    </row>
    <row r="28" spans="11:12" ht="10.95" customHeight="1" x14ac:dyDescent="0.2">
      <c r="K28" s="83" t="s">
        <v>85</v>
      </c>
      <c r="L28" s="86">
        <f>SUMIF(TS_07[[rubrique]:[rubrique]],$K28,TS_07[dépenses])</f>
        <v>0</v>
      </c>
    </row>
    <row r="29" spans="11:12" ht="10.95" customHeight="1" x14ac:dyDescent="0.2">
      <c r="K29" s="83" t="s">
        <v>26</v>
      </c>
      <c r="L29" s="86">
        <f>SUMIF(TS_07[[rubrique]:[rubrique]],$K29,TS_07[dépenses])</f>
        <v>0</v>
      </c>
    </row>
    <row r="30" spans="11:12" ht="10.95" customHeight="1" x14ac:dyDescent="0.2">
      <c r="K30" s="83" t="s">
        <v>27</v>
      </c>
      <c r="L30" s="86">
        <f>SUMIF(TS_07[[rubrique]:[rubrique]],$K30,TS_07[dépenses])</f>
        <v>0</v>
      </c>
    </row>
    <row r="31" spans="11:12" ht="10.95" customHeight="1" thickBot="1" x14ac:dyDescent="0.25">
      <c r="K31" s="84" t="s">
        <v>28</v>
      </c>
      <c r="L31" s="87">
        <f>SUMIF(TS_07[[rubrique]:[rubrique]],$K31,TS_07[dépenses])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8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IF(OR(L6=0,L8=0),0,Juillet!L9)</f>
        <v>0</v>
      </c>
    </row>
    <row r="6" spans="1:12" ht="10.95" customHeight="1" x14ac:dyDescent="0.2">
      <c r="K6" s="81" t="s">
        <v>90</v>
      </c>
      <c r="L6" s="85">
        <f>SUM(TS_08[revenus])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SUM(TS_08[dépenses])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SUMIF(TS_08[[rubrique]:[rubrique]],$K11,TS_08[revenus])</f>
        <v>0</v>
      </c>
    </row>
    <row r="12" spans="1:12" ht="10.95" customHeight="1" x14ac:dyDescent="0.2">
      <c r="K12" s="81" t="s">
        <v>20</v>
      </c>
      <c r="L12" s="86">
        <f>SUMIF(TS_08[[rubrique]:[rubrique]],$K12,TS_08[revenus])</f>
        <v>0</v>
      </c>
    </row>
    <row r="13" spans="1:12" ht="10.95" customHeight="1" x14ac:dyDescent="0.2">
      <c r="K13" s="81" t="s">
        <v>1</v>
      </c>
      <c r="L13" s="86">
        <f>SUMIF(TS_08[[rubrique]:[rubrique]],$K13,TS_08[revenus])</f>
        <v>0</v>
      </c>
    </row>
    <row r="14" spans="1:12" ht="10.95" customHeight="1" x14ac:dyDescent="0.2">
      <c r="K14" s="81" t="s">
        <v>21</v>
      </c>
      <c r="L14" s="86">
        <f>SUMIF(TS_08[[rubrique]:[rubrique]],$K14,TS_08[revenus])</f>
        <v>0</v>
      </c>
    </row>
    <row r="15" spans="1:12" ht="10.95" customHeight="1" x14ac:dyDescent="0.2">
      <c r="K15" s="81" t="s">
        <v>2</v>
      </c>
      <c r="L15" s="86">
        <f>SUMIF(TS_08[[rubrique]:[rubrique]],$K15,TS_08[revenus])</f>
        <v>0</v>
      </c>
    </row>
    <row r="16" spans="1:12" ht="10.95" customHeight="1" x14ac:dyDescent="0.2">
      <c r="K16" s="81" t="s">
        <v>4</v>
      </c>
      <c r="L16" s="86">
        <f>SUMIF(TS_08[[rubrique]:[rubrique]],$K16,TS_08[revenus])</f>
        <v>0</v>
      </c>
    </row>
    <row r="17" spans="11:12" ht="10.95" customHeight="1" thickBot="1" x14ac:dyDescent="0.25">
      <c r="K17" s="82" t="s">
        <v>22</v>
      </c>
      <c r="L17" s="87">
        <f>SUMIF(TS_08[[rubrique]:[rubrique]],$K17,TS_08[revenus])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SUMIF(TS_08[[rubrique]:[rubrique]],$K19,TS_08[dépenses])</f>
        <v>0</v>
      </c>
    </row>
    <row r="20" spans="11:12" ht="10.95" customHeight="1" x14ac:dyDescent="0.2">
      <c r="K20" s="83" t="s">
        <v>13</v>
      </c>
      <c r="L20" s="86">
        <f>SUMIF(TS_08[[rubrique]:[rubrique]],$K20,TS_08[dépenses])</f>
        <v>0</v>
      </c>
    </row>
    <row r="21" spans="11:12" ht="10.95" customHeight="1" x14ac:dyDescent="0.2">
      <c r="K21" s="83" t="s">
        <v>23</v>
      </c>
      <c r="L21" s="86">
        <f>SUMIF(TS_08[[rubrique]:[rubrique]],$K21,TS_08[dépenses])</f>
        <v>0</v>
      </c>
    </row>
    <row r="22" spans="11:12" ht="10.95" customHeight="1" x14ac:dyDescent="0.2">
      <c r="K22" s="83" t="s">
        <v>24</v>
      </c>
      <c r="L22" s="86">
        <f>SUMIF(TS_08[[rubrique]:[rubrique]],$K22,TS_08[dépenses])</f>
        <v>0</v>
      </c>
    </row>
    <row r="23" spans="11:12" ht="10.95" customHeight="1" x14ac:dyDescent="0.2">
      <c r="K23" s="83" t="s">
        <v>77</v>
      </c>
      <c r="L23" s="86">
        <f>SUMIF(TS_08[[rubrique]:[rubrique]],$K23,TS_08[dépenses])</f>
        <v>0</v>
      </c>
    </row>
    <row r="24" spans="11:12" ht="10.95" customHeight="1" x14ac:dyDescent="0.2">
      <c r="K24" s="83" t="s">
        <v>5</v>
      </c>
      <c r="L24" s="86">
        <f>SUMIF(TS_08[[rubrique]:[rubrique]],$K24,TS_08[dépenses])</f>
        <v>0</v>
      </c>
    </row>
    <row r="25" spans="11:12" ht="10.95" customHeight="1" x14ac:dyDescent="0.2">
      <c r="K25" s="83" t="s">
        <v>25</v>
      </c>
      <c r="L25" s="86">
        <f>SUMIF(TS_08[[rubrique]:[rubrique]],$K25,TS_08[dépenses])</f>
        <v>0</v>
      </c>
    </row>
    <row r="26" spans="11:12" ht="10.95" customHeight="1" x14ac:dyDescent="0.2">
      <c r="K26" s="83" t="s">
        <v>14</v>
      </c>
      <c r="L26" s="86">
        <f>SUMIF(TS_08[[rubrique]:[rubrique]],$K26,TS_08[dépenses])</f>
        <v>0</v>
      </c>
    </row>
    <row r="27" spans="11:12" ht="10.95" customHeight="1" x14ac:dyDescent="0.2">
      <c r="K27" s="83" t="s">
        <v>15</v>
      </c>
      <c r="L27" s="86">
        <f>SUMIF(TS_08[[rubrique]:[rubrique]],$K27,TS_08[dépenses])</f>
        <v>0</v>
      </c>
    </row>
    <row r="28" spans="11:12" ht="10.95" customHeight="1" x14ac:dyDescent="0.2">
      <c r="K28" s="83" t="s">
        <v>85</v>
      </c>
      <c r="L28" s="86">
        <f>SUMIF(TS_08[[rubrique]:[rubrique]],$K28,TS_08[dépenses])</f>
        <v>0</v>
      </c>
    </row>
    <row r="29" spans="11:12" ht="10.95" customHeight="1" x14ac:dyDescent="0.2">
      <c r="K29" s="83" t="s">
        <v>26</v>
      </c>
      <c r="L29" s="86">
        <f>SUMIF(TS_08[[rubrique]:[rubrique]],$K29,TS_08[dépenses])</f>
        <v>0</v>
      </c>
    </row>
    <row r="30" spans="11:12" ht="10.95" customHeight="1" x14ac:dyDescent="0.2">
      <c r="K30" s="83" t="s">
        <v>27</v>
      </c>
      <c r="L30" s="86">
        <f>SUMIF(TS_08[[rubrique]:[rubrique]],$K30,TS_08[dépenses])</f>
        <v>0</v>
      </c>
    </row>
    <row r="31" spans="11:12" ht="10.95" customHeight="1" thickBot="1" x14ac:dyDescent="0.25">
      <c r="K31" s="84" t="s">
        <v>28</v>
      </c>
      <c r="L31" s="87">
        <f>SUMIF(TS_08[[rubrique]:[rubrique]],$K31,TS_08[dépenses])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96"/>
  <sheetViews>
    <sheetView showZeros="0" zoomScale="117" zoomScaleNormal="117" workbookViewId="0">
      <selection activeCell="C6" sqref="C6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9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IF(OR(L6=0,L8=0),0,Août!L9)</f>
        <v>0</v>
      </c>
    </row>
    <row r="6" spans="1:12" ht="10.95" customHeight="1" x14ac:dyDescent="0.2">
      <c r="K6" s="81" t="s">
        <v>90</v>
      </c>
      <c r="L6" s="85">
        <f>SUM(TS_09[revenus])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SUM(TS_09[dépenses])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SUMIF(TS_09[[rubrique]:[rubrique]],$K11,TS_09[revenus])</f>
        <v>0</v>
      </c>
    </row>
    <row r="12" spans="1:12" ht="10.95" customHeight="1" x14ac:dyDescent="0.2">
      <c r="K12" s="81" t="s">
        <v>20</v>
      </c>
      <c r="L12" s="86">
        <f>SUMIF(TS_09[[rubrique]:[rubrique]],$K12,TS_09[revenus])</f>
        <v>0</v>
      </c>
    </row>
    <row r="13" spans="1:12" ht="10.95" customHeight="1" x14ac:dyDescent="0.2">
      <c r="K13" s="81" t="s">
        <v>1</v>
      </c>
      <c r="L13" s="86">
        <f>SUMIF(TS_09[[rubrique]:[rubrique]],$K13,TS_09[revenus])</f>
        <v>0</v>
      </c>
    </row>
    <row r="14" spans="1:12" ht="10.95" customHeight="1" x14ac:dyDescent="0.2">
      <c r="K14" s="81" t="s">
        <v>21</v>
      </c>
      <c r="L14" s="86">
        <f>SUMIF(TS_09[[rubrique]:[rubrique]],$K14,TS_09[revenus])</f>
        <v>0</v>
      </c>
    </row>
    <row r="15" spans="1:12" ht="10.95" customHeight="1" x14ac:dyDescent="0.2">
      <c r="K15" s="81" t="s">
        <v>2</v>
      </c>
      <c r="L15" s="86">
        <f>SUMIF(TS_09[[rubrique]:[rubrique]],$K15,TS_09[revenus])</f>
        <v>0</v>
      </c>
    </row>
    <row r="16" spans="1:12" ht="10.95" customHeight="1" x14ac:dyDescent="0.2">
      <c r="K16" s="81" t="s">
        <v>4</v>
      </c>
      <c r="L16" s="86">
        <f>SUMIF(TS_09[[rubrique]:[rubrique]],$K16,TS_09[revenus])</f>
        <v>0</v>
      </c>
    </row>
    <row r="17" spans="11:12" ht="10.95" customHeight="1" thickBot="1" x14ac:dyDescent="0.25">
      <c r="K17" s="82" t="s">
        <v>22</v>
      </c>
      <c r="L17" s="87">
        <f>SUMIF(TS_09[[rubrique]:[rubrique]],$K17,TS_09[revenus])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SUMIF(TS_09[[rubrique]:[rubrique]],$K19,TS_09[dépenses])</f>
        <v>0</v>
      </c>
    </row>
    <row r="20" spans="11:12" ht="10.95" customHeight="1" x14ac:dyDescent="0.2">
      <c r="K20" s="83" t="s">
        <v>13</v>
      </c>
      <c r="L20" s="86">
        <f>SUMIF(TS_09[[rubrique]:[rubrique]],$K20,TS_09[dépenses])</f>
        <v>0</v>
      </c>
    </row>
    <row r="21" spans="11:12" ht="10.95" customHeight="1" x14ac:dyDescent="0.2">
      <c r="K21" s="83" t="s">
        <v>23</v>
      </c>
      <c r="L21" s="86">
        <f>SUMIF(TS_09[[rubrique]:[rubrique]],$K21,TS_09[dépenses])</f>
        <v>0</v>
      </c>
    </row>
    <row r="22" spans="11:12" ht="10.95" customHeight="1" x14ac:dyDescent="0.2">
      <c r="K22" s="83" t="s">
        <v>24</v>
      </c>
      <c r="L22" s="86">
        <f>SUMIF(TS_09[[rubrique]:[rubrique]],$K22,TS_09[dépenses])</f>
        <v>0</v>
      </c>
    </row>
    <row r="23" spans="11:12" ht="10.95" customHeight="1" x14ac:dyDescent="0.2">
      <c r="K23" s="83" t="s">
        <v>77</v>
      </c>
      <c r="L23" s="86">
        <f>SUMIF(TS_09[[rubrique]:[rubrique]],$K23,TS_09[dépenses])</f>
        <v>0</v>
      </c>
    </row>
    <row r="24" spans="11:12" ht="10.95" customHeight="1" x14ac:dyDescent="0.2">
      <c r="K24" s="83" t="s">
        <v>5</v>
      </c>
      <c r="L24" s="86">
        <f>SUMIF(TS_09[[rubrique]:[rubrique]],$K24,TS_09[dépenses])</f>
        <v>0</v>
      </c>
    </row>
    <row r="25" spans="11:12" ht="10.95" customHeight="1" x14ac:dyDescent="0.2">
      <c r="K25" s="83" t="s">
        <v>25</v>
      </c>
      <c r="L25" s="86">
        <f>SUMIF(TS_09[[rubrique]:[rubrique]],$K25,TS_09[dépenses])</f>
        <v>0</v>
      </c>
    </row>
    <row r="26" spans="11:12" ht="10.95" customHeight="1" x14ac:dyDescent="0.2">
      <c r="K26" s="83" t="s">
        <v>14</v>
      </c>
      <c r="L26" s="86">
        <f>SUMIF(TS_09[[rubrique]:[rubrique]],$K26,TS_09[dépenses])</f>
        <v>0</v>
      </c>
    </row>
    <row r="27" spans="11:12" ht="10.95" customHeight="1" x14ac:dyDescent="0.2">
      <c r="K27" s="83" t="s">
        <v>15</v>
      </c>
      <c r="L27" s="86">
        <f>SUMIF(TS_09[[rubrique]:[rubrique]],$K27,TS_09[dépenses])</f>
        <v>0</v>
      </c>
    </row>
    <row r="28" spans="11:12" ht="10.95" customHeight="1" x14ac:dyDescent="0.2">
      <c r="K28" s="83" t="s">
        <v>85</v>
      </c>
      <c r="L28" s="86">
        <f>SUMIF(TS_09[[rubrique]:[rubrique]],$K28,TS_09[dépenses])</f>
        <v>0</v>
      </c>
    </row>
    <row r="29" spans="11:12" ht="10.95" customHeight="1" x14ac:dyDescent="0.2">
      <c r="K29" s="83" t="s">
        <v>26</v>
      </c>
      <c r="L29" s="86">
        <f>SUMIF(TS_09[[rubrique]:[rubrique]],$K29,TS_09[dépenses])</f>
        <v>0</v>
      </c>
    </row>
    <row r="30" spans="11:12" ht="10.95" customHeight="1" x14ac:dyDescent="0.2">
      <c r="K30" s="83" t="s">
        <v>27</v>
      </c>
      <c r="L30" s="86">
        <f>SUMIF(TS_09[[rubrique]:[rubrique]],$K30,TS_09[dépenses])</f>
        <v>0</v>
      </c>
    </row>
    <row r="31" spans="11:12" ht="10.95" customHeight="1" thickBot="1" x14ac:dyDescent="0.25">
      <c r="K31" s="84" t="s">
        <v>28</v>
      </c>
      <c r="L31" s="87">
        <f>SUMIF(TS_09[[rubrique]:[rubrique]],$K31,TS_09[dépenses])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10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IF(OR(L6=0,L8=0),0,Septembre!L9)</f>
        <v>0</v>
      </c>
    </row>
    <row r="6" spans="1:12" ht="10.95" customHeight="1" x14ac:dyDescent="0.2">
      <c r="K6" s="81" t="s">
        <v>90</v>
      </c>
      <c r="L6" s="85">
        <f>SUM(TS_10[revenus])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SUM(TS_10[dépenses])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SUMIF(TS_10[[rubrique]:[rubrique]],$K11,TS_10[revenus])</f>
        <v>0</v>
      </c>
    </row>
    <row r="12" spans="1:12" ht="10.95" customHeight="1" x14ac:dyDescent="0.2">
      <c r="K12" s="81" t="s">
        <v>20</v>
      </c>
      <c r="L12" s="86">
        <f>SUMIF(TS_10[[rubrique]:[rubrique]],$K12,TS_10[revenus])</f>
        <v>0</v>
      </c>
    </row>
    <row r="13" spans="1:12" ht="10.95" customHeight="1" x14ac:dyDescent="0.2">
      <c r="K13" s="81" t="s">
        <v>1</v>
      </c>
      <c r="L13" s="86">
        <f>SUMIF(TS_10[[rubrique]:[rubrique]],$K13,TS_10[revenus])</f>
        <v>0</v>
      </c>
    </row>
    <row r="14" spans="1:12" ht="10.95" customHeight="1" x14ac:dyDescent="0.2">
      <c r="K14" s="81" t="s">
        <v>21</v>
      </c>
      <c r="L14" s="86">
        <f>SUMIF(TS_10[[rubrique]:[rubrique]],$K14,TS_10[revenus])</f>
        <v>0</v>
      </c>
    </row>
    <row r="15" spans="1:12" ht="10.95" customHeight="1" x14ac:dyDescent="0.2">
      <c r="K15" s="81" t="s">
        <v>2</v>
      </c>
      <c r="L15" s="86">
        <f>SUMIF(TS_10[[rubrique]:[rubrique]],$K15,TS_10[revenus])</f>
        <v>0</v>
      </c>
    </row>
    <row r="16" spans="1:12" ht="10.95" customHeight="1" x14ac:dyDescent="0.2">
      <c r="K16" s="81" t="s">
        <v>4</v>
      </c>
      <c r="L16" s="86">
        <f>SUMIF(TS_10[[rubrique]:[rubrique]],$K16,TS_10[revenus])</f>
        <v>0</v>
      </c>
    </row>
    <row r="17" spans="11:12" ht="10.95" customHeight="1" thickBot="1" x14ac:dyDescent="0.25">
      <c r="K17" s="82" t="s">
        <v>22</v>
      </c>
      <c r="L17" s="87">
        <f>SUMIF(TS_10[[rubrique]:[rubrique]],$K17,TS_10[revenus])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SUMIF(TS_10[[rubrique]:[rubrique]],$K19,TS_10[dépenses])</f>
        <v>0</v>
      </c>
    </row>
    <row r="20" spans="11:12" ht="10.95" customHeight="1" x14ac:dyDescent="0.2">
      <c r="K20" s="83" t="s">
        <v>13</v>
      </c>
      <c r="L20" s="86">
        <f>SUMIF(TS_10[[rubrique]:[rubrique]],$K20,TS_10[dépenses])</f>
        <v>0</v>
      </c>
    </row>
    <row r="21" spans="11:12" ht="10.95" customHeight="1" x14ac:dyDescent="0.2">
      <c r="K21" s="83" t="s">
        <v>23</v>
      </c>
      <c r="L21" s="86">
        <f>SUMIF(TS_10[[rubrique]:[rubrique]],$K21,TS_10[dépenses])</f>
        <v>0</v>
      </c>
    </row>
    <row r="22" spans="11:12" ht="10.95" customHeight="1" x14ac:dyDescent="0.2">
      <c r="K22" s="83" t="s">
        <v>24</v>
      </c>
      <c r="L22" s="86">
        <f>SUMIF(TS_10[[rubrique]:[rubrique]],$K22,TS_10[dépenses])</f>
        <v>0</v>
      </c>
    </row>
    <row r="23" spans="11:12" ht="10.95" customHeight="1" x14ac:dyDescent="0.2">
      <c r="K23" s="83" t="s">
        <v>77</v>
      </c>
      <c r="L23" s="86">
        <f>SUMIF(TS_10[[rubrique]:[rubrique]],$K23,TS_10[dépenses])</f>
        <v>0</v>
      </c>
    </row>
    <row r="24" spans="11:12" ht="10.95" customHeight="1" x14ac:dyDescent="0.2">
      <c r="K24" s="83" t="s">
        <v>5</v>
      </c>
      <c r="L24" s="86">
        <f>SUMIF(TS_10[[rubrique]:[rubrique]],$K24,TS_10[dépenses])</f>
        <v>0</v>
      </c>
    </row>
    <row r="25" spans="11:12" ht="10.95" customHeight="1" x14ac:dyDescent="0.2">
      <c r="K25" s="83" t="s">
        <v>25</v>
      </c>
      <c r="L25" s="86">
        <f>SUMIF(TS_10[[rubrique]:[rubrique]],$K25,TS_10[dépenses])</f>
        <v>0</v>
      </c>
    </row>
    <row r="26" spans="11:12" ht="10.95" customHeight="1" x14ac:dyDescent="0.2">
      <c r="K26" s="83" t="s">
        <v>14</v>
      </c>
      <c r="L26" s="86">
        <f>SUMIF(TS_10[[rubrique]:[rubrique]],$K26,TS_10[dépenses])</f>
        <v>0</v>
      </c>
    </row>
    <row r="27" spans="11:12" ht="10.95" customHeight="1" x14ac:dyDescent="0.2">
      <c r="K27" s="83" t="s">
        <v>15</v>
      </c>
      <c r="L27" s="86">
        <f>SUMIF(TS_10[[rubrique]:[rubrique]],$K27,TS_10[dépenses])</f>
        <v>0</v>
      </c>
    </row>
    <row r="28" spans="11:12" ht="10.95" customHeight="1" x14ac:dyDescent="0.2">
      <c r="K28" s="83" t="s">
        <v>85</v>
      </c>
      <c r="L28" s="86">
        <f>SUMIF(TS_10[[rubrique]:[rubrique]],$K28,TS_10[dépenses])</f>
        <v>0</v>
      </c>
    </row>
    <row r="29" spans="11:12" ht="10.95" customHeight="1" x14ac:dyDescent="0.2">
      <c r="K29" s="83" t="s">
        <v>26</v>
      </c>
      <c r="L29" s="86">
        <f>SUMIF(TS_10[[rubrique]:[rubrique]],$K29,TS_10[dépenses])</f>
        <v>0</v>
      </c>
    </row>
    <row r="30" spans="11:12" ht="10.95" customHeight="1" x14ac:dyDescent="0.2">
      <c r="K30" s="83" t="s">
        <v>27</v>
      </c>
      <c r="L30" s="86">
        <f>SUMIF(TS_10[[rubrique]:[rubrique]],$K30,TS_10[dépenses])</f>
        <v>0</v>
      </c>
    </row>
    <row r="31" spans="11:12" ht="10.95" customHeight="1" thickBot="1" x14ac:dyDescent="0.25">
      <c r="K31" s="84" t="s">
        <v>28</v>
      </c>
      <c r="L31" s="87">
        <f>SUMIF(TS_10[[rubrique]:[rubrique]],$K31,TS_10[dépenses])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11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IF(OR(L6=0,L8=0),0,Octobre!L9)</f>
        <v>0</v>
      </c>
    </row>
    <row r="6" spans="1:12" ht="10.95" customHeight="1" x14ac:dyDescent="0.2">
      <c r="K6" s="81" t="s">
        <v>90</v>
      </c>
      <c r="L6" s="85">
        <f>SUM(TS_11[revenus])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SUM(TS_11[dépenses])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SUMIF(TS_11[[rubrique]:[rubrique]],$K11,TS_11[revenus])</f>
        <v>0</v>
      </c>
    </row>
    <row r="12" spans="1:12" ht="10.95" customHeight="1" x14ac:dyDescent="0.2">
      <c r="K12" s="81" t="s">
        <v>20</v>
      </c>
      <c r="L12" s="86">
        <f>SUMIF(TS_11[[rubrique]:[rubrique]],$K12,TS_11[revenus])</f>
        <v>0</v>
      </c>
    </row>
    <row r="13" spans="1:12" ht="10.95" customHeight="1" x14ac:dyDescent="0.2">
      <c r="K13" s="81" t="s">
        <v>1</v>
      </c>
      <c r="L13" s="86">
        <f>SUMIF(TS_11[[rubrique]:[rubrique]],$K13,TS_11[revenus])</f>
        <v>0</v>
      </c>
    </row>
    <row r="14" spans="1:12" ht="10.95" customHeight="1" x14ac:dyDescent="0.2">
      <c r="K14" s="81" t="s">
        <v>21</v>
      </c>
      <c r="L14" s="86">
        <f>SUMIF(TS_11[[rubrique]:[rubrique]],$K14,TS_11[revenus])</f>
        <v>0</v>
      </c>
    </row>
    <row r="15" spans="1:12" ht="10.95" customHeight="1" x14ac:dyDescent="0.2">
      <c r="K15" s="81" t="s">
        <v>2</v>
      </c>
      <c r="L15" s="86">
        <f>SUMIF(TS_11[[rubrique]:[rubrique]],$K15,TS_11[revenus])</f>
        <v>0</v>
      </c>
    </row>
    <row r="16" spans="1:12" ht="10.95" customHeight="1" x14ac:dyDescent="0.2">
      <c r="K16" s="81" t="s">
        <v>4</v>
      </c>
      <c r="L16" s="86">
        <f>SUMIF(TS_11[[rubrique]:[rubrique]],$K16,TS_11[revenus])</f>
        <v>0</v>
      </c>
    </row>
    <row r="17" spans="11:12" ht="10.95" customHeight="1" thickBot="1" x14ac:dyDescent="0.25">
      <c r="K17" s="82" t="s">
        <v>22</v>
      </c>
      <c r="L17" s="87">
        <f>SUMIF(TS_11[[rubrique]:[rubrique]],$K17,TS_11[revenus])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SUMIF(TS_11[[rubrique]:[rubrique]],$K19,TS_11[dépenses])</f>
        <v>0</v>
      </c>
    </row>
    <row r="20" spans="11:12" ht="10.95" customHeight="1" x14ac:dyDescent="0.2">
      <c r="K20" s="83" t="s">
        <v>13</v>
      </c>
      <c r="L20" s="86">
        <f>SUMIF(TS_11[[rubrique]:[rubrique]],$K20,TS_11[dépenses])</f>
        <v>0</v>
      </c>
    </row>
    <row r="21" spans="11:12" ht="10.95" customHeight="1" x14ac:dyDescent="0.2">
      <c r="K21" s="83" t="s">
        <v>23</v>
      </c>
      <c r="L21" s="86">
        <f>SUMIF(TS_11[[rubrique]:[rubrique]],$K21,TS_11[dépenses])</f>
        <v>0</v>
      </c>
    </row>
    <row r="22" spans="11:12" ht="10.95" customHeight="1" x14ac:dyDescent="0.2">
      <c r="K22" s="83" t="s">
        <v>24</v>
      </c>
      <c r="L22" s="86">
        <f>SUMIF(TS_11[[rubrique]:[rubrique]],$K22,TS_11[dépenses])</f>
        <v>0</v>
      </c>
    </row>
    <row r="23" spans="11:12" ht="10.95" customHeight="1" x14ac:dyDescent="0.2">
      <c r="K23" s="83" t="s">
        <v>77</v>
      </c>
      <c r="L23" s="86">
        <f>SUMIF(TS_11[[rubrique]:[rubrique]],$K23,TS_11[dépenses])</f>
        <v>0</v>
      </c>
    </row>
    <row r="24" spans="11:12" ht="10.95" customHeight="1" x14ac:dyDescent="0.2">
      <c r="K24" s="83" t="s">
        <v>5</v>
      </c>
      <c r="L24" s="86">
        <f>SUMIF(TS_11[[rubrique]:[rubrique]],$K24,TS_11[dépenses])</f>
        <v>0</v>
      </c>
    </row>
    <row r="25" spans="11:12" ht="10.95" customHeight="1" x14ac:dyDescent="0.2">
      <c r="K25" s="83" t="s">
        <v>25</v>
      </c>
      <c r="L25" s="86">
        <f>SUMIF(TS_11[[rubrique]:[rubrique]],$K25,TS_11[dépenses])</f>
        <v>0</v>
      </c>
    </row>
    <row r="26" spans="11:12" ht="10.95" customHeight="1" x14ac:dyDescent="0.2">
      <c r="K26" s="83" t="s">
        <v>14</v>
      </c>
      <c r="L26" s="86">
        <f>SUMIF(TS_11[[rubrique]:[rubrique]],$K26,TS_11[dépenses])</f>
        <v>0</v>
      </c>
    </row>
    <row r="27" spans="11:12" ht="10.95" customHeight="1" x14ac:dyDescent="0.2">
      <c r="K27" s="83" t="s">
        <v>15</v>
      </c>
      <c r="L27" s="86">
        <f>SUMIF(TS_11[[rubrique]:[rubrique]],$K27,TS_11[dépenses])</f>
        <v>0</v>
      </c>
    </row>
    <row r="28" spans="11:12" ht="10.95" customHeight="1" x14ac:dyDescent="0.2">
      <c r="K28" s="83" t="s">
        <v>85</v>
      </c>
      <c r="L28" s="86">
        <f>SUMIF(TS_11[[rubrique]:[rubrique]],$K28,TS_11[dépenses])</f>
        <v>0</v>
      </c>
    </row>
    <row r="29" spans="11:12" ht="10.95" customHeight="1" x14ac:dyDescent="0.2">
      <c r="K29" s="83" t="s">
        <v>26</v>
      </c>
      <c r="L29" s="86">
        <f>SUMIF(TS_11[[rubrique]:[rubrique]],$K29,TS_11[dépenses])</f>
        <v>0</v>
      </c>
    </row>
    <row r="30" spans="11:12" ht="10.95" customHeight="1" x14ac:dyDescent="0.2">
      <c r="K30" s="83" t="s">
        <v>27</v>
      </c>
      <c r="L30" s="86">
        <f>SUMIF(TS_11[[rubrique]:[rubrique]],$K30,TS_11[dépenses])</f>
        <v>0</v>
      </c>
    </row>
    <row r="31" spans="11:12" ht="10.95" customHeight="1" thickBot="1" x14ac:dyDescent="0.25">
      <c r="K31" s="84" t="s">
        <v>28</v>
      </c>
      <c r="L31" s="87">
        <f>SUMIF(TS_11[[rubrique]:[rubrique]],$K31,TS_11[dépenses])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96"/>
  <sheetViews>
    <sheetView showZeros="0" zoomScale="117" zoomScaleNormal="117" workbookViewId="0">
      <selection activeCell="G13" sqref="G1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6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0.85546875" style="1" customWidth="1"/>
    <col min="11" max="11" width="19.7109375" style="1" customWidth="1"/>
    <col min="12" max="12" width="14.7109375" style="1" customWidth="1"/>
    <col min="13" max="13" width="0.5703125" style="1" customWidth="1"/>
    <col min="14" max="16384" width="11.5703125" style="1"/>
  </cols>
  <sheetData>
    <row r="1" spans="1:12" ht="2.5499999999999998" customHeight="1" x14ac:dyDescent="0.2">
      <c r="A1" s="1">
        <v>12</v>
      </c>
    </row>
    <row r="2" spans="1:12" s="14" customFormat="1" ht="16.05" customHeight="1" x14ac:dyDescent="0.2">
      <c r="B2" s="71" t="str" cm="1">
        <f t="array" ref="B2">"Comptabilité" &amp;" " &amp;Nom_Onglet() &amp; " " &amp; An</f>
        <v>Comptabilité  2025</v>
      </c>
      <c r="C2" s="72"/>
      <c r="D2" s="72"/>
      <c r="E2" s="72"/>
      <c r="F2" s="72"/>
      <c r="G2" s="73"/>
      <c r="H2" s="74"/>
      <c r="I2" s="74"/>
      <c r="J2" s="76"/>
      <c r="K2" s="76"/>
      <c r="L2" s="77" t="s">
        <v>87</v>
      </c>
    </row>
    <row r="3" spans="1:12" s="14" customFormat="1" ht="2.5499999999999998" customHeight="1" thickBot="1" x14ac:dyDescent="0.25">
      <c r="B3" s="17"/>
      <c r="C3" s="21"/>
      <c r="D3" s="21"/>
      <c r="E3" s="21"/>
      <c r="F3" s="21"/>
      <c r="G3" s="22"/>
      <c r="H3" s="23"/>
      <c r="I3" s="23"/>
      <c r="J3" s="21"/>
      <c r="K3" s="21"/>
      <c r="L3" s="18"/>
    </row>
    <row r="4" spans="1:12" s="7" customFormat="1" ht="10.95" customHeight="1" thickTop="1" x14ac:dyDescent="0.2">
      <c r="B4" s="78" t="s">
        <v>6</v>
      </c>
      <c r="C4" s="79" t="s">
        <v>7</v>
      </c>
      <c r="D4" s="79" t="s">
        <v>8</v>
      </c>
      <c r="E4" s="79" t="s">
        <v>10</v>
      </c>
      <c r="F4" s="79" t="s">
        <v>9</v>
      </c>
      <c r="G4" s="78" t="s">
        <v>86</v>
      </c>
      <c r="H4" s="78" t="s">
        <v>89</v>
      </c>
      <c r="I4" s="78" t="s">
        <v>0</v>
      </c>
      <c r="K4" s="88" t="s">
        <v>88</v>
      </c>
      <c r="L4" s="89" t="s">
        <v>16</v>
      </c>
    </row>
    <row r="5" spans="1:12" ht="10.95" customHeight="1" x14ac:dyDescent="0.2">
      <c r="B5" s="67"/>
      <c r="C5" s="68"/>
      <c r="D5" s="68"/>
      <c r="E5" s="68"/>
      <c r="F5" s="68"/>
      <c r="G5" s="69"/>
      <c r="H5" s="70"/>
      <c r="I5" s="70"/>
      <c r="K5" s="98" t="s">
        <v>73</v>
      </c>
      <c r="L5" s="90">
        <f>IF(OR(L6=0,L8=0),0,Novembre!L9)</f>
        <v>0</v>
      </c>
    </row>
    <row r="6" spans="1:12" ht="10.95" customHeight="1" x14ac:dyDescent="0.2">
      <c r="K6" s="81" t="s">
        <v>90</v>
      </c>
      <c r="L6" s="85">
        <f>SUM(TS_12[revenus])</f>
        <v>0</v>
      </c>
    </row>
    <row r="7" spans="1:12" ht="10.95" customHeight="1" x14ac:dyDescent="0.2">
      <c r="K7" s="81" t="s">
        <v>91</v>
      </c>
      <c r="L7" s="85">
        <f>SUM(L5:L6)</f>
        <v>0</v>
      </c>
    </row>
    <row r="8" spans="1:12" ht="10.95" customHeight="1" x14ac:dyDescent="0.2">
      <c r="K8" s="99" t="s">
        <v>92</v>
      </c>
      <c r="L8" s="91">
        <f>SUM(TS_12[dépenses])</f>
        <v>0</v>
      </c>
    </row>
    <row r="9" spans="1:12" ht="10.95" customHeight="1" thickBot="1" x14ac:dyDescent="0.25">
      <c r="K9" s="104" t="s">
        <v>74</v>
      </c>
      <c r="L9" s="92">
        <f>L7-L8</f>
        <v>0</v>
      </c>
    </row>
    <row r="10" spans="1:12" ht="10.95" customHeight="1" thickTop="1" x14ac:dyDescent="0.2">
      <c r="K10" s="95" t="s">
        <v>93</v>
      </c>
      <c r="L10" s="96" t="s">
        <v>16</v>
      </c>
    </row>
    <row r="11" spans="1:12" ht="10.95" customHeight="1" x14ac:dyDescent="0.2">
      <c r="K11" s="93" t="s">
        <v>3</v>
      </c>
      <c r="L11" s="94">
        <f>SUMIF(TS_12[[rubrique]:[rubrique]],$K11,TS_12[revenus])</f>
        <v>0</v>
      </c>
    </row>
    <row r="12" spans="1:12" ht="10.95" customHeight="1" x14ac:dyDescent="0.2">
      <c r="K12" s="81" t="s">
        <v>20</v>
      </c>
      <c r="L12" s="86">
        <f>SUMIF(TS_12[[rubrique]:[rubrique]],$K12,TS_12[revenus])</f>
        <v>0</v>
      </c>
    </row>
    <row r="13" spans="1:12" ht="10.95" customHeight="1" x14ac:dyDescent="0.2">
      <c r="K13" s="81" t="s">
        <v>1</v>
      </c>
      <c r="L13" s="86">
        <f>SUMIF(TS_12[[rubrique]:[rubrique]],$K13,TS_12[revenus])</f>
        <v>0</v>
      </c>
    </row>
    <row r="14" spans="1:12" ht="10.95" customHeight="1" x14ac:dyDescent="0.2">
      <c r="K14" s="81" t="s">
        <v>21</v>
      </c>
      <c r="L14" s="86">
        <f>SUMIF(TS_12[[rubrique]:[rubrique]],$K14,TS_12[revenus])</f>
        <v>0</v>
      </c>
    </row>
    <row r="15" spans="1:12" ht="10.95" customHeight="1" x14ac:dyDescent="0.2">
      <c r="K15" s="81" t="s">
        <v>2</v>
      </c>
      <c r="L15" s="86">
        <f>SUMIF(TS_12[[rubrique]:[rubrique]],$K15,TS_12[revenus])</f>
        <v>0</v>
      </c>
    </row>
    <row r="16" spans="1:12" ht="10.95" customHeight="1" x14ac:dyDescent="0.2">
      <c r="K16" s="81" t="s">
        <v>4</v>
      </c>
      <c r="L16" s="86">
        <f>SUMIF(TS_12[[rubrique]:[rubrique]],$K16,TS_12[revenus])</f>
        <v>0</v>
      </c>
    </row>
    <row r="17" spans="11:12" ht="10.95" customHeight="1" thickBot="1" x14ac:dyDescent="0.25">
      <c r="K17" s="82" t="s">
        <v>22</v>
      </c>
      <c r="L17" s="87">
        <f>SUMIF(TS_12[[rubrique]:[rubrique]],$K17,TS_12[revenus])</f>
        <v>0</v>
      </c>
    </row>
    <row r="18" spans="11:12" ht="10.95" customHeight="1" thickTop="1" x14ac:dyDescent="0.2">
      <c r="K18" s="95" t="s">
        <v>94</v>
      </c>
      <c r="L18" s="96" t="s">
        <v>16</v>
      </c>
    </row>
    <row r="19" spans="11:12" ht="10.95" customHeight="1" x14ac:dyDescent="0.2">
      <c r="K19" s="97" t="s">
        <v>76</v>
      </c>
      <c r="L19" s="94">
        <f>SUMIF(TS_12[[rubrique]:[rubrique]],$K19,TS_12[dépenses])</f>
        <v>0</v>
      </c>
    </row>
    <row r="20" spans="11:12" ht="10.95" customHeight="1" x14ac:dyDescent="0.2">
      <c r="K20" s="83" t="s">
        <v>13</v>
      </c>
      <c r="L20" s="86">
        <f>SUMIF(TS_12[[rubrique]:[rubrique]],$K20,TS_12[dépenses])</f>
        <v>0</v>
      </c>
    </row>
    <row r="21" spans="11:12" ht="10.95" customHeight="1" x14ac:dyDescent="0.2">
      <c r="K21" s="83" t="s">
        <v>23</v>
      </c>
      <c r="L21" s="86">
        <f>SUMIF(TS_12[[rubrique]:[rubrique]],$K21,TS_12[dépenses])</f>
        <v>0</v>
      </c>
    </row>
    <row r="22" spans="11:12" ht="10.95" customHeight="1" x14ac:dyDescent="0.2">
      <c r="K22" s="83" t="s">
        <v>24</v>
      </c>
      <c r="L22" s="86">
        <f>SUMIF(TS_12[[rubrique]:[rubrique]],$K22,TS_12[dépenses])</f>
        <v>0</v>
      </c>
    </row>
    <row r="23" spans="11:12" ht="10.95" customHeight="1" x14ac:dyDescent="0.2">
      <c r="K23" s="83" t="s">
        <v>77</v>
      </c>
      <c r="L23" s="86">
        <f>SUMIF(TS_12[[rubrique]:[rubrique]],$K23,TS_12[dépenses])</f>
        <v>0</v>
      </c>
    </row>
    <row r="24" spans="11:12" ht="10.95" customHeight="1" x14ac:dyDescent="0.2">
      <c r="K24" s="83" t="s">
        <v>5</v>
      </c>
      <c r="L24" s="86">
        <f>SUMIF(TS_12[[rubrique]:[rubrique]],$K24,TS_12[dépenses])</f>
        <v>0</v>
      </c>
    </row>
    <row r="25" spans="11:12" ht="10.95" customHeight="1" x14ac:dyDescent="0.2">
      <c r="K25" s="83" t="s">
        <v>25</v>
      </c>
      <c r="L25" s="86">
        <f>SUMIF(TS_12[[rubrique]:[rubrique]],$K25,TS_12[dépenses])</f>
        <v>0</v>
      </c>
    </row>
    <row r="26" spans="11:12" ht="10.95" customHeight="1" x14ac:dyDescent="0.2">
      <c r="K26" s="83" t="s">
        <v>14</v>
      </c>
      <c r="L26" s="86">
        <f>SUMIF(TS_12[[rubrique]:[rubrique]],$K26,TS_12[dépenses])</f>
        <v>0</v>
      </c>
    </row>
    <row r="27" spans="11:12" ht="10.95" customHeight="1" x14ac:dyDescent="0.2">
      <c r="K27" s="83" t="s">
        <v>15</v>
      </c>
      <c r="L27" s="86">
        <f>SUMIF(TS_12[[rubrique]:[rubrique]],$K27,TS_12[dépenses])</f>
        <v>0</v>
      </c>
    </row>
    <row r="28" spans="11:12" ht="10.95" customHeight="1" x14ac:dyDescent="0.2">
      <c r="K28" s="83" t="s">
        <v>85</v>
      </c>
      <c r="L28" s="86">
        <f>SUMIF(TS_12[[rubrique]:[rubrique]],$K28,TS_12[dépenses])</f>
        <v>0</v>
      </c>
    </row>
    <row r="29" spans="11:12" ht="10.95" customHeight="1" x14ac:dyDescent="0.2">
      <c r="K29" s="83" t="s">
        <v>26</v>
      </c>
      <c r="L29" s="86">
        <f>SUMIF(TS_12[[rubrique]:[rubrique]],$K29,TS_12[dépenses])</f>
        <v>0</v>
      </c>
    </row>
    <row r="30" spans="11:12" ht="10.95" customHeight="1" x14ac:dyDescent="0.2">
      <c r="K30" s="83" t="s">
        <v>27</v>
      </c>
      <c r="L30" s="86">
        <f>SUMIF(TS_12[[rubrique]:[rubrique]],$K30,TS_12[dépenses])</f>
        <v>0</v>
      </c>
    </row>
    <row r="31" spans="11:12" ht="10.95" customHeight="1" thickBot="1" x14ac:dyDescent="0.25">
      <c r="K31" s="84" t="s">
        <v>28</v>
      </c>
      <c r="L31" s="87">
        <f>SUMIF(TS_12[[rubrique]:[rubrique]],$K31,TS_12[dépenses])</f>
        <v>0</v>
      </c>
    </row>
    <row r="32" spans="11:12" ht="10.95" customHeight="1" thickTop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</sheetData>
  <pageMargins left="0.39370078740157483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28"/>
  <sheetViews>
    <sheetView workbookViewId="0">
      <selection activeCell="C11" sqref="C11"/>
    </sheetView>
  </sheetViews>
  <sheetFormatPr baseColWidth="10" defaultColWidth="11.5703125" defaultRowHeight="12.45" customHeight="1" x14ac:dyDescent="0.2"/>
  <cols>
    <col min="1" max="1" width="0.85546875" style="1" customWidth="1"/>
    <col min="2" max="3" width="19.42578125" style="1" customWidth="1"/>
    <col min="4" max="4" width="26.140625" style="1" customWidth="1"/>
    <col min="5" max="5" width="9.42578125" style="1" customWidth="1"/>
    <col min="6" max="16384" width="11.5703125" style="1"/>
  </cols>
  <sheetData>
    <row r="1" spans="2:6" ht="3" customHeight="1" x14ac:dyDescent="0.2"/>
    <row r="2" spans="2:6" s="101" customFormat="1" ht="22.05" customHeight="1" x14ac:dyDescent="0.2">
      <c r="B2" s="51" t="str" cm="1">
        <f t="array" ref="B2">Nom_Onglet()</f>
        <v/>
      </c>
      <c r="C2" s="100"/>
      <c r="D2" s="100"/>
      <c r="E2" s="100"/>
    </row>
    <row r="3" spans="2:6" ht="3" customHeight="1" x14ac:dyDescent="0.2"/>
    <row r="4" spans="2:6" ht="12.45" customHeight="1" x14ac:dyDescent="0.2">
      <c r="B4" s="50" t="s">
        <v>19</v>
      </c>
      <c r="C4" s="50"/>
      <c r="D4" s="50"/>
      <c r="E4" s="50"/>
    </row>
    <row r="5" spans="2:6" ht="12.45" customHeight="1" x14ac:dyDescent="0.2">
      <c r="B5" s="102" t="s">
        <v>60</v>
      </c>
      <c r="C5" s="102" t="s">
        <v>58</v>
      </c>
      <c r="D5" s="102" t="s">
        <v>59</v>
      </c>
      <c r="E5" s="116" t="s">
        <v>110</v>
      </c>
      <c r="F5" s="102"/>
    </row>
    <row r="6" spans="2:6" ht="12.45" customHeight="1" x14ac:dyDescent="0.2">
      <c r="B6" s="102" t="s">
        <v>29</v>
      </c>
      <c r="C6" s="102" t="s">
        <v>61</v>
      </c>
      <c r="D6" s="102" t="s">
        <v>30</v>
      </c>
      <c r="E6" s="116" t="s">
        <v>29</v>
      </c>
      <c r="F6" s="102"/>
    </row>
    <row r="7" spans="2:6" ht="12.45" customHeight="1" x14ac:dyDescent="0.2">
      <c r="B7" s="102" t="s">
        <v>32</v>
      </c>
      <c r="C7" s="102" t="s">
        <v>62</v>
      </c>
      <c r="D7" s="102" t="s">
        <v>33</v>
      </c>
      <c r="E7" s="116" t="s">
        <v>32</v>
      </c>
      <c r="F7" s="102"/>
    </row>
    <row r="8" spans="2:6" ht="12.45" customHeight="1" x14ac:dyDescent="0.2">
      <c r="B8" s="102" t="s">
        <v>34</v>
      </c>
      <c r="C8" s="102" t="s">
        <v>63</v>
      </c>
      <c r="D8" s="102" t="s">
        <v>35</v>
      </c>
      <c r="E8" s="116" t="s">
        <v>34</v>
      </c>
      <c r="F8" s="102"/>
    </row>
    <row r="9" spans="2:6" ht="12.45" customHeight="1" x14ac:dyDescent="0.2">
      <c r="B9" s="102" t="s">
        <v>36</v>
      </c>
      <c r="C9" s="102" t="s">
        <v>64</v>
      </c>
      <c r="D9" s="102" t="s">
        <v>37</v>
      </c>
      <c r="E9" s="116" t="s">
        <v>36</v>
      </c>
      <c r="F9" s="102"/>
    </row>
    <row r="10" spans="2:6" ht="12.45" customHeight="1" x14ac:dyDescent="0.2">
      <c r="B10" s="102" t="s">
        <v>38</v>
      </c>
      <c r="C10" s="102" t="s">
        <v>65</v>
      </c>
      <c r="D10" s="102" t="s">
        <v>39</v>
      </c>
      <c r="E10" s="116" t="s">
        <v>38</v>
      </c>
      <c r="F10" s="102"/>
    </row>
    <row r="11" spans="2:6" ht="12.45" customHeight="1" x14ac:dyDescent="0.2">
      <c r="B11" s="102" t="s">
        <v>41</v>
      </c>
      <c r="C11" s="102" t="s">
        <v>66</v>
      </c>
      <c r="D11" s="102" t="s">
        <v>42</v>
      </c>
      <c r="E11" s="116" t="s">
        <v>41</v>
      </c>
      <c r="F11" s="102"/>
    </row>
    <row r="12" spans="2:6" ht="12.45" customHeight="1" x14ac:dyDescent="0.2">
      <c r="B12" s="102" t="s">
        <v>44</v>
      </c>
      <c r="C12" s="102" t="s">
        <v>67</v>
      </c>
      <c r="D12" s="102" t="s">
        <v>45</v>
      </c>
      <c r="E12" s="116" t="s">
        <v>44</v>
      </c>
      <c r="F12" s="102"/>
    </row>
    <row r="13" spans="2:6" ht="12.45" customHeight="1" x14ac:dyDescent="0.2">
      <c r="B13" s="102" t="s">
        <v>46</v>
      </c>
      <c r="C13" s="102" t="s">
        <v>68</v>
      </c>
      <c r="D13" s="102" t="s">
        <v>47</v>
      </c>
      <c r="E13" s="116" t="s">
        <v>46</v>
      </c>
      <c r="F13" s="102"/>
    </row>
    <row r="14" spans="2:6" ht="12.45" customHeight="1" x14ac:dyDescent="0.2">
      <c r="B14" s="102" t="s">
        <v>48</v>
      </c>
      <c r="C14" s="102" t="s">
        <v>69</v>
      </c>
      <c r="D14" s="102" t="s">
        <v>49</v>
      </c>
      <c r="E14" s="116" t="s">
        <v>48</v>
      </c>
      <c r="F14" s="102"/>
    </row>
    <row r="15" spans="2:6" ht="12.45" customHeight="1" x14ac:dyDescent="0.2">
      <c r="B15" s="102" t="s">
        <v>50</v>
      </c>
      <c r="C15" s="102" t="s">
        <v>70</v>
      </c>
      <c r="D15" s="102" t="s">
        <v>51</v>
      </c>
      <c r="E15" s="116" t="s">
        <v>50</v>
      </c>
      <c r="F15" s="102"/>
    </row>
    <row r="16" spans="2:6" ht="12.45" customHeight="1" x14ac:dyDescent="0.2">
      <c r="B16" s="102" t="s">
        <v>52</v>
      </c>
      <c r="C16" s="102" t="s">
        <v>71</v>
      </c>
      <c r="D16" s="102" t="s">
        <v>53</v>
      </c>
      <c r="E16" s="116" t="s">
        <v>52</v>
      </c>
      <c r="F16" s="102"/>
    </row>
    <row r="17" spans="2:6" ht="12.45" customHeight="1" x14ac:dyDescent="0.2">
      <c r="B17" s="102" t="s">
        <v>54</v>
      </c>
      <c r="C17" s="102" t="s">
        <v>72</v>
      </c>
      <c r="D17" s="102" t="s">
        <v>55</v>
      </c>
      <c r="E17" s="116" t="s">
        <v>54</v>
      </c>
      <c r="F17" s="102"/>
    </row>
    <row r="18" spans="2:6" ht="12.45" customHeight="1" x14ac:dyDescent="0.2">
      <c r="B18" s="102"/>
      <c r="C18" s="102"/>
      <c r="D18" s="102"/>
      <c r="E18" s="102"/>
    </row>
    <row r="19" spans="2:6" ht="12.45" customHeight="1" x14ac:dyDescent="0.2">
      <c r="B19" s="102"/>
      <c r="C19" s="102"/>
      <c r="D19" s="102"/>
      <c r="E19" s="102"/>
    </row>
    <row r="20" spans="2:6" ht="12.45" customHeight="1" x14ac:dyDescent="0.2">
      <c r="B20" s="102"/>
      <c r="C20" s="102"/>
      <c r="D20" s="102"/>
      <c r="E20" s="102"/>
    </row>
    <row r="21" spans="2:6" ht="12.45" customHeight="1" x14ac:dyDescent="0.2">
      <c r="B21" s="102"/>
      <c r="C21" s="102"/>
      <c r="D21" s="102"/>
      <c r="E21" s="102"/>
    </row>
    <row r="22" spans="2:6" ht="12.45" customHeight="1" x14ac:dyDescent="0.2">
      <c r="B22" s="102"/>
      <c r="C22" s="102"/>
      <c r="D22" s="102"/>
      <c r="E22" s="102"/>
    </row>
    <row r="23" spans="2:6" ht="12.45" customHeight="1" x14ac:dyDescent="0.2">
      <c r="B23" s="102"/>
      <c r="C23" s="102"/>
      <c r="D23" s="102"/>
      <c r="E23" s="102"/>
    </row>
    <row r="24" spans="2:6" ht="12.45" customHeight="1" x14ac:dyDescent="0.2">
      <c r="B24" s="102"/>
      <c r="C24" s="102"/>
      <c r="D24" s="102"/>
      <c r="E24" s="102"/>
    </row>
    <row r="25" spans="2:6" ht="12.45" customHeight="1" x14ac:dyDescent="0.2">
      <c r="B25" s="102"/>
      <c r="C25" s="102"/>
      <c r="D25" s="102"/>
      <c r="E25" s="102"/>
    </row>
    <row r="26" spans="2:6" ht="12.45" customHeight="1" x14ac:dyDescent="0.2">
      <c r="B26" s="102"/>
      <c r="C26" s="102"/>
      <c r="D26" s="102"/>
      <c r="E26" s="102"/>
    </row>
    <row r="27" spans="2:6" ht="12.45" customHeight="1" x14ac:dyDescent="0.2">
      <c r="B27" s="102"/>
      <c r="C27" s="102"/>
      <c r="D27" s="102"/>
      <c r="E27" s="102"/>
    </row>
    <row r="28" spans="2:6" ht="12.45" customHeight="1" x14ac:dyDescent="0.2">
      <c r="B28" s="102"/>
      <c r="C28" s="102"/>
      <c r="D28" s="102"/>
      <c r="E28" s="10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J65"/>
  <sheetViews>
    <sheetView tabSelected="1" workbookViewId="0">
      <selection activeCell="DY3" sqref="DY3"/>
    </sheetView>
  </sheetViews>
  <sheetFormatPr baseColWidth="10" defaultColWidth="11.5703125" defaultRowHeight="11.55" customHeight="1" x14ac:dyDescent="0.2"/>
  <cols>
    <col min="1" max="1" width="0.5703125" style="1" customWidth="1"/>
    <col min="2" max="2" width="1.28515625" style="6" customWidth="1"/>
    <col min="3" max="5" width="1.28515625" style="1" customWidth="1"/>
    <col min="6" max="6" width="1.28515625" style="4" customWidth="1"/>
    <col min="7" max="7" width="1.28515625" style="1" customWidth="1"/>
    <col min="8" max="9" width="1.28515625" style="5" customWidth="1"/>
    <col min="10" max="11" width="1.28515625" style="1" customWidth="1"/>
    <col min="12" max="12" width="1.28515625" style="5" customWidth="1"/>
    <col min="13" max="221" width="1.28515625" style="1" customWidth="1"/>
    <col min="222" max="16384" width="11.5703125" style="1"/>
  </cols>
  <sheetData>
    <row r="1" spans="2:192" ht="2.5499999999999998" customHeight="1" x14ac:dyDescent="0.2"/>
    <row r="2" spans="2:192" s="16" customFormat="1" ht="22.05" customHeight="1" x14ac:dyDescent="0.2">
      <c r="B2" s="114" t="s">
        <v>109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62"/>
      <c r="FM2" s="62"/>
      <c r="FN2" s="62"/>
      <c r="FO2" s="62"/>
      <c r="FP2" s="62"/>
      <c r="FQ2" s="62"/>
      <c r="FR2" s="62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</row>
    <row r="3" spans="2:192" ht="2.5499999999999998" customHeight="1" x14ac:dyDescent="0.2">
      <c r="B3" s="8"/>
      <c r="C3" s="8"/>
      <c r="D3" s="8"/>
      <c r="E3" s="8"/>
      <c r="F3" s="9"/>
      <c r="G3" s="10"/>
      <c r="H3" s="13"/>
      <c r="I3" s="13"/>
      <c r="J3" s="11"/>
      <c r="K3" s="8"/>
      <c r="L3" s="12"/>
      <c r="FL3" s="38"/>
      <c r="FM3" s="38"/>
      <c r="FN3" s="38"/>
      <c r="FO3" s="38"/>
      <c r="FP3" s="38"/>
      <c r="FQ3" s="38"/>
      <c r="FR3" s="38"/>
      <c r="FS3" s="38"/>
      <c r="FT3" s="38"/>
      <c r="FU3" s="38"/>
      <c r="FV3" s="38"/>
      <c r="FW3" s="38"/>
      <c r="FX3" s="38"/>
      <c r="FY3" s="38"/>
      <c r="FZ3" s="38"/>
      <c r="GA3" s="38"/>
      <c r="GB3" s="38"/>
      <c r="GC3" s="38"/>
      <c r="GD3" s="38"/>
      <c r="GE3" s="38"/>
      <c r="GF3" s="38"/>
      <c r="GG3" s="38"/>
      <c r="GH3" s="38"/>
      <c r="GI3" s="38"/>
      <c r="GJ3" s="38"/>
    </row>
    <row r="4" spans="2:192" ht="12.45" customHeight="1" x14ac:dyDescent="0.2">
      <c r="B4" s="32"/>
      <c r="C4" s="33"/>
      <c r="D4" s="33"/>
      <c r="E4" s="33"/>
      <c r="F4" s="34"/>
      <c r="G4" s="33"/>
      <c r="H4" s="35"/>
      <c r="I4" s="35"/>
      <c r="J4" s="36"/>
      <c r="K4" s="36"/>
      <c r="L4" s="37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  <c r="DP4" s="38"/>
      <c r="DQ4" s="38"/>
      <c r="DR4" s="38"/>
      <c r="DS4" s="38"/>
      <c r="DT4" s="38"/>
      <c r="DU4" s="38"/>
      <c r="DV4" s="38"/>
      <c r="DW4" s="38"/>
      <c r="DX4" s="38"/>
      <c r="DY4" s="38"/>
      <c r="DZ4" s="38"/>
      <c r="EA4" s="38"/>
      <c r="EB4" s="38"/>
      <c r="EC4" s="38"/>
      <c r="ED4" s="38"/>
      <c r="EE4" s="38"/>
      <c r="EF4" s="38"/>
      <c r="EG4" s="38"/>
      <c r="EH4" s="38"/>
      <c r="EI4" s="38"/>
      <c r="EJ4" s="38"/>
      <c r="EK4" s="38"/>
      <c r="EL4" s="38"/>
      <c r="EM4" s="38"/>
      <c r="EN4" s="38"/>
      <c r="EO4" s="38"/>
      <c r="EP4" s="38"/>
      <c r="EQ4" s="38"/>
      <c r="ER4" s="38"/>
      <c r="ES4" s="38"/>
      <c r="ET4" s="38"/>
      <c r="EU4" s="38"/>
      <c r="EV4" s="38"/>
      <c r="EW4" s="38"/>
      <c r="EX4" s="38"/>
      <c r="EY4" s="38"/>
      <c r="EZ4" s="38"/>
      <c r="FA4" s="38"/>
      <c r="FB4" s="38"/>
      <c r="FC4" s="38"/>
      <c r="FD4" s="38"/>
      <c r="FE4" s="38"/>
      <c r="FF4" s="38"/>
      <c r="FG4" s="38"/>
      <c r="FH4" s="38"/>
      <c r="FI4" s="38"/>
      <c r="FJ4" s="38"/>
      <c r="FK4" s="38"/>
      <c r="FL4" s="38"/>
      <c r="FM4" s="38"/>
      <c r="FN4" s="38"/>
      <c r="FO4" s="38"/>
      <c r="FP4" s="38"/>
      <c r="FQ4" s="38"/>
      <c r="FR4" s="38"/>
      <c r="FS4" s="38"/>
      <c r="FT4" s="38"/>
      <c r="FU4" s="38"/>
      <c r="FV4" s="38"/>
      <c r="FW4" s="38"/>
      <c r="FX4" s="38"/>
      <c r="FY4" s="38"/>
      <c r="FZ4" s="38"/>
      <c r="GA4" s="38"/>
      <c r="GB4" s="38"/>
      <c r="GC4" s="38"/>
      <c r="GD4" s="38"/>
      <c r="GE4" s="38"/>
      <c r="GF4" s="38"/>
      <c r="GG4" s="38"/>
      <c r="GH4" s="38"/>
      <c r="GI4" s="38"/>
      <c r="GJ4" s="38"/>
    </row>
    <row r="5" spans="2:192" ht="12.45" customHeight="1" x14ac:dyDescent="0.2">
      <c r="B5" s="32"/>
      <c r="C5" s="33"/>
      <c r="D5" s="33"/>
      <c r="E5" s="33"/>
      <c r="F5" s="34"/>
      <c r="G5" s="33"/>
      <c r="H5" s="35"/>
      <c r="I5" s="35"/>
      <c r="J5" s="36"/>
      <c r="K5" s="36"/>
      <c r="L5" s="37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8"/>
      <c r="DG5" s="38"/>
      <c r="DH5" s="38"/>
      <c r="DI5" s="38"/>
      <c r="DJ5" s="38"/>
      <c r="DK5" s="38"/>
      <c r="DL5" s="38"/>
      <c r="DM5" s="38"/>
      <c r="DN5" s="38"/>
      <c r="DO5" s="38"/>
      <c r="DP5" s="38"/>
      <c r="DQ5" s="38"/>
      <c r="DR5" s="38"/>
      <c r="DS5" s="38"/>
      <c r="DT5" s="38"/>
      <c r="DU5" s="38"/>
      <c r="DV5" s="38"/>
      <c r="DW5" s="38"/>
      <c r="DX5" s="38"/>
      <c r="DY5" s="38"/>
      <c r="DZ5" s="38"/>
      <c r="EA5" s="38"/>
      <c r="EB5" s="38"/>
      <c r="EC5" s="38"/>
      <c r="ED5" s="38"/>
      <c r="EE5" s="38"/>
      <c r="EF5" s="38"/>
      <c r="EG5" s="38"/>
      <c r="EH5" s="38"/>
      <c r="EI5" s="38"/>
      <c r="EJ5" s="38"/>
      <c r="EK5" s="38"/>
      <c r="EL5" s="38"/>
      <c r="EM5" s="38"/>
      <c r="EN5" s="38"/>
      <c r="EO5" s="38"/>
      <c r="EP5" s="38"/>
      <c r="EQ5" s="38"/>
      <c r="ER5" s="38"/>
      <c r="ES5" s="38"/>
      <c r="ET5" s="38"/>
      <c r="EU5" s="38"/>
      <c r="EV5" s="38"/>
      <c r="EW5" s="38"/>
      <c r="EX5" s="38"/>
      <c r="EY5" s="38"/>
      <c r="EZ5" s="38"/>
      <c r="FA5" s="38"/>
      <c r="FB5" s="38"/>
      <c r="FC5" s="38"/>
      <c r="FD5" s="38"/>
      <c r="FE5" s="38"/>
      <c r="FF5" s="38"/>
      <c r="FG5" s="38"/>
      <c r="FH5" s="38"/>
      <c r="FI5" s="38"/>
      <c r="FJ5" s="38"/>
      <c r="FK5" s="38"/>
      <c r="FL5" s="38"/>
      <c r="FM5" s="38"/>
      <c r="FN5" s="38"/>
      <c r="FO5" s="38"/>
      <c r="FP5" s="38"/>
      <c r="FQ5" s="38"/>
      <c r="FR5" s="38"/>
      <c r="FS5" s="38"/>
      <c r="FT5" s="38"/>
      <c r="FU5" s="38"/>
      <c r="FV5" s="38"/>
      <c r="FW5" s="38"/>
      <c r="FX5" s="38"/>
      <c r="FY5" s="38"/>
      <c r="FZ5" s="38"/>
      <c r="GA5" s="38"/>
      <c r="GB5" s="38"/>
      <c r="GC5" s="38"/>
      <c r="GD5" s="38"/>
      <c r="GE5" s="38"/>
      <c r="GF5" s="38"/>
      <c r="GG5" s="38"/>
      <c r="GH5" s="38"/>
      <c r="GI5" s="38"/>
      <c r="GJ5" s="38"/>
    </row>
    <row r="6" spans="2:192" ht="12.45" customHeight="1" x14ac:dyDescent="0.2">
      <c r="B6" s="39"/>
      <c r="C6" s="36"/>
      <c r="D6" s="36"/>
      <c r="E6" s="36"/>
      <c r="F6" s="40"/>
      <c r="G6" s="36"/>
      <c r="H6" s="37"/>
      <c r="I6" s="37"/>
      <c r="J6" s="36"/>
      <c r="K6" s="36"/>
      <c r="L6" s="37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38"/>
      <c r="EJ6" s="38"/>
      <c r="EK6" s="38"/>
      <c r="EL6" s="38"/>
      <c r="EM6" s="38"/>
      <c r="EN6" s="38"/>
      <c r="EO6" s="38"/>
      <c r="EP6" s="38"/>
      <c r="EQ6" s="38"/>
      <c r="ER6" s="38"/>
      <c r="ES6" s="38"/>
      <c r="ET6" s="38"/>
      <c r="EU6" s="38"/>
      <c r="EV6" s="38"/>
      <c r="EW6" s="38"/>
      <c r="EX6" s="38"/>
      <c r="EY6" s="38"/>
      <c r="EZ6" s="38"/>
      <c r="FA6" s="38"/>
      <c r="FB6" s="38"/>
      <c r="FC6" s="38"/>
      <c r="FD6" s="38"/>
      <c r="FE6" s="38"/>
      <c r="FF6" s="38"/>
      <c r="FG6" s="38"/>
      <c r="FH6" s="38"/>
      <c r="FI6" s="38"/>
      <c r="FJ6" s="38"/>
      <c r="FK6" s="38"/>
      <c r="FL6" s="38"/>
      <c r="FM6" s="38"/>
      <c r="FN6" s="38"/>
      <c r="FO6" s="38"/>
      <c r="FP6" s="38"/>
      <c r="FQ6" s="38"/>
      <c r="FR6" s="38"/>
      <c r="FS6" s="38"/>
      <c r="FT6" s="38"/>
      <c r="FU6" s="38"/>
      <c r="FV6" s="38"/>
      <c r="FW6" s="38"/>
      <c r="FX6" s="38"/>
      <c r="FY6" s="38"/>
      <c r="FZ6" s="38"/>
      <c r="GA6" s="38"/>
      <c r="GB6" s="38"/>
      <c r="GC6" s="38"/>
      <c r="GD6" s="38"/>
      <c r="GE6" s="38"/>
      <c r="GF6" s="38"/>
      <c r="GG6" s="38"/>
      <c r="GH6" s="38"/>
      <c r="GI6" s="38"/>
      <c r="GJ6" s="38"/>
    </row>
    <row r="7" spans="2:192" ht="12.45" customHeight="1" x14ac:dyDescent="0.2">
      <c r="B7" s="41"/>
      <c r="C7" s="36"/>
      <c r="D7" s="36"/>
      <c r="E7" s="36"/>
      <c r="F7" s="40"/>
      <c r="G7" s="36"/>
      <c r="H7" s="37"/>
      <c r="I7" s="37"/>
      <c r="J7" s="36"/>
      <c r="K7" s="42"/>
      <c r="L7" s="43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</row>
    <row r="8" spans="2:192" ht="12.45" customHeight="1" thickBot="1" x14ac:dyDescent="0.25">
      <c r="B8" s="41"/>
      <c r="C8" s="36"/>
      <c r="D8" s="36"/>
      <c r="E8" s="36"/>
      <c r="F8" s="40"/>
      <c r="G8" s="36"/>
      <c r="H8" s="37"/>
      <c r="I8" s="37"/>
      <c r="J8" s="36"/>
      <c r="K8" s="44"/>
      <c r="L8" s="45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</row>
    <row r="9" spans="2:192" ht="12.45" customHeight="1" thickTop="1" x14ac:dyDescent="0.2">
      <c r="B9" s="41"/>
      <c r="C9" s="36"/>
      <c r="D9" s="36"/>
      <c r="E9" s="36"/>
      <c r="F9" s="46"/>
      <c r="G9" s="36"/>
      <c r="H9" s="37"/>
      <c r="I9" s="53"/>
      <c r="J9" s="54"/>
      <c r="K9" s="54" t="s">
        <v>17</v>
      </c>
      <c r="L9" s="55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6"/>
      <c r="AK9" s="57"/>
      <c r="AL9" s="52"/>
      <c r="AM9" s="57"/>
      <c r="AN9" s="58"/>
      <c r="AO9" s="54"/>
      <c r="AP9" s="54" t="s">
        <v>18</v>
      </c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6"/>
      <c r="BC9" s="57"/>
      <c r="BD9" s="57"/>
      <c r="BE9" s="57"/>
      <c r="BF9" s="58"/>
      <c r="BG9" s="106" t="str">
        <f>"Solde " &amp; An-1 &amp; " en CHF"</f>
        <v>Solde 2024 en CHF</v>
      </c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56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</row>
    <row r="10" spans="2:192" ht="12.45" customHeight="1" x14ac:dyDescent="0.2">
      <c r="B10" s="41"/>
      <c r="C10" s="36"/>
      <c r="D10" s="36"/>
      <c r="E10" s="36"/>
      <c r="F10" s="46"/>
      <c r="G10" s="36"/>
      <c r="H10" s="37"/>
      <c r="I10" s="25"/>
      <c r="J10" s="24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24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26"/>
      <c r="AK10" s="38"/>
      <c r="AL10" s="38"/>
      <c r="AM10" s="38"/>
      <c r="AN10" s="30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6"/>
      <c r="BC10" s="38"/>
      <c r="BD10" s="38"/>
      <c r="BE10" s="38"/>
      <c r="BF10" s="30"/>
      <c r="BG10" s="107">
        <v>1001.99</v>
      </c>
      <c r="BH10" s="108"/>
      <c r="BI10" s="108"/>
      <c r="BJ10" s="108"/>
      <c r="BK10" s="108"/>
      <c r="BL10" s="108"/>
      <c r="BM10" s="108"/>
      <c r="BN10" s="108"/>
      <c r="BO10" s="108"/>
      <c r="BP10" s="108"/>
      <c r="BQ10" s="108"/>
      <c r="BR10" s="108"/>
      <c r="BS10" s="109"/>
      <c r="BT10" s="26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38"/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  <c r="GG10" s="38"/>
      <c r="GH10" s="38"/>
      <c r="GI10" s="38"/>
      <c r="GJ10" s="38"/>
    </row>
    <row r="11" spans="2:192" ht="12.45" customHeight="1" thickBot="1" x14ac:dyDescent="0.25">
      <c r="B11" s="41"/>
      <c r="C11" s="36"/>
      <c r="D11" s="36"/>
      <c r="E11" s="36"/>
      <c r="F11" s="46"/>
      <c r="G11" s="36"/>
      <c r="H11" s="37"/>
      <c r="I11" s="25"/>
      <c r="J11" s="24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24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26"/>
      <c r="AK11" s="38"/>
      <c r="AL11" s="38"/>
      <c r="AM11" s="38"/>
      <c r="AN11" s="30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6"/>
      <c r="BC11" s="38"/>
      <c r="BD11" s="38"/>
      <c r="BE11" s="38"/>
      <c r="BF11" s="31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9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38"/>
      <c r="ED11" s="38"/>
      <c r="EE11" s="38"/>
      <c r="EF11" s="38"/>
      <c r="EG11" s="38"/>
      <c r="EH11" s="38"/>
      <c r="EI11" s="38"/>
      <c r="EJ11" s="38"/>
      <c r="EK11" s="38"/>
      <c r="EL11" s="38"/>
      <c r="EM11" s="38"/>
      <c r="EN11" s="38"/>
      <c r="EO11" s="38"/>
      <c r="EP11" s="38"/>
      <c r="EQ11" s="38"/>
      <c r="ER11" s="38"/>
      <c r="ES11" s="38"/>
      <c r="ET11" s="38"/>
      <c r="EU11" s="38"/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8"/>
      <c r="FH11" s="38"/>
      <c r="FI11" s="38"/>
      <c r="FJ11" s="38"/>
      <c r="FK11" s="38"/>
      <c r="FL11" s="38"/>
      <c r="FM11" s="38"/>
      <c r="FN11" s="38"/>
      <c r="FO11" s="38"/>
      <c r="FP11" s="38"/>
      <c r="FQ11" s="38"/>
      <c r="FR11" s="38"/>
      <c r="FS11" s="38"/>
      <c r="FT11" s="38"/>
      <c r="FU11" s="38"/>
      <c r="FV11" s="38"/>
      <c r="FW11" s="38"/>
      <c r="FX11" s="38"/>
      <c r="FY11" s="38"/>
      <c r="FZ11" s="38"/>
      <c r="GA11" s="38"/>
      <c r="GB11" s="38"/>
      <c r="GC11" s="38"/>
      <c r="GD11" s="38"/>
      <c r="GE11" s="38"/>
      <c r="GF11" s="38"/>
      <c r="GG11" s="38"/>
      <c r="GH11" s="38"/>
      <c r="GI11" s="38"/>
      <c r="GJ11" s="38"/>
    </row>
    <row r="12" spans="2:192" ht="12.45" customHeight="1" thickTop="1" thickBot="1" x14ac:dyDescent="0.25">
      <c r="B12" s="41"/>
      <c r="C12" s="36"/>
      <c r="D12" s="36"/>
      <c r="E12" s="36"/>
      <c r="F12" s="46"/>
      <c r="G12" s="36"/>
      <c r="H12" s="37"/>
      <c r="I12" s="25"/>
      <c r="J12" s="24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24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26"/>
      <c r="AK12" s="38"/>
      <c r="AL12" s="38"/>
      <c r="AM12" s="38"/>
      <c r="AN12" s="30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6"/>
      <c r="BC12" s="38"/>
      <c r="BD12" s="38"/>
      <c r="BE12" s="38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</row>
    <row r="13" spans="2:192" ht="12.45" customHeight="1" thickTop="1" x14ac:dyDescent="0.2">
      <c r="B13" s="41"/>
      <c r="C13" s="36"/>
      <c r="D13" s="36"/>
      <c r="E13" s="36"/>
      <c r="F13" s="46"/>
      <c r="G13" s="36"/>
      <c r="H13" s="37"/>
      <c r="I13" s="25"/>
      <c r="J13" s="24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24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26"/>
      <c r="AK13" s="38"/>
      <c r="AL13" s="38"/>
      <c r="AM13" s="38"/>
      <c r="AN13" s="30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6"/>
      <c r="BC13" s="38"/>
      <c r="BD13" s="38"/>
      <c r="BE13" s="38"/>
      <c r="BF13" s="58"/>
      <c r="BG13" s="106" t="s">
        <v>75</v>
      </c>
      <c r="BH13" s="106"/>
      <c r="BI13" s="106"/>
      <c r="BJ13" s="106"/>
      <c r="BK13" s="106"/>
      <c r="BL13" s="106"/>
      <c r="BM13" s="106"/>
      <c r="BN13" s="106"/>
      <c r="BO13" s="106"/>
      <c r="BP13" s="106"/>
      <c r="BQ13" s="106"/>
      <c r="BR13" s="106"/>
      <c r="BS13" s="106"/>
      <c r="BT13" s="56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</row>
    <row r="14" spans="2:192" ht="12.45" customHeight="1" x14ac:dyDescent="0.2">
      <c r="B14" s="41"/>
      <c r="C14" s="36"/>
      <c r="D14" s="36"/>
      <c r="E14" s="36"/>
      <c r="F14" s="46"/>
      <c r="G14" s="36"/>
      <c r="H14" s="37"/>
      <c r="I14" s="25"/>
      <c r="J14" s="24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24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26"/>
      <c r="AK14" s="38"/>
      <c r="AL14" s="38"/>
      <c r="AM14" s="38"/>
      <c r="AN14" s="30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6"/>
      <c r="BC14" s="38"/>
      <c r="BD14" s="38"/>
      <c r="BE14" s="38"/>
      <c r="BF14" s="30"/>
      <c r="BG14" s="111">
        <v>2025</v>
      </c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3"/>
      <c r="BT14" s="26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38"/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  <c r="GG14" s="38"/>
      <c r="GH14" s="38"/>
      <c r="GI14" s="38"/>
      <c r="GJ14" s="38"/>
    </row>
    <row r="15" spans="2:192" ht="12.45" customHeight="1" thickBot="1" x14ac:dyDescent="0.25">
      <c r="B15" s="41"/>
      <c r="C15" s="36"/>
      <c r="D15" s="36"/>
      <c r="E15" s="36"/>
      <c r="F15" s="46"/>
      <c r="G15" s="36"/>
      <c r="H15" s="37"/>
      <c r="I15" s="25"/>
      <c r="J15" s="24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24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26"/>
      <c r="AK15" s="38"/>
      <c r="AL15" s="38"/>
      <c r="AM15" s="38"/>
      <c r="AN15" s="30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6"/>
      <c r="BC15" s="38"/>
      <c r="BD15" s="38"/>
      <c r="BE15" s="38"/>
      <c r="BF15" s="31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9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</row>
    <row r="16" spans="2:192" ht="12.45" customHeight="1" thickTop="1" x14ac:dyDescent="0.2">
      <c r="B16" s="41"/>
      <c r="C16" s="36"/>
      <c r="D16" s="36"/>
      <c r="E16" s="36"/>
      <c r="F16" s="46"/>
      <c r="G16" s="36"/>
      <c r="H16" s="37"/>
      <c r="I16" s="25"/>
      <c r="J16" s="24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24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26"/>
      <c r="AK16" s="38"/>
      <c r="AL16" s="38"/>
      <c r="AM16" s="38"/>
      <c r="AN16" s="30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6"/>
      <c r="BC16" s="38"/>
      <c r="BD16" s="38"/>
      <c r="BE16" s="38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</row>
    <row r="17" spans="2:192" ht="12.45" customHeight="1" x14ac:dyDescent="0.2">
      <c r="B17" s="41"/>
      <c r="C17" s="36"/>
      <c r="D17" s="36"/>
      <c r="E17" s="36"/>
      <c r="F17" s="46"/>
      <c r="G17" s="36"/>
      <c r="H17" s="37"/>
      <c r="I17" s="25"/>
      <c r="J17" s="24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24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26"/>
      <c r="AK17" s="38"/>
      <c r="AL17" s="38"/>
      <c r="AM17" s="38"/>
      <c r="AN17" s="30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6"/>
      <c r="BC17" s="38"/>
      <c r="BD17" s="38"/>
      <c r="BE17" s="38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</row>
    <row r="18" spans="2:192" ht="12.45" customHeight="1" thickBot="1" x14ac:dyDescent="0.25">
      <c r="B18" s="41"/>
      <c r="C18" s="36"/>
      <c r="D18" s="36"/>
      <c r="E18" s="36"/>
      <c r="F18" s="46"/>
      <c r="G18" s="36"/>
      <c r="H18" s="37"/>
      <c r="I18" s="25"/>
      <c r="J18" s="24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24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26"/>
      <c r="AK18" s="38"/>
      <c r="AL18" s="38"/>
      <c r="AM18" s="38"/>
      <c r="AN18" s="31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9"/>
      <c r="BC18" s="38"/>
      <c r="BD18" s="38"/>
      <c r="BE18" s="38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</row>
    <row r="19" spans="2:192" ht="12.45" customHeight="1" thickTop="1" x14ac:dyDescent="0.2">
      <c r="B19" s="41"/>
      <c r="C19" s="36"/>
      <c r="D19" s="36"/>
      <c r="E19" s="36"/>
      <c r="F19" s="46"/>
      <c r="G19" s="36"/>
      <c r="H19" s="37"/>
      <c r="I19" s="25"/>
      <c r="J19" s="24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24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26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</row>
    <row r="20" spans="2:192" ht="12.45" customHeight="1" x14ac:dyDescent="0.2">
      <c r="B20" s="41"/>
      <c r="C20" s="36"/>
      <c r="D20" s="36"/>
      <c r="E20" s="36"/>
      <c r="F20" s="46"/>
      <c r="G20" s="36"/>
      <c r="H20" s="37"/>
      <c r="I20" s="25"/>
      <c r="J20" s="24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24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26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</row>
    <row r="21" spans="2:192" ht="12.45" customHeight="1" x14ac:dyDescent="0.2">
      <c r="B21" s="41"/>
      <c r="C21" s="36"/>
      <c r="D21" s="36"/>
      <c r="E21" s="36"/>
      <c r="F21" s="46"/>
      <c r="G21" s="36"/>
      <c r="H21" s="37"/>
      <c r="I21" s="25"/>
      <c r="J21" s="24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24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26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</row>
    <row r="22" spans="2:192" ht="12.45" customHeight="1" thickBot="1" x14ac:dyDescent="0.25">
      <c r="B22" s="47"/>
      <c r="C22" s="38"/>
      <c r="D22" s="38"/>
      <c r="E22" s="38"/>
      <c r="F22" s="48"/>
      <c r="G22" s="38"/>
      <c r="H22" s="49"/>
      <c r="I22" s="27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9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38"/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  <c r="FL22" s="38"/>
      <c r="FM22" s="38"/>
      <c r="FN22" s="38"/>
      <c r="FO22" s="38"/>
      <c r="FP22" s="38"/>
      <c r="FQ22" s="38"/>
      <c r="FR22" s="38"/>
      <c r="FS22" s="38"/>
      <c r="FT22" s="38"/>
      <c r="FU22" s="38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  <c r="GG22" s="38"/>
      <c r="GH22" s="38"/>
      <c r="GI22" s="38"/>
      <c r="GJ22" s="38"/>
    </row>
    <row r="23" spans="2:192" ht="12.45" customHeight="1" thickTop="1" x14ac:dyDescent="0.2">
      <c r="B23" s="47"/>
      <c r="C23" s="38"/>
      <c r="D23" s="38"/>
      <c r="E23" s="38"/>
      <c r="F23" s="48"/>
      <c r="G23" s="38"/>
      <c r="H23" s="49"/>
      <c r="I23" s="49"/>
      <c r="J23" s="38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38"/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</row>
    <row r="24" spans="2:192" ht="12.45" customHeight="1" x14ac:dyDescent="0.2">
      <c r="B24" s="47"/>
      <c r="C24" s="38"/>
      <c r="D24" s="38"/>
      <c r="E24" s="38"/>
      <c r="F24" s="48"/>
      <c r="G24" s="38"/>
      <c r="H24" s="49"/>
      <c r="I24" s="49"/>
      <c r="J24" s="38"/>
      <c r="K24" s="38"/>
      <c r="L24" s="49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38"/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  <c r="GG24" s="38"/>
      <c r="GH24" s="38"/>
      <c r="GI24" s="38"/>
      <c r="GJ24" s="38"/>
    </row>
    <row r="25" spans="2:192" ht="12.45" customHeight="1" x14ac:dyDescent="0.2">
      <c r="B25" s="47"/>
      <c r="C25" s="38"/>
      <c r="D25" s="38"/>
      <c r="E25" s="38"/>
      <c r="F25" s="48"/>
      <c r="G25" s="38"/>
      <c r="H25" s="49"/>
      <c r="I25" s="49"/>
      <c r="J25" s="38"/>
      <c r="K25" s="38"/>
      <c r="L25" s="49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  <c r="GG25" s="38"/>
      <c r="GH25" s="38"/>
      <c r="GI25" s="38"/>
      <c r="GJ25" s="38"/>
    </row>
    <row r="26" spans="2:192" ht="12.45" customHeight="1" x14ac:dyDescent="0.2">
      <c r="B26" s="47"/>
      <c r="C26" s="38"/>
      <c r="D26" s="38"/>
      <c r="E26" s="38"/>
      <c r="F26" s="48"/>
      <c r="G26" s="38"/>
      <c r="H26" s="49"/>
      <c r="I26" s="49"/>
      <c r="J26" s="38"/>
      <c r="K26" s="38"/>
      <c r="L26" s="49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38"/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38"/>
      <c r="GB26" s="38"/>
      <c r="GC26" s="38"/>
      <c r="GD26" s="38"/>
      <c r="GE26" s="38"/>
      <c r="GF26" s="38"/>
      <c r="GG26" s="38"/>
      <c r="GH26" s="38"/>
      <c r="GI26" s="38"/>
      <c r="GJ26" s="38"/>
    </row>
    <row r="27" spans="2:192" ht="12.45" customHeight="1" x14ac:dyDescent="0.2">
      <c r="B27" s="47"/>
      <c r="C27" s="38"/>
      <c r="D27" s="38"/>
      <c r="E27" s="38"/>
      <c r="F27" s="48"/>
      <c r="G27" s="38"/>
      <c r="H27" s="49"/>
      <c r="I27" s="49"/>
      <c r="J27" s="38"/>
      <c r="K27" s="38"/>
      <c r="L27" s="49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</row>
    <row r="28" spans="2:192" ht="12.45" customHeight="1" x14ac:dyDescent="0.2">
      <c r="B28" s="47"/>
      <c r="C28" s="38"/>
      <c r="D28" s="38"/>
      <c r="E28" s="38"/>
      <c r="F28" s="48"/>
      <c r="G28" s="38"/>
      <c r="H28" s="49"/>
      <c r="I28" s="49"/>
      <c r="J28" s="38"/>
      <c r="K28" s="38"/>
      <c r="L28" s="49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</row>
    <row r="29" spans="2:192" ht="12.45" customHeight="1" x14ac:dyDescent="0.2">
      <c r="B29" s="47"/>
      <c r="C29" s="38"/>
      <c r="D29" s="38"/>
      <c r="E29" s="38"/>
      <c r="F29" s="48"/>
      <c r="G29" s="38"/>
      <c r="H29" s="49"/>
      <c r="I29" s="49"/>
      <c r="J29" s="38"/>
      <c r="K29" s="38"/>
      <c r="L29" s="49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</row>
    <row r="30" spans="2:192" ht="12.45" customHeight="1" x14ac:dyDescent="0.2">
      <c r="B30" s="47"/>
      <c r="C30" s="38"/>
      <c r="D30" s="38"/>
      <c r="E30" s="38"/>
      <c r="F30" s="48"/>
      <c r="G30" s="38"/>
      <c r="H30" s="49"/>
      <c r="I30" s="49"/>
      <c r="J30" s="38"/>
      <c r="K30" s="38"/>
      <c r="L30" s="49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</row>
    <row r="31" spans="2:192" ht="12.45" customHeight="1" x14ac:dyDescent="0.2">
      <c r="B31" s="47"/>
      <c r="C31" s="38"/>
      <c r="D31" s="38"/>
      <c r="E31" s="38"/>
      <c r="F31" s="48"/>
      <c r="G31" s="38"/>
      <c r="H31" s="49"/>
      <c r="I31" s="49"/>
      <c r="J31" s="38"/>
      <c r="K31" s="38"/>
      <c r="L31" s="49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</row>
    <row r="32" spans="2:192" ht="12.45" customHeight="1" x14ac:dyDescent="0.2">
      <c r="B32" s="47"/>
      <c r="C32" s="38"/>
      <c r="D32" s="38"/>
      <c r="E32" s="38"/>
      <c r="F32" s="48"/>
      <c r="G32" s="38"/>
      <c r="H32" s="49"/>
      <c r="I32" s="49"/>
      <c r="J32" s="38"/>
      <c r="K32" s="38"/>
      <c r="L32" s="49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</row>
    <row r="33" spans="2:192" ht="12.45" customHeight="1" x14ac:dyDescent="0.2">
      <c r="B33" s="47"/>
      <c r="C33" s="38"/>
      <c r="D33" s="38"/>
      <c r="E33" s="38"/>
      <c r="F33" s="48"/>
      <c r="G33" s="38"/>
      <c r="H33" s="49"/>
      <c r="I33" s="49"/>
      <c r="J33" s="38"/>
      <c r="K33" s="38"/>
      <c r="L33" s="49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38"/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38"/>
      <c r="FM33" s="38"/>
      <c r="FN33" s="38"/>
      <c r="FO33" s="38"/>
      <c r="FP33" s="38"/>
      <c r="FQ33" s="38"/>
      <c r="FR33" s="38"/>
      <c r="FS33" s="38"/>
      <c r="FT33" s="38"/>
      <c r="FU33" s="38"/>
      <c r="FV33" s="38"/>
      <c r="FW33" s="38"/>
      <c r="FX33" s="38"/>
      <c r="FY33" s="38"/>
      <c r="FZ33" s="38"/>
      <c r="GA33" s="38"/>
      <c r="GB33" s="38"/>
      <c r="GC33" s="38"/>
      <c r="GD33" s="38"/>
      <c r="GE33" s="38"/>
      <c r="GF33" s="38"/>
      <c r="GG33" s="38"/>
      <c r="GH33" s="38"/>
      <c r="GI33" s="38"/>
      <c r="GJ33" s="38"/>
    </row>
    <row r="34" spans="2:192" ht="12.45" customHeight="1" x14ac:dyDescent="0.2">
      <c r="B34" s="47"/>
      <c r="C34" s="38"/>
      <c r="D34" s="38"/>
      <c r="E34" s="38"/>
      <c r="F34" s="48"/>
      <c r="G34" s="38"/>
      <c r="H34" s="49"/>
      <c r="I34" s="49"/>
      <c r="J34" s="38"/>
      <c r="K34" s="38"/>
      <c r="L34" s="49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</row>
    <row r="35" spans="2:192" ht="12.45" customHeight="1" x14ac:dyDescent="0.2">
      <c r="B35" s="47"/>
      <c r="C35" s="38"/>
      <c r="D35" s="38"/>
      <c r="E35" s="38"/>
      <c r="F35" s="48"/>
      <c r="G35" s="38"/>
      <c r="H35" s="49"/>
      <c r="I35" s="49"/>
      <c r="J35" s="38"/>
      <c r="K35" s="38"/>
      <c r="L35" s="49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</row>
    <row r="36" spans="2:192" ht="12.45" customHeight="1" x14ac:dyDescent="0.2">
      <c r="B36" s="47"/>
      <c r="C36" s="38"/>
      <c r="D36" s="38"/>
      <c r="E36" s="38"/>
      <c r="F36" s="48"/>
      <c r="G36" s="38"/>
      <c r="H36" s="49"/>
      <c r="I36" s="49"/>
      <c r="J36" s="38"/>
      <c r="K36" s="38"/>
      <c r="L36" s="49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38"/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38"/>
      <c r="FM36" s="38"/>
      <c r="FN36" s="38"/>
      <c r="FO36" s="38"/>
      <c r="FP36" s="38"/>
      <c r="FQ36" s="38"/>
      <c r="FR36" s="38"/>
      <c r="FS36" s="38"/>
      <c r="FT36" s="38"/>
      <c r="FU36" s="38"/>
      <c r="FV36" s="38"/>
      <c r="FW36" s="38"/>
      <c r="FX36" s="38"/>
      <c r="FY36" s="38"/>
      <c r="FZ36" s="38"/>
      <c r="GA36" s="38"/>
      <c r="GB36" s="38"/>
      <c r="GC36" s="38"/>
      <c r="GD36" s="38"/>
      <c r="GE36" s="38"/>
      <c r="GF36" s="38"/>
      <c r="GG36" s="38"/>
      <c r="GH36" s="38"/>
      <c r="GI36" s="38"/>
      <c r="GJ36" s="38"/>
    </row>
    <row r="37" spans="2:192" ht="12.45" customHeight="1" x14ac:dyDescent="0.2">
      <c r="B37" s="47"/>
      <c r="C37" s="38"/>
      <c r="D37" s="38"/>
      <c r="E37" s="38"/>
      <c r="F37" s="48"/>
      <c r="G37" s="38"/>
      <c r="H37" s="49"/>
      <c r="I37" s="49"/>
      <c r="J37" s="38"/>
      <c r="K37" s="38"/>
      <c r="L37" s="49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</row>
    <row r="38" spans="2:192" ht="12.45" customHeight="1" x14ac:dyDescent="0.2">
      <c r="B38" s="47"/>
      <c r="C38" s="38"/>
      <c r="D38" s="38"/>
      <c r="E38" s="38"/>
      <c r="F38" s="48"/>
      <c r="G38" s="38"/>
      <c r="H38" s="49"/>
      <c r="I38" s="49"/>
      <c r="J38" s="38"/>
      <c r="K38" s="38"/>
      <c r="L38" s="49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</row>
    <row r="39" spans="2:192" ht="12.45" customHeight="1" x14ac:dyDescent="0.2">
      <c r="B39" s="47"/>
      <c r="C39" s="38"/>
      <c r="D39" s="38"/>
      <c r="E39" s="38"/>
      <c r="F39" s="48"/>
      <c r="G39" s="38"/>
      <c r="H39" s="49"/>
      <c r="I39" s="49"/>
      <c r="J39" s="38"/>
      <c r="K39" s="38"/>
      <c r="L39" s="49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</row>
    <row r="40" spans="2:192" ht="12.45" customHeight="1" x14ac:dyDescent="0.2">
      <c r="B40" s="47"/>
      <c r="C40" s="38"/>
      <c r="D40" s="38"/>
      <c r="E40" s="38"/>
      <c r="F40" s="48"/>
      <c r="G40" s="38"/>
      <c r="H40" s="49"/>
      <c r="I40" s="49"/>
      <c r="J40" s="38"/>
      <c r="K40" s="38"/>
      <c r="L40" s="49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</row>
    <row r="41" spans="2:192" ht="12.45" customHeight="1" x14ac:dyDescent="0.2">
      <c r="B41" s="47"/>
      <c r="C41" s="38"/>
      <c r="D41" s="38"/>
      <c r="E41" s="38"/>
      <c r="F41" s="48"/>
      <c r="G41" s="38"/>
      <c r="H41" s="49"/>
      <c r="I41" s="49"/>
      <c r="J41" s="38"/>
      <c r="K41" s="38"/>
      <c r="L41" s="49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</row>
    <row r="42" spans="2:192" ht="12.45" customHeight="1" x14ac:dyDescent="0.2">
      <c r="B42" s="47"/>
      <c r="C42" s="38"/>
      <c r="D42" s="38"/>
      <c r="E42" s="38"/>
      <c r="F42" s="48"/>
      <c r="G42" s="38"/>
      <c r="H42" s="49"/>
      <c r="I42" s="49"/>
      <c r="J42" s="38"/>
      <c r="K42" s="38"/>
      <c r="L42" s="49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</row>
    <row r="43" spans="2:192" ht="12.45" customHeight="1" x14ac:dyDescent="0.2">
      <c r="B43" s="47"/>
      <c r="C43" s="38"/>
      <c r="D43" s="38"/>
      <c r="E43" s="38"/>
      <c r="F43" s="48"/>
      <c r="G43" s="38"/>
      <c r="H43" s="49"/>
      <c r="I43" s="49"/>
      <c r="J43" s="38"/>
      <c r="K43" s="38"/>
      <c r="L43" s="49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</row>
    <row r="44" spans="2:192" ht="12.45" customHeight="1" x14ac:dyDescent="0.2">
      <c r="B44" s="47"/>
      <c r="C44" s="38"/>
      <c r="D44" s="38"/>
      <c r="E44" s="38"/>
      <c r="F44" s="48"/>
      <c r="G44" s="38"/>
      <c r="H44" s="49"/>
      <c r="I44" s="49"/>
      <c r="J44" s="38"/>
      <c r="K44" s="38"/>
      <c r="L44" s="49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</row>
    <row r="45" spans="2:192" ht="12.45" customHeight="1" x14ac:dyDescent="0.2">
      <c r="B45" s="47"/>
      <c r="C45" s="38"/>
      <c r="D45" s="38"/>
      <c r="E45" s="38"/>
      <c r="F45" s="48"/>
      <c r="G45" s="38"/>
      <c r="H45" s="49"/>
      <c r="I45" s="49"/>
      <c r="J45" s="38"/>
      <c r="K45" s="38"/>
      <c r="L45" s="49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</row>
    <row r="46" spans="2:192" ht="12.45" customHeight="1" x14ac:dyDescent="0.2">
      <c r="B46" s="47"/>
      <c r="C46" s="38"/>
      <c r="D46" s="38"/>
      <c r="E46" s="38"/>
      <c r="F46" s="48"/>
      <c r="G46" s="38"/>
      <c r="H46" s="49"/>
      <c r="I46" s="49"/>
      <c r="J46" s="38"/>
      <c r="K46" s="38"/>
      <c r="L46" s="49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</row>
    <row r="47" spans="2:192" ht="12.45" customHeight="1" x14ac:dyDescent="0.2">
      <c r="B47" s="47"/>
      <c r="C47" s="38"/>
      <c r="D47" s="38"/>
      <c r="E47" s="38"/>
      <c r="F47" s="48"/>
      <c r="G47" s="38"/>
      <c r="H47" s="49"/>
      <c r="I47" s="49"/>
      <c r="J47" s="38"/>
      <c r="K47" s="38"/>
      <c r="L47" s="49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</row>
    <row r="48" spans="2:192" ht="12.45" customHeight="1" x14ac:dyDescent="0.2">
      <c r="B48" s="47"/>
      <c r="C48" s="38"/>
      <c r="D48" s="38"/>
      <c r="E48" s="38"/>
      <c r="F48" s="48"/>
      <c r="G48" s="38"/>
      <c r="H48" s="49"/>
      <c r="I48" s="49"/>
      <c r="J48" s="38"/>
      <c r="K48" s="38"/>
      <c r="L48" s="49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</row>
    <row r="49" spans="2:192" ht="10.95" customHeight="1" x14ac:dyDescent="0.2">
      <c r="B49" s="47"/>
      <c r="C49" s="38"/>
      <c r="D49" s="38"/>
      <c r="E49" s="38"/>
      <c r="F49" s="48"/>
      <c r="G49" s="38"/>
      <c r="H49" s="49"/>
      <c r="I49" s="49"/>
      <c r="J49" s="38"/>
      <c r="K49" s="38"/>
      <c r="L49" s="49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</row>
    <row r="50" spans="2:192" ht="10.95" customHeight="1" x14ac:dyDescent="0.2">
      <c r="B50" s="47"/>
      <c r="C50" s="38"/>
      <c r="D50" s="38"/>
      <c r="E50" s="38"/>
      <c r="F50" s="48"/>
      <c r="G50" s="38"/>
      <c r="H50" s="49"/>
      <c r="I50" s="49"/>
      <c r="J50" s="38"/>
      <c r="K50" s="38"/>
      <c r="L50" s="49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</row>
    <row r="51" spans="2:192" ht="10.95" customHeight="1" x14ac:dyDescent="0.2">
      <c r="B51" s="47"/>
      <c r="C51" s="38"/>
      <c r="D51" s="38"/>
      <c r="E51" s="38"/>
      <c r="F51" s="48"/>
      <c r="G51" s="38"/>
      <c r="H51" s="49"/>
      <c r="I51" s="49"/>
      <c r="J51" s="38"/>
      <c r="K51" s="38"/>
      <c r="L51" s="49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</row>
    <row r="52" spans="2:192" ht="10.95" customHeight="1" x14ac:dyDescent="0.2">
      <c r="B52" s="47"/>
      <c r="C52" s="38"/>
      <c r="D52" s="38"/>
      <c r="E52" s="38"/>
      <c r="F52" s="48"/>
      <c r="G52" s="38"/>
      <c r="H52" s="49"/>
      <c r="I52" s="49"/>
      <c r="J52" s="38"/>
      <c r="K52" s="38"/>
      <c r="L52" s="49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</row>
    <row r="53" spans="2:192" ht="10.95" customHeight="1" x14ac:dyDescent="0.2">
      <c r="B53" s="47"/>
      <c r="C53" s="38"/>
      <c r="D53" s="38"/>
      <c r="E53" s="38"/>
      <c r="F53" s="48"/>
      <c r="G53" s="38"/>
      <c r="H53" s="49"/>
      <c r="I53" s="49"/>
      <c r="J53" s="38"/>
      <c r="K53" s="38"/>
      <c r="L53" s="49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</row>
    <row r="54" spans="2:192" ht="10.95" customHeight="1" x14ac:dyDescent="0.2">
      <c r="B54" s="47"/>
      <c r="C54" s="38"/>
      <c r="D54" s="38"/>
      <c r="E54" s="38"/>
      <c r="F54" s="48"/>
      <c r="G54" s="38"/>
      <c r="H54" s="49"/>
      <c r="I54" s="49"/>
      <c r="J54" s="38"/>
      <c r="K54" s="38"/>
      <c r="L54" s="49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</row>
    <row r="55" spans="2:192" ht="10.95" customHeight="1" x14ac:dyDescent="0.2">
      <c r="B55" s="47"/>
      <c r="C55" s="38"/>
      <c r="D55" s="38"/>
      <c r="E55" s="38"/>
      <c r="F55" s="48"/>
      <c r="G55" s="38"/>
      <c r="H55" s="49"/>
      <c r="I55" s="49"/>
      <c r="J55" s="38"/>
      <c r="K55" s="38"/>
      <c r="L55" s="49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</row>
    <row r="56" spans="2:192" ht="10.95" customHeight="1" x14ac:dyDescent="0.2">
      <c r="B56" s="47"/>
      <c r="C56" s="38"/>
      <c r="D56" s="38"/>
      <c r="E56" s="38"/>
      <c r="F56" s="48"/>
      <c r="G56" s="38"/>
      <c r="H56" s="49"/>
      <c r="I56" s="49"/>
      <c r="J56" s="38"/>
      <c r="K56" s="38"/>
      <c r="L56" s="49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</row>
    <row r="57" spans="2:192" ht="10.95" customHeight="1" x14ac:dyDescent="0.2">
      <c r="B57" s="47"/>
      <c r="C57" s="38"/>
      <c r="D57" s="38"/>
      <c r="E57" s="38"/>
      <c r="F57" s="48"/>
      <c r="G57" s="38"/>
      <c r="H57" s="49"/>
      <c r="I57" s="49"/>
      <c r="J57" s="38"/>
      <c r="K57" s="38"/>
      <c r="L57" s="49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</row>
    <row r="58" spans="2:192" ht="10.95" customHeight="1" x14ac:dyDescent="0.2">
      <c r="B58" s="47"/>
      <c r="C58" s="38"/>
      <c r="D58" s="38"/>
      <c r="E58" s="38"/>
      <c r="F58" s="48"/>
      <c r="G58" s="38"/>
      <c r="H58" s="49"/>
      <c r="I58" s="49"/>
      <c r="J58" s="38"/>
      <c r="K58" s="38"/>
      <c r="L58" s="49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</row>
    <row r="59" spans="2:192" ht="10.95" customHeight="1" x14ac:dyDescent="0.2"/>
    <row r="60" spans="2:192" ht="10.95" customHeight="1" x14ac:dyDescent="0.2"/>
    <row r="61" spans="2:192" ht="10.95" customHeight="1" x14ac:dyDescent="0.2"/>
    <row r="62" spans="2:192" ht="10.95" customHeight="1" x14ac:dyDescent="0.2"/>
    <row r="63" spans="2:192" ht="10.95" customHeight="1" x14ac:dyDescent="0.2"/>
    <row r="64" spans="2:192" ht="10.95" customHeight="1" x14ac:dyDescent="0.2"/>
    <row r="65" ht="10.95" customHeight="1" x14ac:dyDescent="0.2"/>
  </sheetData>
  <mergeCells count="23">
    <mergeCell ref="B2:AU2"/>
    <mergeCell ref="EZ2:FK2"/>
    <mergeCell ref="EN2:EY2"/>
    <mergeCell ref="CR2:DC2"/>
    <mergeCell ref="DD2:DO2"/>
    <mergeCell ref="DP2:EA2"/>
    <mergeCell ref="EB2:EM2"/>
    <mergeCell ref="BG9:BS9"/>
    <mergeCell ref="BG13:BS13"/>
    <mergeCell ref="BG10:BS10"/>
    <mergeCell ref="K20:V21"/>
    <mergeCell ref="X10:AI11"/>
    <mergeCell ref="X12:AI13"/>
    <mergeCell ref="X14:AI15"/>
    <mergeCell ref="X16:AI17"/>
    <mergeCell ref="X18:AI19"/>
    <mergeCell ref="X20:AI21"/>
    <mergeCell ref="K10:V11"/>
    <mergeCell ref="K12:V13"/>
    <mergeCell ref="K14:V15"/>
    <mergeCell ref="K16:V17"/>
    <mergeCell ref="K18:V19"/>
    <mergeCell ref="BG14:BS14"/>
  </mergeCells>
  <pageMargins left="0.19685039370078741" right="0.19685039370078741" top="0.19685039370078741" bottom="0.19685039370078741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Listes</vt:lpstr>
      <vt:lpstr>Accueil</vt:lpstr>
      <vt:lpstr>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HENRI</cp:lastModifiedBy>
  <cp:lastPrinted>2026-01-04T09:16:37Z</cp:lastPrinted>
  <dcterms:created xsi:type="dcterms:W3CDTF">2024-04-12T10:21:44Z</dcterms:created>
  <dcterms:modified xsi:type="dcterms:W3CDTF">2026-06-28T14:52:46Z</dcterms:modified>
</cp:coreProperties>
</file>