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Accueil" sheetId="4" r:id="rId1"/>
    <sheet name="Entrée-Sortie" sheetId="5" r:id="rId2"/>
    <sheet name="Bon_Sortie" sheetId="8" r:id="rId3"/>
    <sheet name="BDD" sheetId="3" r:id="rId4"/>
    <sheet name="Emprunteurs" sheetId="2" r:id="rId5"/>
    <sheet name="Calendrier" sheetId="6" r:id="rId6"/>
    <sheet name="Listes" sheetId="7" r:id="rId7"/>
  </sheets>
  <functionGroups builtInGroupCount="18"/>
  <definedNames>
    <definedName name="_xlnm._FilterDatabase" localSheetId="5" hidden="1">Calendrier!$S$3:$S$368</definedName>
    <definedName name="Années">Accueil!$A$1:$A$10</definedName>
    <definedName name="Imprime_Cal">Calendrier!$A$2:$M$368</definedName>
    <definedName name="Jours_Feries">Listes!$E$3:$E$14</definedName>
    <definedName name="Liste">T_BDD[Ref]</definedName>
    <definedName name="Liste_Emprunteurs">T_Asso[Nom des emprunteurs]</definedName>
    <definedName name="Mois">Listes!$B$2:$B$13</definedName>
    <definedName name="_xlnm.Print_Area" localSheetId="2">Bon_Sortie!$A$1:$E$27</definedName>
    <definedName name="_xlnm.Print_Area" localSheetId="5">Calendrier!$A$2:$P$369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12" i="4"/>
  <c r="N4" i="6" l="1"/>
  <c r="P4" i="6"/>
  <c r="O4" i="6"/>
  <c r="M4" i="6"/>
  <c r="G17" i="3" l="1"/>
  <c r="D17" i="3" s="1"/>
  <c r="H26" i="4" s="1"/>
  <c r="G16" i="3"/>
  <c r="D16" i="3" s="1"/>
  <c r="H25" i="4" s="1"/>
  <c r="G15" i="3"/>
  <c r="D15" i="3" s="1"/>
  <c r="H24" i="4" s="1"/>
  <c r="G14" i="3"/>
  <c r="D14" i="3" s="1"/>
  <c r="H23" i="4" s="1"/>
  <c r="G13" i="3"/>
  <c r="D13" i="3" s="1"/>
  <c r="H22" i="4" s="1"/>
  <c r="G12" i="3" l="1"/>
  <c r="G11" i="3"/>
  <c r="G10" i="3"/>
  <c r="G9" i="3"/>
  <c r="G8" i="3"/>
  <c r="G7" i="3"/>
  <c r="G6" i="3"/>
  <c r="G5" i="3"/>
  <c r="G4" i="3"/>
  <c r="G3" i="3"/>
  <c r="D12" i="3" l="1"/>
  <c r="H21" i="4" s="1"/>
  <c r="D11" i="3"/>
  <c r="H20" i="4" s="1"/>
  <c r="D10" i="3"/>
  <c r="H19" i="4" s="1"/>
  <c r="D9" i="3"/>
  <c r="H18" i="4" s="1"/>
  <c r="D8" i="3"/>
  <c r="H17" i="4" s="1"/>
  <c r="D7" i="3"/>
  <c r="H16" i="4" s="1"/>
  <c r="D6" i="3"/>
  <c r="H15" i="4" s="1"/>
  <c r="D5" i="3"/>
  <c r="H14" i="4" s="1"/>
  <c r="D4" i="3"/>
  <c r="H13" i="4" s="1"/>
  <c r="D3" i="3"/>
  <c r="H12" i="4" s="1"/>
  <c r="E14" i="8" l="1"/>
  <c r="E15" i="8"/>
  <c r="E16" i="8"/>
  <c r="E17" i="8"/>
  <c r="E18" i="8"/>
  <c r="E19" i="8"/>
  <c r="E20" i="8"/>
  <c r="E21" i="8"/>
  <c r="A4" i="6" l="1"/>
  <c r="L4" i="6" l="1"/>
  <c r="K4" i="6"/>
  <c r="I4" i="6"/>
  <c r="J4" i="6"/>
  <c r="G4" i="6"/>
  <c r="H4" i="6"/>
  <c r="F4" i="6"/>
  <c r="D4" i="6"/>
  <c r="E4" i="6"/>
  <c r="C4" i="6"/>
  <c r="B4" i="6"/>
  <c r="A5" i="6"/>
  <c r="N5" i="6" s="1"/>
  <c r="O5" i="6" l="1"/>
  <c r="M5" i="6"/>
  <c r="P5" i="6"/>
  <c r="A6" i="6"/>
  <c r="N6" i="6" s="1"/>
  <c r="L5" i="6"/>
  <c r="K5" i="6"/>
  <c r="J5" i="6"/>
  <c r="I5" i="6"/>
  <c r="H5" i="6"/>
  <c r="G5" i="6"/>
  <c r="E5" i="6"/>
  <c r="F5" i="6"/>
  <c r="D5" i="6"/>
  <c r="C5" i="6"/>
  <c r="B5" i="6"/>
  <c r="A7" i="6" l="1"/>
  <c r="N7" i="6" s="1"/>
  <c r="P6" i="6"/>
  <c r="O6" i="6"/>
  <c r="M6" i="6"/>
  <c r="K7" i="6"/>
  <c r="H7" i="6"/>
  <c r="D7" i="6"/>
  <c r="L6" i="6"/>
  <c r="K6" i="6"/>
  <c r="I6" i="6"/>
  <c r="J6" i="6"/>
  <c r="G6" i="6"/>
  <c r="H6" i="6"/>
  <c r="F6" i="6"/>
  <c r="D6" i="6"/>
  <c r="E6" i="6"/>
  <c r="C6" i="6"/>
  <c r="B6" i="6"/>
  <c r="C15" i="8"/>
  <c r="C16" i="8"/>
  <c r="C17" i="8"/>
  <c r="C18" i="8"/>
  <c r="C19" i="8"/>
  <c r="C20" i="8"/>
  <c r="C21" i="8"/>
  <c r="C11" i="8"/>
  <c r="C10" i="8"/>
  <c r="C9" i="8"/>
  <c r="C14" i="8"/>
  <c r="A8" i="6" l="1"/>
  <c r="N8" i="6" s="1"/>
  <c r="B7" i="6"/>
  <c r="E7" i="6"/>
  <c r="J7" i="6"/>
  <c r="C7" i="6"/>
  <c r="F7" i="6"/>
  <c r="G7" i="6"/>
  <c r="I7" i="6"/>
  <c r="L7" i="6"/>
  <c r="O8" i="6"/>
  <c r="P7" i="6"/>
  <c r="M7" i="6"/>
  <c r="O7" i="6"/>
  <c r="K8" i="6"/>
  <c r="J8" i="6"/>
  <c r="H8" i="6"/>
  <c r="D8" i="6"/>
  <c r="C8" i="6"/>
  <c r="A9" i="6"/>
  <c r="N9" i="6" s="1"/>
  <c r="E2" i="7"/>
  <c r="E14" i="7" s="1"/>
  <c r="B8" i="6" l="1"/>
  <c r="E8" i="6"/>
  <c r="F8" i="6"/>
  <c r="G8" i="6"/>
  <c r="I8" i="6"/>
  <c r="L8" i="6"/>
  <c r="M8" i="6"/>
  <c r="P8" i="6"/>
  <c r="P9" i="6"/>
  <c r="O9" i="6"/>
  <c r="M9" i="6"/>
  <c r="L9" i="6"/>
  <c r="K9" i="6"/>
  <c r="J9" i="6"/>
  <c r="I9" i="6"/>
  <c r="H9" i="6"/>
  <c r="G9" i="6"/>
  <c r="E9" i="6"/>
  <c r="F9" i="6"/>
  <c r="D9" i="6"/>
  <c r="C9" i="6"/>
  <c r="B9" i="6"/>
  <c r="A10" i="6"/>
  <c r="N10" i="6" s="1"/>
  <c r="E3" i="7"/>
  <c r="E11" i="7"/>
  <c r="E7" i="7"/>
  <c r="E13" i="7"/>
  <c r="E4" i="7"/>
  <c r="E6" i="7"/>
  <c r="E10" i="7"/>
  <c r="E12" i="7"/>
  <c r="P10" i="6" l="1"/>
  <c r="O10" i="6"/>
  <c r="M10" i="6"/>
  <c r="L10" i="6"/>
  <c r="K10" i="6"/>
  <c r="I10" i="6"/>
  <c r="J10" i="6"/>
  <c r="G10" i="6"/>
  <c r="H10" i="6"/>
  <c r="F10" i="6"/>
  <c r="D10" i="6"/>
  <c r="E10" i="6"/>
  <c r="C10" i="6"/>
  <c r="B10" i="6"/>
  <c r="A11" i="6"/>
  <c r="N11" i="6" s="1"/>
  <c r="E8" i="7"/>
  <c r="E9" i="7"/>
  <c r="E5" i="7"/>
  <c r="P11" i="6" l="1"/>
  <c r="M11" i="6"/>
  <c r="O11" i="6"/>
  <c r="K11" i="6"/>
  <c r="L11" i="6"/>
  <c r="J11" i="6"/>
  <c r="I11" i="6"/>
  <c r="H11" i="6"/>
  <c r="G11" i="6"/>
  <c r="E11" i="6"/>
  <c r="F11" i="6"/>
  <c r="D11" i="6"/>
  <c r="C11" i="6"/>
  <c r="B11" i="6"/>
  <c r="A12" i="6"/>
  <c r="N12" i="6" s="1"/>
  <c r="A2" i="6"/>
  <c r="P12" i="6" l="1"/>
  <c r="O12" i="6"/>
  <c r="M12" i="6"/>
  <c r="L12" i="6"/>
  <c r="K12" i="6"/>
  <c r="I12" i="6"/>
  <c r="J12" i="6"/>
  <c r="G12" i="6"/>
  <c r="H12" i="6"/>
  <c r="F12" i="6"/>
  <c r="D12" i="6"/>
  <c r="E12" i="6"/>
  <c r="C12" i="6"/>
  <c r="B12" i="6"/>
  <c r="A13" i="6"/>
  <c r="N13" i="6" s="1"/>
  <c r="Q4" i="6"/>
  <c r="S4" i="6" s="1"/>
  <c r="O13" i="6" l="1"/>
  <c r="M13" i="6"/>
  <c r="P13" i="6"/>
  <c r="L13" i="6"/>
  <c r="K13" i="6"/>
  <c r="J13" i="6"/>
  <c r="I13" i="6"/>
  <c r="H13" i="6"/>
  <c r="G13" i="6"/>
  <c r="E13" i="6"/>
  <c r="F13" i="6"/>
  <c r="D13" i="6"/>
  <c r="C13" i="6"/>
  <c r="B13" i="6"/>
  <c r="A14" i="6"/>
  <c r="N14" i="6" s="1"/>
  <c r="Q5" i="6"/>
  <c r="S5" i="6" s="1"/>
  <c r="P14" i="6" l="1"/>
  <c r="O14" i="6"/>
  <c r="M14" i="6"/>
  <c r="L14" i="6"/>
  <c r="K14" i="6"/>
  <c r="I14" i="6"/>
  <c r="J14" i="6"/>
  <c r="G14" i="6"/>
  <c r="H14" i="6"/>
  <c r="F14" i="6"/>
  <c r="D14" i="6"/>
  <c r="E14" i="6"/>
  <c r="C14" i="6"/>
  <c r="B14" i="6"/>
  <c r="A15" i="6"/>
  <c r="N15" i="6" s="1"/>
  <c r="Q6" i="6"/>
  <c r="S6" i="6" s="1"/>
  <c r="P15" i="6" l="1"/>
  <c r="M15" i="6"/>
  <c r="O15" i="6"/>
  <c r="K15" i="6"/>
  <c r="L15" i="6"/>
  <c r="J15" i="6"/>
  <c r="I15" i="6"/>
  <c r="H15" i="6"/>
  <c r="G15" i="6"/>
  <c r="E15" i="6"/>
  <c r="F15" i="6"/>
  <c r="D15" i="6"/>
  <c r="C15" i="6"/>
  <c r="B15" i="6"/>
  <c r="A16" i="6"/>
  <c r="N16" i="6" s="1"/>
  <c r="Q7" i="6"/>
  <c r="S7" i="6" s="1"/>
  <c r="P16" i="6" l="1"/>
  <c r="O16" i="6"/>
  <c r="M16" i="6"/>
  <c r="L16" i="6"/>
  <c r="K16" i="6"/>
  <c r="I16" i="6"/>
  <c r="J16" i="6"/>
  <c r="G16" i="6"/>
  <c r="H16" i="6"/>
  <c r="F16" i="6"/>
  <c r="D16" i="6"/>
  <c r="E16" i="6"/>
  <c r="C16" i="6"/>
  <c r="B16" i="6"/>
  <c r="A17" i="6"/>
  <c r="N17" i="6" s="1"/>
  <c r="Q8" i="6"/>
  <c r="S8" i="6" s="1"/>
  <c r="P17" i="6" l="1"/>
  <c r="O17" i="6"/>
  <c r="M17" i="6"/>
  <c r="L17" i="6"/>
  <c r="K17" i="6"/>
  <c r="J17" i="6"/>
  <c r="I17" i="6"/>
  <c r="H17" i="6"/>
  <c r="G17" i="6"/>
  <c r="E17" i="6"/>
  <c r="F17" i="6"/>
  <c r="D17" i="6"/>
  <c r="C17" i="6"/>
  <c r="B17" i="6"/>
  <c r="A18" i="6"/>
  <c r="N18" i="6" s="1"/>
  <c r="Q9" i="6"/>
  <c r="S9" i="6" s="1"/>
  <c r="P18" i="6" l="1"/>
  <c r="O18" i="6"/>
  <c r="M18" i="6"/>
  <c r="L18" i="6"/>
  <c r="K18" i="6"/>
  <c r="I18" i="6"/>
  <c r="J18" i="6"/>
  <c r="G18" i="6"/>
  <c r="H18" i="6"/>
  <c r="F18" i="6"/>
  <c r="D18" i="6"/>
  <c r="E18" i="6"/>
  <c r="C18" i="6"/>
  <c r="B18" i="6"/>
  <c r="A19" i="6"/>
  <c r="N19" i="6" s="1"/>
  <c r="Q10" i="6"/>
  <c r="S10" i="6" s="1"/>
  <c r="P19" i="6" l="1"/>
  <c r="M19" i="6"/>
  <c r="O19" i="6"/>
  <c r="K19" i="6"/>
  <c r="L19" i="6"/>
  <c r="J19" i="6"/>
  <c r="I19" i="6"/>
  <c r="H19" i="6"/>
  <c r="G19" i="6"/>
  <c r="E19" i="6"/>
  <c r="F19" i="6"/>
  <c r="D19" i="6"/>
  <c r="C19" i="6"/>
  <c r="B19" i="6"/>
  <c r="A20" i="6"/>
  <c r="N20" i="6" s="1"/>
  <c r="Q11" i="6"/>
  <c r="S11" i="6" s="1"/>
  <c r="P20" i="6" l="1"/>
  <c r="O20" i="6"/>
  <c r="M20" i="6"/>
  <c r="L20" i="6"/>
  <c r="K20" i="6"/>
  <c r="I20" i="6"/>
  <c r="J20" i="6"/>
  <c r="G20" i="6"/>
  <c r="H20" i="6"/>
  <c r="F20" i="6"/>
  <c r="D20" i="6"/>
  <c r="E20" i="6"/>
  <c r="C20" i="6"/>
  <c r="B20" i="6"/>
  <c r="A21" i="6"/>
  <c r="N21" i="6" s="1"/>
  <c r="Q12" i="6"/>
  <c r="S12" i="6" s="1"/>
  <c r="O21" i="6" l="1"/>
  <c r="M21" i="6"/>
  <c r="P21" i="6"/>
  <c r="L21" i="6"/>
  <c r="K21" i="6"/>
  <c r="J21" i="6"/>
  <c r="I21" i="6"/>
  <c r="H21" i="6"/>
  <c r="G21" i="6"/>
  <c r="E21" i="6"/>
  <c r="F21" i="6"/>
  <c r="D21" i="6"/>
  <c r="C21" i="6"/>
  <c r="B21" i="6"/>
  <c r="A22" i="6"/>
  <c r="N22" i="6" s="1"/>
  <c r="Q13" i="6"/>
  <c r="S13" i="6" s="1"/>
  <c r="P22" i="6" l="1"/>
  <c r="O22" i="6"/>
  <c r="M22" i="6"/>
  <c r="L22" i="6"/>
  <c r="K22" i="6"/>
  <c r="I22" i="6"/>
  <c r="J22" i="6"/>
  <c r="G22" i="6"/>
  <c r="H22" i="6"/>
  <c r="F22" i="6"/>
  <c r="D22" i="6"/>
  <c r="E22" i="6"/>
  <c r="C22" i="6"/>
  <c r="B22" i="6"/>
  <c r="A23" i="6"/>
  <c r="N23" i="6" s="1"/>
  <c r="Q14" i="6"/>
  <c r="S14" i="6" s="1"/>
  <c r="P23" i="6" l="1"/>
  <c r="M23" i="6"/>
  <c r="O23" i="6"/>
  <c r="K23" i="6"/>
  <c r="L23" i="6"/>
  <c r="J23" i="6"/>
  <c r="I23" i="6"/>
  <c r="H23" i="6"/>
  <c r="G23" i="6"/>
  <c r="E23" i="6"/>
  <c r="F23" i="6"/>
  <c r="D23" i="6"/>
  <c r="C23" i="6"/>
  <c r="B23" i="6"/>
  <c r="A24" i="6"/>
  <c r="N24" i="6" s="1"/>
  <c r="Q15" i="6"/>
  <c r="S15" i="6" s="1"/>
  <c r="P24" i="6" l="1"/>
  <c r="O24" i="6"/>
  <c r="M24" i="6"/>
  <c r="L24" i="6"/>
  <c r="K24" i="6"/>
  <c r="I24" i="6"/>
  <c r="J24" i="6"/>
  <c r="G24" i="6"/>
  <c r="H24" i="6"/>
  <c r="F24" i="6"/>
  <c r="D24" i="6"/>
  <c r="E24" i="6"/>
  <c r="C24" i="6"/>
  <c r="B24" i="6"/>
  <c r="A25" i="6"/>
  <c r="N25" i="6" s="1"/>
  <c r="Q16" i="6"/>
  <c r="S16" i="6" s="1"/>
  <c r="P25" i="6" l="1"/>
  <c r="O25" i="6"/>
  <c r="M25" i="6"/>
  <c r="L25" i="6"/>
  <c r="K25" i="6"/>
  <c r="J25" i="6"/>
  <c r="I25" i="6"/>
  <c r="H25" i="6"/>
  <c r="G25" i="6"/>
  <c r="E25" i="6"/>
  <c r="F25" i="6"/>
  <c r="D25" i="6"/>
  <c r="C25" i="6"/>
  <c r="B25" i="6"/>
  <c r="A26" i="6"/>
  <c r="N26" i="6" s="1"/>
  <c r="Q17" i="6"/>
  <c r="S17" i="6" s="1"/>
  <c r="P26" i="6" l="1"/>
  <c r="O26" i="6"/>
  <c r="M26" i="6"/>
  <c r="L26" i="6"/>
  <c r="K26" i="6"/>
  <c r="I26" i="6"/>
  <c r="J26" i="6"/>
  <c r="G26" i="6"/>
  <c r="H26" i="6"/>
  <c r="F26" i="6"/>
  <c r="D26" i="6"/>
  <c r="E26" i="6"/>
  <c r="C26" i="6"/>
  <c r="B26" i="6"/>
  <c r="A27" i="6"/>
  <c r="N27" i="6" s="1"/>
  <c r="Q18" i="6"/>
  <c r="S18" i="6" s="1"/>
  <c r="P27" i="6" l="1"/>
  <c r="M27" i="6"/>
  <c r="O27" i="6"/>
  <c r="K27" i="6"/>
  <c r="L27" i="6"/>
  <c r="J27" i="6"/>
  <c r="I27" i="6"/>
  <c r="H27" i="6"/>
  <c r="G27" i="6"/>
  <c r="E27" i="6"/>
  <c r="F27" i="6"/>
  <c r="D27" i="6"/>
  <c r="C27" i="6"/>
  <c r="B27" i="6"/>
  <c r="A28" i="6"/>
  <c r="N28" i="6" s="1"/>
  <c r="Q19" i="6"/>
  <c r="S19" i="6" s="1"/>
  <c r="P28" i="6" l="1"/>
  <c r="O28" i="6"/>
  <c r="M28" i="6"/>
  <c r="L28" i="6"/>
  <c r="K28" i="6"/>
  <c r="I28" i="6"/>
  <c r="J28" i="6"/>
  <c r="G28" i="6"/>
  <c r="H28" i="6"/>
  <c r="F28" i="6"/>
  <c r="D28" i="6"/>
  <c r="E28" i="6"/>
  <c r="C28" i="6"/>
  <c r="B28" i="6"/>
  <c r="A29" i="6"/>
  <c r="N29" i="6" s="1"/>
  <c r="Q20" i="6"/>
  <c r="S20" i="6" s="1"/>
  <c r="O29" i="6" l="1"/>
  <c r="M29" i="6"/>
  <c r="P29" i="6"/>
  <c r="L29" i="6"/>
  <c r="K29" i="6"/>
  <c r="J29" i="6"/>
  <c r="I29" i="6"/>
  <c r="H29" i="6"/>
  <c r="G29" i="6"/>
  <c r="E29" i="6"/>
  <c r="F29" i="6"/>
  <c r="D29" i="6"/>
  <c r="C29" i="6"/>
  <c r="B29" i="6"/>
  <c r="A30" i="6"/>
  <c r="N30" i="6" s="1"/>
  <c r="Q21" i="6"/>
  <c r="S21" i="6" s="1"/>
  <c r="P30" i="6" l="1"/>
  <c r="O30" i="6"/>
  <c r="M30" i="6"/>
  <c r="L30" i="6"/>
  <c r="K30" i="6"/>
  <c r="I30" i="6"/>
  <c r="J30" i="6"/>
  <c r="G30" i="6"/>
  <c r="H30" i="6"/>
  <c r="F30" i="6"/>
  <c r="D30" i="6"/>
  <c r="E30" i="6"/>
  <c r="C30" i="6"/>
  <c r="B30" i="6"/>
  <c r="A31" i="6"/>
  <c r="N31" i="6" s="1"/>
  <c r="Q22" i="6"/>
  <c r="S22" i="6" s="1"/>
  <c r="P31" i="6" l="1"/>
  <c r="M31" i="6"/>
  <c r="O31" i="6"/>
  <c r="K31" i="6"/>
  <c r="L31" i="6"/>
  <c r="J31" i="6"/>
  <c r="I31" i="6"/>
  <c r="H31" i="6"/>
  <c r="G31" i="6"/>
  <c r="E31" i="6"/>
  <c r="F31" i="6"/>
  <c r="D31" i="6"/>
  <c r="C31" i="6"/>
  <c r="B31" i="6"/>
  <c r="A32" i="6"/>
  <c r="N32" i="6" s="1"/>
  <c r="Q23" i="6"/>
  <c r="S23" i="6" s="1"/>
  <c r="P32" i="6" l="1"/>
  <c r="O32" i="6"/>
  <c r="M32" i="6"/>
  <c r="L32" i="6"/>
  <c r="K32" i="6"/>
  <c r="J32" i="6"/>
  <c r="I32" i="6"/>
  <c r="G32" i="6"/>
  <c r="H32" i="6"/>
  <c r="F32" i="6"/>
  <c r="D32" i="6"/>
  <c r="E32" i="6"/>
  <c r="C32" i="6"/>
  <c r="B32" i="6"/>
  <c r="A33" i="6"/>
  <c r="N33" i="6" s="1"/>
  <c r="Q24" i="6"/>
  <c r="S24" i="6" s="1"/>
  <c r="P33" i="6" l="1"/>
  <c r="O33" i="6"/>
  <c r="M33" i="6"/>
  <c r="L33" i="6"/>
  <c r="K33" i="6"/>
  <c r="J33" i="6"/>
  <c r="I33" i="6"/>
  <c r="H33" i="6"/>
  <c r="G33" i="6"/>
  <c r="E33" i="6"/>
  <c r="F33" i="6"/>
  <c r="D33" i="6"/>
  <c r="C33" i="6"/>
  <c r="B33" i="6"/>
  <c r="A34" i="6"/>
  <c r="N34" i="6" s="1"/>
  <c r="Q25" i="6"/>
  <c r="S25" i="6" s="1"/>
  <c r="P34" i="6" l="1"/>
  <c r="O34" i="6"/>
  <c r="M34" i="6"/>
  <c r="L34" i="6"/>
  <c r="K34" i="6"/>
  <c r="J34" i="6"/>
  <c r="G34" i="6"/>
  <c r="I34" i="6"/>
  <c r="H34" i="6"/>
  <c r="F34" i="6"/>
  <c r="D34" i="6"/>
  <c r="E34" i="6"/>
  <c r="C34" i="6"/>
  <c r="B34" i="6"/>
  <c r="A35" i="6"/>
  <c r="N35" i="6" s="1"/>
  <c r="Q26" i="6"/>
  <c r="S26" i="6" s="1"/>
  <c r="P35" i="6" l="1"/>
  <c r="M35" i="6"/>
  <c r="O35" i="6"/>
  <c r="K35" i="6"/>
  <c r="L35" i="6"/>
  <c r="J35" i="6"/>
  <c r="I35" i="6"/>
  <c r="H35" i="6"/>
  <c r="G35" i="6"/>
  <c r="E35" i="6"/>
  <c r="F35" i="6"/>
  <c r="D35" i="6"/>
  <c r="C35" i="6"/>
  <c r="B35" i="6"/>
  <c r="A36" i="6"/>
  <c r="N36" i="6" s="1"/>
  <c r="Q27" i="6"/>
  <c r="S27" i="6" s="1"/>
  <c r="P36" i="6" l="1"/>
  <c r="O36" i="6"/>
  <c r="M36" i="6"/>
  <c r="L36" i="6"/>
  <c r="K36" i="6"/>
  <c r="J36" i="6"/>
  <c r="I36" i="6"/>
  <c r="H36" i="6"/>
  <c r="G36" i="6"/>
  <c r="F36" i="6"/>
  <c r="D36" i="6"/>
  <c r="E36" i="6"/>
  <c r="C36" i="6"/>
  <c r="B36" i="6"/>
  <c r="A37" i="6"/>
  <c r="N37" i="6" s="1"/>
  <c r="Q28" i="6"/>
  <c r="S28" i="6" s="1"/>
  <c r="O37" i="6" l="1"/>
  <c r="M37" i="6"/>
  <c r="P37" i="6"/>
  <c r="L37" i="6"/>
  <c r="K37" i="6"/>
  <c r="J37" i="6"/>
  <c r="I37" i="6"/>
  <c r="H37" i="6"/>
  <c r="G37" i="6"/>
  <c r="E37" i="6"/>
  <c r="F37" i="6"/>
  <c r="D37" i="6"/>
  <c r="C37" i="6"/>
  <c r="B37" i="6"/>
  <c r="A38" i="6"/>
  <c r="N38" i="6" s="1"/>
  <c r="Q37" i="6"/>
  <c r="S37" i="6" s="1"/>
  <c r="Q29" i="6"/>
  <c r="S29" i="6" s="1"/>
  <c r="P38" i="6" l="1"/>
  <c r="O38" i="6"/>
  <c r="M38" i="6"/>
  <c r="L38" i="6"/>
  <c r="K38" i="6"/>
  <c r="J38" i="6"/>
  <c r="I38" i="6"/>
  <c r="H38" i="6"/>
  <c r="F38" i="6"/>
  <c r="D38" i="6"/>
  <c r="G38" i="6"/>
  <c r="E38" i="6"/>
  <c r="C38" i="6"/>
  <c r="B38" i="6"/>
  <c r="A39" i="6"/>
  <c r="N39" i="6" s="1"/>
  <c r="Q38" i="6"/>
  <c r="S38" i="6" s="1"/>
  <c r="Q30" i="6"/>
  <c r="S30" i="6" s="1"/>
  <c r="P39" i="6" l="1"/>
  <c r="M39" i="6"/>
  <c r="O39" i="6"/>
  <c r="K39" i="6"/>
  <c r="L39" i="6"/>
  <c r="J39" i="6"/>
  <c r="I39" i="6"/>
  <c r="H39" i="6"/>
  <c r="G39" i="6"/>
  <c r="E39" i="6"/>
  <c r="F39" i="6"/>
  <c r="D39" i="6"/>
  <c r="C39" i="6"/>
  <c r="B39" i="6"/>
  <c r="A40" i="6"/>
  <c r="N40" i="6" s="1"/>
  <c r="Q39" i="6"/>
  <c r="S39" i="6" s="1"/>
  <c r="Q31" i="6"/>
  <c r="S31" i="6" s="1"/>
  <c r="P40" i="6" l="1"/>
  <c r="O40" i="6"/>
  <c r="M40" i="6"/>
  <c r="L40" i="6"/>
  <c r="K40" i="6"/>
  <c r="J40" i="6"/>
  <c r="I40" i="6"/>
  <c r="H40" i="6"/>
  <c r="G40" i="6"/>
  <c r="F40" i="6"/>
  <c r="D40" i="6"/>
  <c r="E40" i="6"/>
  <c r="C40" i="6"/>
  <c r="B40" i="6"/>
  <c r="A41" i="6"/>
  <c r="N41" i="6" s="1"/>
  <c r="Q40" i="6"/>
  <c r="S40" i="6" s="1"/>
  <c r="Q32" i="6"/>
  <c r="S32" i="6" s="1"/>
  <c r="P41" i="6" l="1"/>
  <c r="O41" i="6"/>
  <c r="M41" i="6"/>
  <c r="L41" i="6"/>
  <c r="K41" i="6"/>
  <c r="J41" i="6"/>
  <c r="I41" i="6"/>
  <c r="H41" i="6"/>
  <c r="G41" i="6"/>
  <c r="E41" i="6"/>
  <c r="F41" i="6"/>
  <c r="D41" i="6"/>
  <c r="C41" i="6"/>
  <c r="B41" i="6"/>
  <c r="A42" i="6"/>
  <c r="N42" i="6" s="1"/>
  <c r="Q41" i="6"/>
  <c r="S41" i="6" s="1"/>
  <c r="Q33" i="6"/>
  <c r="S33" i="6" s="1"/>
  <c r="P42" i="6" l="1"/>
  <c r="O42" i="6"/>
  <c r="M42" i="6"/>
  <c r="L42" i="6"/>
  <c r="K42" i="6"/>
  <c r="J42" i="6"/>
  <c r="I42" i="6"/>
  <c r="H42" i="6"/>
  <c r="F42" i="6"/>
  <c r="D42" i="6"/>
  <c r="G42" i="6"/>
  <c r="E42" i="6"/>
  <c r="C42" i="6"/>
  <c r="B42" i="6"/>
  <c r="A43" i="6"/>
  <c r="N43" i="6" s="1"/>
  <c r="Q42" i="6"/>
  <c r="S42" i="6" s="1"/>
  <c r="Q34" i="6"/>
  <c r="S34" i="6" s="1"/>
  <c r="P43" i="6" l="1"/>
  <c r="M43" i="6"/>
  <c r="O43" i="6"/>
  <c r="K43" i="6"/>
  <c r="L43" i="6"/>
  <c r="J43" i="6"/>
  <c r="I43" i="6"/>
  <c r="H43" i="6"/>
  <c r="G43" i="6"/>
  <c r="E43" i="6"/>
  <c r="F43" i="6"/>
  <c r="D43" i="6"/>
  <c r="C43" i="6"/>
  <c r="B43" i="6"/>
  <c r="A44" i="6"/>
  <c r="N44" i="6" s="1"/>
  <c r="Q43" i="6"/>
  <c r="S43" i="6" s="1"/>
  <c r="Q36" i="6"/>
  <c r="S36" i="6" s="1"/>
  <c r="Q35" i="6"/>
  <c r="S35" i="6" s="1"/>
  <c r="P44" i="6" l="1"/>
  <c r="O44" i="6"/>
  <c r="M44" i="6"/>
  <c r="L44" i="6"/>
  <c r="K44" i="6"/>
  <c r="J44" i="6"/>
  <c r="I44" i="6"/>
  <c r="H44" i="6"/>
  <c r="G44" i="6"/>
  <c r="F44" i="6"/>
  <c r="D44" i="6"/>
  <c r="E44" i="6"/>
  <c r="C44" i="6"/>
  <c r="B44" i="6"/>
  <c r="A45" i="6"/>
  <c r="N45" i="6" s="1"/>
  <c r="Q44" i="6"/>
  <c r="S44" i="6" s="1"/>
  <c r="O45" i="6" l="1"/>
  <c r="M45" i="6"/>
  <c r="P45" i="6"/>
  <c r="L45" i="6"/>
  <c r="K45" i="6"/>
  <c r="J45" i="6"/>
  <c r="I45" i="6"/>
  <c r="H45" i="6"/>
  <c r="G45" i="6"/>
  <c r="E45" i="6"/>
  <c r="F45" i="6"/>
  <c r="D45" i="6"/>
  <c r="C45" i="6"/>
  <c r="B45" i="6"/>
  <c r="A46" i="6"/>
  <c r="N46" i="6" s="1"/>
  <c r="Q45" i="6"/>
  <c r="S45" i="6" s="1"/>
  <c r="P46" i="6" l="1"/>
  <c r="O46" i="6"/>
  <c r="M46" i="6"/>
  <c r="L46" i="6"/>
  <c r="K46" i="6"/>
  <c r="J46" i="6"/>
  <c r="I46" i="6"/>
  <c r="H46" i="6"/>
  <c r="F46" i="6"/>
  <c r="D46" i="6"/>
  <c r="G46" i="6"/>
  <c r="E46" i="6"/>
  <c r="C46" i="6"/>
  <c r="B46" i="6"/>
  <c r="A47" i="6"/>
  <c r="N47" i="6" s="1"/>
  <c r="Q46" i="6"/>
  <c r="S46" i="6" s="1"/>
  <c r="P47" i="6" l="1"/>
  <c r="M47" i="6"/>
  <c r="O47" i="6"/>
  <c r="K47" i="6"/>
  <c r="L47" i="6"/>
  <c r="J47" i="6"/>
  <c r="I47" i="6"/>
  <c r="H47" i="6"/>
  <c r="G47" i="6"/>
  <c r="E47" i="6"/>
  <c r="F47" i="6"/>
  <c r="D47" i="6"/>
  <c r="C47" i="6"/>
  <c r="B47" i="6"/>
  <c r="A48" i="6"/>
  <c r="N48" i="6" s="1"/>
  <c r="Q47" i="6"/>
  <c r="S47" i="6" s="1"/>
  <c r="P48" i="6" l="1"/>
  <c r="O48" i="6"/>
  <c r="M48" i="6"/>
  <c r="L48" i="6"/>
  <c r="K48" i="6"/>
  <c r="J48" i="6"/>
  <c r="I48" i="6"/>
  <c r="H48" i="6"/>
  <c r="G48" i="6"/>
  <c r="F48" i="6"/>
  <c r="D48" i="6"/>
  <c r="E48" i="6"/>
  <c r="C48" i="6"/>
  <c r="B48" i="6"/>
  <c r="A49" i="6"/>
  <c r="N49" i="6" s="1"/>
  <c r="Q48" i="6"/>
  <c r="S48" i="6" s="1"/>
  <c r="P49" i="6" l="1"/>
  <c r="O49" i="6"/>
  <c r="M49" i="6"/>
  <c r="L49" i="6"/>
  <c r="K49" i="6"/>
  <c r="J49" i="6"/>
  <c r="I49" i="6"/>
  <c r="H49" i="6"/>
  <c r="G49" i="6"/>
  <c r="E49" i="6"/>
  <c r="F49" i="6"/>
  <c r="D49" i="6"/>
  <c r="C49" i="6"/>
  <c r="B49" i="6"/>
  <c r="A50" i="6"/>
  <c r="N50" i="6" s="1"/>
  <c r="Q49" i="6"/>
  <c r="S49" i="6" s="1"/>
  <c r="P50" i="6" l="1"/>
  <c r="O50" i="6"/>
  <c r="M50" i="6"/>
  <c r="L50" i="6"/>
  <c r="K50" i="6"/>
  <c r="J50" i="6"/>
  <c r="I50" i="6"/>
  <c r="H50" i="6"/>
  <c r="F50" i="6"/>
  <c r="D50" i="6"/>
  <c r="G50" i="6"/>
  <c r="E50" i="6"/>
  <c r="C50" i="6"/>
  <c r="B50" i="6"/>
  <c r="A51" i="6"/>
  <c r="N51" i="6" s="1"/>
  <c r="Q50" i="6"/>
  <c r="S50" i="6" s="1"/>
  <c r="P51" i="6" l="1"/>
  <c r="M51" i="6"/>
  <c r="O51" i="6"/>
  <c r="K51" i="6"/>
  <c r="L51" i="6"/>
  <c r="J51" i="6"/>
  <c r="I51" i="6"/>
  <c r="H51" i="6"/>
  <c r="G51" i="6"/>
  <c r="E51" i="6"/>
  <c r="F51" i="6"/>
  <c r="D51" i="6"/>
  <c r="C51" i="6"/>
  <c r="B51" i="6"/>
  <c r="A52" i="6"/>
  <c r="N52" i="6" s="1"/>
  <c r="Q51" i="6"/>
  <c r="S51" i="6" s="1"/>
  <c r="P52" i="6" l="1"/>
  <c r="O52" i="6"/>
  <c r="M52" i="6"/>
  <c r="L52" i="6"/>
  <c r="K52" i="6"/>
  <c r="J52" i="6"/>
  <c r="I52" i="6"/>
  <c r="H52" i="6"/>
  <c r="G52" i="6"/>
  <c r="F52" i="6"/>
  <c r="D52" i="6"/>
  <c r="E52" i="6"/>
  <c r="C52" i="6"/>
  <c r="B52" i="6"/>
  <c r="A53" i="6"/>
  <c r="N53" i="6" s="1"/>
  <c r="Q52" i="6"/>
  <c r="S52" i="6" s="1"/>
  <c r="O53" i="6" l="1"/>
  <c r="M53" i="6"/>
  <c r="P53" i="6"/>
  <c r="L53" i="6"/>
  <c r="K53" i="6"/>
  <c r="J53" i="6"/>
  <c r="I53" i="6"/>
  <c r="H53" i="6"/>
  <c r="G53" i="6"/>
  <c r="E53" i="6"/>
  <c r="F53" i="6"/>
  <c r="D53" i="6"/>
  <c r="C53" i="6"/>
  <c r="B53" i="6"/>
  <c r="A54" i="6"/>
  <c r="N54" i="6" s="1"/>
  <c r="Q53" i="6"/>
  <c r="S53" i="6" s="1"/>
  <c r="P54" i="6" l="1"/>
  <c r="O54" i="6"/>
  <c r="M54" i="6"/>
  <c r="L54" i="6"/>
  <c r="K54" i="6"/>
  <c r="J54" i="6"/>
  <c r="I54" i="6"/>
  <c r="H54" i="6"/>
  <c r="F54" i="6"/>
  <c r="D54" i="6"/>
  <c r="G54" i="6"/>
  <c r="E54" i="6"/>
  <c r="C54" i="6"/>
  <c r="B54" i="6"/>
  <c r="A55" i="6"/>
  <c r="N55" i="6" s="1"/>
  <c r="Q54" i="6"/>
  <c r="S54" i="6" s="1"/>
  <c r="P55" i="6" l="1"/>
  <c r="M55" i="6"/>
  <c r="O55" i="6"/>
  <c r="K55" i="6"/>
  <c r="L55" i="6"/>
  <c r="J55" i="6"/>
  <c r="I55" i="6"/>
  <c r="H55" i="6"/>
  <c r="G55" i="6"/>
  <c r="E55" i="6"/>
  <c r="F55" i="6"/>
  <c r="D55" i="6"/>
  <c r="C55" i="6"/>
  <c r="B55" i="6"/>
  <c r="A56" i="6"/>
  <c r="N56" i="6" s="1"/>
  <c r="Q55" i="6"/>
  <c r="S55" i="6" s="1"/>
  <c r="P56" i="6" l="1"/>
  <c r="O56" i="6"/>
  <c r="M56" i="6"/>
  <c r="L56" i="6"/>
  <c r="K56" i="6"/>
  <c r="J56" i="6"/>
  <c r="I56" i="6"/>
  <c r="H56" i="6"/>
  <c r="G56" i="6"/>
  <c r="F56" i="6"/>
  <c r="D56" i="6"/>
  <c r="E56" i="6"/>
  <c r="C56" i="6"/>
  <c r="B56" i="6"/>
  <c r="A57" i="6"/>
  <c r="N57" i="6" s="1"/>
  <c r="Q56" i="6"/>
  <c r="S56" i="6" s="1"/>
  <c r="P57" i="6" l="1"/>
  <c r="O57" i="6"/>
  <c r="M57" i="6"/>
  <c r="L57" i="6"/>
  <c r="K57" i="6"/>
  <c r="J57" i="6"/>
  <c r="I57" i="6"/>
  <c r="H57" i="6"/>
  <c r="G57" i="6"/>
  <c r="E57" i="6"/>
  <c r="F57" i="6"/>
  <c r="D57" i="6"/>
  <c r="C57" i="6"/>
  <c r="B57" i="6"/>
  <c r="A58" i="6"/>
  <c r="N58" i="6" s="1"/>
  <c r="Q57" i="6"/>
  <c r="S57" i="6" s="1"/>
  <c r="P58" i="6" l="1"/>
  <c r="O58" i="6"/>
  <c r="M58" i="6"/>
  <c r="L58" i="6"/>
  <c r="K58" i="6"/>
  <c r="J58" i="6"/>
  <c r="I58" i="6"/>
  <c r="H58" i="6"/>
  <c r="F58" i="6"/>
  <c r="D58" i="6"/>
  <c r="G58" i="6"/>
  <c r="E58" i="6"/>
  <c r="C58" i="6"/>
  <c r="B58" i="6"/>
  <c r="A59" i="6"/>
  <c r="N59" i="6" s="1"/>
  <c r="Q58" i="6"/>
  <c r="S58" i="6" s="1"/>
  <c r="P59" i="6" l="1"/>
  <c r="M59" i="6"/>
  <c r="O59" i="6"/>
  <c r="K59" i="6"/>
  <c r="L59" i="6"/>
  <c r="J59" i="6"/>
  <c r="I59" i="6"/>
  <c r="H59" i="6"/>
  <c r="G59" i="6"/>
  <c r="E59" i="6"/>
  <c r="F59" i="6"/>
  <c r="D59" i="6"/>
  <c r="C59" i="6"/>
  <c r="B59" i="6"/>
  <c r="A60" i="6"/>
  <c r="N60" i="6" s="1"/>
  <c r="Q59" i="6"/>
  <c r="S59" i="6" s="1"/>
  <c r="P60" i="6" l="1"/>
  <c r="O60" i="6"/>
  <c r="M60" i="6"/>
  <c r="L60" i="6"/>
  <c r="K60" i="6"/>
  <c r="J60" i="6"/>
  <c r="I60" i="6"/>
  <c r="H60" i="6"/>
  <c r="G60" i="6"/>
  <c r="F60" i="6"/>
  <c r="D60" i="6"/>
  <c r="E60" i="6"/>
  <c r="C60" i="6"/>
  <c r="B60" i="6"/>
  <c r="A61" i="6"/>
  <c r="N61" i="6" s="1"/>
  <c r="Q60" i="6"/>
  <c r="S60" i="6" s="1"/>
  <c r="O61" i="6" l="1"/>
  <c r="M61" i="6"/>
  <c r="P61" i="6"/>
  <c r="L61" i="6"/>
  <c r="K61" i="6"/>
  <c r="J61" i="6"/>
  <c r="I61" i="6"/>
  <c r="H61" i="6"/>
  <c r="G61" i="6"/>
  <c r="E61" i="6"/>
  <c r="F61" i="6"/>
  <c r="D61" i="6"/>
  <c r="C61" i="6"/>
  <c r="B61" i="6"/>
  <c r="A62" i="6"/>
  <c r="N62" i="6" s="1"/>
  <c r="Q61" i="6"/>
  <c r="S61" i="6" s="1"/>
  <c r="P62" i="6" l="1"/>
  <c r="O62" i="6"/>
  <c r="M62" i="6"/>
  <c r="L62" i="6"/>
  <c r="K62" i="6"/>
  <c r="J62" i="6"/>
  <c r="I62" i="6"/>
  <c r="H62" i="6"/>
  <c r="F62" i="6"/>
  <c r="D62" i="6"/>
  <c r="G62" i="6"/>
  <c r="E62" i="6"/>
  <c r="C62" i="6"/>
  <c r="B62" i="6"/>
  <c r="A63" i="6"/>
  <c r="N63" i="6" s="1"/>
  <c r="Q62" i="6"/>
  <c r="S62" i="6" s="1"/>
  <c r="P63" i="6" l="1"/>
  <c r="M63" i="6"/>
  <c r="O63" i="6"/>
  <c r="K63" i="6"/>
  <c r="L63" i="6"/>
  <c r="J63" i="6"/>
  <c r="I63" i="6"/>
  <c r="H63" i="6"/>
  <c r="G63" i="6"/>
  <c r="E63" i="6"/>
  <c r="F63" i="6"/>
  <c r="D63" i="6"/>
  <c r="C63" i="6"/>
  <c r="B63" i="6"/>
  <c r="A64" i="6"/>
  <c r="N64" i="6" s="1"/>
  <c r="Q63" i="6"/>
  <c r="S63" i="6" s="1"/>
  <c r="P64" i="6" l="1"/>
  <c r="O64" i="6"/>
  <c r="M64" i="6"/>
  <c r="L64" i="6"/>
  <c r="K64" i="6"/>
  <c r="J64" i="6"/>
  <c r="I64" i="6"/>
  <c r="H64" i="6"/>
  <c r="G64" i="6"/>
  <c r="F64" i="6"/>
  <c r="D64" i="6"/>
  <c r="E64" i="6"/>
  <c r="C64" i="6"/>
  <c r="B64" i="6"/>
  <c r="A65" i="6"/>
  <c r="N65" i="6" s="1"/>
  <c r="Q64" i="6"/>
  <c r="S64" i="6" s="1"/>
  <c r="P65" i="6" l="1"/>
  <c r="O65" i="6"/>
  <c r="M65" i="6"/>
  <c r="K65" i="6"/>
  <c r="L65" i="6"/>
  <c r="J65" i="6"/>
  <c r="I65" i="6"/>
  <c r="H65" i="6"/>
  <c r="G65" i="6"/>
  <c r="E65" i="6"/>
  <c r="F65" i="6"/>
  <c r="D65" i="6"/>
  <c r="C65" i="6"/>
  <c r="B65" i="6"/>
  <c r="A66" i="6"/>
  <c r="N66" i="6" s="1"/>
  <c r="Q65" i="6"/>
  <c r="S65" i="6" s="1"/>
  <c r="P66" i="6" l="1"/>
  <c r="O66" i="6"/>
  <c r="M66" i="6"/>
  <c r="L66" i="6"/>
  <c r="K66" i="6"/>
  <c r="J66" i="6"/>
  <c r="I66" i="6"/>
  <c r="H66" i="6"/>
  <c r="F66" i="6"/>
  <c r="D66" i="6"/>
  <c r="G66" i="6"/>
  <c r="E66" i="6"/>
  <c r="C66" i="6"/>
  <c r="B66" i="6"/>
  <c r="A67" i="6"/>
  <c r="N67" i="6" s="1"/>
  <c r="Q66" i="6"/>
  <c r="S66" i="6" s="1"/>
  <c r="P67" i="6" l="1"/>
  <c r="M67" i="6"/>
  <c r="O67" i="6"/>
  <c r="K67" i="6"/>
  <c r="L67" i="6"/>
  <c r="J67" i="6"/>
  <c r="I67" i="6"/>
  <c r="H67" i="6"/>
  <c r="G67" i="6"/>
  <c r="E67" i="6"/>
  <c r="F67" i="6"/>
  <c r="D67" i="6"/>
  <c r="C67" i="6"/>
  <c r="B67" i="6"/>
  <c r="A68" i="6"/>
  <c r="N68" i="6" s="1"/>
  <c r="Q67" i="6"/>
  <c r="S67" i="6" s="1"/>
  <c r="P68" i="6" l="1"/>
  <c r="O68" i="6"/>
  <c r="M68" i="6"/>
  <c r="L68" i="6"/>
  <c r="K68" i="6"/>
  <c r="J68" i="6"/>
  <c r="I68" i="6"/>
  <c r="H68" i="6"/>
  <c r="G68" i="6"/>
  <c r="F68" i="6"/>
  <c r="D68" i="6"/>
  <c r="E68" i="6"/>
  <c r="C68" i="6"/>
  <c r="B68" i="6"/>
  <c r="A69" i="6"/>
  <c r="N69" i="6" s="1"/>
  <c r="Q68" i="6"/>
  <c r="S68" i="6" s="1"/>
  <c r="M69" i="6" l="1"/>
  <c r="O69" i="6"/>
  <c r="P69" i="6"/>
  <c r="K69" i="6"/>
  <c r="L69" i="6"/>
  <c r="J69" i="6"/>
  <c r="I69" i="6"/>
  <c r="H69" i="6"/>
  <c r="G69" i="6"/>
  <c r="E69" i="6"/>
  <c r="F69" i="6"/>
  <c r="D69" i="6"/>
  <c r="C69" i="6"/>
  <c r="B69" i="6"/>
  <c r="A70" i="6"/>
  <c r="N70" i="6" s="1"/>
  <c r="Q69" i="6"/>
  <c r="S69" i="6" s="1"/>
  <c r="P70" i="6" l="1"/>
  <c r="O70" i="6"/>
  <c r="M70" i="6"/>
  <c r="L70" i="6"/>
  <c r="K70" i="6"/>
  <c r="J70" i="6"/>
  <c r="I70" i="6"/>
  <c r="H70" i="6"/>
  <c r="F70" i="6"/>
  <c r="D70" i="6"/>
  <c r="G70" i="6"/>
  <c r="E70" i="6"/>
  <c r="C70" i="6"/>
  <c r="B70" i="6"/>
  <c r="A71" i="6"/>
  <c r="N71" i="6" s="1"/>
  <c r="Q70" i="6"/>
  <c r="S70" i="6" s="1"/>
  <c r="P71" i="6" l="1"/>
  <c r="M71" i="6"/>
  <c r="O71" i="6"/>
  <c r="K71" i="6"/>
  <c r="L71" i="6"/>
  <c r="J71" i="6"/>
  <c r="I71" i="6"/>
  <c r="H71" i="6"/>
  <c r="G71" i="6"/>
  <c r="E71" i="6"/>
  <c r="F71" i="6"/>
  <c r="D71" i="6"/>
  <c r="C71" i="6"/>
  <c r="B71" i="6"/>
  <c r="A72" i="6"/>
  <c r="N72" i="6" s="1"/>
  <c r="Q71" i="6"/>
  <c r="S71" i="6" s="1"/>
  <c r="P72" i="6" l="1"/>
  <c r="O72" i="6"/>
  <c r="M72" i="6"/>
  <c r="L72" i="6"/>
  <c r="K72" i="6"/>
  <c r="J72" i="6"/>
  <c r="I72" i="6"/>
  <c r="H72" i="6"/>
  <c r="G72" i="6"/>
  <c r="F72" i="6"/>
  <c r="D72" i="6"/>
  <c r="E72" i="6"/>
  <c r="C72" i="6"/>
  <c r="B72" i="6"/>
  <c r="A73" i="6"/>
  <c r="N73" i="6" s="1"/>
  <c r="Q72" i="6"/>
  <c r="S72" i="6" s="1"/>
  <c r="P73" i="6" l="1"/>
  <c r="M73" i="6"/>
  <c r="O73" i="6"/>
  <c r="K73" i="6"/>
  <c r="L73" i="6"/>
  <c r="J73" i="6"/>
  <c r="I73" i="6"/>
  <c r="H73" i="6"/>
  <c r="G73" i="6"/>
  <c r="E73" i="6"/>
  <c r="F73" i="6"/>
  <c r="D73" i="6"/>
  <c r="C73" i="6"/>
  <c r="B73" i="6"/>
  <c r="A74" i="6"/>
  <c r="N74" i="6" s="1"/>
  <c r="Q73" i="6"/>
  <c r="S73" i="6" s="1"/>
  <c r="P74" i="6" l="1"/>
  <c r="O74" i="6"/>
  <c r="M74" i="6"/>
  <c r="L74" i="6"/>
  <c r="K74" i="6"/>
  <c r="J74" i="6"/>
  <c r="I74" i="6"/>
  <c r="H74" i="6"/>
  <c r="F74" i="6"/>
  <c r="D74" i="6"/>
  <c r="G74" i="6"/>
  <c r="E74" i="6"/>
  <c r="C74" i="6"/>
  <c r="B74" i="6"/>
  <c r="A75" i="6"/>
  <c r="N75" i="6" s="1"/>
  <c r="Q74" i="6"/>
  <c r="S74" i="6" s="1"/>
  <c r="P75" i="6" l="1"/>
  <c r="M75" i="6"/>
  <c r="O75" i="6"/>
  <c r="K75" i="6"/>
  <c r="L75" i="6"/>
  <c r="J75" i="6"/>
  <c r="I75" i="6"/>
  <c r="H75" i="6"/>
  <c r="G75" i="6"/>
  <c r="E75" i="6"/>
  <c r="F75" i="6"/>
  <c r="D75" i="6"/>
  <c r="C75" i="6"/>
  <c r="B75" i="6"/>
  <c r="A76" i="6"/>
  <c r="N76" i="6" s="1"/>
  <c r="Q75" i="6"/>
  <c r="S75" i="6" s="1"/>
  <c r="P76" i="6" l="1"/>
  <c r="O76" i="6"/>
  <c r="M76" i="6"/>
  <c r="L76" i="6"/>
  <c r="K76" i="6"/>
  <c r="J76" i="6"/>
  <c r="I76" i="6"/>
  <c r="H76" i="6"/>
  <c r="G76" i="6"/>
  <c r="F76" i="6"/>
  <c r="D76" i="6"/>
  <c r="E76" i="6"/>
  <c r="C76" i="6"/>
  <c r="B76" i="6"/>
  <c r="A77" i="6"/>
  <c r="N77" i="6" s="1"/>
  <c r="Q76" i="6"/>
  <c r="S76" i="6" s="1"/>
  <c r="M77" i="6" l="1"/>
  <c r="P77" i="6"/>
  <c r="O77" i="6"/>
  <c r="K77" i="6"/>
  <c r="L77" i="6"/>
  <c r="J77" i="6"/>
  <c r="I77" i="6"/>
  <c r="H77" i="6"/>
  <c r="G77" i="6"/>
  <c r="E77" i="6"/>
  <c r="F77" i="6"/>
  <c r="D77" i="6"/>
  <c r="C77" i="6"/>
  <c r="B77" i="6"/>
  <c r="A78" i="6"/>
  <c r="N78" i="6" s="1"/>
  <c r="Q77" i="6"/>
  <c r="S77" i="6" s="1"/>
  <c r="P78" i="6" l="1"/>
  <c r="O78" i="6"/>
  <c r="M78" i="6"/>
  <c r="L78" i="6"/>
  <c r="K78" i="6"/>
  <c r="J78" i="6"/>
  <c r="I78" i="6"/>
  <c r="H78" i="6"/>
  <c r="F78" i="6"/>
  <c r="D78" i="6"/>
  <c r="G78" i="6"/>
  <c r="E78" i="6"/>
  <c r="C78" i="6"/>
  <c r="B78" i="6"/>
  <c r="A79" i="6"/>
  <c r="N79" i="6" s="1"/>
  <c r="Q78" i="6"/>
  <c r="S78" i="6" s="1"/>
  <c r="P79" i="6" l="1"/>
  <c r="M79" i="6"/>
  <c r="O79" i="6"/>
  <c r="K79" i="6"/>
  <c r="L79" i="6"/>
  <c r="J79" i="6"/>
  <c r="I79" i="6"/>
  <c r="H79" i="6"/>
  <c r="G79" i="6"/>
  <c r="E79" i="6"/>
  <c r="F79" i="6"/>
  <c r="D79" i="6"/>
  <c r="C79" i="6"/>
  <c r="B79" i="6"/>
  <c r="A80" i="6"/>
  <c r="N80" i="6" s="1"/>
  <c r="Q79" i="6"/>
  <c r="S79" i="6" s="1"/>
  <c r="P80" i="6" l="1"/>
  <c r="O80" i="6"/>
  <c r="M80" i="6"/>
  <c r="L80" i="6"/>
  <c r="K80" i="6"/>
  <c r="J80" i="6"/>
  <c r="I80" i="6"/>
  <c r="H80" i="6"/>
  <c r="G80" i="6"/>
  <c r="F80" i="6"/>
  <c r="D80" i="6"/>
  <c r="E80" i="6"/>
  <c r="C80" i="6"/>
  <c r="B80" i="6"/>
  <c r="A81" i="6"/>
  <c r="N81" i="6" s="1"/>
  <c r="Q80" i="6"/>
  <c r="S80" i="6" s="1"/>
  <c r="P81" i="6" l="1"/>
  <c r="M81" i="6"/>
  <c r="O81" i="6"/>
  <c r="K81" i="6"/>
  <c r="L81" i="6"/>
  <c r="J81" i="6"/>
  <c r="I81" i="6"/>
  <c r="H81" i="6"/>
  <c r="G81" i="6"/>
  <c r="E81" i="6"/>
  <c r="F81" i="6"/>
  <c r="D81" i="6"/>
  <c r="C81" i="6"/>
  <c r="B81" i="6"/>
  <c r="A82" i="6"/>
  <c r="N82" i="6" s="1"/>
  <c r="Q81" i="6"/>
  <c r="S81" i="6" s="1"/>
  <c r="P82" i="6" l="1"/>
  <c r="O82" i="6"/>
  <c r="M82" i="6"/>
  <c r="L82" i="6"/>
  <c r="K82" i="6"/>
  <c r="J82" i="6"/>
  <c r="I82" i="6"/>
  <c r="H82" i="6"/>
  <c r="F82" i="6"/>
  <c r="D82" i="6"/>
  <c r="G82" i="6"/>
  <c r="E82" i="6"/>
  <c r="C82" i="6"/>
  <c r="B82" i="6"/>
  <c r="A83" i="6"/>
  <c r="N83" i="6" s="1"/>
  <c r="Q82" i="6"/>
  <c r="S82" i="6" s="1"/>
  <c r="P83" i="6" l="1"/>
  <c r="M83" i="6"/>
  <c r="O83" i="6"/>
  <c r="K83" i="6"/>
  <c r="L83" i="6"/>
  <c r="J83" i="6"/>
  <c r="I83" i="6"/>
  <c r="H83" i="6"/>
  <c r="G83" i="6"/>
  <c r="E83" i="6"/>
  <c r="F83" i="6"/>
  <c r="D83" i="6"/>
  <c r="C83" i="6"/>
  <c r="B83" i="6"/>
  <c r="A84" i="6"/>
  <c r="N84" i="6" s="1"/>
  <c r="Q83" i="6"/>
  <c r="S83" i="6" s="1"/>
  <c r="P84" i="6" l="1"/>
  <c r="O84" i="6"/>
  <c r="M84" i="6"/>
  <c r="L84" i="6"/>
  <c r="K84" i="6"/>
  <c r="J84" i="6"/>
  <c r="I84" i="6"/>
  <c r="H84" i="6"/>
  <c r="G84" i="6"/>
  <c r="F84" i="6"/>
  <c r="D84" i="6"/>
  <c r="E84" i="6"/>
  <c r="C84" i="6"/>
  <c r="B84" i="6"/>
  <c r="A85" i="6"/>
  <c r="N85" i="6" s="1"/>
  <c r="Q84" i="6"/>
  <c r="S84" i="6" s="1"/>
  <c r="M85" i="6" l="1"/>
  <c r="O85" i="6"/>
  <c r="P85" i="6"/>
  <c r="K85" i="6"/>
  <c r="L85" i="6"/>
  <c r="J85" i="6"/>
  <c r="I85" i="6"/>
  <c r="H85" i="6"/>
  <c r="G85" i="6"/>
  <c r="E85" i="6"/>
  <c r="F85" i="6"/>
  <c r="D85" i="6"/>
  <c r="C85" i="6"/>
  <c r="B85" i="6"/>
  <c r="A86" i="6"/>
  <c r="N86" i="6" s="1"/>
  <c r="Q85" i="6"/>
  <c r="S85" i="6" s="1"/>
  <c r="P86" i="6" l="1"/>
  <c r="O86" i="6"/>
  <c r="M86" i="6"/>
  <c r="L86" i="6"/>
  <c r="K86" i="6"/>
  <c r="J86" i="6"/>
  <c r="I86" i="6"/>
  <c r="H86" i="6"/>
  <c r="F86" i="6"/>
  <c r="D86" i="6"/>
  <c r="G86" i="6"/>
  <c r="E86" i="6"/>
  <c r="C86" i="6"/>
  <c r="B86" i="6"/>
  <c r="A87" i="6"/>
  <c r="N87" i="6" s="1"/>
  <c r="Q86" i="6"/>
  <c r="S86" i="6" s="1"/>
  <c r="P87" i="6" l="1"/>
  <c r="M87" i="6"/>
  <c r="O87" i="6"/>
  <c r="K87" i="6"/>
  <c r="L87" i="6"/>
  <c r="J87" i="6"/>
  <c r="I87" i="6"/>
  <c r="H87" i="6"/>
  <c r="G87" i="6"/>
  <c r="E87" i="6"/>
  <c r="F87" i="6"/>
  <c r="D87" i="6"/>
  <c r="C87" i="6"/>
  <c r="B87" i="6"/>
  <c r="A88" i="6"/>
  <c r="N88" i="6" s="1"/>
  <c r="Q87" i="6"/>
  <c r="S87" i="6" s="1"/>
  <c r="P88" i="6" l="1"/>
  <c r="O88" i="6"/>
  <c r="M88" i="6"/>
  <c r="L88" i="6"/>
  <c r="K88" i="6"/>
  <c r="J88" i="6"/>
  <c r="I88" i="6"/>
  <c r="H88" i="6"/>
  <c r="G88" i="6"/>
  <c r="F88" i="6"/>
  <c r="D88" i="6"/>
  <c r="E88" i="6"/>
  <c r="C88" i="6"/>
  <c r="B88" i="6"/>
  <c r="A89" i="6"/>
  <c r="N89" i="6" s="1"/>
  <c r="Q88" i="6"/>
  <c r="S88" i="6" s="1"/>
  <c r="P89" i="6" l="1"/>
  <c r="M89" i="6"/>
  <c r="O89" i="6"/>
  <c r="K89" i="6"/>
  <c r="L89" i="6"/>
  <c r="J89" i="6"/>
  <c r="I89" i="6"/>
  <c r="H89" i="6"/>
  <c r="G89" i="6"/>
  <c r="E89" i="6"/>
  <c r="F89" i="6"/>
  <c r="D89" i="6"/>
  <c r="C89" i="6"/>
  <c r="B89" i="6"/>
  <c r="A90" i="6"/>
  <c r="N90" i="6" s="1"/>
  <c r="Q89" i="6"/>
  <c r="S89" i="6" s="1"/>
  <c r="P90" i="6" l="1"/>
  <c r="O90" i="6"/>
  <c r="M90" i="6"/>
  <c r="L90" i="6"/>
  <c r="K90" i="6"/>
  <c r="J90" i="6"/>
  <c r="I90" i="6"/>
  <c r="H90" i="6"/>
  <c r="F90" i="6"/>
  <c r="D90" i="6"/>
  <c r="G90" i="6"/>
  <c r="E90" i="6"/>
  <c r="C90" i="6"/>
  <c r="B90" i="6"/>
  <c r="A91" i="6"/>
  <c r="N91" i="6" s="1"/>
  <c r="Q90" i="6"/>
  <c r="S90" i="6" s="1"/>
  <c r="P91" i="6" l="1"/>
  <c r="M91" i="6"/>
  <c r="O91" i="6"/>
  <c r="K91" i="6"/>
  <c r="L91" i="6"/>
  <c r="J91" i="6"/>
  <c r="I91" i="6"/>
  <c r="H91" i="6"/>
  <c r="G91" i="6"/>
  <c r="E91" i="6"/>
  <c r="F91" i="6"/>
  <c r="D91" i="6"/>
  <c r="C91" i="6"/>
  <c r="B91" i="6"/>
  <c r="A92" i="6"/>
  <c r="N92" i="6" s="1"/>
  <c r="Q91" i="6"/>
  <c r="S91" i="6" s="1"/>
  <c r="P92" i="6" l="1"/>
  <c r="O92" i="6"/>
  <c r="M92" i="6"/>
  <c r="L92" i="6"/>
  <c r="K92" i="6"/>
  <c r="J92" i="6"/>
  <c r="I92" i="6"/>
  <c r="H92" i="6"/>
  <c r="G92" i="6"/>
  <c r="F92" i="6"/>
  <c r="D92" i="6"/>
  <c r="E92" i="6"/>
  <c r="C92" i="6"/>
  <c r="B92" i="6"/>
  <c r="A93" i="6"/>
  <c r="N93" i="6" s="1"/>
  <c r="Q92" i="6"/>
  <c r="S92" i="6" s="1"/>
  <c r="M93" i="6" l="1"/>
  <c r="P93" i="6"/>
  <c r="O93" i="6"/>
  <c r="L93" i="6"/>
  <c r="K93" i="6"/>
  <c r="J93" i="6"/>
  <c r="I93" i="6"/>
  <c r="H93" i="6"/>
  <c r="G93" i="6"/>
  <c r="E93" i="6"/>
  <c r="F93" i="6"/>
  <c r="D93" i="6"/>
  <c r="C93" i="6"/>
  <c r="B93" i="6"/>
  <c r="A94" i="6"/>
  <c r="N94" i="6" s="1"/>
  <c r="Q93" i="6"/>
  <c r="S93" i="6" s="1"/>
  <c r="P94" i="6" l="1"/>
  <c r="O94" i="6"/>
  <c r="M94" i="6"/>
  <c r="L94" i="6"/>
  <c r="K94" i="6"/>
  <c r="J94" i="6"/>
  <c r="I94" i="6"/>
  <c r="H94" i="6"/>
  <c r="F94" i="6"/>
  <c r="D94" i="6"/>
  <c r="G94" i="6"/>
  <c r="E94" i="6"/>
  <c r="C94" i="6"/>
  <c r="B94" i="6"/>
  <c r="A95" i="6"/>
  <c r="N95" i="6" s="1"/>
  <c r="Q94" i="6"/>
  <c r="S94" i="6" s="1"/>
  <c r="P95" i="6" l="1"/>
  <c r="M95" i="6"/>
  <c r="O95" i="6"/>
  <c r="L95" i="6"/>
  <c r="K95" i="6"/>
  <c r="J95" i="6"/>
  <c r="I95" i="6"/>
  <c r="H95" i="6"/>
  <c r="G95" i="6"/>
  <c r="E95" i="6"/>
  <c r="F95" i="6"/>
  <c r="D95" i="6"/>
  <c r="C95" i="6"/>
  <c r="B95" i="6"/>
  <c r="A96" i="6"/>
  <c r="N96" i="6" s="1"/>
  <c r="Q95" i="6"/>
  <c r="S95" i="6" s="1"/>
  <c r="P96" i="6" l="1"/>
  <c r="O96" i="6"/>
  <c r="M96" i="6"/>
  <c r="L96" i="6"/>
  <c r="K96" i="6"/>
  <c r="J96" i="6"/>
  <c r="I96" i="6"/>
  <c r="H96" i="6"/>
  <c r="G96" i="6"/>
  <c r="F96" i="6"/>
  <c r="D96" i="6"/>
  <c r="E96" i="6"/>
  <c r="C96" i="6"/>
  <c r="B96" i="6"/>
  <c r="A97" i="6"/>
  <c r="N97" i="6" s="1"/>
  <c r="Q96" i="6"/>
  <c r="S96" i="6" s="1"/>
  <c r="P97" i="6" l="1"/>
  <c r="M97" i="6"/>
  <c r="O97" i="6"/>
  <c r="L97" i="6"/>
  <c r="K97" i="6"/>
  <c r="J97" i="6"/>
  <c r="I97" i="6"/>
  <c r="H97" i="6"/>
  <c r="G97" i="6"/>
  <c r="E97" i="6"/>
  <c r="F97" i="6"/>
  <c r="D97" i="6"/>
  <c r="C97" i="6"/>
  <c r="B97" i="6"/>
  <c r="A98" i="6"/>
  <c r="N98" i="6" s="1"/>
  <c r="Q97" i="6"/>
  <c r="S97" i="6" s="1"/>
  <c r="P98" i="6" l="1"/>
  <c r="O98" i="6"/>
  <c r="M98" i="6"/>
  <c r="L98" i="6"/>
  <c r="K98" i="6"/>
  <c r="J98" i="6"/>
  <c r="I98" i="6"/>
  <c r="H98" i="6"/>
  <c r="F98" i="6"/>
  <c r="D98" i="6"/>
  <c r="G98" i="6"/>
  <c r="E98" i="6"/>
  <c r="C98" i="6"/>
  <c r="B98" i="6"/>
  <c r="A99" i="6"/>
  <c r="N99" i="6" s="1"/>
  <c r="Q98" i="6"/>
  <c r="S98" i="6" s="1"/>
  <c r="P99" i="6" l="1"/>
  <c r="M99" i="6"/>
  <c r="O99" i="6"/>
  <c r="L99" i="6"/>
  <c r="K99" i="6"/>
  <c r="J99" i="6"/>
  <c r="I99" i="6"/>
  <c r="H99" i="6"/>
  <c r="G99" i="6"/>
  <c r="E99" i="6"/>
  <c r="F99" i="6"/>
  <c r="D99" i="6"/>
  <c r="C99" i="6"/>
  <c r="B99" i="6"/>
  <c r="A100" i="6"/>
  <c r="N100" i="6" s="1"/>
  <c r="Q99" i="6"/>
  <c r="S99" i="6" s="1"/>
  <c r="P100" i="6" l="1"/>
  <c r="O100" i="6"/>
  <c r="M100" i="6"/>
  <c r="L100" i="6"/>
  <c r="K100" i="6"/>
  <c r="J100" i="6"/>
  <c r="I100" i="6"/>
  <c r="H100" i="6"/>
  <c r="G100" i="6"/>
  <c r="F100" i="6"/>
  <c r="D100" i="6"/>
  <c r="E100" i="6"/>
  <c r="C100" i="6"/>
  <c r="B100" i="6"/>
  <c r="A101" i="6"/>
  <c r="N101" i="6" s="1"/>
  <c r="Q100" i="6"/>
  <c r="S100" i="6" s="1"/>
  <c r="M101" i="6" l="1"/>
  <c r="O101" i="6"/>
  <c r="P101" i="6"/>
  <c r="L101" i="6"/>
  <c r="K101" i="6"/>
  <c r="J101" i="6"/>
  <c r="I101" i="6"/>
  <c r="H101" i="6"/>
  <c r="G101" i="6"/>
  <c r="E101" i="6"/>
  <c r="F101" i="6"/>
  <c r="D101" i="6"/>
  <c r="C101" i="6"/>
  <c r="B101" i="6"/>
  <c r="A102" i="6"/>
  <c r="N102" i="6" s="1"/>
  <c r="Q101" i="6"/>
  <c r="S101" i="6" s="1"/>
  <c r="P102" i="6" l="1"/>
  <c r="O102" i="6"/>
  <c r="M102" i="6"/>
  <c r="L102" i="6"/>
  <c r="K102" i="6"/>
  <c r="J102" i="6"/>
  <c r="I102" i="6"/>
  <c r="H102" i="6"/>
  <c r="F102" i="6"/>
  <c r="D102" i="6"/>
  <c r="G102" i="6"/>
  <c r="E102" i="6"/>
  <c r="C102" i="6"/>
  <c r="B102" i="6"/>
  <c r="A103" i="6"/>
  <c r="N103" i="6" s="1"/>
  <c r="Q102" i="6"/>
  <c r="S102" i="6" s="1"/>
  <c r="P103" i="6" l="1"/>
  <c r="M103" i="6"/>
  <c r="O103" i="6"/>
  <c r="L103" i="6"/>
  <c r="K103" i="6"/>
  <c r="J103" i="6"/>
  <c r="I103" i="6"/>
  <c r="H103" i="6"/>
  <c r="G103" i="6"/>
  <c r="E103" i="6"/>
  <c r="F103" i="6"/>
  <c r="D103" i="6"/>
  <c r="C103" i="6"/>
  <c r="B103" i="6"/>
  <c r="A104" i="6"/>
  <c r="N104" i="6" s="1"/>
  <c r="Q103" i="6"/>
  <c r="S103" i="6" s="1"/>
  <c r="P104" i="6" l="1"/>
  <c r="O104" i="6"/>
  <c r="M104" i="6"/>
  <c r="L104" i="6"/>
  <c r="K104" i="6"/>
  <c r="J104" i="6"/>
  <c r="I104" i="6"/>
  <c r="H104" i="6"/>
  <c r="G104" i="6"/>
  <c r="F104" i="6"/>
  <c r="D104" i="6"/>
  <c r="E104" i="6"/>
  <c r="C104" i="6"/>
  <c r="B104" i="6"/>
  <c r="A105" i="6"/>
  <c r="N105" i="6" s="1"/>
  <c r="Q104" i="6"/>
  <c r="S104" i="6" s="1"/>
  <c r="P105" i="6" l="1"/>
  <c r="M105" i="6"/>
  <c r="O105" i="6"/>
  <c r="L105" i="6"/>
  <c r="K105" i="6"/>
  <c r="J105" i="6"/>
  <c r="I105" i="6"/>
  <c r="H105" i="6"/>
  <c r="G105" i="6"/>
  <c r="E105" i="6"/>
  <c r="F105" i="6"/>
  <c r="D105" i="6"/>
  <c r="C105" i="6"/>
  <c r="B105" i="6"/>
  <c r="A106" i="6"/>
  <c r="N106" i="6" s="1"/>
  <c r="Q105" i="6"/>
  <c r="S105" i="6" s="1"/>
  <c r="P106" i="6" l="1"/>
  <c r="O106" i="6"/>
  <c r="M106" i="6"/>
  <c r="L106" i="6"/>
  <c r="K106" i="6"/>
  <c r="J106" i="6"/>
  <c r="I106" i="6"/>
  <c r="H106" i="6"/>
  <c r="F106" i="6"/>
  <c r="D106" i="6"/>
  <c r="G106" i="6"/>
  <c r="E106" i="6"/>
  <c r="C106" i="6"/>
  <c r="B106" i="6"/>
  <c r="A107" i="6"/>
  <c r="N107" i="6" s="1"/>
  <c r="Q106" i="6"/>
  <c r="S106" i="6" s="1"/>
  <c r="P107" i="6" l="1"/>
  <c r="M107" i="6"/>
  <c r="O107" i="6"/>
  <c r="L107" i="6"/>
  <c r="K107" i="6"/>
  <c r="J107" i="6"/>
  <c r="I107" i="6"/>
  <c r="H107" i="6"/>
  <c r="G107" i="6"/>
  <c r="E107" i="6"/>
  <c r="F107" i="6"/>
  <c r="D107" i="6"/>
  <c r="C107" i="6"/>
  <c r="B107" i="6"/>
  <c r="A108" i="6"/>
  <c r="N108" i="6" s="1"/>
  <c r="Q107" i="6"/>
  <c r="S107" i="6" s="1"/>
  <c r="P108" i="6" l="1"/>
  <c r="O108" i="6"/>
  <c r="M108" i="6"/>
  <c r="L108" i="6"/>
  <c r="K108" i="6"/>
  <c r="J108" i="6"/>
  <c r="I108" i="6"/>
  <c r="H108" i="6"/>
  <c r="G108" i="6"/>
  <c r="F108" i="6"/>
  <c r="D108" i="6"/>
  <c r="E108" i="6"/>
  <c r="C108" i="6"/>
  <c r="B108" i="6"/>
  <c r="A109" i="6"/>
  <c r="N109" i="6" s="1"/>
  <c r="Q108" i="6"/>
  <c r="S108" i="6" s="1"/>
  <c r="M109" i="6" l="1"/>
  <c r="P109" i="6"/>
  <c r="O109" i="6"/>
  <c r="L109" i="6"/>
  <c r="K109" i="6"/>
  <c r="J109" i="6"/>
  <c r="I109" i="6"/>
  <c r="H109" i="6"/>
  <c r="G109" i="6"/>
  <c r="E109" i="6"/>
  <c r="F109" i="6"/>
  <c r="D109" i="6"/>
  <c r="C109" i="6"/>
  <c r="B109" i="6"/>
  <c r="A110" i="6"/>
  <c r="N110" i="6" s="1"/>
  <c r="Q109" i="6"/>
  <c r="S109" i="6" s="1"/>
  <c r="P110" i="6" l="1"/>
  <c r="O110" i="6"/>
  <c r="M110" i="6"/>
  <c r="L110" i="6"/>
  <c r="K110" i="6"/>
  <c r="J110" i="6"/>
  <c r="I110" i="6"/>
  <c r="H110" i="6"/>
  <c r="F110" i="6"/>
  <c r="D110" i="6"/>
  <c r="G110" i="6"/>
  <c r="E110" i="6"/>
  <c r="C110" i="6"/>
  <c r="B110" i="6"/>
  <c r="A111" i="6"/>
  <c r="N111" i="6" s="1"/>
  <c r="Q110" i="6"/>
  <c r="S110" i="6" s="1"/>
  <c r="P111" i="6" l="1"/>
  <c r="M111" i="6"/>
  <c r="O111" i="6"/>
  <c r="L111" i="6"/>
  <c r="K111" i="6"/>
  <c r="J111" i="6"/>
  <c r="I111" i="6"/>
  <c r="H111" i="6"/>
  <c r="G111" i="6"/>
  <c r="E111" i="6"/>
  <c r="F111" i="6"/>
  <c r="D111" i="6"/>
  <c r="C111" i="6"/>
  <c r="B111" i="6"/>
  <c r="A112" i="6"/>
  <c r="N112" i="6" s="1"/>
  <c r="Q111" i="6"/>
  <c r="S111" i="6" s="1"/>
  <c r="P112" i="6" l="1"/>
  <c r="O112" i="6"/>
  <c r="M112" i="6"/>
  <c r="L112" i="6"/>
  <c r="K112" i="6"/>
  <c r="J112" i="6"/>
  <c r="I112" i="6"/>
  <c r="H112" i="6"/>
  <c r="G112" i="6"/>
  <c r="F112" i="6"/>
  <c r="D112" i="6"/>
  <c r="E112" i="6"/>
  <c r="C112" i="6"/>
  <c r="B112" i="6"/>
  <c r="Q112" i="6"/>
  <c r="S112" i="6" s="1"/>
  <c r="A113" i="6"/>
  <c r="N113" i="6" s="1"/>
  <c r="P113" i="6" l="1"/>
  <c r="M113" i="6"/>
  <c r="O113" i="6"/>
  <c r="L113" i="6"/>
  <c r="K113" i="6"/>
  <c r="J113" i="6"/>
  <c r="I113" i="6"/>
  <c r="H113" i="6"/>
  <c r="G113" i="6"/>
  <c r="E113" i="6"/>
  <c r="F113" i="6"/>
  <c r="D113" i="6"/>
  <c r="C113" i="6"/>
  <c r="B113" i="6"/>
  <c r="Q113" i="6"/>
  <c r="S113" i="6" s="1"/>
  <c r="A114" i="6"/>
  <c r="N114" i="6" s="1"/>
  <c r="P114" i="6" l="1"/>
  <c r="O114" i="6"/>
  <c r="M114" i="6"/>
  <c r="L114" i="6"/>
  <c r="K114" i="6"/>
  <c r="J114" i="6"/>
  <c r="I114" i="6"/>
  <c r="H114" i="6"/>
  <c r="F114" i="6"/>
  <c r="D114" i="6"/>
  <c r="G114" i="6"/>
  <c r="E114" i="6"/>
  <c r="C114" i="6"/>
  <c r="B114" i="6"/>
  <c r="Q114" i="6"/>
  <c r="S114" i="6" s="1"/>
  <c r="A115" i="6"/>
  <c r="N115" i="6" s="1"/>
  <c r="P115" i="6" l="1"/>
  <c r="M115" i="6"/>
  <c r="O115" i="6"/>
  <c r="L115" i="6"/>
  <c r="K115" i="6"/>
  <c r="J115" i="6"/>
  <c r="I115" i="6"/>
  <c r="H115" i="6"/>
  <c r="G115" i="6"/>
  <c r="E115" i="6"/>
  <c r="F115" i="6"/>
  <c r="D115" i="6"/>
  <c r="C115" i="6"/>
  <c r="B115" i="6"/>
  <c r="Q115" i="6"/>
  <c r="S115" i="6" s="1"/>
  <c r="A116" i="6"/>
  <c r="N116" i="6" s="1"/>
  <c r="P116" i="6" l="1"/>
  <c r="O116" i="6"/>
  <c r="M116" i="6"/>
  <c r="L116" i="6"/>
  <c r="K116" i="6"/>
  <c r="J116" i="6"/>
  <c r="I116" i="6"/>
  <c r="H116" i="6"/>
  <c r="G116" i="6"/>
  <c r="F116" i="6"/>
  <c r="D116" i="6"/>
  <c r="E116" i="6"/>
  <c r="C116" i="6"/>
  <c r="B116" i="6"/>
  <c r="Q116" i="6"/>
  <c r="S116" i="6" s="1"/>
  <c r="A117" i="6"/>
  <c r="N117" i="6" s="1"/>
  <c r="M117" i="6" l="1"/>
  <c r="O117" i="6"/>
  <c r="P117" i="6"/>
  <c r="L117" i="6"/>
  <c r="K117" i="6"/>
  <c r="J117" i="6"/>
  <c r="I117" i="6"/>
  <c r="H117" i="6"/>
  <c r="G117" i="6"/>
  <c r="E117" i="6"/>
  <c r="F117" i="6"/>
  <c r="D117" i="6"/>
  <c r="C117" i="6"/>
  <c r="B117" i="6"/>
  <c r="Q117" i="6"/>
  <c r="S117" i="6" s="1"/>
  <c r="A118" i="6"/>
  <c r="N118" i="6" s="1"/>
  <c r="P118" i="6" l="1"/>
  <c r="O118" i="6"/>
  <c r="M118" i="6"/>
  <c r="L118" i="6"/>
  <c r="K118" i="6"/>
  <c r="J118" i="6"/>
  <c r="I118" i="6"/>
  <c r="H118" i="6"/>
  <c r="F118" i="6"/>
  <c r="D118" i="6"/>
  <c r="G118" i="6"/>
  <c r="E118" i="6"/>
  <c r="C118" i="6"/>
  <c r="B118" i="6"/>
  <c r="Q118" i="6"/>
  <c r="S118" i="6" s="1"/>
  <c r="A119" i="6"/>
  <c r="N119" i="6" s="1"/>
  <c r="P119" i="6" l="1"/>
  <c r="M119" i="6"/>
  <c r="O119" i="6"/>
  <c r="L119" i="6"/>
  <c r="K119" i="6"/>
  <c r="J119" i="6"/>
  <c r="I119" i="6"/>
  <c r="H119" i="6"/>
  <c r="G119" i="6"/>
  <c r="E119" i="6"/>
  <c r="F119" i="6"/>
  <c r="D119" i="6"/>
  <c r="C119" i="6"/>
  <c r="B119" i="6"/>
  <c r="Q119" i="6"/>
  <c r="S119" i="6" s="1"/>
  <c r="A120" i="6"/>
  <c r="N120" i="6" s="1"/>
  <c r="P120" i="6" l="1"/>
  <c r="O120" i="6"/>
  <c r="M120" i="6"/>
  <c r="L120" i="6"/>
  <c r="K120" i="6"/>
  <c r="J120" i="6"/>
  <c r="I120" i="6"/>
  <c r="H120" i="6"/>
  <c r="G120" i="6"/>
  <c r="F120" i="6"/>
  <c r="D120" i="6"/>
  <c r="E120" i="6"/>
  <c r="C120" i="6"/>
  <c r="B120" i="6"/>
  <c r="Q120" i="6"/>
  <c r="S120" i="6" s="1"/>
  <c r="A121" i="6"/>
  <c r="N121" i="6" s="1"/>
  <c r="P121" i="6" l="1"/>
  <c r="M121" i="6"/>
  <c r="O121" i="6"/>
  <c r="L121" i="6"/>
  <c r="K121" i="6"/>
  <c r="J121" i="6"/>
  <c r="I121" i="6"/>
  <c r="H121" i="6"/>
  <c r="G121" i="6"/>
  <c r="E121" i="6"/>
  <c r="F121" i="6"/>
  <c r="D121" i="6"/>
  <c r="C121" i="6"/>
  <c r="B121" i="6"/>
  <c r="Q121" i="6"/>
  <c r="S121" i="6" s="1"/>
  <c r="A122" i="6"/>
  <c r="N122" i="6" s="1"/>
  <c r="P122" i="6" l="1"/>
  <c r="O122" i="6"/>
  <c r="M122" i="6"/>
  <c r="L122" i="6"/>
  <c r="K122" i="6"/>
  <c r="J122" i="6"/>
  <c r="I122" i="6"/>
  <c r="H122" i="6"/>
  <c r="F122" i="6"/>
  <c r="D122" i="6"/>
  <c r="G122" i="6"/>
  <c r="E122" i="6"/>
  <c r="C122" i="6"/>
  <c r="B122" i="6"/>
  <c r="Q122" i="6"/>
  <c r="S122" i="6" s="1"/>
  <c r="A123" i="6"/>
  <c r="N123" i="6" s="1"/>
  <c r="P123" i="6" l="1"/>
  <c r="M123" i="6"/>
  <c r="O123" i="6"/>
  <c r="L123" i="6"/>
  <c r="K123" i="6"/>
  <c r="J123" i="6"/>
  <c r="I123" i="6"/>
  <c r="H123" i="6"/>
  <c r="G123" i="6"/>
  <c r="E123" i="6"/>
  <c r="F123" i="6"/>
  <c r="D123" i="6"/>
  <c r="C123" i="6"/>
  <c r="B123" i="6"/>
  <c r="Q123" i="6"/>
  <c r="S123" i="6" s="1"/>
  <c r="A124" i="6"/>
  <c r="N124" i="6" s="1"/>
  <c r="P124" i="6" l="1"/>
  <c r="O124" i="6"/>
  <c r="M124" i="6"/>
  <c r="L124" i="6"/>
  <c r="K124" i="6"/>
  <c r="J124" i="6"/>
  <c r="I124" i="6"/>
  <c r="H124" i="6"/>
  <c r="G124" i="6"/>
  <c r="F124" i="6"/>
  <c r="D124" i="6"/>
  <c r="E124" i="6"/>
  <c r="C124" i="6"/>
  <c r="B124" i="6"/>
  <c r="Q124" i="6"/>
  <c r="S124" i="6" s="1"/>
  <c r="A125" i="6"/>
  <c r="N125" i="6" s="1"/>
  <c r="M125" i="6" l="1"/>
  <c r="P125" i="6"/>
  <c r="O125" i="6"/>
  <c r="L125" i="6"/>
  <c r="K125" i="6"/>
  <c r="J125" i="6"/>
  <c r="I125" i="6"/>
  <c r="H125" i="6"/>
  <c r="G125" i="6"/>
  <c r="E125" i="6"/>
  <c r="F125" i="6"/>
  <c r="D125" i="6"/>
  <c r="C125" i="6"/>
  <c r="B125" i="6"/>
  <c r="Q125" i="6"/>
  <c r="S125" i="6" s="1"/>
  <c r="A126" i="6"/>
  <c r="N126" i="6" s="1"/>
  <c r="P126" i="6" l="1"/>
  <c r="O126" i="6"/>
  <c r="M126" i="6"/>
  <c r="L126" i="6"/>
  <c r="K126" i="6"/>
  <c r="J126" i="6"/>
  <c r="I126" i="6"/>
  <c r="H126" i="6"/>
  <c r="F126" i="6"/>
  <c r="D126" i="6"/>
  <c r="G126" i="6"/>
  <c r="E126" i="6"/>
  <c r="C126" i="6"/>
  <c r="B126" i="6"/>
  <c r="Q126" i="6"/>
  <c r="S126" i="6" s="1"/>
  <c r="A127" i="6"/>
  <c r="N127" i="6" s="1"/>
  <c r="P127" i="6" l="1"/>
  <c r="M127" i="6"/>
  <c r="O127" i="6"/>
  <c r="L127" i="6"/>
  <c r="K127" i="6"/>
  <c r="J127" i="6"/>
  <c r="I127" i="6"/>
  <c r="H127" i="6"/>
  <c r="G127" i="6"/>
  <c r="E127" i="6"/>
  <c r="F127" i="6"/>
  <c r="D127" i="6"/>
  <c r="C127" i="6"/>
  <c r="B127" i="6"/>
  <c r="Q127" i="6"/>
  <c r="S127" i="6" s="1"/>
  <c r="A128" i="6"/>
  <c r="N128" i="6" s="1"/>
  <c r="P128" i="6" l="1"/>
  <c r="O128" i="6"/>
  <c r="M128" i="6"/>
  <c r="L128" i="6"/>
  <c r="K128" i="6"/>
  <c r="J128" i="6"/>
  <c r="I128" i="6"/>
  <c r="H128" i="6"/>
  <c r="G128" i="6"/>
  <c r="F128" i="6"/>
  <c r="D128" i="6"/>
  <c r="E128" i="6"/>
  <c r="C128" i="6"/>
  <c r="B128" i="6"/>
  <c r="Q128" i="6"/>
  <c r="S128" i="6" s="1"/>
  <c r="A129" i="6"/>
  <c r="N129" i="6" s="1"/>
  <c r="P129" i="6" l="1"/>
  <c r="M129" i="6"/>
  <c r="O129" i="6"/>
  <c r="L129" i="6"/>
  <c r="K129" i="6"/>
  <c r="J129" i="6"/>
  <c r="I129" i="6"/>
  <c r="H129" i="6"/>
  <c r="G129" i="6"/>
  <c r="E129" i="6"/>
  <c r="F129" i="6"/>
  <c r="D129" i="6"/>
  <c r="C129" i="6"/>
  <c r="B129" i="6"/>
  <c r="Q129" i="6"/>
  <c r="S129" i="6" s="1"/>
  <c r="A130" i="6"/>
  <c r="N130" i="6" s="1"/>
  <c r="P130" i="6" l="1"/>
  <c r="O130" i="6"/>
  <c r="M130" i="6"/>
  <c r="L130" i="6"/>
  <c r="K130" i="6"/>
  <c r="J130" i="6"/>
  <c r="I130" i="6"/>
  <c r="H130" i="6"/>
  <c r="F130" i="6"/>
  <c r="D130" i="6"/>
  <c r="G130" i="6"/>
  <c r="E130" i="6"/>
  <c r="C130" i="6"/>
  <c r="B130" i="6"/>
  <c r="Q130" i="6"/>
  <c r="S130" i="6" s="1"/>
  <c r="A131" i="6"/>
  <c r="N131" i="6" s="1"/>
  <c r="P131" i="6" l="1"/>
  <c r="M131" i="6"/>
  <c r="O131" i="6"/>
  <c r="L131" i="6"/>
  <c r="K131" i="6"/>
  <c r="J131" i="6"/>
  <c r="I131" i="6"/>
  <c r="H131" i="6"/>
  <c r="G131" i="6"/>
  <c r="E131" i="6"/>
  <c r="F131" i="6"/>
  <c r="D131" i="6"/>
  <c r="C131" i="6"/>
  <c r="B131" i="6"/>
  <c r="Q131" i="6"/>
  <c r="S131" i="6" s="1"/>
  <c r="A132" i="6"/>
  <c r="N132" i="6" s="1"/>
  <c r="P132" i="6" l="1"/>
  <c r="O132" i="6"/>
  <c r="M132" i="6"/>
  <c r="L132" i="6"/>
  <c r="K132" i="6"/>
  <c r="J132" i="6"/>
  <c r="I132" i="6"/>
  <c r="H132" i="6"/>
  <c r="G132" i="6"/>
  <c r="F132" i="6"/>
  <c r="D132" i="6"/>
  <c r="E132" i="6"/>
  <c r="C132" i="6"/>
  <c r="B132" i="6"/>
  <c r="Q132" i="6"/>
  <c r="S132" i="6" s="1"/>
  <c r="A133" i="6"/>
  <c r="N133" i="6" s="1"/>
  <c r="M133" i="6" l="1"/>
  <c r="O133" i="6"/>
  <c r="P133" i="6"/>
  <c r="L133" i="6"/>
  <c r="K133" i="6"/>
  <c r="J133" i="6"/>
  <c r="I133" i="6"/>
  <c r="H133" i="6"/>
  <c r="G133" i="6"/>
  <c r="E133" i="6"/>
  <c r="F133" i="6"/>
  <c r="D133" i="6"/>
  <c r="C133" i="6"/>
  <c r="B133" i="6"/>
  <c r="Q133" i="6"/>
  <c r="S133" i="6" s="1"/>
  <c r="A134" i="6"/>
  <c r="N134" i="6" s="1"/>
  <c r="P134" i="6" l="1"/>
  <c r="O134" i="6"/>
  <c r="M134" i="6"/>
  <c r="L134" i="6"/>
  <c r="K134" i="6"/>
  <c r="J134" i="6"/>
  <c r="I134" i="6"/>
  <c r="H134" i="6"/>
  <c r="F134" i="6"/>
  <c r="D134" i="6"/>
  <c r="G134" i="6"/>
  <c r="E134" i="6"/>
  <c r="C134" i="6"/>
  <c r="B134" i="6"/>
  <c r="Q134" i="6"/>
  <c r="S134" i="6" s="1"/>
  <c r="A135" i="6"/>
  <c r="N135" i="6" s="1"/>
  <c r="P135" i="6" l="1"/>
  <c r="M135" i="6"/>
  <c r="O135" i="6"/>
  <c r="L135" i="6"/>
  <c r="K135" i="6"/>
  <c r="J135" i="6"/>
  <c r="I135" i="6"/>
  <c r="H135" i="6"/>
  <c r="G135" i="6"/>
  <c r="E135" i="6"/>
  <c r="F135" i="6"/>
  <c r="D135" i="6"/>
  <c r="C135" i="6"/>
  <c r="B135" i="6"/>
  <c r="Q135" i="6"/>
  <c r="S135" i="6" s="1"/>
  <c r="A136" i="6"/>
  <c r="N136" i="6" s="1"/>
  <c r="P136" i="6" l="1"/>
  <c r="O136" i="6"/>
  <c r="M136" i="6"/>
  <c r="L136" i="6"/>
  <c r="K136" i="6"/>
  <c r="J136" i="6"/>
  <c r="I136" i="6"/>
  <c r="H136" i="6"/>
  <c r="G136" i="6"/>
  <c r="F136" i="6"/>
  <c r="D136" i="6"/>
  <c r="E136" i="6"/>
  <c r="C136" i="6"/>
  <c r="B136" i="6"/>
  <c r="Q136" i="6"/>
  <c r="S136" i="6" s="1"/>
  <c r="A137" i="6"/>
  <c r="N137" i="6" s="1"/>
  <c r="P137" i="6" l="1"/>
  <c r="M137" i="6"/>
  <c r="O137" i="6"/>
  <c r="L137" i="6"/>
  <c r="K137" i="6"/>
  <c r="J137" i="6"/>
  <c r="H137" i="6"/>
  <c r="I137" i="6"/>
  <c r="G137" i="6"/>
  <c r="E137" i="6"/>
  <c r="F137" i="6"/>
  <c r="D137" i="6"/>
  <c r="C137" i="6"/>
  <c r="B137" i="6"/>
  <c r="Q137" i="6"/>
  <c r="S137" i="6" s="1"/>
  <c r="A138" i="6"/>
  <c r="N138" i="6" s="1"/>
  <c r="P138" i="6" l="1"/>
  <c r="O138" i="6"/>
  <c r="M138" i="6"/>
  <c r="L138" i="6"/>
  <c r="K138" i="6"/>
  <c r="J138" i="6"/>
  <c r="I138" i="6"/>
  <c r="H138" i="6"/>
  <c r="F138" i="6"/>
  <c r="D138" i="6"/>
  <c r="G138" i="6"/>
  <c r="E138" i="6"/>
  <c r="C138" i="6"/>
  <c r="B138" i="6"/>
  <c r="Q138" i="6"/>
  <c r="S138" i="6" s="1"/>
  <c r="A139" i="6"/>
  <c r="N139" i="6" s="1"/>
  <c r="P139" i="6" l="1"/>
  <c r="M139" i="6"/>
  <c r="O139" i="6"/>
  <c r="L139" i="6"/>
  <c r="K139" i="6"/>
  <c r="J139" i="6"/>
  <c r="H139" i="6"/>
  <c r="I139" i="6"/>
  <c r="G139" i="6"/>
  <c r="E139" i="6"/>
  <c r="F139" i="6"/>
  <c r="D139" i="6"/>
  <c r="C139" i="6"/>
  <c r="B139" i="6"/>
  <c r="Q139" i="6"/>
  <c r="S139" i="6" s="1"/>
  <c r="A140" i="6"/>
  <c r="N140" i="6" s="1"/>
  <c r="P140" i="6" l="1"/>
  <c r="O140" i="6"/>
  <c r="M140" i="6"/>
  <c r="L140" i="6"/>
  <c r="K140" i="6"/>
  <c r="J140" i="6"/>
  <c r="I140" i="6"/>
  <c r="H140" i="6"/>
  <c r="G140" i="6"/>
  <c r="F140" i="6"/>
  <c r="D140" i="6"/>
  <c r="E140" i="6"/>
  <c r="C140" i="6"/>
  <c r="B140" i="6"/>
  <c r="Q140" i="6"/>
  <c r="S140" i="6" s="1"/>
  <c r="A141" i="6"/>
  <c r="N141" i="6" s="1"/>
  <c r="M141" i="6" l="1"/>
  <c r="P141" i="6"/>
  <c r="O141" i="6"/>
  <c r="L141" i="6"/>
  <c r="K141" i="6"/>
  <c r="J141" i="6"/>
  <c r="H141" i="6"/>
  <c r="I141" i="6"/>
  <c r="G141" i="6"/>
  <c r="E141" i="6"/>
  <c r="F141" i="6"/>
  <c r="D141" i="6"/>
  <c r="C141" i="6"/>
  <c r="B141" i="6"/>
  <c r="Q141" i="6"/>
  <c r="S141" i="6" s="1"/>
  <c r="A142" i="6"/>
  <c r="N142" i="6" s="1"/>
  <c r="P142" i="6" l="1"/>
  <c r="O142" i="6"/>
  <c r="M142" i="6"/>
  <c r="L142" i="6"/>
  <c r="K142" i="6"/>
  <c r="J142" i="6"/>
  <c r="I142" i="6"/>
  <c r="H142" i="6"/>
  <c r="F142" i="6"/>
  <c r="D142" i="6"/>
  <c r="G142" i="6"/>
  <c r="E142" i="6"/>
  <c r="C142" i="6"/>
  <c r="B142" i="6"/>
  <c r="Q142" i="6"/>
  <c r="S142" i="6" s="1"/>
  <c r="A143" i="6"/>
  <c r="N143" i="6" s="1"/>
  <c r="P143" i="6" l="1"/>
  <c r="M143" i="6"/>
  <c r="O143" i="6"/>
  <c r="L143" i="6"/>
  <c r="K143" i="6"/>
  <c r="J143" i="6"/>
  <c r="H143" i="6"/>
  <c r="I143" i="6"/>
  <c r="G143" i="6"/>
  <c r="E143" i="6"/>
  <c r="F143" i="6"/>
  <c r="D143" i="6"/>
  <c r="C143" i="6"/>
  <c r="B143" i="6"/>
  <c r="Q143" i="6"/>
  <c r="S143" i="6" s="1"/>
  <c r="A144" i="6"/>
  <c r="N144" i="6" s="1"/>
  <c r="P144" i="6" l="1"/>
  <c r="O144" i="6"/>
  <c r="M144" i="6"/>
  <c r="L144" i="6"/>
  <c r="K144" i="6"/>
  <c r="J144" i="6"/>
  <c r="I144" i="6"/>
  <c r="H144" i="6"/>
  <c r="G144" i="6"/>
  <c r="F144" i="6"/>
  <c r="D144" i="6"/>
  <c r="E144" i="6"/>
  <c r="C144" i="6"/>
  <c r="B144" i="6"/>
  <c r="A145" i="6"/>
  <c r="N145" i="6" s="1"/>
  <c r="Q144" i="6"/>
  <c r="S144" i="6" s="1"/>
  <c r="P145" i="6" l="1"/>
  <c r="M145" i="6"/>
  <c r="O145" i="6"/>
  <c r="L145" i="6"/>
  <c r="K145" i="6"/>
  <c r="J145" i="6"/>
  <c r="H145" i="6"/>
  <c r="I145" i="6"/>
  <c r="G145" i="6"/>
  <c r="E145" i="6"/>
  <c r="F145" i="6"/>
  <c r="D145" i="6"/>
  <c r="C145" i="6"/>
  <c r="B145" i="6"/>
  <c r="A146" i="6"/>
  <c r="N146" i="6" s="1"/>
  <c r="Q145" i="6"/>
  <c r="S145" i="6" s="1"/>
  <c r="P146" i="6" l="1"/>
  <c r="O146" i="6"/>
  <c r="M146" i="6"/>
  <c r="L146" i="6"/>
  <c r="K146" i="6"/>
  <c r="J146" i="6"/>
  <c r="I146" i="6"/>
  <c r="H146" i="6"/>
  <c r="F146" i="6"/>
  <c r="D146" i="6"/>
  <c r="G146" i="6"/>
  <c r="E146" i="6"/>
  <c r="C146" i="6"/>
  <c r="B146" i="6"/>
  <c r="A147" i="6"/>
  <c r="N147" i="6" s="1"/>
  <c r="Q146" i="6"/>
  <c r="S146" i="6" s="1"/>
  <c r="P147" i="6" l="1"/>
  <c r="M147" i="6"/>
  <c r="O147" i="6"/>
  <c r="L147" i="6"/>
  <c r="K147" i="6"/>
  <c r="J147" i="6"/>
  <c r="H147" i="6"/>
  <c r="I147" i="6"/>
  <c r="G147" i="6"/>
  <c r="E147" i="6"/>
  <c r="F147" i="6"/>
  <c r="D147" i="6"/>
  <c r="C147" i="6"/>
  <c r="B147" i="6"/>
  <c r="A148" i="6"/>
  <c r="N148" i="6" s="1"/>
  <c r="Q147" i="6"/>
  <c r="S147" i="6" s="1"/>
  <c r="P148" i="6" l="1"/>
  <c r="O148" i="6"/>
  <c r="M148" i="6"/>
  <c r="L148" i="6"/>
  <c r="K148" i="6"/>
  <c r="J148" i="6"/>
  <c r="I148" i="6"/>
  <c r="H148" i="6"/>
  <c r="F148" i="6"/>
  <c r="D148" i="6"/>
  <c r="G148" i="6"/>
  <c r="E148" i="6"/>
  <c r="C148" i="6"/>
  <c r="B148" i="6"/>
  <c r="A149" i="6"/>
  <c r="N149" i="6" s="1"/>
  <c r="Q148" i="6"/>
  <c r="S148" i="6" s="1"/>
  <c r="M149" i="6" l="1"/>
  <c r="O149" i="6"/>
  <c r="P149" i="6"/>
  <c r="L149" i="6"/>
  <c r="K149" i="6"/>
  <c r="J149" i="6"/>
  <c r="H149" i="6"/>
  <c r="I149" i="6"/>
  <c r="G149" i="6"/>
  <c r="E149" i="6"/>
  <c r="F149" i="6"/>
  <c r="D149" i="6"/>
  <c r="C149" i="6"/>
  <c r="B149" i="6"/>
  <c r="A150" i="6"/>
  <c r="N150" i="6" s="1"/>
  <c r="Q149" i="6"/>
  <c r="S149" i="6" s="1"/>
  <c r="P150" i="6" l="1"/>
  <c r="O150" i="6"/>
  <c r="M150" i="6"/>
  <c r="L150" i="6"/>
  <c r="K150" i="6"/>
  <c r="J150" i="6"/>
  <c r="I150" i="6"/>
  <c r="H150" i="6"/>
  <c r="F150" i="6"/>
  <c r="D150" i="6"/>
  <c r="G150" i="6"/>
  <c r="E150" i="6"/>
  <c r="C150" i="6"/>
  <c r="B150" i="6"/>
  <c r="A151" i="6"/>
  <c r="N151" i="6" s="1"/>
  <c r="Q150" i="6"/>
  <c r="S150" i="6" s="1"/>
  <c r="P151" i="6" l="1"/>
  <c r="M151" i="6"/>
  <c r="O151" i="6"/>
  <c r="L151" i="6"/>
  <c r="K151" i="6"/>
  <c r="J151" i="6"/>
  <c r="H151" i="6"/>
  <c r="I151" i="6"/>
  <c r="G151" i="6"/>
  <c r="E151" i="6"/>
  <c r="F151" i="6"/>
  <c r="D151" i="6"/>
  <c r="C151" i="6"/>
  <c r="B151" i="6"/>
  <c r="A152" i="6"/>
  <c r="N152" i="6" s="1"/>
  <c r="Q151" i="6"/>
  <c r="S151" i="6" s="1"/>
  <c r="P152" i="6" l="1"/>
  <c r="O152" i="6"/>
  <c r="M152" i="6"/>
  <c r="L152" i="6"/>
  <c r="K152" i="6"/>
  <c r="J152" i="6"/>
  <c r="I152" i="6"/>
  <c r="H152" i="6"/>
  <c r="F152" i="6"/>
  <c r="D152" i="6"/>
  <c r="G152" i="6"/>
  <c r="E152" i="6"/>
  <c r="C152" i="6"/>
  <c r="B152" i="6"/>
  <c r="A153" i="6"/>
  <c r="N153" i="6" s="1"/>
  <c r="Q152" i="6"/>
  <c r="S152" i="6" s="1"/>
  <c r="P153" i="6" l="1"/>
  <c r="M153" i="6"/>
  <c r="O153" i="6"/>
  <c r="L153" i="6"/>
  <c r="K153" i="6"/>
  <c r="J153" i="6"/>
  <c r="H153" i="6"/>
  <c r="I153" i="6"/>
  <c r="G153" i="6"/>
  <c r="E153" i="6"/>
  <c r="F153" i="6"/>
  <c r="D153" i="6"/>
  <c r="C153" i="6"/>
  <c r="B153" i="6"/>
  <c r="A154" i="6"/>
  <c r="N154" i="6" s="1"/>
  <c r="Q153" i="6"/>
  <c r="S153" i="6" s="1"/>
  <c r="P154" i="6" l="1"/>
  <c r="O154" i="6"/>
  <c r="M154" i="6"/>
  <c r="L154" i="6"/>
  <c r="K154" i="6"/>
  <c r="J154" i="6"/>
  <c r="I154" i="6"/>
  <c r="H154" i="6"/>
  <c r="F154" i="6"/>
  <c r="D154" i="6"/>
  <c r="G154" i="6"/>
  <c r="E154" i="6"/>
  <c r="C154" i="6"/>
  <c r="B154" i="6"/>
  <c r="A155" i="6"/>
  <c r="N155" i="6" s="1"/>
  <c r="Q154" i="6"/>
  <c r="S154" i="6" s="1"/>
  <c r="P155" i="6" l="1"/>
  <c r="M155" i="6"/>
  <c r="O155" i="6"/>
  <c r="L155" i="6"/>
  <c r="K155" i="6"/>
  <c r="J155" i="6"/>
  <c r="H155" i="6"/>
  <c r="I155" i="6"/>
  <c r="G155" i="6"/>
  <c r="E155" i="6"/>
  <c r="F155" i="6"/>
  <c r="D155" i="6"/>
  <c r="C155" i="6"/>
  <c r="B155" i="6"/>
  <c r="A156" i="6"/>
  <c r="N156" i="6" s="1"/>
  <c r="Q155" i="6"/>
  <c r="S155" i="6" s="1"/>
  <c r="P156" i="6" l="1"/>
  <c r="O156" i="6"/>
  <c r="M156" i="6"/>
  <c r="L156" i="6"/>
  <c r="K156" i="6"/>
  <c r="J156" i="6"/>
  <c r="I156" i="6"/>
  <c r="H156" i="6"/>
  <c r="F156" i="6"/>
  <c r="D156" i="6"/>
  <c r="G156" i="6"/>
  <c r="E156" i="6"/>
  <c r="C156" i="6"/>
  <c r="B156" i="6"/>
  <c r="A157" i="6"/>
  <c r="N157" i="6" s="1"/>
  <c r="Q156" i="6"/>
  <c r="S156" i="6" s="1"/>
  <c r="M157" i="6" l="1"/>
  <c r="P157" i="6"/>
  <c r="O157" i="6"/>
  <c r="L157" i="6"/>
  <c r="K157" i="6"/>
  <c r="J157" i="6"/>
  <c r="H157" i="6"/>
  <c r="I157" i="6"/>
  <c r="G157" i="6"/>
  <c r="E157" i="6"/>
  <c r="F157" i="6"/>
  <c r="D157" i="6"/>
  <c r="C157" i="6"/>
  <c r="B157" i="6"/>
  <c r="A158" i="6"/>
  <c r="N158" i="6" s="1"/>
  <c r="Q157" i="6"/>
  <c r="S157" i="6" s="1"/>
  <c r="P158" i="6" l="1"/>
  <c r="O158" i="6"/>
  <c r="M158" i="6"/>
  <c r="L158" i="6"/>
  <c r="K158" i="6"/>
  <c r="J158" i="6"/>
  <c r="I158" i="6"/>
  <c r="H158" i="6"/>
  <c r="F158" i="6"/>
  <c r="D158" i="6"/>
  <c r="G158" i="6"/>
  <c r="E158" i="6"/>
  <c r="C158" i="6"/>
  <c r="B158" i="6"/>
  <c r="A159" i="6"/>
  <c r="N159" i="6" s="1"/>
  <c r="Q158" i="6"/>
  <c r="S158" i="6" s="1"/>
  <c r="P159" i="6" l="1"/>
  <c r="M159" i="6"/>
  <c r="O159" i="6"/>
  <c r="L159" i="6"/>
  <c r="K159" i="6"/>
  <c r="J159" i="6"/>
  <c r="H159" i="6"/>
  <c r="I159" i="6"/>
  <c r="G159" i="6"/>
  <c r="E159" i="6"/>
  <c r="F159" i="6"/>
  <c r="D159" i="6"/>
  <c r="C159" i="6"/>
  <c r="B159" i="6"/>
  <c r="A160" i="6"/>
  <c r="N160" i="6" s="1"/>
  <c r="Q159" i="6"/>
  <c r="S159" i="6" s="1"/>
  <c r="P160" i="6" l="1"/>
  <c r="O160" i="6"/>
  <c r="M160" i="6"/>
  <c r="L160" i="6"/>
  <c r="K160" i="6"/>
  <c r="J160" i="6"/>
  <c r="I160" i="6"/>
  <c r="H160" i="6"/>
  <c r="F160" i="6"/>
  <c r="D160" i="6"/>
  <c r="G160" i="6"/>
  <c r="E160" i="6"/>
  <c r="C160" i="6"/>
  <c r="B160" i="6"/>
  <c r="A161" i="6"/>
  <c r="N161" i="6" s="1"/>
  <c r="Q160" i="6"/>
  <c r="S160" i="6" s="1"/>
  <c r="P161" i="6" l="1"/>
  <c r="M161" i="6"/>
  <c r="O161" i="6"/>
  <c r="L161" i="6"/>
  <c r="K161" i="6"/>
  <c r="J161" i="6"/>
  <c r="H161" i="6"/>
  <c r="I161" i="6"/>
  <c r="G161" i="6"/>
  <c r="E161" i="6"/>
  <c r="F161" i="6"/>
  <c r="D161" i="6"/>
  <c r="C161" i="6"/>
  <c r="B161" i="6"/>
  <c r="A162" i="6"/>
  <c r="N162" i="6" s="1"/>
  <c r="Q161" i="6"/>
  <c r="S161" i="6" s="1"/>
  <c r="P162" i="6" l="1"/>
  <c r="O162" i="6"/>
  <c r="M162" i="6"/>
  <c r="L162" i="6"/>
  <c r="K162" i="6"/>
  <c r="J162" i="6"/>
  <c r="I162" i="6"/>
  <c r="H162" i="6"/>
  <c r="F162" i="6"/>
  <c r="D162" i="6"/>
  <c r="G162" i="6"/>
  <c r="E162" i="6"/>
  <c r="C162" i="6"/>
  <c r="B162" i="6"/>
  <c r="A163" i="6"/>
  <c r="N163" i="6" s="1"/>
  <c r="Q162" i="6"/>
  <c r="S162" i="6" s="1"/>
  <c r="P163" i="6" l="1"/>
  <c r="M163" i="6"/>
  <c r="O163" i="6"/>
  <c r="L163" i="6"/>
  <c r="K163" i="6"/>
  <c r="J163" i="6"/>
  <c r="H163" i="6"/>
  <c r="I163" i="6"/>
  <c r="G163" i="6"/>
  <c r="E163" i="6"/>
  <c r="F163" i="6"/>
  <c r="D163" i="6"/>
  <c r="C163" i="6"/>
  <c r="B163" i="6"/>
  <c r="A164" i="6"/>
  <c r="N164" i="6" s="1"/>
  <c r="Q163" i="6"/>
  <c r="S163" i="6" s="1"/>
  <c r="P164" i="6" l="1"/>
  <c r="O164" i="6"/>
  <c r="M164" i="6"/>
  <c r="L164" i="6"/>
  <c r="K164" i="6"/>
  <c r="J164" i="6"/>
  <c r="I164" i="6"/>
  <c r="H164" i="6"/>
  <c r="F164" i="6"/>
  <c r="D164" i="6"/>
  <c r="G164" i="6"/>
  <c r="E164" i="6"/>
  <c r="C164" i="6"/>
  <c r="B164" i="6"/>
  <c r="A165" i="6"/>
  <c r="N165" i="6" s="1"/>
  <c r="Q164" i="6"/>
  <c r="S164" i="6" s="1"/>
  <c r="M165" i="6" l="1"/>
  <c r="O165" i="6"/>
  <c r="P165" i="6"/>
  <c r="L165" i="6"/>
  <c r="K165" i="6"/>
  <c r="J165" i="6"/>
  <c r="H165" i="6"/>
  <c r="I165" i="6"/>
  <c r="G165" i="6"/>
  <c r="E165" i="6"/>
  <c r="F165" i="6"/>
  <c r="D165" i="6"/>
  <c r="C165" i="6"/>
  <c r="B165" i="6"/>
  <c r="A166" i="6"/>
  <c r="N166" i="6" s="1"/>
  <c r="Q165" i="6"/>
  <c r="S165" i="6" s="1"/>
  <c r="P166" i="6" l="1"/>
  <c r="O166" i="6"/>
  <c r="M166" i="6"/>
  <c r="L166" i="6"/>
  <c r="K166" i="6"/>
  <c r="J166" i="6"/>
  <c r="I166" i="6"/>
  <c r="H166" i="6"/>
  <c r="F166" i="6"/>
  <c r="D166" i="6"/>
  <c r="G166" i="6"/>
  <c r="E166" i="6"/>
  <c r="C166" i="6"/>
  <c r="B166" i="6"/>
  <c r="A167" i="6"/>
  <c r="N167" i="6" s="1"/>
  <c r="Q166" i="6"/>
  <c r="S166" i="6" s="1"/>
  <c r="P167" i="6" l="1"/>
  <c r="M167" i="6"/>
  <c r="O167" i="6"/>
  <c r="L167" i="6"/>
  <c r="K167" i="6"/>
  <c r="J167" i="6"/>
  <c r="H167" i="6"/>
  <c r="I167" i="6"/>
  <c r="G167" i="6"/>
  <c r="E167" i="6"/>
  <c r="F167" i="6"/>
  <c r="D167" i="6"/>
  <c r="C167" i="6"/>
  <c r="B167" i="6"/>
  <c r="A168" i="6"/>
  <c r="N168" i="6" s="1"/>
  <c r="Q167" i="6"/>
  <c r="S167" i="6" s="1"/>
  <c r="P168" i="6" l="1"/>
  <c r="O168" i="6"/>
  <c r="M168" i="6"/>
  <c r="L168" i="6"/>
  <c r="K168" i="6"/>
  <c r="J168" i="6"/>
  <c r="I168" i="6"/>
  <c r="H168" i="6"/>
  <c r="F168" i="6"/>
  <c r="D168" i="6"/>
  <c r="G168" i="6"/>
  <c r="E168" i="6"/>
  <c r="C168" i="6"/>
  <c r="B168" i="6"/>
  <c r="A169" i="6"/>
  <c r="N169" i="6" s="1"/>
  <c r="Q168" i="6"/>
  <c r="S168" i="6" s="1"/>
  <c r="P169" i="6" l="1"/>
  <c r="M169" i="6"/>
  <c r="O169" i="6"/>
  <c r="L169" i="6"/>
  <c r="K169" i="6"/>
  <c r="J169" i="6"/>
  <c r="H169" i="6"/>
  <c r="I169" i="6"/>
  <c r="G169" i="6"/>
  <c r="E169" i="6"/>
  <c r="F169" i="6"/>
  <c r="D169" i="6"/>
  <c r="C169" i="6"/>
  <c r="B169" i="6"/>
  <c r="Q169" i="6"/>
  <c r="S169" i="6" s="1"/>
  <c r="A170" i="6"/>
  <c r="N170" i="6" s="1"/>
  <c r="P170" i="6" l="1"/>
  <c r="O170" i="6"/>
  <c r="M170" i="6"/>
  <c r="L170" i="6"/>
  <c r="K170" i="6"/>
  <c r="J170" i="6"/>
  <c r="I170" i="6"/>
  <c r="H170" i="6"/>
  <c r="F170" i="6"/>
  <c r="D170" i="6"/>
  <c r="G170" i="6"/>
  <c r="E170" i="6"/>
  <c r="C170" i="6"/>
  <c r="B170" i="6"/>
  <c r="A171" i="6"/>
  <c r="N171" i="6" s="1"/>
  <c r="Q170" i="6"/>
  <c r="S170" i="6" s="1"/>
  <c r="P171" i="6" l="1"/>
  <c r="M171" i="6"/>
  <c r="O171" i="6"/>
  <c r="L171" i="6"/>
  <c r="K171" i="6"/>
  <c r="J171" i="6"/>
  <c r="H171" i="6"/>
  <c r="I171" i="6"/>
  <c r="G171" i="6"/>
  <c r="E171" i="6"/>
  <c r="F171" i="6"/>
  <c r="D171" i="6"/>
  <c r="C171" i="6"/>
  <c r="B171" i="6"/>
  <c r="A172" i="6"/>
  <c r="N172" i="6" s="1"/>
  <c r="Q171" i="6"/>
  <c r="S171" i="6" s="1"/>
  <c r="P172" i="6" l="1"/>
  <c r="O172" i="6"/>
  <c r="M172" i="6"/>
  <c r="L172" i="6"/>
  <c r="K172" i="6"/>
  <c r="J172" i="6"/>
  <c r="I172" i="6"/>
  <c r="H172" i="6"/>
  <c r="F172" i="6"/>
  <c r="D172" i="6"/>
  <c r="G172" i="6"/>
  <c r="E172" i="6"/>
  <c r="C172" i="6"/>
  <c r="B172" i="6"/>
  <c r="A173" i="6"/>
  <c r="N173" i="6" s="1"/>
  <c r="Q172" i="6"/>
  <c r="S172" i="6" s="1"/>
  <c r="M173" i="6" l="1"/>
  <c r="P173" i="6"/>
  <c r="O173" i="6"/>
  <c r="L173" i="6"/>
  <c r="K173" i="6"/>
  <c r="J173" i="6"/>
  <c r="H173" i="6"/>
  <c r="I173" i="6"/>
  <c r="G173" i="6"/>
  <c r="E173" i="6"/>
  <c r="F173" i="6"/>
  <c r="D173" i="6"/>
  <c r="C173" i="6"/>
  <c r="B173" i="6"/>
  <c r="A174" i="6"/>
  <c r="N174" i="6" s="1"/>
  <c r="Q173" i="6"/>
  <c r="S173" i="6" s="1"/>
  <c r="P174" i="6" l="1"/>
  <c r="O174" i="6"/>
  <c r="M174" i="6"/>
  <c r="L174" i="6"/>
  <c r="K174" i="6"/>
  <c r="J174" i="6"/>
  <c r="I174" i="6"/>
  <c r="H174" i="6"/>
  <c r="F174" i="6"/>
  <c r="D174" i="6"/>
  <c r="G174" i="6"/>
  <c r="E174" i="6"/>
  <c r="C174" i="6"/>
  <c r="B174" i="6"/>
  <c r="A175" i="6"/>
  <c r="N175" i="6" s="1"/>
  <c r="Q174" i="6"/>
  <c r="S174" i="6" s="1"/>
  <c r="P175" i="6" l="1"/>
  <c r="M175" i="6"/>
  <c r="O175" i="6"/>
  <c r="L175" i="6"/>
  <c r="K175" i="6"/>
  <c r="J175" i="6"/>
  <c r="H175" i="6"/>
  <c r="I175" i="6"/>
  <c r="G175" i="6"/>
  <c r="E175" i="6"/>
  <c r="F175" i="6"/>
  <c r="D175" i="6"/>
  <c r="C175" i="6"/>
  <c r="B175" i="6"/>
  <c r="A176" i="6"/>
  <c r="N176" i="6" s="1"/>
  <c r="Q175" i="6"/>
  <c r="S175" i="6" s="1"/>
  <c r="P176" i="6" l="1"/>
  <c r="O176" i="6"/>
  <c r="M176" i="6"/>
  <c r="L176" i="6"/>
  <c r="K176" i="6"/>
  <c r="J176" i="6"/>
  <c r="I176" i="6"/>
  <c r="H176" i="6"/>
  <c r="F176" i="6"/>
  <c r="D176" i="6"/>
  <c r="G176" i="6"/>
  <c r="E176" i="6"/>
  <c r="C176" i="6"/>
  <c r="B176" i="6"/>
  <c r="A177" i="6"/>
  <c r="N177" i="6" s="1"/>
  <c r="Q176" i="6"/>
  <c r="S176" i="6" s="1"/>
  <c r="P177" i="6" l="1"/>
  <c r="M177" i="6"/>
  <c r="O177" i="6"/>
  <c r="L177" i="6"/>
  <c r="K177" i="6"/>
  <c r="J177" i="6"/>
  <c r="H177" i="6"/>
  <c r="I177" i="6"/>
  <c r="G177" i="6"/>
  <c r="E177" i="6"/>
  <c r="F177" i="6"/>
  <c r="D177" i="6"/>
  <c r="C177" i="6"/>
  <c r="B177" i="6"/>
  <c r="A178" i="6"/>
  <c r="N178" i="6" s="1"/>
  <c r="Q177" i="6"/>
  <c r="S177" i="6" s="1"/>
  <c r="O178" i="6" l="1"/>
  <c r="P178" i="6"/>
  <c r="M178" i="6"/>
  <c r="L178" i="6"/>
  <c r="K178" i="6"/>
  <c r="J178" i="6"/>
  <c r="I178" i="6"/>
  <c r="H178" i="6"/>
  <c r="F178" i="6"/>
  <c r="D178" i="6"/>
  <c r="G178" i="6"/>
  <c r="E178" i="6"/>
  <c r="C178" i="6"/>
  <c r="B178" i="6"/>
  <c r="A179" i="6"/>
  <c r="N179" i="6" s="1"/>
  <c r="Q178" i="6"/>
  <c r="S178" i="6" s="1"/>
  <c r="P179" i="6" l="1"/>
  <c r="M179" i="6"/>
  <c r="O179" i="6"/>
  <c r="L179" i="6"/>
  <c r="K179" i="6"/>
  <c r="J179" i="6"/>
  <c r="H179" i="6"/>
  <c r="I179" i="6"/>
  <c r="G179" i="6"/>
  <c r="E179" i="6"/>
  <c r="F179" i="6"/>
  <c r="D179" i="6"/>
  <c r="C179" i="6"/>
  <c r="B179" i="6"/>
  <c r="A180" i="6"/>
  <c r="N180" i="6" s="1"/>
  <c r="Q179" i="6"/>
  <c r="S179" i="6" s="1"/>
  <c r="P180" i="6" l="1"/>
  <c r="O180" i="6"/>
  <c r="M180" i="6"/>
  <c r="L180" i="6"/>
  <c r="K180" i="6"/>
  <c r="J180" i="6"/>
  <c r="I180" i="6"/>
  <c r="H180" i="6"/>
  <c r="F180" i="6"/>
  <c r="D180" i="6"/>
  <c r="G180" i="6"/>
  <c r="E180" i="6"/>
  <c r="C180" i="6"/>
  <c r="B180" i="6"/>
  <c r="A181" i="6"/>
  <c r="N181" i="6" s="1"/>
  <c r="Q180" i="6"/>
  <c r="S180" i="6" s="1"/>
  <c r="P181" i="6" l="1"/>
  <c r="M181" i="6"/>
  <c r="O181" i="6"/>
  <c r="L181" i="6"/>
  <c r="K181" i="6"/>
  <c r="J181" i="6"/>
  <c r="H181" i="6"/>
  <c r="I181" i="6"/>
  <c r="G181" i="6"/>
  <c r="E181" i="6"/>
  <c r="F181" i="6"/>
  <c r="D181" i="6"/>
  <c r="C181" i="6"/>
  <c r="B181" i="6"/>
  <c r="A182" i="6"/>
  <c r="N182" i="6" s="1"/>
  <c r="Q181" i="6"/>
  <c r="S181" i="6" s="1"/>
  <c r="O182" i="6" l="1"/>
  <c r="P182" i="6"/>
  <c r="M182" i="6"/>
  <c r="L182" i="6"/>
  <c r="K182" i="6"/>
  <c r="J182" i="6"/>
  <c r="I182" i="6"/>
  <c r="H182" i="6"/>
  <c r="F182" i="6"/>
  <c r="D182" i="6"/>
  <c r="G182" i="6"/>
  <c r="E182" i="6"/>
  <c r="C182" i="6"/>
  <c r="B182" i="6"/>
  <c r="A183" i="6"/>
  <c r="N183" i="6" s="1"/>
  <c r="Q182" i="6"/>
  <c r="S182" i="6" s="1"/>
  <c r="P183" i="6" l="1"/>
  <c r="M183" i="6"/>
  <c r="O183" i="6"/>
  <c r="L183" i="6"/>
  <c r="K183" i="6"/>
  <c r="J183" i="6"/>
  <c r="H183" i="6"/>
  <c r="I183" i="6"/>
  <c r="G183" i="6"/>
  <c r="E183" i="6"/>
  <c r="F183" i="6"/>
  <c r="D183" i="6"/>
  <c r="C183" i="6"/>
  <c r="B183" i="6"/>
  <c r="A184" i="6"/>
  <c r="N184" i="6" s="1"/>
  <c r="Q183" i="6"/>
  <c r="S183" i="6" s="1"/>
  <c r="P184" i="6" l="1"/>
  <c r="O184" i="6"/>
  <c r="M184" i="6"/>
  <c r="L184" i="6"/>
  <c r="K184" i="6"/>
  <c r="J184" i="6"/>
  <c r="I184" i="6"/>
  <c r="H184" i="6"/>
  <c r="F184" i="6"/>
  <c r="D184" i="6"/>
  <c r="G184" i="6"/>
  <c r="E184" i="6"/>
  <c r="C184" i="6"/>
  <c r="B184" i="6"/>
  <c r="A185" i="6"/>
  <c r="N185" i="6" s="1"/>
  <c r="Q184" i="6"/>
  <c r="S184" i="6" s="1"/>
  <c r="P185" i="6" l="1"/>
  <c r="M185" i="6"/>
  <c r="O185" i="6"/>
  <c r="L185" i="6"/>
  <c r="K185" i="6"/>
  <c r="J185" i="6"/>
  <c r="H185" i="6"/>
  <c r="I185" i="6"/>
  <c r="G185" i="6"/>
  <c r="E185" i="6"/>
  <c r="F185" i="6"/>
  <c r="D185" i="6"/>
  <c r="C185" i="6"/>
  <c r="B185" i="6"/>
  <c r="A186" i="6"/>
  <c r="N186" i="6" s="1"/>
  <c r="Q185" i="6"/>
  <c r="S185" i="6" s="1"/>
  <c r="O186" i="6" l="1"/>
  <c r="P186" i="6"/>
  <c r="M186" i="6"/>
  <c r="L186" i="6"/>
  <c r="K186" i="6"/>
  <c r="J186" i="6"/>
  <c r="I186" i="6"/>
  <c r="H186" i="6"/>
  <c r="F186" i="6"/>
  <c r="D186" i="6"/>
  <c r="G186" i="6"/>
  <c r="E186" i="6"/>
  <c r="C186" i="6"/>
  <c r="B186" i="6"/>
  <c r="A187" i="6"/>
  <c r="N187" i="6" s="1"/>
  <c r="Q186" i="6"/>
  <c r="S186" i="6" s="1"/>
  <c r="P187" i="6" l="1"/>
  <c r="M187" i="6"/>
  <c r="O187" i="6"/>
  <c r="L187" i="6"/>
  <c r="K187" i="6"/>
  <c r="J187" i="6"/>
  <c r="H187" i="6"/>
  <c r="I187" i="6"/>
  <c r="G187" i="6"/>
  <c r="E187" i="6"/>
  <c r="F187" i="6"/>
  <c r="D187" i="6"/>
  <c r="C187" i="6"/>
  <c r="B187" i="6"/>
  <c r="A188" i="6"/>
  <c r="N188" i="6" s="1"/>
  <c r="Q187" i="6"/>
  <c r="S187" i="6" s="1"/>
  <c r="P188" i="6" l="1"/>
  <c r="O188" i="6"/>
  <c r="M188" i="6"/>
  <c r="L188" i="6"/>
  <c r="K188" i="6"/>
  <c r="J188" i="6"/>
  <c r="I188" i="6"/>
  <c r="H188" i="6"/>
  <c r="F188" i="6"/>
  <c r="D188" i="6"/>
  <c r="G188" i="6"/>
  <c r="E188" i="6"/>
  <c r="C188" i="6"/>
  <c r="B188" i="6"/>
  <c r="A189" i="6"/>
  <c r="N189" i="6" s="1"/>
  <c r="Q188" i="6"/>
  <c r="S188" i="6" s="1"/>
  <c r="P189" i="6" l="1"/>
  <c r="M189" i="6"/>
  <c r="O189" i="6"/>
  <c r="L189" i="6"/>
  <c r="K189" i="6"/>
  <c r="J189" i="6"/>
  <c r="H189" i="6"/>
  <c r="I189" i="6"/>
  <c r="G189" i="6"/>
  <c r="E189" i="6"/>
  <c r="F189" i="6"/>
  <c r="D189" i="6"/>
  <c r="C189" i="6"/>
  <c r="B189" i="6"/>
  <c r="A190" i="6"/>
  <c r="N190" i="6" s="1"/>
  <c r="Q189" i="6"/>
  <c r="S189" i="6" s="1"/>
  <c r="O190" i="6" l="1"/>
  <c r="P190" i="6"/>
  <c r="M190" i="6"/>
  <c r="L190" i="6"/>
  <c r="K190" i="6"/>
  <c r="J190" i="6"/>
  <c r="I190" i="6"/>
  <c r="H190" i="6"/>
  <c r="F190" i="6"/>
  <c r="D190" i="6"/>
  <c r="G190" i="6"/>
  <c r="E190" i="6"/>
  <c r="C190" i="6"/>
  <c r="B190" i="6"/>
  <c r="A191" i="6"/>
  <c r="N191" i="6" s="1"/>
  <c r="Q190" i="6"/>
  <c r="S190" i="6" s="1"/>
  <c r="P191" i="6" l="1"/>
  <c r="M191" i="6"/>
  <c r="O191" i="6"/>
  <c r="L191" i="6"/>
  <c r="K191" i="6"/>
  <c r="J191" i="6"/>
  <c r="H191" i="6"/>
  <c r="I191" i="6"/>
  <c r="G191" i="6"/>
  <c r="E191" i="6"/>
  <c r="F191" i="6"/>
  <c r="D191" i="6"/>
  <c r="C191" i="6"/>
  <c r="B191" i="6"/>
  <c r="A192" i="6"/>
  <c r="N192" i="6" s="1"/>
  <c r="Q191" i="6"/>
  <c r="S191" i="6" s="1"/>
  <c r="P192" i="6" l="1"/>
  <c r="O192" i="6"/>
  <c r="M192" i="6"/>
  <c r="L192" i="6"/>
  <c r="K192" i="6"/>
  <c r="J192" i="6"/>
  <c r="I192" i="6"/>
  <c r="H192" i="6"/>
  <c r="F192" i="6"/>
  <c r="D192" i="6"/>
  <c r="G192" i="6"/>
  <c r="E192" i="6"/>
  <c r="C192" i="6"/>
  <c r="B192" i="6"/>
  <c r="A193" i="6"/>
  <c r="N193" i="6" s="1"/>
  <c r="Q192" i="6"/>
  <c r="S192" i="6" s="1"/>
  <c r="P193" i="6" l="1"/>
  <c r="M193" i="6"/>
  <c r="O193" i="6"/>
  <c r="L193" i="6"/>
  <c r="K193" i="6"/>
  <c r="J193" i="6"/>
  <c r="H193" i="6"/>
  <c r="I193" i="6"/>
  <c r="G193" i="6"/>
  <c r="E193" i="6"/>
  <c r="F193" i="6"/>
  <c r="D193" i="6"/>
  <c r="C193" i="6"/>
  <c r="B193" i="6"/>
  <c r="A194" i="6"/>
  <c r="N194" i="6" s="1"/>
  <c r="Q193" i="6"/>
  <c r="S193" i="6" s="1"/>
  <c r="O194" i="6" l="1"/>
  <c r="P194" i="6"/>
  <c r="M194" i="6"/>
  <c r="L194" i="6"/>
  <c r="K194" i="6"/>
  <c r="J194" i="6"/>
  <c r="I194" i="6"/>
  <c r="H194" i="6"/>
  <c r="F194" i="6"/>
  <c r="D194" i="6"/>
  <c r="G194" i="6"/>
  <c r="E194" i="6"/>
  <c r="C194" i="6"/>
  <c r="B194" i="6"/>
  <c r="A195" i="6"/>
  <c r="N195" i="6" s="1"/>
  <c r="Q194" i="6"/>
  <c r="S194" i="6" s="1"/>
  <c r="P195" i="6" l="1"/>
  <c r="M195" i="6"/>
  <c r="O195" i="6"/>
  <c r="L195" i="6"/>
  <c r="K195" i="6"/>
  <c r="J195" i="6"/>
  <c r="H195" i="6"/>
  <c r="I195" i="6"/>
  <c r="G195" i="6"/>
  <c r="E195" i="6"/>
  <c r="F195" i="6"/>
  <c r="D195" i="6"/>
  <c r="C195" i="6"/>
  <c r="B195" i="6"/>
  <c r="A196" i="6"/>
  <c r="N196" i="6" s="1"/>
  <c r="Q195" i="6"/>
  <c r="S195" i="6" s="1"/>
  <c r="P196" i="6" l="1"/>
  <c r="O196" i="6"/>
  <c r="M196" i="6"/>
  <c r="L196" i="6"/>
  <c r="K196" i="6"/>
  <c r="J196" i="6"/>
  <c r="I196" i="6"/>
  <c r="H196" i="6"/>
  <c r="F196" i="6"/>
  <c r="D196" i="6"/>
  <c r="G196" i="6"/>
  <c r="E196" i="6"/>
  <c r="C196" i="6"/>
  <c r="B196" i="6"/>
  <c r="A197" i="6"/>
  <c r="N197" i="6" s="1"/>
  <c r="Q196" i="6"/>
  <c r="S196" i="6" s="1"/>
  <c r="P197" i="6" l="1"/>
  <c r="M197" i="6"/>
  <c r="O197" i="6"/>
  <c r="L197" i="6"/>
  <c r="K197" i="6"/>
  <c r="J197" i="6"/>
  <c r="H197" i="6"/>
  <c r="I197" i="6"/>
  <c r="G197" i="6"/>
  <c r="E197" i="6"/>
  <c r="F197" i="6"/>
  <c r="D197" i="6"/>
  <c r="C197" i="6"/>
  <c r="B197" i="6"/>
  <c r="A198" i="6"/>
  <c r="N198" i="6" s="1"/>
  <c r="Q197" i="6"/>
  <c r="S197" i="6" s="1"/>
  <c r="O198" i="6" l="1"/>
  <c r="P198" i="6"/>
  <c r="M198" i="6"/>
  <c r="L198" i="6"/>
  <c r="K198" i="6"/>
  <c r="J198" i="6"/>
  <c r="I198" i="6"/>
  <c r="H198" i="6"/>
  <c r="F198" i="6"/>
  <c r="D198" i="6"/>
  <c r="G198" i="6"/>
  <c r="E198" i="6"/>
  <c r="C198" i="6"/>
  <c r="B198" i="6"/>
  <c r="A199" i="6"/>
  <c r="N199" i="6" s="1"/>
  <c r="Q198" i="6"/>
  <c r="S198" i="6" s="1"/>
  <c r="P199" i="6" l="1"/>
  <c r="M199" i="6"/>
  <c r="O199" i="6"/>
  <c r="L199" i="6"/>
  <c r="K199" i="6"/>
  <c r="J199" i="6"/>
  <c r="H199" i="6"/>
  <c r="I199" i="6"/>
  <c r="G199" i="6"/>
  <c r="E199" i="6"/>
  <c r="F199" i="6"/>
  <c r="D199" i="6"/>
  <c r="C199" i="6"/>
  <c r="B199" i="6"/>
  <c r="A200" i="6"/>
  <c r="N200" i="6" s="1"/>
  <c r="Q199" i="6"/>
  <c r="S199" i="6" s="1"/>
  <c r="P200" i="6" l="1"/>
  <c r="O200" i="6"/>
  <c r="M200" i="6"/>
  <c r="L200" i="6"/>
  <c r="K200" i="6"/>
  <c r="J200" i="6"/>
  <c r="I200" i="6"/>
  <c r="H200" i="6"/>
  <c r="F200" i="6"/>
  <c r="D200" i="6"/>
  <c r="G200" i="6"/>
  <c r="E200" i="6"/>
  <c r="C200" i="6"/>
  <c r="B200" i="6"/>
  <c r="A201" i="6"/>
  <c r="N201" i="6" s="1"/>
  <c r="Q200" i="6"/>
  <c r="S200" i="6" s="1"/>
  <c r="P201" i="6" l="1"/>
  <c r="M201" i="6"/>
  <c r="O201" i="6"/>
  <c r="L201" i="6"/>
  <c r="K201" i="6"/>
  <c r="J201" i="6"/>
  <c r="H201" i="6"/>
  <c r="I201" i="6"/>
  <c r="G201" i="6"/>
  <c r="E201" i="6"/>
  <c r="F201" i="6"/>
  <c r="D201" i="6"/>
  <c r="C201" i="6"/>
  <c r="B201" i="6"/>
  <c r="A202" i="6"/>
  <c r="N202" i="6" s="1"/>
  <c r="Q201" i="6"/>
  <c r="S201" i="6" s="1"/>
  <c r="O202" i="6" l="1"/>
  <c r="P202" i="6"/>
  <c r="M202" i="6"/>
  <c r="L202" i="6"/>
  <c r="K202" i="6"/>
  <c r="J202" i="6"/>
  <c r="I202" i="6"/>
  <c r="H202" i="6"/>
  <c r="F202" i="6"/>
  <c r="D202" i="6"/>
  <c r="G202" i="6"/>
  <c r="E202" i="6"/>
  <c r="C202" i="6"/>
  <c r="B202" i="6"/>
  <c r="A203" i="6"/>
  <c r="N203" i="6" s="1"/>
  <c r="Q202" i="6"/>
  <c r="S202" i="6" s="1"/>
  <c r="P203" i="6" l="1"/>
  <c r="M203" i="6"/>
  <c r="O203" i="6"/>
  <c r="L203" i="6"/>
  <c r="K203" i="6"/>
  <c r="J203" i="6"/>
  <c r="H203" i="6"/>
  <c r="I203" i="6"/>
  <c r="G203" i="6"/>
  <c r="E203" i="6"/>
  <c r="F203" i="6"/>
  <c r="D203" i="6"/>
  <c r="C203" i="6"/>
  <c r="B203" i="6"/>
  <c r="A204" i="6"/>
  <c r="N204" i="6" s="1"/>
  <c r="Q203" i="6"/>
  <c r="S203" i="6" s="1"/>
  <c r="P204" i="6" l="1"/>
  <c r="O204" i="6"/>
  <c r="M204" i="6"/>
  <c r="L204" i="6"/>
  <c r="K204" i="6"/>
  <c r="J204" i="6"/>
  <c r="I204" i="6"/>
  <c r="H204" i="6"/>
  <c r="F204" i="6"/>
  <c r="D204" i="6"/>
  <c r="G204" i="6"/>
  <c r="E204" i="6"/>
  <c r="C204" i="6"/>
  <c r="B204" i="6"/>
  <c r="A205" i="6"/>
  <c r="N205" i="6" s="1"/>
  <c r="Q204" i="6"/>
  <c r="S204" i="6" s="1"/>
  <c r="P205" i="6" l="1"/>
  <c r="M205" i="6"/>
  <c r="O205" i="6"/>
  <c r="L205" i="6"/>
  <c r="K205" i="6"/>
  <c r="J205" i="6"/>
  <c r="H205" i="6"/>
  <c r="I205" i="6"/>
  <c r="G205" i="6"/>
  <c r="E205" i="6"/>
  <c r="F205" i="6"/>
  <c r="D205" i="6"/>
  <c r="C205" i="6"/>
  <c r="B205" i="6"/>
  <c r="A206" i="6"/>
  <c r="N206" i="6" s="1"/>
  <c r="Q205" i="6"/>
  <c r="S205" i="6" s="1"/>
  <c r="O206" i="6" l="1"/>
  <c r="P206" i="6"/>
  <c r="M206" i="6"/>
  <c r="L206" i="6"/>
  <c r="K206" i="6"/>
  <c r="J206" i="6"/>
  <c r="I206" i="6"/>
  <c r="H206" i="6"/>
  <c r="F206" i="6"/>
  <c r="D206" i="6"/>
  <c r="G206" i="6"/>
  <c r="E206" i="6"/>
  <c r="C206" i="6"/>
  <c r="B206" i="6"/>
  <c r="A207" i="6"/>
  <c r="N207" i="6" s="1"/>
  <c r="Q206" i="6"/>
  <c r="S206" i="6" s="1"/>
  <c r="P207" i="6" l="1"/>
  <c r="M207" i="6"/>
  <c r="O207" i="6"/>
  <c r="L207" i="6"/>
  <c r="K207" i="6"/>
  <c r="J207" i="6"/>
  <c r="H207" i="6"/>
  <c r="I207" i="6"/>
  <c r="G207" i="6"/>
  <c r="E207" i="6"/>
  <c r="F207" i="6"/>
  <c r="D207" i="6"/>
  <c r="C207" i="6"/>
  <c r="B207" i="6"/>
  <c r="A208" i="6"/>
  <c r="N208" i="6" s="1"/>
  <c r="Q207" i="6"/>
  <c r="S207" i="6" s="1"/>
  <c r="P208" i="6" l="1"/>
  <c r="O208" i="6"/>
  <c r="M208" i="6"/>
  <c r="L208" i="6"/>
  <c r="K208" i="6"/>
  <c r="J208" i="6"/>
  <c r="I208" i="6"/>
  <c r="H208" i="6"/>
  <c r="F208" i="6"/>
  <c r="D208" i="6"/>
  <c r="G208" i="6"/>
  <c r="E208" i="6"/>
  <c r="C208" i="6"/>
  <c r="B208" i="6"/>
  <c r="A209" i="6"/>
  <c r="N209" i="6" s="1"/>
  <c r="Q208" i="6"/>
  <c r="S208" i="6" s="1"/>
  <c r="P209" i="6" l="1"/>
  <c r="M209" i="6"/>
  <c r="O209" i="6"/>
  <c r="L209" i="6"/>
  <c r="K209" i="6"/>
  <c r="J209" i="6"/>
  <c r="H209" i="6"/>
  <c r="I209" i="6"/>
  <c r="G209" i="6"/>
  <c r="E209" i="6"/>
  <c r="F209" i="6"/>
  <c r="D209" i="6"/>
  <c r="C209" i="6"/>
  <c r="B209" i="6"/>
  <c r="A210" i="6"/>
  <c r="N210" i="6" s="1"/>
  <c r="Q209" i="6"/>
  <c r="S209" i="6" s="1"/>
  <c r="O210" i="6" l="1"/>
  <c r="P210" i="6"/>
  <c r="M210" i="6"/>
  <c r="L210" i="6"/>
  <c r="K210" i="6"/>
  <c r="J210" i="6"/>
  <c r="I210" i="6"/>
  <c r="H210" i="6"/>
  <c r="F210" i="6"/>
  <c r="D210" i="6"/>
  <c r="G210" i="6"/>
  <c r="E210" i="6"/>
  <c r="C210" i="6"/>
  <c r="B210" i="6"/>
  <c r="A211" i="6"/>
  <c r="N211" i="6" s="1"/>
  <c r="Q210" i="6"/>
  <c r="S210" i="6" s="1"/>
  <c r="P211" i="6" l="1"/>
  <c r="M211" i="6"/>
  <c r="O211" i="6"/>
  <c r="L211" i="6"/>
  <c r="K211" i="6"/>
  <c r="J211" i="6"/>
  <c r="H211" i="6"/>
  <c r="I211" i="6"/>
  <c r="G211" i="6"/>
  <c r="E211" i="6"/>
  <c r="F211" i="6"/>
  <c r="D211" i="6"/>
  <c r="C211" i="6"/>
  <c r="B211" i="6"/>
  <c r="A212" i="6"/>
  <c r="N212" i="6" s="1"/>
  <c r="Q211" i="6"/>
  <c r="S211" i="6" s="1"/>
  <c r="P212" i="6" l="1"/>
  <c r="O212" i="6"/>
  <c r="M212" i="6"/>
  <c r="L212" i="6"/>
  <c r="K212" i="6"/>
  <c r="J212" i="6"/>
  <c r="I212" i="6"/>
  <c r="H212" i="6"/>
  <c r="F212" i="6"/>
  <c r="D212" i="6"/>
  <c r="G212" i="6"/>
  <c r="E212" i="6"/>
  <c r="C212" i="6"/>
  <c r="B212" i="6"/>
  <c r="A213" i="6"/>
  <c r="N213" i="6" s="1"/>
  <c r="Q212" i="6"/>
  <c r="S212" i="6" s="1"/>
  <c r="P213" i="6" l="1"/>
  <c r="O213" i="6"/>
  <c r="M213" i="6"/>
  <c r="L213" i="6"/>
  <c r="K213" i="6"/>
  <c r="J213" i="6"/>
  <c r="H213" i="6"/>
  <c r="I213" i="6"/>
  <c r="G213" i="6"/>
  <c r="E213" i="6"/>
  <c r="F213" i="6"/>
  <c r="D213" i="6"/>
  <c r="C213" i="6"/>
  <c r="B213" i="6"/>
  <c r="A214" i="6"/>
  <c r="N214" i="6" s="1"/>
  <c r="Q213" i="6"/>
  <c r="S213" i="6" s="1"/>
  <c r="O214" i="6" l="1"/>
  <c r="P214" i="6"/>
  <c r="M214" i="6"/>
  <c r="L214" i="6"/>
  <c r="K214" i="6"/>
  <c r="J214" i="6"/>
  <c r="I214" i="6"/>
  <c r="H214" i="6"/>
  <c r="F214" i="6"/>
  <c r="D214" i="6"/>
  <c r="G214" i="6"/>
  <c r="E214" i="6"/>
  <c r="C214" i="6"/>
  <c r="B214" i="6"/>
  <c r="A215" i="6"/>
  <c r="N215" i="6" s="1"/>
  <c r="Q214" i="6"/>
  <c r="S214" i="6" s="1"/>
  <c r="P215" i="6" l="1"/>
  <c r="O215" i="6"/>
  <c r="M215" i="6"/>
  <c r="L215" i="6"/>
  <c r="K215" i="6"/>
  <c r="J215" i="6"/>
  <c r="H215" i="6"/>
  <c r="I215" i="6"/>
  <c r="G215" i="6"/>
  <c r="E215" i="6"/>
  <c r="F215" i="6"/>
  <c r="D215" i="6"/>
  <c r="C215" i="6"/>
  <c r="B215" i="6"/>
  <c r="A216" i="6"/>
  <c r="N216" i="6" s="1"/>
  <c r="Q215" i="6"/>
  <c r="S215" i="6" s="1"/>
  <c r="P216" i="6" l="1"/>
  <c r="O216" i="6"/>
  <c r="M216" i="6"/>
  <c r="L216" i="6"/>
  <c r="K216" i="6"/>
  <c r="J216" i="6"/>
  <c r="I216" i="6"/>
  <c r="H216" i="6"/>
  <c r="F216" i="6"/>
  <c r="D216" i="6"/>
  <c r="G216" i="6"/>
  <c r="E216" i="6"/>
  <c r="C216" i="6"/>
  <c r="B216" i="6"/>
  <c r="A217" i="6"/>
  <c r="N217" i="6" s="1"/>
  <c r="Q216" i="6"/>
  <c r="S216" i="6" s="1"/>
  <c r="P217" i="6" l="1"/>
  <c r="O217" i="6"/>
  <c r="M217" i="6"/>
  <c r="L217" i="6"/>
  <c r="K217" i="6"/>
  <c r="J217" i="6"/>
  <c r="H217" i="6"/>
  <c r="I217" i="6"/>
  <c r="G217" i="6"/>
  <c r="E217" i="6"/>
  <c r="F217" i="6"/>
  <c r="D217" i="6"/>
  <c r="C217" i="6"/>
  <c r="B217" i="6"/>
  <c r="A218" i="6"/>
  <c r="N218" i="6" s="1"/>
  <c r="Q217" i="6"/>
  <c r="S217" i="6" s="1"/>
  <c r="O218" i="6" l="1"/>
  <c r="M218" i="6"/>
  <c r="P218" i="6"/>
  <c r="L218" i="6"/>
  <c r="K218" i="6"/>
  <c r="J218" i="6"/>
  <c r="I218" i="6"/>
  <c r="H218" i="6"/>
  <c r="F218" i="6"/>
  <c r="D218" i="6"/>
  <c r="G218" i="6"/>
  <c r="E218" i="6"/>
  <c r="C218" i="6"/>
  <c r="B218" i="6"/>
  <c r="A219" i="6"/>
  <c r="N219" i="6" s="1"/>
  <c r="Q218" i="6"/>
  <c r="S218" i="6" s="1"/>
  <c r="P219" i="6" l="1"/>
  <c r="O219" i="6"/>
  <c r="M219" i="6"/>
  <c r="L219" i="6"/>
  <c r="K219" i="6"/>
  <c r="J219" i="6"/>
  <c r="H219" i="6"/>
  <c r="I219" i="6"/>
  <c r="G219" i="6"/>
  <c r="E219" i="6"/>
  <c r="F219" i="6"/>
  <c r="D219" i="6"/>
  <c r="C219" i="6"/>
  <c r="B219" i="6"/>
  <c r="A220" i="6"/>
  <c r="N220" i="6" s="1"/>
  <c r="Q219" i="6"/>
  <c r="S219" i="6" s="1"/>
  <c r="P220" i="6" l="1"/>
  <c r="O220" i="6"/>
  <c r="M220" i="6"/>
  <c r="L220" i="6"/>
  <c r="K220" i="6"/>
  <c r="J220" i="6"/>
  <c r="I220" i="6"/>
  <c r="H220" i="6"/>
  <c r="F220" i="6"/>
  <c r="D220" i="6"/>
  <c r="G220" i="6"/>
  <c r="E220" i="6"/>
  <c r="C220" i="6"/>
  <c r="B220" i="6"/>
  <c r="A221" i="6"/>
  <c r="N221" i="6" s="1"/>
  <c r="Q220" i="6"/>
  <c r="S220" i="6" s="1"/>
  <c r="P221" i="6" l="1"/>
  <c r="O221" i="6"/>
  <c r="M221" i="6"/>
  <c r="L221" i="6"/>
  <c r="K221" i="6"/>
  <c r="J221" i="6"/>
  <c r="H221" i="6"/>
  <c r="I221" i="6"/>
  <c r="G221" i="6"/>
  <c r="E221" i="6"/>
  <c r="F221" i="6"/>
  <c r="D221" i="6"/>
  <c r="C221" i="6"/>
  <c r="B221" i="6"/>
  <c r="A222" i="6"/>
  <c r="N222" i="6" s="1"/>
  <c r="Q221" i="6"/>
  <c r="S221" i="6" s="1"/>
  <c r="O222" i="6" l="1"/>
  <c r="P222" i="6"/>
  <c r="M222" i="6"/>
  <c r="L222" i="6"/>
  <c r="K222" i="6"/>
  <c r="J222" i="6"/>
  <c r="I222" i="6"/>
  <c r="H222" i="6"/>
  <c r="F222" i="6"/>
  <c r="D222" i="6"/>
  <c r="G222" i="6"/>
  <c r="E222" i="6"/>
  <c r="C222" i="6"/>
  <c r="B222" i="6"/>
  <c r="A223" i="6"/>
  <c r="N223" i="6" s="1"/>
  <c r="Q222" i="6"/>
  <c r="S222" i="6" s="1"/>
  <c r="P223" i="6" l="1"/>
  <c r="O223" i="6"/>
  <c r="M223" i="6"/>
  <c r="L223" i="6"/>
  <c r="K223" i="6"/>
  <c r="J223" i="6"/>
  <c r="H223" i="6"/>
  <c r="I223" i="6"/>
  <c r="G223" i="6"/>
  <c r="E223" i="6"/>
  <c r="F223" i="6"/>
  <c r="D223" i="6"/>
  <c r="C223" i="6"/>
  <c r="B223" i="6"/>
  <c r="A224" i="6"/>
  <c r="N224" i="6" s="1"/>
  <c r="Q223" i="6"/>
  <c r="S223" i="6" s="1"/>
  <c r="P224" i="6" l="1"/>
  <c r="O224" i="6"/>
  <c r="M224" i="6"/>
  <c r="L224" i="6"/>
  <c r="K224" i="6"/>
  <c r="J224" i="6"/>
  <c r="I224" i="6"/>
  <c r="H224" i="6"/>
  <c r="F224" i="6"/>
  <c r="D224" i="6"/>
  <c r="G224" i="6"/>
  <c r="E224" i="6"/>
  <c r="C224" i="6"/>
  <c r="B224" i="6"/>
  <c r="A225" i="6"/>
  <c r="N225" i="6" s="1"/>
  <c r="Q224" i="6"/>
  <c r="S224" i="6" s="1"/>
  <c r="P225" i="6" l="1"/>
  <c r="O225" i="6"/>
  <c r="M225" i="6"/>
  <c r="L225" i="6"/>
  <c r="K225" i="6"/>
  <c r="J225" i="6"/>
  <c r="H225" i="6"/>
  <c r="I225" i="6"/>
  <c r="G225" i="6"/>
  <c r="E225" i="6"/>
  <c r="F225" i="6"/>
  <c r="D225" i="6"/>
  <c r="C225" i="6"/>
  <c r="B225" i="6"/>
  <c r="A226" i="6"/>
  <c r="N226" i="6" s="1"/>
  <c r="Q225" i="6"/>
  <c r="S225" i="6" s="1"/>
  <c r="O226" i="6" l="1"/>
  <c r="M226" i="6"/>
  <c r="P226" i="6"/>
  <c r="L226" i="6"/>
  <c r="K226" i="6"/>
  <c r="J226" i="6"/>
  <c r="I226" i="6"/>
  <c r="H226" i="6"/>
  <c r="F226" i="6"/>
  <c r="D226" i="6"/>
  <c r="G226" i="6"/>
  <c r="E226" i="6"/>
  <c r="C226" i="6"/>
  <c r="B226" i="6"/>
  <c r="A227" i="6"/>
  <c r="N227" i="6" s="1"/>
  <c r="Q226" i="6"/>
  <c r="S226" i="6" s="1"/>
  <c r="P227" i="6" l="1"/>
  <c r="O227" i="6"/>
  <c r="M227" i="6"/>
  <c r="L227" i="6"/>
  <c r="K227" i="6"/>
  <c r="J227" i="6"/>
  <c r="H227" i="6"/>
  <c r="I227" i="6"/>
  <c r="G227" i="6"/>
  <c r="E227" i="6"/>
  <c r="F227" i="6"/>
  <c r="D227" i="6"/>
  <c r="C227" i="6"/>
  <c r="B227" i="6"/>
  <c r="A228" i="6"/>
  <c r="N228" i="6" s="1"/>
  <c r="Q227" i="6"/>
  <c r="S227" i="6" s="1"/>
  <c r="P228" i="6" l="1"/>
  <c r="O228" i="6"/>
  <c r="M228" i="6"/>
  <c r="L228" i="6"/>
  <c r="K228" i="6"/>
  <c r="J228" i="6"/>
  <c r="I228" i="6"/>
  <c r="H228" i="6"/>
  <c r="F228" i="6"/>
  <c r="D228" i="6"/>
  <c r="G228" i="6"/>
  <c r="E228" i="6"/>
  <c r="C228" i="6"/>
  <c r="B228" i="6"/>
  <c r="A229" i="6"/>
  <c r="N229" i="6" s="1"/>
  <c r="Q228" i="6"/>
  <c r="S228" i="6" s="1"/>
  <c r="P229" i="6" l="1"/>
  <c r="O229" i="6"/>
  <c r="M229" i="6"/>
  <c r="L229" i="6"/>
  <c r="K229" i="6"/>
  <c r="J229" i="6"/>
  <c r="H229" i="6"/>
  <c r="I229" i="6"/>
  <c r="G229" i="6"/>
  <c r="E229" i="6"/>
  <c r="F229" i="6"/>
  <c r="D229" i="6"/>
  <c r="C229" i="6"/>
  <c r="B229" i="6"/>
  <c r="A230" i="6"/>
  <c r="N230" i="6" s="1"/>
  <c r="Q229" i="6"/>
  <c r="S229" i="6" s="1"/>
  <c r="O230" i="6" l="1"/>
  <c r="P230" i="6"/>
  <c r="M230" i="6"/>
  <c r="L230" i="6"/>
  <c r="K230" i="6"/>
  <c r="J230" i="6"/>
  <c r="I230" i="6"/>
  <c r="H230" i="6"/>
  <c r="F230" i="6"/>
  <c r="D230" i="6"/>
  <c r="G230" i="6"/>
  <c r="E230" i="6"/>
  <c r="C230" i="6"/>
  <c r="B230" i="6"/>
  <c r="A231" i="6"/>
  <c r="N231" i="6" s="1"/>
  <c r="Q230" i="6"/>
  <c r="S230" i="6" s="1"/>
  <c r="P231" i="6" l="1"/>
  <c r="O231" i="6"/>
  <c r="M231" i="6"/>
  <c r="L231" i="6"/>
  <c r="K231" i="6"/>
  <c r="J231" i="6"/>
  <c r="H231" i="6"/>
  <c r="I231" i="6"/>
  <c r="G231" i="6"/>
  <c r="E231" i="6"/>
  <c r="F231" i="6"/>
  <c r="D231" i="6"/>
  <c r="C231" i="6"/>
  <c r="B231" i="6"/>
  <c r="Q231" i="6"/>
  <c r="S231" i="6" s="1"/>
  <c r="A232" i="6"/>
  <c r="N232" i="6" s="1"/>
  <c r="P232" i="6" l="1"/>
  <c r="O232" i="6"/>
  <c r="M232" i="6"/>
  <c r="L232" i="6"/>
  <c r="K232" i="6"/>
  <c r="J232" i="6"/>
  <c r="I232" i="6"/>
  <c r="H232" i="6"/>
  <c r="F232" i="6"/>
  <c r="D232" i="6"/>
  <c r="G232" i="6"/>
  <c r="E232" i="6"/>
  <c r="C232" i="6"/>
  <c r="B232" i="6"/>
  <c r="Q232" i="6"/>
  <c r="S232" i="6" s="1"/>
  <c r="A233" i="6"/>
  <c r="N233" i="6" s="1"/>
  <c r="P233" i="6" l="1"/>
  <c r="O233" i="6"/>
  <c r="M233" i="6"/>
  <c r="L233" i="6"/>
  <c r="K233" i="6"/>
  <c r="J233" i="6"/>
  <c r="H233" i="6"/>
  <c r="I233" i="6"/>
  <c r="G233" i="6"/>
  <c r="E233" i="6"/>
  <c r="F233" i="6"/>
  <c r="D233" i="6"/>
  <c r="C233" i="6"/>
  <c r="B233" i="6"/>
  <c r="A234" i="6"/>
  <c r="N234" i="6" s="1"/>
  <c r="Q233" i="6"/>
  <c r="S233" i="6" s="1"/>
  <c r="O234" i="6" l="1"/>
  <c r="M234" i="6"/>
  <c r="P234" i="6"/>
  <c r="L234" i="6"/>
  <c r="K234" i="6"/>
  <c r="J234" i="6"/>
  <c r="I234" i="6"/>
  <c r="H234" i="6"/>
  <c r="F234" i="6"/>
  <c r="D234" i="6"/>
  <c r="G234" i="6"/>
  <c r="E234" i="6"/>
  <c r="C234" i="6"/>
  <c r="B234" i="6"/>
  <c r="A235" i="6"/>
  <c r="N235" i="6" s="1"/>
  <c r="Q234" i="6"/>
  <c r="S234" i="6" s="1"/>
  <c r="P235" i="6" l="1"/>
  <c r="O235" i="6"/>
  <c r="M235" i="6"/>
  <c r="L235" i="6"/>
  <c r="K235" i="6"/>
  <c r="J235" i="6"/>
  <c r="H235" i="6"/>
  <c r="I235" i="6"/>
  <c r="G235" i="6"/>
  <c r="E235" i="6"/>
  <c r="F235" i="6"/>
  <c r="D235" i="6"/>
  <c r="C235" i="6"/>
  <c r="B235" i="6"/>
  <c r="A236" i="6"/>
  <c r="N236" i="6" s="1"/>
  <c r="Q235" i="6"/>
  <c r="S235" i="6" s="1"/>
  <c r="P236" i="6" l="1"/>
  <c r="O236" i="6"/>
  <c r="M236" i="6"/>
  <c r="L236" i="6"/>
  <c r="K236" i="6"/>
  <c r="J236" i="6"/>
  <c r="I236" i="6"/>
  <c r="H236" i="6"/>
  <c r="F236" i="6"/>
  <c r="D236" i="6"/>
  <c r="G236" i="6"/>
  <c r="E236" i="6"/>
  <c r="C236" i="6"/>
  <c r="B236" i="6"/>
  <c r="A237" i="6"/>
  <c r="N237" i="6" s="1"/>
  <c r="Q236" i="6"/>
  <c r="S236" i="6" s="1"/>
  <c r="P237" i="6" l="1"/>
  <c r="O237" i="6"/>
  <c r="M237" i="6"/>
  <c r="L237" i="6"/>
  <c r="J237" i="6"/>
  <c r="K237" i="6"/>
  <c r="H237" i="6"/>
  <c r="I237" i="6"/>
  <c r="G237" i="6"/>
  <c r="E237" i="6"/>
  <c r="F237" i="6"/>
  <c r="D237" i="6"/>
  <c r="C237" i="6"/>
  <c r="B237" i="6"/>
  <c r="A238" i="6"/>
  <c r="N238" i="6" s="1"/>
  <c r="Q237" i="6"/>
  <c r="S237" i="6" s="1"/>
  <c r="O238" i="6" l="1"/>
  <c r="P238" i="6"/>
  <c r="M238" i="6"/>
  <c r="L238" i="6"/>
  <c r="K238" i="6"/>
  <c r="J238" i="6"/>
  <c r="I238" i="6"/>
  <c r="H238" i="6"/>
  <c r="F238" i="6"/>
  <c r="D238" i="6"/>
  <c r="G238" i="6"/>
  <c r="E238" i="6"/>
  <c r="C238" i="6"/>
  <c r="B238" i="6"/>
  <c r="A239" i="6"/>
  <c r="N239" i="6" s="1"/>
  <c r="Q238" i="6"/>
  <c r="S238" i="6" s="1"/>
  <c r="P239" i="6" l="1"/>
  <c r="O239" i="6"/>
  <c r="M239" i="6"/>
  <c r="L239" i="6"/>
  <c r="J239" i="6"/>
  <c r="K239" i="6"/>
  <c r="H239" i="6"/>
  <c r="I239" i="6"/>
  <c r="G239" i="6"/>
  <c r="E239" i="6"/>
  <c r="F239" i="6"/>
  <c r="D239" i="6"/>
  <c r="C239" i="6"/>
  <c r="B239" i="6"/>
  <c r="A240" i="6"/>
  <c r="N240" i="6" s="1"/>
  <c r="Q239" i="6"/>
  <c r="S239" i="6" s="1"/>
  <c r="P240" i="6" l="1"/>
  <c r="O240" i="6"/>
  <c r="M240" i="6"/>
  <c r="L240" i="6"/>
  <c r="K240" i="6"/>
  <c r="J240" i="6"/>
  <c r="I240" i="6"/>
  <c r="H240" i="6"/>
  <c r="F240" i="6"/>
  <c r="D240" i="6"/>
  <c r="G240" i="6"/>
  <c r="E240" i="6"/>
  <c r="C240" i="6"/>
  <c r="B240" i="6"/>
  <c r="A241" i="6"/>
  <c r="N241" i="6" s="1"/>
  <c r="Q240" i="6"/>
  <c r="S240" i="6" s="1"/>
  <c r="P241" i="6" l="1"/>
  <c r="O241" i="6"/>
  <c r="M241" i="6"/>
  <c r="L241" i="6"/>
  <c r="J241" i="6"/>
  <c r="K241" i="6"/>
  <c r="H241" i="6"/>
  <c r="I241" i="6"/>
  <c r="G241" i="6"/>
  <c r="E241" i="6"/>
  <c r="F241" i="6"/>
  <c r="D241" i="6"/>
  <c r="C241" i="6"/>
  <c r="B241" i="6"/>
  <c r="A242" i="6"/>
  <c r="N242" i="6" s="1"/>
  <c r="Q241" i="6"/>
  <c r="S241" i="6" s="1"/>
  <c r="O242" i="6" l="1"/>
  <c r="M242" i="6"/>
  <c r="P242" i="6"/>
  <c r="L242" i="6"/>
  <c r="K242" i="6"/>
  <c r="J242" i="6"/>
  <c r="I242" i="6"/>
  <c r="H242" i="6"/>
  <c r="F242" i="6"/>
  <c r="D242" i="6"/>
  <c r="G242" i="6"/>
  <c r="E242" i="6"/>
  <c r="C242" i="6"/>
  <c r="B242" i="6"/>
  <c r="A243" i="6"/>
  <c r="N243" i="6" s="1"/>
  <c r="Q242" i="6"/>
  <c r="S242" i="6" s="1"/>
  <c r="P243" i="6" l="1"/>
  <c r="O243" i="6"/>
  <c r="M243" i="6"/>
  <c r="L243" i="6"/>
  <c r="J243" i="6"/>
  <c r="K243" i="6"/>
  <c r="H243" i="6"/>
  <c r="I243" i="6"/>
  <c r="G243" i="6"/>
  <c r="E243" i="6"/>
  <c r="F243" i="6"/>
  <c r="D243" i="6"/>
  <c r="C243" i="6"/>
  <c r="B243" i="6"/>
  <c r="Q243" i="6"/>
  <c r="S243" i="6" s="1"/>
  <c r="A244" i="6"/>
  <c r="N244" i="6" s="1"/>
  <c r="P244" i="6" l="1"/>
  <c r="O244" i="6"/>
  <c r="M244" i="6"/>
  <c r="L244" i="6"/>
  <c r="K244" i="6"/>
  <c r="J244" i="6"/>
  <c r="I244" i="6"/>
  <c r="H244" i="6"/>
  <c r="F244" i="6"/>
  <c r="D244" i="6"/>
  <c r="G244" i="6"/>
  <c r="E244" i="6"/>
  <c r="C244" i="6"/>
  <c r="B244" i="6"/>
  <c r="A245" i="6"/>
  <c r="N245" i="6" s="1"/>
  <c r="Q244" i="6"/>
  <c r="S244" i="6" s="1"/>
  <c r="P245" i="6" l="1"/>
  <c r="O245" i="6"/>
  <c r="M245" i="6"/>
  <c r="L245" i="6"/>
  <c r="J245" i="6"/>
  <c r="K245" i="6"/>
  <c r="H245" i="6"/>
  <c r="I245" i="6"/>
  <c r="G245" i="6"/>
  <c r="E245" i="6"/>
  <c r="F245" i="6"/>
  <c r="D245" i="6"/>
  <c r="C245" i="6"/>
  <c r="B245" i="6"/>
  <c r="A246" i="6"/>
  <c r="N246" i="6" s="1"/>
  <c r="Q245" i="6"/>
  <c r="S245" i="6" s="1"/>
  <c r="O246" i="6" l="1"/>
  <c r="P246" i="6"/>
  <c r="M246" i="6"/>
  <c r="L246" i="6"/>
  <c r="K246" i="6"/>
  <c r="J246" i="6"/>
  <c r="I246" i="6"/>
  <c r="H246" i="6"/>
  <c r="F246" i="6"/>
  <c r="D246" i="6"/>
  <c r="G246" i="6"/>
  <c r="E246" i="6"/>
  <c r="C246" i="6"/>
  <c r="B246" i="6"/>
  <c r="A247" i="6"/>
  <c r="N247" i="6" s="1"/>
  <c r="Q246" i="6"/>
  <c r="S246" i="6" s="1"/>
  <c r="P247" i="6" l="1"/>
  <c r="O247" i="6"/>
  <c r="M247" i="6"/>
  <c r="L247" i="6"/>
  <c r="J247" i="6"/>
  <c r="K247" i="6"/>
  <c r="H247" i="6"/>
  <c r="I247" i="6"/>
  <c r="G247" i="6"/>
  <c r="E247" i="6"/>
  <c r="F247" i="6"/>
  <c r="D247" i="6"/>
  <c r="C247" i="6"/>
  <c r="B247" i="6"/>
  <c r="A248" i="6"/>
  <c r="N248" i="6" s="1"/>
  <c r="Q247" i="6"/>
  <c r="S247" i="6" s="1"/>
  <c r="P248" i="6" l="1"/>
  <c r="O248" i="6"/>
  <c r="M248" i="6"/>
  <c r="L248" i="6"/>
  <c r="K248" i="6"/>
  <c r="J248" i="6"/>
  <c r="I248" i="6"/>
  <c r="H248" i="6"/>
  <c r="F248" i="6"/>
  <c r="D248" i="6"/>
  <c r="G248" i="6"/>
  <c r="E248" i="6"/>
  <c r="C248" i="6"/>
  <c r="B248" i="6"/>
  <c r="A249" i="6"/>
  <c r="N249" i="6" s="1"/>
  <c r="Q248" i="6"/>
  <c r="S248" i="6" s="1"/>
  <c r="P249" i="6" l="1"/>
  <c r="O249" i="6"/>
  <c r="M249" i="6"/>
  <c r="L249" i="6"/>
  <c r="J249" i="6"/>
  <c r="K249" i="6"/>
  <c r="H249" i="6"/>
  <c r="I249" i="6"/>
  <c r="G249" i="6"/>
  <c r="E249" i="6"/>
  <c r="F249" i="6"/>
  <c r="D249" i="6"/>
  <c r="C249" i="6"/>
  <c r="B249" i="6"/>
  <c r="A250" i="6"/>
  <c r="N250" i="6" s="1"/>
  <c r="Q249" i="6"/>
  <c r="S249" i="6" s="1"/>
  <c r="O250" i="6" l="1"/>
  <c r="M250" i="6"/>
  <c r="P250" i="6"/>
  <c r="L250" i="6"/>
  <c r="K250" i="6"/>
  <c r="J250" i="6"/>
  <c r="I250" i="6"/>
  <c r="H250" i="6"/>
  <c r="F250" i="6"/>
  <c r="D250" i="6"/>
  <c r="G250" i="6"/>
  <c r="E250" i="6"/>
  <c r="C250" i="6"/>
  <c r="B250" i="6"/>
  <c r="A251" i="6"/>
  <c r="N251" i="6" s="1"/>
  <c r="Q250" i="6"/>
  <c r="S250" i="6" s="1"/>
  <c r="P251" i="6" l="1"/>
  <c r="O251" i="6"/>
  <c r="M251" i="6"/>
  <c r="L251" i="6"/>
  <c r="J251" i="6"/>
  <c r="K251" i="6"/>
  <c r="H251" i="6"/>
  <c r="I251" i="6"/>
  <c r="G251" i="6"/>
  <c r="E251" i="6"/>
  <c r="F251" i="6"/>
  <c r="D251" i="6"/>
  <c r="C251" i="6"/>
  <c r="B251" i="6"/>
  <c r="A252" i="6"/>
  <c r="N252" i="6" s="1"/>
  <c r="Q251" i="6"/>
  <c r="S251" i="6" s="1"/>
  <c r="P252" i="6" l="1"/>
  <c r="O252" i="6"/>
  <c r="M252" i="6"/>
  <c r="L252" i="6"/>
  <c r="K252" i="6"/>
  <c r="J252" i="6"/>
  <c r="I252" i="6"/>
  <c r="H252" i="6"/>
  <c r="F252" i="6"/>
  <c r="D252" i="6"/>
  <c r="G252" i="6"/>
  <c r="E252" i="6"/>
  <c r="C252" i="6"/>
  <c r="B252" i="6"/>
  <c r="A253" i="6"/>
  <c r="N253" i="6" s="1"/>
  <c r="Q252" i="6"/>
  <c r="S252" i="6" s="1"/>
  <c r="P253" i="6" l="1"/>
  <c r="O253" i="6"/>
  <c r="M253" i="6"/>
  <c r="L253" i="6"/>
  <c r="J253" i="6"/>
  <c r="K253" i="6"/>
  <c r="H253" i="6"/>
  <c r="I253" i="6"/>
  <c r="G253" i="6"/>
  <c r="E253" i="6"/>
  <c r="F253" i="6"/>
  <c r="D253" i="6"/>
  <c r="C253" i="6"/>
  <c r="B253" i="6"/>
  <c r="A254" i="6"/>
  <c r="N254" i="6" s="1"/>
  <c r="Q253" i="6"/>
  <c r="S253" i="6" s="1"/>
  <c r="O254" i="6" l="1"/>
  <c r="P254" i="6"/>
  <c r="M254" i="6"/>
  <c r="L254" i="6"/>
  <c r="K254" i="6"/>
  <c r="J254" i="6"/>
  <c r="I254" i="6"/>
  <c r="H254" i="6"/>
  <c r="F254" i="6"/>
  <c r="G254" i="6"/>
  <c r="E254" i="6"/>
  <c r="D254" i="6"/>
  <c r="C254" i="6"/>
  <c r="B254" i="6"/>
  <c r="A255" i="6"/>
  <c r="N255" i="6" s="1"/>
  <c r="Q254" i="6"/>
  <c r="S254" i="6" s="1"/>
  <c r="P255" i="6" l="1"/>
  <c r="O255" i="6"/>
  <c r="M255" i="6"/>
  <c r="L255" i="6"/>
  <c r="J255" i="6"/>
  <c r="K255" i="6"/>
  <c r="H255" i="6"/>
  <c r="I255" i="6"/>
  <c r="G255" i="6"/>
  <c r="E255" i="6"/>
  <c r="F255" i="6"/>
  <c r="D255" i="6"/>
  <c r="C255" i="6"/>
  <c r="B255" i="6"/>
  <c r="A256" i="6"/>
  <c r="N256" i="6" s="1"/>
  <c r="Q255" i="6"/>
  <c r="S255" i="6" s="1"/>
  <c r="P256" i="6" l="1"/>
  <c r="O256" i="6"/>
  <c r="M256" i="6"/>
  <c r="L256" i="6"/>
  <c r="K256" i="6"/>
  <c r="J256" i="6"/>
  <c r="I256" i="6"/>
  <c r="H256" i="6"/>
  <c r="F256" i="6"/>
  <c r="G256" i="6"/>
  <c r="E256" i="6"/>
  <c r="C256" i="6"/>
  <c r="D256" i="6"/>
  <c r="B256" i="6"/>
  <c r="A257" i="6"/>
  <c r="N257" i="6" s="1"/>
  <c r="Q256" i="6"/>
  <c r="S256" i="6" s="1"/>
  <c r="P257" i="6" l="1"/>
  <c r="O257" i="6"/>
  <c r="M257" i="6"/>
  <c r="L257" i="6"/>
  <c r="J257" i="6"/>
  <c r="K257" i="6"/>
  <c r="H257" i="6"/>
  <c r="I257" i="6"/>
  <c r="G257" i="6"/>
  <c r="E257" i="6"/>
  <c r="F257" i="6"/>
  <c r="D257" i="6"/>
  <c r="C257" i="6"/>
  <c r="B257" i="6"/>
  <c r="A258" i="6"/>
  <c r="N258" i="6" s="1"/>
  <c r="Q257" i="6"/>
  <c r="S257" i="6" s="1"/>
  <c r="O258" i="6" l="1"/>
  <c r="M258" i="6"/>
  <c r="P258" i="6"/>
  <c r="L258" i="6"/>
  <c r="K258" i="6"/>
  <c r="J258" i="6"/>
  <c r="I258" i="6"/>
  <c r="H258" i="6"/>
  <c r="F258" i="6"/>
  <c r="G258" i="6"/>
  <c r="E258" i="6"/>
  <c r="D258" i="6"/>
  <c r="C258" i="6"/>
  <c r="B258" i="6"/>
  <c r="A259" i="6"/>
  <c r="N259" i="6" s="1"/>
  <c r="Q258" i="6"/>
  <c r="S258" i="6" s="1"/>
  <c r="P259" i="6" l="1"/>
  <c r="O259" i="6"/>
  <c r="M259" i="6"/>
  <c r="L259" i="6"/>
  <c r="J259" i="6"/>
  <c r="K259" i="6"/>
  <c r="H259" i="6"/>
  <c r="I259" i="6"/>
  <c r="G259" i="6"/>
  <c r="E259" i="6"/>
  <c r="F259" i="6"/>
  <c r="D259" i="6"/>
  <c r="C259" i="6"/>
  <c r="B259" i="6"/>
  <c r="A260" i="6"/>
  <c r="N260" i="6" s="1"/>
  <c r="Q259" i="6"/>
  <c r="S259" i="6" s="1"/>
  <c r="P260" i="6" l="1"/>
  <c r="O260" i="6"/>
  <c r="M260" i="6"/>
  <c r="L260" i="6"/>
  <c r="K260" i="6"/>
  <c r="J260" i="6"/>
  <c r="I260" i="6"/>
  <c r="H260" i="6"/>
  <c r="F260" i="6"/>
  <c r="G260" i="6"/>
  <c r="E260" i="6"/>
  <c r="C260" i="6"/>
  <c r="D260" i="6"/>
  <c r="B260" i="6"/>
  <c r="A261" i="6"/>
  <c r="N261" i="6" s="1"/>
  <c r="Q260" i="6"/>
  <c r="S260" i="6" s="1"/>
  <c r="P261" i="6" l="1"/>
  <c r="O261" i="6"/>
  <c r="M261" i="6"/>
  <c r="L261" i="6"/>
  <c r="J261" i="6"/>
  <c r="K261" i="6"/>
  <c r="H261" i="6"/>
  <c r="I261" i="6"/>
  <c r="G261" i="6"/>
  <c r="E261" i="6"/>
  <c r="F261" i="6"/>
  <c r="D261" i="6"/>
  <c r="C261" i="6"/>
  <c r="B261" i="6"/>
  <c r="A262" i="6"/>
  <c r="N262" i="6" s="1"/>
  <c r="Q261" i="6"/>
  <c r="S261" i="6" s="1"/>
  <c r="O262" i="6" l="1"/>
  <c r="P262" i="6"/>
  <c r="M262" i="6"/>
  <c r="L262" i="6"/>
  <c r="K262" i="6"/>
  <c r="J262" i="6"/>
  <c r="I262" i="6"/>
  <c r="H262" i="6"/>
  <c r="F262" i="6"/>
  <c r="G262" i="6"/>
  <c r="E262" i="6"/>
  <c r="D262" i="6"/>
  <c r="C262" i="6"/>
  <c r="B262" i="6"/>
  <c r="A263" i="6"/>
  <c r="N263" i="6" s="1"/>
  <c r="Q262" i="6"/>
  <c r="S262" i="6" s="1"/>
  <c r="P263" i="6" l="1"/>
  <c r="O263" i="6"/>
  <c r="M263" i="6"/>
  <c r="L263" i="6"/>
  <c r="J263" i="6"/>
  <c r="K263" i="6"/>
  <c r="H263" i="6"/>
  <c r="I263" i="6"/>
  <c r="G263" i="6"/>
  <c r="E263" i="6"/>
  <c r="F263" i="6"/>
  <c r="D263" i="6"/>
  <c r="C263" i="6"/>
  <c r="B263" i="6"/>
  <c r="A264" i="6"/>
  <c r="N264" i="6" s="1"/>
  <c r="Q263" i="6"/>
  <c r="S263" i="6" s="1"/>
  <c r="P264" i="6" l="1"/>
  <c r="O264" i="6"/>
  <c r="M264" i="6"/>
  <c r="L264" i="6"/>
  <c r="K264" i="6"/>
  <c r="J264" i="6"/>
  <c r="I264" i="6"/>
  <c r="H264" i="6"/>
  <c r="F264" i="6"/>
  <c r="G264" i="6"/>
  <c r="E264" i="6"/>
  <c r="C264" i="6"/>
  <c r="D264" i="6"/>
  <c r="B264" i="6"/>
  <c r="A265" i="6"/>
  <c r="N265" i="6" s="1"/>
  <c r="Q264" i="6"/>
  <c r="S264" i="6" s="1"/>
  <c r="P265" i="6" l="1"/>
  <c r="O265" i="6"/>
  <c r="M265" i="6"/>
  <c r="L265" i="6"/>
  <c r="J265" i="6"/>
  <c r="K265" i="6"/>
  <c r="H265" i="6"/>
  <c r="I265" i="6"/>
  <c r="G265" i="6"/>
  <c r="E265" i="6"/>
  <c r="F265" i="6"/>
  <c r="D265" i="6"/>
  <c r="C265" i="6"/>
  <c r="B265" i="6"/>
  <c r="A266" i="6"/>
  <c r="N266" i="6" s="1"/>
  <c r="Q265" i="6"/>
  <c r="S265" i="6" s="1"/>
  <c r="O266" i="6" l="1"/>
  <c r="M266" i="6"/>
  <c r="P266" i="6"/>
  <c r="L266" i="6"/>
  <c r="K266" i="6"/>
  <c r="J266" i="6"/>
  <c r="I266" i="6"/>
  <c r="H266" i="6"/>
  <c r="F266" i="6"/>
  <c r="G266" i="6"/>
  <c r="E266" i="6"/>
  <c r="D266" i="6"/>
  <c r="C266" i="6"/>
  <c r="B266" i="6"/>
  <c r="A267" i="6"/>
  <c r="N267" i="6" s="1"/>
  <c r="Q266" i="6"/>
  <c r="S266" i="6" s="1"/>
  <c r="P267" i="6" l="1"/>
  <c r="O267" i="6"/>
  <c r="M267" i="6"/>
  <c r="L267" i="6"/>
  <c r="J267" i="6"/>
  <c r="K267" i="6"/>
  <c r="H267" i="6"/>
  <c r="I267" i="6"/>
  <c r="G267" i="6"/>
  <c r="E267" i="6"/>
  <c r="F267" i="6"/>
  <c r="D267" i="6"/>
  <c r="C267" i="6"/>
  <c r="B267" i="6"/>
  <c r="A268" i="6"/>
  <c r="N268" i="6" s="1"/>
  <c r="Q267" i="6"/>
  <c r="S267" i="6" s="1"/>
  <c r="P268" i="6" l="1"/>
  <c r="O268" i="6"/>
  <c r="M268" i="6"/>
  <c r="L268" i="6"/>
  <c r="K268" i="6"/>
  <c r="J268" i="6"/>
  <c r="I268" i="6"/>
  <c r="H268" i="6"/>
  <c r="F268" i="6"/>
  <c r="G268" i="6"/>
  <c r="E268" i="6"/>
  <c r="C268" i="6"/>
  <c r="D268" i="6"/>
  <c r="B268" i="6"/>
  <c r="A269" i="6"/>
  <c r="N269" i="6" s="1"/>
  <c r="Q268" i="6"/>
  <c r="S268" i="6" s="1"/>
  <c r="P269" i="6" l="1"/>
  <c r="O269" i="6"/>
  <c r="M269" i="6"/>
  <c r="L269" i="6"/>
  <c r="J269" i="6"/>
  <c r="K269" i="6"/>
  <c r="H269" i="6"/>
  <c r="I269" i="6"/>
  <c r="G269" i="6"/>
  <c r="E269" i="6"/>
  <c r="F269" i="6"/>
  <c r="D269" i="6"/>
  <c r="C269" i="6"/>
  <c r="B269" i="6"/>
  <c r="A270" i="6"/>
  <c r="N270" i="6" s="1"/>
  <c r="Q269" i="6"/>
  <c r="S269" i="6" s="1"/>
  <c r="O270" i="6" l="1"/>
  <c r="P270" i="6"/>
  <c r="M270" i="6"/>
  <c r="L270" i="6"/>
  <c r="K270" i="6"/>
  <c r="J270" i="6"/>
  <c r="I270" i="6"/>
  <c r="H270" i="6"/>
  <c r="F270" i="6"/>
  <c r="G270" i="6"/>
  <c r="E270" i="6"/>
  <c r="D270" i="6"/>
  <c r="C270" i="6"/>
  <c r="B270" i="6"/>
  <c r="A271" i="6"/>
  <c r="N271" i="6" s="1"/>
  <c r="Q270" i="6"/>
  <c r="S270" i="6" s="1"/>
  <c r="P271" i="6" l="1"/>
  <c r="O271" i="6"/>
  <c r="M271" i="6"/>
  <c r="L271" i="6"/>
  <c r="J271" i="6"/>
  <c r="K271" i="6"/>
  <c r="H271" i="6"/>
  <c r="I271" i="6"/>
  <c r="G271" i="6"/>
  <c r="E271" i="6"/>
  <c r="F271" i="6"/>
  <c r="D271" i="6"/>
  <c r="C271" i="6"/>
  <c r="B271" i="6"/>
  <c r="A272" i="6"/>
  <c r="N272" i="6" s="1"/>
  <c r="Q271" i="6"/>
  <c r="S271" i="6" s="1"/>
  <c r="P272" i="6" l="1"/>
  <c r="O272" i="6"/>
  <c r="M272" i="6"/>
  <c r="L272" i="6"/>
  <c r="K272" i="6"/>
  <c r="J272" i="6"/>
  <c r="I272" i="6"/>
  <c r="H272" i="6"/>
  <c r="F272" i="6"/>
  <c r="G272" i="6"/>
  <c r="E272" i="6"/>
  <c r="C272" i="6"/>
  <c r="D272" i="6"/>
  <c r="B272" i="6"/>
  <c r="A273" i="6"/>
  <c r="N273" i="6" s="1"/>
  <c r="Q272" i="6"/>
  <c r="S272" i="6" s="1"/>
  <c r="P273" i="6" l="1"/>
  <c r="O273" i="6"/>
  <c r="M273" i="6"/>
  <c r="L273" i="6"/>
  <c r="J273" i="6"/>
  <c r="K273" i="6"/>
  <c r="H273" i="6"/>
  <c r="I273" i="6"/>
  <c r="G273" i="6"/>
  <c r="E273" i="6"/>
  <c r="F273" i="6"/>
  <c r="D273" i="6"/>
  <c r="C273" i="6"/>
  <c r="B273" i="6"/>
  <c r="A274" i="6"/>
  <c r="N274" i="6" s="1"/>
  <c r="Q273" i="6"/>
  <c r="S273" i="6" s="1"/>
  <c r="O274" i="6" l="1"/>
  <c r="P274" i="6"/>
  <c r="M274" i="6"/>
  <c r="L274" i="6"/>
  <c r="K274" i="6"/>
  <c r="J274" i="6"/>
  <c r="I274" i="6"/>
  <c r="H274" i="6"/>
  <c r="F274" i="6"/>
  <c r="G274" i="6"/>
  <c r="E274" i="6"/>
  <c r="D274" i="6"/>
  <c r="C274" i="6"/>
  <c r="B274" i="6"/>
  <c r="A275" i="6"/>
  <c r="N275" i="6" s="1"/>
  <c r="Q274" i="6"/>
  <c r="S274" i="6" s="1"/>
  <c r="P275" i="6" l="1"/>
  <c r="M275" i="6"/>
  <c r="O275" i="6"/>
  <c r="L275" i="6"/>
  <c r="J275" i="6"/>
  <c r="K275" i="6"/>
  <c r="H275" i="6"/>
  <c r="I275" i="6"/>
  <c r="G275" i="6"/>
  <c r="E275" i="6"/>
  <c r="F275" i="6"/>
  <c r="D275" i="6"/>
  <c r="C275" i="6"/>
  <c r="B275" i="6"/>
  <c r="A276" i="6"/>
  <c r="N276" i="6" s="1"/>
  <c r="Q275" i="6"/>
  <c r="S275" i="6" s="1"/>
  <c r="P276" i="6" l="1"/>
  <c r="O276" i="6"/>
  <c r="M276" i="6"/>
  <c r="L276" i="6"/>
  <c r="K276" i="6"/>
  <c r="J276" i="6"/>
  <c r="I276" i="6"/>
  <c r="H276" i="6"/>
  <c r="F276" i="6"/>
  <c r="G276" i="6"/>
  <c r="E276" i="6"/>
  <c r="C276" i="6"/>
  <c r="D276" i="6"/>
  <c r="B276" i="6"/>
  <c r="A277" i="6"/>
  <c r="N277" i="6" s="1"/>
  <c r="Q276" i="6"/>
  <c r="S276" i="6" s="1"/>
  <c r="P277" i="6" l="1"/>
  <c r="O277" i="6"/>
  <c r="M277" i="6"/>
  <c r="L277" i="6"/>
  <c r="J277" i="6"/>
  <c r="K277" i="6"/>
  <c r="H277" i="6"/>
  <c r="I277" i="6"/>
  <c r="G277" i="6"/>
  <c r="E277" i="6"/>
  <c r="F277" i="6"/>
  <c r="D277" i="6"/>
  <c r="C277" i="6"/>
  <c r="B277" i="6"/>
  <c r="A278" i="6"/>
  <c r="N278" i="6" s="1"/>
  <c r="Q277" i="6"/>
  <c r="S277" i="6" s="1"/>
  <c r="O278" i="6" l="1"/>
  <c r="P278" i="6"/>
  <c r="M278" i="6"/>
  <c r="L278" i="6"/>
  <c r="K278" i="6"/>
  <c r="J278" i="6"/>
  <c r="I278" i="6"/>
  <c r="H278" i="6"/>
  <c r="F278" i="6"/>
  <c r="G278" i="6"/>
  <c r="E278" i="6"/>
  <c r="D278" i="6"/>
  <c r="C278" i="6"/>
  <c r="B278" i="6"/>
  <c r="A279" i="6"/>
  <c r="N279" i="6" s="1"/>
  <c r="Q278" i="6"/>
  <c r="S278" i="6" s="1"/>
  <c r="P279" i="6" l="1"/>
  <c r="O279" i="6"/>
  <c r="M279" i="6"/>
  <c r="L279" i="6"/>
  <c r="J279" i="6"/>
  <c r="K279" i="6"/>
  <c r="H279" i="6"/>
  <c r="I279" i="6"/>
  <c r="G279" i="6"/>
  <c r="E279" i="6"/>
  <c r="F279" i="6"/>
  <c r="D279" i="6"/>
  <c r="C279" i="6"/>
  <c r="B279" i="6"/>
  <c r="A280" i="6"/>
  <c r="N280" i="6" s="1"/>
  <c r="Q279" i="6"/>
  <c r="S279" i="6" s="1"/>
  <c r="P280" i="6" l="1"/>
  <c r="O280" i="6"/>
  <c r="M280" i="6"/>
  <c r="L280" i="6"/>
  <c r="K280" i="6"/>
  <c r="J280" i="6"/>
  <c r="I280" i="6"/>
  <c r="H280" i="6"/>
  <c r="F280" i="6"/>
  <c r="G280" i="6"/>
  <c r="E280" i="6"/>
  <c r="C280" i="6"/>
  <c r="D280" i="6"/>
  <c r="B280" i="6"/>
  <c r="A281" i="6"/>
  <c r="N281" i="6" s="1"/>
  <c r="Q280" i="6"/>
  <c r="S280" i="6" s="1"/>
  <c r="P281" i="6" l="1"/>
  <c r="O281" i="6"/>
  <c r="M281" i="6"/>
  <c r="L281" i="6"/>
  <c r="J281" i="6"/>
  <c r="K281" i="6"/>
  <c r="H281" i="6"/>
  <c r="I281" i="6"/>
  <c r="G281" i="6"/>
  <c r="E281" i="6"/>
  <c r="F281" i="6"/>
  <c r="D281" i="6"/>
  <c r="C281" i="6"/>
  <c r="B281" i="6"/>
  <c r="A282" i="6"/>
  <c r="N282" i="6" s="1"/>
  <c r="Q281" i="6"/>
  <c r="S281" i="6" s="1"/>
  <c r="O282" i="6" l="1"/>
  <c r="P282" i="6"/>
  <c r="M282" i="6"/>
  <c r="L282" i="6"/>
  <c r="K282" i="6"/>
  <c r="J282" i="6"/>
  <c r="I282" i="6"/>
  <c r="H282" i="6"/>
  <c r="F282" i="6"/>
  <c r="G282" i="6"/>
  <c r="E282" i="6"/>
  <c r="D282" i="6"/>
  <c r="C282" i="6"/>
  <c r="B282" i="6"/>
  <c r="A283" i="6"/>
  <c r="N283" i="6" s="1"/>
  <c r="Q282" i="6"/>
  <c r="S282" i="6" s="1"/>
  <c r="P283" i="6" l="1"/>
  <c r="M283" i="6"/>
  <c r="O283" i="6"/>
  <c r="L283" i="6"/>
  <c r="J283" i="6"/>
  <c r="K283" i="6"/>
  <c r="H283" i="6"/>
  <c r="I283" i="6"/>
  <c r="G283" i="6"/>
  <c r="E283" i="6"/>
  <c r="F283" i="6"/>
  <c r="D283" i="6"/>
  <c r="C283" i="6"/>
  <c r="B283" i="6"/>
  <c r="A284" i="6"/>
  <c r="N284" i="6" s="1"/>
  <c r="Q283" i="6"/>
  <c r="S283" i="6" s="1"/>
  <c r="P284" i="6" l="1"/>
  <c r="O284" i="6"/>
  <c r="M284" i="6"/>
  <c r="L284" i="6"/>
  <c r="K284" i="6"/>
  <c r="J284" i="6"/>
  <c r="I284" i="6"/>
  <c r="H284" i="6"/>
  <c r="F284" i="6"/>
  <c r="G284" i="6"/>
  <c r="E284" i="6"/>
  <c r="C284" i="6"/>
  <c r="D284" i="6"/>
  <c r="B284" i="6"/>
  <c r="A285" i="6"/>
  <c r="N285" i="6" s="1"/>
  <c r="Q284" i="6"/>
  <c r="S284" i="6" s="1"/>
  <c r="P285" i="6" l="1"/>
  <c r="O285" i="6"/>
  <c r="M285" i="6"/>
  <c r="L285" i="6"/>
  <c r="J285" i="6"/>
  <c r="K285" i="6"/>
  <c r="H285" i="6"/>
  <c r="I285" i="6"/>
  <c r="G285" i="6"/>
  <c r="E285" i="6"/>
  <c r="F285" i="6"/>
  <c r="D285" i="6"/>
  <c r="C285" i="6"/>
  <c r="B285" i="6"/>
  <c r="A286" i="6"/>
  <c r="N286" i="6" s="1"/>
  <c r="Q285" i="6"/>
  <c r="S285" i="6" s="1"/>
  <c r="O286" i="6" l="1"/>
  <c r="P286" i="6"/>
  <c r="M286" i="6"/>
  <c r="L286" i="6"/>
  <c r="K286" i="6"/>
  <c r="J286" i="6"/>
  <c r="I286" i="6"/>
  <c r="H286" i="6"/>
  <c r="F286" i="6"/>
  <c r="G286" i="6"/>
  <c r="E286" i="6"/>
  <c r="D286" i="6"/>
  <c r="C286" i="6"/>
  <c r="B286" i="6"/>
  <c r="A287" i="6"/>
  <c r="N287" i="6" s="1"/>
  <c r="Q286" i="6"/>
  <c r="S286" i="6" s="1"/>
  <c r="P287" i="6" l="1"/>
  <c r="O287" i="6"/>
  <c r="M287" i="6"/>
  <c r="L287" i="6"/>
  <c r="J287" i="6"/>
  <c r="K287" i="6"/>
  <c r="H287" i="6"/>
  <c r="I287" i="6"/>
  <c r="G287" i="6"/>
  <c r="E287" i="6"/>
  <c r="F287" i="6"/>
  <c r="D287" i="6"/>
  <c r="C287" i="6"/>
  <c r="B287" i="6"/>
  <c r="A288" i="6"/>
  <c r="N288" i="6" s="1"/>
  <c r="Q287" i="6"/>
  <c r="S287" i="6" s="1"/>
  <c r="P288" i="6" l="1"/>
  <c r="O288" i="6"/>
  <c r="M288" i="6"/>
  <c r="L288" i="6"/>
  <c r="K288" i="6"/>
  <c r="J288" i="6"/>
  <c r="I288" i="6"/>
  <c r="H288" i="6"/>
  <c r="F288" i="6"/>
  <c r="G288" i="6"/>
  <c r="E288" i="6"/>
  <c r="C288" i="6"/>
  <c r="D288" i="6"/>
  <c r="B288" i="6"/>
  <c r="Q288" i="6"/>
  <c r="S288" i="6" s="1"/>
  <c r="A289" i="6"/>
  <c r="N289" i="6" s="1"/>
  <c r="P289" i="6" l="1"/>
  <c r="O289" i="6"/>
  <c r="M289" i="6"/>
  <c r="L289" i="6"/>
  <c r="J289" i="6"/>
  <c r="K289" i="6"/>
  <c r="H289" i="6"/>
  <c r="I289" i="6"/>
  <c r="G289" i="6"/>
  <c r="E289" i="6"/>
  <c r="F289" i="6"/>
  <c r="D289" i="6"/>
  <c r="C289" i="6"/>
  <c r="B289" i="6"/>
  <c r="A290" i="6"/>
  <c r="N290" i="6" s="1"/>
  <c r="Q289" i="6"/>
  <c r="S289" i="6" s="1"/>
  <c r="O290" i="6" l="1"/>
  <c r="P290" i="6"/>
  <c r="M290" i="6"/>
  <c r="L290" i="6"/>
  <c r="K290" i="6"/>
  <c r="J290" i="6"/>
  <c r="I290" i="6"/>
  <c r="H290" i="6"/>
  <c r="F290" i="6"/>
  <c r="G290" i="6"/>
  <c r="E290" i="6"/>
  <c r="D290" i="6"/>
  <c r="C290" i="6"/>
  <c r="B290" i="6"/>
  <c r="Q290" i="6"/>
  <c r="S290" i="6" s="1"/>
  <c r="A291" i="6"/>
  <c r="N291" i="6" s="1"/>
  <c r="P291" i="6" l="1"/>
  <c r="M291" i="6"/>
  <c r="O291" i="6"/>
  <c r="L291" i="6"/>
  <c r="J291" i="6"/>
  <c r="K291" i="6"/>
  <c r="H291" i="6"/>
  <c r="I291" i="6"/>
  <c r="G291" i="6"/>
  <c r="E291" i="6"/>
  <c r="F291" i="6"/>
  <c r="D291" i="6"/>
  <c r="C291" i="6"/>
  <c r="B291" i="6"/>
  <c r="Q291" i="6"/>
  <c r="S291" i="6" s="1"/>
  <c r="A292" i="6"/>
  <c r="N292" i="6" s="1"/>
  <c r="P292" i="6" l="1"/>
  <c r="O292" i="6"/>
  <c r="M292" i="6"/>
  <c r="L292" i="6"/>
  <c r="K292" i="6"/>
  <c r="J292" i="6"/>
  <c r="I292" i="6"/>
  <c r="H292" i="6"/>
  <c r="F292" i="6"/>
  <c r="G292" i="6"/>
  <c r="E292" i="6"/>
  <c r="C292" i="6"/>
  <c r="D292" i="6"/>
  <c r="B292" i="6"/>
  <c r="Q292" i="6"/>
  <c r="S292" i="6" s="1"/>
  <c r="A293" i="6"/>
  <c r="N293" i="6" s="1"/>
  <c r="P293" i="6" l="1"/>
  <c r="O293" i="6"/>
  <c r="M293" i="6"/>
  <c r="L293" i="6"/>
  <c r="J293" i="6"/>
  <c r="K293" i="6"/>
  <c r="H293" i="6"/>
  <c r="I293" i="6"/>
  <c r="G293" i="6"/>
  <c r="E293" i="6"/>
  <c r="F293" i="6"/>
  <c r="D293" i="6"/>
  <c r="C293" i="6"/>
  <c r="B293" i="6"/>
  <c r="Q293" i="6"/>
  <c r="S293" i="6" s="1"/>
  <c r="A294" i="6"/>
  <c r="N294" i="6" s="1"/>
  <c r="O294" i="6" l="1"/>
  <c r="P294" i="6"/>
  <c r="M294" i="6"/>
  <c r="L294" i="6"/>
  <c r="K294" i="6"/>
  <c r="J294" i="6"/>
  <c r="I294" i="6"/>
  <c r="H294" i="6"/>
  <c r="F294" i="6"/>
  <c r="G294" i="6"/>
  <c r="E294" i="6"/>
  <c r="D294" i="6"/>
  <c r="C294" i="6"/>
  <c r="B294" i="6"/>
  <c r="Q294" i="6"/>
  <c r="S294" i="6" s="1"/>
  <c r="A295" i="6"/>
  <c r="N295" i="6" s="1"/>
  <c r="P295" i="6" l="1"/>
  <c r="O295" i="6"/>
  <c r="M295" i="6"/>
  <c r="L295" i="6"/>
  <c r="J295" i="6"/>
  <c r="K295" i="6"/>
  <c r="H295" i="6"/>
  <c r="I295" i="6"/>
  <c r="G295" i="6"/>
  <c r="E295" i="6"/>
  <c r="F295" i="6"/>
  <c r="D295" i="6"/>
  <c r="C295" i="6"/>
  <c r="B295" i="6"/>
  <c r="A296" i="6"/>
  <c r="N296" i="6" s="1"/>
  <c r="Q295" i="6"/>
  <c r="S295" i="6" s="1"/>
  <c r="P296" i="6" l="1"/>
  <c r="O296" i="6"/>
  <c r="M296" i="6"/>
  <c r="L296" i="6"/>
  <c r="K296" i="6"/>
  <c r="J296" i="6"/>
  <c r="I296" i="6"/>
  <c r="H296" i="6"/>
  <c r="F296" i="6"/>
  <c r="G296" i="6"/>
  <c r="E296" i="6"/>
  <c r="C296" i="6"/>
  <c r="D296" i="6"/>
  <c r="B296" i="6"/>
  <c r="Q296" i="6"/>
  <c r="S296" i="6" s="1"/>
  <c r="A297" i="6"/>
  <c r="N297" i="6" s="1"/>
  <c r="P297" i="6" l="1"/>
  <c r="O297" i="6"/>
  <c r="M297" i="6"/>
  <c r="L297" i="6"/>
  <c r="J297" i="6"/>
  <c r="K297" i="6"/>
  <c r="H297" i="6"/>
  <c r="I297" i="6"/>
  <c r="G297" i="6"/>
  <c r="E297" i="6"/>
  <c r="F297" i="6"/>
  <c r="D297" i="6"/>
  <c r="C297" i="6"/>
  <c r="B297" i="6"/>
  <c r="Q297" i="6"/>
  <c r="S297" i="6" s="1"/>
  <c r="A298" i="6"/>
  <c r="N298" i="6" s="1"/>
  <c r="O298" i="6" l="1"/>
  <c r="P298" i="6"/>
  <c r="M298" i="6"/>
  <c r="L298" i="6"/>
  <c r="K298" i="6"/>
  <c r="J298" i="6"/>
  <c r="I298" i="6"/>
  <c r="H298" i="6"/>
  <c r="F298" i="6"/>
  <c r="G298" i="6"/>
  <c r="E298" i="6"/>
  <c r="D298" i="6"/>
  <c r="C298" i="6"/>
  <c r="B298" i="6"/>
  <c r="A299" i="6"/>
  <c r="N299" i="6" s="1"/>
  <c r="Q298" i="6"/>
  <c r="S298" i="6" s="1"/>
  <c r="P299" i="6" l="1"/>
  <c r="M299" i="6"/>
  <c r="O299" i="6"/>
  <c r="L299" i="6"/>
  <c r="J299" i="6"/>
  <c r="K299" i="6"/>
  <c r="H299" i="6"/>
  <c r="I299" i="6"/>
  <c r="G299" i="6"/>
  <c r="E299" i="6"/>
  <c r="F299" i="6"/>
  <c r="D299" i="6"/>
  <c r="C299" i="6"/>
  <c r="B299" i="6"/>
  <c r="A300" i="6"/>
  <c r="N300" i="6" s="1"/>
  <c r="Q299" i="6"/>
  <c r="S299" i="6" s="1"/>
  <c r="P300" i="6" l="1"/>
  <c r="O300" i="6"/>
  <c r="M300" i="6"/>
  <c r="L300" i="6"/>
  <c r="K300" i="6"/>
  <c r="J300" i="6"/>
  <c r="I300" i="6"/>
  <c r="H300" i="6"/>
  <c r="F300" i="6"/>
  <c r="G300" i="6"/>
  <c r="E300" i="6"/>
  <c r="C300" i="6"/>
  <c r="D300" i="6"/>
  <c r="B300" i="6"/>
  <c r="Q300" i="6"/>
  <c r="S300" i="6" s="1"/>
  <c r="A301" i="6"/>
  <c r="N301" i="6" s="1"/>
  <c r="P301" i="6" l="1"/>
  <c r="O301" i="6"/>
  <c r="M301" i="6"/>
  <c r="L301" i="6"/>
  <c r="J301" i="6"/>
  <c r="K301" i="6"/>
  <c r="H301" i="6"/>
  <c r="I301" i="6"/>
  <c r="G301" i="6"/>
  <c r="E301" i="6"/>
  <c r="F301" i="6"/>
  <c r="D301" i="6"/>
  <c r="C301" i="6"/>
  <c r="B301" i="6"/>
  <c r="A302" i="6"/>
  <c r="N302" i="6" s="1"/>
  <c r="Q301" i="6"/>
  <c r="S301" i="6" s="1"/>
  <c r="O302" i="6" l="1"/>
  <c r="P302" i="6"/>
  <c r="M302" i="6"/>
  <c r="L302" i="6"/>
  <c r="K302" i="6"/>
  <c r="J302" i="6"/>
  <c r="I302" i="6"/>
  <c r="H302" i="6"/>
  <c r="F302" i="6"/>
  <c r="G302" i="6"/>
  <c r="E302" i="6"/>
  <c r="D302" i="6"/>
  <c r="C302" i="6"/>
  <c r="B302" i="6"/>
  <c r="A303" i="6"/>
  <c r="N303" i="6" s="1"/>
  <c r="Q302" i="6"/>
  <c r="S302" i="6" s="1"/>
  <c r="P303" i="6" l="1"/>
  <c r="O303" i="6"/>
  <c r="M303" i="6"/>
  <c r="L303" i="6"/>
  <c r="J303" i="6"/>
  <c r="K303" i="6"/>
  <c r="H303" i="6"/>
  <c r="I303" i="6"/>
  <c r="G303" i="6"/>
  <c r="E303" i="6"/>
  <c r="F303" i="6"/>
  <c r="D303" i="6"/>
  <c r="C303" i="6"/>
  <c r="B303" i="6"/>
  <c r="Q303" i="6"/>
  <c r="S303" i="6" s="1"/>
  <c r="A304" i="6"/>
  <c r="N304" i="6" s="1"/>
  <c r="P304" i="6" l="1"/>
  <c r="O304" i="6"/>
  <c r="M304" i="6"/>
  <c r="L304" i="6"/>
  <c r="K304" i="6"/>
  <c r="J304" i="6"/>
  <c r="I304" i="6"/>
  <c r="H304" i="6"/>
  <c r="F304" i="6"/>
  <c r="G304" i="6"/>
  <c r="E304" i="6"/>
  <c r="C304" i="6"/>
  <c r="D304" i="6"/>
  <c r="B304" i="6"/>
  <c r="Q304" i="6"/>
  <c r="S304" i="6" s="1"/>
  <c r="A305" i="6"/>
  <c r="N305" i="6" s="1"/>
  <c r="P305" i="6" l="1"/>
  <c r="O305" i="6"/>
  <c r="M305" i="6"/>
  <c r="L305" i="6"/>
  <c r="J305" i="6"/>
  <c r="K305" i="6"/>
  <c r="H305" i="6"/>
  <c r="I305" i="6"/>
  <c r="G305" i="6"/>
  <c r="E305" i="6"/>
  <c r="F305" i="6"/>
  <c r="D305" i="6"/>
  <c r="C305" i="6"/>
  <c r="B305" i="6"/>
  <c r="Q305" i="6"/>
  <c r="S305" i="6" s="1"/>
  <c r="A306" i="6"/>
  <c r="N306" i="6" s="1"/>
  <c r="O306" i="6" l="1"/>
  <c r="P306" i="6"/>
  <c r="M306" i="6"/>
  <c r="L306" i="6"/>
  <c r="K306" i="6"/>
  <c r="J306" i="6"/>
  <c r="I306" i="6"/>
  <c r="H306" i="6"/>
  <c r="F306" i="6"/>
  <c r="G306" i="6"/>
  <c r="E306" i="6"/>
  <c r="D306" i="6"/>
  <c r="B306" i="6"/>
  <c r="C306" i="6"/>
  <c r="A307" i="6"/>
  <c r="N307" i="6" s="1"/>
  <c r="Q306" i="6"/>
  <c r="S306" i="6" s="1"/>
  <c r="P307" i="6" l="1"/>
  <c r="M307" i="6"/>
  <c r="O307" i="6"/>
  <c r="L307" i="6"/>
  <c r="J307" i="6"/>
  <c r="K307" i="6"/>
  <c r="H307" i="6"/>
  <c r="I307" i="6"/>
  <c r="G307" i="6"/>
  <c r="E307" i="6"/>
  <c r="F307" i="6"/>
  <c r="D307" i="6"/>
  <c r="C307" i="6"/>
  <c r="B307" i="6"/>
  <c r="Q307" i="6"/>
  <c r="S307" i="6" s="1"/>
  <c r="A308" i="6"/>
  <c r="N308" i="6" s="1"/>
  <c r="P308" i="6" l="1"/>
  <c r="O308" i="6"/>
  <c r="M308" i="6"/>
  <c r="L308" i="6"/>
  <c r="K308" i="6"/>
  <c r="J308" i="6"/>
  <c r="I308" i="6"/>
  <c r="H308" i="6"/>
  <c r="F308" i="6"/>
  <c r="G308" i="6"/>
  <c r="E308" i="6"/>
  <c r="D308" i="6"/>
  <c r="B308" i="6"/>
  <c r="C308" i="6"/>
  <c r="Q308" i="6"/>
  <c r="S308" i="6" s="1"/>
  <c r="A309" i="6"/>
  <c r="N309" i="6" s="1"/>
  <c r="P309" i="6" l="1"/>
  <c r="O309" i="6"/>
  <c r="M309" i="6"/>
  <c r="L309" i="6"/>
  <c r="J309" i="6"/>
  <c r="K309" i="6"/>
  <c r="H309" i="6"/>
  <c r="I309" i="6"/>
  <c r="G309" i="6"/>
  <c r="E309" i="6"/>
  <c r="F309" i="6"/>
  <c r="D309" i="6"/>
  <c r="C309" i="6"/>
  <c r="B309" i="6"/>
  <c r="Q309" i="6"/>
  <c r="S309" i="6" s="1"/>
  <c r="A310" i="6"/>
  <c r="N310" i="6" s="1"/>
  <c r="O310" i="6" l="1"/>
  <c r="P310" i="6"/>
  <c r="M310" i="6"/>
  <c r="L310" i="6"/>
  <c r="K310" i="6"/>
  <c r="J310" i="6"/>
  <c r="I310" i="6"/>
  <c r="H310" i="6"/>
  <c r="F310" i="6"/>
  <c r="G310" i="6"/>
  <c r="E310" i="6"/>
  <c r="D310" i="6"/>
  <c r="B310" i="6"/>
  <c r="C310" i="6"/>
  <c r="A311" i="6"/>
  <c r="N311" i="6" s="1"/>
  <c r="Q310" i="6"/>
  <c r="S310" i="6" s="1"/>
  <c r="P311" i="6" l="1"/>
  <c r="O311" i="6"/>
  <c r="M311" i="6"/>
  <c r="L311" i="6"/>
  <c r="J311" i="6"/>
  <c r="K311" i="6"/>
  <c r="H311" i="6"/>
  <c r="I311" i="6"/>
  <c r="G311" i="6"/>
  <c r="E311" i="6"/>
  <c r="F311" i="6"/>
  <c r="D311" i="6"/>
  <c r="C311" i="6"/>
  <c r="B311" i="6"/>
  <c r="Q311" i="6"/>
  <c r="S311" i="6" s="1"/>
  <c r="A312" i="6"/>
  <c r="N312" i="6" s="1"/>
  <c r="P312" i="6" l="1"/>
  <c r="O312" i="6"/>
  <c r="M312" i="6"/>
  <c r="L312" i="6"/>
  <c r="K312" i="6"/>
  <c r="J312" i="6"/>
  <c r="I312" i="6"/>
  <c r="H312" i="6"/>
  <c r="F312" i="6"/>
  <c r="G312" i="6"/>
  <c r="E312" i="6"/>
  <c r="D312" i="6"/>
  <c r="B312" i="6"/>
  <c r="C312" i="6"/>
  <c r="Q312" i="6"/>
  <c r="S312" i="6" s="1"/>
  <c r="A313" i="6"/>
  <c r="N313" i="6" s="1"/>
  <c r="P313" i="6" l="1"/>
  <c r="O313" i="6"/>
  <c r="M313" i="6"/>
  <c r="L313" i="6"/>
  <c r="J313" i="6"/>
  <c r="K313" i="6"/>
  <c r="H313" i="6"/>
  <c r="I313" i="6"/>
  <c r="G313" i="6"/>
  <c r="E313" i="6"/>
  <c r="F313" i="6"/>
  <c r="D313" i="6"/>
  <c r="C313" i="6"/>
  <c r="B313" i="6"/>
  <c r="A314" i="6"/>
  <c r="N314" i="6" s="1"/>
  <c r="Q313" i="6"/>
  <c r="S313" i="6" s="1"/>
  <c r="O314" i="6" l="1"/>
  <c r="P314" i="6"/>
  <c r="M314" i="6"/>
  <c r="L314" i="6"/>
  <c r="K314" i="6"/>
  <c r="J314" i="6"/>
  <c r="I314" i="6"/>
  <c r="H314" i="6"/>
  <c r="F314" i="6"/>
  <c r="G314" i="6"/>
  <c r="E314" i="6"/>
  <c r="D314" i="6"/>
  <c r="B314" i="6"/>
  <c r="C314" i="6"/>
  <c r="Q314" i="6"/>
  <c r="S314" i="6" s="1"/>
  <c r="A315" i="6"/>
  <c r="N315" i="6" s="1"/>
  <c r="P315" i="6" l="1"/>
  <c r="M315" i="6"/>
  <c r="O315" i="6"/>
  <c r="L315" i="6"/>
  <c r="J315" i="6"/>
  <c r="K315" i="6"/>
  <c r="H315" i="6"/>
  <c r="I315" i="6"/>
  <c r="G315" i="6"/>
  <c r="E315" i="6"/>
  <c r="F315" i="6"/>
  <c r="D315" i="6"/>
  <c r="C315" i="6"/>
  <c r="B315" i="6"/>
  <c r="Q315" i="6"/>
  <c r="S315" i="6" s="1"/>
  <c r="A316" i="6"/>
  <c r="N316" i="6" s="1"/>
  <c r="P316" i="6" l="1"/>
  <c r="O316" i="6"/>
  <c r="M316" i="6"/>
  <c r="L316" i="6"/>
  <c r="K316" i="6"/>
  <c r="J316" i="6"/>
  <c r="I316" i="6"/>
  <c r="H316" i="6"/>
  <c r="F316" i="6"/>
  <c r="G316" i="6"/>
  <c r="E316" i="6"/>
  <c r="D316" i="6"/>
  <c r="B316" i="6"/>
  <c r="C316" i="6"/>
  <c r="Q316" i="6"/>
  <c r="S316" i="6" s="1"/>
  <c r="A317" i="6"/>
  <c r="N317" i="6" s="1"/>
  <c r="P317" i="6" l="1"/>
  <c r="O317" i="6"/>
  <c r="M317" i="6"/>
  <c r="L317" i="6"/>
  <c r="J317" i="6"/>
  <c r="K317" i="6"/>
  <c r="H317" i="6"/>
  <c r="I317" i="6"/>
  <c r="G317" i="6"/>
  <c r="E317" i="6"/>
  <c r="F317" i="6"/>
  <c r="D317" i="6"/>
  <c r="C317" i="6"/>
  <c r="B317" i="6"/>
  <c r="A318" i="6"/>
  <c r="N318" i="6" s="1"/>
  <c r="Q317" i="6"/>
  <c r="S317" i="6" s="1"/>
  <c r="O318" i="6" l="1"/>
  <c r="P318" i="6"/>
  <c r="M318" i="6"/>
  <c r="L318" i="6"/>
  <c r="K318" i="6"/>
  <c r="J318" i="6"/>
  <c r="I318" i="6"/>
  <c r="H318" i="6"/>
  <c r="F318" i="6"/>
  <c r="G318" i="6"/>
  <c r="E318" i="6"/>
  <c r="D318" i="6"/>
  <c r="B318" i="6"/>
  <c r="C318" i="6"/>
  <c r="A319" i="6"/>
  <c r="N319" i="6" s="1"/>
  <c r="Q318" i="6"/>
  <c r="S318" i="6" s="1"/>
  <c r="P319" i="6" l="1"/>
  <c r="O319" i="6"/>
  <c r="M319" i="6"/>
  <c r="L319" i="6"/>
  <c r="J319" i="6"/>
  <c r="K319" i="6"/>
  <c r="H319" i="6"/>
  <c r="I319" i="6"/>
  <c r="G319" i="6"/>
  <c r="E319" i="6"/>
  <c r="F319" i="6"/>
  <c r="D319" i="6"/>
  <c r="C319" i="6"/>
  <c r="B319" i="6"/>
  <c r="Q319" i="6"/>
  <c r="S319" i="6" s="1"/>
  <c r="A320" i="6"/>
  <c r="N320" i="6" s="1"/>
  <c r="P320" i="6" l="1"/>
  <c r="O320" i="6"/>
  <c r="M320" i="6"/>
  <c r="L320" i="6"/>
  <c r="K320" i="6"/>
  <c r="J320" i="6"/>
  <c r="I320" i="6"/>
  <c r="H320" i="6"/>
  <c r="F320" i="6"/>
  <c r="G320" i="6"/>
  <c r="E320" i="6"/>
  <c r="D320" i="6"/>
  <c r="B320" i="6"/>
  <c r="C320" i="6"/>
  <c r="A321" i="6"/>
  <c r="N321" i="6" s="1"/>
  <c r="Q320" i="6"/>
  <c r="S320" i="6" s="1"/>
  <c r="P321" i="6" l="1"/>
  <c r="O321" i="6"/>
  <c r="M321" i="6"/>
  <c r="L321" i="6"/>
  <c r="J321" i="6"/>
  <c r="K321" i="6"/>
  <c r="H321" i="6"/>
  <c r="I321" i="6"/>
  <c r="G321" i="6"/>
  <c r="E321" i="6"/>
  <c r="F321" i="6"/>
  <c r="D321" i="6"/>
  <c r="C321" i="6"/>
  <c r="B321" i="6"/>
  <c r="Q321" i="6"/>
  <c r="S321" i="6" s="1"/>
  <c r="A322" i="6"/>
  <c r="N322" i="6" s="1"/>
  <c r="O322" i="6" l="1"/>
  <c r="P322" i="6"/>
  <c r="M322" i="6"/>
  <c r="L322" i="6"/>
  <c r="K322" i="6"/>
  <c r="J322" i="6"/>
  <c r="I322" i="6"/>
  <c r="H322" i="6"/>
  <c r="F322" i="6"/>
  <c r="G322" i="6"/>
  <c r="E322" i="6"/>
  <c r="D322" i="6"/>
  <c r="B322" i="6"/>
  <c r="C322" i="6"/>
  <c r="A323" i="6"/>
  <c r="N323" i="6" s="1"/>
  <c r="Q322" i="6"/>
  <c r="S322" i="6" s="1"/>
  <c r="P323" i="6" l="1"/>
  <c r="M323" i="6"/>
  <c r="O323" i="6"/>
  <c r="L323" i="6"/>
  <c r="J323" i="6"/>
  <c r="K323" i="6"/>
  <c r="H323" i="6"/>
  <c r="I323" i="6"/>
  <c r="G323" i="6"/>
  <c r="E323" i="6"/>
  <c r="F323" i="6"/>
  <c r="D323" i="6"/>
  <c r="C323" i="6"/>
  <c r="B323" i="6"/>
  <c r="Q323" i="6"/>
  <c r="S323" i="6" s="1"/>
  <c r="A324" i="6"/>
  <c r="N324" i="6" s="1"/>
  <c r="P324" i="6" l="1"/>
  <c r="O324" i="6"/>
  <c r="M324" i="6"/>
  <c r="L324" i="6"/>
  <c r="K324" i="6"/>
  <c r="J324" i="6"/>
  <c r="I324" i="6"/>
  <c r="H324" i="6"/>
  <c r="F324" i="6"/>
  <c r="G324" i="6"/>
  <c r="E324" i="6"/>
  <c r="D324" i="6"/>
  <c r="B324" i="6"/>
  <c r="C324" i="6"/>
  <c r="Q324" i="6"/>
  <c r="S324" i="6" s="1"/>
  <c r="A325" i="6"/>
  <c r="N325" i="6" s="1"/>
  <c r="P325" i="6" l="1"/>
  <c r="O325" i="6"/>
  <c r="M325" i="6"/>
  <c r="L325" i="6"/>
  <c r="J325" i="6"/>
  <c r="K325" i="6"/>
  <c r="H325" i="6"/>
  <c r="I325" i="6"/>
  <c r="G325" i="6"/>
  <c r="E325" i="6"/>
  <c r="F325" i="6"/>
  <c r="D325" i="6"/>
  <c r="C325" i="6"/>
  <c r="B325" i="6"/>
  <c r="Q325" i="6"/>
  <c r="S325" i="6" s="1"/>
  <c r="A326" i="6"/>
  <c r="N326" i="6" s="1"/>
  <c r="O326" i="6" l="1"/>
  <c r="P326" i="6"/>
  <c r="M326" i="6"/>
  <c r="L326" i="6"/>
  <c r="K326" i="6"/>
  <c r="J326" i="6"/>
  <c r="I326" i="6"/>
  <c r="H326" i="6"/>
  <c r="F326" i="6"/>
  <c r="G326" i="6"/>
  <c r="E326" i="6"/>
  <c r="D326" i="6"/>
  <c r="B326" i="6"/>
  <c r="C326" i="6"/>
  <c r="A327" i="6"/>
  <c r="N327" i="6" s="1"/>
  <c r="Q326" i="6"/>
  <c r="S326" i="6" s="1"/>
  <c r="P327" i="6" l="1"/>
  <c r="O327" i="6"/>
  <c r="M327" i="6"/>
  <c r="L327" i="6"/>
  <c r="J327" i="6"/>
  <c r="K327" i="6"/>
  <c r="H327" i="6"/>
  <c r="I327" i="6"/>
  <c r="G327" i="6"/>
  <c r="E327" i="6"/>
  <c r="F327" i="6"/>
  <c r="D327" i="6"/>
  <c r="C327" i="6"/>
  <c r="B327" i="6"/>
  <c r="Q327" i="6"/>
  <c r="S327" i="6" s="1"/>
  <c r="A328" i="6"/>
  <c r="N328" i="6" s="1"/>
  <c r="P328" i="6" l="1"/>
  <c r="O328" i="6"/>
  <c r="M328" i="6"/>
  <c r="L328" i="6"/>
  <c r="K328" i="6"/>
  <c r="J328" i="6"/>
  <c r="I328" i="6"/>
  <c r="H328" i="6"/>
  <c r="F328" i="6"/>
  <c r="G328" i="6"/>
  <c r="E328" i="6"/>
  <c r="D328" i="6"/>
  <c r="B328" i="6"/>
  <c r="C328" i="6"/>
  <c r="A329" i="6"/>
  <c r="N329" i="6" s="1"/>
  <c r="Q328" i="6"/>
  <c r="S328" i="6" s="1"/>
  <c r="P329" i="6" l="1"/>
  <c r="O329" i="6"/>
  <c r="M329" i="6"/>
  <c r="L329" i="6"/>
  <c r="J329" i="6"/>
  <c r="K329" i="6"/>
  <c r="H329" i="6"/>
  <c r="I329" i="6"/>
  <c r="G329" i="6"/>
  <c r="E329" i="6"/>
  <c r="F329" i="6"/>
  <c r="D329" i="6"/>
  <c r="C329" i="6"/>
  <c r="B329" i="6"/>
  <c r="Q329" i="6"/>
  <c r="S329" i="6" s="1"/>
  <c r="A330" i="6"/>
  <c r="N330" i="6" s="1"/>
  <c r="O330" i="6" l="1"/>
  <c r="P330" i="6"/>
  <c r="M330" i="6"/>
  <c r="L330" i="6"/>
  <c r="K330" i="6"/>
  <c r="J330" i="6"/>
  <c r="I330" i="6"/>
  <c r="H330" i="6"/>
  <c r="F330" i="6"/>
  <c r="G330" i="6"/>
  <c r="E330" i="6"/>
  <c r="D330" i="6"/>
  <c r="B330" i="6"/>
  <c r="C330" i="6"/>
  <c r="Q330" i="6"/>
  <c r="S330" i="6" s="1"/>
  <c r="A331" i="6"/>
  <c r="N331" i="6" s="1"/>
  <c r="P331" i="6" l="1"/>
  <c r="M331" i="6"/>
  <c r="O331" i="6"/>
  <c r="L331" i="6"/>
  <c r="J331" i="6"/>
  <c r="K331" i="6"/>
  <c r="H331" i="6"/>
  <c r="I331" i="6"/>
  <c r="G331" i="6"/>
  <c r="E331" i="6"/>
  <c r="F331" i="6"/>
  <c r="D331" i="6"/>
  <c r="C331" i="6"/>
  <c r="B331" i="6"/>
  <c r="A332" i="6"/>
  <c r="N332" i="6" s="1"/>
  <c r="Q331" i="6"/>
  <c r="S331" i="6" s="1"/>
  <c r="P332" i="6" l="1"/>
  <c r="O332" i="6"/>
  <c r="M332" i="6"/>
  <c r="L332" i="6"/>
  <c r="K332" i="6"/>
  <c r="J332" i="6"/>
  <c r="I332" i="6"/>
  <c r="H332" i="6"/>
  <c r="F332" i="6"/>
  <c r="G332" i="6"/>
  <c r="E332" i="6"/>
  <c r="D332" i="6"/>
  <c r="B332" i="6"/>
  <c r="C332" i="6"/>
  <c r="Q332" i="6"/>
  <c r="S332" i="6" s="1"/>
  <c r="A333" i="6"/>
  <c r="N333" i="6" s="1"/>
  <c r="P333" i="6" l="1"/>
  <c r="O333" i="6"/>
  <c r="M333" i="6"/>
  <c r="L333" i="6"/>
  <c r="J333" i="6"/>
  <c r="K333" i="6"/>
  <c r="H333" i="6"/>
  <c r="I333" i="6"/>
  <c r="G333" i="6"/>
  <c r="E333" i="6"/>
  <c r="F333" i="6"/>
  <c r="D333" i="6"/>
  <c r="C333" i="6"/>
  <c r="B333" i="6"/>
  <c r="A334" i="6"/>
  <c r="N334" i="6" s="1"/>
  <c r="Q333" i="6"/>
  <c r="S333" i="6" s="1"/>
  <c r="O334" i="6" l="1"/>
  <c r="P334" i="6"/>
  <c r="M334" i="6"/>
  <c r="L334" i="6"/>
  <c r="K334" i="6"/>
  <c r="J334" i="6"/>
  <c r="I334" i="6"/>
  <c r="H334" i="6"/>
  <c r="F334" i="6"/>
  <c r="G334" i="6"/>
  <c r="E334" i="6"/>
  <c r="D334" i="6"/>
  <c r="B334" i="6"/>
  <c r="C334" i="6"/>
  <c r="A335" i="6"/>
  <c r="N335" i="6" s="1"/>
  <c r="Q334" i="6"/>
  <c r="S334" i="6" s="1"/>
  <c r="P335" i="6" l="1"/>
  <c r="O335" i="6"/>
  <c r="M335" i="6"/>
  <c r="L335" i="6"/>
  <c r="J335" i="6"/>
  <c r="K335" i="6"/>
  <c r="H335" i="6"/>
  <c r="I335" i="6"/>
  <c r="G335" i="6"/>
  <c r="E335" i="6"/>
  <c r="F335" i="6"/>
  <c r="D335" i="6"/>
  <c r="C335" i="6"/>
  <c r="B335" i="6"/>
  <c r="A336" i="6"/>
  <c r="N336" i="6" s="1"/>
  <c r="Q335" i="6"/>
  <c r="S335" i="6" s="1"/>
  <c r="P336" i="6" l="1"/>
  <c r="O336" i="6"/>
  <c r="M336" i="6"/>
  <c r="L336" i="6"/>
  <c r="K336" i="6"/>
  <c r="J336" i="6"/>
  <c r="I336" i="6"/>
  <c r="H336" i="6"/>
  <c r="F336" i="6"/>
  <c r="G336" i="6"/>
  <c r="E336" i="6"/>
  <c r="D336" i="6"/>
  <c r="B336" i="6"/>
  <c r="C336" i="6"/>
  <c r="A337" i="6"/>
  <c r="N337" i="6" s="1"/>
  <c r="Q336" i="6"/>
  <c r="S336" i="6" s="1"/>
  <c r="P337" i="6" l="1"/>
  <c r="O337" i="6"/>
  <c r="M337" i="6"/>
  <c r="L337" i="6"/>
  <c r="J337" i="6"/>
  <c r="K337" i="6"/>
  <c r="H337" i="6"/>
  <c r="I337" i="6"/>
  <c r="G337" i="6"/>
  <c r="E337" i="6"/>
  <c r="F337" i="6"/>
  <c r="D337" i="6"/>
  <c r="C337" i="6"/>
  <c r="B337" i="6"/>
  <c r="A338" i="6"/>
  <c r="N338" i="6" s="1"/>
  <c r="Q337" i="6"/>
  <c r="S337" i="6" s="1"/>
  <c r="O338" i="6" l="1"/>
  <c r="P338" i="6"/>
  <c r="M338" i="6"/>
  <c r="L338" i="6"/>
  <c r="K338" i="6"/>
  <c r="J338" i="6"/>
  <c r="I338" i="6"/>
  <c r="H338" i="6"/>
  <c r="F338" i="6"/>
  <c r="G338" i="6"/>
  <c r="E338" i="6"/>
  <c r="D338" i="6"/>
  <c r="B338" i="6"/>
  <c r="C338" i="6"/>
  <c r="A339" i="6"/>
  <c r="N339" i="6" s="1"/>
  <c r="Q338" i="6"/>
  <c r="S338" i="6" s="1"/>
  <c r="P339" i="6" l="1"/>
  <c r="M339" i="6"/>
  <c r="O339" i="6"/>
  <c r="L339" i="6"/>
  <c r="J339" i="6"/>
  <c r="K339" i="6"/>
  <c r="H339" i="6"/>
  <c r="I339" i="6"/>
  <c r="G339" i="6"/>
  <c r="E339" i="6"/>
  <c r="F339" i="6"/>
  <c r="D339" i="6"/>
  <c r="C339" i="6"/>
  <c r="B339" i="6"/>
  <c r="A340" i="6"/>
  <c r="N340" i="6" s="1"/>
  <c r="Q339" i="6"/>
  <c r="S339" i="6" s="1"/>
  <c r="P340" i="6" l="1"/>
  <c r="O340" i="6"/>
  <c r="M340" i="6"/>
  <c r="L340" i="6"/>
  <c r="K340" i="6"/>
  <c r="J340" i="6"/>
  <c r="I340" i="6"/>
  <c r="H340" i="6"/>
  <c r="F340" i="6"/>
  <c r="G340" i="6"/>
  <c r="E340" i="6"/>
  <c r="D340" i="6"/>
  <c r="B340" i="6"/>
  <c r="C340" i="6"/>
  <c r="Q340" i="6"/>
  <c r="S340" i="6" s="1"/>
  <c r="A341" i="6"/>
  <c r="N341" i="6" s="1"/>
  <c r="P341" i="6" l="1"/>
  <c r="O341" i="6"/>
  <c r="M341" i="6"/>
  <c r="L341" i="6"/>
  <c r="J341" i="6"/>
  <c r="K341" i="6"/>
  <c r="H341" i="6"/>
  <c r="I341" i="6"/>
  <c r="G341" i="6"/>
  <c r="E341" i="6"/>
  <c r="F341" i="6"/>
  <c r="D341" i="6"/>
  <c r="C341" i="6"/>
  <c r="B341" i="6"/>
  <c r="A342" i="6"/>
  <c r="N342" i="6" s="1"/>
  <c r="Q341" i="6"/>
  <c r="S341" i="6" s="1"/>
  <c r="O342" i="6" l="1"/>
  <c r="P342" i="6"/>
  <c r="M342" i="6"/>
  <c r="L342" i="6"/>
  <c r="K342" i="6"/>
  <c r="J342" i="6"/>
  <c r="I342" i="6"/>
  <c r="H342" i="6"/>
  <c r="F342" i="6"/>
  <c r="G342" i="6"/>
  <c r="E342" i="6"/>
  <c r="D342" i="6"/>
  <c r="B342" i="6"/>
  <c r="C342" i="6"/>
  <c r="A343" i="6"/>
  <c r="N343" i="6" s="1"/>
  <c r="Q342" i="6"/>
  <c r="S342" i="6" s="1"/>
  <c r="P343" i="6" l="1"/>
  <c r="O343" i="6"/>
  <c r="M343" i="6"/>
  <c r="L343" i="6"/>
  <c r="J343" i="6"/>
  <c r="K343" i="6"/>
  <c r="H343" i="6"/>
  <c r="I343" i="6"/>
  <c r="G343" i="6"/>
  <c r="E343" i="6"/>
  <c r="F343" i="6"/>
  <c r="D343" i="6"/>
  <c r="C343" i="6"/>
  <c r="B343" i="6"/>
  <c r="Q343" i="6"/>
  <c r="S343" i="6" s="1"/>
  <c r="A344" i="6"/>
  <c r="N344" i="6" s="1"/>
  <c r="P344" i="6" l="1"/>
  <c r="O344" i="6"/>
  <c r="M344" i="6"/>
  <c r="L344" i="6"/>
  <c r="K344" i="6"/>
  <c r="J344" i="6"/>
  <c r="I344" i="6"/>
  <c r="H344" i="6"/>
  <c r="F344" i="6"/>
  <c r="G344" i="6"/>
  <c r="E344" i="6"/>
  <c r="D344" i="6"/>
  <c r="B344" i="6"/>
  <c r="C344" i="6"/>
  <c r="Q344" i="6"/>
  <c r="S344" i="6" s="1"/>
  <c r="A345" i="6"/>
  <c r="N345" i="6" s="1"/>
  <c r="P345" i="6" l="1"/>
  <c r="O345" i="6"/>
  <c r="M345" i="6"/>
  <c r="L345" i="6"/>
  <c r="J345" i="6"/>
  <c r="K345" i="6"/>
  <c r="H345" i="6"/>
  <c r="I345" i="6"/>
  <c r="G345" i="6"/>
  <c r="E345" i="6"/>
  <c r="F345" i="6"/>
  <c r="D345" i="6"/>
  <c r="C345" i="6"/>
  <c r="B345" i="6"/>
  <c r="Q345" i="6"/>
  <c r="S345" i="6" s="1"/>
  <c r="A346" i="6"/>
  <c r="N346" i="6" s="1"/>
  <c r="O346" i="6" l="1"/>
  <c r="P346" i="6"/>
  <c r="M346" i="6"/>
  <c r="L346" i="6"/>
  <c r="K346" i="6"/>
  <c r="J346" i="6"/>
  <c r="I346" i="6"/>
  <c r="H346" i="6"/>
  <c r="F346" i="6"/>
  <c r="G346" i="6"/>
  <c r="E346" i="6"/>
  <c r="D346" i="6"/>
  <c r="B346" i="6"/>
  <c r="C346" i="6"/>
  <c r="Q346" i="6"/>
  <c r="S346" i="6" s="1"/>
  <c r="A347" i="6"/>
  <c r="N347" i="6" s="1"/>
  <c r="P347" i="6" l="1"/>
  <c r="M347" i="6"/>
  <c r="O347" i="6"/>
  <c r="L347" i="6"/>
  <c r="J347" i="6"/>
  <c r="K347" i="6"/>
  <c r="H347" i="6"/>
  <c r="I347" i="6"/>
  <c r="G347" i="6"/>
  <c r="E347" i="6"/>
  <c r="F347" i="6"/>
  <c r="D347" i="6"/>
  <c r="C347" i="6"/>
  <c r="B347" i="6"/>
  <c r="Q347" i="6"/>
  <c r="S347" i="6" s="1"/>
  <c r="A348" i="6"/>
  <c r="N348" i="6" s="1"/>
  <c r="P348" i="6" l="1"/>
  <c r="O348" i="6"/>
  <c r="M348" i="6"/>
  <c r="L348" i="6"/>
  <c r="K348" i="6"/>
  <c r="J348" i="6"/>
  <c r="I348" i="6"/>
  <c r="H348" i="6"/>
  <c r="F348" i="6"/>
  <c r="G348" i="6"/>
  <c r="E348" i="6"/>
  <c r="D348" i="6"/>
  <c r="B348" i="6"/>
  <c r="C348" i="6"/>
  <c r="Q348" i="6"/>
  <c r="S348" i="6" s="1"/>
  <c r="A349" i="6"/>
  <c r="N349" i="6" s="1"/>
  <c r="P349" i="6" l="1"/>
  <c r="O349" i="6"/>
  <c r="M349" i="6"/>
  <c r="L349" i="6"/>
  <c r="J349" i="6"/>
  <c r="K349" i="6"/>
  <c r="H349" i="6"/>
  <c r="I349" i="6"/>
  <c r="G349" i="6"/>
  <c r="E349" i="6"/>
  <c r="F349" i="6"/>
  <c r="D349" i="6"/>
  <c r="C349" i="6"/>
  <c r="B349" i="6"/>
  <c r="Q349" i="6"/>
  <c r="S349" i="6" s="1"/>
  <c r="A350" i="6"/>
  <c r="N350" i="6" s="1"/>
  <c r="O350" i="6" l="1"/>
  <c r="P350" i="6"/>
  <c r="M350" i="6"/>
  <c r="L350" i="6"/>
  <c r="K350" i="6"/>
  <c r="J350" i="6"/>
  <c r="I350" i="6"/>
  <c r="H350" i="6"/>
  <c r="F350" i="6"/>
  <c r="G350" i="6"/>
  <c r="E350" i="6"/>
  <c r="D350" i="6"/>
  <c r="B350" i="6"/>
  <c r="C350" i="6"/>
  <c r="Q350" i="6"/>
  <c r="S350" i="6" s="1"/>
  <c r="A351" i="6"/>
  <c r="N351" i="6" s="1"/>
  <c r="P351" i="6" l="1"/>
  <c r="O351" i="6"/>
  <c r="M351" i="6"/>
  <c r="L351" i="6"/>
  <c r="J351" i="6"/>
  <c r="K351" i="6"/>
  <c r="H351" i="6"/>
  <c r="I351" i="6"/>
  <c r="G351" i="6"/>
  <c r="E351" i="6"/>
  <c r="F351" i="6"/>
  <c r="D351" i="6"/>
  <c r="C351" i="6"/>
  <c r="B351" i="6"/>
  <c r="Q351" i="6"/>
  <c r="S351" i="6" s="1"/>
  <c r="A352" i="6"/>
  <c r="N352" i="6" s="1"/>
  <c r="P352" i="6" l="1"/>
  <c r="O352" i="6"/>
  <c r="M352" i="6"/>
  <c r="L352" i="6"/>
  <c r="K352" i="6"/>
  <c r="J352" i="6"/>
  <c r="I352" i="6"/>
  <c r="H352" i="6"/>
  <c r="F352" i="6"/>
  <c r="G352" i="6"/>
  <c r="E352" i="6"/>
  <c r="D352" i="6"/>
  <c r="B352" i="6"/>
  <c r="C352" i="6"/>
  <c r="Q352" i="6"/>
  <c r="S352" i="6" s="1"/>
  <c r="A353" i="6"/>
  <c r="N353" i="6" s="1"/>
  <c r="P353" i="6" l="1"/>
  <c r="O353" i="6"/>
  <c r="M353" i="6"/>
  <c r="L353" i="6"/>
  <c r="J353" i="6"/>
  <c r="K353" i="6"/>
  <c r="H353" i="6"/>
  <c r="I353" i="6"/>
  <c r="G353" i="6"/>
  <c r="E353" i="6"/>
  <c r="F353" i="6"/>
  <c r="D353" i="6"/>
  <c r="C353" i="6"/>
  <c r="B353" i="6"/>
  <c r="Q353" i="6"/>
  <c r="S353" i="6" s="1"/>
  <c r="A354" i="6"/>
  <c r="N354" i="6" s="1"/>
  <c r="O354" i="6" l="1"/>
  <c r="P354" i="6"/>
  <c r="M354" i="6"/>
  <c r="L354" i="6"/>
  <c r="K354" i="6"/>
  <c r="J354" i="6"/>
  <c r="I354" i="6"/>
  <c r="H354" i="6"/>
  <c r="F354" i="6"/>
  <c r="G354" i="6"/>
  <c r="E354" i="6"/>
  <c r="D354" i="6"/>
  <c r="B354" i="6"/>
  <c r="C354" i="6"/>
  <c r="Q354" i="6"/>
  <c r="S354" i="6" s="1"/>
  <c r="A355" i="6"/>
  <c r="N355" i="6" s="1"/>
  <c r="P355" i="6" l="1"/>
  <c r="M355" i="6"/>
  <c r="O355" i="6"/>
  <c r="L355" i="6"/>
  <c r="J355" i="6"/>
  <c r="K355" i="6"/>
  <c r="H355" i="6"/>
  <c r="I355" i="6"/>
  <c r="G355" i="6"/>
  <c r="E355" i="6"/>
  <c r="F355" i="6"/>
  <c r="D355" i="6"/>
  <c r="C355" i="6"/>
  <c r="B355" i="6"/>
  <c r="Q355" i="6"/>
  <c r="S355" i="6" s="1"/>
  <c r="A356" i="6"/>
  <c r="N356" i="6" s="1"/>
  <c r="P356" i="6" l="1"/>
  <c r="O356" i="6"/>
  <c r="M356" i="6"/>
  <c r="L356" i="6"/>
  <c r="K356" i="6"/>
  <c r="J356" i="6"/>
  <c r="I356" i="6"/>
  <c r="H356" i="6"/>
  <c r="F356" i="6"/>
  <c r="G356" i="6"/>
  <c r="E356" i="6"/>
  <c r="D356" i="6"/>
  <c r="B356" i="6"/>
  <c r="C356" i="6"/>
  <c r="Q356" i="6"/>
  <c r="S356" i="6" s="1"/>
  <c r="A357" i="6"/>
  <c r="N357" i="6" s="1"/>
  <c r="P357" i="6" l="1"/>
  <c r="O357" i="6"/>
  <c r="M357" i="6"/>
  <c r="L357" i="6"/>
  <c r="J357" i="6"/>
  <c r="K357" i="6"/>
  <c r="H357" i="6"/>
  <c r="I357" i="6"/>
  <c r="G357" i="6"/>
  <c r="E357" i="6"/>
  <c r="F357" i="6"/>
  <c r="D357" i="6"/>
  <c r="C357" i="6"/>
  <c r="B357" i="6"/>
  <c r="Q357" i="6"/>
  <c r="S357" i="6" s="1"/>
  <c r="A358" i="6"/>
  <c r="N358" i="6" s="1"/>
  <c r="O358" i="6" l="1"/>
  <c r="P358" i="6"/>
  <c r="M358" i="6"/>
  <c r="L358" i="6"/>
  <c r="K358" i="6"/>
  <c r="J358" i="6"/>
  <c r="I358" i="6"/>
  <c r="H358" i="6"/>
  <c r="F358" i="6"/>
  <c r="G358" i="6"/>
  <c r="E358" i="6"/>
  <c r="D358" i="6"/>
  <c r="B358" i="6"/>
  <c r="C358" i="6"/>
  <c r="Q358" i="6"/>
  <c r="S358" i="6" s="1"/>
  <c r="A359" i="6"/>
  <c r="N359" i="6" s="1"/>
  <c r="P359" i="6" l="1"/>
  <c r="O359" i="6"/>
  <c r="M359" i="6"/>
  <c r="L359" i="6"/>
  <c r="J359" i="6"/>
  <c r="K359" i="6"/>
  <c r="H359" i="6"/>
  <c r="I359" i="6"/>
  <c r="G359" i="6"/>
  <c r="E359" i="6"/>
  <c r="F359" i="6"/>
  <c r="D359" i="6"/>
  <c r="C359" i="6"/>
  <c r="B359" i="6"/>
  <c r="Q359" i="6"/>
  <c r="S359" i="6" s="1"/>
  <c r="A360" i="6"/>
  <c r="N360" i="6" s="1"/>
  <c r="P360" i="6" l="1"/>
  <c r="O360" i="6"/>
  <c r="M360" i="6"/>
  <c r="L360" i="6"/>
  <c r="K360" i="6"/>
  <c r="J360" i="6"/>
  <c r="I360" i="6"/>
  <c r="H360" i="6"/>
  <c r="F360" i="6"/>
  <c r="G360" i="6"/>
  <c r="E360" i="6"/>
  <c r="D360" i="6"/>
  <c r="B360" i="6"/>
  <c r="C360" i="6"/>
  <c r="Q360" i="6"/>
  <c r="S360" i="6" s="1"/>
  <c r="A361" i="6"/>
  <c r="N361" i="6" s="1"/>
  <c r="P361" i="6" l="1"/>
  <c r="O361" i="6"/>
  <c r="M361" i="6"/>
  <c r="L361" i="6"/>
  <c r="J361" i="6"/>
  <c r="K361" i="6"/>
  <c r="H361" i="6"/>
  <c r="I361" i="6"/>
  <c r="G361" i="6"/>
  <c r="E361" i="6"/>
  <c r="F361" i="6"/>
  <c r="D361" i="6"/>
  <c r="C361" i="6"/>
  <c r="B361" i="6"/>
  <c r="Q361" i="6"/>
  <c r="S361" i="6" s="1"/>
  <c r="A362" i="6"/>
  <c r="N362" i="6" s="1"/>
  <c r="O362" i="6" l="1"/>
  <c r="P362" i="6"/>
  <c r="M362" i="6"/>
  <c r="L362" i="6"/>
  <c r="K362" i="6"/>
  <c r="J362" i="6"/>
  <c r="I362" i="6"/>
  <c r="H362" i="6"/>
  <c r="F362" i="6"/>
  <c r="G362" i="6"/>
  <c r="E362" i="6"/>
  <c r="D362" i="6"/>
  <c r="B362" i="6"/>
  <c r="C362" i="6"/>
  <c r="Q362" i="6"/>
  <c r="S362" i="6" s="1"/>
  <c r="A363" i="6"/>
  <c r="N363" i="6" s="1"/>
  <c r="P363" i="6" l="1"/>
  <c r="M363" i="6"/>
  <c r="O363" i="6"/>
  <c r="L363" i="6"/>
  <c r="J363" i="6"/>
  <c r="K363" i="6"/>
  <c r="H363" i="6"/>
  <c r="I363" i="6"/>
  <c r="G363" i="6"/>
  <c r="E363" i="6"/>
  <c r="F363" i="6"/>
  <c r="D363" i="6"/>
  <c r="C363" i="6"/>
  <c r="B363" i="6"/>
  <c r="Q363" i="6"/>
  <c r="S363" i="6" s="1"/>
  <c r="A364" i="6"/>
  <c r="N364" i="6" s="1"/>
  <c r="P364" i="6" l="1"/>
  <c r="O364" i="6"/>
  <c r="M364" i="6"/>
  <c r="L364" i="6"/>
  <c r="K364" i="6"/>
  <c r="J364" i="6"/>
  <c r="I364" i="6"/>
  <c r="H364" i="6"/>
  <c r="F364" i="6"/>
  <c r="G364" i="6"/>
  <c r="E364" i="6"/>
  <c r="D364" i="6"/>
  <c r="B364" i="6"/>
  <c r="C364" i="6"/>
  <c r="Q364" i="6"/>
  <c r="S364" i="6" s="1"/>
  <c r="A365" i="6"/>
  <c r="N365" i="6" s="1"/>
  <c r="P365" i="6" l="1"/>
  <c r="O365" i="6"/>
  <c r="M365" i="6"/>
  <c r="L365" i="6"/>
  <c r="J365" i="6"/>
  <c r="K365" i="6"/>
  <c r="H365" i="6"/>
  <c r="I365" i="6"/>
  <c r="G365" i="6"/>
  <c r="E365" i="6"/>
  <c r="F365" i="6"/>
  <c r="D365" i="6"/>
  <c r="C365" i="6"/>
  <c r="B365" i="6"/>
  <c r="Q365" i="6"/>
  <c r="S365" i="6" s="1"/>
  <c r="A366" i="6"/>
  <c r="N366" i="6" s="1"/>
  <c r="O366" i="6" l="1"/>
  <c r="P366" i="6"/>
  <c r="M366" i="6"/>
  <c r="L366" i="6"/>
  <c r="K366" i="6"/>
  <c r="J366" i="6"/>
  <c r="I366" i="6"/>
  <c r="H366" i="6"/>
  <c r="F366" i="6"/>
  <c r="G366" i="6"/>
  <c r="E366" i="6"/>
  <c r="D366" i="6"/>
  <c r="B366" i="6"/>
  <c r="C366" i="6"/>
  <c r="A367" i="6"/>
  <c r="N367" i="6" s="1"/>
  <c r="Q366" i="6"/>
  <c r="S366" i="6" s="1"/>
  <c r="P367" i="6" l="1"/>
  <c r="O367" i="6"/>
  <c r="M367" i="6"/>
  <c r="L367" i="6"/>
  <c r="J367" i="6"/>
  <c r="K367" i="6"/>
  <c r="H367" i="6"/>
  <c r="I367" i="6"/>
  <c r="G367" i="6"/>
  <c r="E367" i="6"/>
  <c r="F367" i="6"/>
  <c r="D367" i="6"/>
  <c r="C367" i="6"/>
  <c r="B367" i="6"/>
  <c r="Q367" i="6"/>
  <c r="S367" i="6" s="1"/>
  <c r="A368" i="6"/>
  <c r="N368" i="6" s="1"/>
  <c r="P368" i="6" l="1"/>
  <c r="O368" i="6"/>
  <c r="M368" i="6"/>
  <c r="L368" i="6"/>
  <c r="K368" i="6"/>
  <c r="J368" i="6"/>
  <c r="I368" i="6"/>
  <c r="H368" i="6"/>
  <c r="F368" i="6"/>
  <c r="G368" i="6"/>
  <c r="E368" i="6"/>
  <c r="D368" i="6"/>
  <c r="B368" i="6"/>
  <c r="C368" i="6"/>
  <c r="Q368" i="6"/>
  <c r="S368" i="6" s="1"/>
</calcChain>
</file>

<file path=xl/sharedStrings.xml><?xml version="1.0" encoding="utf-8"?>
<sst xmlns="http://schemas.openxmlformats.org/spreadsheetml/2006/main" count="244" uniqueCount="182">
  <si>
    <t>Foot</t>
  </si>
  <si>
    <t>Tennis</t>
  </si>
  <si>
    <t>Volley</t>
  </si>
  <si>
    <t>Nom des emprunteurs</t>
  </si>
  <si>
    <t>Responsable</t>
  </si>
  <si>
    <t>Tél</t>
  </si>
  <si>
    <t>Ref</t>
  </si>
  <si>
    <t>dénomination</t>
  </si>
  <si>
    <t>Qté initiale</t>
  </si>
  <si>
    <t>SUIVI DES STOCK</t>
  </si>
  <si>
    <t>St</t>
  </si>
  <si>
    <t>StB</t>
  </si>
  <si>
    <t>CCTIV</t>
  </si>
  <si>
    <t>Barnum 4m x 3m CCTIV</t>
  </si>
  <si>
    <t>T3</t>
  </si>
  <si>
    <t>Tables de 3m (12pers.)</t>
  </si>
  <si>
    <t>T2.5</t>
  </si>
  <si>
    <t>Tables de 2,5m (10pers.)</t>
  </si>
  <si>
    <t>Ch-orange</t>
  </si>
  <si>
    <t>Chaise / coquille orange</t>
  </si>
  <si>
    <t>Ch-beige</t>
  </si>
  <si>
    <t>chaise / coquille beige</t>
  </si>
  <si>
    <t>Bc-P</t>
  </si>
  <si>
    <t>Bancs pliables</t>
  </si>
  <si>
    <t>G-E</t>
  </si>
  <si>
    <t>Grille Expo 2m x 1,20m</t>
  </si>
  <si>
    <t>B-V</t>
  </si>
  <si>
    <t>Barrière Vauban</t>
  </si>
  <si>
    <t>Id</t>
  </si>
  <si>
    <t>Emprunteur</t>
  </si>
  <si>
    <t>Téléphone</t>
  </si>
  <si>
    <t>Mail</t>
  </si>
  <si>
    <t>Durée</t>
  </si>
  <si>
    <t>Date Restitution</t>
  </si>
  <si>
    <t>Dte emprunt</t>
  </si>
  <si>
    <t>Qté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</si>
  <si>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</si>
  <si>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</si>
  <si>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</si>
  <si>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</si>
  <si>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</si>
  <si>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</si>
  <si>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</si>
  <si>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</si>
  <si>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</si>
  <si>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</si>
  <si>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</si>
  <si>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</si>
  <si>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</si>
  <si>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</si>
  <si>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 du Matériel emprunté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</si>
  <si>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</si>
  <si>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</si>
  <si>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</si>
  <si>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</si>
  <si>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</si>
  <si>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</si>
  <si>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</si>
  <si>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</si>
  <si>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</si>
  <si>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</si>
  <si>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</si>
  <si>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</si>
  <si>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</si>
  <si>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</si>
  <si>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Tarif</t>
  </si>
  <si>
    <t>Nom</t>
  </si>
  <si>
    <t>N° Téléphone</t>
  </si>
  <si>
    <t>MATERIEL EMPRUNTE</t>
  </si>
  <si>
    <t>Code</t>
  </si>
  <si>
    <t>Dénomination</t>
  </si>
  <si>
    <t>EMPRUNTEUR</t>
  </si>
  <si>
    <t>Signatures:</t>
  </si>
  <si>
    <t xml:space="preserve">Date </t>
  </si>
  <si>
    <t xml:space="preserve">COMMUNE DE </t>
  </si>
  <si>
    <t>BON DE SORTIE PRÊT DE MATERIEL</t>
  </si>
  <si>
    <t>ADRESSE</t>
  </si>
  <si>
    <t>CP-VILLE</t>
  </si>
  <si>
    <t>TELEPHONE</t>
  </si>
  <si>
    <t>Matériel1 emprunté</t>
  </si>
  <si>
    <t>Référence1</t>
  </si>
  <si>
    <t>Référence2</t>
  </si>
  <si>
    <t>Matériel2 emprunté</t>
  </si>
  <si>
    <t>Matériel3 emprunté</t>
  </si>
  <si>
    <t>Matériel4 emprunté</t>
  </si>
  <si>
    <t>Matériel5 emprunté</t>
  </si>
  <si>
    <t>Matériel6 emprunté</t>
  </si>
  <si>
    <t>Référence3</t>
  </si>
  <si>
    <t>Référence4</t>
  </si>
  <si>
    <t>Référence5</t>
  </si>
  <si>
    <t>Référence6</t>
  </si>
  <si>
    <t>Qté1</t>
  </si>
  <si>
    <t>Qté2</t>
  </si>
  <si>
    <t>Qté3</t>
  </si>
  <si>
    <t>Qté4</t>
  </si>
  <si>
    <t>Qté5</t>
  </si>
  <si>
    <t>Qté6</t>
  </si>
  <si>
    <t>&lt;&lt;--- Cliquer dans la colonne pour choisir l'emprunteur</t>
  </si>
  <si>
    <t>TARIF</t>
  </si>
  <si>
    <t>Total</t>
  </si>
  <si>
    <t>TABLEAU DE BORD</t>
  </si>
  <si>
    <t>Date</t>
  </si>
  <si>
    <t>ID</t>
  </si>
  <si>
    <t/>
  </si>
  <si>
    <t>MOIS</t>
  </si>
  <si>
    <t>TABLEAU DES RESERVATIONS</t>
  </si>
  <si>
    <t>Nouv. Stock</t>
  </si>
  <si>
    <t>51,00 €</t>
  </si>
  <si>
    <t>Caution de 150,00 €</t>
  </si>
  <si>
    <t>Tarifs</t>
  </si>
  <si>
    <t>Caution</t>
  </si>
  <si>
    <t>Forfait</t>
  </si>
  <si>
    <t>Durée---&gt;</t>
  </si>
  <si>
    <t>2 Jours</t>
  </si>
  <si>
    <t>20/05/2026</t>
  </si>
  <si>
    <t>Index</t>
  </si>
  <si>
    <t>Colonne1</t>
  </si>
  <si>
    <t>Matériel sup1</t>
  </si>
  <si>
    <t>Matériel sup2</t>
  </si>
  <si>
    <t>Matériel sup3</t>
  </si>
  <si>
    <t>Matériel sup4</t>
  </si>
  <si>
    <t>Matériel sup5</t>
  </si>
  <si>
    <t>MatS1</t>
  </si>
  <si>
    <t>MatS2</t>
  </si>
  <si>
    <t>MatS3</t>
  </si>
  <si>
    <t>MatS4</t>
  </si>
  <si>
    <t>MatS5</t>
  </si>
  <si>
    <t>Mats2</t>
  </si>
  <si>
    <t>E001</t>
  </si>
  <si>
    <t>E0011</t>
  </si>
  <si>
    <t>E0012</t>
  </si>
  <si>
    <t>51</t>
  </si>
  <si>
    <t>Caution de 51 €</t>
  </si>
  <si>
    <t>T.poly</t>
  </si>
  <si>
    <t>Tables Polypropyéne</t>
  </si>
  <si>
    <t>T.ch</t>
  </si>
  <si>
    <t>Tables Champêtre</t>
  </si>
  <si>
    <t>MFR</t>
  </si>
  <si>
    <t>Caroline Guitton</t>
  </si>
  <si>
    <t>06 61 83 79 08</t>
  </si>
  <si>
    <t>caroline-guitton@mfr.asso.fr</t>
  </si>
  <si>
    <t>CHATEAU DE L'ISLETTE</t>
  </si>
  <si>
    <t>Pierre Michaud</t>
  </si>
  <si>
    <t>06 87 83 64 83</t>
  </si>
  <si>
    <t>info@chateaudelislette.fr</t>
  </si>
  <si>
    <t>MEDIATHEQUE</t>
  </si>
  <si>
    <t>Anne-Isabelle</t>
  </si>
  <si>
    <t>02 47 45 23 32</t>
  </si>
  <si>
    <t>mediathequelacanopee@azaylerideau.fr</t>
  </si>
  <si>
    <t>ASSOCIATION FAMILLES RURALES DU RIDELLOIS</t>
  </si>
  <si>
    <t>Simonneau</t>
  </si>
  <si>
    <t>06 51 50 91 86</t>
  </si>
  <si>
    <t>direction.ridellois@famillesrurales37.org</t>
  </si>
  <si>
    <t>LES AMAZONES D AZAY LE RIDEAU</t>
  </si>
  <si>
    <t>Madame Dos Santos</t>
  </si>
  <si>
    <t>02 47 45 20 14</t>
  </si>
  <si>
    <t>majorettes@gmail.com</t>
  </si>
  <si>
    <t xml:space="preserve">GIRARD </t>
  </si>
  <si>
    <t>Florence Girard</t>
  </si>
  <si>
    <t>06 15 84 31 17</t>
  </si>
  <si>
    <t>girardflorence37@gmail.com</t>
  </si>
  <si>
    <t>ADRASTE XAVIER</t>
  </si>
  <si>
    <t>06 83 50 87 86</t>
  </si>
  <si>
    <t>xavier.adraste@live.fr</t>
  </si>
  <si>
    <t>CHATEAU D AZAY LE RIDEAU</t>
  </si>
  <si>
    <t>Nathalie Muratet</t>
  </si>
  <si>
    <t>02 47 45 67 99</t>
  </si>
  <si>
    <t>nathalie.muratet@monuments-nationaux.fr</t>
  </si>
  <si>
    <t>CHEILLE</t>
  </si>
  <si>
    <t>BARREAU Fabien</t>
  </si>
  <si>
    <t>CCTVI</t>
  </si>
  <si>
    <t>Anne Laure Lecomte</t>
  </si>
  <si>
    <t>DESCARTES EET CIE</t>
  </si>
  <si>
    <t>Deborah Adet</t>
  </si>
  <si>
    <t>HAMELIN AURÉLIE</t>
  </si>
  <si>
    <t>Hamelin</t>
  </si>
  <si>
    <t>MAIRIE VILLAINES LES ROCHERS</t>
  </si>
  <si>
    <t>Florent Pasquier</t>
  </si>
  <si>
    <t>PIMPAO LAETITIA</t>
  </si>
  <si>
    <t>CHAPILLON CELINE</t>
  </si>
  <si>
    <t>MAIRIE DE SACHE</t>
  </si>
  <si>
    <t>Stephane Augu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</si>
</sst>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dd\ dd"/>
    <numFmt numFmtId="166" formatCode="mmmm"/>
    <numFmt numFmtId="167" formatCode="#,##0.00\ &quot;€&quot;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scheme val="minor"/>
    </font>
    <font>
      <sz val="16"/>
      <color theme="1"/>
      <name val="Calibri"/>
      <scheme val="minor"/>
    </font>
    <font>
      <i/>
      <u/>
      <sz val="36"/>
      <color rgb="FFFF0000"/>
      <name val="Algerian"/>
      <family val="5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21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2"/>
    <xf numFmtId="165" fontId="3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4" fillId="3" borderId="0" xfId="2" applyFont="1" applyFill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3" fillId="0" borderId="1" xfId="2" applyNumberFormat="1" applyFont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8" fillId="0" borderId="5" xfId="0" applyFont="1" applyBorder="1"/>
    <xf numFmtId="0" fontId="8" fillId="0" borderId="0" xfId="0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4" fontId="8" fillId="0" borderId="0" xfId="0" applyNumberFormat="1" applyFont="1"/>
    <xf numFmtId="0" fontId="7" fillId="0" borderId="0" xfId="2" applyFont="1" applyAlignment="1"/>
    <xf numFmtId="167" fontId="8" fillId="0" borderId="0" xfId="0" applyNumberFormat="1" applyFont="1"/>
    <xf numFmtId="167" fontId="0" fillId="0" borderId="0" xfId="0" applyNumberFormat="1"/>
    <xf numFmtId="0" fontId="8" fillId="4" borderId="19" xfId="0" applyFont="1" applyFill="1" applyBorder="1"/>
    <xf numFmtId="0" fontId="8" fillId="4" borderId="23" xfId="0" applyFont="1" applyFill="1" applyBorder="1"/>
    <xf numFmtId="167" fontId="8" fillId="0" borderId="15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67" fontId="8" fillId="0" borderId="0" xfId="0" applyNumberFormat="1" applyFont="1" applyBorder="1"/>
    <xf numFmtId="167" fontId="8" fillId="2" borderId="22" xfId="0" applyNumberFormat="1" applyFont="1" applyFill="1" applyBorder="1"/>
    <xf numFmtId="0" fontId="0" fillId="7" borderId="0" xfId="0" applyFill="1"/>
    <xf numFmtId="0" fontId="3" fillId="0" borderId="0" xfId="2" applyFont="1"/>
    <xf numFmtId="14" fontId="3" fillId="0" borderId="25" xfId="2" applyNumberFormat="1" applyFont="1" applyBorder="1"/>
    <xf numFmtId="14" fontId="3" fillId="0" borderId="1" xfId="2" applyNumberFormat="1" applyFont="1" applyBorder="1"/>
    <xf numFmtId="14" fontId="3" fillId="0" borderId="26" xfId="2" applyNumberFormat="1" applyFont="1" applyBorder="1"/>
    <xf numFmtId="0" fontId="12" fillId="0" borderId="1" xfId="2" applyNumberFormat="1" applyFont="1" applyBorder="1" applyAlignment="1">
      <alignment horizontal="center"/>
    </xf>
    <xf numFmtId="14" fontId="12" fillId="0" borderId="1" xfId="2" applyNumberFormat="1" applyFont="1" applyBorder="1"/>
    <xf numFmtId="166" fontId="5" fillId="8" borderId="0" xfId="2" applyNumberFormat="1" applyFont="1" applyFill="1" applyAlignment="1">
      <alignment horizontal="center" vertical="center"/>
    </xf>
    <xf numFmtId="0" fontId="11" fillId="0" borderId="0" xfId="0" applyNumberFormat="1" applyFont="1" applyAlignment="1">
      <alignment wrapText="1"/>
    </xf>
    <xf numFmtId="0" fontId="2" fillId="9" borderId="0" xfId="2" applyFill="1"/>
    <xf numFmtId="0" fontId="9" fillId="9" borderId="0" xfId="2" applyFont="1" applyFill="1"/>
    <xf numFmtId="1" fontId="8" fillId="0" borderId="0" xfId="0" applyNumberFormat="1" applyFont="1" applyAlignment="1">
      <alignment horizontal="center"/>
    </xf>
    <xf numFmtId="0" fontId="13" fillId="0" borderId="0" xfId="0" applyFont="1" applyFill="1"/>
    <xf numFmtId="0" fontId="7" fillId="0" borderId="0" xfId="2" applyFont="1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2" applyFont="1" applyAlignment="1">
      <alignment horizontal="center" wrapText="1"/>
    </xf>
    <xf numFmtId="0" fontId="3" fillId="0" borderId="1" xfId="2" applyNumberFormat="1" applyFont="1" applyBorder="1" applyAlignment="1" applyProtection="1">
      <alignment horizontal="center"/>
      <protection locked="0"/>
    </xf>
    <xf numFmtId="0" fontId="3" fillId="0" borderId="1" xfId="2" applyNumberFormat="1" applyFont="1" applyFill="1" applyBorder="1" applyAlignment="1">
      <alignment horizontal="center"/>
    </xf>
    <xf numFmtId="0" fontId="12" fillId="0" borderId="1" xfId="2" applyNumberFormat="1" applyFont="1" applyBorder="1" applyAlignment="1" applyProtection="1">
      <alignment horizontal="center"/>
      <protection locked="0"/>
    </xf>
    <xf numFmtId="0" fontId="12" fillId="0" borderId="1" xfId="2" applyNumberFormat="1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/>
    </xf>
    <xf numFmtId="0" fontId="0" fillId="9" borderId="0" xfId="0" applyFill="1"/>
    <xf numFmtId="1" fontId="0" fillId="9" borderId="0" xfId="0" applyNumberFormat="1" applyFill="1"/>
    <xf numFmtId="14" fontId="0" fillId="10" borderId="0" xfId="0" applyNumberFormat="1" applyFill="1" applyAlignment="1"/>
    <xf numFmtId="14" fontId="14" fillId="2" borderId="28" xfId="0" applyNumberFormat="1" applyFont="1" applyFill="1" applyBorder="1"/>
    <xf numFmtId="0" fontId="8" fillId="0" borderId="24" xfId="0" applyFont="1" applyBorder="1" applyAlignment="1">
      <alignment horizontal="right"/>
    </xf>
    <xf numFmtId="0" fontId="8" fillId="2" borderId="22" xfId="0" applyFont="1" applyFill="1" applyBorder="1" applyAlignment="1">
      <alignment horizontal="right"/>
    </xf>
    <xf numFmtId="0" fontId="0" fillId="7" borderId="30" xfId="0" applyFill="1" applyBorder="1" applyAlignment="1">
      <alignment wrapText="1"/>
    </xf>
    <xf numFmtId="0" fontId="0" fillId="7" borderId="31" xfId="0" applyFill="1" applyBorder="1" applyAlignment="1">
      <alignment wrapText="1"/>
    </xf>
    <xf numFmtId="14" fontId="14" fillId="0" borderId="28" xfId="0" applyNumberFormat="1" applyFont="1" applyFill="1" applyBorder="1"/>
    <xf numFmtId="0" fontId="8" fillId="8" borderId="0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167" fontId="0" fillId="12" borderId="1" xfId="0" applyNumberForma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4" fontId="15" fillId="0" borderId="0" xfId="0" applyNumberFormat="1" applyFont="1" applyFill="1"/>
    <xf numFmtId="0" fontId="8" fillId="0" borderId="0" xfId="0" applyFont="1" applyAlignment="1">
      <alignment horizontal="right"/>
    </xf>
    <xf numFmtId="1" fontId="0" fillId="7" borderId="0" xfId="0" applyNumberFormat="1" applyFill="1"/>
    <xf numFmtId="1" fontId="8" fillId="7" borderId="29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8" fillId="5" borderId="29" xfId="0" applyNumberFormat="1" applyFont="1" applyFill="1" applyBorder="1" applyAlignment="1">
      <alignment horizontal="center" vertical="center"/>
    </xf>
    <xf numFmtId="0" fontId="16" fillId="0" borderId="0" xfId="0" applyFont="1"/>
    <xf numFmtId="1" fontId="16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2" xfId="0" applyFont="1" applyFill="1" applyBorder="1"/>
    <xf numFmtId="0" fontId="15" fillId="0" borderId="0" xfId="0" applyFont="1" applyFill="1"/>
    <xf numFmtId="0" fontId="15" fillId="0" borderId="0" xfId="0" applyFont="1"/>
    <xf numFmtId="14" fontId="15" fillId="0" borderId="0" xfId="0" applyNumberFormat="1" applyFont="1"/>
    <xf numFmtId="14" fontId="0" fillId="7" borderId="0" xfId="0" applyNumberFormat="1" applyFill="1"/>
    <xf numFmtId="0" fontId="3" fillId="0" borderId="25" xfId="2" applyNumberFormat="1" applyFont="1" applyBorder="1" applyAlignment="1">
      <alignment horizontal="center"/>
    </xf>
    <xf numFmtId="0" fontId="3" fillId="0" borderId="26" xfId="2" applyNumberFormat="1" applyFont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10" fillId="0" borderId="0" xfId="2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7" fillId="7" borderId="0" xfId="0" applyFont="1" applyFill="1" applyAlignment="1">
      <alignment horizontal="center"/>
    </xf>
    <xf numFmtId="164" fontId="0" fillId="0" borderId="0" xfId="0" applyNumberFormat="1" applyAlignment="1">
      <alignment horizontal="left"/>
    </xf>
  </cellXfs>
  <cellStyles count="3">
    <cellStyle name="Lien hypertexte" xfId="1" builtinId="8"/>
    <cellStyle name="Normal" xfId="0" builtinId="0"/>
    <cellStyle name="Normal 2" xfId="2"/>
  </cellStyles>
  <dxfs count="89"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5" formatCode="dddd\ dd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numFmt numFmtId="167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4" formatCode="0#&quot; &quot;##&quot; &quot;##&quot; &quot;##&quot; &quot;##"/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518160</xdr:colOff>
      <xdr:row>10</xdr:row>
      <xdr:rowOff>160020</xdr:rowOff>
    </xdr:from>
    <xdr:to>
      <xdr:col>12</xdr:col>
      <xdr:colOff>175260</xdr:colOff>
      <xdr:row>14</xdr:row>
      <xdr:rowOff>137160</xdr:rowOff>
    </xdr:to>
    <xdr:sp macro="[0]!Va_Cal" textlink="">
      <xdr:nvSpPr>
        <xdr:cNvPr id="8" name="Organigramme : Alternative 7"/>
        <xdr:cNvSpPr/>
      </xdr:nvSpPr>
      <xdr:spPr>
        <a:xfrm>
          <a:off x="6987540" y="2446020"/>
          <a:ext cx="2827020" cy="1013460"/>
        </a:xfrm>
        <a:prstGeom prst="flowChartAlternateProcess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AFFICHER CALENDRIER</a:t>
          </a:r>
        </a:p>
      </xdr:txBody>
    </xdr:sp>
    <xdr:clientData/>
  </xdr:twoCellAnchor>
  <xdr:twoCellAnchor>
    <xdr:from>
      <xdr:col>0</xdr:col>
      <xdr:colOff>685800</xdr:colOff>
      <xdr:row>0</xdr:row>
      <xdr:rowOff>220980</xdr:rowOff>
    </xdr:from>
    <xdr:to>
      <xdr:col>4</xdr:col>
      <xdr:colOff>472440</xdr:colOff>
      <xdr:row>4</xdr:row>
      <xdr:rowOff>45720</xdr:rowOff>
    </xdr:to>
    <xdr:sp macro="[0]!Appel_Form1" textlink="">
      <xdr:nvSpPr>
        <xdr:cNvPr id="9" name="Organigramme : Alternative 8"/>
        <xdr:cNvSpPr/>
      </xdr:nvSpPr>
      <xdr:spPr>
        <a:xfrm>
          <a:off x="685800" y="220980"/>
          <a:ext cx="2956560" cy="1013460"/>
        </a:xfrm>
        <a:prstGeom prst="flowChartAlternateProcess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4</xdr:col>
      <xdr:colOff>784860</xdr:colOff>
      <xdr:row>3</xdr:row>
      <xdr:rowOff>38100</xdr:rowOff>
    </xdr:from>
    <xdr:to>
      <xdr:col>7</xdr:col>
      <xdr:colOff>106680</xdr:colOff>
      <xdr:row>8</xdr:row>
      <xdr:rowOff>137160</xdr:rowOff>
    </xdr:to>
    <xdr:sp macro="[0]!Appel_Form2" textlink="">
      <xdr:nvSpPr>
        <xdr:cNvPr id="11" name="Organigramme : Alternative 10"/>
        <xdr:cNvSpPr/>
      </xdr:nvSpPr>
      <xdr:spPr>
        <a:xfrm>
          <a:off x="3954780" y="1043940"/>
          <a:ext cx="3070860" cy="1013460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AJOUT EMPUNTEUR</a:t>
          </a:r>
        </a:p>
      </xdr:txBody>
    </xdr:sp>
    <xdr:clientData/>
  </xdr:twoCellAnchor>
  <xdr:twoCellAnchor>
    <xdr:from>
      <xdr:col>9</xdr:col>
      <xdr:colOff>281940</xdr:colOff>
      <xdr:row>15</xdr:row>
      <xdr:rowOff>266700</xdr:rowOff>
    </xdr:from>
    <xdr:to>
      <xdr:col>13</xdr:col>
      <xdr:colOff>243840</xdr:colOff>
      <xdr:row>20</xdr:row>
      <xdr:rowOff>15240</xdr:rowOff>
    </xdr:to>
    <xdr:sp macro="[0]!Module1.Imprime_Cal" textlink="">
      <xdr:nvSpPr>
        <xdr:cNvPr id="13" name="Organigramme : Alternative 12"/>
        <xdr:cNvSpPr/>
      </xdr:nvSpPr>
      <xdr:spPr>
        <a:xfrm>
          <a:off x="8785860" y="3870960"/>
          <a:ext cx="2804160" cy="1158240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15</xdr:col>
      <xdr:colOff>586740</xdr:colOff>
      <xdr:row>18</xdr:row>
      <xdr:rowOff>15240</xdr:rowOff>
    </xdr:from>
    <xdr:to>
      <xdr:col>18</xdr:col>
      <xdr:colOff>396240</xdr:colOff>
      <xdr:row>20</xdr:row>
      <xdr:rowOff>259080</xdr:rowOff>
    </xdr:to>
    <xdr:sp macro="[0]!RAZ_ES" textlink="">
      <xdr:nvSpPr>
        <xdr:cNvPr id="10" name="Organigramme : Alternative 9"/>
        <xdr:cNvSpPr/>
      </xdr:nvSpPr>
      <xdr:spPr>
        <a:xfrm>
          <a:off x="12633960" y="4465320"/>
          <a:ext cx="2186940" cy="807720"/>
        </a:xfrm>
        <a:prstGeom prst="flowChartAlternateProcess">
          <a:avLst/>
        </a:prstGeom>
        <a:solidFill>
          <a:srgbClr val="C0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RAZ DONNEES</a:t>
          </a:r>
          <a:br>
            <a:rPr lang="fr-FR" sz="2000" b="1">
              <a:solidFill>
                <a:srgbClr val="FFFF00"/>
              </a:solidFill>
            </a:rPr>
          </a:br>
          <a:r>
            <a:rPr lang="fr-FR" sz="2000" b="1">
              <a:solidFill>
                <a:srgbClr val="FFFF00"/>
              </a:solidFill>
            </a:rPr>
            <a:t>ENTREES-SORTIES</a:t>
          </a:r>
        </a:p>
      </xdr:txBody>
    </xdr:sp>
    <xdr:clientData/>
  </xdr:twoCellAnchor>
  <xdr:twoCellAnchor>
    <xdr:from>
      <xdr:col>16</xdr:col>
      <xdr:colOff>1905</xdr:colOff>
      <xdr:row>3</xdr:row>
      <xdr:rowOff>152399</xdr:rowOff>
    </xdr:from>
    <xdr:to>
      <xdr:col>17</xdr:col>
      <xdr:colOff>457200</xdr:colOff>
      <xdr:row>6</xdr:row>
      <xdr:rowOff>175260</xdr:rowOff>
    </xdr:to>
    <xdr:sp macro="[0]!Va_ES" textlink="">
      <xdr:nvSpPr>
        <xdr:cNvPr id="2" name="Organigramme : Document 1"/>
        <xdr:cNvSpPr/>
      </xdr:nvSpPr>
      <xdr:spPr>
        <a:xfrm>
          <a:off x="12811125" y="1158239"/>
          <a:ext cx="1247775" cy="571501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Entrées-Sorties</a:t>
          </a:r>
        </a:p>
      </xdr:txBody>
    </xdr:sp>
    <xdr:clientData/>
  </xdr:twoCellAnchor>
  <xdr:twoCellAnchor>
    <xdr:from>
      <xdr:col>16</xdr:col>
      <xdr:colOff>22860</xdr:colOff>
      <xdr:row>14</xdr:row>
      <xdr:rowOff>175260</xdr:rowOff>
    </xdr:from>
    <xdr:to>
      <xdr:col>17</xdr:col>
      <xdr:colOff>451485</xdr:colOff>
      <xdr:row>16</xdr:row>
      <xdr:rowOff>152400</xdr:rowOff>
    </xdr:to>
    <xdr:sp macro="[0]!Va_BS" textlink="">
      <xdr:nvSpPr>
        <xdr:cNvPr id="14" name="Organigramme : Document 13"/>
        <xdr:cNvSpPr/>
      </xdr:nvSpPr>
      <xdr:spPr>
        <a:xfrm>
          <a:off x="12832080" y="3497580"/>
          <a:ext cx="1221105" cy="54102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Bon de Sortie</a:t>
          </a:r>
        </a:p>
      </xdr:txBody>
    </xdr:sp>
    <xdr:clientData/>
  </xdr:twoCellAnchor>
  <xdr:twoCellAnchor>
    <xdr:from>
      <xdr:col>16</xdr:col>
      <xdr:colOff>26670</xdr:colOff>
      <xdr:row>11</xdr:row>
      <xdr:rowOff>220980</xdr:rowOff>
    </xdr:from>
    <xdr:to>
      <xdr:col>17</xdr:col>
      <xdr:colOff>628650</xdr:colOff>
      <xdr:row>13</xdr:row>
      <xdr:rowOff>266700</xdr:rowOff>
    </xdr:to>
    <xdr:sp macro="[0]!Va_BDD" textlink="">
      <xdr:nvSpPr>
        <xdr:cNvPr id="15" name="Organigramme : Document 14"/>
        <xdr:cNvSpPr/>
      </xdr:nvSpPr>
      <xdr:spPr>
        <a:xfrm>
          <a:off x="12835890" y="2697480"/>
          <a:ext cx="1394460" cy="60960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Base de Données</a:t>
          </a:r>
        </a:p>
      </xdr:txBody>
    </xdr:sp>
    <xdr:clientData/>
  </xdr:twoCellAnchor>
  <xdr:twoCellAnchor>
    <xdr:from>
      <xdr:col>16</xdr:col>
      <xdr:colOff>22860</xdr:colOff>
      <xdr:row>0</xdr:row>
      <xdr:rowOff>312420</xdr:rowOff>
    </xdr:from>
    <xdr:to>
      <xdr:col>17</xdr:col>
      <xdr:colOff>297180</xdr:colOff>
      <xdr:row>2</xdr:row>
      <xdr:rowOff>102108</xdr:rowOff>
    </xdr:to>
    <xdr:sp macro="[0]!Va_Emprunteur" textlink="">
      <xdr:nvSpPr>
        <xdr:cNvPr id="17" name="Organigramme : Document 16"/>
        <xdr:cNvSpPr/>
      </xdr:nvSpPr>
      <xdr:spPr>
        <a:xfrm>
          <a:off x="12832080" y="31242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Emprunteurs</a:t>
          </a:r>
        </a:p>
      </xdr:txBody>
    </xdr:sp>
    <xdr:clientData/>
  </xdr:twoCellAnchor>
  <xdr:twoCellAnchor>
    <xdr:from>
      <xdr:col>16</xdr:col>
      <xdr:colOff>45720</xdr:colOff>
      <xdr:row>8</xdr:row>
      <xdr:rowOff>7620</xdr:rowOff>
    </xdr:from>
    <xdr:to>
      <xdr:col>17</xdr:col>
      <xdr:colOff>320040</xdr:colOff>
      <xdr:row>11</xdr:row>
      <xdr:rowOff>0</xdr:rowOff>
    </xdr:to>
    <xdr:sp macro="[0]!Va_Listes" textlink="">
      <xdr:nvSpPr>
        <xdr:cNvPr id="19" name="Organigramme : Document 18"/>
        <xdr:cNvSpPr/>
      </xdr:nvSpPr>
      <xdr:spPr>
        <a:xfrm>
          <a:off x="12854940" y="1927860"/>
          <a:ext cx="1066800" cy="548640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Listes</a:t>
          </a:r>
        </a:p>
      </xdr:txBody>
    </xdr:sp>
    <xdr:clientData/>
  </xdr:twoCellAnchor>
  <xdr:twoCellAnchor>
    <xdr:from>
      <xdr:col>0</xdr:col>
      <xdr:colOff>45720</xdr:colOff>
      <xdr:row>14</xdr:row>
      <xdr:rowOff>99060</xdr:rowOff>
    </xdr:from>
    <xdr:to>
      <xdr:col>3</xdr:col>
      <xdr:colOff>769620</xdr:colOff>
      <xdr:row>18</xdr:row>
      <xdr:rowOff>152400</xdr:rowOff>
    </xdr:to>
    <xdr:sp macro="" textlink="">
      <xdr:nvSpPr>
        <xdr:cNvPr id="3" name="Flèche droite 2"/>
        <xdr:cNvSpPr/>
      </xdr:nvSpPr>
      <xdr:spPr>
        <a:xfrm>
          <a:off x="45720" y="4533900"/>
          <a:ext cx="3101340" cy="1150620"/>
        </a:xfrm>
        <a:prstGeom prst="rightArrow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Matériel disponible à la date du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15</xdr:row>
          <xdr:rowOff>182880</xdr:rowOff>
        </xdr:from>
        <xdr:to>
          <xdr:col>6</xdr:col>
          <xdr:colOff>0</xdr:colOff>
          <xdr:row>17</xdr:row>
          <xdr:rowOff>114300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609600</xdr:colOff>
      <xdr:row>1</xdr:row>
      <xdr:rowOff>15240</xdr:rowOff>
    </xdr:to>
    <xdr:sp macro="[0]!Va_Accueil" textlink="">
      <xdr:nvSpPr>
        <xdr:cNvPr id="4" name="Flèche gauche 3"/>
        <xdr:cNvSpPr/>
      </xdr:nvSpPr>
      <xdr:spPr>
        <a:xfrm>
          <a:off x="3886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60960</xdr:rowOff>
    </xdr:to>
    <xdr:sp macro="[0]!Va_Accueil" textlink="">
      <xdr:nvSpPr>
        <xdr:cNvPr id="3" name="Flèche gauche 2"/>
        <xdr:cNvSpPr/>
      </xdr:nvSpPr>
      <xdr:spPr>
        <a:xfrm>
          <a:off x="73228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426720</xdr:colOff>
      <xdr:row>0</xdr:row>
      <xdr:rowOff>60960</xdr:rowOff>
    </xdr:from>
    <xdr:to>
      <xdr:col>8</xdr:col>
      <xdr:colOff>853440</xdr:colOff>
      <xdr:row>2</xdr:row>
      <xdr:rowOff>220980</xdr:rowOff>
    </xdr:to>
    <xdr:sp macro="[0]!Va_Accueil" textlink="">
      <xdr:nvSpPr>
        <xdr:cNvPr id="3" name="Flèche gauche 2"/>
        <xdr:cNvSpPr/>
      </xdr:nvSpPr>
      <xdr:spPr>
        <a:xfrm>
          <a:off x="8854440" y="60960"/>
          <a:ext cx="1501140" cy="60960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708660</xdr:colOff>
      <xdr:row>2</xdr:row>
      <xdr:rowOff>160020</xdr:rowOff>
    </xdr:to>
    <xdr:sp macro="[0]!Va_Accueil" textlink="">
      <xdr:nvSpPr>
        <xdr:cNvPr id="3" name="Flèche gauche 2"/>
        <xdr:cNvSpPr/>
      </xdr:nvSpPr>
      <xdr:spPr>
        <a:xfrm>
          <a:off x="67513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769620</xdr:colOff>
      <xdr:row>0</xdr:row>
      <xdr:rowOff>1</xdr:rowOff>
    </xdr:from>
    <xdr:to>
      <xdr:col>7</xdr:col>
      <xdr:colOff>464820</xdr:colOff>
      <xdr:row>0</xdr:row>
      <xdr:rowOff>624840</xdr:rowOff>
    </xdr:to>
    <xdr:sp macro="[0]!ChangerMois_S" textlink="">
      <xdr:nvSpPr>
        <xdr:cNvPr id="2" name="Organigramme : Alternative 1"/>
        <xdr:cNvSpPr/>
      </xdr:nvSpPr>
      <xdr:spPr>
        <a:xfrm>
          <a:off x="5737860" y="1"/>
          <a:ext cx="131826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2</xdr:col>
      <xdr:colOff>369993</xdr:colOff>
      <xdr:row>0</xdr:row>
      <xdr:rowOff>0</xdr:rowOff>
    </xdr:from>
    <xdr:to>
      <xdr:col>5</xdr:col>
      <xdr:colOff>119380</xdr:colOff>
      <xdr:row>0</xdr:row>
      <xdr:rowOff>626532</xdr:rowOff>
    </xdr:to>
    <xdr:sp macro="[0]!Appel_Form1" textlink="">
      <xdr:nvSpPr>
        <xdr:cNvPr id="4" name="Organigramme : Alternative 3"/>
        <xdr:cNvSpPr/>
      </xdr:nvSpPr>
      <xdr:spPr>
        <a:xfrm>
          <a:off x="2876126" y="0"/>
          <a:ext cx="221318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480060</xdr:colOff>
      <xdr:row>0</xdr:row>
      <xdr:rowOff>0</xdr:rowOff>
    </xdr:from>
    <xdr:to>
      <xdr:col>9</xdr:col>
      <xdr:colOff>411480</xdr:colOff>
      <xdr:row>0</xdr:row>
      <xdr:rowOff>624840</xdr:rowOff>
    </xdr:to>
    <xdr:sp macro="[0]!ChangerMois_P" textlink="">
      <xdr:nvSpPr>
        <xdr:cNvPr id="6" name="Organigramme : Alternative 5"/>
        <xdr:cNvSpPr/>
      </xdr:nvSpPr>
      <xdr:spPr>
        <a:xfrm>
          <a:off x="7071360" y="0"/>
          <a:ext cx="140208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10</xdr:col>
      <xdr:colOff>297180</xdr:colOff>
      <xdr:row>0</xdr:row>
      <xdr:rowOff>45720</xdr:rowOff>
    </xdr:from>
    <xdr:to>
      <xdr:col>12</xdr:col>
      <xdr:colOff>213360</xdr:colOff>
      <xdr:row>0</xdr:row>
      <xdr:rowOff>571500</xdr:rowOff>
    </xdr:to>
    <xdr:sp macro="[0]!Va_Accueil" textlink="">
      <xdr:nvSpPr>
        <xdr:cNvPr id="3" name="Flèche gauche 2"/>
        <xdr:cNvSpPr/>
      </xdr:nvSpPr>
      <xdr:spPr>
        <a:xfrm>
          <a:off x="9159240" y="4572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0</xdr:row>
      <xdr:rowOff>28575</xdr:rowOff>
    </xdr:from>
    <xdr:to>
      <xdr:col>10</xdr:col>
      <xdr:colOff>89535</xdr:colOff>
      <xdr:row>2</xdr:row>
      <xdr:rowOff>173355</xdr:rowOff>
    </xdr:to>
    <xdr:sp macro="[0]!Va_Accueil" textlink="">
      <xdr:nvSpPr>
        <xdr:cNvPr id="3" name="Flèche gauche 2"/>
        <xdr:cNvSpPr/>
      </xdr:nvSpPr>
      <xdr:spPr>
        <a:xfrm>
          <a:off x="6238875" y="28575"/>
          <a:ext cx="1470660" cy="54483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Emprunts" displayName="T_Emprunts" ref="A2:AB3" totalsRowShown="0">
  <tableColumns count="28">
    <tableColumn id="1" name="Id"/>
    <tableColumn id="2" name="Emprunteur"/>
    <tableColumn id="3" name="Responsable"/>
    <tableColumn id="4" name="Téléphone" dataDxfId="88"/>
    <tableColumn id="5" name="Mail" dataCellStyle="Lien hypertexte"/>
    <tableColumn id="6" name="Matériel1 emprunté"/>
    <tableColumn id="15" name="Référence1" dataDxfId="87"/>
    <tableColumn id="22" name="Qté1" dataDxfId="86"/>
    <tableColumn id="21" name="Matériel2 emprunté" dataDxfId="85"/>
    <tableColumn id="20" name="Référence2" dataDxfId="84"/>
    <tableColumn id="23" name="Qté2" dataDxfId="83"/>
    <tableColumn id="19" name="Matériel3 emprunté" dataDxfId="82"/>
    <tableColumn id="18" name="Référence3" dataDxfId="81"/>
    <tableColumn id="24" name="Qté3" dataDxfId="80"/>
    <tableColumn id="17" name="Matériel4 emprunté" dataDxfId="79"/>
    <tableColumn id="13" name="Référence4" dataDxfId="78"/>
    <tableColumn id="25" name="Qté4" dataDxfId="77"/>
    <tableColumn id="12" name="Matériel5 emprunté" dataDxfId="76"/>
    <tableColumn id="11" name="Référence5" dataDxfId="75"/>
    <tableColumn id="26" name="Qté5" dataDxfId="74"/>
    <tableColumn id="9" name="Matériel6 emprunté" dataDxfId="73"/>
    <tableColumn id="8" name="Référence6" dataDxfId="72"/>
    <tableColumn id="16" name="Qté6" dataDxfId="71"/>
    <tableColumn id="14" name="Dte emprunt" dataDxfId="70"/>
    <tableColumn id="7" name="Durée" dataDxfId="69"/>
    <tableColumn id="10" name="Date Restitution"/>
    <tableColumn id="27" name="Total" dataDxfId="68"/>
    <tableColumn id="28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DD" displayName="T_BDD" ref="A2:E17" totalsRowShown="0" headerRowDxfId="67" dataDxfId="66">
  <autoFilter ref="A2:E17"/>
  <tableColumns count="5">
    <tableColumn id="1" name="Ref" dataDxfId="65"/>
    <tableColumn id="2" name="dénomination" dataDxfId="64"/>
    <tableColumn id="3" name="Qté initiale" dataDxfId="63"/>
    <tableColumn id="7" name="Nouv. Stock" dataDxfId="62">
      <calculatedColumnFormula>G3</calculatedColumnFormula>
    </tableColumn>
    <tableColumn id="5" name="Tarif" dataDxfId="6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Reservation" displayName="T_Reservation" ref="A21:Q23" totalsRowShown="0" headerRowDxfId="60" dataDxfId="59">
  <autoFilter ref="A21:Q23"/>
  <tableColumns count="17">
    <tableColumn id="1" name="Index" dataDxfId="58"/>
    <tableColumn id="2" name="Date" dataDxfId="57"/>
    <tableColumn id="3" name="T.poly" dataDxfId="56"/>
    <tableColumn id="4" name="T.ch" dataDxfId="55"/>
    <tableColumn id="5" name="CCTIV" dataDxfId="54"/>
    <tableColumn id="6" name="T3" dataDxfId="53"/>
    <tableColumn id="7" name="T2.5" dataDxfId="52"/>
    <tableColumn id="8" name="Ch-orange" dataDxfId="51"/>
    <tableColumn id="9" name="Ch-beige" dataDxfId="50"/>
    <tableColumn id="10" name="Bc-P" dataDxfId="49"/>
    <tableColumn id="11" name="G-E" dataDxfId="48"/>
    <tableColumn id="12" name="B-V" dataDxfId="47"/>
    <tableColumn id="13" name="MatS1" dataDxfId="46"/>
    <tableColumn id="14" name="Mats2" dataDxfId="45"/>
    <tableColumn id="15" name="MatS3" dataDxfId="44"/>
    <tableColumn id="16" name="MatS4" dataDxfId="43"/>
    <tableColumn id="17" name="MatS5" dataDxfId="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Asso" displayName="T_Asso" ref="A1:D18" totalsRowShown="0">
  <autoFilter ref="A1:D18"/>
  <tableColumns count="4">
    <tableColumn id="1" name="Nom des emprunteurs"/>
    <tableColumn id="2" name="Responsable"/>
    <tableColumn id="3" name="Tél" dataDxfId="4"/>
    <tableColumn id="4" name="Mail" dataCellStyle="Lien hypertex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Cal" displayName="T_Cal" ref="A3:Q368" totalsRowShown="0" headerRowDxfId="41" dataDxfId="40" totalsRowDxfId="39">
  <tableColumns count="17">
    <tableColumn id="1" name="Date" dataDxfId="38" totalsRowDxfId="37">
      <calculatedColumnFormula>DATE($B$2,1,1)</calculatedColumnFormula>
    </tableColumn>
    <tableColumn id="5" name="St" dataDxfId="36" totalsRowDxfId="35">
      <calculatedColumnFormula>SUMIFS(T_Reservation[T.poly],T_Reservation[Date],T_Cal[[#This Row],[Date]])</calculatedColumnFormula>
    </tableColumn>
    <tableColumn id="2" name="StB" dataDxfId="34" totalsRowDxfId="33">
      <calculatedColumnFormula>SUMIFS(T_Reservation[T.ch],T_Reservation[Date],T_Cal[[#This Row],[Date]])</calculatedColumnFormula>
    </tableColumn>
    <tableColumn id="3" name="CCTIV" dataDxfId="32" totalsRowDxfId="31">
      <calculatedColumnFormula>SUMIFS(T_Reservation[CCTIV],T_Reservation[Date],T_Cal[[#This Row],[Date]])</calculatedColumnFormula>
    </tableColumn>
    <tableColumn id="6" name="T3" dataDxfId="30" totalsRowDxfId="29">
      <calculatedColumnFormula>SUMIFS(T_Reservation[T3],T_Reservation[Date],T_Cal[[#This Row],[Date]])</calculatedColumnFormula>
    </tableColumn>
    <tableColumn id="7" name="T2.5" dataDxfId="28" totalsRowDxfId="27">
      <calculatedColumnFormula>SUMIFS(T_Reservation[T2.5],T_Reservation[Date],T_Cal[[#This Row],[Date]])</calculatedColumnFormula>
    </tableColumn>
    <tableColumn id="8" name="Ch-orange" dataDxfId="26" totalsRowDxfId="25">
      <calculatedColumnFormula>SUMIFS(T_Reservation[Ch-orange],T_Reservation[Date],T_Cal[[#This Row],[Date]])</calculatedColumnFormula>
    </tableColumn>
    <tableColumn id="9" name="Ch-beige" dataDxfId="24" totalsRowDxfId="23">
      <calculatedColumnFormula>SUMIFS(T_Reservation[Ch-beige],T_Reservation[Date],T_Cal[[#This Row],[Date]])</calculatedColumnFormula>
    </tableColumn>
    <tableColumn id="10" name="Bc-P" dataDxfId="22" totalsRowDxfId="21">
      <calculatedColumnFormula>SUMIFS(T_Reservation[Bc-P],T_Reservation[Date],T_Cal[[#This Row],[Date]])</calculatedColumnFormula>
    </tableColumn>
    <tableColumn id="11" name="G-E" dataDxfId="20" totalsRowDxfId="19">
      <calculatedColumnFormula>SUMIFS(T_Reservation[G-E],T_Reservation[Date],T_Cal[[#This Row],[Date]])</calculatedColumnFormula>
    </tableColumn>
    <tableColumn id="12" name="B-V" dataDxfId="18" totalsRowDxfId="17">
      <calculatedColumnFormula>SUMIFS(T_Reservation[B-V],T_Reservation[Date],T_Cal[[#This Row],[Date]])</calculatedColumnFormula>
    </tableColumn>
    <tableColumn id="13" name="MatS1" dataDxfId="16" totalsRowDxfId="15">
      <calculatedColumnFormula>SUMIFS(T_Reservation[MatS1],T_Reservation[Date],T_Cal[[#This Row],[Date]])</calculatedColumnFormula>
    </tableColumn>
    <tableColumn id="15" name="MatS2" dataDxfId="14" totalsRowDxfId="13" dataCellStyle="Normal 2">
      <calculatedColumnFormula>SUMIFS(T_Reservation[Mats2],T_Reservation[Date],T_Cal[[#This Row],[Date]])</calculatedColumnFormula>
    </tableColumn>
    <tableColumn id="14" name="MatS3" dataDxfId="12" totalsRowDxfId="11">
      <calculatedColumnFormula>SUMIFS(T_Reservation[MatS3],T_Reservation[Date],T_Cal[[#This Row],[Date]])</calculatedColumnFormula>
    </tableColumn>
    <tableColumn id="16" name="MatS4" dataDxfId="10" totalsRowDxfId="9" dataCellStyle="Normal 2">
      <calculatedColumnFormula>SUMIFS(T_Reservation[MatS4],T_Reservation[Date],T_Cal[[#This Row],[Date]])</calculatedColumnFormula>
    </tableColumn>
    <tableColumn id="17" name="MatS5" dataDxfId="8" totalsRowDxfId="7" dataCellStyle="Normal 2">
      <calculatedColumnFormula>SUMIFS(T_Reservation[MatS5],T_Reservation[Date],T_Cal[[#This Row],[Date]])</calculatedColumnFormula>
    </tableColumn>
    <tableColumn id="4" name="ID" dataDxfId="6" totalsRowDxfId="5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asso1@orange.fr" TargetMode="External"/><Relationship Id="rId1" Type="http://schemas.openxmlformats.org/officeDocument/2006/relationships/hyperlink" Target="mailto:asso2@free.fr" TargetMode="Externa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27"/>
  <sheetViews>
    <sheetView showGridLines="0" tabSelected="1" zoomScaleNormal="100" workbookViewId="0">
      <selection activeCell="J24" sqref="J24"/>
    </sheetView>
  </sheetViews>
  <sheetFormatPr baseColWidth="10" defaultRowHeight="14.4" x14ac:dyDescent="0.3"/>
  <cols>
    <col min="5" max="5" width="17.88671875" customWidth="1"/>
    <col min="6" max="6" width="5.33203125" customWidth="1"/>
    <col min="7" max="7" width="31.44140625" customWidth="1"/>
    <col min="13" max="13" width="6.77734375" customWidth="1"/>
    <col min="14" max="14" width="5.5546875" customWidth="1"/>
    <col min="15" max="15" width="4.6640625" customWidth="1"/>
  </cols>
  <sheetData>
    <row r="1" spans="1:18" ht="50.4" x14ac:dyDescent="0.95">
      <c r="A1" s="34"/>
      <c r="B1" s="34"/>
      <c r="C1" s="34"/>
      <c r="D1" s="34"/>
      <c r="E1" s="34"/>
      <c r="F1" s="34"/>
      <c r="G1" s="119" t="s">
        <v>100</v>
      </c>
      <c r="H1" s="119"/>
      <c r="I1" s="119"/>
      <c r="J1" s="119"/>
      <c r="K1" s="119"/>
      <c r="L1" s="34"/>
      <c r="M1" s="34"/>
      <c r="N1" s="34"/>
      <c r="O1" s="34"/>
      <c r="P1" s="34"/>
      <c r="Q1" s="34"/>
      <c r="R1" s="34"/>
    </row>
    <row r="2" spans="1:18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</row>
    <row r="6" spans="1:18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</row>
    <row r="7" spans="1:18" x14ac:dyDescent="0.3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18" x14ac:dyDescent="0.3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18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</row>
    <row r="10" spans="1:18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</row>
    <row r="11" spans="1:18" ht="15" thickBot="1" x14ac:dyDescent="0.3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</row>
    <row r="12" spans="1:18" ht="22.2" thickTop="1" thickBot="1" x14ac:dyDescent="0.35">
      <c r="A12" s="34"/>
      <c r="B12" s="34"/>
      <c r="C12" s="34"/>
      <c r="D12" s="34"/>
      <c r="E12" s="34"/>
      <c r="F12" s="34"/>
      <c r="G12" s="77" t="str">
        <f>BDD!B3</f>
        <v>Tables Polypropyéne</v>
      </c>
      <c r="H12" s="75">
        <f>BDD!D3</f>
        <v>7</v>
      </c>
      <c r="I12" s="74"/>
      <c r="J12" s="34"/>
      <c r="K12" s="34"/>
      <c r="L12" s="34"/>
      <c r="M12" s="34"/>
      <c r="N12" s="34"/>
      <c r="O12" s="34"/>
      <c r="P12" s="34"/>
      <c r="Q12" s="34"/>
      <c r="R12" s="34"/>
    </row>
    <row r="13" spans="1:18" ht="22.2" thickTop="1" thickBot="1" x14ac:dyDescent="0.35">
      <c r="A13" s="34"/>
      <c r="B13" s="34"/>
      <c r="C13" s="34"/>
      <c r="D13" s="34"/>
      <c r="E13" s="34"/>
      <c r="F13" s="34"/>
      <c r="G13" s="77" t="str">
        <f>BDD!B4</f>
        <v>Tables Champêtre</v>
      </c>
      <c r="H13" s="75">
        <f>BDD!D4</f>
        <v>23</v>
      </c>
      <c r="I13" s="74"/>
      <c r="J13" s="34"/>
      <c r="K13" s="34"/>
      <c r="L13" s="34"/>
      <c r="M13" s="34"/>
      <c r="N13" s="34"/>
      <c r="O13" s="34"/>
      <c r="P13" s="34"/>
      <c r="Q13" s="34"/>
      <c r="R13" s="34"/>
    </row>
    <row r="14" spans="1:18" ht="22.2" thickTop="1" thickBot="1" x14ac:dyDescent="0.35">
      <c r="A14" s="34"/>
      <c r="B14" s="34"/>
      <c r="C14" s="34"/>
      <c r="D14" s="34"/>
      <c r="E14" s="34"/>
      <c r="F14" s="34"/>
      <c r="G14" s="77" t="str">
        <f>BDD!B5</f>
        <v>Barnum 4m x 3m CCTIV</v>
      </c>
      <c r="H14" s="75">
        <f>BDD!D5</f>
        <v>3</v>
      </c>
      <c r="I14" s="74"/>
      <c r="J14" s="34"/>
      <c r="K14" s="34"/>
      <c r="L14" s="34"/>
      <c r="M14" s="34"/>
      <c r="N14" s="34"/>
      <c r="O14" s="34"/>
      <c r="P14" s="34"/>
      <c r="Q14" s="34"/>
      <c r="R14" s="34"/>
    </row>
    <row r="15" spans="1:18" ht="22.2" thickTop="1" thickBot="1" x14ac:dyDescent="0.35">
      <c r="A15" s="34"/>
      <c r="B15" s="34"/>
      <c r="C15" s="34"/>
      <c r="D15" s="34"/>
      <c r="E15" s="34"/>
      <c r="F15" s="63"/>
      <c r="G15" s="77" t="str">
        <f>BDD!B6</f>
        <v>Tables de 3m (12pers.)</v>
      </c>
      <c r="H15" s="75">
        <f>BDD!D6</f>
        <v>7</v>
      </c>
      <c r="I15" s="74"/>
      <c r="J15" s="34"/>
      <c r="K15" s="34"/>
      <c r="L15" s="34"/>
      <c r="M15" s="34"/>
      <c r="N15" s="34"/>
      <c r="O15" s="34"/>
      <c r="P15" s="34"/>
      <c r="Q15" s="34"/>
      <c r="R15" s="34"/>
    </row>
    <row r="16" spans="1:18" ht="22.2" thickTop="1" thickBot="1" x14ac:dyDescent="0.35">
      <c r="A16" s="34"/>
      <c r="B16" s="34"/>
      <c r="C16" s="34"/>
      <c r="D16" s="34"/>
      <c r="E16" s="34"/>
      <c r="F16" s="64"/>
      <c r="G16" s="77" t="str">
        <f>BDD!B7</f>
        <v>Tables de 2,5m (10pers.)</v>
      </c>
      <c r="H16" s="75">
        <f>BDD!D7</f>
        <v>23</v>
      </c>
      <c r="I16" s="74"/>
      <c r="J16" s="34"/>
      <c r="K16" s="34"/>
      <c r="L16" s="34"/>
      <c r="M16" s="34"/>
      <c r="N16" s="34"/>
      <c r="O16" s="34"/>
      <c r="P16" s="34"/>
      <c r="Q16" s="34"/>
      <c r="R16" s="34"/>
    </row>
    <row r="17" spans="1:18" ht="22.2" thickTop="1" thickBot="1" x14ac:dyDescent="0.4">
      <c r="A17" s="34"/>
      <c r="B17" s="34"/>
      <c r="C17" s="34"/>
      <c r="D17" s="34"/>
      <c r="E17" s="60">
        <v>46163</v>
      </c>
      <c r="F17" s="65"/>
      <c r="G17" s="77" t="str">
        <f>BDD!B8</f>
        <v>Chaise / coquille orange</v>
      </c>
      <c r="H17" s="75">
        <f>BDD!D8</f>
        <v>45</v>
      </c>
      <c r="I17" s="74"/>
      <c r="J17" s="34"/>
      <c r="K17" s="34"/>
      <c r="L17" s="34"/>
      <c r="M17" s="34"/>
      <c r="N17" s="34"/>
      <c r="O17" s="34"/>
      <c r="P17" s="34"/>
      <c r="Q17" s="34"/>
      <c r="R17" s="34"/>
    </row>
    <row r="18" spans="1:18" ht="22.2" thickTop="1" thickBot="1" x14ac:dyDescent="0.35">
      <c r="A18" s="34"/>
      <c r="B18" s="34"/>
      <c r="C18" s="34"/>
      <c r="D18" s="34"/>
      <c r="E18" s="34"/>
      <c r="F18" s="34"/>
      <c r="G18" s="77" t="str">
        <f>BDD!B9</f>
        <v>chaise / coquille beige</v>
      </c>
      <c r="H18" s="75">
        <f>BDD!D9</f>
        <v>130</v>
      </c>
      <c r="I18" s="74"/>
      <c r="J18" s="34"/>
      <c r="K18" s="34"/>
      <c r="L18" s="34"/>
      <c r="M18" s="34"/>
      <c r="N18" s="34"/>
      <c r="O18" s="34"/>
      <c r="P18" s="34"/>
      <c r="Q18" s="34"/>
      <c r="R18" s="34"/>
    </row>
    <row r="19" spans="1:18" ht="22.2" thickTop="1" thickBot="1" x14ac:dyDescent="0.35">
      <c r="A19" s="34"/>
      <c r="B19" s="34"/>
      <c r="C19" s="34"/>
      <c r="D19" s="34"/>
      <c r="E19" s="34"/>
      <c r="F19" s="34"/>
      <c r="G19" s="77" t="str">
        <f>BDD!B10</f>
        <v>Bancs pliables</v>
      </c>
      <c r="H19" s="75">
        <f>BDD!D10</f>
        <v>41</v>
      </c>
      <c r="I19" s="74"/>
      <c r="J19" s="34"/>
      <c r="K19" s="34"/>
      <c r="L19" s="34"/>
      <c r="M19" s="34"/>
      <c r="N19" s="34"/>
      <c r="O19" s="34"/>
      <c r="P19" s="34"/>
      <c r="Q19" s="34"/>
      <c r="R19" s="34"/>
    </row>
    <row r="20" spans="1:18" ht="22.2" thickTop="1" thickBot="1" x14ac:dyDescent="0.35">
      <c r="A20" s="34"/>
      <c r="B20" s="34"/>
      <c r="C20" s="34"/>
      <c r="D20" s="34"/>
      <c r="E20" s="34"/>
      <c r="F20" s="34"/>
      <c r="G20" s="77" t="str">
        <f>BDD!B11</f>
        <v>Grille Expo 2m x 1,20m</v>
      </c>
      <c r="H20" s="75">
        <f>BDD!D11</f>
        <v>20</v>
      </c>
      <c r="I20" s="74"/>
      <c r="J20" s="34"/>
      <c r="K20" s="34"/>
      <c r="L20" s="34"/>
      <c r="M20" s="34"/>
      <c r="N20" s="34"/>
      <c r="O20" s="34"/>
      <c r="P20" s="34"/>
      <c r="Q20" s="34"/>
      <c r="R20" s="34"/>
    </row>
    <row r="21" spans="1:18" ht="22.2" thickTop="1" thickBot="1" x14ac:dyDescent="0.35">
      <c r="A21" s="34"/>
      <c r="B21" s="34"/>
      <c r="C21" s="34"/>
      <c r="D21" s="34"/>
      <c r="E21" s="34"/>
      <c r="F21" s="34"/>
      <c r="G21" s="77" t="str">
        <f>BDD!B12</f>
        <v>Barrière Vauban</v>
      </c>
      <c r="H21" s="75">
        <f>BDD!D12</f>
        <v>20</v>
      </c>
      <c r="I21" s="74"/>
      <c r="J21" s="34"/>
      <c r="K21" s="34"/>
      <c r="L21" s="34"/>
      <c r="M21" s="34"/>
      <c r="N21" s="34"/>
      <c r="O21" s="34"/>
      <c r="P21" s="34"/>
      <c r="Q21" s="34"/>
      <c r="R21" s="34"/>
    </row>
    <row r="22" spans="1:18" ht="22.2" thickTop="1" thickBot="1" x14ac:dyDescent="0.35">
      <c r="A22" s="34"/>
      <c r="B22" s="34"/>
      <c r="C22" s="34"/>
      <c r="D22" s="34"/>
      <c r="E22" s="34"/>
      <c r="F22" s="34"/>
      <c r="G22" s="77" t="str">
        <f>BDD!B13</f>
        <v>Matériel sup1</v>
      </c>
      <c r="H22" s="75">
        <f>BDD!D13</f>
        <v>10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</row>
    <row r="23" spans="1:18" ht="22.2" thickTop="1" thickBot="1" x14ac:dyDescent="0.35">
      <c r="A23" s="34"/>
      <c r="B23" s="34"/>
      <c r="C23" s="34"/>
      <c r="D23" s="34"/>
      <c r="E23" s="34"/>
      <c r="F23" s="34"/>
      <c r="G23" s="77" t="str">
        <f>BDD!B14</f>
        <v>Matériel sup2</v>
      </c>
      <c r="H23" s="75">
        <f>BDD!D14</f>
        <v>10</v>
      </c>
      <c r="I23" s="34"/>
      <c r="J23" s="34"/>
      <c r="K23" s="34"/>
      <c r="L23" s="34"/>
      <c r="M23" s="34"/>
      <c r="N23" s="34"/>
      <c r="O23" s="34"/>
      <c r="P23" s="34"/>
      <c r="Q23" s="34"/>
      <c r="R23" s="34"/>
    </row>
    <row r="24" spans="1:18" ht="22.2" thickTop="1" thickBot="1" x14ac:dyDescent="0.35">
      <c r="A24" s="34"/>
      <c r="B24" s="34"/>
      <c r="C24" s="34"/>
      <c r="D24" s="34"/>
      <c r="E24" s="34"/>
      <c r="F24" s="34"/>
      <c r="G24" s="77" t="str">
        <f>BDD!B15</f>
        <v>Matériel sup3</v>
      </c>
      <c r="H24" s="75">
        <f>BDD!D15</f>
        <v>10</v>
      </c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1:18" ht="22.2" thickTop="1" thickBot="1" x14ac:dyDescent="0.35">
      <c r="A25" s="34"/>
      <c r="B25" s="34"/>
      <c r="C25" s="34"/>
      <c r="D25" s="34"/>
      <c r="E25" s="85"/>
      <c r="F25" s="34"/>
      <c r="G25" s="77" t="str">
        <f>BDD!B16</f>
        <v>Matériel sup4</v>
      </c>
      <c r="H25" s="75">
        <f>BDD!D16</f>
        <v>10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</row>
    <row r="26" spans="1:18" ht="21.6" thickTop="1" x14ac:dyDescent="0.3">
      <c r="A26" s="34"/>
      <c r="B26" s="34"/>
      <c r="C26" s="34"/>
      <c r="D26" s="34"/>
      <c r="E26" s="34"/>
      <c r="F26" s="34"/>
      <c r="G26" s="77" t="str">
        <f>BDD!B17</f>
        <v>Matériel sup5</v>
      </c>
      <c r="H26" s="75">
        <f>BDD!D17</f>
        <v>10</v>
      </c>
      <c r="I26" s="34"/>
      <c r="J26" s="34"/>
      <c r="K26" s="34"/>
      <c r="L26" s="34"/>
      <c r="M26" s="34"/>
      <c r="N26" s="34"/>
      <c r="O26" s="34"/>
      <c r="P26" s="34"/>
      <c r="Q26" s="34"/>
      <c r="R26" s="34"/>
    </row>
    <row r="27" spans="1:18" x14ac:dyDescent="0.3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</row>
  </sheetData>
  <mergeCells count="1">
    <mergeCell ref="G1:K1"/>
  </mergeCells>
  <conditionalFormatting sqref="G12:H2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autoLine="0" r:id="rId5">
            <anchor moveWithCells="1">
              <from>
                <xdr:col>5</xdr:col>
                <xdr:colOff>30480</xdr:colOff>
                <xdr:row>15</xdr:row>
                <xdr:rowOff>182880</xdr:rowOff>
              </from>
              <to>
                <xdr:col>6</xdr:col>
                <xdr:colOff>0</xdr:colOff>
                <xdr:row>17</xdr:row>
                <xdr:rowOff>114300</xdr:rowOff>
              </to>
            </anchor>
          </controlPr>
        </control>
      </mc:Choice>
      <mc:Fallback>
        <control shapeId="1026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3"/>
  <sheetViews>
    <sheetView workbookViewId="0">
      <selection activeCell="W15" sqref="W15"/>
    </sheetView>
  </sheetViews>
  <sheetFormatPr baseColWidth="10" defaultRowHeight="14.4" x14ac:dyDescent="0.3"/>
  <cols>
    <col min="1" max="1" width="5.6640625" customWidth="1"/>
    <col min="2" max="2" width="13" customWidth="1"/>
    <col min="3" max="3" width="13.44140625" customWidth="1"/>
    <col min="4" max="4" width="16.6640625" customWidth="1"/>
    <col min="5" max="5" width="20.88671875" customWidth="1"/>
    <col min="6" max="6" width="19.6640625" customWidth="1"/>
    <col min="7" max="7" width="7.6640625" customWidth="1"/>
    <col min="8" max="8" width="6.33203125" customWidth="1"/>
    <col min="9" max="9" width="19.6640625" customWidth="1"/>
    <col min="10" max="10" width="7.6640625" customWidth="1"/>
    <col min="11" max="11" width="7.109375" customWidth="1"/>
    <col min="12" max="12" width="19.6640625" customWidth="1"/>
    <col min="13" max="13" width="7.6640625" customWidth="1"/>
    <col min="14" max="14" width="6.6640625" customWidth="1"/>
    <col min="15" max="15" width="19.6640625" customWidth="1"/>
    <col min="16" max="16" width="7.6640625" customWidth="1"/>
    <col min="17" max="17" width="5.6640625" customWidth="1"/>
    <col min="18" max="18" width="19.6640625" customWidth="1"/>
    <col min="19" max="19" width="7.6640625" customWidth="1"/>
    <col min="20" max="20" width="6.88671875" customWidth="1"/>
    <col min="21" max="21" width="19.6640625" customWidth="1"/>
    <col min="22" max="22" width="7.6640625" customWidth="1"/>
    <col min="23" max="23" width="7.109375" customWidth="1"/>
    <col min="24" max="24" width="12.109375" customWidth="1"/>
    <col min="25" max="25" width="7.6640625" customWidth="1"/>
    <col min="26" max="26" width="16" customWidth="1"/>
  </cols>
  <sheetData>
    <row r="1" spans="1:28" ht="40.200000000000003" customHeight="1" x14ac:dyDescent="0.3"/>
    <row r="2" spans="1:28" x14ac:dyDescent="0.3">
      <c r="A2" t="s">
        <v>28</v>
      </c>
      <c r="B2" t="s">
        <v>29</v>
      </c>
      <c r="C2" t="s">
        <v>4</v>
      </c>
      <c r="D2" t="s">
        <v>30</v>
      </c>
      <c r="E2" t="s">
        <v>31</v>
      </c>
      <c r="F2" t="s">
        <v>79</v>
      </c>
      <c r="G2" t="s">
        <v>80</v>
      </c>
      <c r="H2" t="s">
        <v>91</v>
      </c>
      <c r="I2" t="s">
        <v>82</v>
      </c>
      <c r="J2" t="s">
        <v>81</v>
      </c>
      <c r="K2" t="s">
        <v>92</v>
      </c>
      <c r="L2" t="s">
        <v>83</v>
      </c>
      <c r="M2" t="s">
        <v>87</v>
      </c>
      <c r="N2" t="s">
        <v>93</v>
      </c>
      <c r="O2" t="s">
        <v>84</v>
      </c>
      <c r="P2" t="s">
        <v>88</v>
      </c>
      <c r="Q2" t="s">
        <v>94</v>
      </c>
      <c r="R2" t="s">
        <v>85</v>
      </c>
      <c r="S2" t="s">
        <v>89</v>
      </c>
      <c r="T2" t="s">
        <v>95</v>
      </c>
      <c r="U2" t="s">
        <v>86</v>
      </c>
      <c r="V2" t="s">
        <v>90</v>
      </c>
      <c r="W2" t="s">
        <v>96</v>
      </c>
      <c r="X2" t="s">
        <v>34</v>
      </c>
      <c r="Y2" t="s">
        <v>32</v>
      </c>
      <c r="Z2" t="s">
        <v>33</v>
      </c>
      <c r="AA2" t="s">
        <v>99</v>
      </c>
      <c r="AB2" t="s">
        <v>116</v>
      </c>
    </row>
    <row r="3" spans="1:28" x14ac:dyDescent="0.3">
      <c r="A3" t="s">
        <v>128</v>
      </c>
      <c r="B3" t="s">
        <v>137</v>
      </c>
      <c r="C3" t="s">
        <v>138</v>
      </c>
      <c r="D3" s="1" t="s">
        <v>139</v>
      </c>
      <c r="E3" s="2" t="s">
        <v>140</v>
      </c>
      <c r="F3" t="s">
        <v>134</v>
      </c>
      <c r="G3" s="3" t="s">
        <v>133</v>
      </c>
      <c r="H3" s="22">
        <v>1</v>
      </c>
      <c r="I3" s="3" t="s">
        <v>136</v>
      </c>
      <c r="J3" s="3" t="s">
        <v>135</v>
      </c>
      <c r="K3" s="22">
        <v>2</v>
      </c>
      <c r="L3" s="3" t="s">
        <v>103</v>
      </c>
      <c r="M3" s="3" t="s">
        <v>103</v>
      </c>
      <c r="N3" s="22"/>
      <c r="O3" s="3" t="s">
        <v>103</v>
      </c>
      <c r="P3" s="3" t="s">
        <v>103</v>
      </c>
      <c r="Q3" s="22"/>
      <c r="R3" s="3" t="s">
        <v>103</v>
      </c>
      <c r="S3" s="3" t="s">
        <v>103</v>
      </c>
      <c r="T3" s="22"/>
      <c r="U3" s="3" t="s">
        <v>103</v>
      </c>
      <c r="V3" s="3" t="s">
        <v>103</v>
      </c>
      <c r="W3" s="22"/>
      <c r="X3" s="3">
        <v>46162</v>
      </c>
      <c r="Y3" s="22">
        <v>2</v>
      </c>
      <c r="Z3" s="3">
        <v>46163</v>
      </c>
      <c r="AA3" s="26">
        <v>0</v>
      </c>
      <c r="AB3" t="s">
        <v>131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27"/>
  <sheetViews>
    <sheetView workbookViewId="0">
      <selection activeCell="E28" sqref="E28"/>
    </sheetView>
  </sheetViews>
  <sheetFormatPr baseColWidth="10" defaultRowHeight="14.4" x14ac:dyDescent="0.3"/>
  <cols>
    <col min="1" max="1" width="20.6640625" customWidth="1"/>
    <col min="2" max="2" width="18.109375" customWidth="1"/>
    <col min="3" max="3" width="36.88671875" customWidth="1"/>
    <col min="4" max="4" width="7.88671875" customWidth="1"/>
    <col min="5" max="5" width="15" hidden="1" customWidth="1"/>
  </cols>
  <sheetData>
    <row r="1" spans="1:5" ht="15" thickBot="1" x14ac:dyDescent="0.35"/>
    <row r="2" spans="1:5" ht="21.6" thickTop="1" x14ac:dyDescent="0.4">
      <c r="A2" s="95" t="s">
        <v>74</v>
      </c>
      <c r="B2" s="96"/>
      <c r="C2" s="96"/>
      <c r="D2" s="97"/>
    </row>
    <row r="3" spans="1:5" ht="21" x14ac:dyDescent="0.4">
      <c r="A3" s="98" t="s">
        <v>76</v>
      </c>
      <c r="B3" s="99"/>
      <c r="C3" s="99"/>
      <c r="D3" s="100"/>
    </row>
    <row r="4" spans="1:5" ht="21" x14ac:dyDescent="0.4">
      <c r="A4" s="98" t="s">
        <v>77</v>
      </c>
      <c r="B4" s="99"/>
      <c r="C4" s="99"/>
      <c r="D4" s="100"/>
    </row>
    <row r="5" spans="1:5" ht="21.6" thickBot="1" x14ac:dyDescent="0.45">
      <c r="A5" s="101" t="s">
        <v>78</v>
      </c>
      <c r="B5" s="102"/>
      <c r="C5" s="102"/>
      <c r="D5" s="103"/>
    </row>
    <row r="6" spans="1:5" ht="15" thickTop="1" x14ac:dyDescent="0.3"/>
    <row r="7" spans="1:5" ht="21.6" thickBot="1" x14ac:dyDescent="0.45">
      <c r="A7" s="88" t="s">
        <v>75</v>
      </c>
      <c r="B7" s="88"/>
      <c r="C7" s="88"/>
      <c r="D7" s="88"/>
    </row>
    <row r="8" spans="1:5" ht="21.6" thickTop="1" x14ac:dyDescent="0.4">
      <c r="A8" s="89" t="s">
        <v>71</v>
      </c>
      <c r="B8" s="13" t="s">
        <v>66</v>
      </c>
      <c r="C8" s="104" t="s">
        <v>137</v>
      </c>
      <c r="D8" s="105"/>
    </row>
    <row r="9" spans="1:5" ht="21" x14ac:dyDescent="0.4">
      <c r="A9" s="90"/>
      <c r="B9" s="15" t="s">
        <v>4</v>
      </c>
      <c r="C9" s="106" t="str">
        <f>IFERROR(VLOOKUP($C$8,T_Asso[],2,FALSE),"")</f>
        <v>Caroline Guitton</v>
      </c>
      <c r="D9" s="107"/>
    </row>
    <row r="10" spans="1:5" ht="21" x14ac:dyDescent="0.4">
      <c r="A10" s="90"/>
      <c r="B10" s="15" t="s">
        <v>67</v>
      </c>
      <c r="C10" s="108" t="str">
        <f>IFERROR(VLOOKUP($C$8,T_Asso[],3,FALSE),"")</f>
        <v>06 61 83 79 08</v>
      </c>
      <c r="D10" s="109"/>
    </row>
    <row r="11" spans="1:5" ht="21.6" thickBot="1" x14ac:dyDescent="0.45">
      <c r="A11" s="91"/>
      <c r="B11" s="16" t="s">
        <v>31</v>
      </c>
      <c r="C11" s="110" t="str">
        <f>IFERROR(VLOOKUP($C$8,T_Asso[],4,FALSE),"")</f>
        <v>caroline-guitton@mfr.asso.fr</v>
      </c>
      <c r="D11" s="111"/>
    </row>
    <row r="12" spans="1:5" ht="22.2" thickTop="1" thickBot="1" x14ac:dyDescent="0.45">
      <c r="A12" s="14"/>
      <c r="B12" s="14"/>
      <c r="C12" s="14"/>
      <c r="D12" s="14"/>
    </row>
    <row r="13" spans="1:5" ht="21.6" thickTop="1" x14ac:dyDescent="0.4">
      <c r="A13" s="92" t="s">
        <v>68</v>
      </c>
      <c r="B13" s="21" t="s">
        <v>69</v>
      </c>
      <c r="C13" s="21" t="s">
        <v>70</v>
      </c>
      <c r="D13" s="27" t="s">
        <v>35</v>
      </c>
      <c r="E13" s="28" t="s">
        <v>98</v>
      </c>
    </row>
    <row r="14" spans="1:5" ht="21" x14ac:dyDescent="0.4">
      <c r="A14" s="93"/>
      <c r="B14" s="17" t="s">
        <v>133</v>
      </c>
      <c r="C14" s="17" t="str">
        <f>IFERROR(VLOOKUP(B14,T_BDD[],2,FALSE),"")</f>
        <v>Tables Polypropyéne</v>
      </c>
      <c r="D14" s="30">
        <v>1</v>
      </c>
      <c r="E14" s="29">
        <f>IFERROR(VLOOKUP(B14,T_BDD[],5,FALSE)*D14,"")</f>
        <v>0</v>
      </c>
    </row>
    <row r="15" spans="1:5" ht="21" x14ac:dyDescent="0.4">
      <c r="A15" s="93"/>
      <c r="B15" s="17" t="s">
        <v>135</v>
      </c>
      <c r="C15" s="17" t="str">
        <f>IFERROR(VLOOKUP(B15,T_BDD[],2,FALSE),"")</f>
        <v>Tables Champêtre</v>
      </c>
      <c r="D15" s="30">
        <v>2</v>
      </c>
      <c r="E15" s="29">
        <f>IFERROR(VLOOKUP(B15,T_BDD[],5,FALSE)*D15,"")</f>
        <v>0</v>
      </c>
    </row>
    <row r="16" spans="1:5" ht="21" x14ac:dyDescent="0.4">
      <c r="A16" s="93"/>
      <c r="B16" s="17" t="s">
        <v>103</v>
      </c>
      <c r="C16" s="17" t="str">
        <f>IFERROR(VLOOKUP(B16,T_BDD[],2,FALSE),"")</f>
        <v/>
      </c>
      <c r="D16" s="30"/>
      <c r="E16" s="29" t="str">
        <f>IFERROR(VLOOKUP(B16,T_BDD[],5,FALSE)*D16,"")</f>
        <v/>
      </c>
    </row>
    <row r="17" spans="1:5" ht="21" x14ac:dyDescent="0.4">
      <c r="A17" s="93"/>
      <c r="B17" s="17" t="s">
        <v>103</v>
      </c>
      <c r="C17" s="17" t="str">
        <f>IFERROR(VLOOKUP(B17,T_BDD[],2,FALSE),"")</f>
        <v/>
      </c>
      <c r="D17" s="30"/>
      <c r="E17" s="29" t="str">
        <f>IFERROR(VLOOKUP(B17,T_BDD[],5,FALSE)*D17,"")</f>
        <v/>
      </c>
    </row>
    <row r="18" spans="1:5" ht="21" x14ac:dyDescent="0.4">
      <c r="A18" s="93"/>
      <c r="B18" s="17" t="s">
        <v>103</v>
      </c>
      <c r="C18" s="17" t="str">
        <f>IFERROR(VLOOKUP(B18,T_BDD[],2,FALSE),"")</f>
        <v/>
      </c>
      <c r="D18" s="30"/>
      <c r="E18" s="29" t="str">
        <f>IFERROR(VLOOKUP(B18,T_BDD[],5,FALSE)*D18,"")</f>
        <v/>
      </c>
    </row>
    <row r="19" spans="1:5" ht="21" x14ac:dyDescent="0.4">
      <c r="A19" s="93"/>
      <c r="B19" s="17" t="s">
        <v>103</v>
      </c>
      <c r="C19" s="17" t="str">
        <f>IFERROR(VLOOKUP(B19,T_BDD[],2,FALSE),"")</f>
        <v/>
      </c>
      <c r="D19" s="30"/>
      <c r="E19" s="29" t="str">
        <f>IFERROR(VLOOKUP(B19,T_BDD[],5,FALSE)*D19,"")</f>
        <v/>
      </c>
    </row>
    <row r="20" spans="1:5" ht="21" x14ac:dyDescent="0.4">
      <c r="A20" s="93"/>
      <c r="B20" s="17"/>
      <c r="C20" s="17" t="str">
        <f>IFERROR(VLOOKUP(B20,T_BDD[],2,FALSE),"")</f>
        <v/>
      </c>
      <c r="D20" s="30"/>
      <c r="E20" s="29" t="str">
        <f>IFERROR(VLOOKUP(B20,T_BDD[],5,FALSE)*D20,"")</f>
        <v/>
      </c>
    </row>
    <row r="21" spans="1:5" ht="21.6" hidden="1" thickBot="1" x14ac:dyDescent="0.45">
      <c r="A21" s="94"/>
      <c r="B21" s="18"/>
      <c r="C21" s="18" t="str">
        <f>IFERROR(VLOOKUP(B21,T_BDD[],2,FALSE),"")</f>
        <v/>
      </c>
      <c r="D21" s="31"/>
      <c r="E21" s="29" t="str">
        <f>IFERROR(VLOOKUP(B21,T_BDD[],5,FALSE)*D21,"")</f>
        <v/>
      </c>
    </row>
    <row r="22" spans="1:5" ht="22.2" hidden="1" thickTop="1" thickBot="1" x14ac:dyDescent="0.45">
      <c r="A22" s="19"/>
      <c r="B22" s="20"/>
      <c r="C22" s="62" t="s">
        <v>132</v>
      </c>
      <c r="D22" s="61"/>
      <c r="E22" s="33" t="s">
        <v>107</v>
      </c>
    </row>
    <row r="23" spans="1:5" ht="21" x14ac:dyDescent="0.4">
      <c r="A23" s="19"/>
      <c r="B23" s="20"/>
      <c r="C23" s="66" t="s">
        <v>108</v>
      </c>
      <c r="D23" s="20"/>
      <c r="E23" s="32"/>
    </row>
    <row r="24" spans="1:5" ht="21" x14ac:dyDescent="0.4">
      <c r="A24" s="14" t="s">
        <v>73</v>
      </c>
      <c r="B24" s="23" t="s">
        <v>114</v>
      </c>
      <c r="C24" s="73" t="s">
        <v>112</v>
      </c>
      <c r="D24" s="14" t="s">
        <v>113</v>
      </c>
    </row>
    <row r="25" spans="1:5" ht="21" x14ac:dyDescent="0.4">
      <c r="A25" s="14" t="s">
        <v>72</v>
      </c>
      <c r="B25" s="14" t="s">
        <v>4</v>
      </c>
      <c r="C25" s="14" t="s">
        <v>29</v>
      </c>
      <c r="D25" s="14"/>
    </row>
    <row r="26" spans="1:5" ht="21" x14ac:dyDescent="0.4">
      <c r="A26" s="14"/>
      <c r="B26" s="14"/>
      <c r="C26" s="14"/>
      <c r="D26" s="14"/>
    </row>
    <row r="27" spans="1:5" ht="21" x14ac:dyDescent="0.4">
      <c r="A27" s="14"/>
      <c r="B27" s="14"/>
      <c r="C27" s="14"/>
      <c r="D27" s="14"/>
    </row>
  </sheetData>
  <mergeCells count="11">
    <mergeCell ref="A7:D7"/>
    <mergeCell ref="A8:A11"/>
    <mergeCell ref="A13:A21"/>
    <mergeCell ref="A2:D2"/>
    <mergeCell ref="A3:D3"/>
    <mergeCell ref="A4:D4"/>
    <mergeCell ref="A5:D5"/>
    <mergeCell ref="C8:D8"/>
    <mergeCell ref="C9:D9"/>
    <mergeCell ref="C10:D10"/>
    <mergeCell ref="C11:D11"/>
  </mergeCells>
  <dataValidations count="1">
    <dataValidation type="list" allowBlank="1" showInputMessage="1" showErrorMessage="1" sqref="B14:B21">
      <formula1>Liste</formula1>
    </dataValidation>
  </dataValidations>
  <pageMargins left="0.7" right="0.7" top="0.75" bottom="0.75" header="0.3" footer="0.3"/>
  <pageSetup paperSize="9" scale="89" fitToHeight="0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Emprunteurs!$A$2:$A$2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3"/>
  <sheetViews>
    <sheetView workbookViewId="0">
      <selection activeCell="G3" sqref="G3"/>
    </sheetView>
  </sheetViews>
  <sheetFormatPr baseColWidth="10" defaultRowHeight="14.4" x14ac:dyDescent="0.3"/>
  <cols>
    <col min="1" max="1" width="15.21875" customWidth="1"/>
    <col min="2" max="2" width="30.33203125" customWidth="1"/>
    <col min="3" max="3" width="14.109375" customWidth="1"/>
    <col min="4" max="4" width="14.88671875" customWidth="1"/>
    <col min="7" max="7" width="8.33203125" customWidth="1"/>
    <col min="8" max="8" width="15.6640625" customWidth="1"/>
    <col min="9" max="9" width="13.6640625" customWidth="1"/>
  </cols>
  <sheetData>
    <row r="1" spans="1:8" x14ac:dyDescent="0.3">
      <c r="A1" s="112" t="s">
        <v>9</v>
      </c>
      <c r="B1" s="112"/>
      <c r="C1" s="112"/>
      <c r="D1" s="112"/>
      <c r="E1" s="112"/>
      <c r="G1" s="57"/>
    </row>
    <row r="2" spans="1:8" ht="21" x14ac:dyDescent="0.4">
      <c r="A2" s="14" t="s">
        <v>6</v>
      </c>
      <c r="B2" s="14" t="s">
        <v>7</v>
      </c>
      <c r="C2" s="14" t="s">
        <v>8</v>
      </c>
      <c r="D2" s="14" t="s">
        <v>106</v>
      </c>
      <c r="E2" s="14" t="s">
        <v>65</v>
      </c>
      <c r="G2" s="57"/>
    </row>
    <row r="3" spans="1:8" ht="21" x14ac:dyDescent="0.4">
      <c r="A3" s="14" t="s">
        <v>133</v>
      </c>
      <c r="B3" s="14" t="s">
        <v>134</v>
      </c>
      <c r="C3" s="45">
        <v>8</v>
      </c>
      <c r="D3" s="45">
        <f t="shared" ref="D3:D12" si="0">G3</f>
        <v>7</v>
      </c>
      <c r="E3" s="25">
        <v>0</v>
      </c>
      <c r="G3" s="58">
        <f>$C3-SUMIFS(T_Reservation[T.poly],T_Reservation[Date],$A$20)</f>
        <v>7</v>
      </c>
      <c r="H3" s="76"/>
    </row>
    <row r="4" spans="1:8" ht="21" x14ac:dyDescent="0.4">
      <c r="A4" s="14" t="s">
        <v>135</v>
      </c>
      <c r="B4" s="14" t="s">
        <v>136</v>
      </c>
      <c r="C4" s="45">
        <v>25</v>
      </c>
      <c r="D4" s="45">
        <f t="shared" si="0"/>
        <v>23</v>
      </c>
      <c r="E4" s="25">
        <v>0</v>
      </c>
      <c r="G4" s="58">
        <f>$C4-SUMIFS(T_Reservation[T.ch],T_Reservation[Date],$A$20)</f>
        <v>23</v>
      </c>
      <c r="H4" s="76"/>
    </row>
    <row r="5" spans="1:8" ht="21" x14ac:dyDescent="0.4">
      <c r="A5" s="14" t="s">
        <v>12</v>
      </c>
      <c r="B5" s="14" t="s">
        <v>13</v>
      </c>
      <c r="C5" s="45">
        <v>3</v>
      </c>
      <c r="D5" s="45">
        <f t="shared" si="0"/>
        <v>3</v>
      </c>
      <c r="E5" s="25">
        <v>0</v>
      </c>
      <c r="G5" s="58">
        <f>$C5-SUMIFS(T_Reservation[CCTIV],T_Reservation[Date],$A$20)</f>
        <v>3</v>
      </c>
      <c r="H5" s="76"/>
    </row>
    <row r="6" spans="1:8" ht="21" x14ac:dyDescent="0.4">
      <c r="A6" s="14" t="s">
        <v>14</v>
      </c>
      <c r="B6" s="14" t="s">
        <v>15</v>
      </c>
      <c r="C6" s="45">
        <v>7</v>
      </c>
      <c r="D6" s="45">
        <f t="shared" si="0"/>
        <v>7</v>
      </c>
      <c r="E6" s="25">
        <v>0</v>
      </c>
      <c r="G6" s="58">
        <f>$C6-SUMIFS(T_Reservation[T3],T_Reservation[Date],$A$20)</f>
        <v>7</v>
      </c>
      <c r="H6" s="76"/>
    </row>
    <row r="7" spans="1:8" ht="21" x14ac:dyDescent="0.4">
      <c r="A7" s="14" t="s">
        <v>16</v>
      </c>
      <c r="B7" s="14" t="s">
        <v>17</v>
      </c>
      <c r="C7" s="45">
        <v>23</v>
      </c>
      <c r="D7" s="45">
        <f t="shared" si="0"/>
        <v>23</v>
      </c>
      <c r="E7" s="25">
        <v>0</v>
      </c>
      <c r="G7" s="58">
        <f>$C7-SUMIFS(T_Reservation[T2.5],T_Reservation[Date],$A$20)</f>
        <v>23</v>
      </c>
      <c r="H7" s="76"/>
    </row>
    <row r="8" spans="1:8" ht="21" x14ac:dyDescent="0.4">
      <c r="A8" s="14" t="s">
        <v>18</v>
      </c>
      <c r="B8" s="14" t="s">
        <v>19</v>
      </c>
      <c r="C8" s="45">
        <v>45</v>
      </c>
      <c r="D8" s="45">
        <f t="shared" si="0"/>
        <v>45</v>
      </c>
      <c r="E8" s="25">
        <v>0</v>
      </c>
      <c r="G8" s="58">
        <f>$C8-SUMIFS(T_Reservation[Ch-orange],T_Reservation[Date],$A$20)</f>
        <v>45</v>
      </c>
      <c r="H8" s="76"/>
    </row>
    <row r="9" spans="1:8" ht="21" x14ac:dyDescent="0.4">
      <c r="A9" s="14" t="s">
        <v>20</v>
      </c>
      <c r="B9" s="14" t="s">
        <v>21</v>
      </c>
      <c r="C9" s="45">
        <v>130</v>
      </c>
      <c r="D9" s="45">
        <f t="shared" si="0"/>
        <v>130</v>
      </c>
      <c r="E9" s="25">
        <v>0</v>
      </c>
      <c r="G9" s="58">
        <f>$C9-SUMIFS(T_Reservation[Ch-beige],T_Reservation[Date],$A$20)</f>
        <v>130</v>
      </c>
      <c r="H9" s="76"/>
    </row>
    <row r="10" spans="1:8" ht="21" x14ac:dyDescent="0.4">
      <c r="A10" s="14" t="s">
        <v>22</v>
      </c>
      <c r="B10" s="14" t="s">
        <v>23</v>
      </c>
      <c r="C10" s="45">
        <v>41</v>
      </c>
      <c r="D10" s="45">
        <f t="shared" si="0"/>
        <v>41</v>
      </c>
      <c r="E10" s="25">
        <v>0</v>
      </c>
      <c r="G10" s="58">
        <f>$C10-SUMIFS(T_Reservation[Bc-P],T_Reservation[Date],$A$20)</f>
        <v>41</v>
      </c>
      <c r="H10" s="76"/>
    </row>
    <row r="11" spans="1:8" ht="21" x14ac:dyDescent="0.4">
      <c r="A11" s="14" t="s">
        <v>24</v>
      </c>
      <c r="B11" s="14" t="s">
        <v>25</v>
      </c>
      <c r="C11" s="45">
        <v>20</v>
      </c>
      <c r="D11" s="45">
        <f t="shared" si="0"/>
        <v>20</v>
      </c>
      <c r="E11" s="25">
        <v>0</v>
      </c>
      <c r="G11" s="58">
        <f>$C11-SUMIFS(T_Reservation[G-E],T_Reservation[Date],$A$20)</f>
        <v>20</v>
      </c>
      <c r="H11" s="76"/>
    </row>
    <row r="12" spans="1:8" ht="21" x14ac:dyDescent="0.4">
      <c r="A12" s="14" t="s">
        <v>26</v>
      </c>
      <c r="B12" s="14" t="s">
        <v>27</v>
      </c>
      <c r="C12" s="45">
        <v>20</v>
      </c>
      <c r="D12" s="45">
        <f t="shared" si="0"/>
        <v>20</v>
      </c>
      <c r="E12" s="25">
        <v>0</v>
      </c>
      <c r="G12" s="58">
        <f>$C12-SUMIFS(T_Reservation[B-V],T_Reservation[Date],$A$20)</f>
        <v>20</v>
      </c>
      <c r="H12" s="76"/>
    </row>
    <row r="13" spans="1:8" ht="21" x14ac:dyDescent="0.4">
      <c r="A13" s="78" t="s">
        <v>122</v>
      </c>
      <c r="B13" s="78" t="s">
        <v>117</v>
      </c>
      <c r="C13" s="79">
        <v>10</v>
      </c>
      <c r="D13" s="79">
        <f>G13</f>
        <v>10</v>
      </c>
      <c r="E13" s="25">
        <v>0</v>
      </c>
      <c r="G13" s="58">
        <f>$C13-SUMIFS(T_Reservation[MatS1],T_Reservation[Date],$A$20)</f>
        <v>10</v>
      </c>
    </row>
    <row r="14" spans="1:8" ht="21" x14ac:dyDescent="0.4">
      <c r="A14" s="78" t="s">
        <v>123</v>
      </c>
      <c r="B14" s="78" t="s">
        <v>118</v>
      </c>
      <c r="C14" s="79">
        <v>10</v>
      </c>
      <c r="D14" s="79">
        <f t="shared" ref="D14:D17" si="1">G14</f>
        <v>10</v>
      </c>
      <c r="E14" s="25">
        <v>0</v>
      </c>
      <c r="G14" s="58">
        <f>$C14-SUMIFS(T_Reservation[Mats2],T_Reservation[Date],$A$20)</f>
        <v>10</v>
      </c>
    </row>
    <row r="15" spans="1:8" ht="21" x14ac:dyDescent="0.4">
      <c r="A15" s="78" t="s">
        <v>124</v>
      </c>
      <c r="B15" s="78" t="s">
        <v>119</v>
      </c>
      <c r="C15" s="79">
        <v>10</v>
      </c>
      <c r="D15" s="79">
        <f t="shared" si="1"/>
        <v>10</v>
      </c>
      <c r="E15" s="25">
        <v>0</v>
      </c>
      <c r="G15" s="58">
        <f>$C15-SUMIFS(T_Reservation[MatS3],T_Reservation[Date],$A$20)</f>
        <v>10</v>
      </c>
    </row>
    <row r="16" spans="1:8" ht="21" x14ac:dyDescent="0.4">
      <c r="A16" s="78" t="s">
        <v>125</v>
      </c>
      <c r="B16" s="78" t="s">
        <v>120</v>
      </c>
      <c r="C16" s="79">
        <v>10</v>
      </c>
      <c r="D16" s="79">
        <f t="shared" si="1"/>
        <v>10</v>
      </c>
      <c r="E16" s="25">
        <v>0</v>
      </c>
      <c r="G16" s="58">
        <f>$C16-SUMIFS(T_Reservation[MatS4],T_Reservation[Date],$A$20)</f>
        <v>10</v>
      </c>
    </row>
    <row r="17" spans="1:17" ht="21" x14ac:dyDescent="0.4">
      <c r="A17" s="78" t="s">
        <v>126</v>
      </c>
      <c r="B17" s="78" t="s">
        <v>121</v>
      </c>
      <c r="C17" s="79">
        <v>10</v>
      </c>
      <c r="D17" s="79">
        <f t="shared" si="1"/>
        <v>10</v>
      </c>
      <c r="E17" s="25">
        <v>0</v>
      </c>
      <c r="G17" s="58">
        <f>$C17-SUMIFS(T_Reservation[MatS5],T_Reservation[Date],$A$20)</f>
        <v>10</v>
      </c>
    </row>
    <row r="19" spans="1:17" x14ac:dyDescent="0.3">
      <c r="A19" s="113"/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</row>
    <row r="20" spans="1:17" x14ac:dyDescent="0.3">
      <c r="A20" s="59">
        <v>46162</v>
      </c>
      <c r="B20" s="114" t="s">
        <v>105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</row>
    <row r="21" spans="1:17" x14ac:dyDescent="0.3">
      <c r="A21" s="46" t="s">
        <v>115</v>
      </c>
      <c r="B21" s="46" t="s">
        <v>101</v>
      </c>
      <c r="C21" s="56" t="s">
        <v>133</v>
      </c>
      <c r="D21" s="56" t="s">
        <v>135</v>
      </c>
      <c r="E21" s="56" t="s">
        <v>12</v>
      </c>
      <c r="F21" s="56" t="s">
        <v>14</v>
      </c>
      <c r="G21" s="56" t="s">
        <v>16</v>
      </c>
      <c r="H21" s="56" t="s">
        <v>18</v>
      </c>
      <c r="I21" s="56" t="s">
        <v>20</v>
      </c>
      <c r="J21" s="56" t="s">
        <v>22</v>
      </c>
      <c r="K21" s="56" t="s">
        <v>24</v>
      </c>
      <c r="L21" s="56" t="s">
        <v>26</v>
      </c>
      <c r="M21" s="81" t="s">
        <v>122</v>
      </c>
      <c r="N21" s="81" t="s">
        <v>127</v>
      </c>
      <c r="O21" s="81" t="s">
        <v>124</v>
      </c>
      <c r="P21" s="81" t="s">
        <v>125</v>
      </c>
      <c r="Q21" s="81" t="s">
        <v>126</v>
      </c>
    </row>
    <row r="22" spans="1:17" x14ac:dyDescent="0.3">
      <c r="A22" s="82" t="s">
        <v>129</v>
      </c>
      <c r="B22" s="72">
        <v>46162</v>
      </c>
      <c r="C22" s="71">
        <v>1</v>
      </c>
      <c r="D22" s="71">
        <v>2</v>
      </c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spans="1:17" x14ac:dyDescent="0.3">
      <c r="A23" s="83" t="s">
        <v>130</v>
      </c>
      <c r="B23" s="84">
        <v>46163</v>
      </c>
      <c r="C23" s="80">
        <v>1</v>
      </c>
      <c r="D23" s="80">
        <v>2</v>
      </c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</row>
  </sheetData>
  <mergeCells count="3">
    <mergeCell ref="A1:E1"/>
    <mergeCell ref="A19:L19"/>
    <mergeCell ref="B20:Q20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F18"/>
  <sheetViews>
    <sheetView workbookViewId="0">
      <selection activeCell="G10" sqref="G10"/>
    </sheetView>
  </sheetViews>
  <sheetFormatPr baseColWidth="10" defaultRowHeight="14.4" x14ac:dyDescent="0.3"/>
  <cols>
    <col min="1" max="1" width="31.44140625" customWidth="1"/>
    <col min="2" max="2" width="22.33203125" customWidth="1"/>
    <col min="3" max="3" width="15.44140625" customWidth="1"/>
    <col min="4" max="4" width="39.44140625" customWidth="1"/>
  </cols>
  <sheetData>
    <row r="1" spans="1:266" x14ac:dyDescent="0.3">
      <c r="A1" t="s">
        <v>3</v>
      </c>
      <c r="B1" t="s">
        <v>4</v>
      </c>
      <c r="C1" t="s">
        <v>5</v>
      </c>
      <c r="D1" t="s">
        <v>31</v>
      </c>
      <c r="AX1" t="s">
        <v>0</v>
      </c>
      <c r="JE1" t="s">
        <v>10</v>
      </c>
      <c r="JF1" t="s">
        <v>10</v>
      </c>
    </row>
    <row r="2" spans="1:266" x14ac:dyDescent="0.3">
      <c r="A2" t="s">
        <v>137</v>
      </c>
      <c r="B2" t="s">
        <v>138</v>
      </c>
      <c r="C2" s="1" t="s">
        <v>139</v>
      </c>
      <c r="D2" s="2" t="s">
        <v>140</v>
      </c>
      <c r="AX2" t="s">
        <v>1</v>
      </c>
      <c r="JE2" t="s">
        <v>14</v>
      </c>
      <c r="JF2" t="s">
        <v>14</v>
      </c>
    </row>
    <row r="3" spans="1:266" x14ac:dyDescent="0.3">
      <c r="A3" t="s">
        <v>141</v>
      </c>
      <c r="B3" t="s">
        <v>142</v>
      </c>
      <c r="C3" s="1" t="s">
        <v>143</v>
      </c>
      <c r="D3" s="2" t="s">
        <v>144</v>
      </c>
      <c r="AX3" t="s">
        <v>2</v>
      </c>
      <c r="JD3" t="s">
        <v>18</v>
      </c>
    </row>
    <row r="4" spans="1:266" x14ac:dyDescent="0.3">
      <c r="A4" t="s">
        <v>145</v>
      </c>
      <c r="B4" t="s">
        <v>146</v>
      </c>
      <c r="C4" s="1" t="s">
        <v>147</v>
      </c>
      <c r="D4" s="2" t="s">
        <v>148</v>
      </c>
    </row>
    <row r="5" spans="1:266" x14ac:dyDescent="0.3">
      <c r="A5" t="s">
        <v>149</v>
      </c>
      <c r="B5" t="s">
        <v>150</v>
      </c>
      <c r="C5" s="1" t="s">
        <v>151</v>
      </c>
      <c r="D5" s="2" t="s">
        <v>152</v>
      </c>
    </row>
    <row r="6" spans="1:266" x14ac:dyDescent="0.3">
      <c r="A6" t="s">
        <v>153</v>
      </c>
      <c r="B6" t="s">
        <v>154</v>
      </c>
      <c r="C6" s="1" t="s">
        <v>155</v>
      </c>
      <c r="D6" s="2" t="s">
        <v>156</v>
      </c>
    </row>
    <row r="7" spans="1:266" x14ac:dyDescent="0.3">
      <c r="A7" t="s">
        <v>157</v>
      </c>
      <c r="B7" t="s">
        <v>158</v>
      </c>
      <c r="C7" s="1" t="s">
        <v>159</v>
      </c>
      <c r="D7" s="2" t="s">
        <v>160</v>
      </c>
    </row>
    <row r="8" spans="1:266" x14ac:dyDescent="0.3">
      <c r="A8" t="s">
        <v>161</v>
      </c>
      <c r="C8" s="1" t="s">
        <v>162</v>
      </c>
      <c r="D8" s="2" t="s">
        <v>163</v>
      </c>
    </row>
    <row r="9" spans="1:266" x14ac:dyDescent="0.3">
      <c r="A9" t="s">
        <v>164</v>
      </c>
      <c r="B9" t="s">
        <v>165</v>
      </c>
      <c r="C9" s="1" t="s">
        <v>166</v>
      </c>
      <c r="D9" s="2" t="s">
        <v>167</v>
      </c>
    </row>
    <row r="10" spans="1:266" x14ac:dyDescent="0.3">
      <c r="A10" t="s">
        <v>168</v>
      </c>
      <c r="B10" t="s">
        <v>169</v>
      </c>
      <c r="C10" s="120"/>
      <c r="D10" s="2"/>
    </row>
    <row r="11" spans="1:266" x14ac:dyDescent="0.3">
      <c r="A11" t="s">
        <v>170</v>
      </c>
      <c r="B11" t="s">
        <v>171</v>
      </c>
      <c r="C11" s="1"/>
      <c r="D11" s="2"/>
    </row>
    <row r="12" spans="1:266" x14ac:dyDescent="0.3">
      <c r="A12" t="s">
        <v>172</v>
      </c>
      <c r="B12" t="s">
        <v>173</v>
      </c>
      <c r="C12" s="1"/>
      <c r="D12" s="2"/>
    </row>
    <row r="13" spans="1:266" x14ac:dyDescent="0.3">
      <c r="A13" t="s">
        <v>174</v>
      </c>
      <c r="B13" t="s">
        <v>175</v>
      </c>
      <c r="C13" s="1"/>
      <c r="D13" s="2"/>
    </row>
    <row r="14" spans="1:266" x14ac:dyDescent="0.3">
      <c r="A14" t="s">
        <v>174</v>
      </c>
      <c r="C14" s="1"/>
      <c r="D14" s="2"/>
    </row>
    <row r="15" spans="1:266" x14ac:dyDescent="0.3">
      <c r="A15" t="s">
        <v>176</v>
      </c>
      <c r="B15" t="s">
        <v>177</v>
      </c>
      <c r="C15" s="1"/>
      <c r="D15" s="2"/>
    </row>
    <row r="16" spans="1:266" x14ac:dyDescent="0.3">
      <c r="A16" t="s">
        <v>178</v>
      </c>
      <c r="C16" s="1"/>
      <c r="D16" s="2"/>
    </row>
    <row r="17" spans="1:4" x14ac:dyDescent="0.3">
      <c r="A17" t="s">
        <v>179</v>
      </c>
      <c r="C17" s="1"/>
      <c r="D17" s="2"/>
    </row>
    <row r="18" spans="1:4" x14ac:dyDescent="0.3">
      <c r="A18" t="s">
        <v>180</v>
      </c>
      <c r="B18" t="s">
        <v>181</v>
      </c>
      <c r="C18" s="1"/>
      <c r="D18" s="2"/>
    </row>
  </sheetData>
  <hyperlinks>
    <hyperlink ref="D3" r:id="rId1" display="asso2@free.fr"/>
    <hyperlink ref="D2" r:id="rId2" display="asso1@orange.fr"/>
  </hyperlinks>
  <pageMargins left="0.7" right="0.7" top="0.75" bottom="0.75" header="0.3" footer="0.3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S1308"/>
  <sheetViews>
    <sheetView showZeros="0" zoomScaleNormal="100" workbookViewId="0">
      <pane ySplit="3" topLeftCell="A94" activePane="bottomLeft" state="frozen"/>
      <selection pane="bottomLeft" activeCell="A2" sqref="A2:P369"/>
    </sheetView>
  </sheetViews>
  <sheetFormatPr baseColWidth="10" defaultColWidth="11.5546875" defaultRowHeight="12" x14ac:dyDescent="0.25"/>
  <cols>
    <col min="1" max="1" width="24.6640625" style="4" customWidth="1"/>
    <col min="2" max="2" width="11.6640625" style="49" customWidth="1"/>
    <col min="3" max="3" width="10.5546875" style="49" customWidth="1"/>
    <col min="4" max="4" width="11.33203125" style="49" customWidth="1"/>
    <col min="5" max="5" width="9.44140625" style="49" customWidth="1"/>
    <col min="6" max="6" width="13.33203125" style="49" customWidth="1"/>
    <col min="7" max="7" width="13.88671875" style="49" customWidth="1"/>
    <col min="8" max="8" width="13.6640625" style="49" customWidth="1"/>
    <col min="9" max="9" width="11.5546875" style="49"/>
    <col min="10" max="10" width="11.6640625" style="49" customWidth="1"/>
    <col min="11" max="11" width="11.5546875" style="49" customWidth="1"/>
    <col min="12" max="13" width="11.5546875" style="49"/>
    <col min="14" max="14" width="13.33203125" style="4" customWidth="1"/>
    <col min="15" max="15" width="15.109375" style="43" customWidth="1"/>
    <col min="16" max="16" width="11.6640625" style="4" customWidth="1"/>
    <col min="17" max="19" width="0" style="4" hidden="1" customWidth="1"/>
    <col min="20" max="16384" width="11.5546875" style="4"/>
  </cols>
  <sheetData>
    <row r="1" spans="1:19" ht="49.95" customHeight="1" x14ac:dyDescent="0.5">
      <c r="A1" s="24"/>
      <c r="B1" s="47"/>
      <c r="C1" s="47"/>
      <c r="D1" s="47"/>
      <c r="E1" s="47"/>
      <c r="F1" s="47"/>
      <c r="G1" s="47"/>
      <c r="H1" s="47"/>
      <c r="I1" s="8">
        <v>5</v>
      </c>
      <c r="J1" s="48"/>
      <c r="O1" s="4"/>
    </row>
    <row r="2" spans="1:19" ht="28.2" customHeight="1" x14ac:dyDescent="0.6">
      <c r="A2" s="41">
        <f>DATE($B$2,$I$1,1)</f>
        <v>46143</v>
      </c>
      <c r="B2" s="7">
        <v>2026</v>
      </c>
      <c r="C2" s="115" t="s">
        <v>50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O2" s="4"/>
    </row>
    <row r="3" spans="1:19" ht="21" x14ac:dyDescent="0.4">
      <c r="A3" s="6" t="s">
        <v>101</v>
      </c>
      <c r="B3" s="50" t="s">
        <v>10</v>
      </c>
      <c r="C3" s="50" t="s">
        <v>11</v>
      </c>
      <c r="D3" s="50" t="s">
        <v>12</v>
      </c>
      <c r="E3" s="50" t="s">
        <v>14</v>
      </c>
      <c r="F3" s="50" t="s">
        <v>16</v>
      </c>
      <c r="G3" s="50" t="s">
        <v>18</v>
      </c>
      <c r="H3" s="50" t="s">
        <v>20</v>
      </c>
      <c r="I3" s="50" t="s">
        <v>22</v>
      </c>
      <c r="J3" s="50" t="s">
        <v>24</v>
      </c>
      <c r="K3" s="50" t="s">
        <v>26</v>
      </c>
      <c r="L3" s="51" t="s">
        <v>122</v>
      </c>
      <c r="M3" s="51" t="s">
        <v>123</v>
      </c>
      <c r="N3" s="51" t="s">
        <v>124</v>
      </c>
      <c r="O3" s="51" t="s">
        <v>125</v>
      </c>
      <c r="P3" s="51" t="s">
        <v>126</v>
      </c>
      <c r="Q3" s="35" t="s">
        <v>102</v>
      </c>
      <c r="R3" s="44" t="s">
        <v>97</v>
      </c>
      <c r="S3" s="4" t="s">
        <v>104</v>
      </c>
    </row>
    <row r="4" spans="1:19" ht="18" hidden="1" customHeight="1" x14ac:dyDescent="0.3">
      <c r="A4" s="5">
        <f>DATE($B$2,1,1)</f>
        <v>46023</v>
      </c>
      <c r="B4" s="9">
        <f>SUMIFS(T_Reservation[T.poly],T_Reservation[Date],T_Cal[[#This Row],[Date]])</f>
        <v>0</v>
      </c>
      <c r="C4" s="52">
        <f>SUMIFS(T_Reservation[T.ch],T_Reservation[Date],T_Cal[[#This Row],[Date]])</f>
        <v>0</v>
      </c>
      <c r="D4" s="52">
        <f>SUMIFS(T_Reservation[CCTIV],T_Reservation[Date],T_Cal[[#This Row],[Date]])</f>
        <v>0</v>
      </c>
      <c r="E4" s="53">
        <f>SUMIFS(T_Reservation[T3],T_Reservation[Date],T_Cal[[#This Row],[Date]])</f>
        <v>0</v>
      </c>
      <c r="F4" s="9">
        <f>SUMIFS(T_Reservation[T2.5],T_Reservation[Date],T_Cal[[#This Row],[Date]])</f>
        <v>0</v>
      </c>
      <c r="G4" s="9">
        <f>SUMIFS(T_Reservation[Ch-orange],T_Reservation[Date],T_Cal[[#This Row],[Date]])</f>
        <v>0</v>
      </c>
      <c r="H4" s="9">
        <f>SUMIFS(T_Reservation[Ch-beige],T_Reservation[Date],T_Cal[[#This Row],[Date]])</f>
        <v>0</v>
      </c>
      <c r="I4" s="9">
        <f>SUMIFS(T_Reservation[Bc-P],T_Reservation[Date],T_Cal[[#This Row],[Date]])</f>
        <v>0</v>
      </c>
      <c r="J4" s="9">
        <f>SUMIFS(T_Reservation[G-E],T_Reservation[Date],T_Cal[[#This Row],[Date]])</f>
        <v>0</v>
      </c>
      <c r="K4" s="9">
        <f>SUMIFS(T_Reservation[B-V],T_Reservation[Date],T_Cal[[#This Row],[Date]])</f>
        <v>0</v>
      </c>
      <c r="L4" s="9">
        <f>SUMIFS(T_Reservation[MatS1],T_Reservation[Date],T_Cal[[#This Row],[Date]])</f>
        <v>0</v>
      </c>
      <c r="M4" s="9">
        <f>SUMIFS(T_Reservation[Mats2],T_Reservation[Date],T_Cal[[#This Row],[Date]])</f>
        <v>0</v>
      </c>
      <c r="N4" s="9">
        <f>SUMIFS(T_Reservation[MatS3],T_Reservation[Date],T_Cal[[#This Row],[Date]])</f>
        <v>0</v>
      </c>
      <c r="O4" s="86">
        <f>SUMIFS(T_Reservation[MatS4],T_Reservation[Date],T_Cal[[#This Row],[Date]])</f>
        <v>0</v>
      </c>
      <c r="P4" s="86">
        <f>SUMIFS(T_Reservation[MatS5],T_Reservation[Date],T_Cal[[#This Row],[Date]])</f>
        <v>0</v>
      </c>
      <c r="Q4" s="36">
        <f>T_Cal[[#This Row],[Date]]</f>
        <v>46023</v>
      </c>
      <c r="S4" s="42">
        <f>MONTH(T_Cal[[#This Row],[ID]])</f>
        <v>1</v>
      </c>
    </row>
    <row r="5" spans="1:19" ht="18" hidden="1" customHeight="1" x14ac:dyDescent="0.3">
      <c r="A5" s="5">
        <f>A4+1</f>
        <v>46024</v>
      </c>
      <c r="B5" s="9">
        <f>SUMIFS(T_Reservation[T.poly],T_Reservation[Date],T_Cal[[#This Row],[Date]])</f>
        <v>0</v>
      </c>
      <c r="C5" s="52">
        <f>SUMIFS(T_Reservation[T.ch],T_Reservation[Date],T_Cal[[#This Row],[Date]])</f>
        <v>0</v>
      </c>
      <c r="D5" s="52">
        <f>SUMIFS(T_Reservation[CCTIV],T_Reservation[Date],T_Cal[[#This Row],[Date]])</f>
        <v>0</v>
      </c>
      <c r="E5" s="53">
        <f>SUMIFS(T_Reservation[T3],T_Reservation[Date],T_Cal[[#This Row],[Date]])</f>
        <v>0</v>
      </c>
      <c r="F5" s="9">
        <f>SUMIFS(T_Reservation[T2.5],T_Reservation[Date],T_Cal[[#This Row],[Date]])</f>
        <v>0</v>
      </c>
      <c r="G5" s="9">
        <f>SUMIFS(T_Reservation[Ch-orange],T_Reservation[Date],T_Cal[[#This Row],[Date]])</f>
        <v>0</v>
      </c>
      <c r="H5" s="9">
        <f>SUMIFS(T_Reservation[Ch-beige],T_Reservation[Date],T_Cal[[#This Row],[Date]])</f>
        <v>0</v>
      </c>
      <c r="I5" s="9">
        <f>SUMIFS(T_Reservation[Bc-P],T_Reservation[Date],T_Cal[[#This Row],[Date]])</f>
        <v>0</v>
      </c>
      <c r="J5" s="9">
        <f>SUMIFS(T_Reservation[G-E],T_Reservation[Date],T_Cal[[#This Row],[Date]])</f>
        <v>0</v>
      </c>
      <c r="K5" s="9">
        <f>SUMIFS(T_Reservation[B-V],T_Reservation[Date],T_Cal[[#This Row],[Date]])</f>
        <v>0</v>
      </c>
      <c r="L5" s="9">
        <f>SUMIFS(T_Reservation[MatS1],T_Reservation[Date],T_Cal[[#This Row],[Date]])</f>
        <v>0</v>
      </c>
      <c r="M5" s="9">
        <f>SUMIFS(T_Reservation[Mats2],T_Reservation[Date],T_Cal[[#This Row],[Date]])</f>
        <v>0</v>
      </c>
      <c r="N5" s="9">
        <f>SUMIFS(T_Reservation[MatS3],T_Reservation[Date],T_Cal[[#This Row],[Date]])</f>
        <v>0</v>
      </c>
      <c r="O5" s="9">
        <f>SUMIFS(T_Reservation[MatS4],T_Reservation[Date],T_Cal[[#This Row],[Date]])</f>
        <v>0</v>
      </c>
      <c r="P5" s="9">
        <f>SUMIFS(T_Reservation[MatS5],T_Reservation[Date],T_Cal[[#This Row],[Date]])</f>
        <v>0</v>
      </c>
      <c r="Q5" s="37">
        <f>T_Cal[[#This Row],[Date]]</f>
        <v>46024</v>
      </c>
      <c r="S5" s="42">
        <f>MONTH(T_Cal[[#This Row],[ID]])</f>
        <v>1</v>
      </c>
    </row>
    <row r="6" spans="1:19" ht="18" hidden="1" customHeight="1" x14ac:dyDescent="0.3">
      <c r="A6" s="5">
        <f t="shared" ref="A6:A69" si="0">A5+1</f>
        <v>46025</v>
      </c>
      <c r="B6" s="9">
        <f>SUMIFS(T_Reservation[T.poly],T_Reservation[Date],T_Cal[[#This Row],[Date]])</f>
        <v>0</v>
      </c>
      <c r="C6" s="52">
        <f>SUMIFS(T_Reservation[T.ch],T_Reservation[Date],T_Cal[[#This Row],[Date]])</f>
        <v>0</v>
      </c>
      <c r="D6" s="52">
        <f>SUMIFS(T_Reservation[CCTIV],T_Reservation[Date],T_Cal[[#This Row],[Date]])</f>
        <v>0</v>
      </c>
      <c r="E6" s="53">
        <f>SUMIFS(T_Reservation[T3],T_Reservation[Date],T_Cal[[#This Row],[Date]])</f>
        <v>0</v>
      </c>
      <c r="F6" s="9">
        <f>SUMIFS(T_Reservation[T2.5],T_Reservation[Date],T_Cal[[#This Row],[Date]])</f>
        <v>0</v>
      </c>
      <c r="G6" s="9">
        <f>SUMIFS(T_Reservation[Ch-orange],T_Reservation[Date],T_Cal[[#This Row],[Date]])</f>
        <v>0</v>
      </c>
      <c r="H6" s="9">
        <f>SUMIFS(T_Reservation[Ch-beige],T_Reservation[Date],T_Cal[[#This Row],[Date]])</f>
        <v>0</v>
      </c>
      <c r="I6" s="9">
        <f>SUMIFS(T_Reservation[Bc-P],T_Reservation[Date],T_Cal[[#This Row],[Date]])</f>
        <v>0</v>
      </c>
      <c r="J6" s="9">
        <f>SUMIFS(T_Reservation[G-E],T_Reservation[Date],T_Cal[[#This Row],[Date]])</f>
        <v>0</v>
      </c>
      <c r="K6" s="9">
        <f>SUMIFS(T_Reservation[B-V],T_Reservation[Date],T_Cal[[#This Row],[Date]])</f>
        <v>0</v>
      </c>
      <c r="L6" s="9">
        <f>SUMIFS(T_Reservation[MatS1],T_Reservation[Date],T_Cal[[#This Row],[Date]])</f>
        <v>0</v>
      </c>
      <c r="M6" s="9">
        <f>SUMIFS(T_Reservation[Mats2],T_Reservation[Date],T_Cal[[#This Row],[Date]])</f>
        <v>0</v>
      </c>
      <c r="N6" s="9">
        <f>SUMIFS(T_Reservation[MatS3],T_Reservation[Date],T_Cal[[#This Row],[Date]])</f>
        <v>0</v>
      </c>
      <c r="O6" s="9">
        <f>SUMIFS(T_Reservation[MatS4],T_Reservation[Date],T_Cal[[#This Row],[Date]])</f>
        <v>0</v>
      </c>
      <c r="P6" s="9">
        <f>SUMIFS(T_Reservation[MatS5],T_Reservation[Date],T_Cal[[#This Row],[Date]])</f>
        <v>0</v>
      </c>
      <c r="Q6" s="37">
        <f>T_Cal[[#This Row],[Date]]</f>
        <v>46025</v>
      </c>
      <c r="S6" s="42">
        <f>MONTH(T_Cal[[#This Row],[ID]])</f>
        <v>1</v>
      </c>
    </row>
    <row r="7" spans="1:19" ht="18" hidden="1" customHeight="1" x14ac:dyDescent="0.3">
      <c r="A7" s="5">
        <f t="shared" si="0"/>
        <v>46026</v>
      </c>
      <c r="B7" s="9">
        <f>SUMIFS(T_Reservation[T.poly],T_Reservation[Date],T_Cal[[#This Row],[Date]])</f>
        <v>0</v>
      </c>
      <c r="C7" s="52">
        <f>SUMIFS(T_Reservation[T.ch],T_Reservation[Date],T_Cal[[#This Row],[Date]])</f>
        <v>0</v>
      </c>
      <c r="D7" s="52">
        <f>SUMIFS(T_Reservation[CCTIV],T_Reservation[Date],T_Cal[[#This Row],[Date]])</f>
        <v>0</v>
      </c>
      <c r="E7" s="53">
        <f>SUMIFS(T_Reservation[T3],T_Reservation[Date],T_Cal[[#This Row],[Date]])</f>
        <v>0</v>
      </c>
      <c r="F7" s="9">
        <f>SUMIFS(T_Reservation[T2.5],T_Reservation[Date],T_Cal[[#This Row],[Date]])</f>
        <v>0</v>
      </c>
      <c r="G7" s="9">
        <f>SUMIFS(T_Reservation[Ch-orange],T_Reservation[Date],T_Cal[[#This Row],[Date]])</f>
        <v>0</v>
      </c>
      <c r="H7" s="9">
        <f>SUMIFS(T_Reservation[Ch-beige],T_Reservation[Date],T_Cal[[#This Row],[Date]])</f>
        <v>0</v>
      </c>
      <c r="I7" s="9">
        <f>SUMIFS(T_Reservation[Bc-P],T_Reservation[Date],T_Cal[[#This Row],[Date]])</f>
        <v>0</v>
      </c>
      <c r="J7" s="9">
        <f>SUMIFS(T_Reservation[G-E],T_Reservation[Date],T_Cal[[#This Row],[Date]])</f>
        <v>0</v>
      </c>
      <c r="K7" s="9">
        <f>SUMIFS(T_Reservation[B-V],T_Reservation[Date],T_Cal[[#This Row],[Date]])</f>
        <v>0</v>
      </c>
      <c r="L7" s="9">
        <f>SUMIFS(T_Reservation[MatS1],T_Reservation[Date],T_Cal[[#This Row],[Date]])</f>
        <v>0</v>
      </c>
      <c r="M7" s="9">
        <f>SUMIFS(T_Reservation[Mats2],T_Reservation[Date],T_Cal[[#This Row],[Date]])</f>
        <v>0</v>
      </c>
      <c r="N7" s="9">
        <f>SUMIFS(T_Reservation[MatS3],T_Reservation[Date],T_Cal[[#This Row],[Date]])</f>
        <v>0</v>
      </c>
      <c r="O7" s="9">
        <f>SUMIFS(T_Reservation[MatS4],T_Reservation[Date],T_Cal[[#This Row],[Date]])</f>
        <v>0</v>
      </c>
      <c r="P7" s="9">
        <f>SUMIFS(T_Reservation[MatS5],T_Reservation[Date],T_Cal[[#This Row],[Date]])</f>
        <v>0</v>
      </c>
      <c r="Q7" s="37">
        <f>T_Cal[[#This Row],[Date]]</f>
        <v>46026</v>
      </c>
      <c r="S7" s="42">
        <f>MONTH(T_Cal[[#This Row],[ID]])</f>
        <v>1</v>
      </c>
    </row>
    <row r="8" spans="1:19" ht="18" hidden="1" customHeight="1" x14ac:dyDescent="0.3">
      <c r="A8" s="5">
        <f t="shared" si="0"/>
        <v>46027</v>
      </c>
      <c r="B8" s="9">
        <f>SUMIFS(T_Reservation[T.poly],T_Reservation[Date],T_Cal[[#This Row],[Date]])</f>
        <v>0</v>
      </c>
      <c r="C8" s="52">
        <f>SUMIFS(T_Reservation[T.ch],T_Reservation[Date],T_Cal[[#This Row],[Date]])</f>
        <v>0</v>
      </c>
      <c r="D8" s="52">
        <f>SUMIFS(T_Reservation[CCTIV],T_Reservation[Date],T_Cal[[#This Row],[Date]])</f>
        <v>0</v>
      </c>
      <c r="E8" s="53">
        <f>SUMIFS(T_Reservation[T3],T_Reservation[Date],T_Cal[[#This Row],[Date]])</f>
        <v>0</v>
      </c>
      <c r="F8" s="9">
        <f>SUMIFS(T_Reservation[T2.5],T_Reservation[Date],T_Cal[[#This Row],[Date]])</f>
        <v>0</v>
      </c>
      <c r="G8" s="9">
        <f>SUMIFS(T_Reservation[Ch-orange],T_Reservation[Date],T_Cal[[#This Row],[Date]])</f>
        <v>0</v>
      </c>
      <c r="H8" s="9">
        <f>SUMIFS(T_Reservation[Ch-beige],T_Reservation[Date],T_Cal[[#This Row],[Date]])</f>
        <v>0</v>
      </c>
      <c r="I8" s="9">
        <f>SUMIFS(T_Reservation[Bc-P],T_Reservation[Date],T_Cal[[#This Row],[Date]])</f>
        <v>0</v>
      </c>
      <c r="J8" s="9">
        <f>SUMIFS(T_Reservation[G-E],T_Reservation[Date],T_Cal[[#This Row],[Date]])</f>
        <v>0</v>
      </c>
      <c r="K8" s="9">
        <f>SUMIFS(T_Reservation[B-V],T_Reservation[Date],T_Cal[[#This Row],[Date]])</f>
        <v>0</v>
      </c>
      <c r="L8" s="9">
        <f>SUMIFS(T_Reservation[MatS1],T_Reservation[Date],T_Cal[[#This Row],[Date]])</f>
        <v>0</v>
      </c>
      <c r="M8" s="9">
        <f>SUMIFS(T_Reservation[Mats2],T_Reservation[Date],T_Cal[[#This Row],[Date]])</f>
        <v>0</v>
      </c>
      <c r="N8" s="9">
        <f>SUMIFS(T_Reservation[MatS3],T_Reservation[Date],T_Cal[[#This Row],[Date]])</f>
        <v>0</v>
      </c>
      <c r="O8" s="9">
        <f>SUMIFS(T_Reservation[MatS4],T_Reservation[Date],T_Cal[[#This Row],[Date]])</f>
        <v>0</v>
      </c>
      <c r="P8" s="9">
        <f>SUMIFS(T_Reservation[MatS5],T_Reservation[Date],T_Cal[[#This Row],[Date]])</f>
        <v>0</v>
      </c>
      <c r="Q8" s="37">
        <f>T_Cal[[#This Row],[Date]]</f>
        <v>46027</v>
      </c>
      <c r="S8" s="42">
        <f>MONTH(T_Cal[[#This Row],[ID]])</f>
        <v>1</v>
      </c>
    </row>
    <row r="9" spans="1:19" ht="18" hidden="1" customHeight="1" x14ac:dyDescent="0.3">
      <c r="A9" s="5">
        <f t="shared" si="0"/>
        <v>46028</v>
      </c>
      <c r="B9" s="9">
        <f>SUMIFS(T_Reservation[T.poly],T_Reservation[Date],T_Cal[[#This Row],[Date]])</f>
        <v>0</v>
      </c>
      <c r="C9" s="52">
        <f>SUMIFS(T_Reservation[T.ch],T_Reservation[Date],T_Cal[[#This Row],[Date]])</f>
        <v>0</v>
      </c>
      <c r="D9" s="52">
        <f>SUMIFS(T_Reservation[CCTIV],T_Reservation[Date],T_Cal[[#This Row],[Date]])</f>
        <v>0</v>
      </c>
      <c r="E9" s="53">
        <f>SUMIFS(T_Reservation[T3],T_Reservation[Date],T_Cal[[#This Row],[Date]])</f>
        <v>0</v>
      </c>
      <c r="F9" s="9">
        <f>SUMIFS(T_Reservation[T2.5],T_Reservation[Date],T_Cal[[#This Row],[Date]])</f>
        <v>0</v>
      </c>
      <c r="G9" s="9">
        <f>SUMIFS(T_Reservation[Ch-orange],T_Reservation[Date],T_Cal[[#This Row],[Date]])</f>
        <v>0</v>
      </c>
      <c r="H9" s="9">
        <f>SUMIFS(T_Reservation[Ch-beige],T_Reservation[Date],T_Cal[[#This Row],[Date]])</f>
        <v>0</v>
      </c>
      <c r="I9" s="9">
        <f>SUMIFS(T_Reservation[Bc-P],T_Reservation[Date],T_Cal[[#This Row],[Date]])</f>
        <v>0</v>
      </c>
      <c r="J9" s="9">
        <f>SUMIFS(T_Reservation[G-E],T_Reservation[Date],T_Cal[[#This Row],[Date]])</f>
        <v>0</v>
      </c>
      <c r="K9" s="9">
        <f>SUMIFS(T_Reservation[B-V],T_Reservation[Date],T_Cal[[#This Row],[Date]])</f>
        <v>0</v>
      </c>
      <c r="L9" s="9">
        <f>SUMIFS(T_Reservation[MatS1],T_Reservation[Date],T_Cal[[#This Row],[Date]])</f>
        <v>0</v>
      </c>
      <c r="M9" s="9">
        <f>SUMIFS(T_Reservation[Mats2],T_Reservation[Date],T_Cal[[#This Row],[Date]])</f>
        <v>0</v>
      </c>
      <c r="N9" s="9">
        <f>SUMIFS(T_Reservation[MatS3],T_Reservation[Date],T_Cal[[#This Row],[Date]])</f>
        <v>0</v>
      </c>
      <c r="O9" s="9">
        <f>SUMIFS(T_Reservation[MatS4],T_Reservation[Date],T_Cal[[#This Row],[Date]])</f>
        <v>0</v>
      </c>
      <c r="P9" s="9">
        <f>SUMIFS(T_Reservation[MatS5],T_Reservation[Date],T_Cal[[#This Row],[Date]])</f>
        <v>0</v>
      </c>
      <c r="Q9" s="37">
        <f>T_Cal[[#This Row],[Date]]</f>
        <v>46028</v>
      </c>
      <c r="S9" s="42">
        <f>MONTH(T_Cal[[#This Row],[ID]])</f>
        <v>1</v>
      </c>
    </row>
    <row r="10" spans="1:19" ht="18" hidden="1" customHeight="1" x14ac:dyDescent="0.3">
      <c r="A10" s="5">
        <f t="shared" si="0"/>
        <v>46029</v>
      </c>
      <c r="B10" s="9">
        <f>SUMIFS(T_Reservation[T.poly],T_Reservation[Date],T_Cal[[#This Row],[Date]])</f>
        <v>0</v>
      </c>
      <c r="C10" s="52">
        <f>SUMIFS(T_Reservation[T.ch],T_Reservation[Date],T_Cal[[#This Row],[Date]])</f>
        <v>0</v>
      </c>
      <c r="D10" s="52">
        <f>SUMIFS(T_Reservation[CCTIV],T_Reservation[Date],T_Cal[[#This Row],[Date]])</f>
        <v>0</v>
      </c>
      <c r="E10" s="53">
        <f>SUMIFS(T_Reservation[T3],T_Reservation[Date],T_Cal[[#This Row],[Date]])</f>
        <v>0</v>
      </c>
      <c r="F10" s="9">
        <f>SUMIFS(T_Reservation[T2.5],T_Reservation[Date],T_Cal[[#This Row],[Date]])</f>
        <v>0</v>
      </c>
      <c r="G10" s="9">
        <f>SUMIFS(T_Reservation[Ch-orange],T_Reservation[Date],T_Cal[[#This Row],[Date]])</f>
        <v>0</v>
      </c>
      <c r="H10" s="9">
        <f>SUMIFS(T_Reservation[Ch-beige],T_Reservation[Date],T_Cal[[#This Row],[Date]])</f>
        <v>0</v>
      </c>
      <c r="I10" s="9">
        <f>SUMIFS(T_Reservation[Bc-P],T_Reservation[Date],T_Cal[[#This Row],[Date]])</f>
        <v>0</v>
      </c>
      <c r="J10" s="9">
        <f>SUMIFS(T_Reservation[G-E],T_Reservation[Date],T_Cal[[#This Row],[Date]])</f>
        <v>0</v>
      </c>
      <c r="K10" s="9">
        <f>SUMIFS(T_Reservation[B-V],T_Reservation[Date],T_Cal[[#This Row],[Date]])</f>
        <v>0</v>
      </c>
      <c r="L10" s="9">
        <f>SUMIFS(T_Reservation[MatS1],T_Reservation[Date],T_Cal[[#This Row],[Date]])</f>
        <v>0</v>
      </c>
      <c r="M10" s="9">
        <f>SUMIFS(T_Reservation[Mats2],T_Reservation[Date],T_Cal[[#This Row],[Date]])</f>
        <v>0</v>
      </c>
      <c r="N10" s="9">
        <f>SUMIFS(T_Reservation[MatS3],T_Reservation[Date],T_Cal[[#This Row],[Date]])</f>
        <v>0</v>
      </c>
      <c r="O10" s="9">
        <f>SUMIFS(T_Reservation[MatS4],T_Reservation[Date],T_Cal[[#This Row],[Date]])</f>
        <v>0</v>
      </c>
      <c r="P10" s="9">
        <f>SUMIFS(T_Reservation[MatS5],T_Reservation[Date],T_Cal[[#This Row],[Date]])</f>
        <v>0</v>
      </c>
      <c r="Q10" s="37">
        <f>T_Cal[[#This Row],[Date]]</f>
        <v>46029</v>
      </c>
      <c r="S10" s="42">
        <f>MONTH(T_Cal[[#This Row],[ID]])</f>
        <v>1</v>
      </c>
    </row>
    <row r="11" spans="1:19" ht="18" hidden="1" customHeight="1" x14ac:dyDescent="0.3">
      <c r="A11" s="5">
        <f t="shared" si="0"/>
        <v>46030</v>
      </c>
      <c r="B11" s="9">
        <f>SUMIFS(T_Reservation[T.poly],T_Reservation[Date],T_Cal[[#This Row],[Date]])</f>
        <v>0</v>
      </c>
      <c r="C11" s="52">
        <f>SUMIFS(T_Reservation[T.ch],T_Reservation[Date],T_Cal[[#This Row],[Date]])</f>
        <v>0</v>
      </c>
      <c r="D11" s="52">
        <f>SUMIFS(T_Reservation[CCTIV],T_Reservation[Date],T_Cal[[#This Row],[Date]])</f>
        <v>0</v>
      </c>
      <c r="E11" s="53">
        <f>SUMIFS(T_Reservation[T3],T_Reservation[Date],T_Cal[[#This Row],[Date]])</f>
        <v>0</v>
      </c>
      <c r="F11" s="9">
        <f>SUMIFS(T_Reservation[T2.5],T_Reservation[Date],T_Cal[[#This Row],[Date]])</f>
        <v>0</v>
      </c>
      <c r="G11" s="9">
        <f>SUMIFS(T_Reservation[Ch-orange],T_Reservation[Date],T_Cal[[#This Row],[Date]])</f>
        <v>0</v>
      </c>
      <c r="H11" s="9">
        <f>SUMIFS(T_Reservation[Ch-beige],T_Reservation[Date],T_Cal[[#This Row],[Date]])</f>
        <v>0</v>
      </c>
      <c r="I11" s="9">
        <f>SUMIFS(T_Reservation[Bc-P],T_Reservation[Date],T_Cal[[#This Row],[Date]])</f>
        <v>0</v>
      </c>
      <c r="J11" s="9">
        <f>SUMIFS(T_Reservation[G-E],T_Reservation[Date],T_Cal[[#This Row],[Date]])</f>
        <v>0</v>
      </c>
      <c r="K11" s="9">
        <f>SUMIFS(T_Reservation[B-V],T_Reservation[Date],T_Cal[[#This Row],[Date]])</f>
        <v>0</v>
      </c>
      <c r="L11" s="9">
        <f>SUMIFS(T_Reservation[MatS1],T_Reservation[Date],T_Cal[[#This Row],[Date]])</f>
        <v>0</v>
      </c>
      <c r="M11" s="9">
        <f>SUMIFS(T_Reservation[Mats2],T_Reservation[Date],T_Cal[[#This Row],[Date]])</f>
        <v>0</v>
      </c>
      <c r="N11" s="9">
        <f>SUMIFS(T_Reservation[MatS3],T_Reservation[Date],T_Cal[[#This Row],[Date]])</f>
        <v>0</v>
      </c>
      <c r="O11" s="9">
        <f>SUMIFS(T_Reservation[MatS4],T_Reservation[Date],T_Cal[[#This Row],[Date]])</f>
        <v>0</v>
      </c>
      <c r="P11" s="9">
        <f>SUMIFS(T_Reservation[MatS5],T_Reservation[Date],T_Cal[[#This Row],[Date]])</f>
        <v>0</v>
      </c>
      <c r="Q11" s="37">
        <f>T_Cal[[#This Row],[Date]]</f>
        <v>46030</v>
      </c>
      <c r="S11" s="42">
        <f>MONTH(T_Cal[[#This Row],[ID]])</f>
        <v>1</v>
      </c>
    </row>
    <row r="12" spans="1:19" ht="18" hidden="1" customHeight="1" x14ac:dyDescent="0.3">
      <c r="A12" s="5">
        <f t="shared" si="0"/>
        <v>46031</v>
      </c>
      <c r="B12" s="9">
        <f>SUMIFS(T_Reservation[T.poly],T_Reservation[Date],T_Cal[[#This Row],[Date]])</f>
        <v>0</v>
      </c>
      <c r="C12" s="52">
        <f>SUMIFS(T_Reservation[T.ch],T_Reservation[Date],T_Cal[[#This Row],[Date]])</f>
        <v>0</v>
      </c>
      <c r="D12" s="52">
        <f>SUMIFS(T_Reservation[CCTIV],T_Reservation[Date],T_Cal[[#This Row],[Date]])</f>
        <v>0</v>
      </c>
      <c r="E12" s="53">
        <f>SUMIFS(T_Reservation[T3],T_Reservation[Date],T_Cal[[#This Row],[Date]])</f>
        <v>0</v>
      </c>
      <c r="F12" s="9">
        <f>SUMIFS(T_Reservation[T2.5],T_Reservation[Date],T_Cal[[#This Row],[Date]])</f>
        <v>0</v>
      </c>
      <c r="G12" s="9">
        <f>SUMIFS(T_Reservation[Ch-orange],T_Reservation[Date],T_Cal[[#This Row],[Date]])</f>
        <v>0</v>
      </c>
      <c r="H12" s="9">
        <f>SUMIFS(T_Reservation[Ch-beige],T_Reservation[Date],T_Cal[[#This Row],[Date]])</f>
        <v>0</v>
      </c>
      <c r="I12" s="9">
        <f>SUMIFS(T_Reservation[Bc-P],T_Reservation[Date],T_Cal[[#This Row],[Date]])</f>
        <v>0</v>
      </c>
      <c r="J12" s="9">
        <f>SUMIFS(T_Reservation[G-E],T_Reservation[Date],T_Cal[[#This Row],[Date]])</f>
        <v>0</v>
      </c>
      <c r="K12" s="9">
        <f>SUMIFS(T_Reservation[B-V],T_Reservation[Date],T_Cal[[#This Row],[Date]])</f>
        <v>0</v>
      </c>
      <c r="L12" s="9">
        <f>SUMIFS(T_Reservation[MatS1],T_Reservation[Date],T_Cal[[#This Row],[Date]])</f>
        <v>0</v>
      </c>
      <c r="M12" s="9">
        <f>SUMIFS(T_Reservation[Mats2],T_Reservation[Date],T_Cal[[#This Row],[Date]])</f>
        <v>0</v>
      </c>
      <c r="N12" s="9">
        <f>SUMIFS(T_Reservation[MatS3],T_Reservation[Date],T_Cal[[#This Row],[Date]])</f>
        <v>0</v>
      </c>
      <c r="O12" s="9">
        <f>SUMIFS(T_Reservation[MatS4],T_Reservation[Date],T_Cal[[#This Row],[Date]])</f>
        <v>0</v>
      </c>
      <c r="P12" s="9">
        <f>SUMIFS(T_Reservation[MatS5],T_Reservation[Date],T_Cal[[#This Row],[Date]])</f>
        <v>0</v>
      </c>
      <c r="Q12" s="37">
        <f>T_Cal[[#This Row],[Date]]</f>
        <v>46031</v>
      </c>
      <c r="S12" s="42">
        <f>MONTH(T_Cal[[#This Row],[ID]])</f>
        <v>1</v>
      </c>
    </row>
    <row r="13" spans="1:19" ht="18" hidden="1" customHeight="1" x14ac:dyDescent="0.3">
      <c r="A13" s="5">
        <f t="shared" si="0"/>
        <v>46032</v>
      </c>
      <c r="B13" s="9">
        <f>SUMIFS(T_Reservation[T.poly],T_Reservation[Date],T_Cal[[#This Row],[Date]])</f>
        <v>0</v>
      </c>
      <c r="C13" s="52">
        <f>SUMIFS(T_Reservation[T.ch],T_Reservation[Date],T_Cal[[#This Row],[Date]])</f>
        <v>0</v>
      </c>
      <c r="D13" s="52">
        <f>SUMIFS(T_Reservation[CCTIV],T_Reservation[Date],T_Cal[[#This Row],[Date]])</f>
        <v>0</v>
      </c>
      <c r="E13" s="53">
        <f>SUMIFS(T_Reservation[T3],T_Reservation[Date],T_Cal[[#This Row],[Date]])</f>
        <v>0</v>
      </c>
      <c r="F13" s="9">
        <f>SUMIFS(T_Reservation[T2.5],T_Reservation[Date],T_Cal[[#This Row],[Date]])</f>
        <v>0</v>
      </c>
      <c r="G13" s="9">
        <f>SUMIFS(T_Reservation[Ch-orange],T_Reservation[Date],T_Cal[[#This Row],[Date]])</f>
        <v>0</v>
      </c>
      <c r="H13" s="9">
        <f>SUMIFS(T_Reservation[Ch-beige],T_Reservation[Date],T_Cal[[#This Row],[Date]])</f>
        <v>0</v>
      </c>
      <c r="I13" s="9">
        <f>SUMIFS(T_Reservation[Bc-P],T_Reservation[Date],T_Cal[[#This Row],[Date]])</f>
        <v>0</v>
      </c>
      <c r="J13" s="9">
        <f>SUMIFS(T_Reservation[G-E],T_Reservation[Date],T_Cal[[#This Row],[Date]])</f>
        <v>0</v>
      </c>
      <c r="K13" s="9">
        <f>SUMIFS(T_Reservation[B-V],T_Reservation[Date],T_Cal[[#This Row],[Date]])</f>
        <v>0</v>
      </c>
      <c r="L13" s="9">
        <f>SUMIFS(T_Reservation[MatS1],T_Reservation[Date],T_Cal[[#This Row],[Date]])</f>
        <v>0</v>
      </c>
      <c r="M13" s="9">
        <f>SUMIFS(T_Reservation[Mats2],T_Reservation[Date],T_Cal[[#This Row],[Date]])</f>
        <v>0</v>
      </c>
      <c r="N13" s="9">
        <f>SUMIFS(T_Reservation[MatS3],T_Reservation[Date],T_Cal[[#This Row],[Date]])</f>
        <v>0</v>
      </c>
      <c r="O13" s="9">
        <f>SUMIFS(T_Reservation[MatS4],T_Reservation[Date],T_Cal[[#This Row],[Date]])</f>
        <v>0</v>
      </c>
      <c r="P13" s="9">
        <f>SUMIFS(T_Reservation[MatS5],T_Reservation[Date],T_Cal[[#This Row],[Date]])</f>
        <v>0</v>
      </c>
      <c r="Q13" s="37">
        <f>T_Cal[[#This Row],[Date]]</f>
        <v>46032</v>
      </c>
      <c r="S13" s="42">
        <f>MONTH(T_Cal[[#This Row],[ID]])</f>
        <v>1</v>
      </c>
    </row>
    <row r="14" spans="1:19" ht="18" hidden="1" customHeight="1" x14ac:dyDescent="0.3">
      <c r="A14" s="5">
        <f t="shared" si="0"/>
        <v>46033</v>
      </c>
      <c r="B14" s="9">
        <f>SUMIFS(T_Reservation[T.poly],T_Reservation[Date],T_Cal[[#This Row],[Date]])</f>
        <v>0</v>
      </c>
      <c r="C14" s="52">
        <f>SUMIFS(T_Reservation[T.ch],T_Reservation[Date],T_Cal[[#This Row],[Date]])</f>
        <v>0</v>
      </c>
      <c r="D14" s="52">
        <f>SUMIFS(T_Reservation[CCTIV],T_Reservation[Date],T_Cal[[#This Row],[Date]])</f>
        <v>0</v>
      </c>
      <c r="E14" s="53">
        <f>SUMIFS(T_Reservation[T3],T_Reservation[Date],T_Cal[[#This Row],[Date]])</f>
        <v>0</v>
      </c>
      <c r="F14" s="9">
        <f>SUMIFS(T_Reservation[T2.5],T_Reservation[Date],T_Cal[[#This Row],[Date]])</f>
        <v>0</v>
      </c>
      <c r="G14" s="9">
        <f>SUMIFS(T_Reservation[Ch-orange],T_Reservation[Date],T_Cal[[#This Row],[Date]])</f>
        <v>0</v>
      </c>
      <c r="H14" s="9">
        <f>SUMIFS(T_Reservation[Ch-beige],T_Reservation[Date],T_Cal[[#This Row],[Date]])</f>
        <v>0</v>
      </c>
      <c r="I14" s="9">
        <f>SUMIFS(T_Reservation[Bc-P],T_Reservation[Date],T_Cal[[#This Row],[Date]])</f>
        <v>0</v>
      </c>
      <c r="J14" s="9">
        <f>SUMIFS(T_Reservation[G-E],T_Reservation[Date],T_Cal[[#This Row],[Date]])</f>
        <v>0</v>
      </c>
      <c r="K14" s="9">
        <f>SUMIFS(T_Reservation[B-V],T_Reservation[Date],T_Cal[[#This Row],[Date]])</f>
        <v>0</v>
      </c>
      <c r="L14" s="9">
        <f>SUMIFS(T_Reservation[MatS1],T_Reservation[Date],T_Cal[[#This Row],[Date]])</f>
        <v>0</v>
      </c>
      <c r="M14" s="9">
        <f>SUMIFS(T_Reservation[Mats2],T_Reservation[Date],T_Cal[[#This Row],[Date]])</f>
        <v>0</v>
      </c>
      <c r="N14" s="9">
        <f>SUMIFS(T_Reservation[MatS3],T_Reservation[Date],T_Cal[[#This Row],[Date]])</f>
        <v>0</v>
      </c>
      <c r="O14" s="9">
        <f>SUMIFS(T_Reservation[MatS4],T_Reservation[Date],T_Cal[[#This Row],[Date]])</f>
        <v>0</v>
      </c>
      <c r="P14" s="9">
        <f>SUMIFS(T_Reservation[MatS5],T_Reservation[Date],T_Cal[[#This Row],[Date]])</f>
        <v>0</v>
      </c>
      <c r="Q14" s="37">
        <f>T_Cal[[#This Row],[Date]]</f>
        <v>46033</v>
      </c>
      <c r="S14" s="42">
        <f>MONTH(T_Cal[[#This Row],[ID]])</f>
        <v>1</v>
      </c>
    </row>
    <row r="15" spans="1:19" ht="18" hidden="1" customHeight="1" x14ac:dyDescent="0.3">
      <c r="A15" s="5">
        <f t="shared" si="0"/>
        <v>46034</v>
      </c>
      <c r="B15" s="9">
        <f>SUMIFS(T_Reservation[T.poly],T_Reservation[Date],T_Cal[[#This Row],[Date]])</f>
        <v>0</v>
      </c>
      <c r="C15" s="52">
        <f>SUMIFS(T_Reservation[T.ch],T_Reservation[Date],T_Cal[[#This Row],[Date]])</f>
        <v>0</v>
      </c>
      <c r="D15" s="52">
        <f>SUMIFS(T_Reservation[CCTIV],T_Reservation[Date],T_Cal[[#This Row],[Date]])</f>
        <v>0</v>
      </c>
      <c r="E15" s="53">
        <f>SUMIFS(T_Reservation[T3],T_Reservation[Date],T_Cal[[#This Row],[Date]])</f>
        <v>0</v>
      </c>
      <c r="F15" s="9">
        <f>SUMIFS(T_Reservation[T2.5],T_Reservation[Date],T_Cal[[#This Row],[Date]])</f>
        <v>0</v>
      </c>
      <c r="G15" s="9">
        <f>SUMIFS(T_Reservation[Ch-orange],T_Reservation[Date],T_Cal[[#This Row],[Date]])</f>
        <v>0</v>
      </c>
      <c r="H15" s="9">
        <f>SUMIFS(T_Reservation[Ch-beige],T_Reservation[Date],T_Cal[[#This Row],[Date]])</f>
        <v>0</v>
      </c>
      <c r="I15" s="9">
        <f>SUMIFS(T_Reservation[Bc-P],T_Reservation[Date],T_Cal[[#This Row],[Date]])</f>
        <v>0</v>
      </c>
      <c r="J15" s="9">
        <f>SUMIFS(T_Reservation[G-E],T_Reservation[Date],T_Cal[[#This Row],[Date]])</f>
        <v>0</v>
      </c>
      <c r="K15" s="9">
        <f>SUMIFS(T_Reservation[B-V],T_Reservation[Date],T_Cal[[#This Row],[Date]])</f>
        <v>0</v>
      </c>
      <c r="L15" s="9">
        <f>SUMIFS(T_Reservation[MatS1],T_Reservation[Date],T_Cal[[#This Row],[Date]])</f>
        <v>0</v>
      </c>
      <c r="M15" s="9">
        <f>SUMIFS(T_Reservation[Mats2],T_Reservation[Date],T_Cal[[#This Row],[Date]])</f>
        <v>0</v>
      </c>
      <c r="N15" s="9">
        <f>SUMIFS(T_Reservation[MatS3],T_Reservation[Date],T_Cal[[#This Row],[Date]])</f>
        <v>0</v>
      </c>
      <c r="O15" s="9">
        <f>SUMIFS(T_Reservation[MatS4],T_Reservation[Date],T_Cal[[#This Row],[Date]])</f>
        <v>0</v>
      </c>
      <c r="P15" s="9">
        <f>SUMIFS(T_Reservation[MatS5],T_Reservation[Date],T_Cal[[#This Row],[Date]])</f>
        <v>0</v>
      </c>
      <c r="Q15" s="37">
        <f>T_Cal[[#This Row],[Date]]</f>
        <v>46034</v>
      </c>
      <c r="S15" s="42">
        <f>MONTH(T_Cal[[#This Row],[ID]])</f>
        <v>1</v>
      </c>
    </row>
    <row r="16" spans="1:19" ht="18" hidden="1" customHeight="1" x14ac:dyDescent="0.3">
      <c r="A16" s="5">
        <f t="shared" si="0"/>
        <v>46035</v>
      </c>
      <c r="B16" s="9">
        <f>SUMIFS(T_Reservation[T.poly],T_Reservation[Date],T_Cal[[#This Row],[Date]])</f>
        <v>0</v>
      </c>
      <c r="C16" s="52">
        <f>SUMIFS(T_Reservation[T.ch],T_Reservation[Date],T_Cal[[#This Row],[Date]])</f>
        <v>0</v>
      </c>
      <c r="D16" s="52">
        <f>SUMIFS(T_Reservation[CCTIV],T_Reservation[Date],T_Cal[[#This Row],[Date]])</f>
        <v>0</v>
      </c>
      <c r="E16" s="53">
        <f>SUMIFS(T_Reservation[T3],T_Reservation[Date],T_Cal[[#This Row],[Date]])</f>
        <v>0</v>
      </c>
      <c r="F16" s="9">
        <f>SUMIFS(T_Reservation[T2.5],T_Reservation[Date],T_Cal[[#This Row],[Date]])</f>
        <v>0</v>
      </c>
      <c r="G16" s="9">
        <f>SUMIFS(T_Reservation[Ch-orange],T_Reservation[Date],T_Cal[[#This Row],[Date]])</f>
        <v>0</v>
      </c>
      <c r="H16" s="9">
        <f>SUMIFS(T_Reservation[Ch-beige],T_Reservation[Date],T_Cal[[#This Row],[Date]])</f>
        <v>0</v>
      </c>
      <c r="I16" s="9">
        <f>SUMIFS(T_Reservation[Bc-P],T_Reservation[Date],T_Cal[[#This Row],[Date]])</f>
        <v>0</v>
      </c>
      <c r="J16" s="9">
        <f>SUMIFS(T_Reservation[G-E],T_Reservation[Date],T_Cal[[#This Row],[Date]])</f>
        <v>0</v>
      </c>
      <c r="K16" s="9">
        <f>SUMIFS(T_Reservation[B-V],T_Reservation[Date],T_Cal[[#This Row],[Date]])</f>
        <v>0</v>
      </c>
      <c r="L16" s="9">
        <f>SUMIFS(T_Reservation[MatS1],T_Reservation[Date],T_Cal[[#This Row],[Date]])</f>
        <v>0</v>
      </c>
      <c r="M16" s="9">
        <f>SUMIFS(T_Reservation[Mats2],T_Reservation[Date],T_Cal[[#This Row],[Date]])</f>
        <v>0</v>
      </c>
      <c r="N16" s="9">
        <f>SUMIFS(T_Reservation[MatS3],T_Reservation[Date],T_Cal[[#This Row],[Date]])</f>
        <v>0</v>
      </c>
      <c r="O16" s="9">
        <f>SUMIFS(T_Reservation[MatS4],T_Reservation[Date],T_Cal[[#This Row],[Date]])</f>
        <v>0</v>
      </c>
      <c r="P16" s="9">
        <f>SUMIFS(T_Reservation[MatS5],T_Reservation[Date],T_Cal[[#This Row],[Date]])</f>
        <v>0</v>
      </c>
      <c r="Q16" s="37">
        <f>T_Cal[[#This Row],[Date]]</f>
        <v>46035</v>
      </c>
      <c r="S16" s="42">
        <f>MONTH(T_Cal[[#This Row],[ID]])</f>
        <v>1</v>
      </c>
    </row>
    <row r="17" spans="1:19" ht="18" hidden="1" customHeight="1" x14ac:dyDescent="0.3">
      <c r="A17" s="5">
        <f t="shared" si="0"/>
        <v>46036</v>
      </c>
      <c r="B17" s="9">
        <f>SUMIFS(T_Reservation[T.poly],T_Reservation[Date],T_Cal[[#This Row],[Date]])</f>
        <v>0</v>
      </c>
      <c r="C17" s="52">
        <f>SUMIFS(T_Reservation[T.ch],T_Reservation[Date],T_Cal[[#This Row],[Date]])</f>
        <v>0</v>
      </c>
      <c r="D17" s="52">
        <f>SUMIFS(T_Reservation[CCTIV],T_Reservation[Date],T_Cal[[#This Row],[Date]])</f>
        <v>0</v>
      </c>
      <c r="E17" s="53">
        <f>SUMIFS(T_Reservation[T3],T_Reservation[Date],T_Cal[[#This Row],[Date]])</f>
        <v>0</v>
      </c>
      <c r="F17" s="9">
        <f>SUMIFS(T_Reservation[T2.5],T_Reservation[Date],T_Cal[[#This Row],[Date]])</f>
        <v>0</v>
      </c>
      <c r="G17" s="9">
        <f>SUMIFS(T_Reservation[Ch-orange],T_Reservation[Date],T_Cal[[#This Row],[Date]])</f>
        <v>0</v>
      </c>
      <c r="H17" s="9">
        <f>SUMIFS(T_Reservation[Ch-beige],T_Reservation[Date],T_Cal[[#This Row],[Date]])</f>
        <v>0</v>
      </c>
      <c r="I17" s="9">
        <f>SUMIFS(T_Reservation[Bc-P],T_Reservation[Date],T_Cal[[#This Row],[Date]])</f>
        <v>0</v>
      </c>
      <c r="J17" s="9">
        <f>SUMIFS(T_Reservation[G-E],T_Reservation[Date],T_Cal[[#This Row],[Date]])</f>
        <v>0</v>
      </c>
      <c r="K17" s="9">
        <f>SUMIFS(T_Reservation[B-V],T_Reservation[Date],T_Cal[[#This Row],[Date]])</f>
        <v>0</v>
      </c>
      <c r="L17" s="9">
        <f>SUMIFS(T_Reservation[MatS1],T_Reservation[Date],T_Cal[[#This Row],[Date]])</f>
        <v>0</v>
      </c>
      <c r="M17" s="9">
        <f>SUMIFS(T_Reservation[Mats2],T_Reservation[Date],T_Cal[[#This Row],[Date]])</f>
        <v>0</v>
      </c>
      <c r="N17" s="9">
        <f>SUMIFS(T_Reservation[MatS3],T_Reservation[Date],T_Cal[[#This Row],[Date]])</f>
        <v>0</v>
      </c>
      <c r="O17" s="9">
        <f>SUMIFS(T_Reservation[MatS4],T_Reservation[Date],T_Cal[[#This Row],[Date]])</f>
        <v>0</v>
      </c>
      <c r="P17" s="9">
        <f>SUMIFS(T_Reservation[MatS5],T_Reservation[Date],T_Cal[[#This Row],[Date]])</f>
        <v>0</v>
      </c>
      <c r="Q17" s="37">
        <f>T_Cal[[#This Row],[Date]]</f>
        <v>46036</v>
      </c>
      <c r="S17" s="42">
        <f>MONTH(T_Cal[[#This Row],[ID]])</f>
        <v>1</v>
      </c>
    </row>
    <row r="18" spans="1:19" ht="18" hidden="1" customHeight="1" x14ac:dyDescent="0.3">
      <c r="A18" s="5">
        <f t="shared" si="0"/>
        <v>46037</v>
      </c>
      <c r="B18" s="9">
        <f>SUMIFS(T_Reservation[T.poly],T_Reservation[Date],T_Cal[[#This Row],[Date]])</f>
        <v>0</v>
      </c>
      <c r="C18" s="52">
        <f>SUMIFS(T_Reservation[T.ch],T_Reservation[Date],T_Cal[[#This Row],[Date]])</f>
        <v>0</v>
      </c>
      <c r="D18" s="52">
        <f>SUMIFS(T_Reservation[CCTIV],T_Reservation[Date],T_Cal[[#This Row],[Date]])</f>
        <v>0</v>
      </c>
      <c r="E18" s="53">
        <f>SUMIFS(T_Reservation[T3],T_Reservation[Date],T_Cal[[#This Row],[Date]])</f>
        <v>0</v>
      </c>
      <c r="F18" s="9">
        <f>SUMIFS(T_Reservation[T2.5],T_Reservation[Date],T_Cal[[#This Row],[Date]])</f>
        <v>0</v>
      </c>
      <c r="G18" s="9">
        <f>SUMIFS(T_Reservation[Ch-orange],T_Reservation[Date],T_Cal[[#This Row],[Date]])</f>
        <v>0</v>
      </c>
      <c r="H18" s="9">
        <f>SUMIFS(T_Reservation[Ch-beige],T_Reservation[Date],T_Cal[[#This Row],[Date]])</f>
        <v>0</v>
      </c>
      <c r="I18" s="9">
        <f>SUMIFS(T_Reservation[Bc-P],T_Reservation[Date],T_Cal[[#This Row],[Date]])</f>
        <v>0</v>
      </c>
      <c r="J18" s="9">
        <f>SUMIFS(T_Reservation[G-E],T_Reservation[Date],T_Cal[[#This Row],[Date]])</f>
        <v>0</v>
      </c>
      <c r="K18" s="9">
        <f>SUMIFS(T_Reservation[B-V],T_Reservation[Date],T_Cal[[#This Row],[Date]])</f>
        <v>0</v>
      </c>
      <c r="L18" s="9">
        <f>SUMIFS(T_Reservation[MatS1],T_Reservation[Date],T_Cal[[#This Row],[Date]])</f>
        <v>0</v>
      </c>
      <c r="M18" s="9">
        <f>SUMIFS(T_Reservation[Mats2],T_Reservation[Date],T_Cal[[#This Row],[Date]])</f>
        <v>0</v>
      </c>
      <c r="N18" s="9">
        <f>SUMIFS(T_Reservation[MatS3],T_Reservation[Date],T_Cal[[#This Row],[Date]])</f>
        <v>0</v>
      </c>
      <c r="O18" s="9">
        <f>SUMIFS(T_Reservation[MatS4],T_Reservation[Date],T_Cal[[#This Row],[Date]])</f>
        <v>0</v>
      </c>
      <c r="P18" s="9">
        <f>SUMIFS(T_Reservation[MatS5],T_Reservation[Date],T_Cal[[#This Row],[Date]])</f>
        <v>0</v>
      </c>
      <c r="Q18" s="37">
        <f>T_Cal[[#This Row],[Date]]</f>
        <v>46037</v>
      </c>
      <c r="S18" s="42">
        <f>MONTH(T_Cal[[#This Row],[ID]])</f>
        <v>1</v>
      </c>
    </row>
    <row r="19" spans="1:19" ht="18" hidden="1" customHeight="1" x14ac:dyDescent="0.3">
      <c r="A19" s="5">
        <f t="shared" si="0"/>
        <v>46038</v>
      </c>
      <c r="B19" s="9">
        <f>SUMIFS(T_Reservation[T.poly],T_Reservation[Date],T_Cal[[#This Row],[Date]])</f>
        <v>0</v>
      </c>
      <c r="C19" s="52">
        <f>SUMIFS(T_Reservation[T.ch],T_Reservation[Date],T_Cal[[#This Row],[Date]])</f>
        <v>0</v>
      </c>
      <c r="D19" s="52">
        <f>SUMIFS(T_Reservation[CCTIV],T_Reservation[Date],T_Cal[[#This Row],[Date]])</f>
        <v>0</v>
      </c>
      <c r="E19" s="53">
        <f>SUMIFS(T_Reservation[T3],T_Reservation[Date],T_Cal[[#This Row],[Date]])</f>
        <v>0</v>
      </c>
      <c r="F19" s="9">
        <f>SUMIFS(T_Reservation[T2.5],T_Reservation[Date],T_Cal[[#This Row],[Date]])</f>
        <v>0</v>
      </c>
      <c r="G19" s="9">
        <f>SUMIFS(T_Reservation[Ch-orange],T_Reservation[Date],T_Cal[[#This Row],[Date]])</f>
        <v>0</v>
      </c>
      <c r="H19" s="9">
        <f>SUMIFS(T_Reservation[Ch-beige],T_Reservation[Date],T_Cal[[#This Row],[Date]])</f>
        <v>0</v>
      </c>
      <c r="I19" s="9">
        <f>SUMIFS(T_Reservation[Bc-P],T_Reservation[Date],T_Cal[[#This Row],[Date]])</f>
        <v>0</v>
      </c>
      <c r="J19" s="9">
        <f>SUMIFS(T_Reservation[G-E],T_Reservation[Date],T_Cal[[#This Row],[Date]])</f>
        <v>0</v>
      </c>
      <c r="K19" s="9">
        <f>SUMIFS(T_Reservation[B-V],T_Reservation[Date],T_Cal[[#This Row],[Date]])</f>
        <v>0</v>
      </c>
      <c r="L19" s="9">
        <f>SUMIFS(T_Reservation[MatS1],T_Reservation[Date],T_Cal[[#This Row],[Date]])</f>
        <v>0</v>
      </c>
      <c r="M19" s="9">
        <f>SUMIFS(T_Reservation[Mats2],T_Reservation[Date],T_Cal[[#This Row],[Date]])</f>
        <v>0</v>
      </c>
      <c r="N19" s="9">
        <f>SUMIFS(T_Reservation[MatS3],T_Reservation[Date],T_Cal[[#This Row],[Date]])</f>
        <v>0</v>
      </c>
      <c r="O19" s="9">
        <f>SUMIFS(T_Reservation[MatS4],T_Reservation[Date],T_Cal[[#This Row],[Date]])</f>
        <v>0</v>
      </c>
      <c r="P19" s="9">
        <f>SUMIFS(T_Reservation[MatS5],T_Reservation[Date],T_Cal[[#This Row],[Date]])</f>
        <v>0</v>
      </c>
      <c r="Q19" s="37">
        <f>T_Cal[[#This Row],[Date]]</f>
        <v>46038</v>
      </c>
      <c r="S19" s="42">
        <f>MONTH(T_Cal[[#This Row],[ID]])</f>
        <v>1</v>
      </c>
    </row>
    <row r="20" spans="1:19" ht="18" hidden="1" customHeight="1" x14ac:dyDescent="0.3">
      <c r="A20" s="5">
        <f t="shared" si="0"/>
        <v>46039</v>
      </c>
      <c r="B20" s="9">
        <f>SUMIFS(T_Reservation[T.poly],T_Reservation[Date],T_Cal[[#This Row],[Date]])</f>
        <v>0</v>
      </c>
      <c r="C20" s="52">
        <f>SUMIFS(T_Reservation[T.ch],T_Reservation[Date],T_Cal[[#This Row],[Date]])</f>
        <v>0</v>
      </c>
      <c r="D20" s="52">
        <f>SUMIFS(T_Reservation[CCTIV],T_Reservation[Date],T_Cal[[#This Row],[Date]])</f>
        <v>0</v>
      </c>
      <c r="E20" s="53">
        <f>SUMIFS(T_Reservation[T3],T_Reservation[Date],T_Cal[[#This Row],[Date]])</f>
        <v>0</v>
      </c>
      <c r="F20" s="9">
        <f>SUMIFS(T_Reservation[T2.5],T_Reservation[Date],T_Cal[[#This Row],[Date]])</f>
        <v>0</v>
      </c>
      <c r="G20" s="9">
        <f>SUMIFS(T_Reservation[Ch-orange],T_Reservation[Date],T_Cal[[#This Row],[Date]])</f>
        <v>0</v>
      </c>
      <c r="H20" s="9">
        <f>SUMIFS(T_Reservation[Ch-beige],T_Reservation[Date],T_Cal[[#This Row],[Date]])</f>
        <v>0</v>
      </c>
      <c r="I20" s="9">
        <f>SUMIFS(T_Reservation[Bc-P],T_Reservation[Date],T_Cal[[#This Row],[Date]])</f>
        <v>0</v>
      </c>
      <c r="J20" s="9">
        <f>SUMIFS(T_Reservation[G-E],T_Reservation[Date],T_Cal[[#This Row],[Date]])</f>
        <v>0</v>
      </c>
      <c r="K20" s="9">
        <f>SUMIFS(T_Reservation[B-V],T_Reservation[Date],T_Cal[[#This Row],[Date]])</f>
        <v>0</v>
      </c>
      <c r="L20" s="9">
        <f>SUMIFS(T_Reservation[MatS1],T_Reservation[Date],T_Cal[[#This Row],[Date]])</f>
        <v>0</v>
      </c>
      <c r="M20" s="9">
        <f>SUMIFS(T_Reservation[Mats2],T_Reservation[Date],T_Cal[[#This Row],[Date]])</f>
        <v>0</v>
      </c>
      <c r="N20" s="9">
        <f>SUMIFS(T_Reservation[MatS3],T_Reservation[Date],T_Cal[[#This Row],[Date]])</f>
        <v>0</v>
      </c>
      <c r="O20" s="9">
        <f>SUMIFS(T_Reservation[MatS4],T_Reservation[Date],T_Cal[[#This Row],[Date]])</f>
        <v>0</v>
      </c>
      <c r="P20" s="9">
        <f>SUMIFS(T_Reservation[MatS5],T_Reservation[Date],T_Cal[[#This Row],[Date]])</f>
        <v>0</v>
      </c>
      <c r="Q20" s="37">
        <f>T_Cal[[#This Row],[Date]]</f>
        <v>46039</v>
      </c>
      <c r="S20" s="42">
        <f>MONTH(T_Cal[[#This Row],[ID]])</f>
        <v>1</v>
      </c>
    </row>
    <row r="21" spans="1:19" ht="18" hidden="1" customHeight="1" x14ac:dyDescent="0.3">
      <c r="A21" s="5">
        <f t="shared" si="0"/>
        <v>46040</v>
      </c>
      <c r="B21" s="9">
        <f>SUMIFS(T_Reservation[T.poly],T_Reservation[Date],T_Cal[[#This Row],[Date]])</f>
        <v>0</v>
      </c>
      <c r="C21" s="52">
        <f>SUMIFS(T_Reservation[T.ch],T_Reservation[Date],T_Cal[[#This Row],[Date]])</f>
        <v>0</v>
      </c>
      <c r="D21" s="52">
        <f>SUMIFS(T_Reservation[CCTIV],T_Reservation[Date],T_Cal[[#This Row],[Date]])</f>
        <v>0</v>
      </c>
      <c r="E21" s="53">
        <f>SUMIFS(T_Reservation[T3],T_Reservation[Date],T_Cal[[#This Row],[Date]])</f>
        <v>0</v>
      </c>
      <c r="F21" s="9">
        <f>SUMIFS(T_Reservation[T2.5],T_Reservation[Date],T_Cal[[#This Row],[Date]])</f>
        <v>0</v>
      </c>
      <c r="G21" s="9">
        <f>SUMIFS(T_Reservation[Ch-orange],T_Reservation[Date],T_Cal[[#This Row],[Date]])</f>
        <v>0</v>
      </c>
      <c r="H21" s="9">
        <f>SUMIFS(T_Reservation[Ch-beige],T_Reservation[Date],T_Cal[[#This Row],[Date]])</f>
        <v>0</v>
      </c>
      <c r="I21" s="9">
        <f>SUMIFS(T_Reservation[Bc-P],T_Reservation[Date],T_Cal[[#This Row],[Date]])</f>
        <v>0</v>
      </c>
      <c r="J21" s="9">
        <f>SUMIFS(T_Reservation[G-E],T_Reservation[Date],T_Cal[[#This Row],[Date]])</f>
        <v>0</v>
      </c>
      <c r="K21" s="9">
        <f>SUMIFS(T_Reservation[B-V],T_Reservation[Date],T_Cal[[#This Row],[Date]])</f>
        <v>0</v>
      </c>
      <c r="L21" s="9">
        <f>SUMIFS(T_Reservation[MatS1],T_Reservation[Date],T_Cal[[#This Row],[Date]])</f>
        <v>0</v>
      </c>
      <c r="M21" s="9">
        <f>SUMIFS(T_Reservation[Mats2],T_Reservation[Date],T_Cal[[#This Row],[Date]])</f>
        <v>0</v>
      </c>
      <c r="N21" s="9">
        <f>SUMIFS(T_Reservation[MatS3],T_Reservation[Date],T_Cal[[#This Row],[Date]])</f>
        <v>0</v>
      </c>
      <c r="O21" s="9">
        <f>SUMIFS(T_Reservation[MatS4],T_Reservation[Date],T_Cal[[#This Row],[Date]])</f>
        <v>0</v>
      </c>
      <c r="P21" s="9">
        <f>SUMIFS(T_Reservation[MatS5],T_Reservation[Date],T_Cal[[#This Row],[Date]])</f>
        <v>0</v>
      </c>
      <c r="Q21" s="37">
        <f>T_Cal[[#This Row],[Date]]</f>
        <v>46040</v>
      </c>
      <c r="S21" s="42">
        <f>MONTH(T_Cal[[#This Row],[ID]])</f>
        <v>1</v>
      </c>
    </row>
    <row r="22" spans="1:19" ht="18" hidden="1" customHeight="1" x14ac:dyDescent="0.3">
      <c r="A22" s="5">
        <f t="shared" si="0"/>
        <v>46041</v>
      </c>
      <c r="B22" s="9">
        <f>SUMIFS(T_Reservation[T.poly],T_Reservation[Date],T_Cal[[#This Row],[Date]])</f>
        <v>0</v>
      </c>
      <c r="C22" s="52">
        <f>SUMIFS(T_Reservation[T.ch],T_Reservation[Date],T_Cal[[#This Row],[Date]])</f>
        <v>0</v>
      </c>
      <c r="D22" s="52">
        <f>SUMIFS(T_Reservation[CCTIV],T_Reservation[Date],T_Cal[[#This Row],[Date]])</f>
        <v>0</v>
      </c>
      <c r="E22" s="53">
        <f>SUMIFS(T_Reservation[T3],T_Reservation[Date],T_Cal[[#This Row],[Date]])</f>
        <v>0</v>
      </c>
      <c r="F22" s="9">
        <f>SUMIFS(T_Reservation[T2.5],T_Reservation[Date],T_Cal[[#This Row],[Date]])</f>
        <v>0</v>
      </c>
      <c r="G22" s="9">
        <f>SUMIFS(T_Reservation[Ch-orange],T_Reservation[Date],T_Cal[[#This Row],[Date]])</f>
        <v>0</v>
      </c>
      <c r="H22" s="9">
        <f>SUMIFS(T_Reservation[Ch-beige],T_Reservation[Date],T_Cal[[#This Row],[Date]])</f>
        <v>0</v>
      </c>
      <c r="I22" s="9">
        <f>SUMIFS(T_Reservation[Bc-P],T_Reservation[Date],T_Cal[[#This Row],[Date]])</f>
        <v>0</v>
      </c>
      <c r="J22" s="9">
        <f>SUMIFS(T_Reservation[G-E],T_Reservation[Date],T_Cal[[#This Row],[Date]])</f>
        <v>0</v>
      </c>
      <c r="K22" s="9">
        <f>SUMIFS(T_Reservation[B-V],T_Reservation[Date],T_Cal[[#This Row],[Date]])</f>
        <v>0</v>
      </c>
      <c r="L22" s="9">
        <f>SUMIFS(T_Reservation[MatS1],T_Reservation[Date],T_Cal[[#This Row],[Date]])</f>
        <v>0</v>
      </c>
      <c r="M22" s="9">
        <f>SUMIFS(T_Reservation[Mats2],T_Reservation[Date],T_Cal[[#This Row],[Date]])</f>
        <v>0</v>
      </c>
      <c r="N22" s="9">
        <f>SUMIFS(T_Reservation[MatS3],T_Reservation[Date],T_Cal[[#This Row],[Date]])</f>
        <v>0</v>
      </c>
      <c r="O22" s="9">
        <f>SUMIFS(T_Reservation[MatS4],T_Reservation[Date],T_Cal[[#This Row],[Date]])</f>
        <v>0</v>
      </c>
      <c r="P22" s="9">
        <f>SUMIFS(T_Reservation[MatS5],T_Reservation[Date],T_Cal[[#This Row],[Date]])</f>
        <v>0</v>
      </c>
      <c r="Q22" s="37">
        <f>T_Cal[[#This Row],[Date]]</f>
        <v>46041</v>
      </c>
      <c r="S22" s="42">
        <f>MONTH(T_Cal[[#This Row],[ID]])</f>
        <v>1</v>
      </c>
    </row>
    <row r="23" spans="1:19" ht="18" hidden="1" customHeight="1" x14ac:dyDescent="0.3">
      <c r="A23" s="5">
        <f t="shared" si="0"/>
        <v>46042</v>
      </c>
      <c r="B23" s="9">
        <f>SUMIFS(T_Reservation[T.poly],T_Reservation[Date],T_Cal[[#This Row],[Date]])</f>
        <v>0</v>
      </c>
      <c r="C23" s="52">
        <f>SUMIFS(T_Reservation[T.ch],T_Reservation[Date],T_Cal[[#This Row],[Date]])</f>
        <v>0</v>
      </c>
      <c r="D23" s="52">
        <f>SUMIFS(T_Reservation[CCTIV],T_Reservation[Date],T_Cal[[#This Row],[Date]])</f>
        <v>0</v>
      </c>
      <c r="E23" s="53">
        <f>SUMIFS(T_Reservation[T3],T_Reservation[Date],T_Cal[[#This Row],[Date]])</f>
        <v>0</v>
      </c>
      <c r="F23" s="9">
        <f>SUMIFS(T_Reservation[T2.5],T_Reservation[Date],T_Cal[[#This Row],[Date]])</f>
        <v>0</v>
      </c>
      <c r="G23" s="9">
        <f>SUMIFS(T_Reservation[Ch-orange],T_Reservation[Date],T_Cal[[#This Row],[Date]])</f>
        <v>0</v>
      </c>
      <c r="H23" s="9">
        <f>SUMIFS(T_Reservation[Ch-beige],T_Reservation[Date],T_Cal[[#This Row],[Date]])</f>
        <v>0</v>
      </c>
      <c r="I23" s="9">
        <f>SUMIFS(T_Reservation[Bc-P],T_Reservation[Date],T_Cal[[#This Row],[Date]])</f>
        <v>0</v>
      </c>
      <c r="J23" s="9">
        <f>SUMIFS(T_Reservation[G-E],T_Reservation[Date],T_Cal[[#This Row],[Date]])</f>
        <v>0</v>
      </c>
      <c r="K23" s="9">
        <f>SUMIFS(T_Reservation[B-V],T_Reservation[Date],T_Cal[[#This Row],[Date]])</f>
        <v>0</v>
      </c>
      <c r="L23" s="9">
        <f>SUMIFS(T_Reservation[MatS1],T_Reservation[Date],T_Cal[[#This Row],[Date]])</f>
        <v>0</v>
      </c>
      <c r="M23" s="9">
        <f>SUMIFS(T_Reservation[Mats2],T_Reservation[Date],T_Cal[[#This Row],[Date]])</f>
        <v>0</v>
      </c>
      <c r="N23" s="9">
        <f>SUMIFS(T_Reservation[MatS3],T_Reservation[Date],T_Cal[[#This Row],[Date]])</f>
        <v>0</v>
      </c>
      <c r="O23" s="9">
        <f>SUMIFS(T_Reservation[MatS4],T_Reservation[Date],T_Cal[[#This Row],[Date]])</f>
        <v>0</v>
      </c>
      <c r="P23" s="9">
        <f>SUMIFS(T_Reservation[MatS5],T_Reservation[Date],T_Cal[[#This Row],[Date]])</f>
        <v>0</v>
      </c>
      <c r="Q23" s="37">
        <f>T_Cal[[#This Row],[Date]]</f>
        <v>46042</v>
      </c>
      <c r="S23" s="42">
        <f>MONTH(T_Cal[[#This Row],[ID]])</f>
        <v>1</v>
      </c>
    </row>
    <row r="24" spans="1:19" ht="18" hidden="1" customHeight="1" x14ac:dyDescent="0.3">
      <c r="A24" s="5">
        <f t="shared" si="0"/>
        <v>46043</v>
      </c>
      <c r="B24" s="9">
        <f>SUMIFS(T_Reservation[T.poly],T_Reservation[Date],T_Cal[[#This Row],[Date]])</f>
        <v>0</v>
      </c>
      <c r="C24" s="52">
        <f>SUMIFS(T_Reservation[T.ch],T_Reservation[Date],T_Cal[[#This Row],[Date]])</f>
        <v>0</v>
      </c>
      <c r="D24" s="52">
        <f>SUMIFS(T_Reservation[CCTIV],T_Reservation[Date],T_Cal[[#This Row],[Date]])</f>
        <v>0</v>
      </c>
      <c r="E24" s="53">
        <f>SUMIFS(T_Reservation[T3],T_Reservation[Date],T_Cal[[#This Row],[Date]])</f>
        <v>0</v>
      </c>
      <c r="F24" s="9">
        <f>SUMIFS(T_Reservation[T2.5],T_Reservation[Date],T_Cal[[#This Row],[Date]])</f>
        <v>0</v>
      </c>
      <c r="G24" s="9">
        <f>SUMIFS(T_Reservation[Ch-orange],T_Reservation[Date],T_Cal[[#This Row],[Date]])</f>
        <v>0</v>
      </c>
      <c r="H24" s="9">
        <f>SUMIFS(T_Reservation[Ch-beige],T_Reservation[Date],T_Cal[[#This Row],[Date]])</f>
        <v>0</v>
      </c>
      <c r="I24" s="9">
        <f>SUMIFS(T_Reservation[Bc-P],T_Reservation[Date],T_Cal[[#This Row],[Date]])</f>
        <v>0</v>
      </c>
      <c r="J24" s="9">
        <f>SUMIFS(T_Reservation[G-E],T_Reservation[Date],T_Cal[[#This Row],[Date]])</f>
        <v>0</v>
      </c>
      <c r="K24" s="9">
        <f>SUMIFS(T_Reservation[B-V],T_Reservation[Date],T_Cal[[#This Row],[Date]])</f>
        <v>0</v>
      </c>
      <c r="L24" s="9">
        <f>SUMIFS(T_Reservation[MatS1],T_Reservation[Date],T_Cal[[#This Row],[Date]])</f>
        <v>0</v>
      </c>
      <c r="M24" s="9">
        <f>SUMIFS(T_Reservation[Mats2],T_Reservation[Date],T_Cal[[#This Row],[Date]])</f>
        <v>0</v>
      </c>
      <c r="N24" s="9">
        <f>SUMIFS(T_Reservation[MatS3],T_Reservation[Date],T_Cal[[#This Row],[Date]])</f>
        <v>0</v>
      </c>
      <c r="O24" s="9">
        <f>SUMIFS(T_Reservation[MatS4],T_Reservation[Date],T_Cal[[#This Row],[Date]])</f>
        <v>0</v>
      </c>
      <c r="P24" s="9">
        <f>SUMIFS(T_Reservation[MatS5],T_Reservation[Date],T_Cal[[#This Row],[Date]])</f>
        <v>0</v>
      </c>
      <c r="Q24" s="37">
        <f>T_Cal[[#This Row],[Date]]</f>
        <v>46043</v>
      </c>
      <c r="S24" s="42">
        <f>MONTH(T_Cal[[#This Row],[ID]])</f>
        <v>1</v>
      </c>
    </row>
    <row r="25" spans="1:19" ht="18" hidden="1" customHeight="1" x14ac:dyDescent="0.3">
      <c r="A25" s="5">
        <f t="shared" si="0"/>
        <v>46044</v>
      </c>
      <c r="B25" s="9">
        <f>SUMIFS(T_Reservation[T.poly],T_Reservation[Date],T_Cal[[#This Row],[Date]])</f>
        <v>0</v>
      </c>
      <c r="C25" s="52">
        <f>SUMIFS(T_Reservation[T.ch],T_Reservation[Date],T_Cal[[#This Row],[Date]])</f>
        <v>0</v>
      </c>
      <c r="D25" s="52">
        <f>SUMIFS(T_Reservation[CCTIV],T_Reservation[Date],T_Cal[[#This Row],[Date]])</f>
        <v>0</v>
      </c>
      <c r="E25" s="53">
        <f>SUMIFS(T_Reservation[T3],T_Reservation[Date],T_Cal[[#This Row],[Date]])</f>
        <v>0</v>
      </c>
      <c r="F25" s="9">
        <f>SUMIFS(T_Reservation[T2.5],T_Reservation[Date],T_Cal[[#This Row],[Date]])</f>
        <v>0</v>
      </c>
      <c r="G25" s="9">
        <f>SUMIFS(T_Reservation[Ch-orange],T_Reservation[Date],T_Cal[[#This Row],[Date]])</f>
        <v>0</v>
      </c>
      <c r="H25" s="9">
        <f>SUMIFS(T_Reservation[Ch-beige],T_Reservation[Date],T_Cal[[#This Row],[Date]])</f>
        <v>0</v>
      </c>
      <c r="I25" s="9">
        <f>SUMIFS(T_Reservation[Bc-P],T_Reservation[Date],T_Cal[[#This Row],[Date]])</f>
        <v>0</v>
      </c>
      <c r="J25" s="9">
        <f>SUMIFS(T_Reservation[G-E],T_Reservation[Date],T_Cal[[#This Row],[Date]])</f>
        <v>0</v>
      </c>
      <c r="K25" s="9">
        <f>SUMIFS(T_Reservation[B-V],T_Reservation[Date],T_Cal[[#This Row],[Date]])</f>
        <v>0</v>
      </c>
      <c r="L25" s="9">
        <f>SUMIFS(T_Reservation[MatS1],T_Reservation[Date],T_Cal[[#This Row],[Date]])</f>
        <v>0</v>
      </c>
      <c r="M25" s="9">
        <f>SUMIFS(T_Reservation[Mats2],T_Reservation[Date],T_Cal[[#This Row],[Date]])</f>
        <v>0</v>
      </c>
      <c r="N25" s="9">
        <f>SUMIFS(T_Reservation[MatS3],T_Reservation[Date],T_Cal[[#This Row],[Date]])</f>
        <v>0</v>
      </c>
      <c r="O25" s="9">
        <f>SUMIFS(T_Reservation[MatS4],T_Reservation[Date],T_Cal[[#This Row],[Date]])</f>
        <v>0</v>
      </c>
      <c r="P25" s="9">
        <f>SUMIFS(T_Reservation[MatS5],T_Reservation[Date],T_Cal[[#This Row],[Date]])</f>
        <v>0</v>
      </c>
      <c r="Q25" s="37">
        <f>T_Cal[[#This Row],[Date]]</f>
        <v>46044</v>
      </c>
      <c r="S25" s="42">
        <f>MONTH(T_Cal[[#This Row],[ID]])</f>
        <v>1</v>
      </c>
    </row>
    <row r="26" spans="1:19" ht="18" hidden="1" customHeight="1" x14ac:dyDescent="0.3">
      <c r="A26" s="5">
        <f t="shared" si="0"/>
        <v>46045</v>
      </c>
      <c r="B26" s="9">
        <f>SUMIFS(T_Reservation[T.poly],T_Reservation[Date],T_Cal[[#This Row],[Date]])</f>
        <v>0</v>
      </c>
      <c r="C26" s="52">
        <f>SUMIFS(T_Reservation[T.ch],T_Reservation[Date],T_Cal[[#This Row],[Date]])</f>
        <v>0</v>
      </c>
      <c r="D26" s="52">
        <f>SUMIFS(T_Reservation[CCTIV],T_Reservation[Date],T_Cal[[#This Row],[Date]])</f>
        <v>0</v>
      </c>
      <c r="E26" s="53">
        <f>SUMIFS(T_Reservation[T3],T_Reservation[Date],T_Cal[[#This Row],[Date]])</f>
        <v>0</v>
      </c>
      <c r="F26" s="9">
        <f>SUMIFS(T_Reservation[T2.5],T_Reservation[Date],T_Cal[[#This Row],[Date]])</f>
        <v>0</v>
      </c>
      <c r="G26" s="9">
        <f>SUMIFS(T_Reservation[Ch-orange],T_Reservation[Date],T_Cal[[#This Row],[Date]])</f>
        <v>0</v>
      </c>
      <c r="H26" s="9">
        <f>SUMIFS(T_Reservation[Ch-beige],T_Reservation[Date],T_Cal[[#This Row],[Date]])</f>
        <v>0</v>
      </c>
      <c r="I26" s="9">
        <f>SUMIFS(T_Reservation[Bc-P],T_Reservation[Date],T_Cal[[#This Row],[Date]])</f>
        <v>0</v>
      </c>
      <c r="J26" s="9">
        <f>SUMIFS(T_Reservation[G-E],T_Reservation[Date],T_Cal[[#This Row],[Date]])</f>
        <v>0</v>
      </c>
      <c r="K26" s="9">
        <f>SUMIFS(T_Reservation[B-V],T_Reservation[Date],T_Cal[[#This Row],[Date]])</f>
        <v>0</v>
      </c>
      <c r="L26" s="9">
        <f>SUMIFS(T_Reservation[MatS1],T_Reservation[Date],T_Cal[[#This Row],[Date]])</f>
        <v>0</v>
      </c>
      <c r="M26" s="9">
        <f>SUMIFS(T_Reservation[Mats2],T_Reservation[Date],T_Cal[[#This Row],[Date]])</f>
        <v>0</v>
      </c>
      <c r="N26" s="9">
        <f>SUMIFS(T_Reservation[MatS3],T_Reservation[Date],T_Cal[[#This Row],[Date]])</f>
        <v>0</v>
      </c>
      <c r="O26" s="9">
        <f>SUMIFS(T_Reservation[MatS4],T_Reservation[Date],T_Cal[[#This Row],[Date]])</f>
        <v>0</v>
      </c>
      <c r="P26" s="9">
        <f>SUMIFS(T_Reservation[MatS5],T_Reservation[Date],T_Cal[[#This Row],[Date]])</f>
        <v>0</v>
      </c>
      <c r="Q26" s="37">
        <f>T_Cal[[#This Row],[Date]]</f>
        <v>46045</v>
      </c>
      <c r="S26" s="42">
        <f>MONTH(T_Cal[[#This Row],[ID]])</f>
        <v>1</v>
      </c>
    </row>
    <row r="27" spans="1:19" ht="18" hidden="1" customHeight="1" x14ac:dyDescent="0.3">
      <c r="A27" s="5">
        <f t="shared" si="0"/>
        <v>46046</v>
      </c>
      <c r="B27" s="9">
        <f>SUMIFS(T_Reservation[T.poly],T_Reservation[Date],T_Cal[[#This Row],[Date]])</f>
        <v>0</v>
      </c>
      <c r="C27" s="52">
        <f>SUMIFS(T_Reservation[T.ch],T_Reservation[Date],T_Cal[[#This Row],[Date]])</f>
        <v>0</v>
      </c>
      <c r="D27" s="52">
        <f>SUMIFS(T_Reservation[CCTIV],T_Reservation[Date],T_Cal[[#This Row],[Date]])</f>
        <v>0</v>
      </c>
      <c r="E27" s="53">
        <f>SUMIFS(T_Reservation[T3],T_Reservation[Date],T_Cal[[#This Row],[Date]])</f>
        <v>0</v>
      </c>
      <c r="F27" s="9">
        <f>SUMIFS(T_Reservation[T2.5],T_Reservation[Date],T_Cal[[#This Row],[Date]])</f>
        <v>0</v>
      </c>
      <c r="G27" s="9">
        <f>SUMIFS(T_Reservation[Ch-orange],T_Reservation[Date],T_Cal[[#This Row],[Date]])</f>
        <v>0</v>
      </c>
      <c r="H27" s="9">
        <f>SUMIFS(T_Reservation[Ch-beige],T_Reservation[Date],T_Cal[[#This Row],[Date]])</f>
        <v>0</v>
      </c>
      <c r="I27" s="9">
        <f>SUMIFS(T_Reservation[Bc-P],T_Reservation[Date],T_Cal[[#This Row],[Date]])</f>
        <v>0</v>
      </c>
      <c r="J27" s="9">
        <f>SUMIFS(T_Reservation[G-E],T_Reservation[Date],T_Cal[[#This Row],[Date]])</f>
        <v>0</v>
      </c>
      <c r="K27" s="9">
        <f>SUMIFS(T_Reservation[B-V],T_Reservation[Date],T_Cal[[#This Row],[Date]])</f>
        <v>0</v>
      </c>
      <c r="L27" s="9">
        <f>SUMIFS(T_Reservation[MatS1],T_Reservation[Date],T_Cal[[#This Row],[Date]])</f>
        <v>0</v>
      </c>
      <c r="M27" s="9">
        <f>SUMIFS(T_Reservation[Mats2],T_Reservation[Date],T_Cal[[#This Row],[Date]])</f>
        <v>0</v>
      </c>
      <c r="N27" s="9">
        <f>SUMIFS(T_Reservation[MatS3],T_Reservation[Date],T_Cal[[#This Row],[Date]])</f>
        <v>0</v>
      </c>
      <c r="O27" s="9">
        <f>SUMIFS(T_Reservation[MatS4],T_Reservation[Date],T_Cal[[#This Row],[Date]])</f>
        <v>0</v>
      </c>
      <c r="P27" s="9">
        <f>SUMIFS(T_Reservation[MatS5],T_Reservation[Date],T_Cal[[#This Row],[Date]])</f>
        <v>0</v>
      </c>
      <c r="Q27" s="37">
        <f>T_Cal[[#This Row],[Date]]</f>
        <v>46046</v>
      </c>
      <c r="S27" s="42">
        <f>MONTH(T_Cal[[#This Row],[ID]])</f>
        <v>1</v>
      </c>
    </row>
    <row r="28" spans="1:19" ht="18" hidden="1" customHeight="1" x14ac:dyDescent="0.3">
      <c r="A28" s="5">
        <f t="shared" si="0"/>
        <v>46047</v>
      </c>
      <c r="B28" s="9">
        <f>SUMIFS(T_Reservation[T.poly],T_Reservation[Date],T_Cal[[#This Row],[Date]])</f>
        <v>0</v>
      </c>
      <c r="C28" s="52">
        <f>SUMIFS(T_Reservation[T.ch],T_Reservation[Date],T_Cal[[#This Row],[Date]])</f>
        <v>0</v>
      </c>
      <c r="D28" s="52">
        <f>SUMIFS(T_Reservation[CCTIV],T_Reservation[Date],T_Cal[[#This Row],[Date]])</f>
        <v>0</v>
      </c>
      <c r="E28" s="53">
        <f>SUMIFS(T_Reservation[T3],T_Reservation[Date],T_Cal[[#This Row],[Date]])</f>
        <v>0</v>
      </c>
      <c r="F28" s="9">
        <f>SUMIFS(T_Reservation[T2.5],T_Reservation[Date],T_Cal[[#This Row],[Date]])</f>
        <v>0</v>
      </c>
      <c r="G28" s="9">
        <f>SUMIFS(T_Reservation[Ch-orange],T_Reservation[Date],T_Cal[[#This Row],[Date]])</f>
        <v>0</v>
      </c>
      <c r="H28" s="9">
        <f>SUMIFS(T_Reservation[Ch-beige],T_Reservation[Date],T_Cal[[#This Row],[Date]])</f>
        <v>0</v>
      </c>
      <c r="I28" s="9">
        <f>SUMIFS(T_Reservation[Bc-P],T_Reservation[Date],T_Cal[[#This Row],[Date]])</f>
        <v>0</v>
      </c>
      <c r="J28" s="9">
        <f>SUMIFS(T_Reservation[G-E],T_Reservation[Date],T_Cal[[#This Row],[Date]])</f>
        <v>0</v>
      </c>
      <c r="K28" s="9">
        <f>SUMIFS(T_Reservation[B-V],T_Reservation[Date],T_Cal[[#This Row],[Date]])</f>
        <v>0</v>
      </c>
      <c r="L28" s="9">
        <f>SUMIFS(T_Reservation[MatS1],T_Reservation[Date],T_Cal[[#This Row],[Date]])</f>
        <v>0</v>
      </c>
      <c r="M28" s="9">
        <f>SUMIFS(T_Reservation[Mats2],T_Reservation[Date],T_Cal[[#This Row],[Date]])</f>
        <v>0</v>
      </c>
      <c r="N28" s="9">
        <f>SUMIFS(T_Reservation[MatS3],T_Reservation[Date],T_Cal[[#This Row],[Date]])</f>
        <v>0</v>
      </c>
      <c r="O28" s="9">
        <f>SUMIFS(T_Reservation[MatS4],T_Reservation[Date],T_Cal[[#This Row],[Date]])</f>
        <v>0</v>
      </c>
      <c r="P28" s="9">
        <f>SUMIFS(T_Reservation[MatS5],T_Reservation[Date],T_Cal[[#This Row],[Date]])</f>
        <v>0</v>
      </c>
      <c r="Q28" s="37">
        <f>T_Cal[[#This Row],[Date]]</f>
        <v>46047</v>
      </c>
      <c r="S28" s="42">
        <f>MONTH(T_Cal[[#This Row],[ID]])</f>
        <v>1</v>
      </c>
    </row>
    <row r="29" spans="1:19" ht="18" hidden="1" customHeight="1" x14ac:dyDescent="0.3">
      <c r="A29" s="5">
        <f t="shared" si="0"/>
        <v>46048</v>
      </c>
      <c r="B29" s="9">
        <f>SUMIFS(T_Reservation[T.poly],T_Reservation[Date],T_Cal[[#This Row],[Date]])</f>
        <v>0</v>
      </c>
      <c r="C29" s="52">
        <f>SUMIFS(T_Reservation[T.ch],T_Reservation[Date],T_Cal[[#This Row],[Date]])</f>
        <v>0</v>
      </c>
      <c r="D29" s="52">
        <f>SUMIFS(T_Reservation[CCTIV],T_Reservation[Date],T_Cal[[#This Row],[Date]])</f>
        <v>0</v>
      </c>
      <c r="E29" s="53">
        <f>SUMIFS(T_Reservation[T3],T_Reservation[Date],T_Cal[[#This Row],[Date]])</f>
        <v>0</v>
      </c>
      <c r="F29" s="9">
        <f>SUMIFS(T_Reservation[T2.5],T_Reservation[Date],T_Cal[[#This Row],[Date]])</f>
        <v>0</v>
      </c>
      <c r="G29" s="9">
        <f>SUMIFS(T_Reservation[Ch-orange],T_Reservation[Date],T_Cal[[#This Row],[Date]])</f>
        <v>0</v>
      </c>
      <c r="H29" s="9">
        <f>SUMIFS(T_Reservation[Ch-beige],T_Reservation[Date],T_Cal[[#This Row],[Date]])</f>
        <v>0</v>
      </c>
      <c r="I29" s="9">
        <f>SUMIFS(T_Reservation[Bc-P],T_Reservation[Date],T_Cal[[#This Row],[Date]])</f>
        <v>0</v>
      </c>
      <c r="J29" s="9">
        <f>SUMIFS(T_Reservation[G-E],T_Reservation[Date],T_Cal[[#This Row],[Date]])</f>
        <v>0</v>
      </c>
      <c r="K29" s="9">
        <f>SUMIFS(T_Reservation[B-V],T_Reservation[Date],T_Cal[[#This Row],[Date]])</f>
        <v>0</v>
      </c>
      <c r="L29" s="9">
        <f>SUMIFS(T_Reservation[MatS1],T_Reservation[Date],T_Cal[[#This Row],[Date]])</f>
        <v>0</v>
      </c>
      <c r="M29" s="9">
        <f>SUMIFS(T_Reservation[Mats2],T_Reservation[Date],T_Cal[[#This Row],[Date]])</f>
        <v>0</v>
      </c>
      <c r="N29" s="9">
        <f>SUMIFS(T_Reservation[MatS3],T_Reservation[Date],T_Cal[[#This Row],[Date]])</f>
        <v>0</v>
      </c>
      <c r="O29" s="9">
        <f>SUMIFS(T_Reservation[MatS4],T_Reservation[Date],T_Cal[[#This Row],[Date]])</f>
        <v>0</v>
      </c>
      <c r="P29" s="9">
        <f>SUMIFS(T_Reservation[MatS5],T_Reservation[Date],T_Cal[[#This Row],[Date]])</f>
        <v>0</v>
      </c>
      <c r="Q29" s="37">
        <f>T_Cal[[#This Row],[Date]]</f>
        <v>46048</v>
      </c>
      <c r="S29" s="42">
        <f>MONTH(T_Cal[[#This Row],[ID]])</f>
        <v>1</v>
      </c>
    </row>
    <row r="30" spans="1:19" ht="18" hidden="1" customHeight="1" x14ac:dyDescent="0.3">
      <c r="A30" s="5">
        <f t="shared" si="0"/>
        <v>46049</v>
      </c>
      <c r="B30" s="9">
        <f>SUMIFS(T_Reservation[T.poly],T_Reservation[Date],T_Cal[[#This Row],[Date]])</f>
        <v>0</v>
      </c>
      <c r="C30" s="52">
        <f>SUMIFS(T_Reservation[T.ch],T_Reservation[Date],T_Cal[[#This Row],[Date]])</f>
        <v>0</v>
      </c>
      <c r="D30" s="52">
        <f>SUMIFS(T_Reservation[CCTIV],T_Reservation[Date],T_Cal[[#This Row],[Date]])</f>
        <v>0</v>
      </c>
      <c r="E30" s="53">
        <f>SUMIFS(T_Reservation[T3],T_Reservation[Date],T_Cal[[#This Row],[Date]])</f>
        <v>0</v>
      </c>
      <c r="F30" s="9">
        <f>SUMIFS(T_Reservation[T2.5],T_Reservation[Date],T_Cal[[#This Row],[Date]])</f>
        <v>0</v>
      </c>
      <c r="G30" s="9">
        <f>SUMIFS(T_Reservation[Ch-orange],T_Reservation[Date],T_Cal[[#This Row],[Date]])</f>
        <v>0</v>
      </c>
      <c r="H30" s="9">
        <f>SUMIFS(T_Reservation[Ch-beige],T_Reservation[Date],T_Cal[[#This Row],[Date]])</f>
        <v>0</v>
      </c>
      <c r="I30" s="9">
        <f>SUMIFS(T_Reservation[Bc-P],T_Reservation[Date],T_Cal[[#This Row],[Date]])</f>
        <v>0</v>
      </c>
      <c r="J30" s="9">
        <f>SUMIFS(T_Reservation[G-E],T_Reservation[Date],T_Cal[[#This Row],[Date]])</f>
        <v>0</v>
      </c>
      <c r="K30" s="9">
        <f>SUMIFS(T_Reservation[B-V],T_Reservation[Date],T_Cal[[#This Row],[Date]])</f>
        <v>0</v>
      </c>
      <c r="L30" s="9">
        <f>SUMIFS(T_Reservation[MatS1],T_Reservation[Date],T_Cal[[#This Row],[Date]])</f>
        <v>0</v>
      </c>
      <c r="M30" s="9">
        <f>SUMIFS(T_Reservation[Mats2],T_Reservation[Date],T_Cal[[#This Row],[Date]])</f>
        <v>0</v>
      </c>
      <c r="N30" s="9">
        <f>SUMIFS(T_Reservation[MatS3],T_Reservation[Date],T_Cal[[#This Row],[Date]])</f>
        <v>0</v>
      </c>
      <c r="O30" s="9">
        <f>SUMIFS(T_Reservation[MatS4],T_Reservation[Date],T_Cal[[#This Row],[Date]])</f>
        <v>0</v>
      </c>
      <c r="P30" s="9">
        <f>SUMIFS(T_Reservation[MatS5],T_Reservation[Date],T_Cal[[#This Row],[Date]])</f>
        <v>0</v>
      </c>
      <c r="Q30" s="37">
        <f>T_Cal[[#This Row],[Date]]</f>
        <v>46049</v>
      </c>
      <c r="S30" s="42">
        <f>MONTH(T_Cal[[#This Row],[ID]])</f>
        <v>1</v>
      </c>
    </row>
    <row r="31" spans="1:19" ht="18" hidden="1" customHeight="1" x14ac:dyDescent="0.3">
      <c r="A31" s="5">
        <f t="shared" si="0"/>
        <v>46050</v>
      </c>
      <c r="B31" s="9">
        <f>SUMIFS(T_Reservation[T.poly],T_Reservation[Date],T_Cal[[#This Row],[Date]])</f>
        <v>0</v>
      </c>
      <c r="C31" s="52">
        <f>SUMIFS(T_Reservation[T.ch],T_Reservation[Date],T_Cal[[#This Row],[Date]])</f>
        <v>0</v>
      </c>
      <c r="D31" s="52">
        <f>SUMIFS(T_Reservation[CCTIV],T_Reservation[Date],T_Cal[[#This Row],[Date]])</f>
        <v>0</v>
      </c>
      <c r="E31" s="53">
        <f>SUMIFS(T_Reservation[T3],T_Reservation[Date],T_Cal[[#This Row],[Date]])</f>
        <v>0</v>
      </c>
      <c r="F31" s="9">
        <f>SUMIFS(T_Reservation[T2.5],T_Reservation[Date],T_Cal[[#This Row],[Date]])</f>
        <v>0</v>
      </c>
      <c r="G31" s="9">
        <f>SUMIFS(T_Reservation[Ch-orange],T_Reservation[Date],T_Cal[[#This Row],[Date]])</f>
        <v>0</v>
      </c>
      <c r="H31" s="9">
        <f>SUMIFS(T_Reservation[Ch-beige],T_Reservation[Date],T_Cal[[#This Row],[Date]])</f>
        <v>0</v>
      </c>
      <c r="I31" s="9">
        <f>SUMIFS(T_Reservation[Bc-P],T_Reservation[Date],T_Cal[[#This Row],[Date]])</f>
        <v>0</v>
      </c>
      <c r="J31" s="9">
        <f>SUMIFS(T_Reservation[G-E],T_Reservation[Date],T_Cal[[#This Row],[Date]])</f>
        <v>0</v>
      </c>
      <c r="K31" s="9">
        <f>SUMIFS(T_Reservation[B-V],T_Reservation[Date],T_Cal[[#This Row],[Date]])</f>
        <v>0</v>
      </c>
      <c r="L31" s="9">
        <f>SUMIFS(T_Reservation[MatS1],T_Reservation[Date],T_Cal[[#This Row],[Date]])</f>
        <v>0</v>
      </c>
      <c r="M31" s="9">
        <f>SUMIFS(T_Reservation[Mats2],T_Reservation[Date],T_Cal[[#This Row],[Date]])</f>
        <v>0</v>
      </c>
      <c r="N31" s="9">
        <f>SUMIFS(T_Reservation[MatS3],T_Reservation[Date],T_Cal[[#This Row],[Date]])</f>
        <v>0</v>
      </c>
      <c r="O31" s="9">
        <f>SUMIFS(T_Reservation[MatS4],T_Reservation[Date],T_Cal[[#This Row],[Date]])</f>
        <v>0</v>
      </c>
      <c r="P31" s="9">
        <f>SUMIFS(T_Reservation[MatS5],T_Reservation[Date],T_Cal[[#This Row],[Date]])</f>
        <v>0</v>
      </c>
      <c r="Q31" s="37">
        <f>T_Cal[[#This Row],[Date]]</f>
        <v>46050</v>
      </c>
      <c r="S31" s="42">
        <f>MONTH(T_Cal[[#This Row],[ID]])</f>
        <v>1</v>
      </c>
    </row>
    <row r="32" spans="1:19" ht="18" hidden="1" customHeight="1" x14ac:dyDescent="0.3">
      <c r="A32" s="5">
        <f t="shared" si="0"/>
        <v>46051</v>
      </c>
      <c r="B32" s="9">
        <f>SUMIFS(T_Reservation[T.poly],T_Reservation[Date],T_Cal[[#This Row],[Date]])</f>
        <v>0</v>
      </c>
      <c r="C32" s="52">
        <f>SUMIFS(T_Reservation[T.ch],T_Reservation[Date],T_Cal[[#This Row],[Date]])</f>
        <v>0</v>
      </c>
      <c r="D32" s="52">
        <f>SUMIFS(T_Reservation[CCTIV],T_Reservation[Date],T_Cal[[#This Row],[Date]])</f>
        <v>0</v>
      </c>
      <c r="E32" s="53">
        <f>SUMIFS(T_Reservation[T3],T_Reservation[Date],T_Cal[[#This Row],[Date]])</f>
        <v>0</v>
      </c>
      <c r="F32" s="9">
        <f>SUMIFS(T_Reservation[T2.5],T_Reservation[Date],T_Cal[[#This Row],[Date]])</f>
        <v>0</v>
      </c>
      <c r="G32" s="9">
        <f>SUMIFS(T_Reservation[Ch-orange],T_Reservation[Date],T_Cal[[#This Row],[Date]])</f>
        <v>0</v>
      </c>
      <c r="H32" s="9">
        <f>SUMIFS(T_Reservation[Ch-beige],T_Reservation[Date],T_Cal[[#This Row],[Date]])</f>
        <v>0</v>
      </c>
      <c r="I32" s="9">
        <f>SUMIFS(T_Reservation[Bc-P],T_Reservation[Date],T_Cal[[#This Row],[Date]])</f>
        <v>0</v>
      </c>
      <c r="J32" s="9">
        <f>SUMIFS(T_Reservation[G-E],T_Reservation[Date],T_Cal[[#This Row],[Date]])</f>
        <v>0</v>
      </c>
      <c r="K32" s="9">
        <f>SUMIFS(T_Reservation[B-V],T_Reservation[Date],T_Cal[[#This Row],[Date]])</f>
        <v>0</v>
      </c>
      <c r="L32" s="9">
        <f>SUMIFS(T_Reservation[MatS1],T_Reservation[Date],T_Cal[[#This Row],[Date]])</f>
        <v>0</v>
      </c>
      <c r="M32" s="9">
        <f>SUMIFS(T_Reservation[Mats2],T_Reservation[Date],T_Cal[[#This Row],[Date]])</f>
        <v>0</v>
      </c>
      <c r="N32" s="9">
        <f>SUMIFS(T_Reservation[MatS3],T_Reservation[Date],T_Cal[[#This Row],[Date]])</f>
        <v>0</v>
      </c>
      <c r="O32" s="9">
        <f>SUMIFS(T_Reservation[MatS4],T_Reservation[Date],T_Cal[[#This Row],[Date]])</f>
        <v>0</v>
      </c>
      <c r="P32" s="9">
        <f>SUMIFS(T_Reservation[MatS5],T_Reservation[Date],T_Cal[[#This Row],[Date]])</f>
        <v>0</v>
      </c>
      <c r="Q32" s="37">
        <f>T_Cal[[#This Row],[Date]]</f>
        <v>46051</v>
      </c>
      <c r="S32" s="42">
        <f>MONTH(T_Cal[[#This Row],[ID]])</f>
        <v>1</v>
      </c>
    </row>
    <row r="33" spans="1:19" ht="18" hidden="1" customHeight="1" x14ac:dyDescent="0.3">
      <c r="A33" s="5">
        <f t="shared" si="0"/>
        <v>46052</v>
      </c>
      <c r="B33" s="9">
        <f>SUMIFS(T_Reservation[T.poly],T_Reservation[Date],T_Cal[[#This Row],[Date]])</f>
        <v>0</v>
      </c>
      <c r="C33" s="52">
        <f>SUMIFS(T_Reservation[T.ch],T_Reservation[Date],T_Cal[[#This Row],[Date]])</f>
        <v>0</v>
      </c>
      <c r="D33" s="52">
        <f>SUMIFS(T_Reservation[CCTIV],T_Reservation[Date],T_Cal[[#This Row],[Date]])</f>
        <v>0</v>
      </c>
      <c r="E33" s="53">
        <f>SUMIFS(T_Reservation[T3],T_Reservation[Date],T_Cal[[#This Row],[Date]])</f>
        <v>0</v>
      </c>
      <c r="F33" s="9">
        <f>SUMIFS(T_Reservation[T2.5],T_Reservation[Date],T_Cal[[#This Row],[Date]])</f>
        <v>0</v>
      </c>
      <c r="G33" s="9">
        <f>SUMIFS(T_Reservation[Ch-orange],T_Reservation[Date],T_Cal[[#This Row],[Date]])</f>
        <v>0</v>
      </c>
      <c r="H33" s="9">
        <f>SUMIFS(T_Reservation[Ch-beige],T_Reservation[Date],T_Cal[[#This Row],[Date]])</f>
        <v>0</v>
      </c>
      <c r="I33" s="9">
        <f>SUMIFS(T_Reservation[Bc-P],T_Reservation[Date],T_Cal[[#This Row],[Date]])</f>
        <v>0</v>
      </c>
      <c r="J33" s="9">
        <f>SUMIFS(T_Reservation[G-E],T_Reservation[Date],T_Cal[[#This Row],[Date]])</f>
        <v>0</v>
      </c>
      <c r="K33" s="9">
        <f>SUMIFS(T_Reservation[B-V],T_Reservation[Date],T_Cal[[#This Row],[Date]])</f>
        <v>0</v>
      </c>
      <c r="L33" s="9">
        <f>SUMIFS(T_Reservation[MatS1],T_Reservation[Date],T_Cal[[#This Row],[Date]])</f>
        <v>0</v>
      </c>
      <c r="M33" s="9">
        <f>SUMIFS(T_Reservation[Mats2],T_Reservation[Date],T_Cal[[#This Row],[Date]])</f>
        <v>0</v>
      </c>
      <c r="N33" s="9">
        <f>SUMIFS(T_Reservation[MatS3],T_Reservation[Date],T_Cal[[#This Row],[Date]])</f>
        <v>0</v>
      </c>
      <c r="O33" s="9">
        <f>SUMIFS(T_Reservation[MatS4],T_Reservation[Date],T_Cal[[#This Row],[Date]])</f>
        <v>0</v>
      </c>
      <c r="P33" s="9">
        <f>SUMIFS(T_Reservation[MatS5],T_Reservation[Date],T_Cal[[#This Row],[Date]])</f>
        <v>0</v>
      </c>
      <c r="Q33" s="37">
        <f>T_Cal[[#This Row],[Date]]</f>
        <v>46052</v>
      </c>
      <c r="S33" s="42">
        <f>MONTH(T_Cal[[#This Row],[ID]])</f>
        <v>1</v>
      </c>
    </row>
    <row r="34" spans="1:19" ht="18" hidden="1" customHeight="1" x14ac:dyDescent="0.3">
      <c r="A34" s="5">
        <f t="shared" si="0"/>
        <v>46053</v>
      </c>
      <c r="B34" s="9">
        <f>SUMIFS(T_Reservation[T.poly],T_Reservation[Date],T_Cal[[#This Row],[Date]])</f>
        <v>0</v>
      </c>
      <c r="C34" s="52">
        <f>SUMIFS(T_Reservation[T.ch],T_Reservation[Date],T_Cal[[#This Row],[Date]])</f>
        <v>0</v>
      </c>
      <c r="D34" s="52">
        <f>SUMIFS(T_Reservation[CCTIV],T_Reservation[Date],T_Cal[[#This Row],[Date]])</f>
        <v>0</v>
      </c>
      <c r="E34" s="53">
        <f>SUMIFS(T_Reservation[T3],T_Reservation[Date],T_Cal[[#This Row],[Date]])</f>
        <v>0</v>
      </c>
      <c r="F34" s="9">
        <f>SUMIFS(T_Reservation[T2.5],T_Reservation[Date],T_Cal[[#This Row],[Date]])</f>
        <v>0</v>
      </c>
      <c r="G34" s="9">
        <f>SUMIFS(T_Reservation[Ch-orange],T_Reservation[Date],T_Cal[[#This Row],[Date]])</f>
        <v>0</v>
      </c>
      <c r="H34" s="9">
        <f>SUMIFS(T_Reservation[Ch-beige],T_Reservation[Date],T_Cal[[#This Row],[Date]])</f>
        <v>0</v>
      </c>
      <c r="I34" s="9">
        <f>SUMIFS(T_Reservation[Bc-P],T_Reservation[Date],T_Cal[[#This Row],[Date]])</f>
        <v>0</v>
      </c>
      <c r="J34" s="9">
        <f>SUMIFS(T_Reservation[G-E],T_Reservation[Date],T_Cal[[#This Row],[Date]])</f>
        <v>0</v>
      </c>
      <c r="K34" s="9">
        <f>SUMIFS(T_Reservation[B-V],T_Reservation[Date],T_Cal[[#This Row],[Date]])</f>
        <v>0</v>
      </c>
      <c r="L34" s="9">
        <f>SUMIFS(T_Reservation[MatS1],T_Reservation[Date],T_Cal[[#This Row],[Date]])</f>
        <v>0</v>
      </c>
      <c r="M34" s="9">
        <f>SUMIFS(T_Reservation[Mats2],T_Reservation[Date],T_Cal[[#This Row],[Date]])</f>
        <v>0</v>
      </c>
      <c r="N34" s="9">
        <f>SUMIFS(T_Reservation[MatS3],T_Reservation[Date],T_Cal[[#This Row],[Date]])</f>
        <v>0</v>
      </c>
      <c r="O34" s="87">
        <f>SUMIFS(T_Reservation[MatS4],T_Reservation[Date],T_Cal[[#This Row],[Date]])</f>
        <v>0</v>
      </c>
      <c r="P34" s="87">
        <f>SUMIFS(T_Reservation[MatS5],T_Reservation[Date],T_Cal[[#This Row],[Date]])</f>
        <v>0</v>
      </c>
      <c r="Q34" s="38">
        <f>T_Cal[[#This Row],[Date]]</f>
        <v>46053</v>
      </c>
      <c r="S34" s="42">
        <f>MONTH(T_Cal[[#This Row],[ID]])</f>
        <v>1</v>
      </c>
    </row>
    <row r="35" spans="1:19" ht="15.6" hidden="1" x14ac:dyDescent="0.3">
      <c r="A35" s="5">
        <f t="shared" si="0"/>
        <v>46054</v>
      </c>
      <c r="B35" s="39">
        <f>SUMIFS(T_Reservation[T.poly],T_Reservation[Date],T_Cal[[#This Row],[Date]])</f>
        <v>0</v>
      </c>
      <c r="C35" s="54">
        <f>SUMIFS(T_Reservation[T.ch],T_Reservation[Date],T_Cal[[#This Row],[Date]])</f>
        <v>0</v>
      </c>
      <c r="D35" s="54">
        <f>SUMIFS(T_Reservation[CCTIV],T_Reservation[Date],T_Cal[[#This Row],[Date]])</f>
        <v>0</v>
      </c>
      <c r="E35" s="55">
        <f>SUMIFS(T_Reservation[T3],T_Reservation[Date],T_Cal[[#This Row],[Date]])</f>
        <v>0</v>
      </c>
      <c r="F35" s="39">
        <f>SUMIFS(T_Reservation[T2.5],T_Reservation[Date],T_Cal[[#This Row],[Date]])</f>
        <v>0</v>
      </c>
      <c r="G35" s="39">
        <f>SUMIFS(T_Reservation[Ch-orange],T_Reservation[Date],T_Cal[[#This Row],[Date]])</f>
        <v>0</v>
      </c>
      <c r="H35" s="39">
        <f>SUMIFS(T_Reservation[Ch-beige],T_Reservation[Date],T_Cal[[#This Row],[Date]])</f>
        <v>0</v>
      </c>
      <c r="I35" s="39">
        <f>SUMIFS(T_Reservation[Bc-P],T_Reservation[Date],T_Cal[[#This Row],[Date]])</f>
        <v>0</v>
      </c>
      <c r="J35" s="39">
        <f>SUMIFS(T_Reservation[G-E],T_Reservation[Date],T_Cal[[#This Row],[Date]])</f>
        <v>0</v>
      </c>
      <c r="K35" s="39">
        <f>SUMIFS(T_Reservation[B-V],T_Reservation[Date],T_Cal[[#This Row],[Date]])</f>
        <v>0</v>
      </c>
      <c r="L35" s="39">
        <f>SUMIFS(T_Reservation[MatS1],T_Reservation[Date],T_Cal[[#This Row],[Date]])</f>
        <v>0</v>
      </c>
      <c r="M35" s="39">
        <f>SUMIFS(T_Reservation[Mats2],T_Reservation[Date],T_Cal[[#This Row],[Date]])</f>
        <v>0</v>
      </c>
      <c r="N35" s="39">
        <f>SUMIFS(T_Reservation[MatS3],T_Reservation[Date],T_Cal[[#This Row],[Date]])</f>
        <v>0</v>
      </c>
      <c r="O35" s="39">
        <f>SUMIFS(T_Reservation[MatS4],T_Reservation[Date],T_Cal[[#This Row],[Date]])</f>
        <v>0</v>
      </c>
      <c r="P35" s="39">
        <f>SUMIFS(T_Reservation[MatS5],T_Reservation[Date],T_Cal[[#This Row],[Date]])</f>
        <v>0</v>
      </c>
      <c r="Q35" s="40">
        <f>T_Cal[[#This Row],[Date]]</f>
        <v>46054</v>
      </c>
      <c r="S35" s="42">
        <f>MONTH(T_Cal[[#This Row],[ID]])</f>
        <v>2</v>
      </c>
    </row>
    <row r="36" spans="1:19" ht="15.6" hidden="1" x14ac:dyDescent="0.3">
      <c r="A36" s="5">
        <f t="shared" si="0"/>
        <v>46055</v>
      </c>
      <c r="B36" s="39">
        <f>SUMIFS(T_Reservation[T.poly],T_Reservation[Date],T_Cal[[#This Row],[Date]])</f>
        <v>0</v>
      </c>
      <c r="C36" s="54">
        <f>SUMIFS(T_Reservation[T.ch],T_Reservation[Date],T_Cal[[#This Row],[Date]])</f>
        <v>0</v>
      </c>
      <c r="D36" s="54">
        <f>SUMIFS(T_Reservation[CCTIV],T_Reservation[Date],T_Cal[[#This Row],[Date]])</f>
        <v>0</v>
      </c>
      <c r="E36" s="55">
        <f>SUMIFS(T_Reservation[T3],T_Reservation[Date],T_Cal[[#This Row],[Date]])</f>
        <v>0</v>
      </c>
      <c r="F36" s="39">
        <f>SUMIFS(T_Reservation[T2.5],T_Reservation[Date],T_Cal[[#This Row],[Date]])</f>
        <v>0</v>
      </c>
      <c r="G36" s="39">
        <f>SUMIFS(T_Reservation[Ch-orange],T_Reservation[Date],T_Cal[[#This Row],[Date]])</f>
        <v>0</v>
      </c>
      <c r="H36" s="39">
        <f>SUMIFS(T_Reservation[Ch-beige],T_Reservation[Date],T_Cal[[#This Row],[Date]])</f>
        <v>0</v>
      </c>
      <c r="I36" s="39">
        <f>SUMIFS(T_Reservation[Bc-P],T_Reservation[Date],T_Cal[[#This Row],[Date]])</f>
        <v>0</v>
      </c>
      <c r="J36" s="39">
        <f>SUMIFS(T_Reservation[G-E],T_Reservation[Date],T_Cal[[#This Row],[Date]])</f>
        <v>0</v>
      </c>
      <c r="K36" s="39">
        <f>SUMIFS(T_Reservation[B-V],T_Reservation[Date],T_Cal[[#This Row],[Date]])</f>
        <v>0</v>
      </c>
      <c r="L36" s="39">
        <f>SUMIFS(T_Reservation[MatS1],T_Reservation[Date],T_Cal[[#This Row],[Date]])</f>
        <v>0</v>
      </c>
      <c r="M36" s="39">
        <f>SUMIFS(T_Reservation[Mats2],T_Reservation[Date],T_Cal[[#This Row],[Date]])</f>
        <v>0</v>
      </c>
      <c r="N36" s="39">
        <f>SUMIFS(T_Reservation[MatS3],T_Reservation[Date],T_Cal[[#This Row],[Date]])</f>
        <v>0</v>
      </c>
      <c r="O36" s="39">
        <f>SUMIFS(T_Reservation[MatS4],T_Reservation[Date],T_Cal[[#This Row],[Date]])</f>
        <v>0</v>
      </c>
      <c r="P36" s="39">
        <f>SUMIFS(T_Reservation[MatS5],T_Reservation[Date],T_Cal[[#This Row],[Date]])</f>
        <v>0</v>
      </c>
      <c r="Q36" s="40">
        <f>T_Cal[[#This Row],[Date]]</f>
        <v>46055</v>
      </c>
      <c r="S36" s="42">
        <f>MONTH(T_Cal[[#This Row],[ID]])</f>
        <v>2</v>
      </c>
    </row>
    <row r="37" spans="1:19" ht="15.6" hidden="1" x14ac:dyDescent="0.3">
      <c r="A37" s="5">
        <f t="shared" si="0"/>
        <v>46056</v>
      </c>
      <c r="B37" s="39">
        <f>SUMIFS(T_Reservation[T.poly],T_Reservation[Date],T_Cal[[#This Row],[Date]])</f>
        <v>0</v>
      </c>
      <c r="C37" s="54">
        <f>SUMIFS(T_Reservation[T.ch],T_Reservation[Date],T_Cal[[#This Row],[Date]])</f>
        <v>0</v>
      </c>
      <c r="D37" s="54">
        <f>SUMIFS(T_Reservation[CCTIV],T_Reservation[Date],T_Cal[[#This Row],[Date]])</f>
        <v>0</v>
      </c>
      <c r="E37" s="55">
        <f>SUMIFS(T_Reservation[T3],T_Reservation[Date],T_Cal[[#This Row],[Date]])</f>
        <v>0</v>
      </c>
      <c r="F37" s="39">
        <f>SUMIFS(T_Reservation[T2.5],T_Reservation[Date],T_Cal[[#This Row],[Date]])</f>
        <v>0</v>
      </c>
      <c r="G37" s="39">
        <f>SUMIFS(T_Reservation[Ch-orange],T_Reservation[Date],T_Cal[[#This Row],[Date]])</f>
        <v>0</v>
      </c>
      <c r="H37" s="39">
        <f>SUMIFS(T_Reservation[Ch-beige],T_Reservation[Date],T_Cal[[#This Row],[Date]])</f>
        <v>0</v>
      </c>
      <c r="I37" s="39">
        <f>SUMIFS(T_Reservation[Bc-P],T_Reservation[Date],T_Cal[[#This Row],[Date]])</f>
        <v>0</v>
      </c>
      <c r="J37" s="39">
        <f>SUMIFS(T_Reservation[G-E],T_Reservation[Date],T_Cal[[#This Row],[Date]])</f>
        <v>0</v>
      </c>
      <c r="K37" s="39">
        <f>SUMIFS(T_Reservation[B-V],T_Reservation[Date],T_Cal[[#This Row],[Date]])</f>
        <v>0</v>
      </c>
      <c r="L37" s="39">
        <f>SUMIFS(T_Reservation[MatS1],T_Reservation[Date],T_Cal[[#This Row],[Date]])</f>
        <v>0</v>
      </c>
      <c r="M37" s="39">
        <f>SUMIFS(T_Reservation[Mats2],T_Reservation[Date],T_Cal[[#This Row],[Date]])</f>
        <v>0</v>
      </c>
      <c r="N37" s="39">
        <f>SUMIFS(T_Reservation[MatS3],T_Reservation[Date],T_Cal[[#This Row],[Date]])</f>
        <v>0</v>
      </c>
      <c r="O37" s="39">
        <f>SUMIFS(T_Reservation[MatS4],T_Reservation[Date],T_Cal[[#This Row],[Date]])</f>
        <v>0</v>
      </c>
      <c r="P37" s="39">
        <f>SUMIFS(T_Reservation[MatS5],T_Reservation[Date],T_Cal[[#This Row],[Date]])</f>
        <v>0</v>
      </c>
      <c r="Q37" s="40">
        <f>T_Cal[[#This Row],[Date]]</f>
        <v>46056</v>
      </c>
      <c r="S37" s="42">
        <f>MONTH(T_Cal[[#This Row],[ID]])</f>
        <v>2</v>
      </c>
    </row>
    <row r="38" spans="1:19" ht="15.6" hidden="1" x14ac:dyDescent="0.3">
      <c r="A38" s="5">
        <f t="shared" si="0"/>
        <v>46057</v>
      </c>
      <c r="B38" s="39">
        <f>SUMIFS(T_Reservation[T.poly],T_Reservation[Date],T_Cal[[#This Row],[Date]])</f>
        <v>0</v>
      </c>
      <c r="C38" s="54">
        <f>SUMIFS(T_Reservation[T.ch],T_Reservation[Date],T_Cal[[#This Row],[Date]])</f>
        <v>0</v>
      </c>
      <c r="D38" s="54">
        <f>SUMIFS(T_Reservation[CCTIV],T_Reservation[Date],T_Cal[[#This Row],[Date]])</f>
        <v>0</v>
      </c>
      <c r="E38" s="55">
        <f>SUMIFS(T_Reservation[T3],T_Reservation[Date],T_Cal[[#This Row],[Date]])</f>
        <v>0</v>
      </c>
      <c r="F38" s="39">
        <f>SUMIFS(T_Reservation[T2.5],T_Reservation[Date],T_Cal[[#This Row],[Date]])</f>
        <v>0</v>
      </c>
      <c r="G38" s="39">
        <f>SUMIFS(T_Reservation[Ch-orange],T_Reservation[Date],T_Cal[[#This Row],[Date]])</f>
        <v>0</v>
      </c>
      <c r="H38" s="39">
        <f>SUMIFS(T_Reservation[Ch-beige],T_Reservation[Date],T_Cal[[#This Row],[Date]])</f>
        <v>0</v>
      </c>
      <c r="I38" s="39">
        <f>SUMIFS(T_Reservation[Bc-P],T_Reservation[Date],T_Cal[[#This Row],[Date]])</f>
        <v>0</v>
      </c>
      <c r="J38" s="39">
        <f>SUMIFS(T_Reservation[G-E],T_Reservation[Date],T_Cal[[#This Row],[Date]])</f>
        <v>0</v>
      </c>
      <c r="K38" s="39">
        <f>SUMIFS(T_Reservation[B-V],T_Reservation[Date],T_Cal[[#This Row],[Date]])</f>
        <v>0</v>
      </c>
      <c r="L38" s="39">
        <f>SUMIFS(T_Reservation[MatS1],T_Reservation[Date],T_Cal[[#This Row],[Date]])</f>
        <v>0</v>
      </c>
      <c r="M38" s="39">
        <f>SUMIFS(T_Reservation[Mats2],T_Reservation[Date],T_Cal[[#This Row],[Date]])</f>
        <v>0</v>
      </c>
      <c r="N38" s="39">
        <f>SUMIFS(T_Reservation[MatS3],T_Reservation[Date],T_Cal[[#This Row],[Date]])</f>
        <v>0</v>
      </c>
      <c r="O38" s="39">
        <f>SUMIFS(T_Reservation[MatS4],T_Reservation[Date],T_Cal[[#This Row],[Date]])</f>
        <v>0</v>
      </c>
      <c r="P38" s="39">
        <f>SUMIFS(T_Reservation[MatS5],T_Reservation[Date],T_Cal[[#This Row],[Date]])</f>
        <v>0</v>
      </c>
      <c r="Q38" s="40">
        <f>T_Cal[[#This Row],[Date]]</f>
        <v>46057</v>
      </c>
      <c r="S38" s="42">
        <f>MONTH(T_Cal[[#This Row],[ID]])</f>
        <v>2</v>
      </c>
    </row>
    <row r="39" spans="1:19" ht="15.6" hidden="1" x14ac:dyDescent="0.3">
      <c r="A39" s="5">
        <f t="shared" si="0"/>
        <v>46058</v>
      </c>
      <c r="B39" s="39">
        <f>SUMIFS(T_Reservation[T.poly],T_Reservation[Date],T_Cal[[#This Row],[Date]])</f>
        <v>0</v>
      </c>
      <c r="C39" s="54">
        <f>SUMIFS(T_Reservation[T.ch],T_Reservation[Date],T_Cal[[#This Row],[Date]])</f>
        <v>0</v>
      </c>
      <c r="D39" s="54">
        <f>SUMIFS(T_Reservation[CCTIV],T_Reservation[Date],T_Cal[[#This Row],[Date]])</f>
        <v>0</v>
      </c>
      <c r="E39" s="55">
        <f>SUMIFS(T_Reservation[T3],T_Reservation[Date],T_Cal[[#This Row],[Date]])</f>
        <v>0</v>
      </c>
      <c r="F39" s="39">
        <f>SUMIFS(T_Reservation[T2.5],T_Reservation[Date],T_Cal[[#This Row],[Date]])</f>
        <v>0</v>
      </c>
      <c r="G39" s="39">
        <f>SUMIFS(T_Reservation[Ch-orange],T_Reservation[Date],T_Cal[[#This Row],[Date]])</f>
        <v>0</v>
      </c>
      <c r="H39" s="39">
        <f>SUMIFS(T_Reservation[Ch-beige],T_Reservation[Date],T_Cal[[#This Row],[Date]])</f>
        <v>0</v>
      </c>
      <c r="I39" s="39">
        <f>SUMIFS(T_Reservation[Bc-P],T_Reservation[Date],T_Cal[[#This Row],[Date]])</f>
        <v>0</v>
      </c>
      <c r="J39" s="39">
        <f>SUMIFS(T_Reservation[G-E],T_Reservation[Date],T_Cal[[#This Row],[Date]])</f>
        <v>0</v>
      </c>
      <c r="K39" s="39">
        <f>SUMIFS(T_Reservation[B-V],T_Reservation[Date],T_Cal[[#This Row],[Date]])</f>
        <v>0</v>
      </c>
      <c r="L39" s="39">
        <f>SUMIFS(T_Reservation[MatS1],T_Reservation[Date],T_Cal[[#This Row],[Date]])</f>
        <v>0</v>
      </c>
      <c r="M39" s="39">
        <f>SUMIFS(T_Reservation[Mats2],T_Reservation[Date],T_Cal[[#This Row],[Date]])</f>
        <v>0</v>
      </c>
      <c r="N39" s="39">
        <f>SUMIFS(T_Reservation[MatS3],T_Reservation[Date],T_Cal[[#This Row],[Date]])</f>
        <v>0</v>
      </c>
      <c r="O39" s="39">
        <f>SUMIFS(T_Reservation[MatS4],T_Reservation[Date],T_Cal[[#This Row],[Date]])</f>
        <v>0</v>
      </c>
      <c r="P39" s="39">
        <f>SUMIFS(T_Reservation[MatS5],T_Reservation[Date],T_Cal[[#This Row],[Date]])</f>
        <v>0</v>
      </c>
      <c r="Q39" s="40">
        <f>T_Cal[[#This Row],[Date]]</f>
        <v>46058</v>
      </c>
      <c r="S39" s="42">
        <f>MONTH(T_Cal[[#This Row],[ID]])</f>
        <v>2</v>
      </c>
    </row>
    <row r="40" spans="1:19" ht="15.6" hidden="1" x14ac:dyDescent="0.3">
      <c r="A40" s="5">
        <f t="shared" si="0"/>
        <v>46059</v>
      </c>
      <c r="B40" s="39">
        <f>SUMIFS(T_Reservation[T.poly],T_Reservation[Date],T_Cal[[#This Row],[Date]])</f>
        <v>0</v>
      </c>
      <c r="C40" s="54">
        <f>SUMIFS(T_Reservation[T.ch],T_Reservation[Date],T_Cal[[#This Row],[Date]])</f>
        <v>0</v>
      </c>
      <c r="D40" s="54">
        <f>SUMIFS(T_Reservation[CCTIV],T_Reservation[Date],T_Cal[[#This Row],[Date]])</f>
        <v>0</v>
      </c>
      <c r="E40" s="55">
        <f>SUMIFS(T_Reservation[T3],T_Reservation[Date],T_Cal[[#This Row],[Date]])</f>
        <v>0</v>
      </c>
      <c r="F40" s="39">
        <f>SUMIFS(T_Reservation[T2.5],T_Reservation[Date],T_Cal[[#This Row],[Date]])</f>
        <v>0</v>
      </c>
      <c r="G40" s="39">
        <f>SUMIFS(T_Reservation[Ch-orange],T_Reservation[Date],T_Cal[[#This Row],[Date]])</f>
        <v>0</v>
      </c>
      <c r="H40" s="39">
        <f>SUMIFS(T_Reservation[Ch-beige],T_Reservation[Date],T_Cal[[#This Row],[Date]])</f>
        <v>0</v>
      </c>
      <c r="I40" s="39">
        <f>SUMIFS(T_Reservation[Bc-P],T_Reservation[Date],T_Cal[[#This Row],[Date]])</f>
        <v>0</v>
      </c>
      <c r="J40" s="39">
        <f>SUMIFS(T_Reservation[G-E],T_Reservation[Date],T_Cal[[#This Row],[Date]])</f>
        <v>0</v>
      </c>
      <c r="K40" s="39">
        <f>SUMIFS(T_Reservation[B-V],T_Reservation[Date],T_Cal[[#This Row],[Date]])</f>
        <v>0</v>
      </c>
      <c r="L40" s="39">
        <f>SUMIFS(T_Reservation[MatS1],T_Reservation[Date],T_Cal[[#This Row],[Date]])</f>
        <v>0</v>
      </c>
      <c r="M40" s="39">
        <f>SUMIFS(T_Reservation[Mats2],T_Reservation[Date],T_Cal[[#This Row],[Date]])</f>
        <v>0</v>
      </c>
      <c r="N40" s="39">
        <f>SUMIFS(T_Reservation[MatS3],T_Reservation[Date],T_Cal[[#This Row],[Date]])</f>
        <v>0</v>
      </c>
      <c r="O40" s="39">
        <f>SUMIFS(T_Reservation[MatS4],T_Reservation[Date],T_Cal[[#This Row],[Date]])</f>
        <v>0</v>
      </c>
      <c r="P40" s="39">
        <f>SUMIFS(T_Reservation[MatS5],T_Reservation[Date],T_Cal[[#This Row],[Date]])</f>
        <v>0</v>
      </c>
      <c r="Q40" s="40">
        <f>T_Cal[[#This Row],[Date]]</f>
        <v>46059</v>
      </c>
      <c r="S40" s="42">
        <f>MONTH(T_Cal[[#This Row],[ID]])</f>
        <v>2</v>
      </c>
    </row>
    <row r="41" spans="1:19" ht="15.6" hidden="1" x14ac:dyDescent="0.3">
      <c r="A41" s="5">
        <f t="shared" si="0"/>
        <v>46060</v>
      </c>
      <c r="B41" s="39">
        <f>SUMIFS(T_Reservation[T.poly],T_Reservation[Date],T_Cal[[#This Row],[Date]])</f>
        <v>0</v>
      </c>
      <c r="C41" s="54">
        <f>SUMIFS(T_Reservation[T.ch],T_Reservation[Date],T_Cal[[#This Row],[Date]])</f>
        <v>0</v>
      </c>
      <c r="D41" s="54">
        <f>SUMIFS(T_Reservation[CCTIV],T_Reservation[Date],T_Cal[[#This Row],[Date]])</f>
        <v>0</v>
      </c>
      <c r="E41" s="55">
        <f>SUMIFS(T_Reservation[T3],T_Reservation[Date],T_Cal[[#This Row],[Date]])</f>
        <v>0</v>
      </c>
      <c r="F41" s="39">
        <f>SUMIFS(T_Reservation[T2.5],T_Reservation[Date],T_Cal[[#This Row],[Date]])</f>
        <v>0</v>
      </c>
      <c r="G41" s="39">
        <f>SUMIFS(T_Reservation[Ch-orange],T_Reservation[Date],T_Cal[[#This Row],[Date]])</f>
        <v>0</v>
      </c>
      <c r="H41" s="39">
        <f>SUMIFS(T_Reservation[Ch-beige],T_Reservation[Date],T_Cal[[#This Row],[Date]])</f>
        <v>0</v>
      </c>
      <c r="I41" s="39">
        <f>SUMIFS(T_Reservation[Bc-P],T_Reservation[Date],T_Cal[[#This Row],[Date]])</f>
        <v>0</v>
      </c>
      <c r="J41" s="39">
        <f>SUMIFS(T_Reservation[G-E],T_Reservation[Date],T_Cal[[#This Row],[Date]])</f>
        <v>0</v>
      </c>
      <c r="K41" s="39">
        <f>SUMIFS(T_Reservation[B-V],T_Reservation[Date],T_Cal[[#This Row],[Date]])</f>
        <v>0</v>
      </c>
      <c r="L41" s="39">
        <f>SUMIFS(T_Reservation[MatS1],T_Reservation[Date],T_Cal[[#This Row],[Date]])</f>
        <v>0</v>
      </c>
      <c r="M41" s="39">
        <f>SUMIFS(T_Reservation[Mats2],T_Reservation[Date],T_Cal[[#This Row],[Date]])</f>
        <v>0</v>
      </c>
      <c r="N41" s="39">
        <f>SUMIFS(T_Reservation[MatS3],T_Reservation[Date],T_Cal[[#This Row],[Date]])</f>
        <v>0</v>
      </c>
      <c r="O41" s="39">
        <f>SUMIFS(T_Reservation[MatS4],T_Reservation[Date],T_Cal[[#This Row],[Date]])</f>
        <v>0</v>
      </c>
      <c r="P41" s="39">
        <f>SUMIFS(T_Reservation[MatS5],T_Reservation[Date],T_Cal[[#This Row],[Date]])</f>
        <v>0</v>
      </c>
      <c r="Q41" s="40">
        <f>T_Cal[[#This Row],[Date]]</f>
        <v>46060</v>
      </c>
      <c r="S41" s="42">
        <f>MONTH(T_Cal[[#This Row],[ID]])</f>
        <v>2</v>
      </c>
    </row>
    <row r="42" spans="1:19" ht="15.6" hidden="1" x14ac:dyDescent="0.3">
      <c r="A42" s="5">
        <f t="shared" si="0"/>
        <v>46061</v>
      </c>
      <c r="B42" s="39">
        <f>SUMIFS(T_Reservation[T.poly],T_Reservation[Date],T_Cal[[#This Row],[Date]])</f>
        <v>0</v>
      </c>
      <c r="C42" s="54">
        <f>SUMIFS(T_Reservation[T.ch],T_Reservation[Date],T_Cal[[#This Row],[Date]])</f>
        <v>0</v>
      </c>
      <c r="D42" s="54">
        <f>SUMIFS(T_Reservation[CCTIV],T_Reservation[Date],T_Cal[[#This Row],[Date]])</f>
        <v>0</v>
      </c>
      <c r="E42" s="55">
        <f>SUMIFS(T_Reservation[T3],T_Reservation[Date],T_Cal[[#This Row],[Date]])</f>
        <v>0</v>
      </c>
      <c r="F42" s="39">
        <f>SUMIFS(T_Reservation[T2.5],T_Reservation[Date],T_Cal[[#This Row],[Date]])</f>
        <v>0</v>
      </c>
      <c r="G42" s="39">
        <f>SUMIFS(T_Reservation[Ch-orange],T_Reservation[Date],T_Cal[[#This Row],[Date]])</f>
        <v>0</v>
      </c>
      <c r="H42" s="39">
        <f>SUMIFS(T_Reservation[Ch-beige],T_Reservation[Date],T_Cal[[#This Row],[Date]])</f>
        <v>0</v>
      </c>
      <c r="I42" s="39">
        <f>SUMIFS(T_Reservation[Bc-P],T_Reservation[Date],T_Cal[[#This Row],[Date]])</f>
        <v>0</v>
      </c>
      <c r="J42" s="39">
        <f>SUMIFS(T_Reservation[G-E],T_Reservation[Date],T_Cal[[#This Row],[Date]])</f>
        <v>0</v>
      </c>
      <c r="K42" s="39">
        <f>SUMIFS(T_Reservation[B-V],T_Reservation[Date],T_Cal[[#This Row],[Date]])</f>
        <v>0</v>
      </c>
      <c r="L42" s="39">
        <f>SUMIFS(T_Reservation[MatS1],T_Reservation[Date],T_Cal[[#This Row],[Date]])</f>
        <v>0</v>
      </c>
      <c r="M42" s="39">
        <f>SUMIFS(T_Reservation[Mats2],T_Reservation[Date],T_Cal[[#This Row],[Date]])</f>
        <v>0</v>
      </c>
      <c r="N42" s="39">
        <f>SUMIFS(T_Reservation[MatS3],T_Reservation[Date],T_Cal[[#This Row],[Date]])</f>
        <v>0</v>
      </c>
      <c r="O42" s="39">
        <f>SUMIFS(T_Reservation[MatS4],T_Reservation[Date],T_Cal[[#This Row],[Date]])</f>
        <v>0</v>
      </c>
      <c r="P42" s="39">
        <f>SUMIFS(T_Reservation[MatS5],T_Reservation[Date],T_Cal[[#This Row],[Date]])</f>
        <v>0</v>
      </c>
      <c r="Q42" s="40">
        <f>T_Cal[[#This Row],[Date]]</f>
        <v>46061</v>
      </c>
      <c r="S42" s="42">
        <f>MONTH(T_Cal[[#This Row],[ID]])</f>
        <v>2</v>
      </c>
    </row>
    <row r="43" spans="1:19" ht="15.6" hidden="1" x14ac:dyDescent="0.3">
      <c r="A43" s="5">
        <f t="shared" si="0"/>
        <v>46062</v>
      </c>
      <c r="B43" s="39">
        <f>SUMIFS(T_Reservation[T.poly],T_Reservation[Date],T_Cal[[#This Row],[Date]])</f>
        <v>0</v>
      </c>
      <c r="C43" s="54">
        <f>SUMIFS(T_Reservation[T.ch],T_Reservation[Date],T_Cal[[#This Row],[Date]])</f>
        <v>0</v>
      </c>
      <c r="D43" s="54">
        <f>SUMIFS(T_Reservation[CCTIV],T_Reservation[Date],T_Cal[[#This Row],[Date]])</f>
        <v>0</v>
      </c>
      <c r="E43" s="55">
        <f>SUMIFS(T_Reservation[T3],T_Reservation[Date],T_Cal[[#This Row],[Date]])</f>
        <v>0</v>
      </c>
      <c r="F43" s="39">
        <f>SUMIFS(T_Reservation[T2.5],T_Reservation[Date],T_Cal[[#This Row],[Date]])</f>
        <v>0</v>
      </c>
      <c r="G43" s="39">
        <f>SUMIFS(T_Reservation[Ch-orange],T_Reservation[Date],T_Cal[[#This Row],[Date]])</f>
        <v>0</v>
      </c>
      <c r="H43" s="39">
        <f>SUMIFS(T_Reservation[Ch-beige],T_Reservation[Date],T_Cal[[#This Row],[Date]])</f>
        <v>0</v>
      </c>
      <c r="I43" s="39">
        <f>SUMIFS(T_Reservation[Bc-P],T_Reservation[Date],T_Cal[[#This Row],[Date]])</f>
        <v>0</v>
      </c>
      <c r="J43" s="39">
        <f>SUMIFS(T_Reservation[G-E],T_Reservation[Date],T_Cal[[#This Row],[Date]])</f>
        <v>0</v>
      </c>
      <c r="K43" s="39">
        <f>SUMIFS(T_Reservation[B-V],T_Reservation[Date],T_Cal[[#This Row],[Date]])</f>
        <v>0</v>
      </c>
      <c r="L43" s="39">
        <f>SUMIFS(T_Reservation[MatS1],T_Reservation[Date],T_Cal[[#This Row],[Date]])</f>
        <v>0</v>
      </c>
      <c r="M43" s="39">
        <f>SUMIFS(T_Reservation[Mats2],T_Reservation[Date],T_Cal[[#This Row],[Date]])</f>
        <v>0</v>
      </c>
      <c r="N43" s="39">
        <f>SUMIFS(T_Reservation[MatS3],T_Reservation[Date],T_Cal[[#This Row],[Date]])</f>
        <v>0</v>
      </c>
      <c r="O43" s="39">
        <f>SUMIFS(T_Reservation[MatS4],T_Reservation[Date],T_Cal[[#This Row],[Date]])</f>
        <v>0</v>
      </c>
      <c r="P43" s="39">
        <f>SUMIFS(T_Reservation[MatS5],T_Reservation[Date],T_Cal[[#This Row],[Date]])</f>
        <v>0</v>
      </c>
      <c r="Q43" s="40">
        <f>T_Cal[[#This Row],[Date]]</f>
        <v>46062</v>
      </c>
      <c r="S43" s="42">
        <f>MONTH(T_Cal[[#This Row],[ID]])</f>
        <v>2</v>
      </c>
    </row>
    <row r="44" spans="1:19" ht="15.6" hidden="1" x14ac:dyDescent="0.3">
      <c r="A44" s="5">
        <f t="shared" si="0"/>
        <v>46063</v>
      </c>
      <c r="B44" s="39">
        <f>SUMIFS(T_Reservation[T.poly],T_Reservation[Date],T_Cal[[#This Row],[Date]])</f>
        <v>0</v>
      </c>
      <c r="C44" s="54">
        <f>SUMIFS(T_Reservation[T.ch],T_Reservation[Date],T_Cal[[#This Row],[Date]])</f>
        <v>0</v>
      </c>
      <c r="D44" s="54">
        <f>SUMIFS(T_Reservation[CCTIV],T_Reservation[Date],T_Cal[[#This Row],[Date]])</f>
        <v>0</v>
      </c>
      <c r="E44" s="55">
        <f>SUMIFS(T_Reservation[T3],T_Reservation[Date],T_Cal[[#This Row],[Date]])</f>
        <v>0</v>
      </c>
      <c r="F44" s="39">
        <f>SUMIFS(T_Reservation[T2.5],T_Reservation[Date],T_Cal[[#This Row],[Date]])</f>
        <v>0</v>
      </c>
      <c r="G44" s="39">
        <f>SUMIFS(T_Reservation[Ch-orange],T_Reservation[Date],T_Cal[[#This Row],[Date]])</f>
        <v>0</v>
      </c>
      <c r="H44" s="39">
        <f>SUMIFS(T_Reservation[Ch-beige],T_Reservation[Date],T_Cal[[#This Row],[Date]])</f>
        <v>0</v>
      </c>
      <c r="I44" s="39">
        <f>SUMIFS(T_Reservation[Bc-P],T_Reservation[Date],T_Cal[[#This Row],[Date]])</f>
        <v>0</v>
      </c>
      <c r="J44" s="39">
        <f>SUMIFS(T_Reservation[G-E],T_Reservation[Date],T_Cal[[#This Row],[Date]])</f>
        <v>0</v>
      </c>
      <c r="K44" s="39">
        <f>SUMIFS(T_Reservation[B-V],T_Reservation[Date],T_Cal[[#This Row],[Date]])</f>
        <v>0</v>
      </c>
      <c r="L44" s="39">
        <f>SUMIFS(T_Reservation[MatS1],T_Reservation[Date],T_Cal[[#This Row],[Date]])</f>
        <v>0</v>
      </c>
      <c r="M44" s="39">
        <f>SUMIFS(T_Reservation[Mats2],T_Reservation[Date],T_Cal[[#This Row],[Date]])</f>
        <v>0</v>
      </c>
      <c r="N44" s="39">
        <f>SUMIFS(T_Reservation[MatS3],T_Reservation[Date],T_Cal[[#This Row],[Date]])</f>
        <v>0</v>
      </c>
      <c r="O44" s="39">
        <f>SUMIFS(T_Reservation[MatS4],T_Reservation[Date],T_Cal[[#This Row],[Date]])</f>
        <v>0</v>
      </c>
      <c r="P44" s="39">
        <f>SUMIFS(T_Reservation[MatS5],T_Reservation[Date],T_Cal[[#This Row],[Date]])</f>
        <v>0</v>
      </c>
      <c r="Q44" s="40">
        <f>T_Cal[[#This Row],[Date]]</f>
        <v>46063</v>
      </c>
      <c r="S44" s="42">
        <f>MONTH(T_Cal[[#This Row],[ID]])</f>
        <v>2</v>
      </c>
    </row>
    <row r="45" spans="1:19" ht="15.6" hidden="1" x14ac:dyDescent="0.3">
      <c r="A45" s="5">
        <f t="shared" si="0"/>
        <v>46064</v>
      </c>
      <c r="B45" s="39">
        <f>SUMIFS(T_Reservation[T.poly],T_Reservation[Date],T_Cal[[#This Row],[Date]])</f>
        <v>0</v>
      </c>
      <c r="C45" s="54">
        <f>SUMIFS(T_Reservation[T.ch],T_Reservation[Date],T_Cal[[#This Row],[Date]])</f>
        <v>0</v>
      </c>
      <c r="D45" s="54">
        <f>SUMIFS(T_Reservation[CCTIV],T_Reservation[Date],T_Cal[[#This Row],[Date]])</f>
        <v>0</v>
      </c>
      <c r="E45" s="55">
        <f>SUMIFS(T_Reservation[T3],T_Reservation[Date],T_Cal[[#This Row],[Date]])</f>
        <v>0</v>
      </c>
      <c r="F45" s="39">
        <f>SUMIFS(T_Reservation[T2.5],T_Reservation[Date],T_Cal[[#This Row],[Date]])</f>
        <v>0</v>
      </c>
      <c r="G45" s="39">
        <f>SUMIFS(T_Reservation[Ch-orange],T_Reservation[Date],T_Cal[[#This Row],[Date]])</f>
        <v>0</v>
      </c>
      <c r="H45" s="39">
        <f>SUMIFS(T_Reservation[Ch-beige],T_Reservation[Date],T_Cal[[#This Row],[Date]])</f>
        <v>0</v>
      </c>
      <c r="I45" s="39">
        <f>SUMIFS(T_Reservation[Bc-P],T_Reservation[Date],T_Cal[[#This Row],[Date]])</f>
        <v>0</v>
      </c>
      <c r="J45" s="39">
        <f>SUMIFS(T_Reservation[G-E],T_Reservation[Date],T_Cal[[#This Row],[Date]])</f>
        <v>0</v>
      </c>
      <c r="K45" s="39">
        <f>SUMIFS(T_Reservation[B-V],T_Reservation[Date],T_Cal[[#This Row],[Date]])</f>
        <v>0</v>
      </c>
      <c r="L45" s="39">
        <f>SUMIFS(T_Reservation[MatS1],T_Reservation[Date],T_Cal[[#This Row],[Date]])</f>
        <v>0</v>
      </c>
      <c r="M45" s="39">
        <f>SUMIFS(T_Reservation[Mats2],T_Reservation[Date],T_Cal[[#This Row],[Date]])</f>
        <v>0</v>
      </c>
      <c r="N45" s="39">
        <f>SUMIFS(T_Reservation[MatS3],T_Reservation[Date],T_Cal[[#This Row],[Date]])</f>
        <v>0</v>
      </c>
      <c r="O45" s="39">
        <f>SUMIFS(T_Reservation[MatS4],T_Reservation[Date],T_Cal[[#This Row],[Date]])</f>
        <v>0</v>
      </c>
      <c r="P45" s="39">
        <f>SUMIFS(T_Reservation[MatS5],T_Reservation[Date],T_Cal[[#This Row],[Date]])</f>
        <v>0</v>
      </c>
      <c r="Q45" s="40">
        <f>T_Cal[[#This Row],[Date]]</f>
        <v>46064</v>
      </c>
      <c r="S45" s="42">
        <f>MONTH(T_Cal[[#This Row],[ID]])</f>
        <v>2</v>
      </c>
    </row>
    <row r="46" spans="1:19" ht="15.6" hidden="1" x14ac:dyDescent="0.3">
      <c r="A46" s="5">
        <f t="shared" si="0"/>
        <v>46065</v>
      </c>
      <c r="B46" s="39">
        <f>SUMIFS(T_Reservation[T.poly],T_Reservation[Date],T_Cal[[#This Row],[Date]])</f>
        <v>0</v>
      </c>
      <c r="C46" s="54">
        <f>SUMIFS(T_Reservation[T.ch],T_Reservation[Date],T_Cal[[#This Row],[Date]])</f>
        <v>0</v>
      </c>
      <c r="D46" s="54">
        <f>SUMIFS(T_Reservation[CCTIV],T_Reservation[Date],T_Cal[[#This Row],[Date]])</f>
        <v>0</v>
      </c>
      <c r="E46" s="55">
        <f>SUMIFS(T_Reservation[T3],T_Reservation[Date],T_Cal[[#This Row],[Date]])</f>
        <v>0</v>
      </c>
      <c r="F46" s="39">
        <f>SUMIFS(T_Reservation[T2.5],T_Reservation[Date],T_Cal[[#This Row],[Date]])</f>
        <v>0</v>
      </c>
      <c r="G46" s="39">
        <f>SUMIFS(T_Reservation[Ch-orange],T_Reservation[Date],T_Cal[[#This Row],[Date]])</f>
        <v>0</v>
      </c>
      <c r="H46" s="39">
        <f>SUMIFS(T_Reservation[Ch-beige],T_Reservation[Date],T_Cal[[#This Row],[Date]])</f>
        <v>0</v>
      </c>
      <c r="I46" s="39">
        <f>SUMIFS(T_Reservation[Bc-P],T_Reservation[Date],T_Cal[[#This Row],[Date]])</f>
        <v>0</v>
      </c>
      <c r="J46" s="39">
        <f>SUMIFS(T_Reservation[G-E],T_Reservation[Date],T_Cal[[#This Row],[Date]])</f>
        <v>0</v>
      </c>
      <c r="K46" s="39">
        <f>SUMIFS(T_Reservation[B-V],T_Reservation[Date],T_Cal[[#This Row],[Date]])</f>
        <v>0</v>
      </c>
      <c r="L46" s="39">
        <f>SUMIFS(T_Reservation[MatS1],T_Reservation[Date],T_Cal[[#This Row],[Date]])</f>
        <v>0</v>
      </c>
      <c r="M46" s="39">
        <f>SUMIFS(T_Reservation[Mats2],T_Reservation[Date],T_Cal[[#This Row],[Date]])</f>
        <v>0</v>
      </c>
      <c r="N46" s="39">
        <f>SUMIFS(T_Reservation[MatS3],T_Reservation[Date],T_Cal[[#This Row],[Date]])</f>
        <v>0</v>
      </c>
      <c r="O46" s="39">
        <f>SUMIFS(T_Reservation[MatS4],T_Reservation[Date],T_Cal[[#This Row],[Date]])</f>
        <v>0</v>
      </c>
      <c r="P46" s="39">
        <f>SUMIFS(T_Reservation[MatS5],T_Reservation[Date],T_Cal[[#This Row],[Date]])</f>
        <v>0</v>
      </c>
      <c r="Q46" s="40">
        <f>T_Cal[[#This Row],[Date]]</f>
        <v>46065</v>
      </c>
      <c r="S46" s="42">
        <f>MONTH(T_Cal[[#This Row],[ID]])</f>
        <v>2</v>
      </c>
    </row>
    <row r="47" spans="1:19" ht="15.6" hidden="1" x14ac:dyDescent="0.3">
      <c r="A47" s="5">
        <f t="shared" si="0"/>
        <v>46066</v>
      </c>
      <c r="B47" s="39">
        <f>SUMIFS(T_Reservation[T.poly],T_Reservation[Date],T_Cal[[#This Row],[Date]])</f>
        <v>0</v>
      </c>
      <c r="C47" s="54">
        <f>SUMIFS(T_Reservation[T.ch],T_Reservation[Date],T_Cal[[#This Row],[Date]])</f>
        <v>0</v>
      </c>
      <c r="D47" s="54">
        <f>SUMIFS(T_Reservation[CCTIV],T_Reservation[Date],T_Cal[[#This Row],[Date]])</f>
        <v>0</v>
      </c>
      <c r="E47" s="55">
        <f>SUMIFS(T_Reservation[T3],T_Reservation[Date],T_Cal[[#This Row],[Date]])</f>
        <v>0</v>
      </c>
      <c r="F47" s="39">
        <f>SUMIFS(T_Reservation[T2.5],T_Reservation[Date],T_Cal[[#This Row],[Date]])</f>
        <v>0</v>
      </c>
      <c r="G47" s="39">
        <f>SUMIFS(T_Reservation[Ch-orange],T_Reservation[Date],T_Cal[[#This Row],[Date]])</f>
        <v>0</v>
      </c>
      <c r="H47" s="39">
        <f>SUMIFS(T_Reservation[Ch-beige],T_Reservation[Date],T_Cal[[#This Row],[Date]])</f>
        <v>0</v>
      </c>
      <c r="I47" s="39">
        <f>SUMIFS(T_Reservation[Bc-P],T_Reservation[Date],T_Cal[[#This Row],[Date]])</f>
        <v>0</v>
      </c>
      <c r="J47" s="39">
        <f>SUMIFS(T_Reservation[G-E],T_Reservation[Date],T_Cal[[#This Row],[Date]])</f>
        <v>0</v>
      </c>
      <c r="K47" s="39">
        <f>SUMIFS(T_Reservation[B-V],T_Reservation[Date],T_Cal[[#This Row],[Date]])</f>
        <v>0</v>
      </c>
      <c r="L47" s="39">
        <f>SUMIFS(T_Reservation[MatS1],T_Reservation[Date],T_Cal[[#This Row],[Date]])</f>
        <v>0</v>
      </c>
      <c r="M47" s="39">
        <f>SUMIFS(T_Reservation[Mats2],T_Reservation[Date],T_Cal[[#This Row],[Date]])</f>
        <v>0</v>
      </c>
      <c r="N47" s="39">
        <f>SUMIFS(T_Reservation[MatS3],T_Reservation[Date],T_Cal[[#This Row],[Date]])</f>
        <v>0</v>
      </c>
      <c r="O47" s="39">
        <f>SUMIFS(T_Reservation[MatS4],T_Reservation[Date],T_Cal[[#This Row],[Date]])</f>
        <v>0</v>
      </c>
      <c r="P47" s="39">
        <f>SUMIFS(T_Reservation[MatS5],T_Reservation[Date],T_Cal[[#This Row],[Date]])</f>
        <v>0</v>
      </c>
      <c r="Q47" s="40">
        <f>T_Cal[[#This Row],[Date]]</f>
        <v>46066</v>
      </c>
      <c r="S47" s="42">
        <f>MONTH(T_Cal[[#This Row],[ID]])</f>
        <v>2</v>
      </c>
    </row>
    <row r="48" spans="1:19" ht="15.6" hidden="1" x14ac:dyDescent="0.3">
      <c r="A48" s="5">
        <f t="shared" si="0"/>
        <v>46067</v>
      </c>
      <c r="B48" s="39">
        <f>SUMIFS(T_Reservation[T.poly],T_Reservation[Date],T_Cal[[#This Row],[Date]])</f>
        <v>0</v>
      </c>
      <c r="C48" s="54">
        <f>SUMIFS(T_Reservation[T.ch],T_Reservation[Date],T_Cal[[#This Row],[Date]])</f>
        <v>0</v>
      </c>
      <c r="D48" s="54">
        <f>SUMIFS(T_Reservation[CCTIV],T_Reservation[Date],T_Cal[[#This Row],[Date]])</f>
        <v>0</v>
      </c>
      <c r="E48" s="55">
        <f>SUMIFS(T_Reservation[T3],T_Reservation[Date],T_Cal[[#This Row],[Date]])</f>
        <v>0</v>
      </c>
      <c r="F48" s="39">
        <f>SUMIFS(T_Reservation[T2.5],T_Reservation[Date],T_Cal[[#This Row],[Date]])</f>
        <v>0</v>
      </c>
      <c r="G48" s="39">
        <f>SUMIFS(T_Reservation[Ch-orange],T_Reservation[Date],T_Cal[[#This Row],[Date]])</f>
        <v>0</v>
      </c>
      <c r="H48" s="39">
        <f>SUMIFS(T_Reservation[Ch-beige],T_Reservation[Date],T_Cal[[#This Row],[Date]])</f>
        <v>0</v>
      </c>
      <c r="I48" s="39">
        <f>SUMIFS(T_Reservation[Bc-P],T_Reservation[Date],T_Cal[[#This Row],[Date]])</f>
        <v>0</v>
      </c>
      <c r="J48" s="39">
        <f>SUMIFS(T_Reservation[G-E],T_Reservation[Date],T_Cal[[#This Row],[Date]])</f>
        <v>0</v>
      </c>
      <c r="K48" s="39">
        <f>SUMIFS(T_Reservation[B-V],T_Reservation[Date],T_Cal[[#This Row],[Date]])</f>
        <v>0</v>
      </c>
      <c r="L48" s="39">
        <f>SUMIFS(T_Reservation[MatS1],T_Reservation[Date],T_Cal[[#This Row],[Date]])</f>
        <v>0</v>
      </c>
      <c r="M48" s="39">
        <f>SUMIFS(T_Reservation[Mats2],T_Reservation[Date],T_Cal[[#This Row],[Date]])</f>
        <v>0</v>
      </c>
      <c r="N48" s="39">
        <f>SUMIFS(T_Reservation[MatS3],T_Reservation[Date],T_Cal[[#This Row],[Date]])</f>
        <v>0</v>
      </c>
      <c r="O48" s="39">
        <f>SUMIFS(T_Reservation[MatS4],T_Reservation[Date],T_Cal[[#This Row],[Date]])</f>
        <v>0</v>
      </c>
      <c r="P48" s="39">
        <f>SUMIFS(T_Reservation[MatS5],T_Reservation[Date],T_Cal[[#This Row],[Date]])</f>
        <v>0</v>
      </c>
      <c r="Q48" s="40">
        <f>T_Cal[[#This Row],[Date]]</f>
        <v>46067</v>
      </c>
      <c r="S48" s="42">
        <f>MONTH(T_Cal[[#This Row],[ID]])</f>
        <v>2</v>
      </c>
    </row>
    <row r="49" spans="1:19" ht="15.6" hidden="1" x14ac:dyDescent="0.3">
      <c r="A49" s="5">
        <f t="shared" si="0"/>
        <v>46068</v>
      </c>
      <c r="B49" s="39">
        <f>SUMIFS(T_Reservation[T.poly],T_Reservation[Date],T_Cal[[#This Row],[Date]])</f>
        <v>0</v>
      </c>
      <c r="C49" s="54">
        <f>SUMIFS(T_Reservation[T.ch],T_Reservation[Date],T_Cal[[#This Row],[Date]])</f>
        <v>0</v>
      </c>
      <c r="D49" s="54">
        <f>SUMIFS(T_Reservation[CCTIV],T_Reservation[Date],T_Cal[[#This Row],[Date]])</f>
        <v>0</v>
      </c>
      <c r="E49" s="55">
        <f>SUMIFS(T_Reservation[T3],T_Reservation[Date],T_Cal[[#This Row],[Date]])</f>
        <v>0</v>
      </c>
      <c r="F49" s="39">
        <f>SUMIFS(T_Reservation[T2.5],T_Reservation[Date],T_Cal[[#This Row],[Date]])</f>
        <v>0</v>
      </c>
      <c r="G49" s="39">
        <f>SUMIFS(T_Reservation[Ch-orange],T_Reservation[Date],T_Cal[[#This Row],[Date]])</f>
        <v>0</v>
      </c>
      <c r="H49" s="39">
        <f>SUMIFS(T_Reservation[Ch-beige],T_Reservation[Date],T_Cal[[#This Row],[Date]])</f>
        <v>0</v>
      </c>
      <c r="I49" s="39">
        <f>SUMIFS(T_Reservation[Bc-P],T_Reservation[Date],T_Cal[[#This Row],[Date]])</f>
        <v>0</v>
      </c>
      <c r="J49" s="39">
        <f>SUMIFS(T_Reservation[G-E],T_Reservation[Date],T_Cal[[#This Row],[Date]])</f>
        <v>0</v>
      </c>
      <c r="K49" s="39">
        <f>SUMIFS(T_Reservation[B-V],T_Reservation[Date],T_Cal[[#This Row],[Date]])</f>
        <v>0</v>
      </c>
      <c r="L49" s="39">
        <f>SUMIFS(T_Reservation[MatS1],T_Reservation[Date],T_Cal[[#This Row],[Date]])</f>
        <v>0</v>
      </c>
      <c r="M49" s="39">
        <f>SUMIFS(T_Reservation[Mats2],T_Reservation[Date],T_Cal[[#This Row],[Date]])</f>
        <v>0</v>
      </c>
      <c r="N49" s="39">
        <f>SUMIFS(T_Reservation[MatS3],T_Reservation[Date],T_Cal[[#This Row],[Date]])</f>
        <v>0</v>
      </c>
      <c r="O49" s="39">
        <f>SUMIFS(T_Reservation[MatS4],T_Reservation[Date],T_Cal[[#This Row],[Date]])</f>
        <v>0</v>
      </c>
      <c r="P49" s="39">
        <f>SUMIFS(T_Reservation[MatS5],T_Reservation[Date],T_Cal[[#This Row],[Date]])</f>
        <v>0</v>
      </c>
      <c r="Q49" s="40">
        <f>T_Cal[[#This Row],[Date]]</f>
        <v>46068</v>
      </c>
      <c r="S49" s="42">
        <f>MONTH(T_Cal[[#This Row],[ID]])</f>
        <v>2</v>
      </c>
    </row>
    <row r="50" spans="1:19" ht="15.6" hidden="1" x14ac:dyDescent="0.3">
      <c r="A50" s="5">
        <f t="shared" si="0"/>
        <v>46069</v>
      </c>
      <c r="B50" s="39">
        <f>SUMIFS(T_Reservation[T.poly],T_Reservation[Date],T_Cal[[#This Row],[Date]])</f>
        <v>0</v>
      </c>
      <c r="C50" s="54">
        <f>SUMIFS(T_Reservation[T.ch],T_Reservation[Date],T_Cal[[#This Row],[Date]])</f>
        <v>0</v>
      </c>
      <c r="D50" s="54">
        <f>SUMIFS(T_Reservation[CCTIV],T_Reservation[Date],T_Cal[[#This Row],[Date]])</f>
        <v>0</v>
      </c>
      <c r="E50" s="55">
        <f>SUMIFS(T_Reservation[T3],T_Reservation[Date],T_Cal[[#This Row],[Date]])</f>
        <v>0</v>
      </c>
      <c r="F50" s="39">
        <f>SUMIFS(T_Reservation[T2.5],T_Reservation[Date],T_Cal[[#This Row],[Date]])</f>
        <v>0</v>
      </c>
      <c r="G50" s="39">
        <f>SUMIFS(T_Reservation[Ch-orange],T_Reservation[Date],T_Cal[[#This Row],[Date]])</f>
        <v>0</v>
      </c>
      <c r="H50" s="39">
        <f>SUMIFS(T_Reservation[Ch-beige],T_Reservation[Date],T_Cal[[#This Row],[Date]])</f>
        <v>0</v>
      </c>
      <c r="I50" s="39">
        <f>SUMIFS(T_Reservation[Bc-P],T_Reservation[Date],T_Cal[[#This Row],[Date]])</f>
        <v>0</v>
      </c>
      <c r="J50" s="39">
        <f>SUMIFS(T_Reservation[G-E],T_Reservation[Date],T_Cal[[#This Row],[Date]])</f>
        <v>0</v>
      </c>
      <c r="K50" s="39">
        <f>SUMIFS(T_Reservation[B-V],T_Reservation[Date],T_Cal[[#This Row],[Date]])</f>
        <v>0</v>
      </c>
      <c r="L50" s="39">
        <f>SUMIFS(T_Reservation[MatS1],T_Reservation[Date],T_Cal[[#This Row],[Date]])</f>
        <v>0</v>
      </c>
      <c r="M50" s="39">
        <f>SUMIFS(T_Reservation[Mats2],T_Reservation[Date],T_Cal[[#This Row],[Date]])</f>
        <v>0</v>
      </c>
      <c r="N50" s="39">
        <f>SUMIFS(T_Reservation[MatS3],T_Reservation[Date],T_Cal[[#This Row],[Date]])</f>
        <v>0</v>
      </c>
      <c r="O50" s="39">
        <f>SUMIFS(T_Reservation[MatS4],T_Reservation[Date],T_Cal[[#This Row],[Date]])</f>
        <v>0</v>
      </c>
      <c r="P50" s="39">
        <f>SUMIFS(T_Reservation[MatS5],T_Reservation[Date],T_Cal[[#This Row],[Date]])</f>
        <v>0</v>
      </c>
      <c r="Q50" s="40">
        <f>T_Cal[[#This Row],[Date]]</f>
        <v>46069</v>
      </c>
      <c r="S50" s="42">
        <f>MONTH(T_Cal[[#This Row],[ID]])</f>
        <v>2</v>
      </c>
    </row>
    <row r="51" spans="1:19" ht="15.6" hidden="1" x14ac:dyDescent="0.3">
      <c r="A51" s="5">
        <f t="shared" si="0"/>
        <v>46070</v>
      </c>
      <c r="B51" s="39">
        <f>SUMIFS(T_Reservation[T.poly],T_Reservation[Date],T_Cal[[#This Row],[Date]])</f>
        <v>0</v>
      </c>
      <c r="C51" s="54">
        <f>SUMIFS(T_Reservation[T.ch],T_Reservation[Date],T_Cal[[#This Row],[Date]])</f>
        <v>0</v>
      </c>
      <c r="D51" s="54">
        <f>SUMIFS(T_Reservation[CCTIV],T_Reservation[Date],T_Cal[[#This Row],[Date]])</f>
        <v>0</v>
      </c>
      <c r="E51" s="55">
        <f>SUMIFS(T_Reservation[T3],T_Reservation[Date],T_Cal[[#This Row],[Date]])</f>
        <v>0</v>
      </c>
      <c r="F51" s="39">
        <f>SUMIFS(T_Reservation[T2.5],T_Reservation[Date],T_Cal[[#This Row],[Date]])</f>
        <v>0</v>
      </c>
      <c r="G51" s="39">
        <f>SUMIFS(T_Reservation[Ch-orange],T_Reservation[Date],T_Cal[[#This Row],[Date]])</f>
        <v>0</v>
      </c>
      <c r="H51" s="39">
        <f>SUMIFS(T_Reservation[Ch-beige],T_Reservation[Date],T_Cal[[#This Row],[Date]])</f>
        <v>0</v>
      </c>
      <c r="I51" s="39">
        <f>SUMIFS(T_Reservation[Bc-P],T_Reservation[Date],T_Cal[[#This Row],[Date]])</f>
        <v>0</v>
      </c>
      <c r="J51" s="39">
        <f>SUMIFS(T_Reservation[G-E],T_Reservation[Date],T_Cal[[#This Row],[Date]])</f>
        <v>0</v>
      </c>
      <c r="K51" s="39">
        <f>SUMIFS(T_Reservation[B-V],T_Reservation[Date],T_Cal[[#This Row],[Date]])</f>
        <v>0</v>
      </c>
      <c r="L51" s="39">
        <f>SUMIFS(T_Reservation[MatS1],T_Reservation[Date],T_Cal[[#This Row],[Date]])</f>
        <v>0</v>
      </c>
      <c r="M51" s="39">
        <f>SUMIFS(T_Reservation[Mats2],T_Reservation[Date],T_Cal[[#This Row],[Date]])</f>
        <v>0</v>
      </c>
      <c r="N51" s="39">
        <f>SUMIFS(T_Reservation[MatS3],T_Reservation[Date],T_Cal[[#This Row],[Date]])</f>
        <v>0</v>
      </c>
      <c r="O51" s="39">
        <f>SUMIFS(T_Reservation[MatS4],T_Reservation[Date],T_Cal[[#This Row],[Date]])</f>
        <v>0</v>
      </c>
      <c r="P51" s="39">
        <f>SUMIFS(T_Reservation[MatS5],T_Reservation[Date],T_Cal[[#This Row],[Date]])</f>
        <v>0</v>
      </c>
      <c r="Q51" s="40">
        <f>T_Cal[[#This Row],[Date]]</f>
        <v>46070</v>
      </c>
      <c r="S51" s="42">
        <f>MONTH(T_Cal[[#This Row],[ID]])</f>
        <v>2</v>
      </c>
    </row>
    <row r="52" spans="1:19" ht="15.6" hidden="1" x14ac:dyDescent="0.3">
      <c r="A52" s="5">
        <f t="shared" si="0"/>
        <v>46071</v>
      </c>
      <c r="B52" s="39">
        <f>SUMIFS(T_Reservation[T.poly],T_Reservation[Date],T_Cal[[#This Row],[Date]])</f>
        <v>0</v>
      </c>
      <c r="C52" s="54">
        <f>SUMIFS(T_Reservation[T.ch],T_Reservation[Date],T_Cal[[#This Row],[Date]])</f>
        <v>0</v>
      </c>
      <c r="D52" s="54">
        <f>SUMIFS(T_Reservation[CCTIV],T_Reservation[Date],T_Cal[[#This Row],[Date]])</f>
        <v>0</v>
      </c>
      <c r="E52" s="55">
        <f>SUMIFS(T_Reservation[T3],T_Reservation[Date],T_Cal[[#This Row],[Date]])</f>
        <v>0</v>
      </c>
      <c r="F52" s="39">
        <f>SUMIFS(T_Reservation[T2.5],T_Reservation[Date],T_Cal[[#This Row],[Date]])</f>
        <v>0</v>
      </c>
      <c r="G52" s="39">
        <f>SUMIFS(T_Reservation[Ch-orange],T_Reservation[Date],T_Cal[[#This Row],[Date]])</f>
        <v>0</v>
      </c>
      <c r="H52" s="39">
        <f>SUMIFS(T_Reservation[Ch-beige],T_Reservation[Date],T_Cal[[#This Row],[Date]])</f>
        <v>0</v>
      </c>
      <c r="I52" s="39">
        <f>SUMIFS(T_Reservation[Bc-P],T_Reservation[Date],T_Cal[[#This Row],[Date]])</f>
        <v>0</v>
      </c>
      <c r="J52" s="39">
        <f>SUMIFS(T_Reservation[G-E],T_Reservation[Date],T_Cal[[#This Row],[Date]])</f>
        <v>0</v>
      </c>
      <c r="K52" s="39">
        <f>SUMIFS(T_Reservation[B-V],T_Reservation[Date],T_Cal[[#This Row],[Date]])</f>
        <v>0</v>
      </c>
      <c r="L52" s="39">
        <f>SUMIFS(T_Reservation[MatS1],T_Reservation[Date],T_Cal[[#This Row],[Date]])</f>
        <v>0</v>
      </c>
      <c r="M52" s="39">
        <f>SUMIFS(T_Reservation[Mats2],T_Reservation[Date],T_Cal[[#This Row],[Date]])</f>
        <v>0</v>
      </c>
      <c r="N52" s="39">
        <f>SUMIFS(T_Reservation[MatS3],T_Reservation[Date],T_Cal[[#This Row],[Date]])</f>
        <v>0</v>
      </c>
      <c r="O52" s="39">
        <f>SUMIFS(T_Reservation[MatS4],T_Reservation[Date],T_Cal[[#This Row],[Date]])</f>
        <v>0</v>
      </c>
      <c r="P52" s="39">
        <f>SUMIFS(T_Reservation[MatS5],T_Reservation[Date],T_Cal[[#This Row],[Date]])</f>
        <v>0</v>
      </c>
      <c r="Q52" s="40">
        <f>T_Cal[[#This Row],[Date]]</f>
        <v>46071</v>
      </c>
      <c r="S52" s="42">
        <f>MONTH(T_Cal[[#This Row],[ID]])</f>
        <v>2</v>
      </c>
    </row>
    <row r="53" spans="1:19" ht="15.6" hidden="1" x14ac:dyDescent="0.3">
      <c r="A53" s="5">
        <f t="shared" si="0"/>
        <v>46072</v>
      </c>
      <c r="B53" s="39">
        <f>SUMIFS(T_Reservation[T.poly],T_Reservation[Date],T_Cal[[#This Row],[Date]])</f>
        <v>0</v>
      </c>
      <c r="C53" s="54">
        <f>SUMIFS(T_Reservation[T.ch],T_Reservation[Date],T_Cal[[#This Row],[Date]])</f>
        <v>0</v>
      </c>
      <c r="D53" s="54">
        <f>SUMIFS(T_Reservation[CCTIV],T_Reservation[Date],T_Cal[[#This Row],[Date]])</f>
        <v>0</v>
      </c>
      <c r="E53" s="55">
        <f>SUMIFS(T_Reservation[T3],T_Reservation[Date],T_Cal[[#This Row],[Date]])</f>
        <v>0</v>
      </c>
      <c r="F53" s="39">
        <f>SUMIFS(T_Reservation[T2.5],T_Reservation[Date],T_Cal[[#This Row],[Date]])</f>
        <v>0</v>
      </c>
      <c r="G53" s="39">
        <f>SUMIFS(T_Reservation[Ch-orange],T_Reservation[Date],T_Cal[[#This Row],[Date]])</f>
        <v>0</v>
      </c>
      <c r="H53" s="39">
        <f>SUMIFS(T_Reservation[Ch-beige],T_Reservation[Date],T_Cal[[#This Row],[Date]])</f>
        <v>0</v>
      </c>
      <c r="I53" s="39">
        <f>SUMIFS(T_Reservation[Bc-P],T_Reservation[Date],T_Cal[[#This Row],[Date]])</f>
        <v>0</v>
      </c>
      <c r="J53" s="39">
        <f>SUMIFS(T_Reservation[G-E],T_Reservation[Date],T_Cal[[#This Row],[Date]])</f>
        <v>0</v>
      </c>
      <c r="K53" s="39">
        <f>SUMIFS(T_Reservation[B-V],T_Reservation[Date],T_Cal[[#This Row],[Date]])</f>
        <v>0</v>
      </c>
      <c r="L53" s="39">
        <f>SUMIFS(T_Reservation[MatS1],T_Reservation[Date],T_Cal[[#This Row],[Date]])</f>
        <v>0</v>
      </c>
      <c r="M53" s="39">
        <f>SUMIFS(T_Reservation[Mats2],T_Reservation[Date],T_Cal[[#This Row],[Date]])</f>
        <v>0</v>
      </c>
      <c r="N53" s="39">
        <f>SUMIFS(T_Reservation[MatS3],T_Reservation[Date],T_Cal[[#This Row],[Date]])</f>
        <v>0</v>
      </c>
      <c r="O53" s="39">
        <f>SUMIFS(T_Reservation[MatS4],T_Reservation[Date],T_Cal[[#This Row],[Date]])</f>
        <v>0</v>
      </c>
      <c r="P53" s="39">
        <f>SUMIFS(T_Reservation[MatS5],T_Reservation[Date],T_Cal[[#This Row],[Date]])</f>
        <v>0</v>
      </c>
      <c r="Q53" s="40">
        <f>T_Cal[[#This Row],[Date]]</f>
        <v>46072</v>
      </c>
      <c r="S53" s="42">
        <f>MONTH(T_Cal[[#This Row],[ID]])</f>
        <v>2</v>
      </c>
    </row>
    <row r="54" spans="1:19" ht="15.6" hidden="1" x14ac:dyDescent="0.3">
      <c r="A54" s="5">
        <f t="shared" si="0"/>
        <v>46073</v>
      </c>
      <c r="B54" s="39">
        <f>SUMIFS(T_Reservation[T.poly],T_Reservation[Date],T_Cal[[#This Row],[Date]])</f>
        <v>0</v>
      </c>
      <c r="C54" s="54">
        <f>SUMIFS(T_Reservation[T.ch],T_Reservation[Date],T_Cal[[#This Row],[Date]])</f>
        <v>0</v>
      </c>
      <c r="D54" s="54">
        <f>SUMIFS(T_Reservation[CCTIV],T_Reservation[Date],T_Cal[[#This Row],[Date]])</f>
        <v>0</v>
      </c>
      <c r="E54" s="55">
        <f>SUMIFS(T_Reservation[T3],T_Reservation[Date],T_Cal[[#This Row],[Date]])</f>
        <v>0</v>
      </c>
      <c r="F54" s="39">
        <f>SUMIFS(T_Reservation[T2.5],T_Reservation[Date],T_Cal[[#This Row],[Date]])</f>
        <v>0</v>
      </c>
      <c r="G54" s="39">
        <f>SUMIFS(T_Reservation[Ch-orange],T_Reservation[Date],T_Cal[[#This Row],[Date]])</f>
        <v>0</v>
      </c>
      <c r="H54" s="39">
        <f>SUMIFS(T_Reservation[Ch-beige],T_Reservation[Date],T_Cal[[#This Row],[Date]])</f>
        <v>0</v>
      </c>
      <c r="I54" s="39">
        <f>SUMIFS(T_Reservation[Bc-P],T_Reservation[Date],T_Cal[[#This Row],[Date]])</f>
        <v>0</v>
      </c>
      <c r="J54" s="39">
        <f>SUMIFS(T_Reservation[G-E],T_Reservation[Date],T_Cal[[#This Row],[Date]])</f>
        <v>0</v>
      </c>
      <c r="K54" s="39">
        <f>SUMIFS(T_Reservation[B-V],T_Reservation[Date],T_Cal[[#This Row],[Date]])</f>
        <v>0</v>
      </c>
      <c r="L54" s="39">
        <f>SUMIFS(T_Reservation[MatS1],T_Reservation[Date],T_Cal[[#This Row],[Date]])</f>
        <v>0</v>
      </c>
      <c r="M54" s="39">
        <f>SUMIFS(T_Reservation[Mats2],T_Reservation[Date],T_Cal[[#This Row],[Date]])</f>
        <v>0</v>
      </c>
      <c r="N54" s="39">
        <f>SUMIFS(T_Reservation[MatS3],T_Reservation[Date],T_Cal[[#This Row],[Date]])</f>
        <v>0</v>
      </c>
      <c r="O54" s="39">
        <f>SUMIFS(T_Reservation[MatS4],T_Reservation[Date],T_Cal[[#This Row],[Date]])</f>
        <v>0</v>
      </c>
      <c r="P54" s="39">
        <f>SUMIFS(T_Reservation[MatS5],T_Reservation[Date],T_Cal[[#This Row],[Date]])</f>
        <v>0</v>
      </c>
      <c r="Q54" s="40">
        <f>T_Cal[[#This Row],[Date]]</f>
        <v>46073</v>
      </c>
      <c r="S54" s="42">
        <f>MONTH(T_Cal[[#This Row],[ID]])</f>
        <v>2</v>
      </c>
    </row>
    <row r="55" spans="1:19" ht="15.6" hidden="1" x14ac:dyDescent="0.3">
      <c r="A55" s="5">
        <f t="shared" si="0"/>
        <v>46074</v>
      </c>
      <c r="B55" s="39">
        <f>SUMIFS(T_Reservation[T.poly],T_Reservation[Date],T_Cal[[#This Row],[Date]])</f>
        <v>0</v>
      </c>
      <c r="C55" s="54">
        <f>SUMIFS(T_Reservation[T.ch],T_Reservation[Date],T_Cal[[#This Row],[Date]])</f>
        <v>0</v>
      </c>
      <c r="D55" s="54">
        <f>SUMIFS(T_Reservation[CCTIV],T_Reservation[Date],T_Cal[[#This Row],[Date]])</f>
        <v>0</v>
      </c>
      <c r="E55" s="55">
        <f>SUMIFS(T_Reservation[T3],T_Reservation[Date],T_Cal[[#This Row],[Date]])</f>
        <v>0</v>
      </c>
      <c r="F55" s="39">
        <f>SUMIFS(T_Reservation[T2.5],T_Reservation[Date],T_Cal[[#This Row],[Date]])</f>
        <v>0</v>
      </c>
      <c r="G55" s="39">
        <f>SUMIFS(T_Reservation[Ch-orange],T_Reservation[Date],T_Cal[[#This Row],[Date]])</f>
        <v>0</v>
      </c>
      <c r="H55" s="39">
        <f>SUMIFS(T_Reservation[Ch-beige],T_Reservation[Date],T_Cal[[#This Row],[Date]])</f>
        <v>0</v>
      </c>
      <c r="I55" s="39">
        <f>SUMIFS(T_Reservation[Bc-P],T_Reservation[Date],T_Cal[[#This Row],[Date]])</f>
        <v>0</v>
      </c>
      <c r="J55" s="39">
        <f>SUMIFS(T_Reservation[G-E],T_Reservation[Date],T_Cal[[#This Row],[Date]])</f>
        <v>0</v>
      </c>
      <c r="K55" s="39">
        <f>SUMIFS(T_Reservation[B-V],T_Reservation[Date],T_Cal[[#This Row],[Date]])</f>
        <v>0</v>
      </c>
      <c r="L55" s="39">
        <f>SUMIFS(T_Reservation[MatS1],T_Reservation[Date],T_Cal[[#This Row],[Date]])</f>
        <v>0</v>
      </c>
      <c r="M55" s="39">
        <f>SUMIFS(T_Reservation[Mats2],T_Reservation[Date],T_Cal[[#This Row],[Date]])</f>
        <v>0</v>
      </c>
      <c r="N55" s="39">
        <f>SUMIFS(T_Reservation[MatS3],T_Reservation[Date],T_Cal[[#This Row],[Date]])</f>
        <v>0</v>
      </c>
      <c r="O55" s="39">
        <f>SUMIFS(T_Reservation[MatS4],T_Reservation[Date],T_Cal[[#This Row],[Date]])</f>
        <v>0</v>
      </c>
      <c r="P55" s="39">
        <f>SUMIFS(T_Reservation[MatS5],T_Reservation[Date],T_Cal[[#This Row],[Date]])</f>
        <v>0</v>
      </c>
      <c r="Q55" s="40">
        <f>T_Cal[[#This Row],[Date]]</f>
        <v>46074</v>
      </c>
      <c r="S55" s="42">
        <f>MONTH(T_Cal[[#This Row],[ID]])</f>
        <v>2</v>
      </c>
    </row>
    <row r="56" spans="1:19" ht="15.6" hidden="1" x14ac:dyDescent="0.3">
      <c r="A56" s="5">
        <f t="shared" si="0"/>
        <v>46075</v>
      </c>
      <c r="B56" s="39">
        <f>SUMIFS(T_Reservation[T.poly],T_Reservation[Date],T_Cal[[#This Row],[Date]])</f>
        <v>0</v>
      </c>
      <c r="C56" s="54">
        <f>SUMIFS(T_Reservation[T.ch],T_Reservation[Date],T_Cal[[#This Row],[Date]])</f>
        <v>0</v>
      </c>
      <c r="D56" s="54">
        <f>SUMIFS(T_Reservation[CCTIV],T_Reservation[Date],T_Cal[[#This Row],[Date]])</f>
        <v>0</v>
      </c>
      <c r="E56" s="55">
        <f>SUMIFS(T_Reservation[T3],T_Reservation[Date],T_Cal[[#This Row],[Date]])</f>
        <v>0</v>
      </c>
      <c r="F56" s="39">
        <f>SUMIFS(T_Reservation[T2.5],T_Reservation[Date],T_Cal[[#This Row],[Date]])</f>
        <v>0</v>
      </c>
      <c r="G56" s="39">
        <f>SUMIFS(T_Reservation[Ch-orange],T_Reservation[Date],T_Cal[[#This Row],[Date]])</f>
        <v>0</v>
      </c>
      <c r="H56" s="39">
        <f>SUMIFS(T_Reservation[Ch-beige],T_Reservation[Date],T_Cal[[#This Row],[Date]])</f>
        <v>0</v>
      </c>
      <c r="I56" s="39">
        <f>SUMIFS(T_Reservation[Bc-P],T_Reservation[Date],T_Cal[[#This Row],[Date]])</f>
        <v>0</v>
      </c>
      <c r="J56" s="39">
        <f>SUMIFS(T_Reservation[G-E],T_Reservation[Date],T_Cal[[#This Row],[Date]])</f>
        <v>0</v>
      </c>
      <c r="K56" s="39">
        <f>SUMIFS(T_Reservation[B-V],T_Reservation[Date],T_Cal[[#This Row],[Date]])</f>
        <v>0</v>
      </c>
      <c r="L56" s="39">
        <f>SUMIFS(T_Reservation[MatS1],T_Reservation[Date],T_Cal[[#This Row],[Date]])</f>
        <v>0</v>
      </c>
      <c r="M56" s="39">
        <f>SUMIFS(T_Reservation[Mats2],T_Reservation[Date],T_Cal[[#This Row],[Date]])</f>
        <v>0</v>
      </c>
      <c r="N56" s="39">
        <f>SUMIFS(T_Reservation[MatS3],T_Reservation[Date],T_Cal[[#This Row],[Date]])</f>
        <v>0</v>
      </c>
      <c r="O56" s="39">
        <f>SUMIFS(T_Reservation[MatS4],T_Reservation[Date],T_Cal[[#This Row],[Date]])</f>
        <v>0</v>
      </c>
      <c r="P56" s="39">
        <f>SUMIFS(T_Reservation[MatS5],T_Reservation[Date],T_Cal[[#This Row],[Date]])</f>
        <v>0</v>
      </c>
      <c r="Q56" s="40">
        <f>T_Cal[[#This Row],[Date]]</f>
        <v>46075</v>
      </c>
      <c r="S56" s="42">
        <f>MONTH(T_Cal[[#This Row],[ID]])</f>
        <v>2</v>
      </c>
    </row>
    <row r="57" spans="1:19" ht="15.6" hidden="1" x14ac:dyDescent="0.3">
      <c r="A57" s="5">
        <f t="shared" si="0"/>
        <v>46076</v>
      </c>
      <c r="B57" s="39">
        <f>SUMIFS(T_Reservation[T.poly],T_Reservation[Date],T_Cal[[#This Row],[Date]])</f>
        <v>0</v>
      </c>
      <c r="C57" s="54">
        <f>SUMIFS(T_Reservation[T.ch],T_Reservation[Date],T_Cal[[#This Row],[Date]])</f>
        <v>0</v>
      </c>
      <c r="D57" s="54">
        <f>SUMIFS(T_Reservation[CCTIV],T_Reservation[Date],T_Cal[[#This Row],[Date]])</f>
        <v>0</v>
      </c>
      <c r="E57" s="55">
        <f>SUMIFS(T_Reservation[T3],T_Reservation[Date],T_Cal[[#This Row],[Date]])</f>
        <v>0</v>
      </c>
      <c r="F57" s="39">
        <f>SUMIFS(T_Reservation[T2.5],T_Reservation[Date],T_Cal[[#This Row],[Date]])</f>
        <v>0</v>
      </c>
      <c r="G57" s="39">
        <f>SUMIFS(T_Reservation[Ch-orange],T_Reservation[Date],T_Cal[[#This Row],[Date]])</f>
        <v>0</v>
      </c>
      <c r="H57" s="39">
        <f>SUMIFS(T_Reservation[Ch-beige],T_Reservation[Date],T_Cal[[#This Row],[Date]])</f>
        <v>0</v>
      </c>
      <c r="I57" s="39">
        <f>SUMIFS(T_Reservation[Bc-P],T_Reservation[Date],T_Cal[[#This Row],[Date]])</f>
        <v>0</v>
      </c>
      <c r="J57" s="39">
        <f>SUMIFS(T_Reservation[G-E],T_Reservation[Date],T_Cal[[#This Row],[Date]])</f>
        <v>0</v>
      </c>
      <c r="K57" s="39">
        <f>SUMIFS(T_Reservation[B-V],T_Reservation[Date],T_Cal[[#This Row],[Date]])</f>
        <v>0</v>
      </c>
      <c r="L57" s="39">
        <f>SUMIFS(T_Reservation[MatS1],T_Reservation[Date],T_Cal[[#This Row],[Date]])</f>
        <v>0</v>
      </c>
      <c r="M57" s="39">
        <f>SUMIFS(T_Reservation[Mats2],T_Reservation[Date],T_Cal[[#This Row],[Date]])</f>
        <v>0</v>
      </c>
      <c r="N57" s="39">
        <f>SUMIFS(T_Reservation[MatS3],T_Reservation[Date],T_Cal[[#This Row],[Date]])</f>
        <v>0</v>
      </c>
      <c r="O57" s="39">
        <f>SUMIFS(T_Reservation[MatS4],T_Reservation[Date],T_Cal[[#This Row],[Date]])</f>
        <v>0</v>
      </c>
      <c r="P57" s="39">
        <f>SUMIFS(T_Reservation[MatS5],T_Reservation[Date],T_Cal[[#This Row],[Date]])</f>
        <v>0</v>
      </c>
      <c r="Q57" s="40">
        <f>T_Cal[[#This Row],[Date]]</f>
        <v>46076</v>
      </c>
      <c r="S57" s="42">
        <f>MONTH(T_Cal[[#This Row],[ID]])</f>
        <v>2</v>
      </c>
    </row>
    <row r="58" spans="1:19" ht="15.6" hidden="1" x14ac:dyDescent="0.3">
      <c r="A58" s="5">
        <f t="shared" si="0"/>
        <v>46077</v>
      </c>
      <c r="B58" s="39">
        <f>SUMIFS(T_Reservation[T.poly],T_Reservation[Date],T_Cal[[#This Row],[Date]])</f>
        <v>0</v>
      </c>
      <c r="C58" s="54">
        <f>SUMIFS(T_Reservation[T.ch],T_Reservation[Date],T_Cal[[#This Row],[Date]])</f>
        <v>0</v>
      </c>
      <c r="D58" s="54">
        <f>SUMIFS(T_Reservation[CCTIV],T_Reservation[Date],T_Cal[[#This Row],[Date]])</f>
        <v>0</v>
      </c>
      <c r="E58" s="55">
        <f>SUMIFS(T_Reservation[T3],T_Reservation[Date],T_Cal[[#This Row],[Date]])</f>
        <v>0</v>
      </c>
      <c r="F58" s="39">
        <f>SUMIFS(T_Reservation[T2.5],T_Reservation[Date],T_Cal[[#This Row],[Date]])</f>
        <v>0</v>
      </c>
      <c r="G58" s="39">
        <f>SUMIFS(T_Reservation[Ch-orange],T_Reservation[Date],T_Cal[[#This Row],[Date]])</f>
        <v>0</v>
      </c>
      <c r="H58" s="39">
        <f>SUMIFS(T_Reservation[Ch-beige],T_Reservation[Date],T_Cal[[#This Row],[Date]])</f>
        <v>0</v>
      </c>
      <c r="I58" s="39">
        <f>SUMIFS(T_Reservation[Bc-P],T_Reservation[Date],T_Cal[[#This Row],[Date]])</f>
        <v>0</v>
      </c>
      <c r="J58" s="39">
        <f>SUMIFS(T_Reservation[G-E],T_Reservation[Date],T_Cal[[#This Row],[Date]])</f>
        <v>0</v>
      </c>
      <c r="K58" s="39">
        <f>SUMIFS(T_Reservation[B-V],T_Reservation[Date],T_Cal[[#This Row],[Date]])</f>
        <v>0</v>
      </c>
      <c r="L58" s="39">
        <f>SUMIFS(T_Reservation[MatS1],T_Reservation[Date],T_Cal[[#This Row],[Date]])</f>
        <v>0</v>
      </c>
      <c r="M58" s="39">
        <f>SUMIFS(T_Reservation[Mats2],T_Reservation[Date],T_Cal[[#This Row],[Date]])</f>
        <v>0</v>
      </c>
      <c r="N58" s="39">
        <f>SUMIFS(T_Reservation[MatS3],T_Reservation[Date],T_Cal[[#This Row],[Date]])</f>
        <v>0</v>
      </c>
      <c r="O58" s="39">
        <f>SUMIFS(T_Reservation[MatS4],T_Reservation[Date],T_Cal[[#This Row],[Date]])</f>
        <v>0</v>
      </c>
      <c r="P58" s="39">
        <f>SUMIFS(T_Reservation[MatS5],T_Reservation[Date],T_Cal[[#This Row],[Date]])</f>
        <v>0</v>
      </c>
      <c r="Q58" s="40">
        <f>T_Cal[[#This Row],[Date]]</f>
        <v>46077</v>
      </c>
      <c r="S58" s="42">
        <f>MONTH(T_Cal[[#This Row],[ID]])</f>
        <v>2</v>
      </c>
    </row>
    <row r="59" spans="1:19" ht="15.6" hidden="1" x14ac:dyDescent="0.3">
      <c r="A59" s="5">
        <f t="shared" si="0"/>
        <v>46078</v>
      </c>
      <c r="B59" s="39">
        <f>SUMIFS(T_Reservation[T.poly],T_Reservation[Date],T_Cal[[#This Row],[Date]])</f>
        <v>0</v>
      </c>
      <c r="C59" s="54">
        <f>SUMIFS(T_Reservation[T.ch],T_Reservation[Date],T_Cal[[#This Row],[Date]])</f>
        <v>0</v>
      </c>
      <c r="D59" s="54">
        <f>SUMIFS(T_Reservation[CCTIV],T_Reservation[Date],T_Cal[[#This Row],[Date]])</f>
        <v>0</v>
      </c>
      <c r="E59" s="55">
        <f>SUMIFS(T_Reservation[T3],T_Reservation[Date],T_Cal[[#This Row],[Date]])</f>
        <v>0</v>
      </c>
      <c r="F59" s="39">
        <f>SUMIFS(T_Reservation[T2.5],T_Reservation[Date],T_Cal[[#This Row],[Date]])</f>
        <v>0</v>
      </c>
      <c r="G59" s="39">
        <f>SUMIFS(T_Reservation[Ch-orange],T_Reservation[Date],T_Cal[[#This Row],[Date]])</f>
        <v>0</v>
      </c>
      <c r="H59" s="39">
        <f>SUMIFS(T_Reservation[Ch-beige],T_Reservation[Date],T_Cal[[#This Row],[Date]])</f>
        <v>0</v>
      </c>
      <c r="I59" s="39">
        <f>SUMIFS(T_Reservation[Bc-P],T_Reservation[Date],T_Cal[[#This Row],[Date]])</f>
        <v>0</v>
      </c>
      <c r="J59" s="39">
        <f>SUMIFS(T_Reservation[G-E],T_Reservation[Date],T_Cal[[#This Row],[Date]])</f>
        <v>0</v>
      </c>
      <c r="K59" s="39">
        <f>SUMIFS(T_Reservation[B-V],T_Reservation[Date],T_Cal[[#This Row],[Date]])</f>
        <v>0</v>
      </c>
      <c r="L59" s="39">
        <f>SUMIFS(T_Reservation[MatS1],T_Reservation[Date],T_Cal[[#This Row],[Date]])</f>
        <v>0</v>
      </c>
      <c r="M59" s="39">
        <f>SUMIFS(T_Reservation[Mats2],T_Reservation[Date],T_Cal[[#This Row],[Date]])</f>
        <v>0</v>
      </c>
      <c r="N59" s="39">
        <f>SUMIFS(T_Reservation[MatS3],T_Reservation[Date],T_Cal[[#This Row],[Date]])</f>
        <v>0</v>
      </c>
      <c r="O59" s="39">
        <f>SUMIFS(T_Reservation[MatS4],T_Reservation[Date],T_Cal[[#This Row],[Date]])</f>
        <v>0</v>
      </c>
      <c r="P59" s="39">
        <f>SUMIFS(T_Reservation[MatS5],T_Reservation[Date],T_Cal[[#This Row],[Date]])</f>
        <v>0</v>
      </c>
      <c r="Q59" s="40">
        <f>T_Cal[[#This Row],[Date]]</f>
        <v>46078</v>
      </c>
      <c r="S59" s="42">
        <f>MONTH(T_Cal[[#This Row],[ID]])</f>
        <v>2</v>
      </c>
    </row>
    <row r="60" spans="1:19" ht="15.6" hidden="1" x14ac:dyDescent="0.3">
      <c r="A60" s="5">
        <f t="shared" si="0"/>
        <v>46079</v>
      </c>
      <c r="B60" s="39">
        <f>SUMIFS(T_Reservation[T.poly],T_Reservation[Date],T_Cal[[#This Row],[Date]])</f>
        <v>0</v>
      </c>
      <c r="C60" s="54">
        <f>SUMIFS(T_Reservation[T.ch],T_Reservation[Date],T_Cal[[#This Row],[Date]])</f>
        <v>0</v>
      </c>
      <c r="D60" s="54">
        <f>SUMIFS(T_Reservation[CCTIV],T_Reservation[Date],T_Cal[[#This Row],[Date]])</f>
        <v>0</v>
      </c>
      <c r="E60" s="55">
        <f>SUMIFS(T_Reservation[T3],T_Reservation[Date],T_Cal[[#This Row],[Date]])</f>
        <v>0</v>
      </c>
      <c r="F60" s="39">
        <f>SUMIFS(T_Reservation[T2.5],T_Reservation[Date],T_Cal[[#This Row],[Date]])</f>
        <v>0</v>
      </c>
      <c r="G60" s="39">
        <f>SUMIFS(T_Reservation[Ch-orange],T_Reservation[Date],T_Cal[[#This Row],[Date]])</f>
        <v>0</v>
      </c>
      <c r="H60" s="39">
        <f>SUMIFS(T_Reservation[Ch-beige],T_Reservation[Date],T_Cal[[#This Row],[Date]])</f>
        <v>0</v>
      </c>
      <c r="I60" s="39">
        <f>SUMIFS(T_Reservation[Bc-P],T_Reservation[Date],T_Cal[[#This Row],[Date]])</f>
        <v>0</v>
      </c>
      <c r="J60" s="39">
        <f>SUMIFS(T_Reservation[G-E],T_Reservation[Date],T_Cal[[#This Row],[Date]])</f>
        <v>0</v>
      </c>
      <c r="K60" s="39">
        <f>SUMIFS(T_Reservation[B-V],T_Reservation[Date],T_Cal[[#This Row],[Date]])</f>
        <v>0</v>
      </c>
      <c r="L60" s="39">
        <f>SUMIFS(T_Reservation[MatS1],T_Reservation[Date],T_Cal[[#This Row],[Date]])</f>
        <v>0</v>
      </c>
      <c r="M60" s="39">
        <f>SUMIFS(T_Reservation[Mats2],T_Reservation[Date],T_Cal[[#This Row],[Date]])</f>
        <v>0</v>
      </c>
      <c r="N60" s="39">
        <f>SUMIFS(T_Reservation[MatS3],T_Reservation[Date],T_Cal[[#This Row],[Date]])</f>
        <v>0</v>
      </c>
      <c r="O60" s="39">
        <f>SUMIFS(T_Reservation[MatS4],T_Reservation[Date],T_Cal[[#This Row],[Date]])</f>
        <v>0</v>
      </c>
      <c r="P60" s="39">
        <f>SUMIFS(T_Reservation[MatS5],T_Reservation[Date],T_Cal[[#This Row],[Date]])</f>
        <v>0</v>
      </c>
      <c r="Q60" s="40">
        <f>T_Cal[[#This Row],[Date]]</f>
        <v>46079</v>
      </c>
      <c r="S60" s="42">
        <f>MONTH(T_Cal[[#This Row],[ID]])</f>
        <v>2</v>
      </c>
    </row>
    <row r="61" spans="1:19" ht="15.6" hidden="1" x14ac:dyDescent="0.3">
      <c r="A61" s="5">
        <f t="shared" si="0"/>
        <v>46080</v>
      </c>
      <c r="B61" s="39">
        <f>SUMIFS(T_Reservation[T.poly],T_Reservation[Date],T_Cal[[#This Row],[Date]])</f>
        <v>0</v>
      </c>
      <c r="C61" s="54">
        <f>SUMIFS(T_Reservation[T.ch],T_Reservation[Date],T_Cal[[#This Row],[Date]])</f>
        <v>0</v>
      </c>
      <c r="D61" s="54">
        <f>SUMIFS(T_Reservation[CCTIV],T_Reservation[Date],T_Cal[[#This Row],[Date]])</f>
        <v>0</v>
      </c>
      <c r="E61" s="55">
        <f>SUMIFS(T_Reservation[T3],T_Reservation[Date],T_Cal[[#This Row],[Date]])</f>
        <v>0</v>
      </c>
      <c r="F61" s="39">
        <f>SUMIFS(T_Reservation[T2.5],T_Reservation[Date],T_Cal[[#This Row],[Date]])</f>
        <v>0</v>
      </c>
      <c r="G61" s="39">
        <f>SUMIFS(T_Reservation[Ch-orange],T_Reservation[Date],T_Cal[[#This Row],[Date]])</f>
        <v>0</v>
      </c>
      <c r="H61" s="39">
        <f>SUMIFS(T_Reservation[Ch-beige],T_Reservation[Date],T_Cal[[#This Row],[Date]])</f>
        <v>0</v>
      </c>
      <c r="I61" s="39">
        <f>SUMIFS(T_Reservation[Bc-P],T_Reservation[Date],T_Cal[[#This Row],[Date]])</f>
        <v>0</v>
      </c>
      <c r="J61" s="39">
        <f>SUMIFS(T_Reservation[G-E],T_Reservation[Date],T_Cal[[#This Row],[Date]])</f>
        <v>0</v>
      </c>
      <c r="K61" s="39">
        <f>SUMIFS(T_Reservation[B-V],T_Reservation[Date],T_Cal[[#This Row],[Date]])</f>
        <v>0</v>
      </c>
      <c r="L61" s="39">
        <f>SUMIFS(T_Reservation[MatS1],T_Reservation[Date],T_Cal[[#This Row],[Date]])</f>
        <v>0</v>
      </c>
      <c r="M61" s="39">
        <f>SUMIFS(T_Reservation[Mats2],T_Reservation[Date],T_Cal[[#This Row],[Date]])</f>
        <v>0</v>
      </c>
      <c r="N61" s="39">
        <f>SUMIFS(T_Reservation[MatS3],T_Reservation[Date],T_Cal[[#This Row],[Date]])</f>
        <v>0</v>
      </c>
      <c r="O61" s="39">
        <f>SUMIFS(T_Reservation[MatS4],T_Reservation[Date],T_Cal[[#This Row],[Date]])</f>
        <v>0</v>
      </c>
      <c r="P61" s="39">
        <f>SUMIFS(T_Reservation[MatS5],T_Reservation[Date],T_Cal[[#This Row],[Date]])</f>
        <v>0</v>
      </c>
      <c r="Q61" s="40">
        <f>T_Cal[[#This Row],[Date]]</f>
        <v>46080</v>
      </c>
      <c r="S61" s="42">
        <f>MONTH(T_Cal[[#This Row],[ID]])</f>
        <v>2</v>
      </c>
    </row>
    <row r="62" spans="1:19" ht="15.6" hidden="1" x14ac:dyDescent="0.3">
      <c r="A62" s="5">
        <f t="shared" si="0"/>
        <v>46081</v>
      </c>
      <c r="B62" s="39">
        <f>SUMIFS(T_Reservation[T.poly],T_Reservation[Date],T_Cal[[#This Row],[Date]])</f>
        <v>0</v>
      </c>
      <c r="C62" s="54">
        <f>SUMIFS(T_Reservation[T.ch],T_Reservation[Date],T_Cal[[#This Row],[Date]])</f>
        <v>0</v>
      </c>
      <c r="D62" s="54">
        <f>SUMIFS(T_Reservation[CCTIV],T_Reservation[Date],T_Cal[[#This Row],[Date]])</f>
        <v>0</v>
      </c>
      <c r="E62" s="55">
        <f>SUMIFS(T_Reservation[T3],T_Reservation[Date],T_Cal[[#This Row],[Date]])</f>
        <v>0</v>
      </c>
      <c r="F62" s="39">
        <f>SUMIFS(T_Reservation[T2.5],T_Reservation[Date],T_Cal[[#This Row],[Date]])</f>
        <v>0</v>
      </c>
      <c r="G62" s="39">
        <f>SUMIFS(T_Reservation[Ch-orange],T_Reservation[Date],T_Cal[[#This Row],[Date]])</f>
        <v>0</v>
      </c>
      <c r="H62" s="39">
        <f>SUMIFS(T_Reservation[Ch-beige],T_Reservation[Date],T_Cal[[#This Row],[Date]])</f>
        <v>0</v>
      </c>
      <c r="I62" s="39">
        <f>SUMIFS(T_Reservation[Bc-P],T_Reservation[Date],T_Cal[[#This Row],[Date]])</f>
        <v>0</v>
      </c>
      <c r="J62" s="39">
        <f>SUMIFS(T_Reservation[G-E],T_Reservation[Date],T_Cal[[#This Row],[Date]])</f>
        <v>0</v>
      </c>
      <c r="K62" s="39">
        <f>SUMIFS(T_Reservation[B-V],T_Reservation[Date],T_Cal[[#This Row],[Date]])</f>
        <v>0</v>
      </c>
      <c r="L62" s="39">
        <f>SUMIFS(T_Reservation[MatS1],T_Reservation[Date],T_Cal[[#This Row],[Date]])</f>
        <v>0</v>
      </c>
      <c r="M62" s="39">
        <f>SUMIFS(T_Reservation[Mats2],T_Reservation[Date],T_Cal[[#This Row],[Date]])</f>
        <v>0</v>
      </c>
      <c r="N62" s="39">
        <f>SUMIFS(T_Reservation[MatS3],T_Reservation[Date],T_Cal[[#This Row],[Date]])</f>
        <v>0</v>
      </c>
      <c r="O62" s="39">
        <f>SUMIFS(T_Reservation[MatS4],T_Reservation[Date],T_Cal[[#This Row],[Date]])</f>
        <v>0</v>
      </c>
      <c r="P62" s="39">
        <f>SUMIFS(T_Reservation[MatS5],T_Reservation[Date],T_Cal[[#This Row],[Date]])</f>
        <v>0</v>
      </c>
      <c r="Q62" s="40">
        <f>T_Cal[[#This Row],[Date]]</f>
        <v>46081</v>
      </c>
      <c r="S62" s="42">
        <f>MONTH(T_Cal[[#This Row],[ID]])</f>
        <v>2</v>
      </c>
    </row>
    <row r="63" spans="1:19" ht="15.6" hidden="1" x14ac:dyDescent="0.3">
      <c r="A63" s="5">
        <f t="shared" si="0"/>
        <v>46082</v>
      </c>
      <c r="B63" s="39">
        <f>SUMIFS(T_Reservation[T.poly],T_Reservation[Date],T_Cal[[#This Row],[Date]])</f>
        <v>0</v>
      </c>
      <c r="C63" s="54">
        <f>SUMIFS(T_Reservation[T.ch],T_Reservation[Date],T_Cal[[#This Row],[Date]])</f>
        <v>0</v>
      </c>
      <c r="D63" s="54">
        <f>SUMIFS(T_Reservation[CCTIV],T_Reservation[Date],T_Cal[[#This Row],[Date]])</f>
        <v>0</v>
      </c>
      <c r="E63" s="55">
        <f>SUMIFS(T_Reservation[T3],T_Reservation[Date],T_Cal[[#This Row],[Date]])</f>
        <v>0</v>
      </c>
      <c r="F63" s="39">
        <f>SUMIFS(T_Reservation[T2.5],T_Reservation[Date],T_Cal[[#This Row],[Date]])</f>
        <v>0</v>
      </c>
      <c r="G63" s="39">
        <f>SUMIFS(T_Reservation[Ch-orange],T_Reservation[Date],T_Cal[[#This Row],[Date]])</f>
        <v>0</v>
      </c>
      <c r="H63" s="39">
        <f>SUMIFS(T_Reservation[Ch-beige],T_Reservation[Date],T_Cal[[#This Row],[Date]])</f>
        <v>0</v>
      </c>
      <c r="I63" s="39">
        <f>SUMIFS(T_Reservation[Bc-P],T_Reservation[Date],T_Cal[[#This Row],[Date]])</f>
        <v>0</v>
      </c>
      <c r="J63" s="39">
        <f>SUMIFS(T_Reservation[G-E],T_Reservation[Date],T_Cal[[#This Row],[Date]])</f>
        <v>0</v>
      </c>
      <c r="K63" s="39">
        <f>SUMIFS(T_Reservation[B-V],T_Reservation[Date],T_Cal[[#This Row],[Date]])</f>
        <v>0</v>
      </c>
      <c r="L63" s="39">
        <f>SUMIFS(T_Reservation[MatS1],T_Reservation[Date],T_Cal[[#This Row],[Date]])</f>
        <v>0</v>
      </c>
      <c r="M63" s="39">
        <f>SUMIFS(T_Reservation[Mats2],T_Reservation[Date],T_Cal[[#This Row],[Date]])</f>
        <v>0</v>
      </c>
      <c r="N63" s="39">
        <f>SUMIFS(T_Reservation[MatS3],T_Reservation[Date],T_Cal[[#This Row],[Date]])</f>
        <v>0</v>
      </c>
      <c r="O63" s="39">
        <f>SUMIFS(T_Reservation[MatS4],T_Reservation[Date],T_Cal[[#This Row],[Date]])</f>
        <v>0</v>
      </c>
      <c r="P63" s="39">
        <f>SUMIFS(T_Reservation[MatS5],T_Reservation[Date],T_Cal[[#This Row],[Date]])</f>
        <v>0</v>
      </c>
      <c r="Q63" s="40">
        <f>T_Cal[[#This Row],[Date]]</f>
        <v>46082</v>
      </c>
      <c r="S63" s="42">
        <f>MONTH(T_Cal[[#This Row],[ID]])</f>
        <v>3</v>
      </c>
    </row>
    <row r="64" spans="1:19" ht="15.6" hidden="1" x14ac:dyDescent="0.3">
      <c r="A64" s="5">
        <f t="shared" si="0"/>
        <v>46083</v>
      </c>
      <c r="B64" s="39">
        <f>SUMIFS(T_Reservation[T.poly],T_Reservation[Date],T_Cal[[#This Row],[Date]])</f>
        <v>0</v>
      </c>
      <c r="C64" s="54">
        <f>SUMIFS(T_Reservation[T.ch],T_Reservation[Date],T_Cal[[#This Row],[Date]])</f>
        <v>0</v>
      </c>
      <c r="D64" s="54">
        <f>SUMIFS(T_Reservation[CCTIV],T_Reservation[Date],T_Cal[[#This Row],[Date]])</f>
        <v>0</v>
      </c>
      <c r="E64" s="55">
        <f>SUMIFS(T_Reservation[T3],T_Reservation[Date],T_Cal[[#This Row],[Date]])</f>
        <v>0</v>
      </c>
      <c r="F64" s="39">
        <f>SUMIFS(T_Reservation[T2.5],T_Reservation[Date],T_Cal[[#This Row],[Date]])</f>
        <v>0</v>
      </c>
      <c r="G64" s="39">
        <f>SUMIFS(T_Reservation[Ch-orange],T_Reservation[Date],T_Cal[[#This Row],[Date]])</f>
        <v>0</v>
      </c>
      <c r="H64" s="39">
        <f>SUMIFS(T_Reservation[Ch-beige],T_Reservation[Date],T_Cal[[#This Row],[Date]])</f>
        <v>0</v>
      </c>
      <c r="I64" s="39">
        <f>SUMIFS(T_Reservation[Bc-P],T_Reservation[Date],T_Cal[[#This Row],[Date]])</f>
        <v>0</v>
      </c>
      <c r="J64" s="39">
        <f>SUMIFS(T_Reservation[G-E],T_Reservation[Date],T_Cal[[#This Row],[Date]])</f>
        <v>0</v>
      </c>
      <c r="K64" s="39">
        <f>SUMIFS(T_Reservation[B-V],T_Reservation[Date],T_Cal[[#This Row],[Date]])</f>
        <v>0</v>
      </c>
      <c r="L64" s="39">
        <f>SUMIFS(T_Reservation[MatS1],T_Reservation[Date],T_Cal[[#This Row],[Date]])</f>
        <v>0</v>
      </c>
      <c r="M64" s="39">
        <f>SUMIFS(T_Reservation[Mats2],T_Reservation[Date],T_Cal[[#This Row],[Date]])</f>
        <v>0</v>
      </c>
      <c r="N64" s="39">
        <f>SUMIFS(T_Reservation[MatS3],T_Reservation[Date],T_Cal[[#This Row],[Date]])</f>
        <v>0</v>
      </c>
      <c r="O64" s="39">
        <f>SUMIFS(T_Reservation[MatS4],T_Reservation[Date],T_Cal[[#This Row],[Date]])</f>
        <v>0</v>
      </c>
      <c r="P64" s="39">
        <f>SUMIFS(T_Reservation[MatS5],T_Reservation[Date],T_Cal[[#This Row],[Date]])</f>
        <v>0</v>
      </c>
      <c r="Q64" s="40">
        <f>T_Cal[[#This Row],[Date]]</f>
        <v>46083</v>
      </c>
      <c r="S64" s="42">
        <f>MONTH(T_Cal[[#This Row],[ID]])</f>
        <v>3</v>
      </c>
    </row>
    <row r="65" spans="1:19" ht="15.6" hidden="1" x14ac:dyDescent="0.3">
      <c r="A65" s="5">
        <f t="shared" si="0"/>
        <v>46084</v>
      </c>
      <c r="B65" s="39">
        <f>SUMIFS(T_Reservation[T.poly],T_Reservation[Date],T_Cal[[#This Row],[Date]])</f>
        <v>0</v>
      </c>
      <c r="C65" s="54">
        <f>SUMIFS(T_Reservation[T.ch],T_Reservation[Date],T_Cal[[#This Row],[Date]])</f>
        <v>0</v>
      </c>
      <c r="D65" s="54">
        <f>SUMIFS(T_Reservation[CCTIV],T_Reservation[Date],T_Cal[[#This Row],[Date]])</f>
        <v>0</v>
      </c>
      <c r="E65" s="55">
        <f>SUMIFS(T_Reservation[T3],T_Reservation[Date],T_Cal[[#This Row],[Date]])</f>
        <v>0</v>
      </c>
      <c r="F65" s="39">
        <f>SUMIFS(T_Reservation[T2.5],T_Reservation[Date],T_Cal[[#This Row],[Date]])</f>
        <v>0</v>
      </c>
      <c r="G65" s="39">
        <f>SUMIFS(T_Reservation[Ch-orange],T_Reservation[Date],T_Cal[[#This Row],[Date]])</f>
        <v>0</v>
      </c>
      <c r="H65" s="39">
        <f>SUMIFS(T_Reservation[Ch-beige],T_Reservation[Date],T_Cal[[#This Row],[Date]])</f>
        <v>0</v>
      </c>
      <c r="I65" s="39">
        <f>SUMIFS(T_Reservation[Bc-P],T_Reservation[Date],T_Cal[[#This Row],[Date]])</f>
        <v>0</v>
      </c>
      <c r="J65" s="39">
        <f>SUMIFS(T_Reservation[G-E],T_Reservation[Date],T_Cal[[#This Row],[Date]])</f>
        <v>0</v>
      </c>
      <c r="K65" s="39">
        <f>SUMIFS(T_Reservation[B-V],T_Reservation[Date],T_Cal[[#This Row],[Date]])</f>
        <v>0</v>
      </c>
      <c r="L65" s="39">
        <f>SUMIFS(T_Reservation[MatS1],T_Reservation[Date],T_Cal[[#This Row],[Date]])</f>
        <v>0</v>
      </c>
      <c r="M65" s="39">
        <f>SUMIFS(T_Reservation[Mats2],T_Reservation[Date],T_Cal[[#This Row],[Date]])</f>
        <v>0</v>
      </c>
      <c r="N65" s="39">
        <f>SUMIFS(T_Reservation[MatS3],T_Reservation[Date],T_Cal[[#This Row],[Date]])</f>
        <v>0</v>
      </c>
      <c r="O65" s="39">
        <f>SUMIFS(T_Reservation[MatS4],T_Reservation[Date],T_Cal[[#This Row],[Date]])</f>
        <v>0</v>
      </c>
      <c r="P65" s="39">
        <f>SUMIFS(T_Reservation[MatS5],T_Reservation[Date],T_Cal[[#This Row],[Date]])</f>
        <v>0</v>
      </c>
      <c r="Q65" s="40">
        <f>T_Cal[[#This Row],[Date]]</f>
        <v>46084</v>
      </c>
      <c r="S65" s="42">
        <f>MONTH(T_Cal[[#This Row],[ID]])</f>
        <v>3</v>
      </c>
    </row>
    <row r="66" spans="1:19" ht="15.6" hidden="1" x14ac:dyDescent="0.3">
      <c r="A66" s="5">
        <f t="shared" si="0"/>
        <v>46085</v>
      </c>
      <c r="B66" s="39">
        <f>SUMIFS(T_Reservation[T.poly],T_Reservation[Date],T_Cal[[#This Row],[Date]])</f>
        <v>0</v>
      </c>
      <c r="C66" s="54">
        <f>SUMIFS(T_Reservation[T.ch],T_Reservation[Date],T_Cal[[#This Row],[Date]])</f>
        <v>0</v>
      </c>
      <c r="D66" s="54">
        <f>SUMIFS(T_Reservation[CCTIV],T_Reservation[Date],T_Cal[[#This Row],[Date]])</f>
        <v>0</v>
      </c>
      <c r="E66" s="55">
        <f>SUMIFS(T_Reservation[T3],T_Reservation[Date],T_Cal[[#This Row],[Date]])</f>
        <v>0</v>
      </c>
      <c r="F66" s="39">
        <f>SUMIFS(T_Reservation[T2.5],T_Reservation[Date],T_Cal[[#This Row],[Date]])</f>
        <v>0</v>
      </c>
      <c r="G66" s="39">
        <f>SUMIFS(T_Reservation[Ch-orange],T_Reservation[Date],T_Cal[[#This Row],[Date]])</f>
        <v>0</v>
      </c>
      <c r="H66" s="39">
        <f>SUMIFS(T_Reservation[Ch-beige],T_Reservation[Date],T_Cal[[#This Row],[Date]])</f>
        <v>0</v>
      </c>
      <c r="I66" s="39">
        <f>SUMIFS(T_Reservation[Bc-P],T_Reservation[Date],T_Cal[[#This Row],[Date]])</f>
        <v>0</v>
      </c>
      <c r="J66" s="39">
        <f>SUMIFS(T_Reservation[G-E],T_Reservation[Date],T_Cal[[#This Row],[Date]])</f>
        <v>0</v>
      </c>
      <c r="K66" s="39">
        <f>SUMIFS(T_Reservation[B-V],T_Reservation[Date],T_Cal[[#This Row],[Date]])</f>
        <v>0</v>
      </c>
      <c r="L66" s="39">
        <f>SUMIFS(T_Reservation[MatS1],T_Reservation[Date],T_Cal[[#This Row],[Date]])</f>
        <v>0</v>
      </c>
      <c r="M66" s="39">
        <f>SUMIFS(T_Reservation[Mats2],T_Reservation[Date],T_Cal[[#This Row],[Date]])</f>
        <v>0</v>
      </c>
      <c r="N66" s="39">
        <f>SUMIFS(T_Reservation[MatS3],T_Reservation[Date],T_Cal[[#This Row],[Date]])</f>
        <v>0</v>
      </c>
      <c r="O66" s="39">
        <f>SUMIFS(T_Reservation[MatS4],T_Reservation[Date],T_Cal[[#This Row],[Date]])</f>
        <v>0</v>
      </c>
      <c r="P66" s="39">
        <f>SUMIFS(T_Reservation[MatS5],T_Reservation[Date],T_Cal[[#This Row],[Date]])</f>
        <v>0</v>
      </c>
      <c r="Q66" s="40">
        <f>T_Cal[[#This Row],[Date]]</f>
        <v>46085</v>
      </c>
      <c r="S66" s="42">
        <f>MONTH(T_Cal[[#This Row],[ID]])</f>
        <v>3</v>
      </c>
    </row>
    <row r="67" spans="1:19" ht="15.6" hidden="1" x14ac:dyDescent="0.3">
      <c r="A67" s="5">
        <f t="shared" si="0"/>
        <v>46086</v>
      </c>
      <c r="B67" s="39">
        <f>SUMIFS(T_Reservation[T.poly],T_Reservation[Date],T_Cal[[#This Row],[Date]])</f>
        <v>0</v>
      </c>
      <c r="C67" s="54">
        <f>SUMIFS(T_Reservation[T.ch],T_Reservation[Date],T_Cal[[#This Row],[Date]])</f>
        <v>0</v>
      </c>
      <c r="D67" s="54">
        <f>SUMIFS(T_Reservation[CCTIV],T_Reservation[Date],T_Cal[[#This Row],[Date]])</f>
        <v>0</v>
      </c>
      <c r="E67" s="55">
        <f>SUMIFS(T_Reservation[T3],T_Reservation[Date],T_Cal[[#This Row],[Date]])</f>
        <v>0</v>
      </c>
      <c r="F67" s="39">
        <f>SUMIFS(T_Reservation[T2.5],T_Reservation[Date],T_Cal[[#This Row],[Date]])</f>
        <v>0</v>
      </c>
      <c r="G67" s="39">
        <f>SUMIFS(T_Reservation[Ch-orange],T_Reservation[Date],T_Cal[[#This Row],[Date]])</f>
        <v>0</v>
      </c>
      <c r="H67" s="39">
        <f>SUMIFS(T_Reservation[Ch-beige],T_Reservation[Date],T_Cal[[#This Row],[Date]])</f>
        <v>0</v>
      </c>
      <c r="I67" s="39">
        <f>SUMIFS(T_Reservation[Bc-P],T_Reservation[Date],T_Cal[[#This Row],[Date]])</f>
        <v>0</v>
      </c>
      <c r="J67" s="39">
        <f>SUMIFS(T_Reservation[G-E],T_Reservation[Date],T_Cal[[#This Row],[Date]])</f>
        <v>0</v>
      </c>
      <c r="K67" s="39">
        <f>SUMIFS(T_Reservation[B-V],T_Reservation[Date],T_Cal[[#This Row],[Date]])</f>
        <v>0</v>
      </c>
      <c r="L67" s="39">
        <f>SUMIFS(T_Reservation[MatS1],T_Reservation[Date],T_Cal[[#This Row],[Date]])</f>
        <v>0</v>
      </c>
      <c r="M67" s="39">
        <f>SUMIFS(T_Reservation[Mats2],T_Reservation[Date],T_Cal[[#This Row],[Date]])</f>
        <v>0</v>
      </c>
      <c r="N67" s="39">
        <f>SUMIFS(T_Reservation[MatS3],T_Reservation[Date],T_Cal[[#This Row],[Date]])</f>
        <v>0</v>
      </c>
      <c r="O67" s="39">
        <f>SUMIFS(T_Reservation[MatS4],T_Reservation[Date],T_Cal[[#This Row],[Date]])</f>
        <v>0</v>
      </c>
      <c r="P67" s="39">
        <f>SUMIFS(T_Reservation[MatS5],T_Reservation[Date],T_Cal[[#This Row],[Date]])</f>
        <v>0</v>
      </c>
      <c r="Q67" s="40">
        <f>T_Cal[[#This Row],[Date]]</f>
        <v>46086</v>
      </c>
      <c r="S67" s="42">
        <f>MONTH(T_Cal[[#This Row],[ID]])</f>
        <v>3</v>
      </c>
    </row>
    <row r="68" spans="1:19" ht="15.6" hidden="1" x14ac:dyDescent="0.3">
      <c r="A68" s="5">
        <f t="shared" si="0"/>
        <v>46087</v>
      </c>
      <c r="B68" s="39">
        <f>SUMIFS(T_Reservation[T.poly],T_Reservation[Date],T_Cal[[#This Row],[Date]])</f>
        <v>0</v>
      </c>
      <c r="C68" s="54">
        <f>SUMIFS(T_Reservation[T.ch],T_Reservation[Date],T_Cal[[#This Row],[Date]])</f>
        <v>0</v>
      </c>
      <c r="D68" s="54">
        <f>SUMIFS(T_Reservation[CCTIV],T_Reservation[Date],T_Cal[[#This Row],[Date]])</f>
        <v>0</v>
      </c>
      <c r="E68" s="55">
        <f>SUMIFS(T_Reservation[T3],T_Reservation[Date],T_Cal[[#This Row],[Date]])</f>
        <v>0</v>
      </c>
      <c r="F68" s="39">
        <f>SUMIFS(T_Reservation[T2.5],T_Reservation[Date],T_Cal[[#This Row],[Date]])</f>
        <v>0</v>
      </c>
      <c r="G68" s="39">
        <f>SUMIFS(T_Reservation[Ch-orange],T_Reservation[Date],T_Cal[[#This Row],[Date]])</f>
        <v>0</v>
      </c>
      <c r="H68" s="39">
        <f>SUMIFS(T_Reservation[Ch-beige],T_Reservation[Date],T_Cal[[#This Row],[Date]])</f>
        <v>0</v>
      </c>
      <c r="I68" s="39">
        <f>SUMIFS(T_Reservation[Bc-P],T_Reservation[Date],T_Cal[[#This Row],[Date]])</f>
        <v>0</v>
      </c>
      <c r="J68" s="39">
        <f>SUMIFS(T_Reservation[G-E],T_Reservation[Date],T_Cal[[#This Row],[Date]])</f>
        <v>0</v>
      </c>
      <c r="K68" s="39">
        <f>SUMIFS(T_Reservation[B-V],T_Reservation[Date],T_Cal[[#This Row],[Date]])</f>
        <v>0</v>
      </c>
      <c r="L68" s="39">
        <f>SUMIFS(T_Reservation[MatS1],T_Reservation[Date],T_Cal[[#This Row],[Date]])</f>
        <v>0</v>
      </c>
      <c r="M68" s="39">
        <f>SUMIFS(T_Reservation[Mats2],T_Reservation[Date],T_Cal[[#This Row],[Date]])</f>
        <v>0</v>
      </c>
      <c r="N68" s="39">
        <f>SUMIFS(T_Reservation[MatS3],T_Reservation[Date],T_Cal[[#This Row],[Date]])</f>
        <v>0</v>
      </c>
      <c r="O68" s="39">
        <f>SUMIFS(T_Reservation[MatS4],T_Reservation[Date],T_Cal[[#This Row],[Date]])</f>
        <v>0</v>
      </c>
      <c r="P68" s="39">
        <f>SUMIFS(T_Reservation[MatS5],T_Reservation[Date],T_Cal[[#This Row],[Date]])</f>
        <v>0</v>
      </c>
      <c r="Q68" s="40">
        <f>T_Cal[[#This Row],[Date]]</f>
        <v>46087</v>
      </c>
      <c r="S68" s="42">
        <f>MONTH(T_Cal[[#This Row],[ID]])</f>
        <v>3</v>
      </c>
    </row>
    <row r="69" spans="1:19" ht="15.6" hidden="1" x14ac:dyDescent="0.3">
      <c r="A69" s="5">
        <f t="shared" si="0"/>
        <v>46088</v>
      </c>
      <c r="B69" s="39">
        <f>SUMIFS(T_Reservation[T.poly],T_Reservation[Date],T_Cal[[#This Row],[Date]])</f>
        <v>0</v>
      </c>
      <c r="C69" s="54">
        <f>SUMIFS(T_Reservation[T.ch],T_Reservation[Date],T_Cal[[#This Row],[Date]])</f>
        <v>0</v>
      </c>
      <c r="D69" s="54">
        <f>SUMIFS(T_Reservation[CCTIV],T_Reservation[Date],T_Cal[[#This Row],[Date]])</f>
        <v>0</v>
      </c>
      <c r="E69" s="55">
        <f>SUMIFS(T_Reservation[T3],T_Reservation[Date],T_Cal[[#This Row],[Date]])</f>
        <v>0</v>
      </c>
      <c r="F69" s="39">
        <f>SUMIFS(T_Reservation[T2.5],T_Reservation[Date],T_Cal[[#This Row],[Date]])</f>
        <v>0</v>
      </c>
      <c r="G69" s="39">
        <f>SUMIFS(T_Reservation[Ch-orange],T_Reservation[Date],T_Cal[[#This Row],[Date]])</f>
        <v>0</v>
      </c>
      <c r="H69" s="39">
        <f>SUMIFS(T_Reservation[Ch-beige],T_Reservation[Date],T_Cal[[#This Row],[Date]])</f>
        <v>0</v>
      </c>
      <c r="I69" s="39">
        <f>SUMIFS(T_Reservation[Bc-P],T_Reservation[Date],T_Cal[[#This Row],[Date]])</f>
        <v>0</v>
      </c>
      <c r="J69" s="39">
        <f>SUMIFS(T_Reservation[G-E],T_Reservation[Date],T_Cal[[#This Row],[Date]])</f>
        <v>0</v>
      </c>
      <c r="K69" s="39">
        <f>SUMIFS(T_Reservation[B-V],T_Reservation[Date],T_Cal[[#This Row],[Date]])</f>
        <v>0</v>
      </c>
      <c r="L69" s="39">
        <f>SUMIFS(T_Reservation[MatS1],T_Reservation[Date],T_Cal[[#This Row],[Date]])</f>
        <v>0</v>
      </c>
      <c r="M69" s="39">
        <f>SUMIFS(T_Reservation[Mats2],T_Reservation[Date],T_Cal[[#This Row],[Date]])</f>
        <v>0</v>
      </c>
      <c r="N69" s="39">
        <f>SUMIFS(T_Reservation[MatS3],T_Reservation[Date],T_Cal[[#This Row],[Date]])</f>
        <v>0</v>
      </c>
      <c r="O69" s="39">
        <f>SUMIFS(T_Reservation[MatS4],T_Reservation[Date],T_Cal[[#This Row],[Date]])</f>
        <v>0</v>
      </c>
      <c r="P69" s="39">
        <f>SUMIFS(T_Reservation[MatS5],T_Reservation[Date],T_Cal[[#This Row],[Date]])</f>
        <v>0</v>
      </c>
      <c r="Q69" s="40">
        <f>T_Cal[[#This Row],[Date]]</f>
        <v>46088</v>
      </c>
      <c r="S69" s="42">
        <f>MONTH(T_Cal[[#This Row],[ID]])</f>
        <v>3</v>
      </c>
    </row>
    <row r="70" spans="1:19" ht="15.6" hidden="1" x14ac:dyDescent="0.3">
      <c r="A70" s="5">
        <f t="shared" ref="A70:A133" si="1">A69+1</f>
        <v>46089</v>
      </c>
      <c r="B70" s="39">
        <f>SUMIFS(T_Reservation[T.poly],T_Reservation[Date],T_Cal[[#This Row],[Date]])</f>
        <v>0</v>
      </c>
      <c r="C70" s="54">
        <f>SUMIFS(T_Reservation[T.ch],T_Reservation[Date],T_Cal[[#This Row],[Date]])</f>
        <v>0</v>
      </c>
      <c r="D70" s="54">
        <f>SUMIFS(T_Reservation[CCTIV],T_Reservation[Date],T_Cal[[#This Row],[Date]])</f>
        <v>0</v>
      </c>
      <c r="E70" s="55">
        <f>SUMIFS(T_Reservation[T3],T_Reservation[Date],T_Cal[[#This Row],[Date]])</f>
        <v>0</v>
      </c>
      <c r="F70" s="39">
        <f>SUMIFS(T_Reservation[T2.5],T_Reservation[Date],T_Cal[[#This Row],[Date]])</f>
        <v>0</v>
      </c>
      <c r="G70" s="39">
        <f>SUMIFS(T_Reservation[Ch-orange],T_Reservation[Date],T_Cal[[#This Row],[Date]])</f>
        <v>0</v>
      </c>
      <c r="H70" s="39">
        <f>SUMIFS(T_Reservation[Ch-beige],T_Reservation[Date],T_Cal[[#This Row],[Date]])</f>
        <v>0</v>
      </c>
      <c r="I70" s="39">
        <f>SUMIFS(T_Reservation[Bc-P],T_Reservation[Date],T_Cal[[#This Row],[Date]])</f>
        <v>0</v>
      </c>
      <c r="J70" s="39">
        <f>SUMIFS(T_Reservation[G-E],T_Reservation[Date],T_Cal[[#This Row],[Date]])</f>
        <v>0</v>
      </c>
      <c r="K70" s="39">
        <f>SUMIFS(T_Reservation[B-V],T_Reservation[Date],T_Cal[[#This Row],[Date]])</f>
        <v>0</v>
      </c>
      <c r="L70" s="39">
        <f>SUMIFS(T_Reservation[MatS1],T_Reservation[Date],T_Cal[[#This Row],[Date]])</f>
        <v>0</v>
      </c>
      <c r="M70" s="39">
        <f>SUMIFS(T_Reservation[Mats2],T_Reservation[Date],T_Cal[[#This Row],[Date]])</f>
        <v>0</v>
      </c>
      <c r="N70" s="39">
        <f>SUMIFS(T_Reservation[MatS3],T_Reservation[Date],T_Cal[[#This Row],[Date]])</f>
        <v>0</v>
      </c>
      <c r="O70" s="39">
        <f>SUMIFS(T_Reservation[MatS4],T_Reservation[Date],T_Cal[[#This Row],[Date]])</f>
        <v>0</v>
      </c>
      <c r="P70" s="39">
        <f>SUMIFS(T_Reservation[MatS5],T_Reservation[Date],T_Cal[[#This Row],[Date]])</f>
        <v>0</v>
      </c>
      <c r="Q70" s="40">
        <f>T_Cal[[#This Row],[Date]]</f>
        <v>46089</v>
      </c>
      <c r="S70" s="42">
        <f>MONTH(T_Cal[[#This Row],[ID]])</f>
        <v>3</v>
      </c>
    </row>
    <row r="71" spans="1:19" ht="15.6" hidden="1" x14ac:dyDescent="0.3">
      <c r="A71" s="5">
        <f t="shared" si="1"/>
        <v>46090</v>
      </c>
      <c r="B71" s="39">
        <f>SUMIFS(T_Reservation[T.poly],T_Reservation[Date],T_Cal[[#This Row],[Date]])</f>
        <v>0</v>
      </c>
      <c r="C71" s="54">
        <f>SUMIFS(T_Reservation[T.ch],T_Reservation[Date],T_Cal[[#This Row],[Date]])</f>
        <v>0</v>
      </c>
      <c r="D71" s="54">
        <f>SUMIFS(T_Reservation[CCTIV],T_Reservation[Date],T_Cal[[#This Row],[Date]])</f>
        <v>0</v>
      </c>
      <c r="E71" s="55">
        <f>SUMIFS(T_Reservation[T3],T_Reservation[Date],T_Cal[[#This Row],[Date]])</f>
        <v>0</v>
      </c>
      <c r="F71" s="39">
        <f>SUMIFS(T_Reservation[T2.5],T_Reservation[Date],T_Cal[[#This Row],[Date]])</f>
        <v>0</v>
      </c>
      <c r="G71" s="39">
        <f>SUMIFS(T_Reservation[Ch-orange],T_Reservation[Date],T_Cal[[#This Row],[Date]])</f>
        <v>0</v>
      </c>
      <c r="H71" s="39">
        <f>SUMIFS(T_Reservation[Ch-beige],T_Reservation[Date],T_Cal[[#This Row],[Date]])</f>
        <v>0</v>
      </c>
      <c r="I71" s="39">
        <f>SUMIFS(T_Reservation[Bc-P],T_Reservation[Date],T_Cal[[#This Row],[Date]])</f>
        <v>0</v>
      </c>
      <c r="J71" s="39">
        <f>SUMIFS(T_Reservation[G-E],T_Reservation[Date],T_Cal[[#This Row],[Date]])</f>
        <v>0</v>
      </c>
      <c r="K71" s="39">
        <f>SUMIFS(T_Reservation[B-V],T_Reservation[Date],T_Cal[[#This Row],[Date]])</f>
        <v>0</v>
      </c>
      <c r="L71" s="39">
        <f>SUMIFS(T_Reservation[MatS1],T_Reservation[Date],T_Cal[[#This Row],[Date]])</f>
        <v>0</v>
      </c>
      <c r="M71" s="39">
        <f>SUMIFS(T_Reservation[Mats2],T_Reservation[Date],T_Cal[[#This Row],[Date]])</f>
        <v>0</v>
      </c>
      <c r="N71" s="39">
        <f>SUMIFS(T_Reservation[MatS3],T_Reservation[Date],T_Cal[[#This Row],[Date]])</f>
        <v>0</v>
      </c>
      <c r="O71" s="39">
        <f>SUMIFS(T_Reservation[MatS4],T_Reservation[Date],T_Cal[[#This Row],[Date]])</f>
        <v>0</v>
      </c>
      <c r="P71" s="39">
        <f>SUMIFS(T_Reservation[MatS5],T_Reservation[Date],T_Cal[[#This Row],[Date]])</f>
        <v>0</v>
      </c>
      <c r="Q71" s="40">
        <f>T_Cal[[#This Row],[Date]]</f>
        <v>46090</v>
      </c>
      <c r="S71" s="42">
        <f>MONTH(T_Cal[[#This Row],[ID]])</f>
        <v>3</v>
      </c>
    </row>
    <row r="72" spans="1:19" ht="15.6" hidden="1" x14ac:dyDescent="0.3">
      <c r="A72" s="5">
        <f t="shared" si="1"/>
        <v>46091</v>
      </c>
      <c r="B72" s="39">
        <f>SUMIFS(T_Reservation[T.poly],T_Reservation[Date],T_Cal[[#This Row],[Date]])</f>
        <v>0</v>
      </c>
      <c r="C72" s="54">
        <f>SUMIFS(T_Reservation[T.ch],T_Reservation[Date],T_Cal[[#This Row],[Date]])</f>
        <v>0</v>
      </c>
      <c r="D72" s="54">
        <f>SUMIFS(T_Reservation[CCTIV],T_Reservation[Date],T_Cal[[#This Row],[Date]])</f>
        <v>0</v>
      </c>
      <c r="E72" s="55">
        <f>SUMIFS(T_Reservation[T3],T_Reservation[Date],T_Cal[[#This Row],[Date]])</f>
        <v>0</v>
      </c>
      <c r="F72" s="39">
        <f>SUMIFS(T_Reservation[T2.5],T_Reservation[Date],T_Cal[[#This Row],[Date]])</f>
        <v>0</v>
      </c>
      <c r="G72" s="39">
        <f>SUMIFS(T_Reservation[Ch-orange],T_Reservation[Date],T_Cal[[#This Row],[Date]])</f>
        <v>0</v>
      </c>
      <c r="H72" s="39">
        <f>SUMIFS(T_Reservation[Ch-beige],T_Reservation[Date],T_Cal[[#This Row],[Date]])</f>
        <v>0</v>
      </c>
      <c r="I72" s="39">
        <f>SUMIFS(T_Reservation[Bc-P],T_Reservation[Date],T_Cal[[#This Row],[Date]])</f>
        <v>0</v>
      </c>
      <c r="J72" s="39">
        <f>SUMIFS(T_Reservation[G-E],T_Reservation[Date],T_Cal[[#This Row],[Date]])</f>
        <v>0</v>
      </c>
      <c r="K72" s="39">
        <f>SUMIFS(T_Reservation[B-V],T_Reservation[Date],T_Cal[[#This Row],[Date]])</f>
        <v>0</v>
      </c>
      <c r="L72" s="39">
        <f>SUMIFS(T_Reservation[MatS1],T_Reservation[Date],T_Cal[[#This Row],[Date]])</f>
        <v>0</v>
      </c>
      <c r="M72" s="39">
        <f>SUMIFS(T_Reservation[Mats2],T_Reservation[Date],T_Cal[[#This Row],[Date]])</f>
        <v>0</v>
      </c>
      <c r="N72" s="39">
        <f>SUMIFS(T_Reservation[MatS3],T_Reservation[Date],T_Cal[[#This Row],[Date]])</f>
        <v>0</v>
      </c>
      <c r="O72" s="39">
        <f>SUMIFS(T_Reservation[MatS4],T_Reservation[Date],T_Cal[[#This Row],[Date]])</f>
        <v>0</v>
      </c>
      <c r="P72" s="39">
        <f>SUMIFS(T_Reservation[MatS5],T_Reservation[Date],T_Cal[[#This Row],[Date]])</f>
        <v>0</v>
      </c>
      <c r="Q72" s="40">
        <f>T_Cal[[#This Row],[Date]]</f>
        <v>46091</v>
      </c>
      <c r="S72" s="42">
        <f>MONTH(T_Cal[[#This Row],[ID]])</f>
        <v>3</v>
      </c>
    </row>
    <row r="73" spans="1:19" ht="15.6" hidden="1" x14ac:dyDescent="0.3">
      <c r="A73" s="5">
        <f t="shared" si="1"/>
        <v>46092</v>
      </c>
      <c r="B73" s="39">
        <f>SUMIFS(T_Reservation[T.poly],T_Reservation[Date],T_Cal[[#This Row],[Date]])</f>
        <v>0</v>
      </c>
      <c r="C73" s="54">
        <f>SUMIFS(T_Reservation[T.ch],T_Reservation[Date],T_Cal[[#This Row],[Date]])</f>
        <v>0</v>
      </c>
      <c r="D73" s="54">
        <f>SUMIFS(T_Reservation[CCTIV],T_Reservation[Date],T_Cal[[#This Row],[Date]])</f>
        <v>0</v>
      </c>
      <c r="E73" s="55">
        <f>SUMIFS(T_Reservation[T3],T_Reservation[Date],T_Cal[[#This Row],[Date]])</f>
        <v>0</v>
      </c>
      <c r="F73" s="39">
        <f>SUMIFS(T_Reservation[T2.5],T_Reservation[Date],T_Cal[[#This Row],[Date]])</f>
        <v>0</v>
      </c>
      <c r="G73" s="39">
        <f>SUMIFS(T_Reservation[Ch-orange],T_Reservation[Date],T_Cal[[#This Row],[Date]])</f>
        <v>0</v>
      </c>
      <c r="H73" s="39">
        <f>SUMIFS(T_Reservation[Ch-beige],T_Reservation[Date],T_Cal[[#This Row],[Date]])</f>
        <v>0</v>
      </c>
      <c r="I73" s="39">
        <f>SUMIFS(T_Reservation[Bc-P],T_Reservation[Date],T_Cal[[#This Row],[Date]])</f>
        <v>0</v>
      </c>
      <c r="J73" s="39">
        <f>SUMIFS(T_Reservation[G-E],T_Reservation[Date],T_Cal[[#This Row],[Date]])</f>
        <v>0</v>
      </c>
      <c r="K73" s="39">
        <f>SUMIFS(T_Reservation[B-V],T_Reservation[Date],T_Cal[[#This Row],[Date]])</f>
        <v>0</v>
      </c>
      <c r="L73" s="39">
        <f>SUMIFS(T_Reservation[MatS1],T_Reservation[Date],T_Cal[[#This Row],[Date]])</f>
        <v>0</v>
      </c>
      <c r="M73" s="39">
        <f>SUMIFS(T_Reservation[Mats2],T_Reservation[Date],T_Cal[[#This Row],[Date]])</f>
        <v>0</v>
      </c>
      <c r="N73" s="39">
        <f>SUMIFS(T_Reservation[MatS3],T_Reservation[Date],T_Cal[[#This Row],[Date]])</f>
        <v>0</v>
      </c>
      <c r="O73" s="39">
        <f>SUMIFS(T_Reservation[MatS4],T_Reservation[Date],T_Cal[[#This Row],[Date]])</f>
        <v>0</v>
      </c>
      <c r="P73" s="39">
        <f>SUMIFS(T_Reservation[MatS5],T_Reservation[Date],T_Cal[[#This Row],[Date]])</f>
        <v>0</v>
      </c>
      <c r="Q73" s="40">
        <f>T_Cal[[#This Row],[Date]]</f>
        <v>46092</v>
      </c>
      <c r="S73" s="42">
        <f>MONTH(T_Cal[[#This Row],[ID]])</f>
        <v>3</v>
      </c>
    </row>
    <row r="74" spans="1:19" ht="15.6" hidden="1" x14ac:dyDescent="0.3">
      <c r="A74" s="5">
        <f t="shared" si="1"/>
        <v>46093</v>
      </c>
      <c r="B74" s="39">
        <f>SUMIFS(T_Reservation[T.poly],T_Reservation[Date],T_Cal[[#This Row],[Date]])</f>
        <v>0</v>
      </c>
      <c r="C74" s="54">
        <f>SUMIFS(T_Reservation[T.ch],T_Reservation[Date],T_Cal[[#This Row],[Date]])</f>
        <v>0</v>
      </c>
      <c r="D74" s="54">
        <f>SUMIFS(T_Reservation[CCTIV],T_Reservation[Date],T_Cal[[#This Row],[Date]])</f>
        <v>0</v>
      </c>
      <c r="E74" s="55">
        <f>SUMIFS(T_Reservation[T3],T_Reservation[Date],T_Cal[[#This Row],[Date]])</f>
        <v>0</v>
      </c>
      <c r="F74" s="39">
        <f>SUMIFS(T_Reservation[T2.5],T_Reservation[Date],T_Cal[[#This Row],[Date]])</f>
        <v>0</v>
      </c>
      <c r="G74" s="39">
        <f>SUMIFS(T_Reservation[Ch-orange],T_Reservation[Date],T_Cal[[#This Row],[Date]])</f>
        <v>0</v>
      </c>
      <c r="H74" s="39">
        <f>SUMIFS(T_Reservation[Ch-beige],T_Reservation[Date],T_Cal[[#This Row],[Date]])</f>
        <v>0</v>
      </c>
      <c r="I74" s="39">
        <f>SUMIFS(T_Reservation[Bc-P],T_Reservation[Date],T_Cal[[#This Row],[Date]])</f>
        <v>0</v>
      </c>
      <c r="J74" s="39">
        <f>SUMIFS(T_Reservation[G-E],T_Reservation[Date],T_Cal[[#This Row],[Date]])</f>
        <v>0</v>
      </c>
      <c r="K74" s="39">
        <f>SUMIFS(T_Reservation[B-V],T_Reservation[Date],T_Cal[[#This Row],[Date]])</f>
        <v>0</v>
      </c>
      <c r="L74" s="39">
        <f>SUMIFS(T_Reservation[MatS1],T_Reservation[Date],T_Cal[[#This Row],[Date]])</f>
        <v>0</v>
      </c>
      <c r="M74" s="39">
        <f>SUMIFS(T_Reservation[Mats2],T_Reservation[Date],T_Cal[[#This Row],[Date]])</f>
        <v>0</v>
      </c>
      <c r="N74" s="39">
        <f>SUMIFS(T_Reservation[MatS3],T_Reservation[Date],T_Cal[[#This Row],[Date]])</f>
        <v>0</v>
      </c>
      <c r="O74" s="39">
        <f>SUMIFS(T_Reservation[MatS4],T_Reservation[Date],T_Cal[[#This Row],[Date]])</f>
        <v>0</v>
      </c>
      <c r="P74" s="39">
        <f>SUMIFS(T_Reservation[MatS5],T_Reservation[Date],T_Cal[[#This Row],[Date]])</f>
        <v>0</v>
      </c>
      <c r="Q74" s="40">
        <f>T_Cal[[#This Row],[Date]]</f>
        <v>46093</v>
      </c>
      <c r="S74" s="42">
        <f>MONTH(T_Cal[[#This Row],[ID]])</f>
        <v>3</v>
      </c>
    </row>
    <row r="75" spans="1:19" ht="15.6" hidden="1" x14ac:dyDescent="0.3">
      <c r="A75" s="5">
        <f t="shared" si="1"/>
        <v>46094</v>
      </c>
      <c r="B75" s="39">
        <f>SUMIFS(T_Reservation[T.poly],T_Reservation[Date],T_Cal[[#This Row],[Date]])</f>
        <v>0</v>
      </c>
      <c r="C75" s="54">
        <f>SUMIFS(T_Reservation[T.ch],T_Reservation[Date],T_Cal[[#This Row],[Date]])</f>
        <v>0</v>
      </c>
      <c r="D75" s="54">
        <f>SUMIFS(T_Reservation[CCTIV],T_Reservation[Date],T_Cal[[#This Row],[Date]])</f>
        <v>0</v>
      </c>
      <c r="E75" s="55">
        <f>SUMIFS(T_Reservation[T3],T_Reservation[Date],T_Cal[[#This Row],[Date]])</f>
        <v>0</v>
      </c>
      <c r="F75" s="39">
        <f>SUMIFS(T_Reservation[T2.5],T_Reservation[Date],T_Cal[[#This Row],[Date]])</f>
        <v>0</v>
      </c>
      <c r="G75" s="39">
        <f>SUMIFS(T_Reservation[Ch-orange],T_Reservation[Date],T_Cal[[#This Row],[Date]])</f>
        <v>0</v>
      </c>
      <c r="H75" s="39">
        <f>SUMIFS(T_Reservation[Ch-beige],T_Reservation[Date],T_Cal[[#This Row],[Date]])</f>
        <v>0</v>
      </c>
      <c r="I75" s="39">
        <f>SUMIFS(T_Reservation[Bc-P],T_Reservation[Date],T_Cal[[#This Row],[Date]])</f>
        <v>0</v>
      </c>
      <c r="J75" s="39">
        <f>SUMIFS(T_Reservation[G-E],T_Reservation[Date],T_Cal[[#This Row],[Date]])</f>
        <v>0</v>
      </c>
      <c r="K75" s="39">
        <f>SUMIFS(T_Reservation[B-V],T_Reservation[Date],T_Cal[[#This Row],[Date]])</f>
        <v>0</v>
      </c>
      <c r="L75" s="39">
        <f>SUMIFS(T_Reservation[MatS1],T_Reservation[Date],T_Cal[[#This Row],[Date]])</f>
        <v>0</v>
      </c>
      <c r="M75" s="39">
        <f>SUMIFS(T_Reservation[Mats2],T_Reservation[Date],T_Cal[[#This Row],[Date]])</f>
        <v>0</v>
      </c>
      <c r="N75" s="39">
        <f>SUMIFS(T_Reservation[MatS3],T_Reservation[Date],T_Cal[[#This Row],[Date]])</f>
        <v>0</v>
      </c>
      <c r="O75" s="39">
        <f>SUMIFS(T_Reservation[MatS4],T_Reservation[Date],T_Cal[[#This Row],[Date]])</f>
        <v>0</v>
      </c>
      <c r="P75" s="39">
        <f>SUMIFS(T_Reservation[MatS5],T_Reservation[Date],T_Cal[[#This Row],[Date]])</f>
        <v>0</v>
      </c>
      <c r="Q75" s="40">
        <f>T_Cal[[#This Row],[Date]]</f>
        <v>46094</v>
      </c>
      <c r="S75" s="42">
        <f>MONTH(T_Cal[[#This Row],[ID]])</f>
        <v>3</v>
      </c>
    </row>
    <row r="76" spans="1:19" ht="15.6" hidden="1" x14ac:dyDescent="0.3">
      <c r="A76" s="5">
        <f t="shared" si="1"/>
        <v>46095</v>
      </c>
      <c r="B76" s="39">
        <f>SUMIFS(T_Reservation[T.poly],T_Reservation[Date],T_Cal[[#This Row],[Date]])</f>
        <v>0</v>
      </c>
      <c r="C76" s="54">
        <f>SUMIFS(T_Reservation[T.ch],T_Reservation[Date],T_Cal[[#This Row],[Date]])</f>
        <v>0</v>
      </c>
      <c r="D76" s="54">
        <f>SUMIFS(T_Reservation[CCTIV],T_Reservation[Date],T_Cal[[#This Row],[Date]])</f>
        <v>0</v>
      </c>
      <c r="E76" s="55">
        <f>SUMIFS(T_Reservation[T3],T_Reservation[Date],T_Cal[[#This Row],[Date]])</f>
        <v>0</v>
      </c>
      <c r="F76" s="39">
        <f>SUMIFS(T_Reservation[T2.5],T_Reservation[Date],T_Cal[[#This Row],[Date]])</f>
        <v>0</v>
      </c>
      <c r="G76" s="39">
        <f>SUMIFS(T_Reservation[Ch-orange],T_Reservation[Date],T_Cal[[#This Row],[Date]])</f>
        <v>0</v>
      </c>
      <c r="H76" s="39">
        <f>SUMIFS(T_Reservation[Ch-beige],T_Reservation[Date],T_Cal[[#This Row],[Date]])</f>
        <v>0</v>
      </c>
      <c r="I76" s="39">
        <f>SUMIFS(T_Reservation[Bc-P],T_Reservation[Date],T_Cal[[#This Row],[Date]])</f>
        <v>0</v>
      </c>
      <c r="J76" s="39">
        <f>SUMIFS(T_Reservation[G-E],T_Reservation[Date],T_Cal[[#This Row],[Date]])</f>
        <v>0</v>
      </c>
      <c r="K76" s="39">
        <f>SUMIFS(T_Reservation[B-V],T_Reservation[Date],T_Cal[[#This Row],[Date]])</f>
        <v>0</v>
      </c>
      <c r="L76" s="39">
        <f>SUMIFS(T_Reservation[MatS1],T_Reservation[Date],T_Cal[[#This Row],[Date]])</f>
        <v>0</v>
      </c>
      <c r="M76" s="39">
        <f>SUMIFS(T_Reservation[Mats2],T_Reservation[Date],T_Cal[[#This Row],[Date]])</f>
        <v>0</v>
      </c>
      <c r="N76" s="39">
        <f>SUMIFS(T_Reservation[MatS3],T_Reservation[Date],T_Cal[[#This Row],[Date]])</f>
        <v>0</v>
      </c>
      <c r="O76" s="39">
        <f>SUMIFS(T_Reservation[MatS4],T_Reservation[Date],T_Cal[[#This Row],[Date]])</f>
        <v>0</v>
      </c>
      <c r="P76" s="39">
        <f>SUMIFS(T_Reservation[MatS5],T_Reservation[Date],T_Cal[[#This Row],[Date]])</f>
        <v>0</v>
      </c>
      <c r="Q76" s="40">
        <f>T_Cal[[#This Row],[Date]]</f>
        <v>46095</v>
      </c>
      <c r="S76" s="42">
        <f>MONTH(T_Cal[[#This Row],[ID]])</f>
        <v>3</v>
      </c>
    </row>
    <row r="77" spans="1:19" ht="15.6" hidden="1" x14ac:dyDescent="0.3">
      <c r="A77" s="5">
        <f t="shared" si="1"/>
        <v>46096</v>
      </c>
      <c r="B77" s="39">
        <f>SUMIFS(T_Reservation[T.poly],T_Reservation[Date],T_Cal[[#This Row],[Date]])</f>
        <v>0</v>
      </c>
      <c r="C77" s="54">
        <f>SUMIFS(T_Reservation[T.ch],T_Reservation[Date],T_Cal[[#This Row],[Date]])</f>
        <v>0</v>
      </c>
      <c r="D77" s="54">
        <f>SUMIFS(T_Reservation[CCTIV],T_Reservation[Date],T_Cal[[#This Row],[Date]])</f>
        <v>0</v>
      </c>
      <c r="E77" s="55">
        <f>SUMIFS(T_Reservation[T3],T_Reservation[Date],T_Cal[[#This Row],[Date]])</f>
        <v>0</v>
      </c>
      <c r="F77" s="39">
        <f>SUMIFS(T_Reservation[T2.5],T_Reservation[Date],T_Cal[[#This Row],[Date]])</f>
        <v>0</v>
      </c>
      <c r="G77" s="39">
        <f>SUMIFS(T_Reservation[Ch-orange],T_Reservation[Date],T_Cal[[#This Row],[Date]])</f>
        <v>0</v>
      </c>
      <c r="H77" s="39">
        <f>SUMIFS(T_Reservation[Ch-beige],T_Reservation[Date],T_Cal[[#This Row],[Date]])</f>
        <v>0</v>
      </c>
      <c r="I77" s="39">
        <f>SUMIFS(T_Reservation[Bc-P],T_Reservation[Date],T_Cal[[#This Row],[Date]])</f>
        <v>0</v>
      </c>
      <c r="J77" s="39">
        <f>SUMIFS(T_Reservation[G-E],T_Reservation[Date],T_Cal[[#This Row],[Date]])</f>
        <v>0</v>
      </c>
      <c r="K77" s="39">
        <f>SUMIFS(T_Reservation[B-V],T_Reservation[Date],T_Cal[[#This Row],[Date]])</f>
        <v>0</v>
      </c>
      <c r="L77" s="39">
        <f>SUMIFS(T_Reservation[MatS1],T_Reservation[Date],T_Cal[[#This Row],[Date]])</f>
        <v>0</v>
      </c>
      <c r="M77" s="39">
        <f>SUMIFS(T_Reservation[Mats2],T_Reservation[Date],T_Cal[[#This Row],[Date]])</f>
        <v>0</v>
      </c>
      <c r="N77" s="39">
        <f>SUMIFS(T_Reservation[MatS3],T_Reservation[Date],T_Cal[[#This Row],[Date]])</f>
        <v>0</v>
      </c>
      <c r="O77" s="39">
        <f>SUMIFS(T_Reservation[MatS4],T_Reservation[Date],T_Cal[[#This Row],[Date]])</f>
        <v>0</v>
      </c>
      <c r="P77" s="39">
        <f>SUMIFS(T_Reservation[MatS5],T_Reservation[Date],T_Cal[[#This Row],[Date]])</f>
        <v>0</v>
      </c>
      <c r="Q77" s="40">
        <f>T_Cal[[#This Row],[Date]]</f>
        <v>46096</v>
      </c>
      <c r="S77" s="42">
        <f>MONTH(T_Cal[[#This Row],[ID]])</f>
        <v>3</v>
      </c>
    </row>
    <row r="78" spans="1:19" ht="15.6" hidden="1" x14ac:dyDescent="0.3">
      <c r="A78" s="5">
        <f t="shared" si="1"/>
        <v>46097</v>
      </c>
      <c r="B78" s="39">
        <f>SUMIFS(T_Reservation[T.poly],T_Reservation[Date],T_Cal[[#This Row],[Date]])</f>
        <v>0</v>
      </c>
      <c r="C78" s="54">
        <f>SUMIFS(T_Reservation[T.ch],T_Reservation[Date],T_Cal[[#This Row],[Date]])</f>
        <v>0</v>
      </c>
      <c r="D78" s="54">
        <f>SUMIFS(T_Reservation[CCTIV],T_Reservation[Date],T_Cal[[#This Row],[Date]])</f>
        <v>0</v>
      </c>
      <c r="E78" s="55">
        <f>SUMIFS(T_Reservation[T3],T_Reservation[Date],T_Cal[[#This Row],[Date]])</f>
        <v>0</v>
      </c>
      <c r="F78" s="39">
        <f>SUMIFS(T_Reservation[T2.5],T_Reservation[Date],T_Cal[[#This Row],[Date]])</f>
        <v>0</v>
      </c>
      <c r="G78" s="39">
        <f>SUMIFS(T_Reservation[Ch-orange],T_Reservation[Date],T_Cal[[#This Row],[Date]])</f>
        <v>0</v>
      </c>
      <c r="H78" s="39">
        <f>SUMIFS(T_Reservation[Ch-beige],T_Reservation[Date],T_Cal[[#This Row],[Date]])</f>
        <v>0</v>
      </c>
      <c r="I78" s="39">
        <f>SUMIFS(T_Reservation[Bc-P],T_Reservation[Date],T_Cal[[#This Row],[Date]])</f>
        <v>0</v>
      </c>
      <c r="J78" s="39">
        <f>SUMIFS(T_Reservation[G-E],T_Reservation[Date],T_Cal[[#This Row],[Date]])</f>
        <v>0</v>
      </c>
      <c r="K78" s="39">
        <f>SUMIFS(T_Reservation[B-V],T_Reservation[Date],T_Cal[[#This Row],[Date]])</f>
        <v>0</v>
      </c>
      <c r="L78" s="39">
        <f>SUMIFS(T_Reservation[MatS1],T_Reservation[Date],T_Cal[[#This Row],[Date]])</f>
        <v>0</v>
      </c>
      <c r="M78" s="39">
        <f>SUMIFS(T_Reservation[Mats2],T_Reservation[Date],T_Cal[[#This Row],[Date]])</f>
        <v>0</v>
      </c>
      <c r="N78" s="39">
        <f>SUMIFS(T_Reservation[MatS3],T_Reservation[Date],T_Cal[[#This Row],[Date]])</f>
        <v>0</v>
      </c>
      <c r="O78" s="39">
        <f>SUMIFS(T_Reservation[MatS4],T_Reservation[Date],T_Cal[[#This Row],[Date]])</f>
        <v>0</v>
      </c>
      <c r="P78" s="39">
        <f>SUMIFS(T_Reservation[MatS5],T_Reservation[Date],T_Cal[[#This Row],[Date]])</f>
        <v>0</v>
      </c>
      <c r="Q78" s="40">
        <f>T_Cal[[#This Row],[Date]]</f>
        <v>46097</v>
      </c>
      <c r="S78" s="42">
        <f>MONTH(T_Cal[[#This Row],[ID]])</f>
        <v>3</v>
      </c>
    </row>
    <row r="79" spans="1:19" ht="15.6" hidden="1" x14ac:dyDescent="0.3">
      <c r="A79" s="5">
        <f t="shared" si="1"/>
        <v>46098</v>
      </c>
      <c r="B79" s="39">
        <f>SUMIFS(T_Reservation[T.poly],T_Reservation[Date],T_Cal[[#This Row],[Date]])</f>
        <v>0</v>
      </c>
      <c r="C79" s="54">
        <f>SUMIFS(T_Reservation[T.ch],T_Reservation[Date],T_Cal[[#This Row],[Date]])</f>
        <v>0</v>
      </c>
      <c r="D79" s="54">
        <f>SUMIFS(T_Reservation[CCTIV],T_Reservation[Date],T_Cal[[#This Row],[Date]])</f>
        <v>0</v>
      </c>
      <c r="E79" s="55">
        <f>SUMIFS(T_Reservation[T3],T_Reservation[Date],T_Cal[[#This Row],[Date]])</f>
        <v>0</v>
      </c>
      <c r="F79" s="39">
        <f>SUMIFS(T_Reservation[T2.5],T_Reservation[Date],T_Cal[[#This Row],[Date]])</f>
        <v>0</v>
      </c>
      <c r="G79" s="39">
        <f>SUMIFS(T_Reservation[Ch-orange],T_Reservation[Date],T_Cal[[#This Row],[Date]])</f>
        <v>0</v>
      </c>
      <c r="H79" s="39">
        <f>SUMIFS(T_Reservation[Ch-beige],T_Reservation[Date],T_Cal[[#This Row],[Date]])</f>
        <v>0</v>
      </c>
      <c r="I79" s="39">
        <f>SUMIFS(T_Reservation[Bc-P],T_Reservation[Date],T_Cal[[#This Row],[Date]])</f>
        <v>0</v>
      </c>
      <c r="J79" s="39">
        <f>SUMIFS(T_Reservation[G-E],T_Reservation[Date],T_Cal[[#This Row],[Date]])</f>
        <v>0</v>
      </c>
      <c r="K79" s="39">
        <f>SUMIFS(T_Reservation[B-V],T_Reservation[Date],T_Cal[[#This Row],[Date]])</f>
        <v>0</v>
      </c>
      <c r="L79" s="39">
        <f>SUMIFS(T_Reservation[MatS1],T_Reservation[Date],T_Cal[[#This Row],[Date]])</f>
        <v>0</v>
      </c>
      <c r="M79" s="39">
        <f>SUMIFS(T_Reservation[Mats2],T_Reservation[Date],T_Cal[[#This Row],[Date]])</f>
        <v>0</v>
      </c>
      <c r="N79" s="39">
        <f>SUMIFS(T_Reservation[MatS3],T_Reservation[Date],T_Cal[[#This Row],[Date]])</f>
        <v>0</v>
      </c>
      <c r="O79" s="39">
        <f>SUMIFS(T_Reservation[MatS4],T_Reservation[Date],T_Cal[[#This Row],[Date]])</f>
        <v>0</v>
      </c>
      <c r="P79" s="39">
        <f>SUMIFS(T_Reservation[MatS5],T_Reservation[Date],T_Cal[[#This Row],[Date]])</f>
        <v>0</v>
      </c>
      <c r="Q79" s="40">
        <f>T_Cal[[#This Row],[Date]]</f>
        <v>46098</v>
      </c>
      <c r="S79" s="42">
        <f>MONTH(T_Cal[[#This Row],[ID]])</f>
        <v>3</v>
      </c>
    </row>
    <row r="80" spans="1:19" ht="15.6" hidden="1" x14ac:dyDescent="0.3">
      <c r="A80" s="5">
        <f t="shared" si="1"/>
        <v>46099</v>
      </c>
      <c r="B80" s="39">
        <f>SUMIFS(T_Reservation[T.poly],T_Reservation[Date],T_Cal[[#This Row],[Date]])</f>
        <v>0</v>
      </c>
      <c r="C80" s="54">
        <f>SUMIFS(T_Reservation[T.ch],T_Reservation[Date],T_Cal[[#This Row],[Date]])</f>
        <v>0</v>
      </c>
      <c r="D80" s="54">
        <f>SUMIFS(T_Reservation[CCTIV],T_Reservation[Date],T_Cal[[#This Row],[Date]])</f>
        <v>0</v>
      </c>
      <c r="E80" s="55">
        <f>SUMIFS(T_Reservation[T3],T_Reservation[Date],T_Cal[[#This Row],[Date]])</f>
        <v>0</v>
      </c>
      <c r="F80" s="39">
        <f>SUMIFS(T_Reservation[T2.5],T_Reservation[Date],T_Cal[[#This Row],[Date]])</f>
        <v>0</v>
      </c>
      <c r="G80" s="39">
        <f>SUMIFS(T_Reservation[Ch-orange],T_Reservation[Date],T_Cal[[#This Row],[Date]])</f>
        <v>0</v>
      </c>
      <c r="H80" s="39">
        <f>SUMIFS(T_Reservation[Ch-beige],T_Reservation[Date],T_Cal[[#This Row],[Date]])</f>
        <v>0</v>
      </c>
      <c r="I80" s="39">
        <f>SUMIFS(T_Reservation[Bc-P],T_Reservation[Date],T_Cal[[#This Row],[Date]])</f>
        <v>0</v>
      </c>
      <c r="J80" s="39">
        <f>SUMIFS(T_Reservation[G-E],T_Reservation[Date],T_Cal[[#This Row],[Date]])</f>
        <v>0</v>
      </c>
      <c r="K80" s="39">
        <f>SUMIFS(T_Reservation[B-V],T_Reservation[Date],T_Cal[[#This Row],[Date]])</f>
        <v>0</v>
      </c>
      <c r="L80" s="39">
        <f>SUMIFS(T_Reservation[MatS1],T_Reservation[Date],T_Cal[[#This Row],[Date]])</f>
        <v>0</v>
      </c>
      <c r="M80" s="39">
        <f>SUMIFS(T_Reservation[Mats2],T_Reservation[Date],T_Cal[[#This Row],[Date]])</f>
        <v>0</v>
      </c>
      <c r="N80" s="39">
        <f>SUMIFS(T_Reservation[MatS3],T_Reservation[Date],T_Cal[[#This Row],[Date]])</f>
        <v>0</v>
      </c>
      <c r="O80" s="39">
        <f>SUMIFS(T_Reservation[MatS4],T_Reservation[Date],T_Cal[[#This Row],[Date]])</f>
        <v>0</v>
      </c>
      <c r="P80" s="39">
        <f>SUMIFS(T_Reservation[MatS5],T_Reservation[Date],T_Cal[[#This Row],[Date]])</f>
        <v>0</v>
      </c>
      <c r="Q80" s="40">
        <f>T_Cal[[#This Row],[Date]]</f>
        <v>46099</v>
      </c>
      <c r="S80" s="42">
        <f>MONTH(T_Cal[[#This Row],[ID]])</f>
        <v>3</v>
      </c>
    </row>
    <row r="81" spans="1:19" ht="15.6" hidden="1" x14ac:dyDescent="0.3">
      <c r="A81" s="5">
        <f t="shared" si="1"/>
        <v>46100</v>
      </c>
      <c r="B81" s="39">
        <f>SUMIFS(T_Reservation[T.poly],T_Reservation[Date],T_Cal[[#This Row],[Date]])</f>
        <v>0</v>
      </c>
      <c r="C81" s="54">
        <f>SUMIFS(T_Reservation[T.ch],T_Reservation[Date],T_Cal[[#This Row],[Date]])</f>
        <v>0</v>
      </c>
      <c r="D81" s="54">
        <f>SUMIFS(T_Reservation[CCTIV],T_Reservation[Date],T_Cal[[#This Row],[Date]])</f>
        <v>0</v>
      </c>
      <c r="E81" s="55">
        <f>SUMIFS(T_Reservation[T3],T_Reservation[Date],T_Cal[[#This Row],[Date]])</f>
        <v>0</v>
      </c>
      <c r="F81" s="39">
        <f>SUMIFS(T_Reservation[T2.5],T_Reservation[Date],T_Cal[[#This Row],[Date]])</f>
        <v>0</v>
      </c>
      <c r="G81" s="39">
        <f>SUMIFS(T_Reservation[Ch-orange],T_Reservation[Date],T_Cal[[#This Row],[Date]])</f>
        <v>0</v>
      </c>
      <c r="H81" s="39">
        <f>SUMIFS(T_Reservation[Ch-beige],T_Reservation[Date],T_Cal[[#This Row],[Date]])</f>
        <v>0</v>
      </c>
      <c r="I81" s="39">
        <f>SUMIFS(T_Reservation[Bc-P],T_Reservation[Date],T_Cal[[#This Row],[Date]])</f>
        <v>0</v>
      </c>
      <c r="J81" s="39">
        <f>SUMIFS(T_Reservation[G-E],T_Reservation[Date],T_Cal[[#This Row],[Date]])</f>
        <v>0</v>
      </c>
      <c r="K81" s="39">
        <f>SUMIFS(T_Reservation[B-V],T_Reservation[Date],T_Cal[[#This Row],[Date]])</f>
        <v>0</v>
      </c>
      <c r="L81" s="39">
        <f>SUMIFS(T_Reservation[MatS1],T_Reservation[Date],T_Cal[[#This Row],[Date]])</f>
        <v>0</v>
      </c>
      <c r="M81" s="39">
        <f>SUMIFS(T_Reservation[Mats2],T_Reservation[Date],T_Cal[[#This Row],[Date]])</f>
        <v>0</v>
      </c>
      <c r="N81" s="39">
        <f>SUMIFS(T_Reservation[MatS3],T_Reservation[Date],T_Cal[[#This Row],[Date]])</f>
        <v>0</v>
      </c>
      <c r="O81" s="39">
        <f>SUMIFS(T_Reservation[MatS4],T_Reservation[Date],T_Cal[[#This Row],[Date]])</f>
        <v>0</v>
      </c>
      <c r="P81" s="39">
        <f>SUMIFS(T_Reservation[MatS5],T_Reservation[Date],T_Cal[[#This Row],[Date]])</f>
        <v>0</v>
      </c>
      <c r="Q81" s="40">
        <f>T_Cal[[#This Row],[Date]]</f>
        <v>46100</v>
      </c>
      <c r="S81" s="42">
        <f>MONTH(T_Cal[[#This Row],[ID]])</f>
        <v>3</v>
      </c>
    </row>
    <row r="82" spans="1:19" ht="15.6" hidden="1" x14ac:dyDescent="0.3">
      <c r="A82" s="5">
        <f t="shared" si="1"/>
        <v>46101</v>
      </c>
      <c r="B82" s="39">
        <f>SUMIFS(T_Reservation[T.poly],T_Reservation[Date],T_Cal[[#This Row],[Date]])</f>
        <v>0</v>
      </c>
      <c r="C82" s="54">
        <f>SUMIFS(T_Reservation[T.ch],T_Reservation[Date],T_Cal[[#This Row],[Date]])</f>
        <v>0</v>
      </c>
      <c r="D82" s="54">
        <f>SUMIFS(T_Reservation[CCTIV],T_Reservation[Date],T_Cal[[#This Row],[Date]])</f>
        <v>0</v>
      </c>
      <c r="E82" s="55">
        <f>SUMIFS(T_Reservation[T3],T_Reservation[Date],T_Cal[[#This Row],[Date]])</f>
        <v>0</v>
      </c>
      <c r="F82" s="39">
        <f>SUMIFS(T_Reservation[T2.5],T_Reservation[Date],T_Cal[[#This Row],[Date]])</f>
        <v>0</v>
      </c>
      <c r="G82" s="39">
        <f>SUMIFS(T_Reservation[Ch-orange],T_Reservation[Date],T_Cal[[#This Row],[Date]])</f>
        <v>0</v>
      </c>
      <c r="H82" s="39">
        <f>SUMIFS(T_Reservation[Ch-beige],T_Reservation[Date],T_Cal[[#This Row],[Date]])</f>
        <v>0</v>
      </c>
      <c r="I82" s="39">
        <f>SUMIFS(T_Reservation[Bc-P],T_Reservation[Date],T_Cal[[#This Row],[Date]])</f>
        <v>0</v>
      </c>
      <c r="J82" s="39">
        <f>SUMIFS(T_Reservation[G-E],T_Reservation[Date],T_Cal[[#This Row],[Date]])</f>
        <v>0</v>
      </c>
      <c r="K82" s="39">
        <f>SUMIFS(T_Reservation[B-V],T_Reservation[Date],T_Cal[[#This Row],[Date]])</f>
        <v>0</v>
      </c>
      <c r="L82" s="39">
        <f>SUMIFS(T_Reservation[MatS1],T_Reservation[Date],T_Cal[[#This Row],[Date]])</f>
        <v>0</v>
      </c>
      <c r="M82" s="39">
        <f>SUMIFS(T_Reservation[Mats2],T_Reservation[Date],T_Cal[[#This Row],[Date]])</f>
        <v>0</v>
      </c>
      <c r="N82" s="39">
        <f>SUMIFS(T_Reservation[MatS3],T_Reservation[Date],T_Cal[[#This Row],[Date]])</f>
        <v>0</v>
      </c>
      <c r="O82" s="39">
        <f>SUMIFS(T_Reservation[MatS4],T_Reservation[Date],T_Cal[[#This Row],[Date]])</f>
        <v>0</v>
      </c>
      <c r="P82" s="39">
        <f>SUMIFS(T_Reservation[MatS5],T_Reservation[Date],T_Cal[[#This Row],[Date]])</f>
        <v>0</v>
      </c>
      <c r="Q82" s="40">
        <f>T_Cal[[#This Row],[Date]]</f>
        <v>46101</v>
      </c>
      <c r="S82" s="42">
        <f>MONTH(T_Cal[[#This Row],[ID]])</f>
        <v>3</v>
      </c>
    </row>
    <row r="83" spans="1:19" ht="15.6" hidden="1" x14ac:dyDescent="0.3">
      <c r="A83" s="5">
        <f t="shared" si="1"/>
        <v>46102</v>
      </c>
      <c r="B83" s="39">
        <f>SUMIFS(T_Reservation[T.poly],T_Reservation[Date],T_Cal[[#This Row],[Date]])</f>
        <v>0</v>
      </c>
      <c r="C83" s="54">
        <f>SUMIFS(T_Reservation[T.ch],T_Reservation[Date],T_Cal[[#This Row],[Date]])</f>
        <v>0</v>
      </c>
      <c r="D83" s="54">
        <f>SUMIFS(T_Reservation[CCTIV],T_Reservation[Date],T_Cal[[#This Row],[Date]])</f>
        <v>0</v>
      </c>
      <c r="E83" s="55">
        <f>SUMIFS(T_Reservation[T3],T_Reservation[Date],T_Cal[[#This Row],[Date]])</f>
        <v>0</v>
      </c>
      <c r="F83" s="39">
        <f>SUMIFS(T_Reservation[T2.5],T_Reservation[Date],T_Cal[[#This Row],[Date]])</f>
        <v>0</v>
      </c>
      <c r="G83" s="39">
        <f>SUMIFS(T_Reservation[Ch-orange],T_Reservation[Date],T_Cal[[#This Row],[Date]])</f>
        <v>0</v>
      </c>
      <c r="H83" s="39">
        <f>SUMIFS(T_Reservation[Ch-beige],T_Reservation[Date],T_Cal[[#This Row],[Date]])</f>
        <v>0</v>
      </c>
      <c r="I83" s="39">
        <f>SUMIFS(T_Reservation[Bc-P],T_Reservation[Date],T_Cal[[#This Row],[Date]])</f>
        <v>0</v>
      </c>
      <c r="J83" s="39">
        <f>SUMIFS(T_Reservation[G-E],T_Reservation[Date],T_Cal[[#This Row],[Date]])</f>
        <v>0</v>
      </c>
      <c r="K83" s="39">
        <f>SUMIFS(T_Reservation[B-V],T_Reservation[Date],T_Cal[[#This Row],[Date]])</f>
        <v>0</v>
      </c>
      <c r="L83" s="39">
        <f>SUMIFS(T_Reservation[MatS1],T_Reservation[Date],T_Cal[[#This Row],[Date]])</f>
        <v>0</v>
      </c>
      <c r="M83" s="39">
        <f>SUMIFS(T_Reservation[Mats2],T_Reservation[Date],T_Cal[[#This Row],[Date]])</f>
        <v>0</v>
      </c>
      <c r="N83" s="39">
        <f>SUMIFS(T_Reservation[MatS3],T_Reservation[Date],T_Cal[[#This Row],[Date]])</f>
        <v>0</v>
      </c>
      <c r="O83" s="39">
        <f>SUMIFS(T_Reservation[MatS4],T_Reservation[Date],T_Cal[[#This Row],[Date]])</f>
        <v>0</v>
      </c>
      <c r="P83" s="39">
        <f>SUMIFS(T_Reservation[MatS5],T_Reservation[Date],T_Cal[[#This Row],[Date]])</f>
        <v>0</v>
      </c>
      <c r="Q83" s="40">
        <f>T_Cal[[#This Row],[Date]]</f>
        <v>46102</v>
      </c>
      <c r="S83" s="42">
        <f>MONTH(T_Cal[[#This Row],[ID]])</f>
        <v>3</v>
      </c>
    </row>
    <row r="84" spans="1:19" ht="15.6" hidden="1" x14ac:dyDescent="0.3">
      <c r="A84" s="5">
        <f t="shared" si="1"/>
        <v>46103</v>
      </c>
      <c r="B84" s="39">
        <f>SUMIFS(T_Reservation[T.poly],T_Reservation[Date],T_Cal[[#This Row],[Date]])</f>
        <v>0</v>
      </c>
      <c r="C84" s="54">
        <f>SUMIFS(T_Reservation[T.ch],T_Reservation[Date],T_Cal[[#This Row],[Date]])</f>
        <v>0</v>
      </c>
      <c r="D84" s="54">
        <f>SUMIFS(T_Reservation[CCTIV],T_Reservation[Date],T_Cal[[#This Row],[Date]])</f>
        <v>0</v>
      </c>
      <c r="E84" s="55">
        <f>SUMIFS(T_Reservation[T3],T_Reservation[Date],T_Cal[[#This Row],[Date]])</f>
        <v>0</v>
      </c>
      <c r="F84" s="39">
        <f>SUMIFS(T_Reservation[T2.5],T_Reservation[Date],T_Cal[[#This Row],[Date]])</f>
        <v>0</v>
      </c>
      <c r="G84" s="39">
        <f>SUMIFS(T_Reservation[Ch-orange],T_Reservation[Date],T_Cal[[#This Row],[Date]])</f>
        <v>0</v>
      </c>
      <c r="H84" s="39">
        <f>SUMIFS(T_Reservation[Ch-beige],T_Reservation[Date],T_Cal[[#This Row],[Date]])</f>
        <v>0</v>
      </c>
      <c r="I84" s="39">
        <f>SUMIFS(T_Reservation[Bc-P],T_Reservation[Date],T_Cal[[#This Row],[Date]])</f>
        <v>0</v>
      </c>
      <c r="J84" s="39">
        <f>SUMIFS(T_Reservation[G-E],T_Reservation[Date],T_Cal[[#This Row],[Date]])</f>
        <v>0</v>
      </c>
      <c r="K84" s="39">
        <f>SUMIFS(T_Reservation[B-V],T_Reservation[Date],T_Cal[[#This Row],[Date]])</f>
        <v>0</v>
      </c>
      <c r="L84" s="39">
        <f>SUMIFS(T_Reservation[MatS1],T_Reservation[Date],T_Cal[[#This Row],[Date]])</f>
        <v>0</v>
      </c>
      <c r="M84" s="39">
        <f>SUMIFS(T_Reservation[Mats2],T_Reservation[Date],T_Cal[[#This Row],[Date]])</f>
        <v>0</v>
      </c>
      <c r="N84" s="39">
        <f>SUMIFS(T_Reservation[MatS3],T_Reservation[Date],T_Cal[[#This Row],[Date]])</f>
        <v>0</v>
      </c>
      <c r="O84" s="39">
        <f>SUMIFS(T_Reservation[MatS4],T_Reservation[Date],T_Cal[[#This Row],[Date]])</f>
        <v>0</v>
      </c>
      <c r="P84" s="39">
        <f>SUMIFS(T_Reservation[MatS5],T_Reservation[Date],T_Cal[[#This Row],[Date]])</f>
        <v>0</v>
      </c>
      <c r="Q84" s="40">
        <f>T_Cal[[#This Row],[Date]]</f>
        <v>46103</v>
      </c>
      <c r="S84" s="42">
        <f>MONTH(T_Cal[[#This Row],[ID]])</f>
        <v>3</v>
      </c>
    </row>
    <row r="85" spans="1:19" ht="15.6" hidden="1" x14ac:dyDescent="0.3">
      <c r="A85" s="5">
        <f t="shared" si="1"/>
        <v>46104</v>
      </c>
      <c r="B85" s="39">
        <f>SUMIFS(T_Reservation[T.poly],T_Reservation[Date],T_Cal[[#This Row],[Date]])</f>
        <v>0</v>
      </c>
      <c r="C85" s="54">
        <f>SUMIFS(T_Reservation[T.ch],T_Reservation[Date],T_Cal[[#This Row],[Date]])</f>
        <v>0</v>
      </c>
      <c r="D85" s="54">
        <f>SUMIFS(T_Reservation[CCTIV],T_Reservation[Date],T_Cal[[#This Row],[Date]])</f>
        <v>0</v>
      </c>
      <c r="E85" s="55">
        <f>SUMIFS(T_Reservation[T3],T_Reservation[Date],T_Cal[[#This Row],[Date]])</f>
        <v>0</v>
      </c>
      <c r="F85" s="39">
        <f>SUMIFS(T_Reservation[T2.5],T_Reservation[Date],T_Cal[[#This Row],[Date]])</f>
        <v>0</v>
      </c>
      <c r="G85" s="39">
        <f>SUMIFS(T_Reservation[Ch-orange],T_Reservation[Date],T_Cal[[#This Row],[Date]])</f>
        <v>0</v>
      </c>
      <c r="H85" s="39">
        <f>SUMIFS(T_Reservation[Ch-beige],T_Reservation[Date],T_Cal[[#This Row],[Date]])</f>
        <v>0</v>
      </c>
      <c r="I85" s="39">
        <f>SUMIFS(T_Reservation[Bc-P],T_Reservation[Date],T_Cal[[#This Row],[Date]])</f>
        <v>0</v>
      </c>
      <c r="J85" s="39">
        <f>SUMIFS(T_Reservation[G-E],T_Reservation[Date],T_Cal[[#This Row],[Date]])</f>
        <v>0</v>
      </c>
      <c r="K85" s="39">
        <f>SUMIFS(T_Reservation[B-V],T_Reservation[Date],T_Cal[[#This Row],[Date]])</f>
        <v>0</v>
      </c>
      <c r="L85" s="39">
        <f>SUMIFS(T_Reservation[MatS1],T_Reservation[Date],T_Cal[[#This Row],[Date]])</f>
        <v>0</v>
      </c>
      <c r="M85" s="39">
        <f>SUMIFS(T_Reservation[Mats2],T_Reservation[Date],T_Cal[[#This Row],[Date]])</f>
        <v>0</v>
      </c>
      <c r="N85" s="39">
        <f>SUMIFS(T_Reservation[MatS3],T_Reservation[Date],T_Cal[[#This Row],[Date]])</f>
        <v>0</v>
      </c>
      <c r="O85" s="39">
        <f>SUMIFS(T_Reservation[MatS4],T_Reservation[Date],T_Cal[[#This Row],[Date]])</f>
        <v>0</v>
      </c>
      <c r="P85" s="39">
        <f>SUMIFS(T_Reservation[MatS5],T_Reservation[Date],T_Cal[[#This Row],[Date]])</f>
        <v>0</v>
      </c>
      <c r="Q85" s="40">
        <f>T_Cal[[#This Row],[Date]]</f>
        <v>46104</v>
      </c>
      <c r="S85" s="42">
        <f>MONTH(T_Cal[[#This Row],[ID]])</f>
        <v>3</v>
      </c>
    </row>
    <row r="86" spans="1:19" ht="15.6" hidden="1" x14ac:dyDescent="0.3">
      <c r="A86" s="5">
        <f t="shared" si="1"/>
        <v>46105</v>
      </c>
      <c r="B86" s="39">
        <f>SUMIFS(T_Reservation[T.poly],T_Reservation[Date],T_Cal[[#This Row],[Date]])</f>
        <v>0</v>
      </c>
      <c r="C86" s="54">
        <f>SUMIFS(T_Reservation[T.ch],T_Reservation[Date],T_Cal[[#This Row],[Date]])</f>
        <v>0</v>
      </c>
      <c r="D86" s="54">
        <f>SUMIFS(T_Reservation[CCTIV],T_Reservation[Date],T_Cal[[#This Row],[Date]])</f>
        <v>0</v>
      </c>
      <c r="E86" s="55">
        <f>SUMIFS(T_Reservation[T3],T_Reservation[Date],T_Cal[[#This Row],[Date]])</f>
        <v>0</v>
      </c>
      <c r="F86" s="39">
        <f>SUMIFS(T_Reservation[T2.5],T_Reservation[Date],T_Cal[[#This Row],[Date]])</f>
        <v>0</v>
      </c>
      <c r="G86" s="39">
        <f>SUMIFS(T_Reservation[Ch-orange],T_Reservation[Date],T_Cal[[#This Row],[Date]])</f>
        <v>0</v>
      </c>
      <c r="H86" s="39">
        <f>SUMIFS(T_Reservation[Ch-beige],T_Reservation[Date],T_Cal[[#This Row],[Date]])</f>
        <v>0</v>
      </c>
      <c r="I86" s="39">
        <f>SUMIFS(T_Reservation[Bc-P],T_Reservation[Date],T_Cal[[#This Row],[Date]])</f>
        <v>0</v>
      </c>
      <c r="J86" s="39">
        <f>SUMIFS(T_Reservation[G-E],T_Reservation[Date],T_Cal[[#This Row],[Date]])</f>
        <v>0</v>
      </c>
      <c r="K86" s="39">
        <f>SUMIFS(T_Reservation[B-V],T_Reservation[Date],T_Cal[[#This Row],[Date]])</f>
        <v>0</v>
      </c>
      <c r="L86" s="39">
        <f>SUMIFS(T_Reservation[MatS1],T_Reservation[Date],T_Cal[[#This Row],[Date]])</f>
        <v>0</v>
      </c>
      <c r="M86" s="39">
        <f>SUMIFS(T_Reservation[Mats2],T_Reservation[Date],T_Cal[[#This Row],[Date]])</f>
        <v>0</v>
      </c>
      <c r="N86" s="39">
        <f>SUMIFS(T_Reservation[MatS3],T_Reservation[Date],T_Cal[[#This Row],[Date]])</f>
        <v>0</v>
      </c>
      <c r="O86" s="39">
        <f>SUMIFS(T_Reservation[MatS4],T_Reservation[Date],T_Cal[[#This Row],[Date]])</f>
        <v>0</v>
      </c>
      <c r="P86" s="39">
        <f>SUMIFS(T_Reservation[MatS5],T_Reservation[Date],T_Cal[[#This Row],[Date]])</f>
        <v>0</v>
      </c>
      <c r="Q86" s="40">
        <f>T_Cal[[#This Row],[Date]]</f>
        <v>46105</v>
      </c>
      <c r="S86" s="42">
        <f>MONTH(T_Cal[[#This Row],[ID]])</f>
        <v>3</v>
      </c>
    </row>
    <row r="87" spans="1:19" ht="15.6" hidden="1" x14ac:dyDescent="0.3">
      <c r="A87" s="5">
        <f t="shared" si="1"/>
        <v>46106</v>
      </c>
      <c r="B87" s="39">
        <f>SUMIFS(T_Reservation[T.poly],T_Reservation[Date],T_Cal[[#This Row],[Date]])</f>
        <v>0</v>
      </c>
      <c r="C87" s="54">
        <f>SUMIFS(T_Reservation[T.ch],T_Reservation[Date],T_Cal[[#This Row],[Date]])</f>
        <v>0</v>
      </c>
      <c r="D87" s="54">
        <f>SUMIFS(T_Reservation[CCTIV],T_Reservation[Date],T_Cal[[#This Row],[Date]])</f>
        <v>0</v>
      </c>
      <c r="E87" s="55">
        <f>SUMIFS(T_Reservation[T3],T_Reservation[Date],T_Cal[[#This Row],[Date]])</f>
        <v>0</v>
      </c>
      <c r="F87" s="39">
        <f>SUMIFS(T_Reservation[T2.5],T_Reservation[Date],T_Cal[[#This Row],[Date]])</f>
        <v>0</v>
      </c>
      <c r="G87" s="39">
        <f>SUMIFS(T_Reservation[Ch-orange],T_Reservation[Date],T_Cal[[#This Row],[Date]])</f>
        <v>0</v>
      </c>
      <c r="H87" s="39">
        <f>SUMIFS(T_Reservation[Ch-beige],T_Reservation[Date],T_Cal[[#This Row],[Date]])</f>
        <v>0</v>
      </c>
      <c r="I87" s="39">
        <f>SUMIFS(T_Reservation[Bc-P],T_Reservation[Date],T_Cal[[#This Row],[Date]])</f>
        <v>0</v>
      </c>
      <c r="J87" s="39">
        <f>SUMIFS(T_Reservation[G-E],T_Reservation[Date],T_Cal[[#This Row],[Date]])</f>
        <v>0</v>
      </c>
      <c r="K87" s="39">
        <f>SUMIFS(T_Reservation[B-V],T_Reservation[Date],T_Cal[[#This Row],[Date]])</f>
        <v>0</v>
      </c>
      <c r="L87" s="39">
        <f>SUMIFS(T_Reservation[MatS1],T_Reservation[Date],T_Cal[[#This Row],[Date]])</f>
        <v>0</v>
      </c>
      <c r="M87" s="39">
        <f>SUMIFS(T_Reservation[Mats2],T_Reservation[Date],T_Cal[[#This Row],[Date]])</f>
        <v>0</v>
      </c>
      <c r="N87" s="39">
        <f>SUMIFS(T_Reservation[MatS3],T_Reservation[Date],T_Cal[[#This Row],[Date]])</f>
        <v>0</v>
      </c>
      <c r="O87" s="39">
        <f>SUMIFS(T_Reservation[MatS4],T_Reservation[Date],T_Cal[[#This Row],[Date]])</f>
        <v>0</v>
      </c>
      <c r="P87" s="39">
        <f>SUMIFS(T_Reservation[MatS5],T_Reservation[Date],T_Cal[[#This Row],[Date]])</f>
        <v>0</v>
      </c>
      <c r="Q87" s="40">
        <f>T_Cal[[#This Row],[Date]]</f>
        <v>46106</v>
      </c>
      <c r="S87" s="42">
        <f>MONTH(T_Cal[[#This Row],[ID]])</f>
        <v>3</v>
      </c>
    </row>
    <row r="88" spans="1:19" ht="15.6" hidden="1" x14ac:dyDescent="0.3">
      <c r="A88" s="5">
        <f t="shared" si="1"/>
        <v>46107</v>
      </c>
      <c r="B88" s="39">
        <f>SUMIFS(T_Reservation[T.poly],T_Reservation[Date],T_Cal[[#This Row],[Date]])</f>
        <v>0</v>
      </c>
      <c r="C88" s="54">
        <f>SUMIFS(T_Reservation[T.ch],T_Reservation[Date],T_Cal[[#This Row],[Date]])</f>
        <v>0</v>
      </c>
      <c r="D88" s="54">
        <f>SUMIFS(T_Reservation[CCTIV],T_Reservation[Date],T_Cal[[#This Row],[Date]])</f>
        <v>0</v>
      </c>
      <c r="E88" s="55">
        <f>SUMIFS(T_Reservation[T3],T_Reservation[Date],T_Cal[[#This Row],[Date]])</f>
        <v>0</v>
      </c>
      <c r="F88" s="39">
        <f>SUMIFS(T_Reservation[T2.5],T_Reservation[Date],T_Cal[[#This Row],[Date]])</f>
        <v>0</v>
      </c>
      <c r="G88" s="39">
        <f>SUMIFS(T_Reservation[Ch-orange],T_Reservation[Date],T_Cal[[#This Row],[Date]])</f>
        <v>0</v>
      </c>
      <c r="H88" s="39">
        <f>SUMIFS(T_Reservation[Ch-beige],T_Reservation[Date],T_Cal[[#This Row],[Date]])</f>
        <v>0</v>
      </c>
      <c r="I88" s="39">
        <f>SUMIFS(T_Reservation[Bc-P],T_Reservation[Date],T_Cal[[#This Row],[Date]])</f>
        <v>0</v>
      </c>
      <c r="J88" s="39">
        <f>SUMIFS(T_Reservation[G-E],T_Reservation[Date],T_Cal[[#This Row],[Date]])</f>
        <v>0</v>
      </c>
      <c r="K88" s="39">
        <f>SUMIFS(T_Reservation[B-V],T_Reservation[Date],T_Cal[[#This Row],[Date]])</f>
        <v>0</v>
      </c>
      <c r="L88" s="39">
        <f>SUMIFS(T_Reservation[MatS1],T_Reservation[Date],T_Cal[[#This Row],[Date]])</f>
        <v>0</v>
      </c>
      <c r="M88" s="39">
        <f>SUMIFS(T_Reservation[Mats2],T_Reservation[Date],T_Cal[[#This Row],[Date]])</f>
        <v>0</v>
      </c>
      <c r="N88" s="39">
        <f>SUMIFS(T_Reservation[MatS3],T_Reservation[Date],T_Cal[[#This Row],[Date]])</f>
        <v>0</v>
      </c>
      <c r="O88" s="39">
        <f>SUMIFS(T_Reservation[MatS4],T_Reservation[Date],T_Cal[[#This Row],[Date]])</f>
        <v>0</v>
      </c>
      <c r="P88" s="39">
        <f>SUMIFS(T_Reservation[MatS5],T_Reservation[Date],T_Cal[[#This Row],[Date]])</f>
        <v>0</v>
      </c>
      <c r="Q88" s="40">
        <f>T_Cal[[#This Row],[Date]]</f>
        <v>46107</v>
      </c>
      <c r="S88" s="42">
        <f>MONTH(T_Cal[[#This Row],[ID]])</f>
        <v>3</v>
      </c>
    </row>
    <row r="89" spans="1:19" ht="15.6" hidden="1" x14ac:dyDescent="0.3">
      <c r="A89" s="5">
        <f t="shared" si="1"/>
        <v>46108</v>
      </c>
      <c r="B89" s="39">
        <f>SUMIFS(T_Reservation[T.poly],T_Reservation[Date],T_Cal[[#This Row],[Date]])</f>
        <v>0</v>
      </c>
      <c r="C89" s="54">
        <f>SUMIFS(T_Reservation[T.ch],T_Reservation[Date],T_Cal[[#This Row],[Date]])</f>
        <v>0</v>
      </c>
      <c r="D89" s="54">
        <f>SUMIFS(T_Reservation[CCTIV],T_Reservation[Date],T_Cal[[#This Row],[Date]])</f>
        <v>0</v>
      </c>
      <c r="E89" s="55">
        <f>SUMIFS(T_Reservation[T3],T_Reservation[Date],T_Cal[[#This Row],[Date]])</f>
        <v>0</v>
      </c>
      <c r="F89" s="39">
        <f>SUMIFS(T_Reservation[T2.5],T_Reservation[Date],T_Cal[[#This Row],[Date]])</f>
        <v>0</v>
      </c>
      <c r="G89" s="39">
        <f>SUMIFS(T_Reservation[Ch-orange],T_Reservation[Date],T_Cal[[#This Row],[Date]])</f>
        <v>0</v>
      </c>
      <c r="H89" s="39">
        <f>SUMIFS(T_Reservation[Ch-beige],T_Reservation[Date],T_Cal[[#This Row],[Date]])</f>
        <v>0</v>
      </c>
      <c r="I89" s="39">
        <f>SUMIFS(T_Reservation[Bc-P],T_Reservation[Date],T_Cal[[#This Row],[Date]])</f>
        <v>0</v>
      </c>
      <c r="J89" s="39">
        <f>SUMIFS(T_Reservation[G-E],T_Reservation[Date],T_Cal[[#This Row],[Date]])</f>
        <v>0</v>
      </c>
      <c r="K89" s="39">
        <f>SUMIFS(T_Reservation[B-V],T_Reservation[Date],T_Cal[[#This Row],[Date]])</f>
        <v>0</v>
      </c>
      <c r="L89" s="39">
        <f>SUMIFS(T_Reservation[MatS1],T_Reservation[Date],T_Cal[[#This Row],[Date]])</f>
        <v>0</v>
      </c>
      <c r="M89" s="39">
        <f>SUMIFS(T_Reservation[Mats2],T_Reservation[Date],T_Cal[[#This Row],[Date]])</f>
        <v>0</v>
      </c>
      <c r="N89" s="39">
        <f>SUMIFS(T_Reservation[MatS3],T_Reservation[Date],T_Cal[[#This Row],[Date]])</f>
        <v>0</v>
      </c>
      <c r="O89" s="39">
        <f>SUMIFS(T_Reservation[MatS4],T_Reservation[Date],T_Cal[[#This Row],[Date]])</f>
        <v>0</v>
      </c>
      <c r="P89" s="39">
        <f>SUMIFS(T_Reservation[MatS5],T_Reservation[Date],T_Cal[[#This Row],[Date]])</f>
        <v>0</v>
      </c>
      <c r="Q89" s="40">
        <f>T_Cal[[#This Row],[Date]]</f>
        <v>46108</v>
      </c>
      <c r="S89" s="42">
        <f>MONTH(T_Cal[[#This Row],[ID]])</f>
        <v>3</v>
      </c>
    </row>
    <row r="90" spans="1:19" ht="15.6" hidden="1" x14ac:dyDescent="0.3">
      <c r="A90" s="5">
        <f t="shared" si="1"/>
        <v>46109</v>
      </c>
      <c r="B90" s="39">
        <f>SUMIFS(T_Reservation[T.poly],T_Reservation[Date],T_Cal[[#This Row],[Date]])</f>
        <v>0</v>
      </c>
      <c r="C90" s="54">
        <f>SUMIFS(T_Reservation[T.ch],T_Reservation[Date],T_Cal[[#This Row],[Date]])</f>
        <v>0</v>
      </c>
      <c r="D90" s="54">
        <f>SUMIFS(T_Reservation[CCTIV],T_Reservation[Date],T_Cal[[#This Row],[Date]])</f>
        <v>0</v>
      </c>
      <c r="E90" s="55">
        <f>SUMIFS(T_Reservation[T3],T_Reservation[Date],T_Cal[[#This Row],[Date]])</f>
        <v>0</v>
      </c>
      <c r="F90" s="39">
        <f>SUMIFS(T_Reservation[T2.5],T_Reservation[Date],T_Cal[[#This Row],[Date]])</f>
        <v>0</v>
      </c>
      <c r="G90" s="39">
        <f>SUMIFS(T_Reservation[Ch-orange],T_Reservation[Date],T_Cal[[#This Row],[Date]])</f>
        <v>0</v>
      </c>
      <c r="H90" s="39">
        <f>SUMIFS(T_Reservation[Ch-beige],T_Reservation[Date],T_Cal[[#This Row],[Date]])</f>
        <v>0</v>
      </c>
      <c r="I90" s="39">
        <f>SUMIFS(T_Reservation[Bc-P],T_Reservation[Date],T_Cal[[#This Row],[Date]])</f>
        <v>0</v>
      </c>
      <c r="J90" s="39">
        <f>SUMIFS(T_Reservation[G-E],T_Reservation[Date],T_Cal[[#This Row],[Date]])</f>
        <v>0</v>
      </c>
      <c r="K90" s="39">
        <f>SUMIFS(T_Reservation[B-V],T_Reservation[Date],T_Cal[[#This Row],[Date]])</f>
        <v>0</v>
      </c>
      <c r="L90" s="39">
        <f>SUMIFS(T_Reservation[MatS1],T_Reservation[Date],T_Cal[[#This Row],[Date]])</f>
        <v>0</v>
      </c>
      <c r="M90" s="39">
        <f>SUMIFS(T_Reservation[Mats2],T_Reservation[Date],T_Cal[[#This Row],[Date]])</f>
        <v>0</v>
      </c>
      <c r="N90" s="39">
        <f>SUMIFS(T_Reservation[MatS3],T_Reservation[Date],T_Cal[[#This Row],[Date]])</f>
        <v>0</v>
      </c>
      <c r="O90" s="39">
        <f>SUMIFS(T_Reservation[MatS4],T_Reservation[Date],T_Cal[[#This Row],[Date]])</f>
        <v>0</v>
      </c>
      <c r="P90" s="39">
        <f>SUMIFS(T_Reservation[MatS5],T_Reservation[Date],T_Cal[[#This Row],[Date]])</f>
        <v>0</v>
      </c>
      <c r="Q90" s="40">
        <f>T_Cal[[#This Row],[Date]]</f>
        <v>46109</v>
      </c>
      <c r="S90" s="42">
        <f>MONTH(T_Cal[[#This Row],[ID]])</f>
        <v>3</v>
      </c>
    </row>
    <row r="91" spans="1:19" ht="15.6" hidden="1" x14ac:dyDescent="0.3">
      <c r="A91" s="5">
        <f t="shared" si="1"/>
        <v>46110</v>
      </c>
      <c r="B91" s="39">
        <f>SUMIFS(T_Reservation[T.poly],T_Reservation[Date],T_Cal[[#This Row],[Date]])</f>
        <v>0</v>
      </c>
      <c r="C91" s="54">
        <f>SUMIFS(T_Reservation[T.ch],T_Reservation[Date],T_Cal[[#This Row],[Date]])</f>
        <v>0</v>
      </c>
      <c r="D91" s="54">
        <f>SUMIFS(T_Reservation[CCTIV],T_Reservation[Date],T_Cal[[#This Row],[Date]])</f>
        <v>0</v>
      </c>
      <c r="E91" s="55">
        <f>SUMIFS(T_Reservation[T3],T_Reservation[Date],T_Cal[[#This Row],[Date]])</f>
        <v>0</v>
      </c>
      <c r="F91" s="39">
        <f>SUMIFS(T_Reservation[T2.5],T_Reservation[Date],T_Cal[[#This Row],[Date]])</f>
        <v>0</v>
      </c>
      <c r="G91" s="39">
        <f>SUMIFS(T_Reservation[Ch-orange],T_Reservation[Date],T_Cal[[#This Row],[Date]])</f>
        <v>0</v>
      </c>
      <c r="H91" s="39">
        <f>SUMIFS(T_Reservation[Ch-beige],T_Reservation[Date],T_Cal[[#This Row],[Date]])</f>
        <v>0</v>
      </c>
      <c r="I91" s="39">
        <f>SUMIFS(T_Reservation[Bc-P],T_Reservation[Date],T_Cal[[#This Row],[Date]])</f>
        <v>0</v>
      </c>
      <c r="J91" s="39">
        <f>SUMIFS(T_Reservation[G-E],T_Reservation[Date],T_Cal[[#This Row],[Date]])</f>
        <v>0</v>
      </c>
      <c r="K91" s="39">
        <f>SUMIFS(T_Reservation[B-V],T_Reservation[Date],T_Cal[[#This Row],[Date]])</f>
        <v>0</v>
      </c>
      <c r="L91" s="39">
        <f>SUMIFS(T_Reservation[MatS1],T_Reservation[Date],T_Cal[[#This Row],[Date]])</f>
        <v>0</v>
      </c>
      <c r="M91" s="39">
        <f>SUMIFS(T_Reservation[Mats2],T_Reservation[Date],T_Cal[[#This Row],[Date]])</f>
        <v>0</v>
      </c>
      <c r="N91" s="39">
        <f>SUMIFS(T_Reservation[MatS3],T_Reservation[Date],T_Cal[[#This Row],[Date]])</f>
        <v>0</v>
      </c>
      <c r="O91" s="39">
        <f>SUMIFS(T_Reservation[MatS4],T_Reservation[Date],T_Cal[[#This Row],[Date]])</f>
        <v>0</v>
      </c>
      <c r="P91" s="39">
        <f>SUMIFS(T_Reservation[MatS5],T_Reservation[Date],T_Cal[[#This Row],[Date]])</f>
        <v>0</v>
      </c>
      <c r="Q91" s="40">
        <f>T_Cal[[#This Row],[Date]]</f>
        <v>46110</v>
      </c>
      <c r="S91" s="42">
        <f>MONTH(T_Cal[[#This Row],[ID]])</f>
        <v>3</v>
      </c>
    </row>
    <row r="92" spans="1:19" ht="15.6" hidden="1" x14ac:dyDescent="0.3">
      <c r="A92" s="5">
        <f t="shared" si="1"/>
        <v>46111</v>
      </c>
      <c r="B92" s="39">
        <f>SUMIFS(T_Reservation[T.poly],T_Reservation[Date],T_Cal[[#This Row],[Date]])</f>
        <v>0</v>
      </c>
      <c r="C92" s="54">
        <f>SUMIFS(T_Reservation[T.ch],T_Reservation[Date],T_Cal[[#This Row],[Date]])</f>
        <v>0</v>
      </c>
      <c r="D92" s="54">
        <f>SUMIFS(T_Reservation[CCTIV],T_Reservation[Date],T_Cal[[#This Row],[Date]])</f>
        <v>0</v>
      </c>
      <c r="E92" s="55">
        <f>SUMIFS(T_Reservation[T3],T_Reservation[Date],T_Cal[[#This Row],[Date]])</f>
        <v>0</v>
      </c>
      <c r="F92" s="39">
        <f>SUMIFS(T_Reservation[T2.5],T_Reservation[Date],T_Cal[[#This Row],[Date]])</f>
        <v>0</v>
      </c>
      <c r="G92" s="39">
        <f>SUMIFS(T_Reservation[Ch-orange],T_Reservation[Date],T_Cal[[#This Row],[Date]])</f>
        <v>0</v>
      </c>
      <c r="H92" s="39">
        <f>SUMIFS(T_Reservation[Ch-beige],T_Reservation[Date],T_Cal[[#This Row],[Date]])</f>
        <v>0</v>
      </c>
      <c r="I92" s="39">
        <f>SUMIFS(T_Reservation[Bc-P],T_Reservation[Date],T_Cal[[#This Row],[Date]])</f>
        <v>0</v>
      </c>
      <c r="J92" s="39">
        <f>SUMIFS(T_Reservation[G-E],T_Reservation[Date],T_Cal[[#This Row],[Date]])</f>
        <v>0</v>
      </c>
      <c r="K92" s="39">
        <f>SUMIFS(T_Reservation[B-V],T_Reservation[Date],T_Cal[[#This Row],[Date]])</f>
        <v>0</v>
      </c>
      <c r="L92" s="39">
        <f>SUMIFS(T_Reservation[MatS1],T_Reservation[Date],T_Cal[[#This Row],[Date]])</f>
        <v>0</v>
      </c>
      <c r="M92" s="39">
        <f>SUMIFS(T_Reservation[Mats2],T_Reservation[Date],T_Cal[[#This Row],[Date]])</f>
        <v>0</v>
      </c>
      <c r="N92" s="39">
        <f>SUMIFS(T_Reservation[MatS3],T_Reservation[Date],T_Cal[[#This Row],[Date]])</f>
        <v>0</v>
      </c>
      <c r="O92" s="39">
        <f>SUMIFS(T_Reservation[MatS4],T_Reservation[Date],T_Cal[[#This Row],[Date]])</f>
        <v>0</v>
      </c>
      <c r="P92" s="39">
        <f>SUMIFS(T_Reservation[MatS5],T_Reservation[Date],T_Cal[[#This Row],[Date]])</f>
        <v>0</v>
      </c>
      <c r="Q92" s="40">
        <f>T_Cal[[#This Row],[Date]]</f>
        <v>46111</v>
      </c>
      <c r="S92" s="42">
        <f>MONTH(T_Cal[[#This Row],[ID]])</f>
        <v>3</v>
      </c>
    </row>
    <row r="93" spans="1:19" ht="15.6" hidden="1" x14ac:dyDescent="0.3">
      <c r="A93" s="5">
        <f t="shared" si="1"/>
        <v>46112</v>
      </c>
      <c r="B93" s="39">
        <f>SUMIFS(T_Reservation[T.poly],T_Reservation[Date],T_Cal[[#This Row],[Date]])</f>
        <v>0</v>
      </c>
      <c r="C93" s="54">
        <f>SUMIFS(T_Reservation[T.ch],T_Reservation[Date],T_Cal[[#This Row],[Date]])</f>
        <v>0</v>
      </c>
      <c r="D93" s="54">
        <f>SUMIFS(T_Reservation[CCTIV],T_Reservation[Date],T_Cal[[#This Row],[Date]])</f>
        <v>0</v>
      </c>
      <c r="E93" s="55">
        <f>SUMIFS(T_Reservation[T3],T_Reservation[Date],T_Cal[[#This Row],[Date]])</f>
        <v>0</v>
      </c>
      <c r="F93" s="39">
        <f>SUMIFS(T_Reservation[T2.5],T_Reservation[Date],T_Cal[[#This Row],[Date]])</f>
        <v>0</v>
      </c>
      <c r="G93" s="39">
        <f>SUMIFS(T_Reservation[Ch-orange],T_Reservation[Date],T_Cal[[#This Row],[Date]])</f>
        <v>0</v>
      </c>
      <c r="H93" s="39">
        <f>SUMIFS(T_Reservation[Ch-beige],T_Reservation[Date],T_Cal[[#This Row],[Date]])</f>
        <v>0</v>
      </c>
      <c r="I93" s="39">
        <f>SUMIFS(T_Reservation[Bc-P],T_Reservation[Date],T_Cal[[#This Row],[Date]])</f>
        <v>0</v>
      </c>
      <c r="J93" s="39">
        <f>SUMIFS(T_Reservation[G-E],T_Reservation[Date],T_Cal[[#This Row],[Date]])</f>
        <v>0</v>
      </c>
      <c r="K93" s="39">
        <f>SUMIFS(T_Reservation[B-V],T_Reservation[Date],T_Cal[[#This Row],[Date]])</f>
        <v>0</v>
      </c>
      <c r="L93" s="39">
        <f>SUMIFS(T_Reservation[MatS1],T_Reservation[Date],T_Cal[[#This Row],[Date]])</f>
        <v>0</v>
      </c>
      <c r="M93" s="39">
        <f>SUMIFS(T_Reservation[Mats2],T_Reservation[Date],T_Cal[[#This Row],[Date]])</f>
        <v>0</v>
      </c>
      <c r="N93" s="39">
        <f>SUMIFS(T_Reservation[MatS3],T_Reservation[Date],T_Cal[[#This Row],[Date]])</f>
        <v>0</v>
      </c>
      <c r="O93" s="39">
        <f>SUMIFS(T_Reservation[MatS4],T_Reservation[Date],T_Cal[[#This Row],[Date]])</f>
        <v>0</v>
      </c>
      <c r="P93" s="39">
        <f>SUMIFS(T_Reservation[MatS5],T_Reservation[Date],T_Cal[[#This Row],[Date]])</f>
        <v>0</v>
      </c>
      <c r="Q93" s="40">
        <f>T_Cal[[#This Row],[Date]]</f>
        <v>46112</v>
      </c>
      <c r="S93" s="42">
        <f>MONTH(T_Cal[[#This Row],[ID]])</f>
        <v>3</v>
      </c>
    </row>
    <row r="94" spans="1:19" ht="15.6" hidden="1" x14ac:dyDescent="0.3">
      <c r="A94" s="5">
        <f t="shared" si="1"/>
        <v>46113</v>
      </c>
      <c r="B94" s="39">
        <f>SUMIFS(T_Reservation[T.poly],T_Reservation[Date],T_Cal[[#This Row],[Date]])</f>
        <v>0</v>
      </c>
      <c r="C94" s="54">
        <f>SUMIFS(T_Reservation[T.ch],T_Reservation[Date],T_Cal[[#This Row],[Date]])</f>
        <v>0</v>
      </c>
      <c r="D94" s="54">
        <f>SUMIFS(T_Reservation[CCTIV],T_Reservation[Date],T_Cal[[#This Row],[Date]])</f>
        <v>0</v>
      </c>
      <c r="E94" s="55">
        <f>SUMIFS(T_Reservation[T3],T_Reservation[Date],T_Cal[[#This Row],[Date]])</f>
        <v>0</v>
      </c>
      <c r="F94" s="39">
        <f>SUMIFS(T_Reservation[T2.5],T_Reservation[Date],T_Cal[[#This Row],[Date]])</f>
        <v>0</v>
      </c>
      <c r="G94" s="39">
        <f>SUMIFS(T_Reservation[Ch-orange],T_Reservation[Date],T_Cal[[#This Row],[Date]])</f>
        <v>0</v>
      </c>
      <c r="H94" s="39">
        <f>SUMIFS(T_Reservation[Ch-beige],T_Reservation[Date],T_Cal[[#This Row],[Date]])</f>
        <v>0</v>
      </c>
      <c r="I94" s="39">
        <f>SUMIFS(T_Reservation[Bc-P],T_Reservation[Date],T_Cal[[#This Row],[Date]])</f>
        <v>0</v>
      </c>
      <c r="J94" s="39">
        <f>SUMIFS(T_Reservation[G-E],T_Reservation[Date],T_Cal[[#This Row],[Date]])</f>
        <v>0</v>
      </c>
      <c r="K94" s="39">
        <f>SUMIFS(T_Reservation[B-V],T_Reservation[Date],T_Cal[[#This Row],[Date]])</f>
        <v>0</v>
      </c>
      <c r="L94" s="39">
        <f>SUMIFS(T_Reservation[MatS1],T_Reservation[Date],T_Cal[[#This Row],[Date]])</f>
        <v>0</v>
      </c>
      <c r="M94" s="39">
        <f>SUMIFS(T_Reservation[Mats2],T_Reservation[Date],T_Cal[[#This Row],[Date]])</f>
        <v>0</v>
      </c>
      <c r="N94" s="39">
        <f>SUMIFS(T_Reservation[MatS3],T_Reservation[Date],T_Cal[[#This Row],[Date]])</f>
        <v>0</v>
      </c>
      <c r="O94" s="39">
        <f>SUMIFS(T_Reservation[MatS4],T_Reservation[Date],T_Cal[[#This Row],[Date]])</f>
        <v>0</v>
      </c>
      <c r="P94" s="39">
        <f>SUMIFS(T_Reservation[MatS5],T_Reservation[Date],T_Cal[[#This Row],[Date]])</f>
        <v>0</v>
      </c>
      <c r="Q94" s="40">
        <f>T_Cal[[#This Row],[Date]]</f>
        <v>46113</v>
      </c>
      <c r="S94" s="42">
        <f>MONTH(T_Cal[[#This Row],[ID]])</f>
        <v>4</v>
      </c>
    </row>
    <row r="95" spans="1:19" ht="15.6" hidden="1" x14ac:dyDescent="0.3">
      <c r="A95" s="5">
        <f t="shared" si="1"/>
        <v>46114</v>
      </c>
      <c r="B95" s="39">
        <f>SUMIFS(T_Reservation[T.poly],T_Reservation[Date],T_Cal[[#This Row],[Date]])</f>
        <v>0</v>
      </c>
      <c r="C95" s="54">
        <f>SUMIFS(T_Reservation[T.ch],T_Reservation[Date],T_Cal[[#This Row],[Date]])</f>
        <v>0</v>
      </c>
      <c r="D95" s="54">
        <f>SUMIFS(T_Reservation[CCTIV],T_Reservation[Date],T_Cal[[#This Row],[Date]])</f>
        <v>0</v>
      </c>
      <c r="E95" s="55">
        <f>SUMIFS(T_Reservation[T3],T_Reservation[Date],T_Cal[[#This Row],[Date]])</f>
        <v>0</v>
      </c>
      <c r="F95" s="39">
        <f>SUMIFS(T_Reservation[T2.5],T_Reservation[Date],T_Cal[[#This Row],[Date]])</f>
        <v>0</v>
      </c>
      <c r="G95" s="39">
        <f>SUMIFS(T_Reservation[Ch-orange],T_Reservation[Date],T_Cal[[#This Row],[Date]])</f>
        <v>0</v>
      </c>
      <c r="H95" s="39">
        <f>SUMIFS(T_Reservation[Ch-beige],T_Reservation[Date],T_Cal[[#This Row],[Date]])</f>
        <v>0</v>
      </c>
      <c r="I95" s="39">
        <f>SUMIFS(T_Reservation[Bc-P],T_Reservation[Date],T_Cal[[#This Row],[Date]])</f>
        <v>0</v>
      </c>
      <c r="J95" s="39">
        <f>SUMIFS(T_Reservation[G-E],T_Reservation[Date],T_Cal[[#This Row],[Date]])</f>
        <v>0</v>
      </c>
      <c r="K95" s="39">
        <f>SUMIFS(T_Reservation[B-V],T_Reservation[Date],T_Cal[[#This Row],[Date]])</f>
        <v>0</v>
      </c>
      <c r="L95" s="39">
        <f>SUMIFS(T_Reservation[MatS1],T_Reservation[Date],T_Cal[[#This Row],[Date]])</f>
        <v>0</v>
      </c>
      <c r="M95" s="39">
        <f>SUMIFS(T_Reservation[Mats2],T_Reservation[Date],T_Cal[[#This Row],[Date]])</f>
        <v>0</v>
      </c>
      <c r="N95" s="39">
        <f>SUMIFS(T_Reservation[MatS3],T_Reservation[Date],T_Cal[[#This Row],[Date]])</f>
        <v>0</v>
      </c>
      <c r="O95" s="39">
        <f>SUMIFS(T_Reservation[MatS4],T_Reservation[Date],T_Cal[[#This Row],[Date]])</f>
        <v>0</v>
      </c>
      <c r="P95" s="39">
        <f>SUMIFS(T_Reservation[MatS5],T_Reservation[Date],T_Cal[[#This Row],[Date]])</f>
        <v>0</v>
      </c>
      <c r="Q95" s="40">
        <f>T_Cal[[#This Row],[Date]]</f>
        <v>46114</v>
      </c>
      <c r="S95" s="42">
        <f>MONTH(T_Cal[[#This Row],[ID]])</f>
        <v>4</v>
      </c>
    </row>
    <row r="96" spans="1:19" ht="15.6" hidden="1" x14ac:dyDescent="0.3">
      <c r="A96" s="5">
        <f t="shared" si="1"/>
        <v>46115</v>
      </c>
      <c r="B96" s="39">
        <f>SUMIFS(T_Reservation[T.poly],T_Reservation[Date],T_Cal[[#This Row],[Date]])</f>
        <v>0</v>
      </c>
      <c r="C96" s="54">
        <f>SUMIFS(T_Reservation[T.ch],T_Reservation[Date],T_Cal[[#This Row],[Date]])</f>
        <v>0</v>
      </c>
      <c r="D96" s="54">
        <f>SUMIFS(T_Reservation[CCTIV],T_Reservation[Date],T_Cal[[#This Row],[Date]])</f>
        <v>0</v>
      </c>
      <c r="E96" s="55">
        <f>SUMIFS(T_Reservation[T3],T_Reservation[Date],T_Cal[[#This Row],[Date]])</f>
        <v>0</v>
      </c>
      <c r="F96" s="39">
        <f>SUMIFS(T_Reservation[T2.5],T_Reservation[Date],T_Cal[[#This Row],[Date]])</f>
        <v>0</v>
      </c>
      <c r="G96" s="39">
        <f>SUMIFS(T_Reservation[Ch-orange],T_Reservation[Date],T_Cal[[#This Row],[Date]])</f>
        <v>0</v>
      </c>
      <c r="H96" s="39">
        <f>SUMIFS(T_Reservation[Ch-beige],T_Reservation[Date],T_Cal[[#This Row],[Date]])</f>
        <v>0</v>
      </c>
      <c r="I96" s="39">
        <f>SUMIFS(T_Reservation[Bc-P],T_Reservation[Date],T_Cal[[#This Row],[Date]])</f>
        <v>0</v>
      </c>
      <c r="J96" s="39">
        <f>SUMIFS(T_Reservation[G-E],T_Reservation[Date],T_Cal[[#This Row],[Date]])</f>
        <v>0</v>
      </c>
      <c r="K96" s="39">
        <f>SUMIFS(T_Reservation[B-V],T_Reservation[Date],T_Cal[[#This Row],[Date]])</f>
        <v>0</v>
      </c>
      <c r="L96" s="39">
        <f>SUMIFS(T_Reservation[MatS1],T_Reservation[Date],T_Cal[[#This Row],[Date]])</f>
        <v>0</v>
      </c>
      <c r="M96" s="39">
        <f>SUMIFS(T_Reservation[Mats2],T_Reservation[Date],T_Cal[[#This Row],[Date]])</f>
        <v>0</v>
      </c>
      <c r="N96" s="39">
        <f>SUMIFS(T_Reservation[MatS3],T_Reservation[Date],T_Cal[[#This Row],[Date]])</f>
        <v>0</v>
      </c>
      <c r="O96" s="39">
        <f>SUMIFS(T_Reservation[MatS4],T_Reservation[Date],T_Cal[[#This Row],[Date]])</f>
        <v>0</v>
      </c>
      <c r="P96" s="39">
        <f>SUMIFS(T_Reservation[MatS5],T_Reservation[Date],T_Cal[[#This Row],[Date]])</f>
        <v>0</v>
      </c>
      <c r="Q96" s="40">
        <f>T_Cal[[#This Row],[Date]]</f>
        <v>46115</v>
      </c>
      <c r="S96" s="42">
        <f>MONTH(T_Cal[[#This Row],[ID]])</f>
        <v>4</v>
      </c>
    </row>
    <row r="97" spans="1:19" ht="15.6" hidden="1" x14ac:dyDescent="0.3">
      <c r="A97" s="5">
        <f t="shared" si="1"/>
        <v>46116</v>
      </c>
      <c r="B97" s="39">
        <f>SUMIFS(T_Reservation[T.poly],T_Reservation[Date],T_Cal[[#This Row],[Date]])</f>
        <v>0</v>
      </c>
      <c r="C97" s="54">
        <f>SUMIFS(T_Reservation[T.ch],T_Reservation[Date],T_Cal[[#This Row],[Date]])</f>
        <v>0</v>
      </c>
      <c r="D97" s="54">
        <f>SUMIFS(T_Reservation[CCTIV],T_Reservation[Date],T_Cal[[#This Row],[Date]])</f>
        <v>0</v>
      </c>
      <c r="E97" s="55">
        <f>SUMIFS(T_Reservation[T3],T_Reservation[Date],T_Cal[[#This Row],[Date]])</f>
        <v>0</v>
      </c>
      <c r="F97" s="39">
        <f>SUMIFS(T_Reservation[T2.5],T_Reservation[Date],T_Cal[[#This Row],[Date]])</f>
        <v>0</v>
      </c>
      <c r="G97" s="39">
        <f>SUMIFS(T_Reservation[Ch-orange],T_Reservation[Date],T_Cal[[#This Row],[Date]])</f>
        <v>0</v>
      </c>
      <c r="H97" s="39">
        <f>SUMIFS(T_Reservation[Ch-beige],T_Reservation[Date],T_Cal[[#This Row],[Date]])</f>
        <v>0</v>
      </c>
      <c r="I97" s="39">
        <f>SUMIFS(T_Reservation[Bc-P],T_Reservation[Date],T_Cal[[#This Row],[Date]])</f>
        <v>0</v>
      </c>
      <c r="J97" s="39">
        <f>SUMIFS(T_Reservation[G-E],T_Reservation[Date],T_Cal[[#This Row],[Date]])</f>
        <v>0</v>
      </c>
      <c r="K97" s="39">
        <f>SUMIFS(T_Reservation[B-V],T_Reservation[Date],T_Cal[[#This Row],[Date]])</f>
        <v>0</v>
      </c>
      <c r="L97" s="39">
        <f>SUMIFS(T_Reservation[MatS1],T_Reservation[Date],T_Cal[[#This Row],[Date]])</f>
        <v>0</v>
      </c>
      <c r="M97" s="39">
        <f>SUMIFS(T_Reservation[Mats2],T_Reservation[Date],T_Cal[[#This Row],[Date]])</f>
        <v>0</v>
      </c>
      <c r="N97" s="39">
        <f>SUMIFS(T_Reservation[MatS3],T_Reservation[Date],T_Cal[[#This Row],[Date]])</f>
        <v>0</v>
      </c>
      <c r="O97" s="39">
        <f>SUMIFS(T_Reservation[MatS4],T_Reservation[Date],T_Cal[[#This Row],[Date]])</f>
        <v>0</v>
      </c>
      <c r="P97" s="39">
        <f>SUMIFS(T_Reservation[MatS5],T_Reservation[Date],T_Cal[[#This Row],[Date]])</f>
        <v>0</v>
      </c>
      <c r="Q97" s="40">
        <f>T_Cal[[#This Row],[Date]]</f>
        <v>46116</v>
      </c>
      <c r="S97" s="42">
        <f>MONTH(T_Cal[[#This Row],[ID]])</f>
        <v>4</v>
      </c>
    </row>
    <row r="98" spans="1:19" ht="15.6" hidden="1" x14ac:dyDescent="0.3">
      <c r="A98" s="5">
        <f t="shared" si="1"/>
        <v>46117</v>
      </c>
      <c r="B98" s="39">
        <f>SUMIFS(T_Reservation[T.poly],T_Reservation[Date],T_Cal[[#This Row],[Date]])</f>
        <v>0</v>
      </c>
      <c r="C98" s="54">
        <f>SUMIFS(T_Reservation[T.ch],T_Reservation[Date],T_Cal[[#This Row],[Date]])</f>
        <v>0</v>
      </c>
      <c r="D98" s="54">
        <f>SUMIFS(T_Reservation[CCTIV],T_Reservation[Date],T_Cal[[#This Row],[Date]])</f>
        <v>0</v>
      </c>
      <c r="E98" s="55">
        <f>SUMIFS(T_Reservation[T3],T_Reservation[Date],T_Cal[[#This Row],[Date]])</f>
        <v>0</v>
      </c>
      <c r="F98" s="39">
        <f>SUMIFS(T_Reservation[T2.5],T_Reservation[Date],T_Cal[[#This Row],[Date]])</f>
        <v>0</v>
      </c>
      <c r="G98" s="39">
        <f>SUMIFS(T_Reservation[Ch-orange],T_Reservation[Date],T_Cal[[#This Row],[Date]])</f>
        <v>0</v>
      </c>
      <c r="H98" s="39">
        <f>SUMIFS(T_Reservation[Ch-beige],T_Reservation[Date],T_Cal[[#This Row],[Date]])</f>
        <v>0</v>
      </c>
      <c r="I98" s="39">
        <f>SUMIFS(T_Reservation[Bc-P],T_Reservation[Date],T_Cal[[#This Row],[Date]])</f>
        <v>0</v>
      </c>
      <c r="J98" s="39">
        <f>SUMIFS(T_Reservation[G-E],T_Reservation[Date],T_Cal[[#This Row],[Date]])</f>
        <v>0</v>
      </c>
      <c r="K98" s="39">
        <f>SUMIFS(T_Reservation[B-V],T_Reservation[Date],T_Cal[[#This Row],[Date]])</f>
        <v>0</v>
      </c>
      <c r="L98" s="39">
        <f>SUMIFS(T_Reservation[MatS1],T_Reservation[Date],T_Cal[[#This Row],[Date]])</f>
        <v>0</v>
      </c>
      <c r="M98" s="39">
        <f>SUMIFS(T_Reservation[Mats2],T_Reservation[Date],T_Cal[[#This Row],[Date]])</f>
        <v>0</v>
      </c>
      <c r="N98" s="39">
        <f>SUMIFS(T_Reservation[MatS3],T_Reservation[Date],T_Cal[[#This Row],[Date]])</f>
        <v>0</v>
      </c>
      <c r="O98" s="39">
        <f>SUMIFS(T_Reservation[MatS4],T_Reservation[Date],T_Cal[[#This Row],[Date]])</f>
        <v>0</v>
      </c>
      <c r="P98" s="39">
        <f>SUMIFS(T_Reservation[MatS5],T_Reservation[Date],T_Cal[[#This Row],[Date]])</f>
        <v>0</v>
      </c>
      <c r="Q98" s="40">
        <f>T_Cal[[#This Row],[Date]]</f>
        <v>46117</v>
      </c>
      <c r="S98" s="42">
        <f>MONTH(T_Cal[[#This Row],[ID]])</f>
        <v>4</v>
      </c>
    </row>
    <row r="99" spans="1:19" ht="15.6" hidden="1" x14ac:dyDescent="0.3">
      <c r="A99" s="5">
        <f t="shared" si="1"/>
        <v>46118</v>
      </c>
      <c r="B99" s="39">
        <f>SUMIFS(T_Reservation[T.poly],T_Reservation[Date],T_Cal[[#This Row],[Date]])</f>
        <v>0</v>
      </c>
      <c r="C99" s="54">
        <f>SUMIFS(T_Reservation[T.ch],T_Reservation[Date],T_Cal[[#This Row],[Date]])</f>
        <v>0</v>
      </c>
      <c r="D99" s="54">
        <f>SUMIFS(T_Reservation[CCTIV],T_Reservation[Date],T_Cal[[#This Row],[Date]])</f>
        <v>0</v>
      </c>
      <c r="E99" s="55">
        <f>SUMIFS(T_Reservation[T3],T_Reservation[Date],T_Cal[[#This Row],[Date]])</f>
        <v>0</v>
      </c>
      <c r="F99" s="39">
        <f>SUMIFS(T_Reservation[T2.5],T_Reservation[Date],T_Cal[[#This Row],[Date]])</f>
        <v>0</v>
      </c>
      <c r="G99" s="39">
        <f>SUMIFS(T_Reservation[Ch-orange],T_Reservation[Date],T_Cal[[#This Row],[Date]])</f>
        <v>0</v>
      </c>
      <c r="H99" s="39">
        <f>SUMIFS(T_Reservation[Ch-beige],T_Reservation[Date],T_Cal[[#This Row],[Date]])</f>
        <v>0</v>
      </c>
      <c r="I99" s="39">
        <f>SUMIFS(T_Reservation[Bc-P],T_Reservation[Date],T_Cal[[#This Row],[Date]])</f>
        <v>0</v>
      </c>
      <c r="J99" s="39">
        <f>SUMIFS(T_Reservation[G-E],T_Reservation[Date],T_Cal[[#This Row],[Date]])</f>
        <v>0</v>
      </c>
      <c r="K99" s="39">
        <f>SUMIFS(T_Reservation[B-V],T_Reservation[Date],T_Cal[[#This Row],[Date]])</f>
        <v>0</v>
      </c>
      <c r="L99" s="39">
        <f>SUMIFS(T_Reservation[MatS1],T_Reservation[Date],T_Cal[[#This Row],[Date]])</f>
        <v>0</v>
      </c>
      <c r="M99" s="39">
        <f>SUMIFS(T_Reservation[Mats2],T_Reservation[Date],T_Cal[[#This Row],[Date]])</f>
        <v>0</v>
      </c>
      <c r="N99" s="39">
        <f>SUMIFS(T_Reservation[MatS3],T_Reservation[Date],T_Cal[[#This Row],[Date]])</f>
        <v>0</v>
      </c>
      <c r="O99" s="39">
        <f>SUMIFS(T_Reservation[MatS4],T_Reservation[Date],T_Cal[[#This Row],[Date]])</f>
        <v>0</v>
      </c>
      <c r="P99" s="39">
        <f>SUMIFS(T_Reservation[MatS5],T_Reservation[Date],T_Cal[[#This Row],[Date]])</f>
        <v>0</v>
      </c>
      <c r="Q99" s="40">
        <f>T_Cal[[#This Row],[Date]]</f>
        <v>46118</v>
      </c>
      <c r="S99" s="42">
        <f>MONTH(T_Cal[[#This Row],[ID]])</f>
        <v>4</v>
      </c>
    </row>
    <row r="100" spans="1:19" ht="15.6" hidden="1" x14ac:dyDescent="0.3">
      <c r="A100" s="5">
        <f t="shared" si="1"/>
        <v>46119</v>
      </c>
      <c r="B100" s="39">
        <f>SUMIFS(T_Reservation[T.poly],T_Reservation[Date],T_Cal[[#This Row],[Date]])</f>
        <v>0</v>
      </c>
      <c r="C100" s="54">
        <f>SUMIFS(T_Reservation[T.ch],T_Reservation[Date],T_Cal[[#This Row],[Date]])</f>
        <v>0</v>
      </c>
      <c r="D100" s="54">
        <f>SUMIFS(T_Reservation[CCTIV],T_Reservation[Date],T_Cal[[#This Row],[Date]])</f>
        <v>0</v>
      </c>
      <c r="E100" s="55">
        <f>SUMIFS(T_Reservation[T3],T_Reservation[Date],T_Cal[[#This Row],[Date]])</f>
        <v>0</v>
      </c>
      <c r="F100" s="39">
        <f>SUMIFS(T_Reservation[T2.5],T_Reservation[Date],T_Cal[[#This Row],[Date]])</f>
        <v>0</v>
      </c>
      <c r="G100" s="39">
        <f>SUMIFS(T_Reservation[Ch-orange],T_Reservation[Date],T_Cal[[#This Row],[Date]])</f>
        <v>0</v>
      </c>
      <c r="H100" s="39">
        <f>SUMIFS(T_Reservation[Ch-beige],T_Reservation[Date],T_Cal[[#This Row],[Date]])</f>
        <v>0</v>
      </c>
      <c r="I100" s="39">
        <f>SUMIFS(T_Reservation[Bc-P],T_Reservation[Date],T_Cal[[#This Row],[Date]])</f>
        <v>0</v>
      </c>
      <c r="J100" s="39">
        <f>SUMIFS(T_Reservation[G-E],T_Reservation[Date],T_Cal[[#This Row],[Date]])</f>
        <v>0</v>
      </c>
      <c r="K100" s="39">
        <f>SUMIFS(T_Reservation[B-V],T_Reservation[Date],T_Cal[[#This Row],[Date]])</f>
        <v>0</v>
      </c>
      <c r="L100" s="39">
        <f>SUMIFS(T_Reservation[MatS1],T_Reservation[Date],T_Cal[[#This Row],[Date]])</f>
        <v>0</v>
      </c>
      <c r="M100" s="39">
        <f>SUMIFS(T_Reservation[Mats2],T_Reservation[Date],T_Cal[[#This Row],[Date]])</f>
        <v>0</v>
      </c>
      <c r="N100" s="39">
        <f>SUMIFS(T_Reservation[MatS3],T_Reservation[Date],T_Cal[[#This Row],[Date]])</f>
        <v>0</v>
      </c>
      <c r="O100" s="39">
        <f>SUMIFS(T_Reservation[MatS4],T_Reservation[Date],T_Cal[[#This Row],[Date]])</f>
        <v>0</v>
      </c>
      <c r="P100" s="39">
        <f>SUMIFS(T_Reservation[MatS5],T_Reservation[Date],T_Cal[[#This Row],[Date]])</f>
        <v>0</v>
      </c>
      <c r="Q100" s="40">
        <f>T_Cal[[#This Row],[Date]]</f>
        <v>46119</v>
      </c>
      <c r="S100" s="42">
        <f>MONTH(T_Cal[[#This Row],[ID]])</f>
        <v>4</v>
      </c>
    </row>
    <row r="101" spans="1:19" ht="15.6" hidden="1" x14ac:dyDescent="0.3">
      <c r="A101" s="5">
        <f t="shared" si="1"/>
        <v>46120</v>
      </c>
      <c r="B101" s="39">
        <f>SUMIFS(T_Reservation[T.poly],T_Reservation[Date],T_Cal[[#This Row],[Date]])</f>
        <v>0</v>
      </c>
      <c r="C101" s="54">
        <f>SUMIFS(T_Reservation[T.ch],T_Reservation[Date],T_Cal[[#This Row],[Date]])</f>
        <v>0</v>
      </c>
      <c r="D101" s="54">
        <f>SUMIFS(T_Reservation[CCTIV],T_Reservation[Date],T_Cal[[#This Row],[Date]])</f>
        <v>0</v>
      </c>
      <c r="E101" s="55">
        <f>SUMIFS(T_Reservation[T3],T_Reservation[Date],T_Cal[[#This Row],[Date]])</f>
        <v>0</v>
      </c>
      <c r="F101" s="39">
        <f>SUMIFS(T_Reservation[T2.5],T_Reservation[Date],T_Cal[[#This Row],[Date]])</f>
        <v>0</v>
      </c>
      <c r="G101" s="39">
        <f>SUMIFS(T_Reservation[Ch-orange],T_Reservation[Date],T_Cal[[#This Row],[Date]])</f>
        <v>0</v>
      </c>
      <c r="H101" s="39">
        <f>SUMIFS(T_Reservation[Ch-beige],T_Reservation[Date],T_Cal[[#This Row],[Date]])</f>
        <v>0</v>
      </c>
      <c r="I101" s="39">
        <f>SUMIFS(T_Reservation[Bc-P],T_Reservation[Date],T_Cal[[#This Row],[Date]])</f>
        <v>0</v>
      </c>
      <c r="J101" s="39">
        <f>SUMIFS(T_Reservation[G-E],T_Reservation[Date],T_Cal[[#This Row],[Date]])</f>
        <v>0</v>
      </c>
      <c r="K101" s="39">
        <f>SUMIFS(T_Reservation[B-V],T_Reservation[Date],T_Cal[[#This Row],[Date]])</f>
        <v>0</v>
      </c>
      <c r="L101" s="39">
        <f>SUMIFS(T_Reservation[MatS1],T_Reservation[Date],T_Cal[[#This Row],[Date]])</f>
        <v>0</v>
      </c>
      <c r="M101" s="39">
        <f>SUMIFS(T_Reservation[Mats2],T_Reservation[Date],T_Cal[[#This Row],[Date]])</f>
        <v>0</v>
      </c>
      <c r="N101" s="39">
        <f>SUMIFS(T_Reservation[MatS3],T_Reservation[Date],T_Cal[[#This Row],[Date]])</f>
        <v>0</v>
      </c>
      <c r="O101" s="39">
        <f>SUMIFS(T_Reservation[MatS4],T_Reservation[Date],T_Cal[[#This Row],[Date]])</f>
        <v>0</v>
      </c>
      <c r="P101" s="39">
        <f>SUMIFS(T_Reservation[MatS5],T_Reservation[Date],T_Cal[[#This Row],[Date]])</f>
        <v>0</v>
      </c>
      <c r="Q101" s="40">
        <f>T_Cal[[#This Row],[Date]]</f>
        <v>46120</v>
      </c>
      <c r="S101" s="42">
        <f>MONTH(T_Cal[[#This Row],[ID]])</f>
        <v>4</v>
      </c>
    </row>
    <row r="102" spans="1:19" ht="15.6" hidden="1" x14ac:dyDescent="0.3">
      <c r="A102" s="5">
        <f t="shared" si="1"/>
        <v>46121</v>
      </c>
      <c r="B102" s="39">
        <f>SUMIFS(T_Reservation[T.poly],T_Reservation[Date],T_Cal[[#This Row],[Date]])</f>
        <v>0</v>
      </c>
      <c r="C102" s="54">
        <f>SUMIFS(T_Reservation[T.ch],T_Reservation[Date],T_Cal[[#This Row],[Date]])</f>
        <v>0</v>
      </c>
      <c r="D102" s="54">
        <f>SUMIFS(T_Reservation[CCTIV],T_Reservation[Date],T_Cal[[#This Row],[Date]])</f>
        <v>0</v>
      </c>
      <c r="E102" s="55">
        <f>SUMIFS(T_Reservation[T3],T_Reservation[Date],T_Cal[[#This Row],[Date]])</f>
        <v>0</v>
      </c>
      <c r="F102" s="39">
        <f>SUMIFS(T_Reservation[T2.5],T_Reservation[Date],T_Cal[[#This Row],[Date]])</f>
        <v>0</v>
      </c>
      <c r="G102" s="39">
        <f>SUMIFS(T_Reservation[Ch-orange],T_Reservation[Date],T_Cal[[#This Row],[Date]])</f>
        <v>0</v>
      </c>
      <c r="H102" s="39">
        <f>SUMIFS(T_Reservation[Ch-beige],T_Reservation[Date],T_Cal[[#This Row],[Date]])</f>
        <v>0</v>
      </c>
      <c r="I102" s="39">
        <f>SUMIFS(T_Reservation[Bc-P],T_Reservation[Date],T_Cal[[#This Row],[Date]])</f>
        <v>0</v>
      </c>
      <c r="J102" s="39">
        <f>SUMIFS(T_Reservation[G-E],T_Reservation[Date],T_Cal[[#This Row],[Date]])</f>
        <v>0</v>
      </c>
      <c r="K102" s="39">
        <f>SUMIFS(T_Reservation[B-V],T_Reservation[Date],T_Cal[[#This Row],[Date]])</f>
        <v>0</v>
      </c>
      <c r="L102" s="39">
        <f>SUMIFS(T_Reservation[MatS1],T_Reservation[Date],T_Cal[[#This Row],[Date]])</f>
        <v>0</v>
      </c>
      <c r="M102" s="39">
        <f>SUMIFS(T_Reservation[Mats2],T_Reservation[Date],T_Cal[[#This Row],[Date]])</f>
        <v>0</v>
      </c>
      <c r="N102" s="39">
        <f>SUMIFS(T_Reservation[MatS3],T_Reservation[Date],T_Cal[[#This Row],[Date]])</f>
        <v>0</v>
      </c>
      <c r="O102" s="39">
        <f>SUMIFS(T_Reservation[MatS4],T_Reservation[Date],T_Cal[[#This Row],[Date]])</f>
        <v>0</v>
      </c>
      <c r="P102" s="39">
        <f>SUMIFS(T_Reservation[MatS5],T_Reservation[Date],T_Cal[[#This Row],[Date]])</f>
        <v>0</v>
      </c>
      <c r="Q102" s="40">
        <f>T_Cal[[#This Row],[Date]]</f>
        <v>46121</v>
      </c>
      <c r="S102" s="42">
        <f>MONTH(T_Cal[[#This Row],[ID]])</f>
        <v>4</v>
      </c>
    </row>
    <row r="103" spans="1:19" ht="15.6" hidden="1" x14ac:dyDescent="0.3">
      <c r="A103" s="5">
        <f t="shared" si="1"/>
        <v>46122</v>
      </c>
      <c r="B103" s="39">
        <f>SUMIFS(T_Reservation[T.poly],T_Reservation[Date],T_Cal[[#This Row],[Date]])</f>
        <v>0</v>
      </c>
      <c r="C103" s="54">
        <f>SUMIFS(T_Reservation[T.ch],T_Reservation[Date],T_Cal[[#This Row],[Date]])</f>
        <v>0</v>
      </c>
      <c r="D103" s="54">
        <f>SUMIFS(T_Reservation[CCTIV],T_Reservation[Date],T_Cal[[#This Row],[Date]])</f>
        <v>0</v>
      </c>
      <c r="E103" s="55">
        <f>SUMIFS(T_Reservation[T3],T_Reservation[Date],T_Cal[[#This Row],[Date]])</f>
        <v>0</v>
      </c>
      <c r="F103" s="39">
        <f>SUMIFS(T_Reservation[T2.5],T_Reservation[Date],T_Cal[[#This Row],[Date]])</f>
        <v>0</v>
      </c>
      <c r="G103" s="39">
        <f>SUMIFS(T_Reservation[Ch-orange],T_Reservation[Date],T_Cal[[#This Row],[Date]])</f>
        <v>0</v>
      </c>
      <c r="H103" s="39">
        <f>SUMIFS(T_Reservation[Ch-beige],T_Reservation[Date],T_Cal[[#This Row],[Date]])</f>
        <v>0</v>
      </c>
      <c r="I103" s="39">
        <f>SUMIFS(T_Reservation[Bc-P],T_Reservation[Date],T_Cal[[#This Row],[Date]])</f>
        <v>0</v>
      </c>
      <c r="J103" s="39">
        <f>SUMIFS(T_Reservation[G-E],T_Reservation[Date],T_Cal[[#This Row],[Date]])</f>
        <v>0</v>
      </c>
      <c r="K103" s="39">
        <f>SUMIFS(T_Reservation[B-V],T_Reservation[Date],T_Cal[[#This Row],[Date]])</f>
        <v>0</v>
      </c>
      <c r="L103" s="39">
        <f>SUMIFS(T_Reservation[MatS1],T_Reservation[Date],T_Cal[[#This Row],[Date]])</f>
        <v>0</v>
      </c>
      <c r="M103" s="39">
        <f>SUMIFS(T_Reservation[Mats2],T_Reservation[Date],T_Cal[[#This Row],[Date]])</f>
        <v>0</v>
      </c>
      <c r="N103" s="39">
        <f>SUMIFS(T_Reservation[MatS3],T_Reservation[Date],T_Cal[[#This Row],[Date]])</f>
        <v>0</v>
      </c>
      <c r="O103" s="39">
        <f>SUMIFS(T_Reservation[MatS4],T_Reservation[Date],T_Cal[[#This Row],[Date]])</f>
        <v>0</v>
      </c>
      <c r="P103" s="39">
        <f>SUMIFS(T_Reservation[MatS5],T_Reservation[Date],T_Cal[[#This Row],[Date]])</f>
        <v>0</v>
      </c>
      <c r="Q103" s="40">
        <f>T_Cal[[#This Row],[Date]]</f>
        <v>46122</v>
      </c>
      <c r="S103" s="42">
        <f>MONTH(T_Cal[[#This Row],[ID]])</f>
        <v>4</v>
      </c>
    </row>
    <row r="104" spans="1:19" ht="15.6" hidden="1" x14ac:dyDescent="0.3">
      <c r="A104" s="5">
        <f t="shared" si="1"/>
        <v>46123</v>
      </c>
      <c r="B104" s="39">
        <f>SUMIFS(T_Reservation[T.poly],T_Reservation[Date],T_Cal[[#This Row],[Date]])</f>
        <v>0</v>
      </c>
      <c r="C104" s="54">
        <f>SUMIFS(T_Reservation[T.ch],T_Reservation[Date],T_Cal[[#This Row],[Date]])</f>
        <v>0</v>
      </c>
      <c r="D104" s="54">
        <f>SUMIFS(T_Reservation[CCTIV],T_Reservation[Date],T_Cal[[#This Row],[Date]])</f>
        <v>0</v>
      </c>
      <c r="E104" s="55">
        <f>SUMIFS(T_Reservation[T3],T_Reservation[Date],T_Cal[[#This Row],[Date]])</f>
        <v>0</v>
      </c>
      <c r="F104" s="39">
        <f>SUMIFS(T_Reservation[T2.5],T_Reservation[Date],T_Cal[[#This Row],[Date]])</f>
        <v>0</v>
      </c>
      <c r="G104" s="39">
        <f>SUMIFS(T_Reservation[Ch-orange],T_Reservation[Date],T_Cal[[#This Row],[Date]])</f>
        <v>0</v>
      </c>
      <c r="H104" s="39">
        <f>SUMIFS(T_Reservation[Ch-beige],T_Reservation[Date],T_Cal[[#This Row],[Date]])</f>
        <v>0</v>
      </c>
      <c r="I104" s="39">
        <f>SUMIFS(T_Reservation[Bc-P],T_Reservation[Date],T_Cal[[#This Row],[Date]])</f>
        <v>0</v>
      </c>
      <c r="J104" s="39">
        <f>SUMIFS(T_Reservation[G-E],T_Reservation[Date],T_Cal[[#This Row],[Date]])</f>
        <v>0</v>
      </c>
      <c r="K104" s="39">
        <f>SUMIFS(T_Reservation[B-V],T_Reservation[Date],T_Cal[[#This Row],[Date]])</f>
        <v>0</v>
      </c>
      <c r="L104" s="39">
        <f>SUMIFS(T_Reservation[MatS1],T_Reservation[Date],T_Cal[[#This Row],[Date]])</f>
        <v>0</v>
      </c>
      <c r="M104" s="39">
        <f>SUMIFS(T_Reservation[Mats2],T_Reservation[Date],T_Cal[[#This Row],[Date]])</f>
        <v>0</v>
      </c>
      <c r="N104" s="39">
        <f>SUMIFS(T_Reservation[MatS3],T_Reservation[Date],T_Cal[[#This Row],[Date]])</f>
        <v>0</v>
      </c>
      <c r="O104" s="39">
        <f>SUMIFS(T_Reservation[MatS4],T_Reservation[Date],T_Cal[[#This Row],[Date]])</f>
        <v>0</v>
      </c>
      <c r="P104" s="39">
        <f>SUMIFS(T_Reservation[MatS5],T_Reservation[Date],T_Cal[[#This Row],[Date]])</f>
        <v>0</v>
      </c>
      <c r="Q104" s="40">
        <f>T_Cal[[#This Row],[Date]]</f>
        <v>46123</v>
      </c>
      <c r="S104" s="42">
        <f>MONTH(T_Cal[[#This Row],[ID]])</f>
        <v>4</v>
      </c>
    </row>
    <row r="105" spans="1:19" ht="15.6" hidden="1" x14ac:dyDescent="0.3">
      <c r="A105" s="5">
        <f t="shared" si="1"/>
        <v>46124</v>
      </c>
      <c r="B105" s="39">
        <f>SUMIFS(T_Reservation[T.poly],T_Reservation[Date],T_Cal[[#This Row],[Date]])</f>
        <v>0</v>
      </c>
      <c r="C105" s="54">
        <f>SUMIFS(T_Reservation[T.ch],T_Reservation[Date],T_Cal[[#This Row],[Date]])</f>
        <v>0</v>
      </c>
      <c r="D105" s="54">
        <f>SUMIFS(T_Reservation[CCTIV],T_Reservation[Date],T_Cal[[#This Row],[Date]])</f>
        <v>0</v>
      </c>
      <c r="E105" s="55">
        <f>SUMIFS(T_Reservation[T3],T_Reservation[Date],T_Cal[[#This Row],[Date]])</f>
        <v>0</v>
      </c>
      <c r="F105" s="39">
        <f>SUMIFS(T_Reservation[T2.5],T_Reservation[Date],T_Cal[[#This Row],[Date]])</f>
        <v>0</v>
      </c>
      <c r="G105" s="39">
        <f>SUMIFS(T_Reservation[Ch-orange],T_Reservation[Date],T_Cal[[#This Row],[Date]])</f>
        <v>0</v>
      </c>
      <c r="H105" s="39">
        <f>SUMIFS(T_Reservation[Ch-beige],T_Reservation[Date],T_Cal[[#This Row],[Date]])</f>
        <v>0</v>
      </c>
      <c r="I105" s="39">
        <f>SUMIFS(T_Reservation[Bc-P],T_Reservation[Date],T_Cal[[#This Row],[Date]])</f>
        <v>0</v>
      </c>
      <c r="J105" s="39">
        <f>SUMIFS(T_Reservation[G-E],T_Reservation[Date],T_Cal[[#This Row],[Date]])</f>
        <v>0</v>
      </c>
      <c r="K105" s="39">
        <f>SUMIFS(T_Reservation[B-V],T_Reservation[Date],T_Cal[[#This Row],[Date]])</f>
        <v>0</v>
      </c>
      <c r="L105" s="39">
        <f>SUMIFS(T_Reservation[MatS1],T_Reservation[Date],T_Cal[[#This Row],[Date]])</f>
        <v>0</v>
      </c>
      <c r="M105" s="39">
        <f>SUMIFS(T_Reservation[Mats2],T_Reservation[Date],T_Cal[[#This Row],[Date]])</f>
        <v>0</v>
      </c>
      <c r="N105" s="39">
        <f>SUMIFS(T_Reservation[MatS3],T_Reservation[Date],T_Cal[[#This Row],[Date]])</f>
        <v>0</v>
      </c>
      <c r="O105" s="39">
        <f>SUMIFS(T_Reservation[MatS4],T_Reservation[Date],T_Cal[[#This Row],[Date]])</f>
        <v>0</v>
      </c>
      <c r="P105" s="39">
        <f>SUMIFS(T_Reservation[MatS5],T_Reservation[Date],T_Cal[[#This Row],[Date]])</f>
        <v>0</v>
      </c>
      <c r="Q105" s="40">
        <f>T_Cal[[#This Row],[Date]]</f>
        <v>46124</v>
      </c>
      <c r="S105" s="42">
        <f>MONTH(T_Cal[[#This Row],[ID]])</f>
        <v>4</v>
      </c>
    </row>
    <row r="106" spans="1:19" ht="15.6" hidden="1" x14ac:dyDescent="0.3">
      <c r="A106" s="5">
        <f t="shared" si="1"/>
        <v>46125</v>
      </c>
      <c r="B106" s="39">
        <f>SUMIFS(T_Reservation[T.poly],T_Reservation[Date],T_Cal[[#This Row],[Date]])</f>
        <v>0</v>
      </c>
      <c r="C106" s="54">
        <f>SUMIFS(T_Reservation[T.ch],T_Reservation[Date],T_Cal[[#This Row],[Date]])</f>
        <v>0</v>
      </c>
      <c r="D106" s="54">
        <f>SUMIFS(T_Reservation[CCTIV],T_Reservation[Date],T_Cal[[#This Row],[Date]])</f>
        <v>0</v>
      </c>
      <c r="E106" s="55">
        <f>SUMIFS(T_Reservation[T3],T_Reservation[Date],T_Cal[[#This Row],[Date]])</f>
        <v>0</v>
      </c>
      <c r="F106" s="39">
        <f>SUMIFS(T_Reservation[T2.5],T_Reservation[Date],T_Cal[[#This Row],[Date]])</f>
        <v>0</v>
      </c>
      <c r="G106" s="39">
        <f>SUMIFS(T_Reservation[Ch-orange],T_Reservation[Date],T_Cal[[#This Row],[Date]])</f>
        <v>0</v>
      </c>
      <c r="H106" s="39">
        <f>SUMIFS(T_Reservation[Ch-beige],T_Reservation[Date],T_Cal[[#This Row],[Date]])</f>
        <v>0</v>
      </c>
      <c r="I106" s="39">
        <f>SUMIFS(T_Reservation[Bc-P],T_Reservation[Date],T_Cal[[#This Row],[Date]])</f>
        <v>0</v>
      </c>
      <c r="J106" s="39">
        <f>SUMIFS(T_Reservation[G-E],T_Reservation[Date],T_Cal[[#This Row],[Date]])</f>
        <v>0</v>
      </c>
      <c r="K106" s="39">
        <f>SUMIFS(T_Reservation[B-V],T_Reservation[Date],T_Cal[[#This Row],[Date]])</f>
        <v>0</v>
      </c>
      <c r="L106" s="39">
        <f>SUMIFS(T_Reservation[MatS1],T_Reservation[Date],T_Cal[[#This Row],[Date]])</f>
        <v>0</v>
      </c>
      <c r="M106" s="39">
        <f>SUMIFS(T_Reservation[Mats2],T_Reservation[Date],T_Cal[[#This Row],[Date]])</f>
        <v>0</v>
      </c>
      <c r="N106" s="39">
        <f>SUMIFS(T_Reservation[MatS3],T_Reservation[Date],T_Cal[[#This Row],[Date]])</f>
        <v>0</v>
      </c>
      <c r="O106" s="39">
        <f>SUMIFS(T_Reservation[MatS4],T_Reservation[Date],T_Cal[[#This Row],[Date]])</f>
        <v>0</v>
      </c>
      <c r="P106" s="39">
        <f>SUMIFS(T_Reservation[MatS5],T_Reservation[Date],T_Cal[[#This Row],[Date]])</f>
        <v>0</v>
      </c>
      <c r="Q106" s="40">
        <f>T_Cal[[#This Row],[Date]]</f>
        <v>46125</v>
      </c>
      <c r="S106" s="42">
        <f>MONTH(T_Cal[[#This Row],[ID]])</f>
        <v>4</v>
      </c>
    </row>
    <row r="107" spans="1:19" ht="15.6" hidden="1" x14ac:dyDescent="0.3">
      <c r="A107" s="5">
        <f t="shared" si="1"/>
        <v>46126</v>
      </c>
      <c r="B107" s="39">
        <f>SUMIFS(T_Reservation[T.poly],T_Reservation[Date],T_Cal[[#This Row],[Date]])</f>
        <v>0</v>
      </c>
      <c r="C107" s="54">
        <f>SUMIFS(T_Reservation[T.ch],T_Reservation[Date],T_Cal[[#This Row],[Date]])</f>
        <v>0</v>
      </c>
      <c r="D107" s="54">
        <f>SUMIFS(T_Reservation[CCTIV],T_Reservation[Date],T_Cal[[#This Row],[Date]])</f>
        <v>0</v>
      </c>
      <c r="E107" s="55">
        <f>SUMIFS(T_Reservation[T3],T_Reservation[Date],T_Cal[[#This Row],[Date]])</f>
        <v>0</v>
      </c>
      <c r="F107" s="39">
        <f>SUMIFS(T_Reservation[T2.5],T_Reservation[Date],T_Cal[[#This Row],[Date]])</f>
        <v>0</v>
      </c>
      <c r="G107" s="39">
        <f>SUMIFS(T_Reservation[Ch-orange],T_Reservation[Date],T_Cal[[#This Row],[Date]])</f>
        <v>0</v>
      </c>
      <c r="H107" s="39">
        <f>SUMIFS(T_Reservation[Ch-beige],T_Reservation[Date],T_Cal[[#This Row],[Date]])</f>
        <v>0</v>
      </c>
      <c r="I107" s="39">
        <f>SUMIFS(T_Reservation[Bc-P],T_Reservation[Date],T_Cal[[#This Row],[Date]])</f>
        <v>0</v>
      </c>
      <c r="J107" s="39">
        <f>SUMIFS(T_Reservation[G-E],T_Reservation[Date],T_Cal[[#This Row],[Date]])</f>
        <v>0</v>
      </c>
      <c r="K107" s="39">
        <f>SUMIFS(T_Reservation[B-V],T_Reservation[Date],T_Cal[[#This Row],[Date]])</f>
        <v>0</v>
      </c>
      <c r="L107" s="39">
        <f>SUMIFS(T_Reservation[MatS1],T_Reservation[Date],T_Cal[[#This Row],[Date]])</f>
        <v>0</v>
      </c>
      <c r="M107" s="39">
        <f>SUMIFS(T_Reservation[Mats2],T_Reservation[Date],T_Cal[[#This Row],[Date]])</f>
        <v>0</v>
      </c>
      <c r="N107" s="39">
        <f>SUMIFS(T_Reservation[MatS3],T_Reservation[Date],T_Cal[[#This Row],[Date]])</f>
        <v>0</v>
      </c>
      <c r="O107" s="39">
        <f>SUMIFS(T_Reservation[MatS4],T_Reservation[Date],T_Cal[[#This Row],[Date]])</f>
        <v>0</v>
      </c>
      <c r="P107" s="39">
        <f>SUMIFS(T_Reservation[MatS5],T_Reservation[Date],T_Cal[[#This Row],[Date]])</f>
        <v>0</v>
      </c>
      <c r="Q107" s="40">
        <f>T_Cal[[#This Row],[Date]]</f>
        <v>46126</v>
      </c>
      <c r="S107" s="42">
        <f>MONTH(T_Cal[[#This Row],[ID]])</f>
        <v>4</v>
      </c>
    </row>
    <row r="108" spans="1:19" ht="15.6" hidden="1" x14ac:dyDescent="0.3">
      <c r="A108" s="5">
        <f t="shared" si="1"/>
        <v>46127</v>
      </c>
      <c r="B108" s="39">
        <f>SUMIFS(T_Reservation[T.poly],T_Reservation[Date],T_Cal[[#This Row],[Date]])</f>
        <v>0</v>
      </c>
      <c r="C108" s="54">
        <f>SUMIFS(T_Reservation[T.ch],T_Reservation[Date],T_Cal[[#This Row],[Date]])</f>
        <v>0</v>
      </c>
      <c r="D108" s="54">
        <f>SUMIFS(T_Reservation[CCTIV],T_Reservation[Date],T_Cal[[#This Row],[Date]])</f>
        <v>0</v>
      </c>
      <c r="E108" s="55">
        <f>SUMIFS(T_Reservation[T3],T_Reservation[Date],T_Cal[[#This Row],[Date]])</f>
        <v>0</v>
      </c>
      <c r="F108" s="39">
        <f>SUMIFS(T_Reservation[T2.5],T_Reservation[Date],T_Cal[[#This Row],[Date]])</f>
        <v>0</v>
      </c>
      <c r="G108" s="39">
        <f>SUMIFS(T_Reservation[Ch-orange],T_Reservation[Date],T_Cal[[#This Row],[Date]])</f>
        <v>0</v>
      </c>
      <c r="H108" s="39">
        <f>SUMIFS(T_Reservation[Ch-beige],T_Reservation[Date],T_Cal[[#This Row],[Date]])</f>
        <v>0</v>
      </c>
      <c r="I108" s="39">
        <f>SUMIFS(T_Reservation[Bc-P],T_Reservation[Date],T_Cal[[#This Row],[Date]])</f>
        <v>0</v>
      </c>
      <c r="J108" s="39">
        <f>SUMIFS(T_Reservation[G-E],T_Reservation[Date],T_Cal[[#This Row],[Date]])</f>
        <v>0</v>
      </c>
      <c r="K108" s="39">
        <f>SUMIFS(T_Reservation[B-V],T_Reservation[Date],T_Cal[[#This Row],[Date]])</f>
        <v>0</v>
      </c>
      <c r="L108" s="39">
        <f>SUMIFS(T_Reservation[MatS1],T_Reservation[Date],T_Cal[[#This Row],[Date]])</f>
        <v>0</v>
      </c>
      <c r="M108" s="39">
        <f>SUMIFS(T_Reservation[Mats2],T_Reservation[Date],T_Cal[[#This Row],[Date]])</f>
        <v>0</v>
      </c>
      <c r="N108" s="39">
        <f>SUMIFS(T_Reservation[MatS3],T_Reservation[Date],T_Cal[[#This Row],[Date]])</f>
        <v>0</v>
      </c>
      <c r="O108" s="39">
        <f>SUMIFS(T_Reservation[MatS4],T_Reservation[Date],T_Cal[[#This Row],[Date]])</f>
        <v>0</v>
      </c>
      <c r="P108" s="39">
        <f>SUMIFS(T_Reservation[MatS5],T_Reservation[Date],T_Cal[[#This Row],[Date]])</f>
        <v>0</v>
      </c>
      <c r="Q108" s="40">
        <f>T_Cal[[#This Row],[Date]]</f>
        <v>46127</v>
      </c>
      <c r="S108" s="42">
        <f>MONTH(T_Cal[[#This Row],[ID]])</f>
        <v>4</v>
      </c>
    </row>
    <row r="109" spans="1:19" ht="15.6" hidden="1" x14ac:dyDescent="0.3">
      <c r="A109" s="5">
        <f t="shared" si="1"/>
        <v>46128</v>
      </c>
      <c r="B109" s="39">
        <f>SUMIFS(T_Reservation[T.poly],T_Reservation[Date],T_Cal[[#This Row],[Date]])</f>
        <v>0</v>
      </c>
      <c r="C109" s="54">
        <f>SUMIFS(T_Reservation[T.ch],T_Reservation[Date],T_Cal[[#This Row],[Date]])</f>
        <v>0</v>
      </c>
      <c r="D109" s="54">
        <f>SUMIFS(T_Reservation[CCTIV],T_Reservation[Date],T_Cal[[#This Row],[Date]])</f>
        <v>0</v>
      </c>
      <c r="E109" s="55">
        <f>SUMIFS(T_Reservation[T3],T_Reservation[Date],T_Cal[[#This Row],[Date]])</f>
        <v>0</v>
      </c>
      <c r="F109" s="39">
        <f>SUMIFS(T_Reservation[T2.5],T_Reservation[Date],T_Cal[[#This Row],[Date]])</f>
        <v>0</v>
      </c>
      <c r="G109" s="39">
        <f>SUMIFS(T_Reservation[Ch-orange],T_Reservation[Date],T_Cal[[#This Row],[Date]])</f>
        <v>0</v>
      </c>
      <c r="H109" s="39">
        <f>SUMIFS(T_Reservation[Ch-beige],T_Reservation[Date],T_Cal[[#This Row],[Date]])</f>
        <v>0</v>
      </c>
      <c r="I109" s="39">
        <f>SUMIFS(T_Reservation[Bc-P],T_Reservation[Date],T_Cal[[#This Row],[Date]])</f>
        <v>0</v>
      </c>
      <c r="J109" s="39">
        <f>SUMIFS(T_Reservation[G-E],T_Reservation[Date],T_Cal[[#This Row],[Date]])</f>
        <v>0</v>
      </c>
      <c r="K109" s="39">
        <f>SUMIFS(T_Reservation[B-V],T_Reservation[Date],T_Cal[[#This Row],[Date]])</f>
        <v>0</v>
      </c>
      <c r="L109" s="39">
        <f>SUMIFS(T_Reservation[MatS1],T_Reservation[Date],T_Cal[[#This Row],[Date]])</f>
        <v>0</v>
      </c>
      <c r="M109" s="39">
        <f>SUMIFS(T_Reservation[Mats2],T_Reservation[Date],T_Cal[[#This Row],[Date]])</f>
        <v>0</v>
      </c>
      <c r="N109" s="39">
        <f>SUMIFS(T_Reservation[MatS3],T_Reservation[Date],T_Cal[[#This Row],[Date]])</f>
        <v>0</v>
      </c>
      <c r="O109" s="39">
        <f>SUMIFS(T_Reservation[MatS4],T_Reservation[Date],T_Cal[[#This Row],[Date]])</f>
        <v>0</v>
      </c>
      <c r="P109" s="39">
        <f>SUMIFS(T_Reservation[MatS5],T_Reservation[Date],T_Cal[[#This Row],[Date]])</f>
        <v>0</v>
      </c>
      <c r="Q109" s="40">
        <f>T_Cal[[#This Row],[Date]]</f>
        <v>46128</v>
      </c>
      <c r="S109" s="42">
        <f>MONTH(T_Cal[[#This Row],[ID]])</f>
        <v>4</v>
      </c>
    </row>
    <row r="110" spans="1:19" ht="15.6" hidden="1" x14ac:dyDescent="0.3">
      <c r="A110" s="5">
        <f t="shared" si="1"/>
        <v>46129</v>
      </c>
      <c r="B110" s="39">
        <f>SUMIFS(T_Reservation[T.poly],T_Reservation[Date],T_Cal[[#This Row],[Date]])</f>
        <v>0</v>
      </c>
      <c r="C110" s="54">
        <f>SUMIFS(T_Reservation[T.ch],T_Reservation[Date],T_Cal[[#This Row],[Date]])</f>
        <v>0</v>
      </c>
      <c r="D110" s="54">
        <f>SUMIFS(T_Reservation[CCTIV],T_Reservation[Date],T_Cal[[#This Row],[Date]])</f>
        <v>0</v>
      </c>
      <c r="E110" s="55">
        <f>SUMIFS(T_Reservation[T3],T_Reservation[Date],T_Cal[[#This Row],[Date]])</f>
        <v>0</v>
      </c>
      <c r="F110" s="39">
        <f>SUMIFS(T_Reservation[T2.5],T_Reservation[Date],T_Cal[[#This Row],[Date]])</f>
        <v>0</v>
      </c>
      <c r="G110" s="39">
        <f>SUMIFS(T_Reservation[Ch-orange],T_Reservation[Date],T_Cal[[#This Row],[Date]])</f>
        <v>0</v>
      </c>
      <c r="H110" s="39">
        <f>SUMIFS(T_Reservation[Ch-beige],T_Reservation[Date],T_Cal[[#This Row],[Date]])</f>
        <v>0</v>
      </c>
      <c r="I110" s="39">
        <f>SUMIFS(T_Reservation[Bc-P],T_Reservation[Date],T_Cal[[#This Row],[Date]])</f>
        <v>0</v>
      </c>
      <c r="J110" s="39">
        <f>SUMIFS(T_Reservation[G-E],T_Reservation[Date],T_Cal[[#This Row],[Date]])</f>
        <v>0</v>
      </c>
      <c r="K110" s="39">
        <f>SUMIFS(T_Reservation[B-V],T_Reservation[Date],T_Cal[[#This Row],[Date]])</f>
        <v>0</v>
      </c>
      <c r="L110" s="39">
        <f>SUMIFS(T_Reservation[MatS1],T_Reservation[Date],T_Cal[[#This Row],[Date]])</f>
        <v>0</v>
      </c>
      <c r="M110" s="39">
        <f>SUMIFS(T_Reservation[Mats2],T_Reservation[Date],T_Cal[[#This Row],[Date]])</f>
        <v>0</v>
      </c>
      <c r="N110" s="39">
        <f>SUMIFS(T_Reservation[MatS3],T_Reservation[Date],T_Cal[[#This Row],[Date]])</f>
        <v>0</v>
      </c>
      <c r="O110" s="39">
        <f>SUMIFS(T_Reservation[MatS4],T_Reservation[Date],T_Cal[[#This Row],[Date]])</f>
        <v>0</v>
      </c>
      <c r="P110" s="39">
        <f>SUMIFS(T_Reservation[MatS5],T_Reservation[Date],T_Cal[[#This Row],[Date]])</f>
        <v>0</v>
      </c>
      <c r="Q110" s="40">
        <f>T_Cal[[#This Row],[Date]]</f>
        <v>46129</v>
      </c>
      <c r="S110" s="42">
        <f>MONTH(T_Cal[[#This Row],[ID]])</f>
        <v>4</v>
      </c>
    </row>
    <row r="111" spans="1:19" ht="15.6" hidden="1" x14ac:dyDescent="0.3">
      <c r="A111" s="5">
        <f t="shared" si="1"/>
        <v>46130</v>
      </c>
      <c r="B111" s="39">
        <f>SUMIFS(T_Reservation[T.poly],T_Reservation[Date],T_Cal[[#This Row],[Date]])</f>
        <v>0</v>
      </c>
      <c r="C111" s="54">
        <f>SUMIFS(T_Reservation[T.ch],T_Reservation[Date],T_Cal[[#This Row],[Date]])</f>
        <v>0</v>
      </c>
      <c r="D111" s="54">
        <f>SUMIFS(T_Reservation[CCTIV],T_Reservation[Date],T_Cal[[#This Row],[Date]])</f>
        <v>0</v>
      </c>
      <c r="E111" s="55">
        <f>SUMIFS(T_Reservation[T3],T_Reservation[Date],T_Cal[[#This Row],[Date]])</f>
        <v>0</v>
      </c>
      <c r="F111" s="39">
        <f>SUMIFS(T_Reservation[T2.5],T_Reservation[Date],T_Cal[[#This Row],[Date]])</f>
        <v>0</v>
      </c>
      <c r="G111" s="39">
        <f>SUMIFS(T_Reservation[Ch-orange],T_Reservation[Date],T_Cal[[#This Row],[Date]])</f>
        <v>0</v>
      </c>
      <c r="H111" s="39">
        <f>SUMIFS(T_Reservation[Ch-beige],T_Reservation[Date],T_Cal[[#This Row],[Date]])</f>
        <v>0</v>
      </c>
      <c r="I111" s="39">
        <f>SUMIFS(T_Reservation[Bc-P],T_Reservation[Date],T_Cal[[#This Row],[Date]])</f>
        <v>0</v>
      </c>
      <c r="J111" s="39">
        <f>SUMIFS(T_Reservation[G-E],T_Reservation[Date],T_Cal[[#This Row],[Date]])</f>
        <v>0</v>
      </c>
      <c r="K111" s="39">
        <f>SUMIFS(T_Reservation[B-V],T_Reservation[Date],T_Cal[[#This Row],[Date]])</f>
        <v>0</v>
      </c>
      <c r="L111" s="39">
        <f>SUMIFS(T_Reservation[MatS1],T_Reservation[Date],T_Cal[[#This Row],[Date]])</f>
        <v>0</v>
      </c>
      <c r="M111" s="39">
        <f>SUMIFS(T_Reservation[Mats2],T_Reservation[Date],T_Cal[[#This Row],[Date]])</f>
        <v>0</v>
      </c>
      <c r="N111" s="39">
        <f>SUMIFS(T_Reservation[MatS3],T_Reservation[Date],T_Cal[[#This Row],[Date]])</f>
        <v>0</v>
      </c>
      <c r="O111" s="39">
        <f>SUMIFS(T_Reservation[MatS4],T_Reservation[Date],T_Cal[[#This Row],[Date]])</f>
        <v>0</v>
      </c>
      <c r="P111" s="39">
        <f>SUMIFS(T_Reservation[MatS5],T_Reservation[Date],T_Cal[[#This Row],[Date]])</f>
        <v>0</v>
      </c>
      <c r="Q111" s="40">
        <f>T_Cal[[#This Row],[Date]]</f>
        <v>46130</v>
      </c>
      <c r="S111" s="42">
        <f>MONTH(T_Cal[[#This Row],[ID]])</f>
        <v>4</v>
      </c>
    </row>
    <row r="112" spans="1:19" ht="15.6" hidden="1" x14ac:dyDescent="0.3">
      <c r="A112" s="5">
        <f t="shared" si="1"/>
        <v>46131</v>
      </c>
      <c r="B112" s="39">
        <f>SUMIFS(T_Reservation[T.poly],T_Reservation[Date],T_Cal[[#This Row],[Date]])</f>
        <v>0</v>
      </c>
      <c r="C112" s="54">
        <f>SUMIFS(T_Reservation[T.ch],T_Reservation[Date],T_Cal[[#This Row],[Date]])</f>
        <v>0</v>
      </c>
      <c r="D112" s="54">
        <f>SUMIFS(T_Reservation[CCTIV],T_Reservation[Date],T_Cal[[#This Row],[Date]])</f>
        <v>0</v>
      </c>
      <c r="E112" s="55">
        <f>SUMIFS(T_Reservation[T3],T_Reservation[Date],T_Cal[[#This Row],[Date]])</f>
        <v>0</v>
      </c>
      <c r="F112" s="39">
        <f>SUMIFS(T_Reservation[T2.5],T_Reservation[Date],T_Cal[[#This Row],[Date]])</f>
        <v>0</v>
      </c>
      <c r="G112" s="39">
        <f>SUMIFS(T_Reservation[Ch-orange],T_Reservation[Date],T_Cal[[#This Row],[Date]])</f>
        <v>0</v>
      </c>
      <c r="H112" s="39">
        <f>SUMIFS(T_Reservation[Ch-beige],T_Reservation[Date],T_Cal[[#This Row],[Date]])</f>
        <v>0</v>
      </c>
      <c r="I112" s="39">
        <f>SUMIFS(T_Reservation[Bc-P],T_Reservation[Date],T_Cal[[#This Row],[Date]])</f>
        <v>0</v>
      </c>
      <c r="J112" s="39">
        <f>SUMIFS(T_Reservation[G-E],T_Reservation[Date],T_Cal[[#This Row],[Date]])</f>
        <v>0</v>
      </c>
      <c r="K112" s="39">
        <f>SUMIFS(T_Reservation[B-V],T_Reservation[Date],T_Cal[[#This Row],[Date]])</f>
        <v>0</v>
      </c>
      <c r="L112" s="39">
        <f>SUMIFS(T_Reservation[MatS1],T_Reservation[Date],T_Cal[[#This Row],[Date]])</f>
        <v>0</v>
      </c>
      <c r="M112" s="39">
        <f>SUMIFS(T_Reservation[Mats2],T_Reservation[Date],T_Cal[[#This Row],[Date]])</f>
        <v>0</v>
      </c>
      <c r="N112" s="39">
        <f>SUMIFS(T_Reservation[MatS3],T_Reservation[Date],T_Cal[[#This Row],[Date]])</f>
        <v>0</v>
      </c>
      <c r="O112" s="39">
        <f>SUMIFS(T_Reservation[MatS4],T_Reservation[Date],T_Cal[[#This Row],[Date]])</f>
        <v>0</v>
      </c>
      <c r="P112" s="39">
        <f>SUMIFS(T_Reservation[MatS5],T_Reservation[Date],T_Cal[[#This Row],[Date]])</f>
        <v>0</v>
      </c>
      <c r="Q112" s="40">
        <f>T_Cal[[#This Row],[Date]]</f>
        <v>46131</v>
      </c>
      <c r="S112" s="42">
        <f>MONTH(T_Cal[[#This Row],[ID]])</f>
        <v>4</v>
      </c>
    </row>
    <row r="113" spans="1:19" ht="15.6" hidden="1" x14ac:dyDescent="0.3">
      <c r="A113" s="5">
        <f t="shared" si="1"/>
        <v>46132</v>
      </c>
      <c r="B113" s="39">
        <f>SUMIFS(T_Reservation[T.poly],T_Reservation[Date],T_Cal[[#This Row],[Date]])</f>
        <v>0</v>
      </c>
      <c r="C113" s="54">
        <f>SUMIFS(T_Reservation[T.ch],T_Reservation[Date],T_Cal[[#This Row],[Date]])</f>
        <v>0</v>
      </c>
      <c r="D113" s="54">
        <f>SUMIFS(T_Reservation[CCTIV],T_Reservation[Date],T_Cal[[#This Row],[Date]])</f>
        <v>0</v>
      </c>
      <c r="E113" s="55">
        <f>SUMIFS(T_Reservation[T3],T_Reservation[Date],T_Cal[[#This Row],[Date]])</f>
        <v>0</v>
      </c>
      <c r="F113" s="39">
        <f>SUMIFS(T_Reservation[T2.5],T_Reservation[Date],T_Cal[[#This Row],[Date]])</f>
        <v>0</v>
      </c>
      <c r="G113" s="39">
        <f>SUMIFS(T_Reservation[Ch-orange],T_Reservation[Date],T_Cal[[#This Row],[Date]])</f>
        <v>0</v>
      </c>
      <c r="H113" s="39">
        <f>SUMIFS(T_Reservation[Ch-beige],T_Reservation[Date],T_Cal[[#This Row],[Date]])</f>
        <v>0</v>
      </c>
      <c r="I113" s="39">
        <f>SUMIFS(T_Reservation[Bc-P],T_Reservation[Date],T_Cal[[#This Row],[Date]])</f>
        <v>0</v>
      </c>
      <c r="J113" s="39">
        <f>SUMIFS(T_Reservation[G-E],T_Reservation[Date],T_Cal[[#This Row],[Date]])</f>
        <v>0</v>
      </c>
      <c r="K113" s="39">
        <f>SUMIFS(T_Reservation[B-V],T_Reservation[Date],T_Cal[[#This Row],[Date]])</f>
        <v>0</v>
      </c>
      <c r="L113" s="39">
        <f>SUMIFS(T_Reservation[MatS1],T_Reservation[Date],T_Cal[[#This Row],[Date]])</f>
        <v>0</v>
      </c>
      <c r="M113" s="39">
        <f>SUMIFS(T_Reservation[Mats2],T_Reservation[Date],T_Cal[[#This Row],[Date]])</f>
        <v>0</v>
      </c>
      <c r="N113" s="39">
        <f>SUMIFS(T_Reservation[MatS3],T_Reservation[Date],T_Cal[[#This Row],[Date]])</f>
        <v>0</v>
      </c>
      <c r="O113" s="39">
        <f>SUMIFS(T_Reservation[MatS4],T_Reservation[Date],T_Cal[[#This Row],[Date]])</f>
        <v>0</v>
      </c>
      <c r="P113" s="39">
        <f>SUMIFS(T_Reservation[MatS5],T_Reservation[Date],T_Cal[[#This Row],[Date]])</f>
        <v>0</v>
      </c>
      <c r="Q113" s="40">
        <f>T_Cal[[#This Row],[Date]]</f>
        <v>46132</v>
      </c>
      <c r="S113" s="42">
        <f>MONTH(T_Cal[[#This Row],[ID]])</f>
        <v>4</v>
      </c>
    </row>
    <row r="114" spans="1:19" ht="15.6" hidden="1" x14ac:dyDescent="0.3">
      <c r="A114" s="5">
        <f t="shared" si="1"/>
        <v>46133</v>
      </c>
      <c r="B114" s="39">
        <f>SUMIFS(T_Reservation[T.poly],T_Reservation[Date],T_Cal[[#This Row],[Date]])</f>
        <v>0</v>
      </c>
      <c r="C114" s="54">
        <f>SUMIFS(T_Reservation[T.ch],T_Reservation[Date],T_Cal[[#This Row],[Date]])</f>
        <v>0</v>
      </c>
      <c r="D114" s="54">
        <f>SUMIFS(T_Reservation[CCTIV],T_Reservation[Date],T_Cal[[#This Row],[Date]])</f>
        <v>0</v>
      </c>
      <c r="E114" s="55">
        <f>SUMIFS(T_Reservation[T3],T_Reservation[Date],T_Cal[[#This Row],[Date]])</f>
        <v>0</v>
      </c>
      <c r="F114" s="39">
        <f>SUMIFS(T_Reservation[T2.5],T_Reservation[Date],T_Cal[[#This Row],[Date]])</f>
        <v>0</v>
      </c>
      <c r="G114" s="39">
        <f>SUMIFS(T_Reservation[Ch-orange],T_Reservation[Date],T_Cal[[#This Row],[Date]])</f>
        <v>0</v>
      </c>
      <c r="H114" s="39">
        <f>SUMIFS(T_Reservation[Ch-beige],T_Reservation[Date],T_Cal[[#This Row],[Date]])</f>
        <v>0</v>
      </c>
      <c r="I114" s="39">
        <f>SUMIFS(T_Reservation[Bc-P],T_Reservation[Date],T_Cal[[#This Row],[Date]])</f>
        <v>0</v>
      </c>
      <c r="J114" s="39">
        <f>SUMIFS(T_Reservation[G-E],T_Reservation[Date],T_Cal[[#This Row],[Date]])</f>
        <v>0</v>
      </c>
      <c r="K114" s="39">
        <f>SUMIFS(T_Reservation[B-V],T_Reservation[Date],T_Cal[[#This Row],[Date]])</f>
        <v>0</v>
      </c>
      <c r="L114" s="39">
        <f>SUMIFS(T_Reservation[MatS1],T_Reservation[Date],T_Cal[[#This Row],[Date]])</f>
        <v>0</v>
      </c>
      <c r="M114" s="39">
        <f>SUMIFS(T_Reservation[Mats2],T_Reservation[Date],T_Cal[[#This Row],[Date]])</f>
        <v>0</v>
      </c>
      <c r="N114" s="39">
        <f>SUMIFS(T_Reservation[MatS3],T_Reservation[Date],T_Cal[[#This Row],[Date]])</f>
        <v>0</v>
      </c>
      <c r="O114" s="39">
        <f>SUMIFS(T_Reservation[MatS4],T_Reservation[Date],T_Cal[[#This Row],[Date]])</f>
        <v>0</v>
      </c>
      <c r="P114" s="39">
        <f>SUMIFS(T_Reservation[MatS5],T_Reservation[Date],T_Cal[[#This Row],[Date]])</f>
        <v>0</v>
      </c>
      <c r="Q114" s="40">
        <f>T_Cal[[#This Row],[Date]]</f>
        <v>46133</v>
      </c>
      <c r="S114" s="42">
        <f>MONTH(T_Cal[[#This Row],[ID]])</f>
        <v>4</v>
      </c>
    </row>
    <row r="115" spans="1:19" ht="15.6" hidden="1" x14ac:dyDescent="0.3">
      <c r="A115" s="5">
        <f t="shared" si="1"/>
        <v>46134</v>
      </c>
      <c r="B115" s="39">
        <f>SUMIFS(T_Reservation[T.poly],T_Reservation[Date],T_Cal[[#This Row],[Date]])</f>
        <v>0</v>
      </c>
      <c r="C115" s="54">
        <f>SUMIFS(T_Reservation[T.ch],T_Reservation[Date],T_Cal[[#This Row],[Date]])</f>
        <v>0</v>
      </c>
      <c r="D115" s="54">
        <f>SUMIFS(T_Reservation[CCTIV],T_Reservation[Date],T_Cal[[#This Row],[Date]])</f>
        <v>0</v>
      </c>
      <c r="E115" s="55">
        <f>SUMIFS(T_Reservation[T3],T_Reservation[Date],T_Cal[[#This Row],[Date]])</f>
        <v>0</v>
      </c>
      <c r="F115" s="39">
        <f>SUMIFS(T_Reservation[T2.5],T_Reservation[Date],T_Cal[[#This Row],[Date]])</f>
        <v>0</v>
      </c>
      <c r="G115" s="39">
        <f>SUMIFS(T_Reservation[Ch-orange],T_Reservation[Date],T_Cal[[#This Row],[Date]])</f>
        <v>0</v>
      </c>
      <c r="H115" s="39">
        <f>SUMIFS(T_Reservation[Ch-beige],T_Reservation[Date],T_Cal[[#This Row],[Date]])</f>
        <v>0</v>
      </c>
      <c r="I115" s="39">
        <f>SUMIFS(T_Reservation[Bc-P],T_Reservation[Date],T_Cal[[#This Row],[Date]])</f>
        <v>0</v>
      </c>
      <c r="J115" s="39">
        <f>SUMIFS(T_Reservation[G-E],T_Reservation[Date],T_Cal[[#This Row],[Date]])</f>
        <v>0</v>
      </c>
      <c r="K115" s="39">
        <f>SUMIFS(T_Reservation[B-V],T_Reservation[Date],T_Cal[[#This Row],[Date]])</f>
        <v>0</v>
      </c>
      <c r="L115" s="39">
        <f>SUMIFS(T_Reservation[MatS1],T_Reservation[Date],T_Cal[[#This Row],[Date]])</f>
        <v>0</v>
      </c>
      <c r="M115" s="39">
        <f>SUMIFS(T_Reservation[Mats2],T_Reservation[Date],T_Cal[[#This Row],[Date]])</f>
        <v>0</v>
      </c>
      <c r="N115" s="39">
        <f>SUMIFS(T_Reservation[MatS3],T_Reservation[Date],T_Cal[[#This Row],[Date]])</f>
        <v>0</v>
      </c>
      <c r="O115" s="39">
        <f>SUMIFS(T_Reservation[MatS4],T_Reservation[Date],T_Cal[[#This Row],[Date]])</f>
        <v>0</v>
      </c>
      <c r="P115" s="39">
        <f>SUMIFS(T_Reservation[MatS5],T_Reservation[Date],T_Cal[[#This Row],[Date]])</f>
        <v>0</v>
      </c>
      <c r="Q115" s="40">
        <f>T_Cal[[#This Row],[Date]]</f>
        <v>46134</v>
      </c>
      <c r="S115" s="42">
        <f>MONTH(T_Cal[[#This Row],[ID]])</f>
        <v>4</v>
      </c>
    </row>
    <row r="116" spans="1:19" ht="15.6" hidden="1" x14ac:dyDescent="0.3">
      <c r="A116" s="5">
        <f t="shared" si="1"/>
        <v>46135</v>
      </c>
      <c r="B116" s="39">
        <f>SUMIFS(T_Reservation[T.poly],T_Reservation[Date],T_Cal[[#This Row],[Date]])</f>
        <v>0</v>
      </c>
      <c r="C116" s="54">
        <f>SUMIFS(T_Reservation[T.ch],T_Reservation[Date],T_Cal[[#This Row],[Date]])</f>
        <v>0</v>
      </c>
      <c r="D116" s="54">
        <f>SUMIFS(T_Reservation[CCTIV],T_Reservation[Date],T_Cal[[#This Row],[Date]])</f>
        <v>0</v>
      </c>
      <c r="E116" s="55">
        <f>SUMIFS(T_Reservation[T3],T_Reservation[Date],T_Cal[[#This Row],[Date]])</f>
        <v>0</v>
      </c>
      <c r="F116" s="39">
        <f>SUMIFS(T_Reservation[T2.5],T_Reservation[Date],T_Cal[[#This Row],[Date]])</f>
        <v>0</v>
      </c>
      <c r="G116" s="39">
        <f>SUMIFS(T_Reservation[Ch-orange],T_Reservation[Date],T_Cal[[#This Row],[Date]])</f>
        <v>0</v>
      </c>
      <c r="H116" s="39">
        <f>SUMIFS(T_Reservation[Ch-beige],T_Reservation[Date],T_Cal[[#This Row],[Date]])</f>
        <v>0</v>
      </c>
      <c r="I116" s="39">
        <f>SUMIFS(T_Reservation[Bc-P],T_Reservation[Date],T_Cal[[#This Row],[Date]])</f>
        <v>0</v>
      </c>
      <c r="J116" s="39">
        <f>SUMIFS(T_Reservation[G-E],T_Reservation[Date],T_Cal[[#This Row],[Date]])</f>
        <v>0</v>
      </c>
      <c r="K116" s="39">
        <f>SUMIFS(T_Reservation[B-V],T_Reservation[Date],T_Cal[[#This Row],[Date]])</f>
        <v>0</v>
      </c>
      <c r="L116" s="39">
        <f>SUMIFS(T_Reservation[MatS1],T_Reservation[Date],T_Cal[[#This Row],[Date]])</f>
        <v>0</v>
      </c>
      <c r="M116" s="39">
        <f>SUMIFS(T_Reservation[Mats2],T_Reservation[Date],T_Cal[[#This Row],[Date]])</f>
        <v>0</v>
      </c>
      <c r="N116" s="39">
        <f>SUMIFS(T_Reservation[MatS3],T_Reservation[Date],T_Cal[[#This Row],[Date]])</f>
        <v>0</v>
      </c>
      <c r="O116" s="39">
        <f>SUMIFS(T_Reservation[MatS4],T_Reservation[Date],T_Cal[[#This Row],[Date]])</f>
        <v>0</v>
      </c>
      <c r="P116" s="39">
        <f>SUMIFS(T_Reservation[MatS5],T_Reservation[Date],T_Cal[[#This Row],[Date]])</f>
        <v>0</v>
      </c>
      <c r="Q116" s="40">
        <f>T_Cal[[#This Row],[Date]]</f>
        <v>46135</v>
      </c>
      <c r="S116" s="42">
        <f>MONTH(T_Cal[[#This Row],[ID]])</f>
        <v>4</v>
      </c>
    </row>
    <row r="117" spans="1:19" ht="15.6" hidden="1" x14ac:dyDescent="0.3">
      <c r="A117" s="5">
        <f t="shared" si="1"/>
        <v>46136</v>
      </c>
      <c r="B117" s="39">
        <f>SUMIFS(T_Reservation[T.poly],T_Reservation[Date],T_Cal[[#This Row],[Date]])</f>
        <v>0</v>
      </c>
      <c r="C117" s="54">
        <f>SUMIFS(T_Reservation[T.ch],T_Reservation[Date],T_Cal[[#This Row],[Date]])</f>
        <v>0</v>
      </c>
      <c r="D117" s="54">
        <f>SUMIFS(T_Reservation[CCTIV],T_Reservation[Date],T_Cal[[#This Row],[Date]])</f>
        <v>0</v>
      </c>
      <c r="E117" s="55">
        <f>SUMIFS(T_Reservation[T3],T_Reservation[Date],T_Cal[[#This Row],[Date]])</f>
        <v>0</v>
      </c>
      <c r="F117" s="39">
        <f>SUMIFS(T_Reservation[T2.5],T_Reservation[Date],T_Cal[[#This Row],[Date]])</f>
        <v>0</v>
      </c>
      <c r="G117" s="39">
        <f>SUMIFS(T_Reservation[Ch-orange],T_Reservation[Date],T_Cal[[#This Row],[Date]])</f>
        <v>0</v>
      </c>
      <c r="H117" s="39">
        <f>SUMIFS(T_Reservation[Ch-beige],T_Reservation[Date],T_Cal[[#This Row],[Date]])</f>
        <v>0</v>
      </c>
      <c r="I117" s="39">
        <f>SUMIFS(T_Reservation[Bc-P],T_Reservation[Date],T_Cal[[#This Row],[Date]])</f>
        <v>0</v>
      </c>
      <c r="J117" s="39">
        <f>SUMIFS(T_Reservation[G-E],T_Reservation[Date],T_Cal[[#This Row],[Date]])</f>
        <v>0</v>
      </c>
      <c r="K117" s="39">
        <f>SUMIFS(T_Reservation[B-V],T_Reservation[Date],T_Cal[[#This Row],[Date]])</f>
        <v>0</v>
      </c>
      <c r="L117" s="39">
        <f>SUMIFS(T_Reservation[MatS1],T_Reservation[Date],T_Cal[[#This Row],[Date]])</f>
        <v>0</v>
      </c>
      <c r="M117" s="39">
        <f>SUMIFS(T_Reservation[Mats2],T_Reservation[Date],T_Cal[[#This Row],[Date]])</f>
        <v>0</v>
      </c>
      <c r="N117" s="39">
        <f>SUMIFS(T_Reservation[MatS3],T_Reservation[Date],T_Cal[[#This Row],[Date]])</f>
        <v>0</v>
      </c>
      <c r="O117" s="39">
        <f>SUMIFS(T_Reservation[MatS4],T_Reservation[Date],T_Cal[[#This Row],[Date]])</f>
        <v>0</v>
      </c>
      <c r="P117" s="39">
        <f>SUMIFS(T_Reservation[MatS5],T_Reservation[Date],T_Cal[[#This Row],[Date]])</f>
        <v>0</v>
      </c>
      <c r="Q117" s="40">
        <f>T_Cal[[#This Row],[Date]]</f>
        <v>46136</v>
      </c>
      <c r="S117" s="42">
        <f>MONTH(T_Cal[[#This Row],[ID]])</f>
        <v>4</v>
      </c>
    </row>
    <row r="118" spans="1:19" ht="15.6" hidden="1" x14ac:dyDescent="0.3">
      <c r="A118" s="5">
        <f t="shared" si="1"/>
        <v>46137</v>
      </c>
      <c r="B118" s="39">
        <f>SUMIFS(T_Reservation[T.poly],T_Reservation[Date],T_Cal[[#This Row],[Date]])</f>
        <v>0</v>
      </c>
      <c r="C118" s="54">
        <f>SUMIFS(T_Reservation[T.ch],T_Reservation[Date],T_Cal[[#This Row],[Date]])</f>
        <v>0</v>
      </c>
      <c r="D118" s="54">
        <f>SUMIFS(T_Reservation[CCTIV],T_Reservation[Date],T_Cal[[#This Row],[Date]])</f>
        <v>0</v>
      </c>
      <c r="E118" s="55">
        <f>SUMIFS(T_Reservation[T3],T_Reservation[Date],T_Cal[[#This Row],[Date]])</f>
        <v>0</v>
      </c>
      <c r="F118" s="39">
        <f>SUMIFS(T_Reservation[T2.5],T_Reservation[Date],T_Cal[[#This Row],[Date]])</f>
        <v>0</v>
      </c>
      <c r="G118" s="39">
        <f>SUMIFS(T_Reservation[Ch-orange],T_Reservation[Date],T_Cal[[#This Row],[Date]])</f>
        <v>0</v>
      </c>
      <c r="H118" s="39">
        <f>SUMIFS(T_Reservation[Ch-beige],T_Reservation[Date],T_Cal[[#This Row],[Date]])</f>
        <v>0</v>
      </c>
      <c r="I118" s="39">
        <f>SUMIFS(T_Reservation[Bc-P],T_Reservation[Date],T_Cal[[#This Row],[Date]])</f>
        <v>0</v>
      </c>
      <c r="J118" s="39">
        <f>SUMIFS(T_Reservation[G-E],T_Reservation[Date],T_Cal[[#This Row],[Date]])</f>
        <v>0</v>
      </c>
      <c r="K118" s="39">
        <f>SUMIFS(T_Reservation[B-V],T_Reservation[Date],T_Cal[[#This Row],[Date]])</f>
        <v>0</v>
      </c>
      <c r="L118" s="39">
        <f>SUMIFS(T_Reservation[MatS1],T_Reservation[Date],T_Cal[[#This Row],[Date]])</f>
        <v>0</v>
      </c>
      <c r="M118" s="39">
        <f>SUMIFS(T_Reservation[Mats2],T_Reservation[Date],T_Cal[[#This Row],[Date]])</f>
        <v>0</v>
      </c>
      <c r="N118" s="39">
        <f>SUMIFS(T_Reservation[MatS3],T_Reservation[Date],T_Cal[[#This Row],[Date]])</f>
        <v>0</v>
      </c>
      <c r="O118" s="39">
        <f>SUMIFS(T_Reservation[MatS4],T_Reservation[Date],T_Cal[[#This Row],[Date]])</f>
        <v>0</v>
      </c>
      <c r="P118" s="39">
        <f>SUMIFS(T_Reservation[MatS5],T_Reservation[Date],T_Cal[[#This Row],[Date]])</f>
        <v>0</v>
      </c>
      <c r="Q118" s="40">
        <f>T_Cal[[#This Row],[Date]]</f>
        <v>46137</v>
      </c>
      <c r="S118" s="42">
        <f>MONTH(T_Cal[[#This Row],[ID]])</f>
        <v>4</v>
      </c>
    </row>
    <row r="119" spans="1:19" ht="15.6" hidden="1" x14ac:dyDescent="0.3">
      <c r="A119" s="5">
        <f t="shared" si="1"/>
        <v>46138</v>
      </c>
      <c r="B119" s="39">
        <f>SUMIFS(T_Reservation[T.poly],T_Reservation[Date],T_Cal[[#This Row],[Date]])</f>
        <v>0</v>
      </c>
      <c r="C119" s="54">
        <f>SUMIFS(T_Reservation[T.ch],T_Reservation[Date],T_Cal[[#This Row],[Date]])</f>
        <v>0</v>
      </c>
      <c r="D119" s="54">
        <f>SUMIFS(T_Reservation[CCTIV],T_Reservation[Date],T_Cal[[#This Row],[Date]])</f>
        <v>0</v>
      </c>
      <c r="E119" s="55">
        <f>SUMIFS(T_Reservation[T3],T_Reservation[Date],T_Cal[[#This Row],[Date]])</f>
        <v>0</v>
      </c>
      <c r="F119" s="39">
        <f>SUMIFS(T_Reservation[T2.5],T_Reservation[Date],T_Cal[[#This Row],[Date]])</f>
        <v>0</v>
      </c>
      <c r="G119" s="39">
        <f>SUMIFS(T_Reservation[Ch-orange],T_Reservation[Date],T_Cal[[#This Row],[Date]])</f>
        <v>0</v>
      </c>
      <c r="H119" s="39">
        <f>SUMIFS(T_Reservation[Ch-beige],T_Reservation[Date],T_Cal[[#This Row],[Date]])</f>
        <v>0</v>
      </c>
      <c r="I119" s="39">
        <f>SUMIFS(T_Reservation[Bc-P],T_Reservation[Date],T_Cal[[#This Row],[Date]])</f>
        <v>0</v>
      </c>
      <c r="J119" s="39">
        <f>SUMIFS(T_Reservation[G-E],T_Reservation[Date],T_Cal[[#This Row],[Date]])</f>
        <v>0</v>
      </c>
      <c r="K119" s="39">
        <f>SUMIFS(T_Reservation[B-V],T_Reservation[Date],T_Cal[[#This Row],[Date]])</f>
        <v>0</v>
      </c>
      <c r="L119" s="39">
        <f>SUMIFS(T_Reservation[MatS1],T_Reservation[Date],T_Cal[[#This Row],[Date]])</f>
        <v>0</v>
      </c>
      <c r="M119" s="39">
        <f>SUMIFS(T_Reservation[Mats2],T_Reservation[Date],T_Cal[[#This Row],[Date]])</f>
        <v>0</v>
      </c>
      <c r="N119" s="39">
        <f>SUMIFS(T_Reservation[MatS3],T_Reservation[Date],T_Cal[[#This Row],[Date]])</f>
        <v>0</v>
      </c>
      <c r="O119" s="39">
        <f>SUMIFS(T_Reservation[MatS4],T_Reservation[Date],T_Cal[[#This Row],[Date]])</f>
        <v>0</v>
      </c>
      <c r="P119" s="39">
        <f>SUMIFS(T_Reservation[MatS5],T_Reservation[Date],T_Cal[[#This Row],[Date]])</f>
        <v>0</v>
      </c>
      <c r="Q119" s="40">
        <f>T_Cal[[#This Row],[Date]]</f>
        <v>46138</v>
      </c>
      <c r="S119" s="42">
        <f>MONTH(T_Cal[[#This Row],[ID]])</f>
        <v>4</v>
      </c>
    </row>
    <row r="120" spans="1:19" ht="15.6" hidden="1" x14ac:dyDescent="0.3">
      <c r="A120" s="5">
        <f t="shared" si="1"/>
        <v>46139</v>
      </c>
      <c r="B120" s="39">
        <f>SUMIFS(T_Reservation[T.poly],T_Reservation[Date],T_Cal[[#This Row],[Date]])</f>
        <v>0</v>
      </c>
      <c r="C120" s="54">
        <f>SUMIFS(T_Reservation[T.ch],T_Reservation[Date],T_Cal[[#This Row],[Date]])</f>
        <v>0</v>
      </c>
      <c r="D120" s="54">
        <f>SUMIFS(T_Reservation[CCTIV],T_Reservation[Date],T_Cal[[#This Row],[Date]])</f>
        <v>0</v>
      </c>
      <c r="E120" s="55">
        <f>SUMIFS(T_Reservation[T3],T_Reservation[Date],T_Cal[[#This Row],[Date]])</f>
        <v>0</v>
      </c>
      <c r="F120" s="39">
        <f>SUMIFS(T_Reservation[T2.5],T_Reservation[Date],T_Cal[[#This Row],[Date]])</f>
        <v>0</v>
      </c>
      <c r="G120" s="39">
        <f>SUMIFS(T_Reservation[Ch-orange],T_Reservation[Date],T_Cal[[#This Row],[Date]])</f>
        <v>0</v>
      </c>
      <c r="H120" s="39">
        <f>SUMIFS(T_Reservation[Ch-beige],T_Reservation[Date],T_Cal[[#This Row],[Date]])</f>
        <v>0</v>
      </c>
      <c r="I120" s="39">
        <f>SUMIFS(T_Reservation[Bc-P],T_Reservation[Date],T_Cal[[#This Row],[Date]])</f>
        <v>0</v>
      </c>
      <c r="J120" s="39">
        <f>SUMIFS(T_Reservation[G-E],T_Reservation[Date],T_Cal[[#This Row],[Date]])</f>
        <v>0</v>
      </c>
      <c r="K120" s="39">
        <f>SUMIFS(T_Reservation[B-V],T_Reservation[Date],T_Cal[[#This Row],[Date]])</f>
        <v>0</v>
      </c>
      <c r="L120" s="39">
        <f>SUMIFS(T_Reservation[MatS1],T_Reservation[Date],T_Cal[[#This Row],[Date]])</f>
        <v>0</v>
      </c>
      <c r="M120" s="39">
        <f>SUMIFS(T_Reservation[Mats2],T_Reservation[Date],T_Cal[[#This Row],[Date]])</f>
        <v>0</v>
      </c>
      <c r="N120" s="39">
        <f>SUMIFS(T_Reservation[MatS3],T_Reservation[Date],T_Cal[[#This Row],[Date]])</f>
        <v>0</v>
      </c>
      <c r="O120" s="39">
        <f>SUMIFS(T_Reservation[MatS4],T_Reservation[Date],T_Cal[[#This Row],[Date]])</f>
        <v>0</v>
      </c>
      <c r="P120" s="39">
        <f>SUMIFS(T_Reservation[MatS5],T_Reservation[Date],T_Cal[[#This Row],[Date]])</f>
        <v>0</v>
      </c>
      <c r="Q120" s="40">
        <f>T_Cal[[#This Row],[Date]]</f>
        <v>46139</v>
      </c>
      <c r="S120" s="42">
        <f>MONTH(T_Cal[[#This Row],[ID]])</f>
        <v>4</v>
      </c>
    </row>
    <row r="121" spans="1:19" ht="15.6" hidden="1" x14ac:dyDescent="0.3">
      <c r="A121" s="5">
        <f t="shared" si="1"/>
        <v>46140</v>
      </c>
      <c r="B121" s="39">
        <f>SUMIFS(T_Reservation[T.poly],T_Reservation[Date],T_Cal[[#This Row],[Date]])</f>
        <v>0</v>
      </c>
      <c r="C121" s="54">
        <f>SUMIFS(T_Reservation[T.ch],T_Reservation[Date],T_Cal[[#This Row],[Date]])</f>
        <v>0</v>
      </c>
      <c r="D121" s="54">
        <f>SUMIFS(T_Reservation[CCTIV],T_Reservation[Date],T_Cal[[#This Row],[Date]])</f>
        <v>0</v>
      </c>
      <c r="E121" s="55">
        <f>SUMIFS(T_Reservation[T3],T_Reservation[Date],T_Cal[[#This Row],[Date]])</f>
        <v>0</v>
      </c>
      <c r="F121" s="39">
        <f>SUMIFS(T_Reservation[T2.5],T_Reservation[Date],T_Cal[[#This Row],[Date]])</f>
        <v>0</v>
      </c>
      <c r="G121" s="39">
        <f>SUMIFS(T_Reservation[Ch-orange],T_Reservation[Date],T_Cal[[#This Row],[Date]])</f>
        <v>0</v>
      </c>
      <c r="H121" s="39">
        <f>SUMIFS(T_Reservation[Ch-beige],T_Reservation[Date],T_Cal[[#This Row],[Date]])</f>
        <v>0</v>
      </c>
      <c r="I121" s="39">
        <f>SUMIFS(T_Reservation[Bc-P],T_Reservation[Date],T_Cal[[#This Row],[Date]])</f>
        <v>0</v>
      </c>
      <c r="J121" s="39">
        <f>SUMIFS(T_Reservation[G-E],T_Reservation[Date],T_Cal[[#This Row],[Date]])</f>
        <v>0</v>
      </c>
      <c r="K121" s="39">
        <f>SUMIFS(T_Reservation[B-V],T_Reservation[Date],T_Cal[[#This Row],[Date]])</f>
        <v>0</v>
      </c>
      <c r="L121" s="39">
        <f>SUMIFS(T_Reservation[MatS1],T_Reservation[Date],T_Cal[[#This Row],[Date]])</f>
        <v>0</v>
      </c>
      <c r="M121" s="39">
        <f>SUMIFS(T_Reservation[Mats2],T_Reservation[Date],T_Cal[[#This Row],[Date]])</f>
        <v>0</v>
      </c>
      <c r="N121" s="39">
        <f>SUMIFS(T_Reservation[MatS3],T_Reservation[Date],T_Cal[[#This Row],[Date]])</f>
        <v>0</v>
      </c>
      <c r="O121" s="39">
        <f>SUMIFS(T_Reservation[MatS4],T_Reservation[Date],T_Cal[[#This Row],[Date]])</f>
        <v>0</v>
      </c>
      <c r="P121" s="39">
        <f>SUMIFS(T_Reservation[MatS5],T_Reservation[Date],T_Cal[[#This Row],[Date]])</f>
        <v>0</v>
      </c>
      <c r="Q121" s="40">
        <f>T_Cal[[#This Row],[Date]]</f>
        <v>46140</v>
      </c>
      <c r="S121" s="42">
        <f>MONTH(T_Cal[[#This Row],[ID]])</f>
        <v>4</v>
      </c>
    </row>
    <row r="122" spans="1:19" ht="15.6" hidden="1" x14ac:dyDescent="0.3">
      <c r="A122" s="5">
        <f t="shared" si="1"/>
        <v>46141</v>
      </c>
      <c r="B122" s="39">
        <f>SUMIFS(T_Reservation[T.poly],T_Reservation[Date],T_Cal[[#This Row],[Date]])</f>
        <v>0</v>
      </c>
      <c r="C122" s="54">
        <f>SUMIFS(T_Reservation[T.ch],T_Reservation[Date],T_Cal[[#This Row],[Date]])</f>
        <v>0</v>
      </c>
      <c r="D122" s="54">
        <f>SUMIFS(T_Reservation[CCTIV],T_Reservation[Date],T_Cal[[#This Row],[Date]])</f>
        <v>0</v>
      </c>
      <c r="E122" s="55">
        <f>SUMIFS(T_Reservation[T3],T_Reservation[Date],T_Cal[[#This Row],[Date]])</f>
        <v>0</v>
      </c>
      <c r="F122" s="39">
        <f>SUMIFS(T_Reservation[T2.5],T_Reservation[Date],T_Cal[[#This Row],[Date]])</f>
        <v>0</v>
      </c>
      <c r="G122" s="39">
        <f>SUMIFS(T_Reservation[Ch-orange],T_Reservation[Date],T_Cal[[#This Row],[Date]])</f>
        <v>0</v>
      </c>
      <c r="H122" s="39">
        <f>SUMIFS(T_Reservation[Ch-beige],T_Reservation[Date],T_Cal[[#This Row],[Date]])</f>
        <v>0</v>
      </c>
      <c r="I122" s="39">
        <f>SUMIFS(T_Reservation[Bc-P],T_Reservation[Date],T_Cal[[#This Row],[Date]])</f>
        <v>0</v>
      </c>
      <c r="J122" s="39">
        <f>SUMIFS(T_Reservation[G-E],T_Reservation[Date],T_Cal[[#This Row],[Date]])</f>
        <v>0</v>
      </c>
      <c r="K122" s="39">
        <f>SUMIFS(T_Reservation[B-V],T_Reservation[Date],T_Cal[[#This Row],[Date]])</f>
        <v>0</v>
      </c>
      <c r="L122" s="39">
        <f>SUMIFS(T_Reservation[MatS1],T_Reservation[Date],T_Cal[[#This Row],[Date]])</f>
        <v>0</v>
      </c>
      <c r="M122" s="39">
        <f>SUMIFS(T_Reservation[Mats2],T_Reservation[Date],T_Cal[[#This Row],[Date]])</f>
        <v>0</v>
      </c>
      <c r="N122" s="39">
        <f>SUMIFS(T_Reservation[MatS3],T_Reservation[Date],T_Cal[[#This Row],[Date]])</f>
        <v>0</v>
      </c>
      <c r="O122" s="39">
        <f>SUMIFS(T_Reservation[MatS4],T_Reservation[Date],T_Cal[[#This Row],[Date]])</f>
        <v>0</v>
      </c>
      <c r="P122" s="39">
        <f>SUMIFS(T_Reservation[MatS5],T_Reservation[Date],T_Cal[[#This Row],[Date]])</f>
        <v>0</v>
      </c>
      <c r="Q122" s="40">
        <f>T_Cal[[#This Row],[Date]]</f>
        <v>46141</v>
      </c>
      <c r="S122" s="42">
        <f>MONTH(T_Cal[[#This Row],[ID]])</f>
        <v>4</v>
      </c>
    </row>
    <row r="123" spans="1:19" ht="15.6" hidden="1" x14ac:dyDescent="0.3">
      <c r="A123" s="5">
        <f t="shared" si="1"/>
        <v>46142</v>
      </c>
      <c r="B123" s="39">
        <f>SUMIFS(T_Reservation[T.poly],T_Reservation[Date],T_Cal[[#This Row],[Date]])</f>
        <v>0</v>
      </c>
      <c r="C123" s="54">
        <f>SUMIFS(T_Reservation[T.ch],T_Reservation[Date],T_Cal[[#This Row],[Date]])</f>
        <v>0</v>
      </c>
      <c r="D123" s="54">
        <f>SUMIFS(T_Reservation[CCTIV],T_Reservation[Date],T_Cal[[#This Row],[Date]])</f>
        <v>0</v>
      </c>
      <c r="E123" s="55">
        <f>SUMIFS(T_Reservation[T3],T_Reservation[Date],T_Cal[[#This Row],[Date]])</f>
        <v>0</v>
      </c>
      <c r="F123" s="39">
        <f>SUMIFS(T_Reservation[T2.5],T_Reservation[Date],T_Cal[[#This Row],[Date]])</f>
        <v>0</v>
      </c>
      <c r="G123" s="39">
        <f>SUMIFS(T_Reservation[Ch-orange],T_Reservation[Date],T_Cal[[#This Row],[Date]])</f>
        <v>0</v>
      </c>
      <c r="H123" s="39">
        <f>SUMIFS(T_Reservation[Ch-beige],T_Reservation[Date],T_Cal[[#This Row],[Date]])</f>
        <v>0</v>
      </c>
      <c r="I123" s="39">
        <f>SUMIFS(T_Reservation[Bc-P],T_Reservation[Date],T_Cal[[#This Row],[Date]])</f>
        <v>0</v>
      </c>
      <c r="J123" s="39">
        <f>SUMIFS(T_Reservation[G-E],T_Reservation[Date],T_Cal[[#This Row],[Date]])</f>
        <v>0</v>
      </c>
      <c r="K123" s="39">
        <f>SUMIFS(T_Reservation[B-V],T_Reservation[Date],T_Cal[[#This Row],[Date]])</f>
        <v>0</v>
      </c>
      <c r="L123" s="39">
        <f>SUMIFS(T_Reservation[MatS1],T_Reservation[Date],T_Cal[[#This Row],[Date]])</f>
        <v>0</v>
      </c>
      <c r="M123" s="39">
        <f>SUMIFS(T_Reservation[Mats2],T_Reservation[Date],T_Cal[[#This Row],[Date]])</f>
        <v>0</v>
      </c>
      <c r="N123" s="39">
        <f>SUMIFS(T_Reservation[MatS3],T_Reservation[Date],T_Cal[[#This Row],[Date]])</f>
        <v>0</v>
      </c>
      <c r="O123" s="39">
        <f>SUMIFS(T_Reservation[MatS4],T_Reservation[Date],T_Cal[[#This Row],[Date]])</f>
        <v>0</v>
      </c>
      <c r="P123" s="39">
        <f>SUMIFS(T_Reservation[MatS5],T_Reservation[Date],T_Cal[[#This Row],[Date]])</f>
        <v>0</v>
      </c>
      <c r="Q123" s="40">
        <f>T_Cal[[#This Row],[Date]]</f>
        <v>46142</v>
      </c>
      <c r="S123" s="42">
        <f>MONTH(T_Cal[[#This Row],[ID]])</f>
        <v>4</v>
      </c>
    </row>
    <row r="124" spans="1:19" ht="15.6" x14ac:dyDescent="0.3">
      <c r="A124" s="5">
        <f t="shared" si="1"/>
        <v>46143</v>
      </c>
      <c r="B124" s="39">
        <f>SUMIFS(T_Reservation[T.poly],T_Reservation[Date],T_Cal[[#This Row],[Date]])</f>
        <v>0</v>
      </c>
      <c r="C124" s="54">
        <f>SUMIFS(T_Reservation[T.ch],T_Reservation[Date],T_Cal[[#This Row],[Date]])</f>
        <v>0</v>
      </c>
      <c r="D124" s="54">
        <f>SUMIFS(T_Reservation[CCTIV],T_Reservation[Date],T_Cal[[#This Row],[Date]])</f>
        <v>0</v>
      </c>
      <c r="E124" s="55">
        <f>SUMIFS(T_Reservation[T3],T_Reservation[Date],T_Cal[[#This Row],[Date]])</f>
        <v>0</v>
      </c>
      <c r="F124" s="39">
        <f>SUMIFS(T_Reservation[T2.5],T_Reservation[Date],T_Cal[[#This Row],[Date]])</f>
        <v>0</v>
      </c>
      <c r="G124" s="39">
        <f>SUMIFS(T_Reservation[Ch-orange],T_Reservation[Date],T_Cal[[#This Row],[Date]])</f>
        <v>0</v>
      </c>
      <c r="H124" s="39">
        <f>SUMIFS(T_Reservation[Ch-beige],T_Reservation[Date],T_Cal[[#This Row],[Date]])</f>
        <v>0</v>
      </c>
      <c r="I124" s="39">
        <f>SUMIFS(T_Reservation[Bc-P],T_Reservation[Date],T_Cal[[#This Row],[Date]])</f>
        <v>0</v>
      </c>
      <c r="J124" s="39">
        <f>SUMIFS(T_Reservation[G-E],T_Reservation[Date],T_Cal[[#This Row],[Date]])</f>
        <v>0</v>
      </c>
      <c r="K124" s="39">
        <f>SUMIFS(T_Reservation[B-V],T_Reservation[Date],T_Cal[[#This Row],[Date]])</f>
        <v>0</v>
      </c>
      <c r="L124" s="39">
        <f>SUMIFS(T_Reservation[MatS1],T_Reservation[Date],T_Cal[[#This Row],[Date]])</f>
        <v>0</v>
      </c>
      <c r="M124" s="39">
        <f>SUMIFS(T_Reservation[Mats2],T_Reservation[Date],T_Cal[[#This Row],[Date]])</f>
        <v>0</v>
      </c>
      <c r="N124" s="39">
        <f>SUMIFS(T_Reservation[MatS3],T_Reservation[Date],T_Cal[[#This Row],[Date]])</f>
        <v>0</v>
      </c>
      <c r="O124" s="39">
        <f>SUMIFS(T_Reservation[MatS4],T_Reservation[Date],T_Cal[[#This Row],[Date]])</f>
        <v>0</v>
      </c>
      <c r="P124" s="39">
        <f>SUMIFS(T_Reservation[MatS5],T_Reservation[Date],T_Cal[[#This Row],[Date]])</f>
        <v>0</v>
      </c>
      <c r="Q124" s="40">
        <f>T_Cal[[#This Row],[Date]]</f>
        <v>46143</v>
      </c>
      <c r="S124" s="42">
        <f>MONTH(T_Cal[[#This Row],[ID]])</f>
        <v>5</v>
      </c>
    </row>
    <row r="125" spans="1:19" ht="15.6" x14ac:dyDescent="0.3">
      <c r="A125" s="5">
        <f t="shared" si="1"/>
        <v>46144</v>
      </c>
      <c r="B125" s="39">
        <f>SUMIFS(T_Reservation[T.poly],T_Reservation[Date],T_Cal[[#This Row],[Date]])</f>
        <v>0</v>
      </c>
      <c r="C125" s="54">
        <f>SUMIFS(T_Reservation[T.ch],T_Reservation[Date],T_Cal[[#This Row],[Date]])</f>
        <v>0</v>
      </c>
      <c r="D125" s="54">
        <f>SUMIFS(T_Reservation[CCTIV],T_Reservation[Date],T_Cal[[#This Row],[Date]])</f>
        <v>0</v>
      </c>
      <c r="E125" s="55">
        <f>SUMIFS(T_Reservation[T3],T_Reservation[Date],T_Cal[[#This Row],[Date]])</f>
        <v>0</v>
      </c>
      <c r="F125" s="39">
        <f>SUMIFS(T_Reservation[T2.5],T_Reservation[Date],T_Cal[[#This Row],[Date]])</f>
        <v>0</v>
      </c>
      <c r="G125" s="39">
        <f>SUMIFS(T_Reservation[Ch-orange],T_Reservation[Date],T_Cal[[#This Row],[Date]])</f>
        <v>0</v>
      </c>
      <c r="H125" s="39">
        <f>SUMIFS(T_Reservation[Ch-beige],T_Reservation[Date],T_Cal[[#This Row],[Date]])</f>
        <v>0</v>
      </c>
      <c r="I125" s="39">
        <f>SUMIFS(T_Reservation[Bc-P],T_Reservation[Date],T_Cal[[#This Row],[Date]])</f>
        <v>0</v>
      </c>
      <c r="J125" s="39">
        <f>SUMIFS(T_Reservation[G-E],T_Reservation[Date],T_Cal[[#This Row],[Date]])</f>
        <v>0</v>
      </c>
      <c r="K125" s="39">
        <f>SUMIFS(T_Reservation[B-V],T_Reservation[Date],T_Cal[[#This Row],[Date]])</f>
        <v>0</v>
      </c>
      <c r="L125" s="39">
        <f>SUMIFS(T_Reservation[MatS1],T_Reservation[Date],T_Cal[[#This Row],[Date]])</f>
        <v>0</v>
      </c>
      <c r="M125" s="39">
        <f>SUMIFS(T_Reservation[Mats2],T_Reservation[Date],T_Cal[[#This Row],[Date]])</f>
        <v>0</v>
      </c>
      <c r="N125" s="39">
        <f>SUMIFS(T_Reservation[MatS3],T_Reservation[Date],T_Cal[[#This Row],[Date]])</f>
        <v>0</v>
      </c>
      <c r="O125" s="39">
        <f>SUMIFS(T_Reservation[MatS4],T_Reservation[Date],T_Cal[[#This Row],[Date]])</f>
        <v>0</v>
      </c>
      <c r="P125" s="39">
        <f>SUMIFS(T_Reservation[MatS5],T_Reservation[Date],T_Cal[[#This Row],[Date]])</f>
        <v>0</v>
      </c>
      <c r="Q125" s="40">
        <f>T_Cal[[#This Row],[Date]]</f>
        <v>46144</v>
      </c>
      <c r="S125" s="42">
        <f>MONTH(T_Cal[[#This Row],[ID]])</f>
        <v>5</v>
      </c>
    </row>
    <row r="126" spans="1:19" ht="15.6" x14ac:dyDescent="0.3">
      <c r="A126" s="5">
        <f t="shared" si="1"/>
        <v>46145</v>
      </c>
      <c r="B126" s="39">
        <f>SUMIFS(T_Reservation[T.poly],T_Reservation[Date],T_Cal[[#This Row],[Date]])</f>
        <v>0</v>
      </c>
      <c r="C126" s="54">
        <f>SUMIFS(T_Reservation[T.ch],T_Reservation[Date],T_Cal[[#This Row],[Date]])</f>
        <v>0</v>
      </c>
      <c r="D126" s="54">
        <f>SUMIFS(T_Reservation[CCTIV],T_Reservation[Date],T_Cal[[#This Row],[Date]])</f>
        <v>0</v>
      </c>
      <c r="E126" s="55">
        <f>SUMIFS(T_Reservation[T3],T_Reservation[Date],T_Cal[[#This Row],[Date]])</f>
        <v>0</v>
      </c>
      <c r="F126" s="39">
        <f>SUMIFS(T_Reservation[T2.5],T_Reservation[Date],T_Cal[[#This Row],[Date]])</f>
        <v>0</v>
      </c>
      <c r="G126" s="39">
        <f>SUMIFS(T_Reservation[Ch-orange],T_Reservation[Date],T_Cal[[#This Row],[Date]])</f>
        <v>0</v>
      </c>
      <c r="H126" s="39">
        <f>SUMIFS(T_Reservation[Ch-beige],T_Reservation[Date],T_Cal[[#This Row],[Date]])</f>
        <v>0</v>
      </c>
      <c r="I126" s="39">
        <f>SUMIFS(T_Reservation[Bc-P],T_Reservation[Date],T_Cal[[#This Row],[Date]])</f>
        <v>0</v>
      </c>
      <c r="J126" s="39">
        <f>SUMIFS(T_Reservation[G-E],T_Reservation[Date],T_Cal[[#This Row],[Date]])</f>
        <v>0</v>
      </c>
      <c r="K126" s="39">
        <f>SUMIFS(T_Reservation[B-V],T_Reservation[Date],T_Cal[[#This Row],[Date]])</f>
        <v>0</v>
      </c>
      <c r="L126" s="39">
        <f>SUMIFS(T_Reservation[MatS1],T_Reservation[Date],T_Cal[[#This Row],[Date]])</f>
        <v>0</v>
      </c>
      <c r="M126" s="39">
        <f>SUMIFS(T_Reservation[Mats2],T_Reservation[Date],T_Cal[[#This Row],[Date]])</f>
        <v>0</v>
      </c>
      <c r="N126" s="39">
        <f>SUMIFS(T_Reservation[MatS3],T_Reservation[Date],T_Cal[[#This Row],[Date]])</f>
        <v>0</v>
      </c>
      <c r="O126" s="39">
        <f>SUMIFS(T_Reservation[MatS4],T_Reservation[Date],T_Cal[[#This Row],[Date]])</f>
        <v>0</v>
      </c>
      <c r="P126" s="39">
        <f>SUMIFS(T_Reservation[MatS5],T_Reservation[Date],T_Cal[[#This Row],[Date]])</f>
        <v>0</v>
      </c>
      <c r="Q126" s="40">
        <f>T_Cal[[#This Row],[Date]]</f>
        <v>46145</v>
      </c>
      <c r="S126" s="42">
        <f>MONTH(T_Cal[[#This Row],[ID]])</f>
        <v>5</v>
      </c>
    </row>
    <row r="127" spans="1:19" ht="15.6" x14ac:dyDescent="0.3">
      <c r="A127" s="5">
        <f t="shared" si="1"/>
        <v>46146</v>
      </c>
      <c r="B127" s="39">
        <f>SUMIFS(T_Reservation[T.poly],T_Reservation[Date],T_Cal[[#This Row],[Date]])</f>
        <v>0</v>
      </c>
      <c r="C127" s="54">
        <f>SUMIFS(T_Reservation[T.ch],T_Reservation[Date],T_Cal[[#This Row],[Date]])</f>
        <v>0</v>
      </c>
      <c r="D127" s="54">
        <f>SUMIFS(T_Reservation[CCTIV],T_Reservation[Date],T_Cal[[#This Row],[Date]])</f>
        <v>0</v>
      </c>
      <c r="E127" s="55">
        <f>SUMIFS(T_Reservation[T3],T_Reservation[Date],T_Cal[[#This Row],[Date]])</f>
        <v>0</v>
      </c>
      <c r="F127" s="39">
        <f>SUMIFS(T_Reservation[T2.5],T_Reservation[Date],T_Cal[[#This Row],[Date]])</f>
        <v>0</v>
      </c>
      <c r="G127" s="39">
        <f>SUMIFS(T_Reservation[Ch-orange],T_Reservation[Date],T_Cal[[#This Row],[Date]])</f>
        <v>0</v>
      </c>
      <c r="H127" s="39">
        <f>SUMIFS(T_Reservation[Ch-beige],T_Reservation[Date],T_Cal[[#This Row],[Date]])</f>
        <v>0</v>
      </c>
      <c r="I127" s="39">
        <f>SUMIFS(T_Reservation[Bc-P],T_Reservation[Date],T_Cal[[#This Row],[Date]])</f>
        <v>0</v>
      </c>
      <c r="J127" s="39">
        <f>SUMIFS(T_Reservation[G-E],T_Reservation[Date],T_Cal[[#This Row],[Date]])</f>
        <v>0</v>
      </c>
      <c r="K127" s="39">
        <f>SUMIFS(T_Reservation[B-V],T_Reservation[Date],T_Cal[[#This Row],[Date]])</f>
        <v>0</v>
      </c>
      <c r="L127" s="39">
        <f>SUMIFS(T_Reservation[MatS1],T_Reservation[Date],T_Cal[[#This Row],[Date]])</f>
        <v>0</v>
      </c>
      <c r="M127" s="39">
        <f>SUMIFS(T_Reservation[Mats2],T_Reservation[Date],T_Cal[[#This Row],[Date]])</f>
        <v>0</v>
      </c>
      <c r="N127" s="39">
        <f>SUMIFS(T_Reservation[MatS3],T_Reservation[Date],T_Cal[[#This Row],[Date]])</f>
        <v>0</v>
      </c>
      <c r="O127" s="39">
        <f>SUMIFS(T_Reservation[MatS4],T_Reservation[Date],T_Cal[[#This Row],[Date]])</f>
        <v>0</v>
      </c>
      <c r="P127" s="39">
        <f>SUMIFS(T_Reservation[MatS5],T_Reservation[Date],T_Cal[[#This Row],[Date]])</f>
        <v>0</v>
      </c>
      <c r="Q127" s="40">
        <f>T_Cal[[#This Row],[Date]]</f>
        <v>46146</v>
      </c>
      <c r="S127" s="42">
        <f>MONTH(T_Cal[[#This Row],[ID]])</f>
        <v>5</v>
      </c>
    </row>
    <row r="128" spans="1:19" ht="15.6" x14ac:dyDescent="0.3">
      <c r="A128" s="5">
        <f t="shared" si="1"/>
        <v>46147</v>
      </c>
      <c r="B128" s="39">
        <f>SUMIFS(T_Reservation[T.poly],T_Reservation[Date],T_Cal[[#This Row],[Date]])</f>
        <v>0</v>
      </c>
      <c r="C128" s="54">
        <f>SUMIFS(T_Reservation[T.ch],T_Reservation[Date],T_Cal[[#This Row],[Date]])</f>
        <v>0</v>
      </c>
      <c r="D128" s="54">
        <f>SUMIFS(T_Reservation[CCTIV],T_Reservation[Date],T_Cal[[#This Row],[Date]])</f>
        <v>0</v>
      </c>
      <c r="E128" s="55">
        <f>SUMIFS(T_Reservation[T3],T_Reservation[Date],T_Cal[[#This Row],[Date]])</f>
        <v>0</v>
      </c>
      <c r="F128" s="39">
        <f>SUMIFS(T_Reservation[T2.5],T_Reservation[Date],T_Cal[[#This Row],[Date]])</f>
        <v>0</v>
      </c>
      <c r="G128" s="39">
        <f>SUMIFS(T_Reservation[Ch-orange],T_Reservation[Date],T_Cal[[#This Row],[Date]])</f>
        <v>0</v>
      </c>
      <c r="H128" s="39">
        <f>SUMIFS(T_Reservation[Ch-beige],T_Reservation[Date],T_Cal[[#This Row],[Date]])</f>
        <v>0</v>
      </c>
      <c r="I128" s="39">
        <f>SUMIFS(T_Reservation[Bc-P],T_Reservation[Date],T_Cal[[#This Row],[Date]])</f>
        <v>0</v>
      </c>
      <c r="J128" s="39">
        <f>SUMIFS(T_Reservation[G-E],T_Reservation[Date],T_Cal[[#This Row],[Date]])</f>
        <v>0</v>
      </c>
      <c r="K128" s="39">
        <f>SUMIFS(T_Reservation[B-V],T_Reservation[Date],T_Cal[[#This Row],[Date]])</f>
        <v>0</v>
      </c>
      <c r="L128" s="39">
        <f>SUMIFS(T_Reservation[MatS1],T_Reservation[Date],T_Cal[[#This Row],[Date]])</f>
        <v>0</v>
      </c>
      <c r="M128" s="39">
        <f>SUMIFS(T_Reservation[Mats2],T_Reservation[Date],T_Cal[[#This Row],[Date]])</f>
        <v>0</v>
      </c>
      <c r="N128" s="39">
        <f>SUMIFS(T_Reservation[MatS3],T_Reservation[Date],T_Cal[[#This Row],[Date]])</f>
        <v>0</v>
      </c>
      <c r="O128" s="39">
        <f>SUMIFS(T_Reservation[MatS4],T_Reservation[Date],T_Cal[[#This Row],[Date]])</f>
        <v>0</v>
      </c>
      <c r="P128" s="39">
        <f>SUMIFS(T_Reservation[MatS5],T_Reservation[Date],T_Cal[[#This Row],[Date]])</f>
        <v>0</v>
      </c>
      <c r="Q128" s="40">
        <f>T_Cal[[#This Row],[Date]]</f>
        <v>46147</v>
      </c>
      <c r="S128" s="42">
        <f>MONTH(T_Cal[[#This Row],[ID]])</f>
        <v>5</v>
      </c>
    </row>
    <row r="129" spans="1:19" ht="15.6" x14ac:dyDescent="0.3">
      <c r="A129" s="5">
        <f t="shared" si="1"/>
        <v>46148</v>
      </c>
      <c r="B129" s="39">
        <f>SUMIFS(T_Reservation[T.poly],T_Reservation[Date],T_Cal[[#This Row],[Date]])</f>
        <v>0</v>
      </c>
      <c r="C129" s="54">
        <f>SUMIFS(T_Reservation[T.ch],T_Reservation[Date],T_Cal[[#This Row],[Date]])</f>
        <v>0</v>
      </c>
      <c r="D129" s="54">
        <f>SUMIFS(T_Reservation[CCTIV],T_Reservation[Date],T_Cal[[#This Row],[Date]])</f>
        <v>0</v>
      </c>
      <c r="E129" s="55">
        <f>SUMIFS(T_Reservation[T3],T_Reservation[Date],T_Cal[[#This Row],[Date]])</f>
        <v>0</v>
      </c>
      <c r="F129" s="39">
        <f>SUMIFS(T_Reservation[T2.5],T_Reservation[Date],T_Cal[[#This Row],[Date]])</f>
        <v>0</v>
      </c>
      <c r="G129" s="39">
        <f>SUMIFS(T_Reservation[Ch-orange],T_Reservation[Date],T_Cal[[#This Row],[Date]])</f>
        <v>0</v>
      </c>
      <c r="H129" s="39">
        <f>SUMIFS(T_Reservation[Ch-beige],T_Reservation[Date],T_Cal[[#This Row],[Date]])</f>
        <v>0</v>
      </c>
      <c r="I129" s="39">
        <f>SUMIFS(T_Reservation[Bc-P],T_Reservation[Date],T_Cal[[#This Row],[Date]])</f>
        <v>0</v>
      </c>
      <c r="J129" s="39">
        <f>SUMIFS(T_Reservation[G-E],T_Reservation[Date],T_Cal[[#This Row],[Date]])</f>
        <v>0</v>
      </c>
      <c r="K129" s="39">
        <f>SUMIFS(T_Reservation[B-V],T_Reservation[Date],T_Cal[[#This Row],[Date]])</f>
        <v>0</v>
      </c>
      <c r="L129" s="39">
        <f>SUMIFS(T_Reservation[MatS1],T_Reservation[Date],T_Cal[[#This Row],[Date]])</f>
        <v>0</v>
      </c>
      <c r="M129" s="39">
        <f>SUMIFS(T_Reservation[Mats2],T_Reservation[Date],T_Cal[[#This Row],[Date]])</f>
        <v>0</v>
      </c>
      <c r="N129" s="39">
        <f>SUMIFS(T_Reservation[MatS3],T_Reservation[Date],T_Cal[[#This Row],[Date]])</f>
        <v>0</v>
      </c>
      <c r="O129" s="39">
        <f>SUMIFS(T_Reservation[MatS4],T_Reservation[Date],T_Cal[[#This Row],[Date]])</f>
        <v>0</v>
      </c>
      <c r="P129" s="39">
        <f>SUMIFS(T_Reservation[MatS5],T_Reservation[Date],T_Cal[[#This Row],[Date]])</f>
        <v>0</v>
      </c>
      <c r="Q129" s="40">
        <f>T_Cal[[#This Row],[Date]]</f>
        <v>46148</v>
      </c>
      <c r="S129" s="42">
        <f>MONTH(T_Cal[[#This Row],[ID]])</f>
        <v>5</v>
      </c>
    </row>
    <row r="130" spans="1:19" ht="15.6" x14ac:dyDescent="0.3">
      <c r="A130" s="5">
        <f t="shared" si="1"/>
        <v>46149</v>
      </c>
      <c r="B130" s="39">
        <f>SUMIFS(T_Reservation[T.poly],T_Reservation[Date],T_Cal[[#This Row],[Date]])</f>
        <v>0</v>
      </c>
      <c r="C130" s="54">
        <f>SUMIFS(T_Reservation[T.ch],T_Reservation[Date],T_Cal[[#This Row],[Date]])</f>
        <v>0</v>
      </c>
      <c r="D130" s="54">
        <f>SUMIFS(T_Reservation[CCTIV],T_Reservation[Date],T_Cal[[#This Row],[Date]])</f>
        <v>0</v>
      </c>
      <c r="E130" s="55">
        <f>SUMIFS(T_Reservation[T3],T_Reservation[Date],T_Cal[[#This Row],[Date]])</f>
        <v>0</v>
      </c>
      <c r="F130" s="39">
        <f>SUMIFS(T_Reservation[T2.5],T_Reservation[Date],T_Cal[[#This Row],[Date]])</f>
        <v>0</v>
      </c>
      <c r="G130" s="39">
        <f>SUMIFS(T_Reservation[Ch-orange],T_Reservation[Date],T_Cal[[#This Row],[Date]])</f>
        <v>0</v>
      </c>
      <c r="H130" s="39">
        <f>SUMIFS(T_Reservation[Ch-beige],T_Reservation[Date],T_Cal[[#This Row],[Date]])</f>
        <v>0</v>
      </c>
      <c r="I130" s="39">
        <f>SUMIFS(T_Reservation[Bc-P],T_Reservation[Date],T_Cal[[#This Row],[Date]])</f>
        <v>0</v>
      </c>
      <c r="J130" s="39">
        <f>SUMIFS(T_Reservation[G-E],T_Reservation[Date],T_Cal[[#This Row],[Date]])</f>
        <v>0</v>
      </c>
      <c r="K130" s="39">
        <f>SUMIFS(T_Reservation[B-V],T_Reservation[Date],T_Cal[[#This Row],[Date]])</f>
        <v>0</v>
      </c>
      <c r="L130" s="39">
        <f>SUMIFS(T_Reservation[MatS1],T_Reservation[Date],T_Cal[[#This Row],[Date]])</f>
        <v>0</v>
      </c>
      <c r="M130" s="39">
        <f>SUMIFS(T_Reservation[Mats2],T_Reservation[Date],T_Cal[[#This Row],[Date]])</f>
        <v>0</v>
      </c>
      <c r="N130" s="39">
        <f>SUMIFS(T_Reservation[MatS3],T_Reservation[Date],T_Cal[[#This Row],[Date]])</f>
        <v>0</v>
      </c>
      <c r="O130" s="39">
        <f>SUMIFS(T_Reservation[MatS4],T_Reservation[Date],T_Cal[[#This Row],[Date]])</f>
        <v>0</v>
      </c>
      <c r="P130" s="39">
        <f>SUMIFS(T_Reservation[MatS5],T_Reservation[Date],T_Cal[[#This Row],[Date]])</f>
        <v>0</v>
      </c>
      <c r="Q130" s="40">
        <f>T_Cal[[#This Row],[Date]]</f>
        <v>46149</v>
      </c>
      <c r="S130" s="42">
        <f>MONTH(T_Cal[[#This Row],[ID]])</f>
        <v>5</v>
      </c>
    </row>
    <row r="131" spans="1:19" ht="15.6" x14ac:dyDescent="0.3">
      <c r="A131" s="5">
        <f t="shared" si="1"/>
        <v>46150</v>
      </c>
      <c r="B131" s="39">
        <f>SUMIFS(T_Reservation[T.poly],T_Reservation[Date],T_Cal[[#This Row],[Date]])</f>
        <v>0</v>
      </c>
      <c r="C131" s="54">
        <f>SUMIFS(T_Reservation[T.ch],T_Reservation[Date],T_Cal[[#This Row],[Date]])</f>
        <v>0</v>
      </c>
      <c r="D131" s="54">
        <f>SUMIFS(T_Reservation[CCTIV],T_Reservation[Date],T_Cal[[#This Row],[Date]])</f>
        <v>0</v>
      </c>
      <c r="E131" s="55">
        <f>SUMIFS(T_Reservation[T3],T_Reservation[Date],T_Cal[[#This Row],[Date]])</f>
        <v>0</v>
      </c>
      <c r="F131" s="39">
        <f>SUMIFS(T_Reservation[T2.5],T_Reservation[Date],T_Cal[[#This Row],[Date]])</f>
        <v>0</v>
      </c>
      <c r="G131" s="39">
        <f>SUMIFS(T_Reservation[Ch-orange],T_Reservation[Date],T_Cal[[#This Row],[Date]])</f>
        <v>0</v>
      </c>
      <c r="H131" s="39">
        <f>SUMIFS(T_Reservation[Ch-beige],T_Reservation[Date],T_Cal[[#This Row],[Date]])</f>
        <v>0</v>
      </c>
      <c r="I131" s="39">
        <f>SUMIFS(T_Reservation[Bc-P],T_Reservation[Date],T_Cal[[#This Row],[Date]])</f>
        <v>0</v>
      </c>
      <c r="J131" s="39">
        <f>SUMIFS(T_Reservation[G-E],T_Reservation[Date],T_Cal[[#This Row],[Date]])</f>
        <v>0</v>
      </c>
      <c r="K131" s="39">
        <f>SUMIFS(T_Reservation[B-V],T_Reservation[Date],T_Cal[[#This Row],[Date]])</f>
        <v>0</v>
      </c>
      <c r="L131" s="39">
        <f>SUMIFS(T_Reservation[MatS1],T_Reservation[Date],T_Cal[[#This Row],[Date]])</f>
        <v>0</v>
      </c>
      <c r="M131" s="39">
        <f>SUMIFS(T_Reservation[Mats2],T_Reservation[Date],T_Cal[[#This Row],[Date]])</f>
        <v>0</v>
      </c>
      <c r="N131" s="39">
        <f>SUMIFS(T_Reservation[MatS3],T_Reservation[Date],T_Cal[[#This Row],[Date]])</f>
        <v>0</v>
      </c>
      <c r="O131" s="39">
        <f>SUMIFS(T_Reservation[MatS4],T_Reservation[Date],T_Cal[[#This Row],[Date]])</f>
        <v>0</v>
      </c>
      <c r="P131" s="39">
        <f>SUMIFS(T_Reservation[MatS5],T_Reservation[Date],T_Cal[[#This Row],[Date]])</f>
        <v>0</v>
      </c>
      <c r="Q131" s="40">
        <f>T_Cal[[#This Row],[Date]]</f>
        <v>46150</v>
      </c>
      <c r="S131" s="42">
        <f>MONTH(T_Cal[[#This Row],[ID]])</f>
        <v>5</v>
      </c>
    </row>
    <row r="132" spans="1:19" ht="15.6" x14ac:dyDescent="0.3">
      <c r="A132" s="5">
        <f t="shared" si="1"/>
        <v>46151</v>
      </c>
      <c r="B132" s="39">
        <f>SUMIFS(T_Reservation[T.poly],T_Reservation[Date],T_Cal[[#This Row],[Date]])</f>
        <v>0</v>
      </c>
      <c r="C132" s="54">
        <f>SUMIFS(T_Reservation[T.ch],T_Reservation[Date],T_Cal[[#This Row],[Date]])</f>
        <v>0</v>
      </c>
      <c r="D132" s="54">
        <f>SUMIFS(T_Reservation[CCTIV],T_Reservation[Date],T_Cal[[#This Row],[Date]])</f>
        <v>0</v>
      </c>
      <c r="E132" s="55">
        <f>SUMIFS(T_Reservation[T3],T_Reservation[Date],T_Cal[[#This Row],[Date]])</f>
        <v>0</v>
      </c>
      <c r="F132" s="39">
        <f>SUMIFS(T_Reservation[T2.5],T_Reservation[Date],T_Cal[[#This Row],[Date]])</f>
        <v>0</v>
      </c>
      <c r="G132" s="39">
        <f>SUMIFS(T_Reservation[Ch-orange],T_Reservation[Date],T_Cal[[#This Row],[Date]])</f>
        <v>0</v>
      </c>
      <c r="H132" s="39">
        <f>SUMIFS(T_Reservation[Ch-beige],T_Reservation[Date],T_Cal[[#This Row],[Date]])</f>
        <v>0</v>
      </c>
      <c r="I132" s="39">
        <f>SUMIFS(T_Reservation[Bc-P],T_Reservation[Date],T_Cal[[#This Row],[Date]])</f>
        <v>0</v>
      </c>
      <c r="J132" s="39">
        <f>SUMIFS(T_Reservation[G-E],T_Reservation[Date],T_Cal[[#This Row],[Date]])</f>
        <v>0</v>
      </c>
      <c r="K132" s="39">
        <f>SUMIFS(T_Reservation[B-V],T_Reservation[Date],T_Cal[[#This Row],[Date]])</f>
        <v>0</v>
      </c>
      <c r="L132" s="39">
        <f>SUMIFS(T_Reservation[MatS1],T_Reservation[Date],T_Cal[[#This Row],[Date]])</f>
        <v>0</v>
      </c>
      <c r="M132" s="39">
        <f>SUMIFS(T_Reservation[Mats2],T_Reservation[Date],T_Cal[[#This Row],[Date]])</f>
        <v>0</v>
      </c>
      <c r="N132" s="39">
        <f>SUMIFS(T_Reservation[MatS3],T_Reservation[Date],T_Cal[[#This Row],[Date]])</f>
        <v>0</v>
      </c>
      <c r="O132" s="39">
        <f>SUMIFS(T_Reservation[MatS4],T_Reservation[Date],T_Cal[[#This Row],[Date]])</f>
        <v>0</v>
      </c>
      <c r="P132" s="39">
        <f>SUMIFS(T_Reservation[MatS5],T_Reservation[Date],T_Cal[[#This Row],[Date]])</f>
        <v>0</v>
      </c>
      <c r="Q132" s="40">
        <f>T_Cal[[#This Row],[Date]]</f>
        <v>46151</v>
      </c>
      <c r="S132" s="42">
        <f>MONTH(T_Cal[[#This Row],[ID]])</f>
        <v>5</v>
      </c>
    </row>
    <row r="133" spans="1:19" ht="15.6" x14ac:dyDescent="0.3">
      <c r="A133" s="5">
        <f t="shared" si="1"/>
        <v>46152</v>
      </c>
      <c r="B133" s="39">
        <f>SUMIFS(T_Reservation[T.poly],T_Reservation[Date],T_Cal[[#This Row],[Date]])</f>
        <v>0</v>
      </c>
      <c r="C133" s="54">
        <f>SUMIFS(T_Reservation[T.ch],T_Reservation[Date],T_Cal[[#This Row],[Date]])</f>
        <v>0</v>
      </c>
      <c r="D133" s="54">
        <f>SUMIFS(T_Reservation[CCTIV],T_Reservation[Date],T_Cal[[#This Row],[Date]])</f>
        <v>0</v>
      </c>
      <c r="E133" s="55">
        <f>SUMIFS(T_Reservation[T3],T_Reservation[Date],T_Cal[[#This Row],[Date]])</f>
        <v>0</v>
      </c>
      <c r="F133" s="39">
        <f>SUMIFS(T_Reservation[T2.5],T_Reservation[Date],T_Cal[[#This Row],[Date]])</f>
        <v>0</v>
      </c>
      <c r="G133" s="39">
        <f>SUMIFS(T_Reservation[Ch-orange],T_Reservation[Date],T_Cal[[#This Row],[Date]])</f>
        <v>0</v>
      </c>
      <c r="H133" s="39">
        <f>SUMIFS(T_Reservation[Ch-beige],T_Reservation[Date],T_Cal[[#This Row],[Date]])</f>
        <v>0</v>
      </c>
      <c r="I133" s="39">
        <f>SUMIFS(T_Reservation[Bc-P],T_Reservation[Date],T_Cal[[#This Row],[Date]])</f>
        <v>0</v>
      </c>
      <c r="J133" s="39">
        <f>SUMIFS(T_Reservation[G-E],T_Reservation[Date],T_Cal[[#This Row],[Date]])</f>
        <v>0</v>
      </c>
      <c r="K133" s="39">
        <f>SUMIFS(T_Reservation[B-V],T_Reservation[Date],T_Cal[[#This Row],[Date]])</f>
        <v>0</v>
      </c>
      <c r="L133" s="39">
        <f>SUMIFS(T_Reservation[MatS1],T_Reservation[Date],T_Cal[[#This Row],[Date]])</f>
        <v>0</v>
      </c>
      <c r="M133" s="39">
        <f>SUMIFS(T_Reservation[Mats2],T_Reservation[Date],T_Cal[[#This Row],[Date]])</f>
        <v>0</v>
      </c>
      <c r="N133" s="39">
        <f>SUMIFS(T_Reservation[MatS3],T_Reservation[Date],T_Cal[[#This Row],[Date]])</f>
        <v>0</v>
      </c>
      <c r="O133" s="39">
        <f>SUMIFS(T_Reservation[MatS4],T_Reservation[Date],T_Cal[[#This Row],[Date]])</f>
        <v>0</v>
      </c>
      <c r="P133" s="39">
        <f>SUMIFS(T_Reservation[MatS5],T_Reservation[Date],T_Cal[[#This Row],[Date]])</f>
        <v>0</v>
      </c>
      <c r="Q133" s="40">
        <f>T_Cal[[#This Row],[Date]]</f>
        <v>46152</v>
      </c>
      <c r="S133" s="42">
        <f>MONTH(T_Cal[[#This Row],[ID]])</f>
        <v>5</v>
      </c>
    </row>
    <row r="134" spans="1:19" ht="15.6" x14ac:dyDescent="0.3">
      <c r="A134" s="5">
        <f t="shared" ref="A134:A197" si="2">A133+1</f>
        <v>46153</v>
      </c>
      <c r="B134" s="39">
        <f>SUMIFS(T_Reservation[T.poly],T_Reservation[Date],T_Cal[[#This Row],[Date]])</f>
        <v>0</v>
      </c>
      <c r="C134" s="54">
        <f>SUMIFS(T_Reservation[T.ch],T_Reservation[Date],T_Cal[[#This Row],[Date]])</f>
        <v>0</v>
      </c>
      <c r="D134" s="54">
        <f>SUMIFS(T_Reservation[CCTIV],T_Reservation[Date],T_Cal[[#This Row],[Date]])</f>
        <v>0</v>
      </c>
      <c r="E134" s="55">
        <f>SUMIFS(T_Reservation[T3],T_Reservation[Date],T_Cal[[#This Row],[Date]])</f>
        <v>0</v>
      </c>
      <c r="F134" s="39">
        <f>SUMIFS(T_Reservation[T2.5],T_Reservation[Date],T_Cal[[#This Row],[Date]])</f>
        <v>0</v>
      </c>
      <c r="G134" s="39">
        <f>SUMIFS(T_Reservation[Ch-orange],T_Reservation[Date],T_Cal[[#This Row],[Date]])</f>
        <v>0</v>
      </c>
      <c r="H134" s="39">
        <f>SUMIFS(T_Reservation[Ch-beige],T_Reservation[Date],T_Cal[[#This Row],[Date]])</f>
        <v>0</v>
      </c>
      <c r="I134" s="39">
        <f>SUMIFS(T_Reservation[Bc-P],T_Reservation[Date],T_Cal[[#This Row],[Date]])</f>
        <v>0</v>
      </c>
      <c r="J134" s="39">
        <f>SUMIFS(T_Reservation[G-E],T_Reservation[Date],T_Cal[[#This Row],[Date]])</f>
        <v>0</v>
      </c>
      <c r="K134" s="39">
        <f>SUMIFS(T_Reservation[B-V],T_Reservation[Date],T_Cal[[#This Row],[Date]])</f>
        <v>0</v>
      </c>
      <c r="L134" s="39">
        <f>SUMIFS(T_Reservation[MatS1],T_Reservation[Date],T_Cal[[#This Row],[Date]])</f>
        <v>0</v>
      </c>
      <c r="M134" s="39">
        <f>SUMIFS(T_Reservation[Mats2],T_Reservation[Date],T_Cal[[#This Row],[Date]])</f>
        <v>0</v>
      </c>
      <c r="N134" s="39">
        <f>SUMIFS(T_Reservation[MatS3],T_Reservation[Date],T_Cal[[#This Row],[Date]])</f>
        <v>0</v>
      </c>
      <c r="O134" s="39">
        <f>SUMIFS(T_Reservation[MatS4],T_Reservation[Date],T_Cal[[#This Row],[Date]])</f>
        <v>0</v>
      </c>
      <c r="P134" s="39">
        <f>SUMIFS(T_Reservation[MatS5],T_Reservation[Date],T_Cal[[#This Row],[Date]])</f>
        <v>0</v>
      </c>
      <c r="Q134" s="40">
        <f>T_Cal[[#This Row],[Date]]</f>
        <v>46153</v>
      </c>
      <c r="S134" s="42">
        <f>MONTH(T_Cal[[#This Row],[ID]])</f>
        <v>5</v>
      </c>
    </row>
    <row r="135" spans="1:19" ht="15.6" x14ac:dyDescent="0.3">
      <c r="A135" s="5">
        <f t="shared" si="2"/>
        <v>46154</v>
      </c>
      <c r="B135" s="39">
        <f>SUMIFS(T_Reservation[T.poly],T_Reservation[Date],T_Cal[[#This Row],[Date]])</f>
        <v>0</v>
      </c>
      <c r="C135" s="54">
        <f>SUMIFS(T_Reservation[T.ch],T_Reservation[Date],T_Cal[[#This Row],[Date]])</f>
        <v>0</v>
      </c>
      <c r="D135" s="54">
        <f>SUMIFS(T_Reservation[CCTIV],T_Reservation[Date],T_Cal[[#This Row],[Date]])</f>
        <v>0</v>
      </c>
      <c r="E135" s="55">
        <f>SUMIFS(T_Reservation[T3],T_Reservation[Date],T_Cal[[#This Row],[Date]])</f>
        <v>0</v>
      </c>
      <c r="F135" s="39">
        <f>SUMIFS(T_Reservation[T2.5],T_Reservation[Date],T_Cal[[#This Row],[Date]])</f>
        <v>0</v>
      </c>
      <c r="G135" s="39">
        <f>SUMIFS(T_Reservation[Ch-orange],T_Reservation[Date],T_Cal[[#This Row],[Date]])</f>
        <v>0</v>
      </c>
      <c r="H135" s="39">
        <f>SUMIFS(T_Reservation[Ch-beige],T_Reservation[Date],T_Cal[[#This Row],[Date]])</f>
        <v>0</v>
      </c>
      <c r="I135" s="39">
        <f>SUMIFS(T_Reservation[Bc-P],T_Reservation[Date],T_Cal[[#This Row],[Date]])</f>
        <v>0</v>
      </c>
      <c r="J135" s="39">
        <f>SUMIFS(T_Reservation[G-E],T_Reservation[Date],T_Cal[[#This Row],[Date]])</f>
        <v>0</v>
      </c>
      <c r="K135" s="39">
        <f>SUMIFS(T_Reservation[B-V],T_Reservation[Date],T_Cal[[#This Row],[Date]])</f>
        <v>0</v>
      </c>
      <c r="L135" s="39">
        <f>SUMIFS(T_Reservation[MatS1],T_Reservation[Date],T_Cal[[#This Row],[Date]])</f>
        <v>0</v>
      </c>
      <c r="M135" s="39">
        <f>SUMIFS(T_Reservation[Mats2],T_Reservation[Date],T_Cal[[#This Row],[Date]])</f>
        <v>0</v>
      </c>
      <c r="N135" s="39">
        <f>SUMIFS(T_Reservation[MatS3],T_Reservation[Date],T_Cal[[#This Row],[Date]])</f>
        <v>0</v>
      </c>
      <c r="O135" s="39">
        <f>SUMIFS(T_Reservation[MatS4],T_Reservation[Date],T_Cal[[#This Row],[Date]])</f>
        <v>0</v>
      </c>
      <c r="P135" s="39">
        <f>SUMIFS(T_Reservation[MatS5],T_Reservation[Date],T_Cal[[#This Row],[Date]])</f>
        <v>0</v>
      </c>
      <c r="Q135" s="40">
        <f>T_Cal[[#This Row],[Date]]</f>
        <v>46154</v>
      </c>
      <c r="S135" s="42">
        <f>MONTH(T_Cal[[#This Row],[ID]])</f>
        <v>5</v>
      </c>
    </row>
    <row r="136" spans="1:19" ht="15.6" x14ac:dyDescent="0.3">
      <c r="A136" s="5">
        <f t="shared" si="2"/>
        <v>46155</v>
      </c>
      <c r="B136" s="39">
        <f>SUMIFS(T_Reservation[T.poly],T_Reservation[Date],T_Cal[[#This Row],[Date]])</f>
        <v>0</v>
      </c>
      <c r="C136" s="54">
        <f>SUMIFS(T_Reservation[T.ch],T_Reservation[Date],T_Cal[[#This Row],[Date]])</f>
        <v>0</v>
      </c>
      <c r="D136" s="54">
        <f>SUMIFS(T_Reservation[CCTIV],T_Reservation[Date],T_Cal[[#This Row],[Date]])</f>
        <v>0</v>
      </c>
      <c r="E136" s="55">
        <f>SUMIFS(T_Reservation[T3],T_Reservation[Date],T_Cal[[#This Row],[Date]])</f>
        <v>0</v>
      </c>
      <c r="F136" s="39">
        <f>SUMIFS(T_Reservation[T2.5],T_Reservation[Date],T_Cal[[#This Row],[Date]])</f>
        <v>0</v>
      </c>
      <c r="G136" s="39">
        <f>SUMIFS(T_Reservation[Ch-orange],T_Reservation[Date],T_Cal[[#This Row],[Date]])</f>
        <v>0</v>
      </c>
      <c r="H136" s="39">
        <f>SUMIFS(T_Reservation[Ch-beige],T_Reservation[Date],T_Cal[[#This Row],[Date]])</f>
        <v>0</v>
      </c>
      <c r="I136" s="39">
        <f>SUMIFS(T_Reservation[Bc-P],T_Reservation[Date],T_Cal[[#This Row],[Date]])</f>
        <v>0</v>
      </c>
      <c r="J136" s="39">
        <f>SUMIFS(T_Reservation[G-E],T_Reservation[Date],T_Cal[[#This Row],[Date]])</f>
        <v>0</v>
      </c>
      <c r="K136" s="39">
        <f>SUMIFS(T_Reservation[B-V],T_Reservation[Date],T_Cal[[#This Row],[Date]])</f>
        <v>0</v>
      </c>
      <c r="L136" s="39">
        <f>SUMIFS(T_Reservation[MatS1],T_Reservation[Date],T_Cal[[#This Row],[Date]])</f>
        <v>0</v>
      </c>
      <c r="M136" s="39">
        <f>SUMIFS(T_Reservation[Mats2],T_Reservation[Date],T_Cal[[#This Row],[Date]])</f>
        <v>0</v>
      </c>
      <c r="N136" s="39">
        <f>SUMIFS(T_Reservation[MatS3],T_Reservation[Date],T_Cal[[#This Row],[Date]])</f>
        <v>0</v>
      </c>
      <c r="O136" s="39">
        <f>SUMIFS(T_Reservation[MatS4],T_Reservation[Date],T_Cal[[#This Row],[Date]])</f>
        <v>0</v>
      </c>
      <c r="P136" s="39">
        <f>SUMIFS(T_Reservation[MatS5],T_Reservation[Date],T_Cal[[#This Row],[Date]])</f>
        <v>0</v>
      </c>
      <c r="Q136" s="40">
        <f>T_Cal[[#This Row],[Date]]</f>
        <v>46155</v>
      </c>
      <c r="S136" s="42">
        <f>MONTH(T_Cal[[#This Row],[ID]])</f>
        <v>5</v>
      </c>
    </row>
    <row r="137" spans="1:19" ht="15.6" x14ac:dyDescent="0.3">
      <c r="A137" s="5">
        <f t="shared" si="2"/>
        <v>46156</v>
      </c>
      <c r="B137" s="39">
        <f>SUMIFS(T_Reservation[T.poly],T_Reservation[Date],T_Cal[[#This Row],[Date]])</f>
        <v>0</v>
      </c>
      <c r="C137" s="54">
        <f>SUMIFS(T_Reservation[T.ch],T_Reservation[Date],T_Cal[[#This Row],[Date]])</f>
        <v>0</v>
      </c>
      <c r="D137" s="54">
        <f>SUMIFS(T_Reservation[CCTIV],T_Reservation[Date],T_Cal[[#This Row],[Date]])</f>
        <v>0</v>
      </c>
      <c r="E137" s="55">
        <f>SUMIFS(T_Reservation[T3],T_Reservation[Date],T_Cal[[#This Row],[Date]])</f>
        <v>0</v>
      </c>
      <c r="F137" s="39">
        <f>SUMIFS(T_Reservation[T2.5],T_Reservation[Date],T_Cal[[#This Row],[Date]])</f>
        <v>0</v>
      </c>
      <c r="G137" s="39">
        <f>SUMIFS(T_Reservation[Ch-orange],T_Reservation[Date],T_Cal[[#This Row],[Date]])</f>
        <v>0</v>
      </c>
      <c r="H137" s="39">
        <f>SUMIFS(T_Reservation[Ch-beige],T_Reservation[Date],T_Cal[[#This Row],[Date]])</f>
        <v>0</v>
      </c>
      <c r="I137" s="39">
        <f>SUMIFS(T_Reservation[Bc-P],T_Reservation[Date],T_Cal[[#This Row],[Date]])</f>
        <v>0</v>
      </c>
      <c r="J137" s="39">
        <f>SUMIFS(T_Reservation[G-E],T_Reservation[Date],T_Cal[[#This Row],[Date]])</f>
        <v>0</v>
      </c>
      <c r="K137" s="39">
        <f>SUMIFS(T_Reservation[B-V],T_Reservation[Date],T_Cal[[#This Row],[Date]])</f>
        <v>0</v>
      </c>
      <c r="L137" s="39">
        <f>SUMIFS(T_Reservation[MatS1],T_Reservation[Date],T_Cal[[#This Row],[Date]])</f>
        <v>0</v>
      </c>
      <c r="M137" s="39">
        <f>SUMIFS(T_Reservation[Mats2],T_Reservation[Date],T_Cal[[#This Row],[Date]])</f>
        <v>0</v>
      </c>
      <c r="N137" s="39">
        <f>SUMIFS(T_Reservation[MatS3],T_Reservation[Date],T_Cal[[#This Row],[Date]])</f>
        <v>0</v>
      </c>
      <c r="O137" s="39">
        <f>SUMIFS(T_Reservation[MatS4],T_Reservation[Date],T_Cal[[#This Row],[Date]])</f>
        <v>0</v>
      </c>
      <c r="P137" s="39">
        <f>SUMIFS(T_Reservation[MatS5],T_Reservation[Date],T_Cal[[#This Row],[Date]])</f>
        <v>0</v>
      </c>
      <c r="Q137" s="40">
        <f>T_Cal[[#This Row],[Date]]</f>
        <v>46156</v>
      </c>
      <c r="S137" s="42">
        <f>MONTH(T_Cal[[#This Row],[ID]])</f>
        <v>5</v>
      </c>
    </row>
    <row r="138" spans="1:19" ht="15.6" x14ac:dyDescent="0.3">
      <c r="A138" s="5">
        <f t="shared" si="2"/>
        <v>46157</v>
      </c>
      <c r="B138" s="39">
        <f>SUMIFS(T_Reservation[T.poly],T_Reservation[Date],T_Cal[[#This Row],[Date]])</f>
        <v>0</v>
      </c>
      <c r="C138" s="54">
        <f>SUMIFS(T_Reservation[T.ch],T_Reservation[Date],T_Cal[[#This Row],[Date]])</f>
        <v>0</v>
      </c>
      <c r="D138" s="54">
        <f>SUMIFS(T_Reservation[CCTIV],T_Reservation[Date],T_Cal[[#This Row],[Date]])</f>
        <v>0</v>
      </c>
      <c r="E138" s="55">
        <f>SUMIFS(T_Reservation[T3],T_Reservation[Date],T_Cal[[#This Row],[Date]])</f>
        <v>0</v>
      </c>
      <c r="F138" s="39">
        <f>SUMIFS(T_Reservation[T2.5],T_Reservation[Date],T_Cal[[#This Row],[Date]])</f>
        <v>0</v>
      </c>
      <c r="G138" s="39">
        <f>SUMIFS(T_Reservation[Ch-orange],T_Reservation[Date],T_Cal[[#This Row],[Date]])</f>
        <v>0</v>
      </c>
      <c r="H138" s="39">
        <f>SUMIFS(T_Reservation[Ch-beige],T_Reservation[Date],T_Cal[[#This Row],[Date]])</f>
        <v>0</v>
      </c>
      <c r="I138" s="39">
        <f>SUMIFS(T_Reservation[Bc-P],T_Reservation[Date],T_Cal[[#This Row],[Date]])</f>
        <v>0</v>
      </c>
      <c r="J138" s="39">
        <f>SUMIFS(T_Reservation[G-E],T_Reservation[Date],T_Cal[[#This Row],[Date]])</f>
        <v>0</v>
      </c>
      <c r="K138" s="39">
        <f>SUMIFS(T_Reservation[B-V],T_Reservation[Date],T_Cal[[#This Row],[Date]])</f>
        <v>0</v>
      </c>
      <c r="L138" s="39">
        <f>SUMIFS(T_Reservation[MatS1],T_Reservation[Date],T_Cal[[#This Row],[Date]])</f>
        <v>0</v>
      </c>
      <c r="M138" s="39">
        <f>SUMIFS(T_Reservation[Mats2],T_Reservation[Date],T_Cal[[#This Row],[Date]])</f>
        <v>0</v>
      </c>
      <c r="N138" s="39">
        <f>SUMIFS(T_Reservation[MatS3],T_Reservation[Date],T_Cal[[#This Row],[Date]])</f>
        <v>0</v>
      </c>
      <c r="O138" s="39">
        <f>SUMIFS(T_Reservation[MatS4],T_Reservation[Date],T_Cal[[#This Row],[Date]])</f>
        <v>0</v>
      </c>
      <c r="P138" s="39">
        <f>SUMIFS(T_Reservation[MatS5],T_Reservation[Date],T_Cal[[#This Row],[Date]])</f>
        <v>0</v>
      </c>
      <c r="Q138" s="40">
        <f>T_Cal[[#This Row],[Date]]</f>
        <v>46157</v>
      </c>
      <c r="S138" s="42">
        <f>MONTH(T_Cal[[#This Row],[ID]])</f>
        <v>5</v>
      </c>
    </row>
    <row r="139" spans="1:19" ht="15.6" x14ac:dyDescent="0.3">
      <c r="A139" s="5">
        <f t="shared" si="2"/>
        <v>46158</v>
      </c>
      <c r="B139" s="39">
        <f>SUMIFS(T_Reservation[T.poly],T_Reservation[Date],T_Cal[[#This Row],[Date]])</f>
        <v>0</v>
      </c>
      <c r="C139" s="54">
        <f>SUMIFS(T_Reservation[T.ch],T_Reservation[Date],T_Cal[[#This Row],[Date]])</f>
        <v>0</v>
      </c>
      <c r="D139" s="54">
        <f>SUMIFS(T_Reservation[CCTIV],T_Reservation[Date],T_Cal[[#This Row],[Date]])</f>
        <v>0</v>
      </c>
      <c r="E139" s="55">
        <f>SUMIFS(T_Reservation[T3],T_Reservation[Date],T_Cal[[#This Row],[Date]])</f>
        <v>0</v>
      </c>
      <c r="F139" s="39">
        <f>SUMIFS(T_Reservation[T2.5],T_Reservation[Date],T_Cal[[#This Row],[Date]])</f>
        <v>0</v>
      </c>
      <c r="G139" s="39">
        <f>SUMIFS(T_Reservation[Ch-orange],T_Reservation[Date],T_Cal[[#This Row],[Date]])</f>
        <v>0</v>
      </c>
      <c r="H139" s="39">
        <f>SUMIFS(T_Reservation[Ch-beige],T_Reservation[Date],T_Cal[[#This Row],[Date]])</f>
        <v>0</v>
      </c>
      <c r="I139" s="39">
        <f>SUMIFS(T_Reservation[Bc-P],T_Reservation[Date],T_Cal[[#This Row],[Date]])</f>
        <v>0</v>
      </c>
      <c r="J139" s="39">
        <f>SUMIFS(T_Reservation[G-E],T_Reservation[Date],T_Cal[[#This Row],[Date]])</f>
        <v>0</v>
      </c>
      <c r="K139" s="39">
        <f>SUMIFS(T_Reservation[B-V],T_Reservation[Date],T_Cal[[#This Row],[Date]])</f>
        <v>0</v>
      </c>
      <c r="L139" s="39">
        <f>SUMIFS(T_Reservation[MatS1],T_Reservation[Date],T_Cal[[#This Row],[Date]])</f>
        <v>0</v>
      </c>
      <c r="M139" s="39">
        <f>SUMIFS(T_Reservation[Mats2],T_Reservation[Date],T_Cal[[#This Row],[Date]])</f>
        <v>0</v>
      </c>
      <c r="N139" s="39">
        <f>SUMIFS(T_Reservation[MatS3],T_Reservation[Date],T_Cal[[#This Row],[Date]])</f>
        <v>0</v>
      </c>
      <c r="O139" s="39">
        <f>SUMIFS(T_Reservation[MatS4],T_Reservation[Date],T_Cal[[#This Row],[Date]])</f>
        <v>0</v>
      </c>
      <c r="P139" s="39">
        <f>SUMIFS(T_Reservation[MatS5],T_Reservation[Date],T_Cal[[#This Row],[Date]])</f>
        <v>0</v>
      </c>
      <c r="Q139" s="40">
        <f>T_Cal[[#This Row],[Date]]</f>
        <v>46158</v>
      </c>
      <c r="S139" s="42">
        <f>MONTH(T_Cal[[#This Row],[ID]])</f>
        <v>5</v>
      </c>
    </row>
    <row r="140" spans="1:19" ht="15.6" x14ac:dyDescent="0.3">
      <c r="A140" s="5">
        <f t="shared" si="2"/>
        <v>46159</v>
      </c>
      <c r="B140" s="39">
        <f>SUMIFS(T_Reservation[T.poly],T_Reservation[Date],T_Cal[[#This Row],[Date]])</f>
        <v>0</v>
      </c>
      <c r="C140" s="54">
        <f>SUMIFS(T_Reservation[T.ch],T_Reservation[Date],T_Cal[[#This Row],[Date]])</f>
        <v>0</v>
      </c>
      <c r="D140" s="54">
        <f>SUMIFS(T_Reservation[CCTIV],T_Reservation[Date],T_Cal[[#This Row],[Date]])</f>
        <v>0</v>
      </c>
      <c r="E140" s="55">
        <f>SUMIFS(T_Reservation[T3],T_Reservation[Date],T_Cal[[#This Row],[Date]])</f>
        <v>0</v>
      </c>
      <c r="F140" s="39">
        <f>SUMIFS(T_Reservation[T2.5],T_Reservation[Date],T_Cal[[#This Row],[Date]])</f>
        <v>0</v>
      </c>
      <c r="G140" s="39">
        <f>SUMIFS(T_Reservation[Ch-orange],T_Reservation[Date],T_Cal[[#This Row],[Date]])</f>
        <v>0</v>
      </c>
      <c r="H140" s="39">
        <f>SUMIFS(T_Reservation[Ch-beige],T_Reservation[Date],T_Cal[[#This Row],[Date]])</f>
        <v>0</v>
      </c>
      <c r="I140" s="39">
        <f>SUMIFS(T_Reservation[Bc-P],T_Reservation[Date],T_Cal[[#This Row],[Date]])</f>
        <v>0</v>
      </c>
      <c r="J140" s="39">
        <f>SUMIFS(T_Reservation[G-E],T_Reservation[Date],T_Cal[[#This Row],[Date]])</f>
        <v>0</v>
      </c>
      <c r="K140" s="39">
        <f>SUMIFS(T_Reservation[B-V],T_Reservation[Date],T_Cal[[#This Row],[Date]])</f>
        <v>0</v>
      </c>
      <c r="L140" s="39">
        <f>SUMIFS(T_Reservation[MatS1],T_Reservation[Date],T_Cal[[#This Row],[Date]])</f>
        <v>0</v>
      </c>
      <c r="M140" s="39">
        <f>SUMIFS(T_Reservation[Mats2],T_Reservation[Date],T_Cal[[#This Row],[Date]])</f>
        <v>0</v>
      </c>
      <c r="N140" s="39">
        <f>SUMIFS(T_Reservation[MatS3],T_Reservation[Date],T_Cal[[#This Row],[Date]])</f>
        <v>0</v>
      </c>
      <c r="O140" s="39">
        <f>SUMIFS(T_Reservation[MatS4],T_Reservation[Date],T_Cal[[#This Row],[Date]])</f>
        <v>0</v>
      </c>
      <c r="P140" s="39">
        <f>SUMIFS(T_Reservation[MatS5],T_Reservation[Date],T_Cal[[#This Row],[Date]])</f>
        <v>0</v>
      </c>
      <c r="Q140" s="40">
        <f>T_Cal[[#This Row],[Date]]</f>
        <v>46159</v>
      </c>
      <c r="S140" s="42">
        <f>MONTH(T_Cal[[#This Row],[ID]])</f>
        <v>5</v>
      </c>
    </row>
    <row r="141" spans="1:19" ht="15.6" x14ac:dyDescent="0.3">
      <c r="A141" s="5">
        <f t="shared" si="2"/>
        <v>46160</v>
      </c>
      <c r="B141" s="39">
        <f>SUMIFS(T_Reservation[T.poly],T_Reservation[Date],T_Cal[[#This Row],[Date]])</f>
        <v>0</v>
      </c>
      <c r="C141" s="54">
        <f>SUMIFS(T_Reservation[T.ch],T_Reservation[Date],T_Cal[[#This Row],[Date]])</f>
        <v>0</v>
      </c>
      <c r="D141" s="54">
        <f>SUMIFS(T_Reservation[CCTIV],T_Reservation[Date],T_Cal[[#This Row],[Date]])</f>
        <v>0</v>
      </c>
      <c r="E141" s="55">
        <f>SUMIFS(T_Reservation[T3],T_Reservation[Date],T_Cal[[#This Row],[Date]])</f>
        <v>0</v>
      </c>
      <c r="F141" s="39">
        <f>SUMIFS(T_Reservation[T2.5],T_Reservation[Date],T_Cal[[#This Row],[Date]])</f>
        <v>0</v>
      </c>
      <c r="G141" s="39">
        <f>SUMIFS(T_Reservation[Ch-orange],T_Reservation[Date],T_Cal[[#This Row],[Date]])</f>
        <v>0</v>
      </c>
      <c r="H141" s="39">
        <f>SUMIFS(T_Reservation[Ch-beige],T_Reservation[Date],T_Cal[[#This Row],[Date]])</f>
        <v>0</v>
      </c>
      <c r="I141" s="39">
        <f>SUMIFS(T_Reservation[Bc-P],T_Reservation[Date],T_Cal[[#This Row],[Date]])</f>
        <v>0</v>
      </c>
      <c r="J141" s="39">
        <f>SUMIFS(T_Reservation[G-E],T_Reservation[Date],T_Cal[[#This Row],[Date]])</f>
        <v>0</v>
      </c>
      <c r="K141" s="39">
        <f>SUMIFS(T_Reservation[B-V],T_Reservation[Date],T_Cal[[#This Row],[Date]])</f>
        <v>0</v>
      </c>
      <c r="L141" s="39">
        <f>SUMIFS(T_Reservation[MatS1],T_Reservation[Date],T_Cal[[#This Row],[Date]])</f>
        <v>0</v>
      </c>
      <c r="M141" s="39">
        <f>SUMIFS(T_Reservation[Mats2],T_Reservation[Date],T_Cal[[#This Row],[Date]])</f>
        <v>0</v>
      </c>
      <c r="N141" s="39">
        <f>SUMIFS(T_Reservation[MatS3],T_Reservation[Date],T_Cal[[#This Row],[Date]])</f>
        <v>0</v>
      </c>
      <c r="O141" s="39">
        <f>SUMIFS(T_Reservation[MatS4],T_Reservation[Date],T_Cal[[#This Row],[Date]])</f>
        <v>0</v>
      </c>
      <c r="P141" s="39">
        <f>SUMIFS(T_Reservation[MatS5],T_Reservation[Date],T_Cal[[#This Row],[Date]])</f>
        <v>0</v>
      </c>
      <c r="Q141" s="40">
        <f>T_Cal[[#This Row],[Date]]</f>
        <v>46160</v>
      </c>
      <c r="S141" s="42">
        <f>MONTH(T_Cal[[#This Row],[ID]])</f>
        <v>5</v>
      </c>
    </row>
    <row r="142" spans="1:19" ht="15.6" x14ac:dyDescent="0.3">
      <c r="A142" s="5">
        <f t="shared" si="2"/>
        <v>46161</v>
      </c>
      <c r="B142" s="39">
        <f>SUMIFS(T_Reservation[T.poly],T_Reservation[Date],T_Cal[[#This Row],[Date]])</f>
        <v>0</v>
      </c>
      <c r="C142" s="54">
        <f>SUMIFS(T_Reservation[T.ch],T_Reservation[Date],T_Cal[[#This Row],[Date]])</f>
        <v>0</v>
      </c>
      <c r="D142" s="54">
        <f>SUMIFS(T_Reservation[CCTIV],T_Reservation[Date],T_Cal[[#This Row],[Date]])</f>
        <v>0</v>
      </c>
      <c r="E142" s="55">
        <f>SUMIFS(T_Reservation[T3],T_Reservation[Date],T_Cal[[#This Row],[Date]])</f>
        <v>0</v>
      </c>
      <c r="F142" s="39">
        <f>SUMIFS(T_Reservation[T2.5],T_Reservation[Date],T_Cal[[#This Row],[Date]])</f>
        <v>0</v>
      </c>
      <c r="G142" s="39">
        <f>SUMIFS(T_Reservation[Ch-orange],T_Reservation[Date],T_Cal[[#This Row],[Date]])</f>
        <v>0</v>
      </c>
      <c r="H142" s="39">
        <f>SUMIFS(T_Reservation[Ch-beige],T_Reservation[Date],T_Cal[[#This Row],[Date]])</f>
        <v>0</v>
      </c>
      <c r="I142" s="39">
        <f>SUMIFS(T_Reservation[Bc-P],T_Reservation[Date],T_Cal[[#This Row],[Date]])</f>
        <v>0</v>
      </c>
      <c r="J142" s="39">
        <f>SUMIFS(T_Reservation[G-E],T_Reservation[Date],T_Cal[[#This Row],[Date]])</f>
        <v>0</v>
      </c>
      <c r="K142" s="39">
        <f>SUMIFS(T_Reservation[B-V],T_Reservation[Date],T_Cal[[#This Row],[Date]])</f>
        <v>0</v>
      </c>
      <c r="L142" s="39">
        <f>SUMIFS(T_Reservation[MatS1],T_Reservation[Date],T_Cal[[#This Row],[Date]])</f>
        <v>0</v>
      </c>
      <c r="M142" s="39">
        <f>SUMIFS(T_Reservation[Mats2],T_Reservation[Date],T_Cal[[#This Row],[Date]])</f>
        <v>0</v>
      </c>
      <c r="N142" s="39">
        <f>SUMIFS(T_Reservation[MatS3],T_Reservation[Date],T_Cal[[#This Row],[Date]])</f>
        <v>0</v>
      </c>
      <c r="O142" s="39">
        <f>SUMIFS(T_Reservation[MatS4],T_Reservation[Date],T_Cal[[#This Row],[Date]])</f>
        <v>0</v>
      </c>
      <c r="P142" s="39">
        <f>SUMIFS(T_Reservation[MatS5],T_Reservation[Date],T_Cal[[#This Row],[Date]])</f>
        <v>0</v>
      </c>
      <c r="Q142" s="40">
        <f>T_Cal[[#This Row],[Date]]</f>
        <v>46161</v>
      </c>
      <c r="S142" s="42">
        <f>MONTH(T_Cal[[#This Row],[ID]])</f>
        <v>5</v>
      </c>
    </row>
    <row r="143" spans="1:19" ht="15.6" x14ac:dyDescent="0.3">
      <c r="A143" s="5">
        <f t="shared" si="2"/>
        <v>46162</v>
      </c>
      <c r="B143" s="39">
        <f>SUMIFS(T_Reservation[T.poly],T_Reservation[Date],T_Cal[[#This Row],[Date]])</f>
        <v>1</v>
      </c>
      <c r="C143" s="54">
        <f>SUMIFS(T_Reservation[T.ch],T_Reservation[Date],T_Cal[[#This Row],[Date]])</f>
        <v>2</v>
      </c>
      <c r="D143" s="54">
        <f>SUMIFS(T_Reservation[CCTIV],T_Reservation[Date],T_Cal[[#This Row],[Date]])</f>
        <v>0</v>
      </c>
      <c r="E143" s="55">
        <f>SUMIFS(T_Reservation[T3],T_Reservation[Date],T_Cal[[#This Row],[Date]])</f>
        <v>0</v>
      </c>
      <c r="F143" s="39">
        <f>SUMIFS(T_Reservation[T2.5],T_Reservation[Date],T_Cal[[#This Row],[Date]])</f>
        <v>0</v>
      </c>
      <c r="G143" s="39">
        <f>SUMIFS(T_Reservation[Ch-orange],T_Reservation[Date],T_Cal[[#This Row],[Date]])</f>
        <v>0</v>
      </c>
      <c r="H143" s="39">
        <f>SUMIFS(T_Reservation[Ch-beige],T_Reservation[Date],T_Cal[[#This Row],[Date]])</f>
        <v>0</v>
      </c>
      <c r="I143" s="39">
        <f>SUMIFS(T_Reservation[Bc-P],T_Reservation[Date],T_Cal[[#This Row],[Date]])</f>
        <v>0</v>
      </c>
      <c r="J143" s="39">
        <f>SUMIFS(T_Reservation[G-E],T_Reservation[Date],T_Cal[[#This Row],[Date]])</f>
        <v>0</v>
      </c>
      <c r="K143" s="39">
        <f>SUMIFS(T_Reservation[B-V],T_Reservation[Date],T_Cal[[#This Row],[Date]])</f>
        <v>0</v>
      </c>
      <c r="L143" s="39">
        <f>SUMIFS(T_Reservation[MatS1],T_Reservation[Date],T_Cal[[#This Row],[Date]])</f>
        <v>0</v>
      </c>
      <c r="M143" s="39">
        <f>SUMIFS(T_Reservation[Mats2],T_Reservation[Date],T_Cal[[#This Row],[Date]])</f>
        <v>0</v>
      </c>
      <c r="N143" s="39">
        <f>SUMIFS(T_Reservation[MatS3],T_Reservation[Date],T_Cal[[#This Row],[Date]])</f>
        <v>0</v>
      </c>
      <c r="O143" s="39">
        <f>SUMIFS(T_Reservation[MatS4],T_Reservation[Date],T_Cal[[#This Row],[Date]])</f>
        <v>0</v>
      </c>
      <c r="P143" s="39">
        <f>SUMIFS(T_Reservation[MatS5],T_Reservation[Date],T_Cal[[#This Row],[Date]])</f>
        <v>0</v>
      </c>
      <c r="Q143" s="40">
        <f>T_Cal[[#This Row],[Date]]</f>
        <v>46162</v>
      </c>
      <c r="S143" s="42">
        <f>MONTH(T_Cal[[#This Row],[ID]])</f>
        <v>5</v>
      </c>
    </row>
    <row r="144" spans="1:19" ht="15.6" x14ac:dyDescent="0.3">
      <c r="A144" s="5">
        <f t="shared" si="2"/>
        <v>46163</v>
      </c>
      <c r="B144" s="39">
        <f>SUMIFS(T_Reservation[T.poly],T_Reservation[Date],T_Cal[[#This Row],[Date]])</f>
        <v>1</v>
      </c>
      <c r="C144" s="54">
        <f>SUMIFS(T_Reservation[T.ch],T_Reservation[Date],T_Cal[[#This Row],[Date]])</f>
        <v>2</v>
      </c>
      <c r="D144" s="54">
        <f>SUMIFS(T_Reservation[CCTIV],T_Reservation[Date],T_Cal[[#This Row],[Date]])</f>
        <v>0</v>
      </c>
      <c r="E144" s="55">
        <f>SUMIFS(T_Reservation[T3],T_Reservation[Date],T_Cal[[#This Row],[Date]])</f>
        <v>0</v>
      </c>
      <c r="F144" s="39">
        <f>SUMIFS(T_Reservation[T2.5],T_Reservation[Date],T_Cal[[#This Row],[Date]])</f>
        <v>0</v>
      </c>
      <c r="G144" s="39">
        <f>SUMIFS(T_Reservation[Ch-orange],T_Reservation[Date],T_Cal[[#This Row],[Date]])</f>
        <v>0</v>
      </c>
      <c r="H144" s="39">
        <f>SUMIFS(T_Reservation[Ch-beige],T_Reservation[Date],T_Cal[[#This Row],[Date]])</f>
        <v>0</v>
      </c>
      <c r="I144" s="39">
        <f>SUMIFS(T_Reservation[Bc-P],T_Reservation[Date],T_Cal[[#This Row],[Date]])</f>
        <v>0</v>
      </c>
      <c r="J144" s="39">
        <f>SUMIFS(T_Reservation[G-E],T_Reservation[Date],T_Cal[[#This Row],[Date]])</f>
        <v>0</v>
      </c>
      <c r="K144" s="39">
        <f>SUMIFS(T_Reservation[B-V],T_Reservation[Date],T_Cal[[#This Row],[Date]])</f>
        <v>0</v>
      </c>
      <c r="L144" s="39">
        <f>SUMIFS(T_Reservation[MatS1],T_Reservation[Date],T_Cal[[#This Row],[Date]])</f>
        <v>0</v>
      </c>
      <c r="M144" s="39">
        <f>SUMIFS(T_Reservation[Mats2],T_Reservation[Date],T_Cal[[#This Row],[Date]])</f>
        <v>0</v>
      </c>
      <c r="N144" s="39">
        <f>SUMIFS(T_Reservation[MatS3],T_Reservation[Date],T_Cal[[#This Row],[Date]])</f>
        <v>0</v>
      </c>
      <c r="O144" s="39">
        <f>SUMIFS(T_Reservation[MatS4],T_Reservation[Date],T_Cal[[#This Row],[Date]])</f>
        <v>0</v>
      </c>
      <c r="P144" s="39">
        <f>SUMIFS(T_Reservation[MatS5],T_Reservation[Date],T_Cal[[#This Row],[Date]])</f>
        <v>0</v>
      </c>
      <c r="Q144" s="40">
        <f>T_Cal[[#This Row],[Date]]</f>
        <v>46163</v>
      </c>
      <c r="S144" s="42">
        <f>MONTH(T_Cal[[#This Row],[ID]])</f>
        <v>5</v>
      </c>
    </row>
    <row r="145" spans="1:19" ht="15.6" x14ac:dyDescent="0.3">
      <c r="A145" s="5">
        <f t="shared" si="2"/>
        <v>46164</v>
      </c>
      <c r="B145" s="39">
        <f>SUMIFS(T_Reservation[T.poly],T_Reservation[Date],T_Cal[[#This Row],[Date]])</f>
        <v>0</v>
      </c>
      <c r="C145" s="54">
        <f>SUMIFS(T_Reservation[T.ch],T_Reservation[Date],T_Cal[[#This Row],[Date]])</f>
        <v>0</v>
      </c>
      <c r="D145" s="54">
        <f>SUMIFS(T_Reservation[CCTIV],T_Reservation[Date],T_Cal[[#This Row],[Date]])</f>
        <v>0</v>
      </c>
      <c r="E145" s="55">
        <f>SUMIFS(T_Reservation[T3],T_Reservation[Date],T_Cal[[#This Row],[Date]])</f>
        <v>0</v>
      </c>
      <c r="F145" s="39">
        <f>SUMIFS(T_Reservation[T2.5],T_Reservation[Date],T_Cal[[#This Row],[Date]])</f>
        <v>0</v>
      </c>
      <c r="G145" s="39">
        <f>SUMIFS(T_Reservation[Ch-orange],T_Reservation[Date],T_Cal[[#This Row],[Date]])</f>
        <v>0</v>
      </c>
      <c r="H145" s="39">
        <f>SUMIFS(T_Reservation[Ch-beige],T_Reservation[Date],T_Cal[[#This Row],[Date]])</f>
        <v>0</v>
      </c>
      <c r="I145" s="39">
        <f>SUMIFS(T_Reservation[Bc-P],T_Reservation[Date],T_Cal[[#This Row],[Date]])</f>
        <v>0</v>
      </c>
      <c r="J145" s="39">
        <f>SUMIFS(T_Reservation[G-E],T_Reservation[Date],T_Cal[[#This Row],[Date]])</f>
        <v>0</v>
      </c>
      <c r="K145" s="39">
        <f>SUMIFS(T_Reservation[B-V],T_Reservation[Date],T_Cal[[#This Row],[Date]])</f>
        <v>0</v>
      </c>
      <c r="L145" s="39">
        <f>SUMIFS(T_Reservation[MatS1],T_Reservation[Date],T_Cal[[#This Row],[Date]])</f>
        <v>0</v>
      </c>
      <c r="M145" s="39">
        <f>SUMIFS(T_Reservation[Mats2],T_Reservation[Date],T_Cal[[#This Row],[Date]])</f>
        <v>0</v>
      </c>
      <c r="N145" s="39">
        <f>SUMIFS(T_Reservation[MatS3],T_Reservation[Date],T_Cal[[#This Row],[Date]])</f>
        <v>0</v>
      </c>
      <c r="O145" s="39">
        <f>SUMIFS(T_Reservation[MatS4],T_Reservation[Date],T_Cal[[#This Row],[Date]])</f>
        <v>0</v>
      </c>
      <c r="P145" s="39">
        <f>SUMIFS(T_Reservation[MatS5],T_Reservation[Date],T_Cal[[#This Row],[Date]])</f>
        <v>0</v>
      </c>
      <c r="Q145" s="40">
        <f>T_Cal[[#This Row],[Date]]</f>
        <v>46164</v>
      </c>
      <c r="S145" s="42">
        <f>MONTH(T_Cal[[#This Row],[ID]])</f>
        <v>5</v>
      </c>
    </row>
    <row r="146" spans="1:19" ht="15.6" x14ac:dyDescent="0.3">
      <c r="A146" s="5">
        <f t="shared" si="2"/>
        <v>46165</v>
      </c>
      <c r="B146" s="39">
        <f>SUMIFS(T_Reservation[T.poly],T_Reservation[Date],T_Cal[[#This Row],[Date]])</f>
        <v>0</v>
      </c>
      <c r="C146" s="54">
        <f>SUMIFS(T_Reservation[T.ch],T_Reservation[Date],T_Cal[[#This Row],[Date]])</f>
        <v>0</v>
      </c>
      <c r="D146" s="54">
        <f>SUMIFS(T_Reservation[CCTIV],T_Reservation[Date],T_Cal[[#This Row],[Date]])</f>
        <v>0</v>
      </c>
      <c r="E146" s="55">
        <f>SUMIFS(T_Reservation[T3],T_Reservation[Date],T_Cal[[#This Row],[Date]])</f>
        <v>0</v>
      </c>
      <c r="F146" s="39">
        <f>SUMIFS(T_Reservation[T2.5],T_Reservation[Date],T_Cal[[#This Row],[Date]])</f>
        <v>0</v>
      </c>
      <c r="G146" s="39">
        <f>SUMIFS(T_Reservation[Ch-orange],T_Reservation[Date],T_Cal[[#This Row],[Date]])</f>
        <v>0</v>
      </c>
      <c r="H146" s="39">
        <f>SUMIFS(T_Reservation[Ch-beige],T_Reservation[Date],T_Cal[[#This Row],[Date]])</f>
        <v>0</v>
      </c>
      <c r="I146" s="39">
        <f>SUMIFS(T_Reservation[Bc-P],T_Reservation[Date],T_Cal[[#This Row],[Date]])</f>
        <v>0</v>
      </c>
      <c r="J146" s="39">
        <f>SUMIFS(T_Reservation[G-E],T_Reservation[Date],T_Cal[[#This Row],[Date]])</f>
        <v>0</v>
      </c>
      <c r="K146" s="39">
        <f>SUMIFS(T_Reservation[B-V],T_Reservation[Date],T_Cal[[#This Row],[Date]])</f>
        <v>0</v>
      </c>
      <c r="L146" s="39">
        <f>SUMIFS(T_Reservation[MatS1],T_Reservation[Date],T_Cal[[#This Row],[Date]])</f>
        <v>0</v>
      </c>
      <c r="M146" s="39">
        <f>SUMIFS(T_Reservation[Mats2],T_Reservation[Date],T_Cal[[#This Row],[Date]])</f>
        <v>0</v>
      </c>
      <c r="N146" s="39">
        <f>SUMIFS(T_Reservation[MatS3],T_Reservation[Date],T_Cal[[#This Row],[Date]])</f>
        <v>0</v>
      </c>
      <c r="O146" s="39">
        <f>SUMIFS(T_Reservation[MatS4],T_Reservation[Date],T_Cal[[#This Row],[Date]])</f>
        <v>0</v>
      </c>
      <c r="P146" s="39">
        <f>SUMIFS(T_Reservation[MatS5],T_Reservation[Date],T_Cal[[#This Row],[Date]])</f>
        <v>0</v>
      </c>
      <c r="Q146" s="40">
        <f>T_Cal[[#This Row],[Date]]</f>
        <v>46165</v>
      </c>
      <c r="S146" s="42">
        <f>MONTH(T_Cal[[#This Row],[ID]])</f>
        <v>5</v>
      </c>
    </row>
    <row r="147" spans="1:19" ht="15.6" x14ac:dyDescent="0.3">
      <c r="A147" s="5">
        <f t="shared" si="2"/>
        <v>46166</v>
      </c>
      <c r="B147" s="39">
        <f>SUMIFS(T_Reservation[T.poly],T_Reservation[Date],T_Cal[[#This Row],[Date]])</f>
        <v>0</v>
      </c>
      <c r="C147" s="54">
        <f>SUMIFS(T_Reservation[T.ch],T_Reservation[Date],T_Cal[[#This Row],[Date]])</f>
        <v>0</v>
      </c>
      <c r="D147" s="54">
        <f>SUMIFS(T_Reservation[CCTIV],T_Reservation[Date],T_Cal[[#This Row],[Date]])</f>
        <v>0</v>
      </c>
      <c r="E147" s="55">
        <f>SUMIFS(T_Reservation[T3],T_Reservation[Date],T_Cal[[#This Row],[Date]])</f>
        <v>0</v>
      </c>
      <c r="F147" s="39">
        <f>SUMIFS(T_Reservation[T2.5],T_Reservation[Date],T_Cal[[#This Row],[Date]])</f>
        <v>0</v>
      </c>
      <c r="G147" s="39">
        <f>SUMIFS(T_Reservation[Ch-orange],T_Reservation[Date],T_Cal[[#This Row],[Date]])</f>
        <v>0</v>
      </c>
      <c r="H147" s="39">
        <f>SUMIFS(T_Reservation[Ch-beige],T_Reservation[Date],T_Cal[[#This Row],[Date]])</f>
        <v>0</v>
      </c>
      <c r="I147" s="39">
        <f>SUMIFS(T_Reservation[Bc-P],T_Reservation[Date],T_Cal[[#This Row],[Date]])</f>
        <v>0</v>
      </c>
      <c r="J147" s="39">
        <f>SUMIFS(T_Reservation[G-E],T_Reservation[Date],T_Cal[[#This Row],[Date]])</f>
        <v>0</v>
      </c>
      <c r="K147" s="39">
        <f>SUMIFS(T_Reservation[B-V],T_Reservation[Date],T_Cal[[#This Row],[Date]])</f>
        <v>0</v>
      </c>
      <c r="L147" s="39">
        <f>SUMIFS(T_Reservation[MatS1],T_Reservation[Date],T_Cal[[#This Row],[Date]])</f>
        <v>0</v>
      </c>
      <c r="M147" s="39">
        <f>SUMIFS(T_Reservation[Mats2],T_Reservation[Date],T_Cal[[#This Row],[Date]])</f>
        <v>0</v>
      </c>
      <c r="N147" s="39">
        <f>SUMIFS(T_Reservation[MatS3],T_Reservation[Date],T_Cal[[#This Row],[Date]])</f>
        <v>0</v>
      </c>
      <c r="O147" s="39">
        <f>SUMIFS(T_Reservation[MatS4],T_Reservation[Date],T_Cal[[#This Row],[Date]])</f>
        <v>0</v>
      </c>
      <c r="P147" s="39">
        <f>SUMIFS(T_Reservation[MatS5],T_Reservation[Date],T_Cal[[#This Row],[Date]])</f>
        <v>0</v>
      </c>
      <c r="Q147" s="40">
        <f>T_Cal[[#This Row],[Date]]</f>
        <v>46166</v>
      </c>
      <c r="S147" s="42">
        <f>MONTH(T_Cal[[#This Row],[ID]])</f>
        <v>5</v>
      </c>
    </row>
    <row r="148" spans="1:19" ht="15.6" x14ac:dyDescent="0.3">
      <c r="A148" s="5">
        <f t="shared" si="2"/>
        <v>46167</v>
      </c>
      <c r="B148" s="39">
        <f>SUMIFS(T_Reservation[T.poly],T_Reservation[Date],T_Cal[[#This Row],[Date]])</f>
        <v>0</v>
      </c>
      <c r="C148" s="54">
        <f>SUMIFS(T_Reservation[T.ch],T_Reservation[Date],T_Cal[[#This Row],[Date]])</f>
        <v>0</v>
      </c>
      <c r="D148" s="54">
        <f>SUMIFS(T_Reservation[CCTIV],T_Reservation[Date],T_Cal[[#This Row],[Date]])</f>
        <v>0</v>
      </c>
      <c r="E148" s="55">
        <f>SUMIFS(T_Reservation[T3],T_Reservation[Date],T_Cal[[#This Row],[Date]])</f>
        <v>0</v>
      </c>
      <c r="F148" s="39">
        <f>SUMIFS(T_Reservation[T2.5],T_Reservation[Date],T_Cal[[#This Row],[Date]])</f>
        <v>0</v>
      </c>
      <c r="G148" s="39">
        <f>SUMIFS(T_Reservation[Ch-orange],T_Reservation[Date],T_Cal[[#This Row],[Date]])</f>
        <v>0</v>
      </c>
      <c r="H148" s="39">
        <f>SUMIFS(T_Reservation[Ch-beige],T_Reservation[Date],T_Cal[[#This Row],[Date]])</f>
        <v>0</v>
      </c>
      <c r="I148" s="39">
        <f>SUMIFS(T_Reservation[Bc-P],T_Reservation[Date],T_Cal[[#This Row],[Date]])</f>
        <v>0</v>
      </c>
      <c r="J148" s="39">
        <f>SUMIFS(T_Reservation[G-E],T_Reservation[Date],T_Cal[[#This Row],[Date]])</f>
        <v>0</v>
      </c>
      <c r="K148" s="39">
        <f>SUMIFS(T_Reservation[B-V],T_Reservation[Date],T_Cal[[#This Row],[Date]])</f>
        <v>0</v>
      </c>
      <c r="L148" s="39">
        <f>SUMIFS(T_Reservation[MatS1],T_Reservation[Date],T_Cal[[#This Row],[Date]])</f>
        <v>0</v>
      </c>
      <c r="M148" s="39">
        <f>SUMIFS(T_Reservation[Mats2],T_Reservation[Date],T_Cal[[#This Row],[Date]])</f>
        <v>0</v>
      </c>
      <c r="N148" s="39">
        <f>SUMIFS(T_Reservation[MatS3],T_Reservation[Date],T_Cal[[#This Row],[Date]])</f>
        <v>0</v>
      </c>
      <c r="O148" s="39">
        <f>SUMIFS(T_Reservation[MatS4],T_Reservation[Date],T_Cal[[#This Row],[Date]])</f>
        <v>0</v>
      </c>
      <c r="P148" s="39">
        <f>SUMIFS(T_Reservation[MatS5],T_Reservation[Date],T_Cal[[#This Row],[Date]])</f>
        <v>0</v>
      </c>
      <c r="Q148" s="40">
        <f>T_Cal[[#This Row],[Date]]</f>
        <v>46167</v>
      </c>
      <c r="S148" s="42">
        <f>MONTH(T_Cal[[#This Row],[ID]])</f>
        <v>5</v>
      </c>
    </row>
    <row r="149" spans="1:19" ht="15.6" x14ac:dyDescent="0.3">
      <c r="A149" s="5">
        <f t="shared" si="2"/>
        <v>46168</v>
      </c>
      <c r="B149" s="39">
        <f>SUMIFS(T_Reservation[T.poly],T_Reservation[Date],T_Cal[[#This Row],[Date]])</f>
        <v>0</v>
      </c>
      <c r="C149" s="54">
        <f>SUMIFS(T_Reservation[T.ch],T_Reservation[Date],T_Cal[[#This Row],[Date]])</f>
        <v>0</v>
      </c>
      <c r="D149" s="54">
        <f>SUMIFS(T_Reservation[CCTIV],T_Reservation[Date],T_Cal[[#This Row],[Date]])</f>
        <v>0</v>
      </c>
      <c r="E149" s="55">
        <f>SUMIFS(T_Reservation[T3],T_Reservation[Date],T_Cal[[#This Row],[Date]])</f>
        <v>0</v>
      </c>
      <c r="F149" s="39">
        <f>SUMIFS(T_Reservation[T2.5],T_Reservation[Date],T_Cal[[#This Row],[Date]])</f>
        <v>0</v>
      </c>
      <c r="G149" s="39">
        <f>SUMIFS(T_Reservation[Ch-orange],T_Reservation[Date],T_Cal[[#This Row],[Date]])</f>
        <v>0</v>
      </c>
      <c r="H149" s="39">
        <f>SUMIFS(T_Reservation[Ch-beige],T_Reservation[Date],T_Cal[[#This Row],[Date]])</f>
        <v>0</v>
      </c>
      <c r="I149" s="39">
        <f>SUMIFS(T_Reservation[Bc-P],T_Reservation[Date],T_Cal[[#This Row],[Date]])</f>
        <v>0</v>
      </c>
      <c r="J149" s="39">
        <f>SUMIFS(T_Reservation[G-E],T_Reservation[Date],T_Cal[[#This Row],[Date]])</f>
        <v>0</v>
      </c>
      <c r="K149" s="39">
        <f>SUMIFS(T_Reservation[B-V],T_Reservation[Date],T_Cal[[#This Row],[Date]])</f>
        <v>0</v>
      </c>
      <c r="L149" s="39">
        <f>SUMIFS(T_Reservation[MatS1],T_Reservation[Date],T_Cal[[#This Row],[Date]])</f>
        <v>0</v>
      </c>
      <c r="M149" s="39">
        <f>SUMIFS(T_Reservation[Mats2],T_Reservation[Date],T_Cal[[#This Row],[Date]])</f>
        <v>0</v>
      </c>
      <c r="N149" s="39">
        <f>SUMIFS(T_Reservation[MatS3],T_Reservation[Date],T_Cal[[#This Row],[Date]])</f>
        <v>0</v>
      </c>
      <c r="O149" s="39">
        <f>SUMIFS(T_Reservation[MatS4],T_Reservation[Date],T_Cal[[#This Row],[Date]])</f>
        <v>0</v>
      </c>
      <c r="P149" s="39">
        <f>SUMIFS(T_Reservation[MatS5],T_Reservation[Date],T_Cal[[#This Row],[Date]])</f>
        <v>0</v>
      </c>
      <c r="Q149" s="40">
        <f>T_Cal[[#This Row],[Date]]</f>
        <v>46168</v>
      </c>
      <c r="S149" s="42">
        <f>MONTH(T_Cal[[#This Row],[ID]])</f>
        <v>5</v>
      </c>
    </row>
    <row r="150" spans="1:19" ht="15.6" x14ac:dyDescent="0.3">
      <c r="A150" s="5">
        <f t="shared" si="2"/>
        <v>46169</v>
      </c>
      <c r="B150" s="39">
        <f>SUMIFS(T_Reservation[T.poly],T_Reservation[Date],T_Cal[[#This Row],[Date]])</f>
        <v>0</v>
      </c>
      <c r="C150" s="54">
        <f>SUMIFS(T_Reservation[T.ch],T_Reservation[Date],T_Cal[[#This Row],[Date]])</f>
        <v>0</v>
      </c>
      <c r="D150" s="54">
        <f>SUMIFS(T_Reservation[CCTIV],T_Reservation[Date],T_Cal[[#This Row],[Date]])</f>
        <v>0</v>
      </c>
      <c r="E150" s="55">
        <f>SUMIFS(T_Reservation[T3],T_Reservation[Date],T_Cal[[#This Row],[Date]])</f>
        <v>0</v>
      </c>
      <c r="F150" s="39">
        <f>SUMIFS(T_Reservation[T2.5],T_Reservation[Date],T_Cal[[#This Row],[Date]])</f>
        <v>0</v>
      </c>
      <c r="G150" s="39">
        <f>SUMIFS(T_Reservation[Ch-orange],T_Reservation[Date],T_Cal[[#This Row],[Date]])</f>
        <v>0</v>
      </c>
      <c r="H150" s="39">
        <f>SUMIFS(T_Reservation[Ch-beige],T_Reservation[Date],T_Cal[[#This Row],[Date]])</f>
        <v>0</v>
      </c>
      <c r="I150" s="39">
        <f>SUMIFS(T_Reservation[Bc-P],T_Reservation[Date],T_Cal[[#This Row],[Date]])</f>
        <v>0</v>
      </c>
      <c r="J150" s="39">
        <f>SUMIFS(T_Reservation[G-E],T_Reservation[Date],T_Cal[[#This Row],[Date]])</f>
        <v>0</v>
      </c>
      <c r="K150" s="39">
        <f>SUMIFS(T_Reservation[B-V],T_Reservation[Date],T_Cal[[#This Row],[Date]])</f>
        <v>0</v>
      </c>
      <c r="L150" s="39">
        <f>SUMIFS(T_Reservation[MatS1],T_Reservation[Date],T_Cal[[#This Row],[Date]])</f>
        <v>0</v>
      </c>
      <c r="M150" s="39">
        <f>SUMIFS(T_Reservation[Mats2],T_Reservation[Date],T_Cal[[#This Row],[Date]])</f>
        <v>0</v>
      </c>
      <c r="N150" s="39">
        <f>SUMIFS(T_Reservation[MatS3],T_Reservation[Date],T_Cal[[#This Row],[Date]])</f>
        <v>0</v>
      </c>
      <c r="O150" s="39">
        <f>SUMIFS(T_Reservation[MatS4],T_Reservation[Date],T_Cal[[#This Row],[Date]])</f>
        <v>0</v>
      </c>
      <c r="P150" s="39">
        <f>SUMIFS(T_Reservation[MatS5],T_Reservation[Date],T_Cal[[#This Row],[Date]])</f>
        <v>0</v>
      </c>
      <c r="Q150" s="40">
        <f>T_Cal[[#This Row],[Date]]</f>
        <v>46169</v>
      </c>
      <c r="S150" s="42">
        <f>MONTH(T_Cal[[#This Row],[ID]])</f>
        <v>5</v>
      </c>
    </row>
    <row r="151" spans="1:19" ht="15.6" x14ac:dyDescent="0.3">
      <c r="A151" s="5">
        <f t="shared" si="2"/>
        <v>46170</v>
      </c>
      <c r="B151" s="39">
        <f>SUMIFS(T_Reservation[T.poly],T_Reservation[Date],T_Cal[[#This Row],[Date]])</f>
        <v>0</v>
      </c>
      <c r="C151" s="54">
        <f>SUMIFS(T_Reservation[T.ch],T_Reservation[Date],T_Cal[[#This Row],[Date]])</f>
        <v>0</v>
      </c>
      <c r="D151" s="54">
        <f>SUMIFS(T_Reservation[CCTIV],T_Reservation[Date],T_Cal[[#This Row],[Date]])</f>
        <v>0</v>
      </c>
      <c r="E151" s="55">
        <f>SUMIFS(T_Reservation[T3],T_Reservation[Date],T_Cal[[#This Row],[Date]])</f>
        <v>0</v>
      </c>
      <c r="F151" s="39">
        <f>SUMIFS(T_Reservation[T2.5],T_Reservation[Date],T_Cal[[#This Row],[Date]])</f>
        <v>0</v>
      </c>
      <c r="G151" s="39">
        <f>SUMIFS(T_Reservation[Ch-orange],T_Reservation[Date],T_Cal[[#This Row],[Date]])</f>
        <v>0</v>
      </c>
      <c r="H151" s="39">
        <f>SUMIFS(T_Reservation[Ch-beige],T_Reservation[Date],T_Cal[[#This Row],[Date]])</f>
        <v>0</v>
      </c>
      <c r="I151" s="39">
        <f>SUMIFS(T_Reservation[Bc-P],T_Reservation[Date],T_Cal[[#This Row],[Date]])</f>
        <v>0</v>
      </c>
      <c r="J151" s="39">
        <f>SUMIFS(T_Reservation[G-E],T_Reservation[Date],T_Cal[[#This Row],[Date]])</f>
        <v>0</v>
      </c>
      <c r="K151" s="39">
        <f>SUMIFS(T_Reservation[B-V],T_Reservation[Date],T_Cal[[#This Row],[Date]])</f>
        <v>0</v>
      </c>
      <c r="L151" s="39">
        <f>SUMIFS(T_Reservation[MatS1],T_Reservation[Date],T_Cal[[#This Row],[Date]])</f>
        <v>0</v>
      </c>
      <c r="M151" s="39">
        <f>SUMIFS(T_Reservation[Mats2],T_Reservation[Date],T_Cal[[#This Row],[Date]])</f>
        <v>0</v>
      </c>
      <c r="N151" s="39">
        <f>SUMIFS(T_Reservation[MatS3],T_Reservation[Date],T_Cal[[#This Row],[Date]])</f>
        <v>0</v>
      </c>
      <c r="O151" s="39">
        <f>SUMIFS(T_Reservation[MatS4],T_Reservation[Date],T_Cal[[#This Row],[Date]])</f>
        <v>0</v>
      </c>
      <c r="P151" s="39">
        <f>SUMIFS(T_Reservation[MatS5],T_Reservation[Date],T_Cal[[#This Row],[Date]])</f>
        <v>0</v>
      </c>
      <c r="Q151" s="40">
        <f>T_Cal[[#This Row],[Date]]</f>
        <v>46170</v>
      </c>
      <c r="S151" s="42">
        <f>MONTH(T_Cal[[#This Row],[ID]])</f>
        <v>5</v>
      </c>
    </row>
    <row r="152" spans="1:19" ht="15.6" x14ac:dyDescent="0.3">
      <c r="A152" s="5">
        <f t="shared" si="2"/>
        <v>46171</v>
      </c>
      <c r="B152" s="39">
        <f>SUMIFS(T_Reservation[T.poly],T_Reservation[Date],T_Cal[[#This Row],[Date]])</f>
        <v>0</v>
      </c>
      <c r="C152" s="54">
        <f>SUMIFS(T_Reservation[T.ch],T_Reservation[Date],T_Cal[[#This Row],[Date]])</f>
        <v>0</v>
      </c>
      <c r="D152" s="54">
        <f>SUMIFS(T_Reservation[CCTIV],T_Reservation[Date],T_Cal[[#This Row],[Date]])</f>
        <v>0</v>
      </c>
      <c r="E152" s="55">
        <f>SUMIFS(T_Reservation[T3],T_Reservation[Date],T_Cal[[#This Row],[Date]])</f>
        <v>0</v>
      </c>
      <c r="F152" s="39">
        <f>SUMIFS(T_Reservation[T2.5],T_Reservation[Date],T_Cal[[#This Row],[Date]])</f>
        <v>0</v>
      </c>
      <c r="G152" s="39">
        <f>SUMIFS(T_Reservation[Ch-orange],T_Reservation[Date],T_Cal[[#This Row],[Date]])</f>
        <v>0</v>
      </c>
      <c r="H152" s="39">
        <f>SUMIFS(T_Reservation[Ch-beige],T_Reservation[Date],T_Cal[[#This Row],[Date]])</f>
        <v>0</v>
      </c>
      <c r="I152" s="39">
        <f>SUMIFS(T_Reservation[Bc-P],T_Reservation[Date],T_Cal[[#This Row],[Date]])</f>
        <v>0</v>
      </c>
      <c r="J152" s="39">
        <f>SUMIFS(T_Reservation[G-E],T_Reservation[Date],T_Cal[[#This Row],[Date]])</f>
        <v>0</v>
      </c>
      <c r="K152" s="39">
        <f>SUMIFS(T_Reservation[B-V],T_Reservation[Date],T_Cal[[#This Row],[Date]])</f>
        <v>0</v>
      </c>
      <c r="L152" s="39">
        <f>SUMIFS(T_Reservation[MatS1],T_Reservation[Date],T_Cal[[#This Row],[Date]])</f>
        <v>0</v>
      </c>
      <c r="M152" s="39">
        <f>SUMIFS(T_Reservation[Mats2],T_Reservation[Date],T_Cal[[#This Row],[Date]])</f>
        <v>0</v>
      </c>
      <c r="N152" s="39">
        <f>SUMIFS(T_Reservation[MatS3],T_Reservation[Date],T_Cal[[#This Row],[Date]])</f>
        <v>0</v>
      </c>
      <c r="O152" s="39">
        <f>SUMIFS(T_Reservation[MatS4],T_Reservation[Date],T_Cal[[#This Row],[Date]])</f>
        <v>0</v>
      </c>
      <c r="P152" s="39">
        <f>SUMIFS(T_Reservation[MatS5],T_Reservation[Date],T_Cal[[#This Row],[Date]])</f>
        <v>0</v>
      </c>
      <c r="Q152" s="40">
        <f>T_Cal[[#This Row],[Date]]</f>
        <v>46171</v>
      </c>
      <c r="S152" s="42">
        <f>MONTH(T_Cal[[#This Row],[ID]])</f>
        <v>5</v>
      </c>
    </row>
    <row r="153" spans="1:19" ht="15.6" x14ac:dyDescent="0.3">
      <c r="A153" s="5">
        <f t="shared" si="2"/>
        <v>46172</v>
      </c>
      <c r="B153" s="39">
        <f>SUMIFS(T_Reservation[T.poly],T_Reservation[Date],T_Cal[[#This Row],[Date]])</f>
        <v>0</v>
      </c>
      <c r="C153" s="54">
        <f>SUMIFS(T_Reservation[T.ch],T_Reservation[Date],T_Cal[[#This Row],[Date]])</f>
        <v>0</v>
      </c>
      <c r="D153" s="54">
        <f>SUMIFS(T_Reservation[CCTIV],T_Reservation[Date],T_Cal[[#This Row],[Date]])</f>
        <v>0</v>
      </c>
      <c r="E153" s="55">
        <f>SUMIFS(T_Reservation[T3],T_Reservation[Date],T_Cal[[#This Row],[Date]])</f>
        <v>0</v>
      </c>
      <c r="F153" s="39">
        <f>SUMIFS(T_Reservation[T2.5],T_Reservation[Date],T_Cal[[#This Row],[Date]])</f>
        <v>0</v>
      </c>
      <c r="G153" s="39">
        <f>SUMIFS(T_Reservation[Ch-orange],T_Reservation[Date],T_Cal[[#This Row],[Date]])</f>
        <v>0</v>
      </c>
      <c r="H153" s="39">
        <f>SUMIFS(T_Reservation[Ch-beige],T_Reservation[Date],T_Cal[[#This Row],[Date]])</f>
        <v>0</v>
      </c>
      <c r="I153" s="39">
        <f>SUMIFS(T_Reservation[Bc-P],T_Reservation[Date],T_Cal[[#This Row],[Date]])</f>
        <v>0</v>
      </c>
      <c r="J153" s="39">
        <f>SUMIFS(T_Reservation[G-E],T_Reservation[Date],T_Cal[[#This Row],[Date]])</f>
        <v>0</v>
      </c>
      <c r="K153" s="39">
        <f>SUMIFS(T_Reservation[B-V],T_Reservation[Date],T_Cal[[#This Row],[Date]])</f>
        <v>0</v>
      </c>
      <c r="L153" s="39">
        <f>SUMIFS(T_Reservation[MatS1],T_Reservation[Date],T_Cal[[#This Row],[Date]])</f>
        <v>0</v>
      </c>
      <c r="M153" s="39">
        <f>SUMIFS(T_Reservation[Mats2],T_Reservation[Date],T_Cal[[#This Row],[Date]])</f>
        <v>0</v>
      </c>
      <c r="N153" s="39">
        <f>SUMIFS(T_Reservation[MatS3],T_Reservation[Date],T_Cal[[#This Row],[Date]])</f>
        <v>0</v>
      </c>
      <c r="O153" s="39">
        <f>SUMIFS(T_Reservation[MatS4],T_Reservation[Date],T_Cal[[#This Row],[Date]])</f>
        <v>0</v>
      </c>
      <c r="P153" s="39">
        <f>SUMIFS(T_Reservation[MatS5],T_Reservation[Date],T_Cal[[#This Row],[Date]])</f>
        <v>0</v>
      </c>
      <c r="Q153" s="40">
        <f>T_Cal[[#This Row],[Date]]</f>
        <v>46172</v>
      </c>
      <c r="S153" s="42">
        <f>MONTH(T_Cal[[#This Row],[ID]])</f>
        <v>5</v>
      </c>
    </row>
    <row r="154" spans="1:19" ht="15.6" x14ac:dyDescent="0.3">
      <c r="A154" s="5">
        <f t="shared" si="2"/>
        <v>46173</v>
      </c>
      <c r="B154" s="39">
        <f>SUMIFS(T_Reservation[T.poly],T_Reservation[Date],T_Cal[[#This Row],[Date]])</f>
        <v>0</v>
      </c>
      <c r="C154" s="54">
        <f>SUMIFS(T_Reservation[T.ch],T_Reservation[Date],T_Cal[[#This Row],[Date]])</f>
        <v>0</v>
      </c>
      <c r="D154" s="54">
        <f>SUMIFS(T_Reservation[CCTIV],T_Reservation[Date],T_Cal[[#This Row],[Date]])</f>
        <v>0</v>
      </c>
      <c r="E154" s="55">
        <f>SUMIFS(T_Reservation[T3],T_Reservation[Date],T_Cal[[#This Row],[Date]])</f>
        <v>0</v>
      </c>
      <c r="F154" s="39">
        <f>SUMIFS(T_Reservation[T2.5],T_Reservation[Date],T_Cal[[#This Row],[Date]])</f>
        <v>0</v>
      </c>
      <c r="G154" s="39">
        <f>SUMIFS(T_Reservation[Ch-orange],T_Reservation[Date],T_Cal[[#This Row],[Date]])</f>
        <v>0</v>
      </c>
      <c r="H154" s="39">
        <f>SUMIFS(T_Reservation[Ch-beige],T_Reservation[Date],T_Cal[[#This Row],[Date]])</f>
        <v>0</v>
      </c>
      <c r="I154" s="39">
        <f>SUMIFS(T_Reservation[Bc-P],T_Reservation[Date],T_Cal[[#This Row],[Date]])</f>
        <v>0</v>
      </c>
      <c r="J154" s="39">
        <f>SUMIFS(T_Reservation[G-E],T_Reservation[Date],T_Cal[[#This Row],[Date]])</f>
        <v>0</v>
      </c>
      <c r="K154" s="39">
        <f>SUMIFS(T_Reservation[B-V],T_Reservation[Date],T_Cal[[#This Row],[Date]])</f>
        <v>0</v>
      </c>
      <c r="L154" s="39">
        <f>SUMIFS(T_Reservation[MatS1],T_Reservation[Date],T_Cal[[#This Row],[Date]])</f>
        <v>0</v>
      </c>
      <c r="M154" s="39">
        <f>SUMIFS(T_Reservation[Mats2],T_Reservation[Date],T_Cal[[#This Row],[Date]])</f>
        <v>0</v>
      </c>
      <c r="N154" s="39">
        <f>SUMIFS(T_Reservation[MatS3],T_Reservation[Date],T_Cal[[#This Row],[Date]])</f>
        <v>0</v>
      </c>
      <c r="O154" s="39">
        <f>SUMIFS(T_Reservation[MatS4],T_Reservation[Date],T_Cal[[#This Row],[Date]])</f>
        <v>0</v>
      </c>
      <c r="P154" s="39">
        <f>SUMIFS(T_Reservation[MatS5],T_Reservation[Date],T_Cal[[#This Row],[Date]])</f>
        <v>0</v>
      </c>
      <c r="Q154" s="40">
        <f>T_Cal[[#This Row],[Date]]</f>
        <v>46173</v>
      </c>
      <c r="S154" s="42">
        <f>MONTH(T_Cal[[#This Row],[ID]])</f>
        <v>5</v>
      </c>
    </row>
    <row r="155" spans="1:19" ht="15.6" hidden="1" x14ac:dyDescent="0.3">
      <c r="A155" s="5">
        <f t="shared" si="2"/>
        <v>46174</v>
      </c>
      <c r="B155" s="39">
        <f>SUMIFS(T_Reservation[T.poly],T_Reservation[Date],T_Cal[[#This Row],[Date]])</f>
        <v>0</v>
      </c>
      <c r="C155" s="54">
        <f>SUMIFS(T_Reservation[T.ch],T_Reservation[Date],T_Cal[[#This Row],[Date]])</f>
        <v>0</v>
      </c>
      <c r="D155" s="54">
        <f>SUMIFS(T_Reservation[CCTIV],T_Reservation[Date],T_Cal[[#This Row],[Date]])</f>
        <v>0</v>
      </c>
      <c r="E155" s="55">
        <f>SUMIFS(T_Reservation[T3],T_Reservation[Date],T_Cal[[#This Row],[Date]])</f>
        <v>0</v>
      </c>
      <c r="F155" s="39">
        <f>SUMIFS(T_Reservation[T2.5],T_Reservation[Date],T_Cal[[#This Row],[Date]])</f>
        <v>0</v>
      </c>
      <c r="G155" s="39">
        <f>SUMIFS(T_Reservation[Ch-orange],T_Reservation[Date],T_Cal[[#This Row],[Date]])</f>
        <v>0</v>
      </c>
      <c r="H155" s="39">
        <f>SUMIFS(T_Reservation[Ch-beige],T_Reservation[Date],T_Cal[[#This Row],[Date]])</f>
        <v>0</v>
      </c>
      <c r="I155" s="39">
        <f>SUMIFS(T_Reservation[Bc-P],T_Reservation[Date],T_Cal[[#This Row],[Date]])</f>
        <v>0</v>
      </c>
      <c r="J155" s="39">
        <f>SUMIFS(T_Reservation[G-E],T_Reservation[Date],T_Cal[[#This Row],[Date]])</f>
        <v>0</v>
      </c>
      <c r="K155" s="39">
        <f>SUMIFS(T_Reservation[B-V],T_Reservation[Date],T_Cal[[#This Row],[Date]])</f>
        <v>0</v>
      </c>
      <c r="L155" s="39">
        <f>SUMIFS(T_Reservation[MatS1],T_Reservation[Date],T_Cal[[#This Row],[Date]])</f>
        <v>0</v>
      </c>
      <c r="M155" s="39">
        <f>SUMIFS(T_Reservation[Mats2],T_Reservation[Date],T_Cal[[#This Row],[Date]])</f>
        <v>0</v>
      </c>
      <c r="N155" s="39">
        <f>SUMIFS(T_Reservation[MatS3],T_Reservation[Date],T_Cal[[#This Row],[Date]])</f>
        <v>0</v>
      </c>
      <c r="O155" s="39">
        <f>SUMIFS(T_Reservation[MatS4],T_Reservation[Date],T_Cal[[#This Row],[Date]])</f>
        <v>0</v>
      </c>
      <c r="P155" s="39">
        <f>SUMIFS(T_Reservation[MatS5],T_Reservation[Date],T_Cal[[#This Row],[Date]])</f>
        <v>0</v>
      </c>
      <c r="Q155" s="40">
        <f>T_Cal[[#This Row],[Date]]</f>
        <v>46174</v>
      </c>
      <c r="S155" s="42">
        <f>MONTH(T_Cal[[#This Row],[ID]])</f>
        <v>6</v>
      </c>
    </row>
    <row r="156" spans="1:19" ht="15.6" hidden="1" x14ac:dyDescent="0.3">
      <c r="A156" s="5">
        <f t="shared" si="2"/>
        <v>46175</v>
      </c>
      <c r="B156" s="39">
        <f>SUMIFS(T_Reservation[T.poly],T_Reservation[Date],T_Cal[[#This Row],[Date]])</f>
        <v>0</v>
      </c>
      <c r="C156" s="54">
        <f>SUMIFS(T_Reservation[T.ch],T_Reservation[Date],T_Cal[[#This Row],[Date]])</f>
        <v>0</v>
      </c>
      <c r="D156" s="54">
        <f>SUMIFS(T_Reservation[CCTIV],T_Reservation[Date],T_Cal[[#This Row],[Date]])</f>
        <v>0</v>
      </c>
      <c r="E156" s="55">
        <f>SUMIFS(T_Reservation[T3],T_Reservation[Date],T_Cal[[#This Row],[Date]])</f>
        <v>0</v>
      </c>
      <c r="F156" s="39">
        <f>SUMIFS(T_Reservation[T2.5],T_Reservation[Date],T_Cal[[#This Row],[Date]])</f>
        <v>0</v>
      </c>
      <c r="G156" s="39">
        <f>SUMIFS(T_Reservation[Ch-orange],T_Reservation[Date],T_Cal[[#This Row],[Date]])</f>
        <v>0</v>
      </c>
      <c r="H156" s="39">
        <f>SUMIFS(T_Reservation[Ch-beige],T_Reservation[Date],T_Cal[[#This Row],[Date]])</f>
        <v>0</v>
      </c>
      <c r="I156" s="39">
        <f>SUMIFS(T_Reservation[Bc-P],T_Reservation[Date],T_Cal[[#This Row],[Date]])</f>
        <v>0</v>
      </c>
      <c r="J156" s="39">
        <f>SUMIFS(T_Reservation[G-E],T_Reservation[Date],T_Cal[[#This Row],[Date]])</f>
        <v>0</v>
      </c>
      <c r="K156" s="39">
        <f>SUMIFS(T_Reservation[B-V],T_Reservation[Date],T_Cal[[#This Row],[Date]])</f>
        <v>0</v>
      </c>
      <c r="L156" s="39">
        <f>SUMIFS(T_Reservation[MatS1],T_Reservation[Date],T_Cal[[#This Row],[Date]])</f>
        <v>0</v>
      </c>
      <c r="M156" s="39">
        <f>SUMIFS(T_Reservation[Mats2],T_Reservation[Date],T_Cal[[#This Row],[Date]])</f>
        <v>0</v>
      </c>
      <c r="N156" s="39">
        <f>SUMIFS(T_Reservation[MatS3],T_Reservation[Date],T_Cal[[#This Row],[Date]])</f>
        <v>0</v>
      </c>
      <c r="O156" s="39">
        <f>SUMIFS(T_Reservation[MatS4],T_Reservation[Date],T_Cal[[#This Row],[Date]])</f>
        <v>0</v>
      </c>
      <c r="P156" s="39">
        <f>SUMIFS(T_Reservation[MatS5],T_Reservation[Date],T_Cal[[#This Row],[Date]])</f>
        <v>0</v>
      </c>
      <c r="Q156" s="40">
        <f>T_Cal[[#This Row],[Date]]</f>
        <v>46175</v>
      </c>
      <c r="S156" s="42">
        <f>MONTH(T_Cal[[#This Row],[ID]])</f>
        <v>6</v>
      </c>
    </row>
    <row r="157" spans="1:19" ht="15.6" hidden="1" x14ac:dyDescent="0.3">
      <c r="A157" s="5">
        <f t="shared" si="2"/>
        <v>46176</v>
      </c>
      <c r="B157" s="39">
        <f>SUMIFS(T_Reservation[T.poly],T_Reservation[Date],T_Cal[[#This Row],[Date]])</f>
        <v>0</v>
      </c>
      <c r="C157" s="54">
        <f>SUMIFS(T_Reservation[T.ch],T_Reservation[Date],T_Cal[[#This Row],[Date]])</f>
        <v>0</v>
      </c>
      <c r="D157" s="54">
        <f>SUMIFS(T_Reservation[CCTIV],T_Reservation[Date],T_Cal[[#This Row],[Date]])</f>
        <v>0</v>
      </c>
      <c r="E157" s="55">
        <f>SUMIFS(T_Reservation[T3],T_Reservation[Date],T_Cal[[#This Row],[Date]])</f>
        <v>0</v>
      </c>
      <c r="F157" s="39">
        <f>SUMIFS(T_Reservation[T2.5],T_Reservation[Date],T_Cal[[#This Row],[Date]])</f>
        <v>0</v>
      </c>
      <c r="G157" s="39">
        <f>SUMIFS(T_Reservation[Ch-orange],T_Reservation[Date],T_Cal[[#This Row],[Date]])</f>
        <v>0</v>
      </c>
      <c r="H157" s="39">
        <f>SUMIFS(T_Reservation[Ch-beige],T_Reservation[Date],T_Cal[[#This Row],[Date]])</f>
        <v>0</v>
      </c>
      <c r="I157" s="39">
        <f>SUMIFS(T_Reservation[Bc-P],T_Reservation[Date],T_Cal[[#This Row],[Date]])</f>
        <v>0</v>
      </c>
      <c r="J157" s="39">
        <f>SUMIFS(T_Reservation[G-E],T_Reservation[Date],T_Cal[[#This Row],[Date]])</f>
        <v>0</v>
      </c>
      <c r="K157" s="39">
        <f>SUMIFS(T_Reservation[B-V],T_Reservation[Date],T_Cal[[#This Row],[Date]])</f>
        <v>0</v>
      </c>
      <c r="L157" s="39">
        <f>SUMIFS(T_Reservation[MatS1],T_Reservation[Date],T_Cal[[#This Row],[Date]])</f>
        <v>0</v>
      </c>
      <c r="M157" s="39">
        <f>SUMIFS(T_Reservation[Mats2],T_Reservation[Date],T_Cal[[#This Row],[Date]])</f>
        <v>0</v>
      </c>
      <c r="N157" s="39">
        <f>SUMIFS(T_Reservation[MatS3],T_Reservation[Date],T_Cal[[#This Row],[Date]])</f>
        <v>0</v>
      </c>
      <c r="O157" s="39">
        <f>SUMIFS(T_Reservation[MatS4],T_Reservation[Date],T_Cal[[#This Row],[Date]])</f>
        <v>0</v>
      </c>
      <c r="P157" s="39">
        <f>SUMIFS(T_Reservation[MatS5],T_Reservation[Date],T_Cal[[#This Row],[Date]])</f>
        <v>0</v>
      </c>
      <c r="Q157" s="40">
        <f>T_Cal[[#This Row],[Date]]</f>
        <v>46176</v>
      </c>
      <c r="S157" s="42">
        <f>MONTH(T_Cal[[#This Row],[ID]])</f>
        <v>6</v>
      </c>
    </row>
    <row r="158" spans="1:19" ht="15.6" hidden="1" x14ac:dyDescent="0.3">
      <c r="A158" s="5">
        <f t="shared" si="2"/>
        <v>46177</v>
      </c>
      <c r="B158" s="39">
        <f>SUMIFS(T_Reservation[T.poly],T_Reservation[Date],T_Cal[[#This Row],[Date]])</f>
        <v>0</v>
      </c>
      <c r="C158" s="54">
        <f>SUMIFS(T_Reservation[T.ch],T_Reservation[Date],T_Cal[[#This Row],[Date]])</f>
        <v>0</v>
      </c>
      <c r="D158" s="54">
        <f>SUMIFS(T_Reservation[CCTIV],T_Reservation[Date],T_Cal[[#This Row],[Date]])</f>
        <v>0</v>
      </c>
      <c r="E158" s="55">
        <f>SUMIFS(T_Reservation[T3],T_Reservation[Date],T_Cal[[#This Row],[Date]])</f>
        <v>0</v>
      </c>
      <c r="F158" s="39">
        <f>SUMIFS(T_Reservation[T2.5],T_Reservation[Date],T_Cal[[#This Row],[Date]])</f>
        <v>0</v>
      </c>
      <c r="G158" s="39">
        <f>SUMIFS(T_Reservation[Ch-orange],T_Reservation[Date],T_Cal[[#This Row],[Date]])</f>
        <v>0</v>
      </c>
      <c r="H158" s="39">
        <f>SUMIFS(T_Reservation[Ch-beige],T_Reservation[Date],T_Cal[[#This Row],[Date]])</f>
        <v>0</v>
      </c>
      <c r="I158" s="39">
        <f>SUMIFS(T_Reservation[Bc-P],T_Reservation[Date],T_Cal[[#This Row],[Date]])</f>
        <v>0</v>
      </c>
      <c r="J158" s="39">
        <f>SUMIFS(T_Reservation[G-E],T_Reservation[Date],T_Cal[[#This Row],[Date]])</f>
        <v>0</v>
      </c>
      <c r="K158" s="39">
        <f>SUMIFS(T_Reservation[B-V],T_Reservation[Date],T_Cal[[#This Row],[Date]])</f>
        <v>0</v>
      </c>
      <c r="L158" s="39">
        <f>SUMIFS(T_Reservation[MatS1],T_Reservation[Date],T_Cal[[#This Row],[Date]])</f>
        <v>0</v>
      </c>
      <c r="M158" s="39">
        <f>SUMIFS(T_Reservation[Mats2],T_Reservation[Date],T_Cal[[#This Row],[Date]])</f>
        <v>0</v>
      </c>
      <c r="N158" s="39">
        <f>SUMIFS(T_Reservation[MatS3],T_Reservation[Date],T_Cal[[#This Row],[Date]])</f>
        <v>0</v>
      </c>
      <c r="O158" s="39">
        <f>SUMIFS(T_Reservation[MatS4],T_Reservation[Date],T_Cal[[#This Row],[Date]])</f>
        <v>0</v>
      </c>
      <c r="P158" s="39">
        <f>SUMIFS(T_Reservation[MatS5],T_Reservation[Date],T_Cal[[#This Row],[Date]])</f>
        <v>0</v>
      </c>
      <c r="Q158" s="40">
        <f>T_Cal[[#This Row],[Date]]</f>
        <v>46177</v>
      </c>
      <c r="S158" s="42">
        <f>MONTH(T_Cal[[#This Row],[ID]])</f>
        <v>6</v>
      </c>
    </row>
    <row r="159" spans="1:19" ht="15.6" hidden="1" x14ac:dyDescent="0.3">
      <c r="A159" s="5">
        <f t="shared" si="2"/>
        <v>46178</v>
      </c>
      <c r="B159" s="39">
        <f>SUMIFS(T_Reservation[T.poly],T_Reservation[Date],T_Cal[[#This Row],[Date]])</f>
        <v>0</v>
      </c>
      <c r="C159" s="54">
        <f>SUMIFS(T_Reservation[T.ch],T_Reservation[Date],T_Cal[[#This Row],[Date]])</f>
        <v>0</v>
      </c>
      <c r="D159" s="54">
        <f>SUMIFS(T_Reservation[CCTIV],T_Reservation[Date],T_Cal[[#This Row],[Date]])</f>
        <v>0</v>
      </c>
      <c r="E159" s="55">
        <f>SUMIFS(T_Reservation[T3],T_Reservation[Date],T_Cal[[#This Row],[Date]])</f>
        <v>0</v>
      </c>
      <c r="F159" s="39">
        <f>SUMIFS(T_Reservation[T2.5],T_Reservation[Date],T_Cal[[#This Row],[Date]])</f>
        <v>0</v>
      </c>
      <c r="G159" s="39">
        <f>SUMIFS(T_Reservation[Ch-orange],T_Reservation[Date],T_Cal[[#This Row],[Date]])</f>
        <v>0</v>
      </c>
      <c r="H159" s="39">
        <f>SUMIFS(T_Reservation[Ch-beige],T_Reservation[Date],T_Cal[[#This Row],[Date]])</f>
        <v>0</v>
      </c>
      <c r="I159" s="39">
        <f>SUMIFS(T_Reservation[Bc-P],T_Reservation[Date],T_Cal[[#This Row],[Date]])</f>
        <v>0</v>
      </c>
      <c r="J159" s="39">
        <f>SUMIFS(T_Reservation[G-E],T_Reservation[Date],T_Cal[[#This Row],[Date]])</f>
        <v>0</v>
      </c>
      <c r="K159" s="39">
        <f>SUMIFS(T_Reservation[B-V],T_Reservation[Date],T_Cal[[#This Row],[Date]])</f>
        <v>0</v>
      </c>
      <c r="L159" s="39">
        <f>SUMIFS(T_Reservation[MatS1],T_Reservation[Date],T_Cal[[#This Row],[Date]])</f>
        <v>0</v>
      </c>
      <c r="M159" s="39">
        <f>SUMIFS(T_Reservation[Mats2],T_Reservation[Date],T_Cal[[#This Row],[Date]])</f>
        <v>0</v>
      </c>
      <c r="N159" s="39">
        <f>SUMIFS(T_Reservation[MatS3],T_Reservation[Date],T_Cal[[#This Row],[Date]])</f>
        <v>0</v>
      </c>
      <c r="O159" s="39">
        <f>SUMIFS(T_Reservation[MatS4],T_Reservation[Date],T_Cal[[#This Row],[Date]])</f>
        <v>0</v>
      </c>
      <c r="P159" s="39">
        <f>SUMIFS(T_Reservation[MatS5],T_Reservation[Date],T_Cal[[#This Row],[Date]])</f>
        <v>0</v>
      </c>
      <c r="Q159" s="40">
        <f>T_Cal[[#This Row],[Date]]</f>
        <v>46178</v>
      </c>
      <c r="S159" s="42">
        <f>MONTH(T_Cal[[#This Row],[ID]])</f>
        <v>6</v>
      </c>
    </row>
    <row r="160" spans="1:19" ht="15.6" hidden="1" x14ac:dyDescent="0.3">
      <c r="A160" s="5">
        <f t="shared" si="2"/>
        <v>46179</v>
      </c>
      <c r="B160" s="39">
        <f>SUMIFS(T_Reservation[T.poly],T_Reservation[Date],T_Cal[[#This Row],[Date]])</f>
        <v>0</v>
      </c>
      <c r="C160" s="54">
        <f>SUMIFS(T_Reservation[T.ch],T_Reservation[Date],T_Cal[[#This Row],[Date]])</f>
        <v>0</v>
      </c>
      <c r="D160" s="54">
        <f>SUMIFS(T_Reservation[CCTIV],T_Reservation[Date],T_Cal[[#This Row],[Date]])</f>
        <v>0</v>
      </c>
      <c r="E160" s="55">
        <f>SUMIFS(T_Reservation[T3],T_Reservation[Date],T_Cal[[#This Row],[Date]])</f>
        <v>0</v>
      </c>
      <c r="F160" s="39">
        <f>SUMIFS(T_Reservation[T2.5],T_Reservation[Date],T_Cal[[#This Row],[Date]])</f>
        <v>0</v>
      </c>
      <c r="G160" s="39">
        <f>SUMIFS(T_Reservation[Ch-orange],T_Reservation[Date],T_Cal[[#This Row],[Date]])</f>
        <v>0</v>
      </c>
      <c r="H160" s="39">
        <f>SUMIFS(T_Reservation[Ch-beige],T_Reservation[Date],T_Cal[[#This Row],[Date]])</f>
        <v>0</v>
      </c>
      <c r="I160" s="39">
        <f>SUMIFS(T_Reservation[Bc-P],T_Reservation[Date],T_Cal[[#This Row],[Date]])</f>
        <v>0</v>
      </c>
      <c r="J160" s="39">
        <f>SUMIFS(T_Reservation[G-E],T_Reservation[Date],T_Cal[[#This Row],[Date]])</f>
        <v>0</v>
      </c>
      <c r="K160" s="39">
        <f>SUMIFS(T_Reservation[B-V],T_Reservation[Date],T_Cal[[#This Row],[Date]])</f>
        <v>0</v>
      </c>
      <c r="L160" s="39">
        <f>SUMIFS(T_Reservation[MatS1],T_Reservation[Date],T_Cal[[#This Row],[Date]])</f>
        <v>0</v>
      </c>
      <c r="M160" s="39">
        <f>SUMIFS(T_Reservation[Mats2],T_Reservation[Date],T_Cal[[#This Row],[Date]])</f>
        <v>0</v>
      </c>
      <c r="N160" s="39">
        <f>SUMIFS(T_Reservation[MatS3],T_Reservation[Date],T_Cal[[#This Row],[Date]])</f>
        <v>0</v>
      </c>
      <c r="O160" s="39">
        <f>SUMIFS(T_Reservation[MatS4],T_Reservation[Date],T_Cal[[#This Row],[Date]])</f>
        <v>0</v>
      </c>
      <c r="P160" s="39">
        <f>SUMIFS(T_Reservation[MatS5],T_Reservation[Date],T_Cal[[#This Row],[Date]])</f>
        <v>0</v>
      </c>
      <c r="Q160" s="40">
        <f>T_Cal[[#This Row],[Date]]</f>
        <v>46179</v>
      </c>
      <c r="S160" s="42">
        <f>MONTH(T_Cal[[#This Row],[ID]])</f>
        <v>6</v>
      </c>
    </row>
    <row r="161" spans="1:19" ht="15.6" hidden="1" x14ac:dyDescent="0.3">
      <c r="A161" s="5">
        <f t="shared" si="2"/>
        <v>46180</v>
      </c>
      <c r="B161" s="39">
        <f>SUMIFS(T_Reservation[T.poly],T_Reservation[Date],T_Cal[[#This Row],[Date]])</f>
        <v>0</v>
      </c>
      <c r="C161" s="54">
        <f>SUMIFS(T_Reservation[T.ch],T_Reservation[Date],T_Cal[[#This Row],[Date]])</f>
        <v>0</v>
      </c>
      <c r="D161" s="54">
        <f>SUMIFS(T_Reservation[CCTIV],T_Reservation[Date],T_Cal[[#This Row],[Date]])</f>
        <v>0</v>
      </c>
      <c r="E161" s="55">
        <f>SUMIFS(T_Reservation[T3],T_Reservation[Date],T_Cal[[#This Row],[Date]])</f>
        <v>0</v>
      </c>
      <c r="F161" s="39">
        <f>SUMIFS(T_Reservation[T2.5],T_Reservation[Date],T_Cal[[#This Row],[Date]])</f>
        <v>0</v>
      </c>
      <c r="G161" s="39">
        <f>SUMIFS(T_Reservation[Ch-orange],T_Reservation[Date],T_Cal[[#This Row],[Date]])</f>
        <v>0</v>
      </c>
      <c r="H161" s="39">
        <f>SUMIFS(T_Reservation[Ch-beige],T_Reservation[Date],T_Cal[[#This Row],[Date]])</f>
        <v>0</v>
      </c>
      <c r="I161" s="39">
        <f>SUMIFS(T_Reservation[Bc-P],T_Reservation[Date],T_Cal[[#This Row],[Date]])</f>
        <v>0</v>
      </c>
      <c r="J161" s="39">
        <f>SUMIFS(T_Reservation[G-E],T_Reservation[Date],T_Cal[[#This Row],[Date]])</f>
        <v>0</v>
      </c>
      <c r="K161" s="39">
        <f>SUMIFS(T_Reservation[B-V],T_Reservation[Date],T_Cal[[#This Row],[Date]])</f>
        <v>0</v>
      </c>
      <c r="L161" s="39">
        <f>SUMIFS(T_Reservation[MatS1],T_Reservation[Date],T_Cal[[#This Row],[Date]])</f>
        <v>0</v>
      </c>
      <c r="M161" s="39">
        <f>SUMIFS(T_Reservation[Mats2],T_Reservation[Date],T_Cal[[#This Row],[Date]])</f>
        <v>0</v>
      </c>
      <c r="N161" s="39">
        <f>SUMIFS(T_Reservation[MatS3],T_Reservation[Date],T_Cal[[#This Row],[Date]])</f>
        <v>0</v>
      </c>
      <c r="O161" s="39">
        <f>SUMIFS(T_Reservation[MatS4],T_Reservation[Date],T_Cal[[#This Row],[Date]])</f>
        <v>0</v>
      </c>
      <c r="P161" s="39">
        <f>SUMIFS(T_Reservation[MatS5],T_Reservation[Date],T_Cal[[#This Row],[Date]])</f>
        <v>0</v>
      </c>
      <c r="Q161" s="40">
        <f>T_Cal[[#This Row],[Date]]</f>
        <v>46180</v>
      </c>
      <c r="S161" s="42">
        <f>MONTH(T_Cal[[#This Row],[ID]])</f>
        <v>6</v>
      </c>
    </row>
    <row r="162" spans="1:19" ht="15.6" hidden="1" x14ac:dyDescent="0.3">
      <c r="A162" s="5">
        <f t="shared" si="2"/>
        <v>46181</v>
      </c>
      <c r="B162" s="39">
        <f>SUMIFS(T_Reservation[T.poly],T_Reservation[Date],T_Cal[[#This Row],[Date]])</f>
        <v>0</v>
      </c>
      <c r="C162" s="54">
        <f>SUMIFS(T_Reservation[T.ch],T_Reservation[Date],T_Cal[[#This Row],[Date]])</f>
        <v>0</v>
      </c>
      <c r="D162" s="54">
        <f>SUMIFS(T_Reservation[CCTIV],T_Reservation[Date],T_Cal[[#This Row],[Date]])</f>
        <v>0</v>
      </c>
      <c r="E162" s="55">
        <f>SUMIFS(T_Reservation[T3],T_Reservation[Date],T_Cal[[#This Row],[Date]])</f>
        <v>0</v>
      </c>
      <c r="F162" s="39">
        <f>SUMIFS(T_Reservation[T2.5],T_Reservation[Date],T_Cal[[#This Row],[Date]])</f>
        <v>0</v>
      </c>
      <c r="G162" s="39">
        <f>SUMIFS(T_Reservation[Ch-orange],T_Reservation[Date],T_Cal[[#This Row],[Date]])</f>
        <v>0</v>
      </c>
      <c r="H162" s="39">
        <f>SUMIFS(T_Reservation[Ch-beige],T_Reservation[Date],T_Cal[[#This Row],[Date]])</f>
        <v>0</v>
      </c>
      <c r="I162" s="39">
        <f>SUMIFS(T_Reservation[Bc-P],T_Reservation[Date],T_Cal[[#This Row],[Date]])</f>
        <v>0</v>
      </c>
      <c r="J162" s="39">
        <f>SUMIFS(T_Reservation[G-E],T_Reservation[Date],T_Cal[[#This Row],[Date]])</f>
        <v>0</v>
      </c>
      <c r="K162" s="39">
        <f>SUMIFS(T_Reservation[B-V],T_Reservation[Date],T_Cal[[#This Row],[Date]])</f>
        <v>0</v>
      </c>
      <c r="L162" s="39">
        <f>SUMIFS(T_Reservation[MatS1],T_Reservation[Date],T_Cal[[#This Row],[Date]])</f>
        <v>0</v>
      </c>
      <c r="M162" s="39">
        <f>SUMIFS(T_Reservation[Mats2],T_Reservation[Date],T_Cal[[#This Row],[Date]])</f>
        <v>0</v>
      </c>
      <c r="N162" s="39">
        <f>SUMIFS(T_Reservation[MatS3],T_Reservation[Date],T_Cal[[#This Row],[Date]])</f>
        <v>0</v>
      </c>
      <c r="O162" s="39">
        <f>SUMIFS(T_Reservation[MatS4],T_Reservation[Date],T_Cal[[#This Row],[Date]])</f>
        <v>0</v>
      </c>
      <c r="P162" s="39">
        <f>SUMIFS(T_Reservation[MatS5],T_Reservation[Date],T_Cal[[#This Row],[Date]])</f>
        <v>0</v>
      </c>
      <c r="Q162" s="40">
        <f>T_Cal[[#This Row],[Date]]</f>
        <v>46181</v>
      </c>
      <c r="S162" s="42">
        <f>MONTH(T_Cal[[#This Row],[ID]])</f>
        <v>6</v>
      </c>
    </row>
    <row r="163" spans="1:19" ht="15.6" hidden="1" x14ac:dyDescent="0.3">
      <c r="A163" s="5">
        <f t="shared" si="2"/>
        <v>46182</v>
      </c>
      <c r="B163" s="39">
        <f>SUMIFS(T_Reservation[T.poly],T_Reservation[Date],T_Cal[[#This Row],[Date]])</f>
        <v>0</v>
      </c>
      <c r="C163" s="54">
        <f>SUMIFS(T_Reservation[T.ch],T_Reservation[Date],T_Cal[[#This Row],[Date]])</f>
        <v>0</v>
      </c>
      <c r="D163" s="54">
        <f>SUMIFS(T_Reservation[CCTIV],T_Reservation[Date],T_Cal[[#This Row],[Date]])</f>
        <v>0</v>
      </c>
      <c r="E163" s="55">
        <f>SUMIFS(T_Reservation[T3],T_Reservation[Date],T_Cal[[#This Row],[Date]])</f>
        <v>0</v>
      </c>
      <c r="F163" s="39">
        <f>SUMIFS(T_Reservation[T2.5],T_Reservation[Date],T_Cal[[#This Row],[Date]])</f>
        <v>0</v>
      </c>
      <c r="G163" s="39">
        <f>SUMIFS(T_Reservation[Ch-orange],T_Reservation[Date],T_Cal[[#This Row],[Date]])</f>
        <v>0</v>
      </c>
      <c r="H163" s="39">
        <f>SUMIFS(T_Reservation[Ch-beige],T_Reservation[Date],T_Cal[[#This Row],[Date]])</f>
        <v>0</v>
      </c>
      <c r="I163" s="39">
        <f>SUMIFS(T_Reservation[Bc-P],T_Reservation[Date],T_Cal[[#This Row],[Date]])</f>
        <v>0</v>
      </c>
      <c r="J163" s="39">
        <f>SUMIFS(T_Reservation[G-E],T_Reservation[Date],T_Cal[[#This Row],[Date]])</f>
        <v>0</v>
      </c>
      <c r="K163" s="39">
        <f>SUMIFS(T_Reservation[B-V],T_Reservation[Date],T_Cal[[#This Row],[Date]])</f>
        <v>0</v>
      </c>
      <c r="L163" s="39">
        <f>SUMIFS(T_Reservation[MatS1],T_Reservation[Date],T_Cal[[#This Row],[Date]])</f>
        <v>0</v>
      </c>
      <c r="M163" s="39">
        <f>SUMIFS(T_Reservation[Mats2],T_Reservation[Date],T_Cal[[#This Row],[Date]])</f>
        <v>0</v>
      </c>
      <c r="N163" s="39">
        <f>SUMIFS(T_Reservation[MatS3],T_Reservation[Date],T_Cal[[#This Row],[Date]])</f>
        <v>0</v>
      </c>
      <c r="O163" s="39">
        <f>SUMIFS(T_Reservation[MatS4],T_Reservation[Date],T_Cal[[#This Row],[Date]])</f>
        <v>0</v>
      </c>
      <c r="P163" s="39">
        <f>SUMIFS(T_Reservation[MatS5],T_Reservation[Date],T_Cal[[#This Row],[Date]])</f>
        <v>0</v>
      </c>
      <c r="Q163" s="40">
        <f>T_Cal[[#This Row],[Date]]</f>
        <v>46182</v>
      </c>
      <c r="S163" s="42">
        <f>MONTH(T_Cal[[#This Row],[ID]])</f>
        <v>6</v>
      </c>
    </row>
    <row r="164" spans="1:19" ht="15.6" hidden="1" x14ac:dyDescent="0.3">
      <c r="A164" s="5">
        <f t="shared" si="2"/>
        <v>46183</v>
      </c>
      <c r="B164" s="39">
        <f>SUMIFS(T_Reservation[T.poly],T_Reservation[Date],T_Cal[[#This Row],[Date]])</f>
        <v>0</v>
      </c>
      <c r="C164" s="54">
        <f>SUMIFS(T_Reservation[T.ch],T_Reservation[Date],T_Cal[[#This Row],[Date]])</f>
        <v>0</v>
      </c>
      <c r="D164" s="54">
        <f>SUMIFS(T_Reservation[CCTIV],T_Reservation[Date],T_Cal[[#This Row],[Date]])</f>
        <v>0</v>
      </c>
      <c r="E164" s="55">
        <f>SUMIFS(T_Reservation[T3],T_Reservation[Date],T_Cal[[#This Row],[Date]])</f>
        <v>0</v>
      </c>
      <c r="F164" s="39">
        <f>SUMIFS(T_Reservation[T2.5],T_Reservation[Date],T_Cal[[#This Row],[Date]])</f>
        <v>0</v>
      </c>
      <c r="G164" s="39">
        <f>SUMIFS(T_Reservation[Ch-orange],T_Reservation[Date],T_Cal[[#This Row],[Date]])</f>
        <v>0</v>
      </c>
      <c r="H164" s="39">
        <f>SUMIFS(T_Reservation[Ch-beige],T_Reservation[Date],T_Cal[[#This Row],[Date]])</f>
        <v>0</v>
      </c>
      <c r="I164" s="39">
        <f>SUMIFS(T_Reservation[Bc-P],T_Reservation[Date],T_Cal[[#This Row],[Date]])</f>
        <v>0</v>
      </c>
      <c r="J164" s="39">
        <f>SUMIFS(T_Reservation[G-E],T_Reservation[Date],T_Cal[[#This Row],[Date]])</f>
        <v>0</v>
      </c>
      <c r="K164" s="39">
        <f>SUMIFS(T_Reservation[B-V],T_Reservation[Date],T_Cal[[#This Row],[Date]])</f>
        <v>0</v>
      </c>
      <c r="L164" s="39">
        <f>SUMIFS(T_Reservation[MatS1],T_Reservation[Date],T_Cal[[#This Row],[Date]])</f>
        <v>0</v>
      </c>
      <c r="M164" s="39">
        <f>SUMIFS(T_Reservation[Mats2],T_Reservation[Date],T_Cal[[#This Row],[Date]])</f>
        <v>0</v>
      </c>
      <c r="N164" s="39">
        <f>SUMIFS(T_Reservation[MatS3],T_Reservation[Date],T_Cal[[#This Row],[Date]])</f>
        <v>0</v>
      </c>
      <c r="O164" s="39">
        <f>SUMIFS(T_Reservation[MatS4],T_Reservation[Date],T_Cal[[#This Row],[Date]])</f>
        <v>0</v>
      </c>
      <c r="P164" s="39">
        <f>SUMIFS(T_Reservation[MatS5],T_Reservation[Date],T_Cal[[#This Row],[Date]])</f>
        <v>0</v>
      </c>
      <c r="Q164" s="40">
        <f>T_Cal[[#This Row],[Date]]</f>
        <v>46183</v>
      </c>
      <c r="S164" s="42">
        <f>MONTH(T_Cal[[#This Row],[ID]])</f>
        <v>6</v>
      </c>
    </row>
    <row r="165" spans="1:19" ht="15.6" hidden="1" x14ac:dyDescent="0.3">
      <c r="A165" s="5">
        <f t="shared" si="2"/>
        <v>46184</v>
      </c>
      <c r="B165" s="39">
        <f>SUMIFS(T_Reservation[T.poly],T_Reservation[Date],T_Cal[[#This Row],[Date]])</f>
        <v>0</v>
      </c>
      <c r="C165" s="54">
        <f>SUMIFS(T_Reservation[T.ch],T_Reservation[Date],T_Cal[[#This Row],[Date]])</f>
        <v>0</v>
      </c>
      <c r="D165" s="54">
        <f>SUMIFS(T_Reservation[CCTIV],T_Reservation[Date],T_Cal[[#This Row],[Date]])</f>
        <v>0</v>
      </c>
      <c r="E165" s="55">
        <f>SUMIFS(T_Reservation[T3],T_Reservation[Date],T_Cal[[#This Row],[Date]])</f>
        <v>0</v>
      </c>
      <c r="F165" s="39">
        <f>SUMIFS(T_Reservation[T2.5],T_Reservation[Date],T_Cal[[#This Row],[Date]])</f>
        <v>0</v>
      </c>
      <c r="G165" s="39">
        <f>SUMIFS(T_Reservation[Ch-orange],T_Reservation[Date],T_Cal[[#This Row],[Date]])</f>
        <v>0</v>
      </c>
      <c r="H165" s="39">
        <f>SUMIFS(T_Reservation[Ch-beige],T_Reservation[Date],T_Cal[[#This Row],[Date]])</f>
        <v>0</v>
      </c>
      <c r="I165" s="39">
        <f>SUMIFS(T_Reservation[Bc-P],T_Reservation[Date],T_Cal[[#This Row],[Date]])</f>
        <v>0</v>
      </c>
      <c r="J165" s="39">
        <f>SUMIFS(T_Reservation[G-E],T_Reservation[Date],T_Cal[[#This Row],[Date]])</f>
        <v>0</v>
      </c>
      <c r="K165" s="39">
        <f>SUMIFS(T_Reservation[B-V],T_Reservation[Date],T_Cal[[#This Row],[Date]])</f>
        <v>0</v>
      </c>
      <c r="L165" s="39">
        <f>SUMIFS(T_Reservation[MatS1],T_Reservation[Date],T_Cal[[#This Row],[Date]])</f>
        <v>0</v>
      </c>
      <c r="M165" s="39">
        <f>SUMIFS(T_Reservation[Mats2],T_Reservation[Date],T_Cal[[#This Row],[Date]])</f>
        <v>0</v>
      </c>
      <c r="N165" s="39">
        <f>SUMIFS(T_Reservation[MatS3],T_Reservation[Date],T_Cal[[#This Row],[Date]])</f>
        <v>0</v>
      </c>
      <c r="O165" s="39">
        <f>SUMIFS(T_Reservation[MatS4],T_Reservation[Date],T_Cal[[#This Row],[Date]])</f>
        <v>0</v>
      </c>
      <c r="P165" s="39">
        <f>SUMIFS(T_Reservation[MatS5],T_Reservation[Date],T_Cal[[#This Row],[Date]])</f>
        <v>0</v>
      </c>
      <c r="Q165" s="40">
        <f>T_Cal[[#This Row],[Date]]</f>
        <v>46184</v>
      </c>
      <c r="S165" s="42">
        <f>MONTH(T_Cal[[#This Row],[ID]])</f>
        <v>6</v>
      </c>
    </row>
    <row r="166" spans="1:19" ht="15.6" hidden="1" x14ac:dyDescent="0.3">
      <c r="A166" s="5">
        <f t="shared" si="2"/>
        <v>46185</v>
      </c>
      <c r="B166" s="39">
        <f>SUMIFS(T_Reservation[T.poly],T_Reservation[Date],T_Cal[[#This Row],[Date]])</f>
        <v>0</v>
      </c>
      <c r="C166" s="54">
        <f>SUMIFS(T_Reservation[T.ch],T_Reservation[Date],T_Cal[[#This Row],[Date]])</f>
        <v>0</v>
      </c>
      <c r="D166" s="54">
        <f>SUMIFS(T_Reservation[CCTIV],T_Reservation[Date],T_Cal[[#This Row],[Date]])</f>
        <v>0</v>
      </c>
      <c r="E166" s="55">
        <f>SUMIFS(T_Reservation[T3],T_Reservation[Date],T_Cal[[#This Row],[Date]])</f>
        <v>0</v>
      </c>
      <c r="F166" s="39">
        <f>SUMIFS(T_Reservation[T2.5],T_Reservation[Date],T_Cal[[#This Row],[Date]])</f>
        <v>0</v>
      </c>
      <c r="G166" s="39">
        <f>SUMIFS(T_Reservation[Ch-orange],T_Reservation[Date],T_Cal[[#This Row],[Date]])</f>
        <v>0</v>
      </c>
      <c r="H166" s="39">
        <f>SUMIFS(T_Reservation[Ch-beige],T_Reservation[Date],T_Cal[[#This Row],[Date]])</f>
        <v>0</v>
      </c>
      <c r="I166" s="39">
        <f>SUMIFS(T_Reservation[Bc-P],T_Reservation[Date],T_Cal[[#This Row],[Date]])</f>
        <v>0</v>
      </c>
      <c r="J166" s="39">
        <f>SUMIFS(T_Reservation[G-E],T_Reservation[Date],T_Cal[[#This Row],[Date]])</f>
        <v>0</v>
      </c>
      <c r="K166" s="39">
        <f>SUMIFS(T_Reservation[B-V],T_Reservation[Date],T_Cal[[#This Row],[Date]])</f>
        <v>0</v>
      </c>
      <c r="L166" s="39">
        <f>SUMIFS(T_Reservation[MatS1],T_Reservation[Date],T_Cal[[#This Row],[Date]])</f>
        <v>0</v>
      </c>
      <c r="M166" s="39">
        <f>SUMIFS(T_Reservation[Mats2],T_Reservation[Date],T_Cal[[#This Row],[Date]])</f>
        <v>0</v>
      </c>
      <c r="N166" s="39">
        <f>SUMIFS(T_Reservation[MatS3],T_Reservation[Date],T_Cal[[#This Row],[Date]])</f>
        <v>0</v>
      </c>
      <c r="O166" s="39">
        <f>SUMIFS(T_Reservation[MatS4],T_Reservation[Date],T_Cal[[#This Row],[Date]])</f>
        <v>0</v>
      </c>
      <c r="P166" s="39">
        <f>SUMIFS(T_Reservation[MatS5],T_Reservation[Date],T_Cal[[#This Row],[Date]])</f>
        <v>0</v>
      </c>
      <c r="Q166" s="40">
        <f>T_Cal[[#This Row],[Date]]</f>
        <v>46185</v>
      </c>
      <c r="S166" s="42">
        <f>MONTH(T_Cal[[#This Row],[ID]])</f>
        <v>6</v>
      </c>
    </row>
    <row r="167" spans="1:19" ht="15.6" hidden="1" x14ac:dyDescent="0.3">
      <c r="A167" s="5">
        <f t="shared" si="2"/>
        <v>46186</v>
      </c>
      <c r="B167" s="39">
        <f>SUMIFS(T_Reservation[T.poly],T_Reservation[Date],T_Cal[[#This Row],[Date]])</f>
        <v>0</v>
      </c>
      <c r="C167" s="54">
        <f>SUMIFS(T_Reservation[T.ch],T_Reservation[Date],T_Cal[[#This Row],[Date]])</f>
        <v>0</v>
      </c>
      <c r="D167" s="54">
        <f>SUMIFS(T_Reservation[CCTIV],T_Reservation[Date],T_Cal[[#This Row],[Date]])</f>
        <v>0</v>
      </c>
      <c r="E167" s="55">
        <f>SUMIFS(T_Reservation[T3],T_Reservation[Date],T_Cal[[#This Row],[Date]])</f>
        <v>0</v>
      </c>
      <c r="F167" s="39">
        <f>SUMIFS(T_Reservation[T2.5],T_Reservation[Date],T_Cal[[#This Row],[Date]])</f>
        <v>0</v>
      </c>
      <c r="G167" s="39">
        <f>SUMIFS(T_Reservation[Ch-orange],T_Reservation[Date],T_Cal[[#This Row],[Date]])</f>
        <v>0</v>
      </c>
      <c r="H167" s="39">
        <f>SUMIFS(T_Reservation[Ch-beige],T_Reservation[Date],T_Cal[[#This Row],[Date]])</f>
        <v>0</v>
      </c>
      <c r="I167" s="39">
        <f>SUMIFS(T_Reservation[Bc-P],T_Reservation[Date],T_Cal[[#This Row],[Date]])</f>
        <v>0</v>
      </c>
      <c r="J167" s="39">
        <f>SUMIFS(T_Reservation[G-E],T_Reservation[Date],T_Cal[[#This Row],[Date]])</f>
        <v>0</v>
      </c>
      <c r="K167" s="39">
        <f>SUMIFS(T_Reservation[B-V],T_Reservation[Date],T_Cal[[#This Row],[Date]])</f>
        <v>0</v>
      </c>
      <c r="L167" s="39">
        <f>SUMIFS(T_Reservation[MatS1],T_Reservation[Date],T_Cal[[#This Row],[Date]])</f>
        <v>0</v>
      </c>
      <c r="M167" s="39">
        <f>SUMIFS(T_Reservation[Mats2],T_Reservation[Date],T_Cal[[#This Row],[Date]])</f>
        <v>0</v>
      </c>
      <c r="N167" s="39">
        <f>SUMIFS(T_Reservation[MatS3],T_Reservation[Date],T_Cal[[#This Row],[Date]])</f>
        <v>0</v>
      </c>
      <c r="O167" s="39">
        <f>SUMIFS(T_Reservation[MatS4],T_Reservation[Date],T_Cal[[#This Row],[Date]])</f>
        <v>0</v>
      </c>
      <c r="P167" s="39">
        <f>SUMIFS(T_Reservation[MatS5],T_Reservation[Date],T_Cal[[#This Row],[Date]])</f>
        <v>0</v>
      </c>
      <c r="Q167" s="40">
        <f>T_Cal[[#This Row],[Date]]</f>
        <v>46186</v>
      </c>
      <c r="S167" s="42">
        <f>MONTH(T_Cal[[#This Row],[ID]])</f>
        <v>6</v>
      </c>
    </row>
    <row r="168" spans="1:19" ht="15.6" hidden="1" x14ac:dyDescent="0.3">
      <c r="A168" s="5">
        <f t="shared" si="2"/>
        <v>46187</v>
      </c>
      <c r="B168" s="39">
        <f>SUMIFS(T_Reservation[T.poly],T_Reservation[Date],T_Cal[[#This Row],[Date]])</f>
        <v>0</v>
      </c>
      <c r="C168" s="54">
        <f>SUMIFS(T_Reservation[T.ch],T_Reservation[Date],T_Cal[[#This Row],[Date]])</f>
        <v>0</v>
      </c>
      <c r="D168" s="54">
        <f>SUMIFS(T_Reservation[CCTIV],T_Reservation[Date],T_Cal[[#This Row],[Date]])</f>
        <v>0</v>
      </c>
      <c r="E168" s="55">
        <f>SUMIFS(T_Reservation[T3],T_Reservation[Date],T_Cal[[#This Row],[Date]])</f>
        <v>0</v>
      </c>
      <c r="F168" s="39">
        <f>SUMIFS(T_Reservation[T2.5],T_Reservation[Date],T_Cal[[#This Row],[Date]])</f>
        <v>0</v>
      </c>
      <c r="G168" s="39">
        <f>SUMIFS(T_Reservation[Ch-orange],T_Reservation[Date],T_Cal[[#This Row],[Date]])</f>
        <v>0</v>
      </c>
      <c r="H168" s="39">
        <f>SUMIFS(T_Reservation[Ch-beige],T_Reservation[Date],T_Cal[[#This Row],[Date]])</f>
        <v>0</v>
      </c>
      <c r="I168" s="39">
        <f>SUMIFS(T_Reservation[Bc-P],T_Reservation[Date],T_Cal[[#This Row],[Date]])</f>
        <v>0</v>
      </c>
      <c r="J168" s="39">
        <f>SUMIFS(T_Reservation[G-E],T_Reservation[Date],T_Cal[[#This Row],[Date]])</f>
        <v>0</v>
      </c>
      <c r="K168" s="39">
        <f>SUMIFS(T_Reservation[B-V],T_Reservation[Date],T_Cal[[#This Row],[Date]])</f>
        <v>0</v>
      </c>
      <c r="L168" s="39">
        <f>SUMIFS(T_Reservation[MatS1],T_Reservation[Date],T_Cal[[#This Row],[Date]])</f>
        <v>0</v>
      </c>
      <c r="M168" s="39">
        <f>SUMIFS(T_Reservation[Mats2],T_Reservation[Date],T_Cal[[#This Row],[Date]])</f>
        <v>0</v>
      </c>
      <c r="N168" s="39">
        <f>SUMIFS(T_Reservation[MatS3],T_Reservation[Date],T_Cal[[#This Row],[Date]])</f>
        <v>0</v>
      </c>
      <c r="O168" s="39">
        <f>SUMIFS(T_Reservation[MatS4],T_Reservation[Date],T_Cal[[#This Row],[Date]])</f>
        <v>0</v>
      </c>
      <c r="P168" s="39">
        <f>SUMIFS(T_Reservation[MatS5],T_Reservation[Date],T_Cal[[#This Row],[Date]])</f>
        <v>0</v>
      </c>
      <c r="Q168" s="40">
        <f>T_Cal[[#This Row],[Date]]</f>
        <v>46187</v>
      </c>
      <c r="S168" s="42">
        <f>MONTH(T_Cal[[#This Row],[ID]])</f>
        <v>6</v>
      </c>
    </row>
    <row r="169" spans="1:19" ht="15.6" hidden="1" x14ac:dyDescent="0.3">
      <c r="A169" s="5">
        <f t="shared" si="2"/>
        <v>46188</v>
      </c>
      <c r="B169" s="39">
        <f>SUMIFS(T_Reservation[T.poly],T_Reservation[Date],T_Cal[[#This Row],[Date]])</f>
        <v>0</v>
      </c>
      <c r="C169" s="54">
        <f>SUMIFS(T_Reservation[T.ch],T_Reservation[Date],T_Cal[[#This Row],[Date]])</f>
        <v>0</v>
      </c>
      <c r="D169" s="54">
        <f>SUMIFS(T_Reservation[CCTIV],T_Reservation[Date],T_Cal[[#This Row],[Date]])</f>
        <v>0</v>
      </c>
      <c r="E169" s="55">
        <f>SUMIFS(T_Reservation[T3],T_Reservation[Date],T_Cal[[#This Row],[Date]])</f>
        <v>0</v>
      </c>
      <c r="F169" s="39">
        <f>SUMIFS(T_Reservation[T2.5],T_Reservation[Date],T_Cal[[#This Row],[Date]])</f>
        <v>0</v>
      </c>
      <c r="G169" s="39">
        <f>SUMIFS(T_Reservation[Ch-orange],T_Reservation[Date],T_Cal[[#This Row],[Date]])</f>
        <v>0</v>
      </c>
      <c r="H169" s="39">
        <f>SUMIFS(T_Reservation[Ch-beige],T_Reservation[Date],T_Cal[[#This Row],[Date]])</f>
        <v>0</v>
      </c>
      <c r="I169" s="39">
        <f>SUMIFS(T_Reservation[Bc-P],T_Reservation[Date],T_Cal[[#This Row],[Date]])</f>
        <v>0</v>
      </c>
      <c r="J169" s="39">
        <f>SUMIFS(T_Reservation[G-E],T_Reservation[Date],T_Cal[[#This Row],[Date]])</f>
        <v>0</v>
      </c>
      <c r="K169" s="39">
        <f>SUMIFS(T_Reservation[B-V],T_Reservation[Date],T_Cal[[#This Row],[Date]])</f>
        <v>0</v>
      </c>
      <c r="L169" s="39">
        <f>SUMIFS(T_Reservation[MatS1],T_Reservation[Date],T_Cal[[#This Row],[Date]])</f>
        <v>0</v>
      </c>
      <c r="M169" s="39">
        <f>SUMIFS(T_Reservation[Mats2],T_Reservation[Date],T_Cal[[#This Row],[Date]])</f>
        <v>0</v>
      </c>
      <c r="N169" s="39">
        <f>SUMIFS(T_Reservation[MatS3],T_Reservation[Date],T_Cal[[#This Row],[Date]])</f>
        <v>0</v>
      </c>
      <c r="O169" s="39">
        <f>SUMIFS(T_Reservation[MatS4],T_Reservation[Date],T_Cal[[#This Row],[Date]])</f>
        <v>0</v>
      </c>
      <c r="P169" s="39">
        <f>SUMIFS(T_Reservation[MatS5],T_Reservation[Date],T_Cal[[#This Row],[Date]])</f>
        <v>0</v>
      </c>
      <c r="Q169" s="40">
        <f>T_Cal[[#This Row],[Date]]</f>
        <v>46188</v>
      </c>
      <c r="S169" s="42">
        <f>MONTH(T_Cal[[#This Row],[ID]])</f>
        <v>6</v>
      </c>
    </row>
    <row r="170" spans="1:19" ht="15.6" hidden="1" x14ac:dyDescent="0.3">
      <c r="A170" s="5">
        <f t="shared" si="2"/>
        <v>46189</v>
      </c>
      <c r="B170" s="39">
        <f>SUMIFS(T_Reservation[T.poly],T_Reservation[Date],T_Cal[[#This Row],[Date]])</f>
        <v>0</v>
      </c>
      <c r="C170" s="54">
        <f>SUMIFS(T_Reservation[T.ch],T_Reservation[Date],T_Cal[[#This Row],[Date]])</f>
        <v>0</v>
      </c>
      <c r="D170" s="54">
        <f>SUMIFS(T_Reservation[CCTIV],T_Reservation[Date],T_Cal[[#This Row],[Date]])</f>
        <v>0</v>
      </c>
      <c r="E170" s="55">
        <f>SUMIFS(T_Reservation[T3],T_Reservation[Date],T_Cal[[#This Row],[Date]])</f>
        <v>0</v>
      </c>
      <c r="F170" s="39">
        <f>SUMIFS(T_Reservation[T2.5],T_Reservation[Date],T_Cal[[#This Row],[Date]])</f>
        <v>0</v>
      </c>
      <c r="G170" s="39">
        <f>SUMIFS(T_Reservation[Ch-orange],T_Reservation[Date],T_Cal[[#This Row],[Date]])</f>
        <v>0</v>
      </c>
      <c r="H170" s="39">
        <f>SUMIFS(T_Reservation[Ch-beige],T_Reservation[Date],T_Cal[[#This Row],[Date]])</f>
        <v>0</v>
      </c>
      <c r="I170" s="39">
        <f>SUMIFS(T_Reservation[Bc-P],T_Reservation[Date],T_Cal[[#This Row],[Date]])</f>
        <v>0</v>
      </c>
      <c r="J170" s="39">
        <f>SUMIFS(T_Reservation[G-E],T_Reservation[Date],T_Cal[[#This Row],[Date]])</f>
        <v>0</v>
      </c>
      <c r="K170" s="39">
        <f>SUMIFS(T_Reservation[B-V],T_Reservation[Date],T_Cal[[#This Row],[Date]])</f>
        <v>0</v>
      </c>
      <c r="L170" s="39">
        <f>SUMIFS(T_Reservation[MatS1],T_Reservation[Date],T_Cal[[#This Row],[Date]])</f>
        <v>0</v>
      </c>
      <c r="M170" s="39">
        <f>SUMIFS(T_Reservation[Mats2],T_Reservation[Date],T_Cal[[#This Row],[Date]])</f>
        <v>0</v>
      </c>
      <c r="N170" s="39">
        <f>SUMIFS(T_Reservation[MatS3],T_Reservation[Date],T_Cal[[#This Row],[Date]])</f>
        <v>0</v>
      </c>
      <c r="O170" s="39">
        <f>SUMIFS(T_Reservation[MatS4],T_Reservation[Date],T_Cal[[#This Row],[Date]])</f>
        <v>0</v>
      </c>
      <c r="P170" s="39">
        <f>SUMIFS(T_Reservation[MatS5],T_Reservation[Date],T_Cal[[#This Row],[Date]])</f>
        <v>0</v>
      </c>
      <c r="Q170" s="40">
        <f>T_Cal[[#This Row],[Date]]</f>
        <v>46189</v>
      </c>
      <c r="S170" s="42">
        <f>MONTH(T_Cal[[#This Row],[ID]])</f>
        <v>6</v>
      </c>
    </row>
    <row r="171" spans="1:19" ht="15.6" hidden="1" x14ac:dyDescent="0.3">
      <c r="A171" s="5">
        <f t="shared" si="2"/>
        <v>46190</v>
      </c>
      <c r="B171" s="39">
        <f>SUMIFS(T_Reservation[T.poly],T_Reservation[Date],T_Cal[[#This Row],[Date]])</f>
        <v>0</v>
      </c>
      <c r="C171" s="54">
        <f>SUMIFS(T_Reservation[T.ch],T_Reservation[Date],T_Cal[[#This Row],[Date]])</f>
        <v>0</v>
      </c>
      <c r="D171" s="54">
        <f>SUMIFS(T_Reservation[CCTIV],T_Reservation[Date],T_Cal[[#This Row],[Date]])</f>
        <v>0</v>
      </c>
      <c r="E171" s="55">
        <f>SUMIFS(T_Reservation[T3],T_Reservation[Date],T_Cal[[#This Row],[Date]])</f>
        <v>0</v>
      </c>
      <c r="F171" s="39">
        <f>SUMIFS(T_Reservation[T2.5],T_Reservation[Date],T_Cal[[#This Row],[Date]])</f>
        <v>0</v>
      </c>
      <c r="G171" s="39">
        <f>SUMIFS(T_Reservation[Ch-orange],T_Reservation[Date],T_Cal[[#This Row],[Date]])</f>
        <v>0</v>
      </c>
      <c r="H171" s="39">
        <f>SUMIFS(T_Reservation[Ch-beige],T_Reservation[Date],T_Cal[[#This Row],[Date]])</f>
        <v>0</v>
      </c>
      <c r="I171" s="39">
        <f>SUMIFS(T_Reservation[Bc-P],T_Reservation[Date],T_Cal[[#This Row],[Date]])</f>
        <v>0</v>
      </c>
      <c r="J171" s="39">
        <f>SUMIFS(T_Reservation[G-E],T_Reservation[Date],T_Cal[[#This Row],[Date]])</f>
        <v>0</v>
      </c>
      <c r="K171" s="39">
        <f>SUMIFS(T_Reservation[B-V],T_Reservation[Date],T_Cal[[#This Row],[Date]])</f>
        <v>0</v>
      </c>
      <c r="L171" s="39">
        <f>SUMIFS(T_Reservation[MatS1],T_Reservation[Date],T_Cal[[#This Row],[Date]])</f>
        <v>0</v>
      </c>
      <c r="M171" s="39">
        <f>SUMIFS(T_Reservation[Mats2],T_Reservation[Date],T_Cal[[#This Row],[Date]])</f>
        <v>0</v>
      </c>
      <c r="N171" s="39">
        <f>SUMIFS(T_Reservation[MatS3],T_Reservation[Date],T_Cal[[#This Row],[Date]])</f>
        <v>0</v>
      </c>
      <c r="O171" s="39">
        <f>SUMIFS(T_Reservation[MatS4],T_Reservation[Date],T_Cal[[#This Row],[Date]])</f>
        <v>0</v>
      </c>
      <c r="P171" s="39">
        <f>SUMIFS(T_Reservation[MatS5],T_Reservation[Date],T_Cal[[#This Row],[Date]])</f>
        <v>0</v>
      </c>
      <c r="Q171" s="40">
        <f>T_Cal[[#This Row],[Date]]</f>
        <v>46190</v>
      </c>
      <c r="S171" s="42">
        <f>MONTH(T_Cal[[#This Row],[ID]])</f>
        <v>6</v>
      </c>
    </row>
    <row r="172" spans="1:19" ht="15.6" hidden="1" x14ac:dyDescent="0.3">
      <c r="A172" s="5">
        <f t="shared" si="2"/>
        <v>46191</v>
      </c>
      <c r="B172" s="39">
        <f>SUMIFS(T_Reservation[T.poly],T_Reservation[Date],T_Cal[[#This Row],[Date]])</f>
        <v>0</v>
      </c>
      <c r="C172" s="54">
        <f>SUMIFS(T_Reservation[T.ch],T_Reservation[Date],T_Cal[[#This Row],[Date]])</f>
        <v>0</v>
      </c>
      <c r="D172" s="54">
        <f>SUMIFS(T_Reservation[CCTIV],T_Reservation[Date],T_Cal[[#This Row],[Date]])</f>
        <v>0</v>
      </c>
      <c r="E172" s="55">
        <f>SUMIFS(T_Reservation[T3],T_Reservation[Date],T_Cal[[#This Row],[Date]])</f>
        <v>0</v>
      </c>
      <c r="F172" s="39">
        <f>SUMIFS(T_Reservation[T2.5],T_Reservation[Date],T_Cal[[#This Row],[Date]])</f>
        <v>0</v>
      </c>
      <c r="G172" s="39">
        <f>SUMIFS(T_Reservation[Ch-orange],T_Reservation[Date],T_Cal[[#This Row],[Date]])</f>
        <v>0</v>
      </c>
      <c r="H172" s="39">
        <f>SUMIFS(T_Reservation[Ch-beige],T_Reservation[Date],T_Cal[[#This Row],[Date]])</f>
        <v>0</v>
      </c>
      <c r="I172" s="39">
        <f>SUMIFS(T_Reservation[Bc-P],T_Reservation[Date],T_Cal[[#This Row],[Date]])</f>
        <v>0</v>
      </c>
      <c r="J172" s="39">
        <f>SUMIFS(T_Reservation[G-E],T_Reservation[Date],T_Cal[[#This Row],[Date]])</f>
        <v>0</v>
      </c>
      <c r="K172" s="39">
        <f>SUMIFS(T_Reservation[B-V],T_Reservation[Date],T_Cal[[#This Row],[Date]])</f>
        <v>0</v>
      </c>
      <c r="L172" s="39">
        <f>SUMIFS(T_Reservation[MatS1],T_Reservation[Date],T_Cal[[#This Row],[Date]])</f>
        <v>0</v>
      </c>
      <c r="M172" s="39">
        <f>SUMIFS(T_Reservation[Mats2],T_Reservation[Date],T_Cal[[#This Row],[Date]])</f>
        <v>0</v>
      </c>
      <c r="N172" s="39">
        <f>SUMIFS(T_Reservation[MatS3],T_Reservation[Date],T_Cal[[#This Row],[Date]])</f>
        <v>0</v>
      </c>
      <c r="O172" s="39">
        <f>SUMIFS(T_Reservation[MatS4],T_Reservation[Date],T_Cal[[#This Row],[Date]])</f>
        <v>0</v>
      </c>
      <c r="P172" s="39">
        <f>SUMIFS(T_Reservation[MatS5],T_Reservation[Date],T_Cal[[#This Row],[Date]])</f>
        <v>0</v>
      </c>
      <c r="Q172" s="40">
        <f>T_Cal[[#This Row],[Date]]</f>
        <v>46191</v>
      </c>
      <c r="S172" s="42">
        <f>MONTH(T_Cal[[#This Row],[ID]])</f>
        <v>6</v>
      </c>
    </row>
    <row r="173" spans="1:19" ht="15.6" hidden="1" x14ac:dyDescent="0.3">
      <c r="A173" s="5">
        <f t="shared" si="2"/>
        <v>46192</v>
      </c>
      <c r="B173" s="39">
        <f>SUMIFS(T_Reservation[T.poly],T_Reservation[Date],T_Cal[[#This Row],[Date]])</f>
        <v>0</v>
      </c>
      <c r="C173" s="54">
        <f>SUMIFS(T_Reservation[T.ch],T_Reservation[Date],T_Cal[[#This Row],[Date]])</f>
        <v>0</v>
      </c>
      <c r="D173" s="54">
        <f>SUMIFS(T_Reservation[CCTIV],T_Reservation[Date],T_Cal[[#This Row],[Date]])</f>
        <v>0</v>
      </c>
      <c r="E173" s="55">
        <f>SUMIFS(T_Reservation[T3],T_Reservation[Date],T_Cal[[#This Row],[Date]])</f>
        <v>0</v>
      </c>
      <c r="F173" s="39">
        <f>SUMIFS(T_Reservation[T2.5],T_Reservation[Date],T_Cal[[#This Row],[Date]])</f>
        <v>0</v>
      </c>
      <c r="G173" s="39">
        <f>SUMIFS(T_Reservation[Ch-orange],T_Reservation[Date],T_Cal[[#This Row],[Date]])</f>
        <v>0</v>
      </c>
      <c r="H173" s="39">
        <f>SUMIFS(T_Reservation[Ch-beige],T_Reservation[Date],T_Cal[[#This Row],[Date]])</f>
        <v>0</v>
      </c>
      <c r="I173" s="39">
        <f>SUMIFS(T_Reservation[Bc-P],T_Reservation[Date],T_Cal[[#This Row],[Date]])</f>
        <v>0</v>
      </c>
      <c r="J173" s="39">
        <f>SUMIFS(T_Reservation[G-E],T_Reservation[Date],T_Cal[[#This Row],[Date]])</f>
        <v>0</v>
      </c>
      <c r="K173" s="39">
        <f>SUMIFS(T_Reservation[B-V],T_Reservation[Date],T_Cal[[#This Row],[Date]])</f>
        <v>0</v>
      </c>
      <c r="L173" s="39">
        <f>SUMIFS(T_Reservation[MatS1],T_Reservation[Date],T_Cal[[#This Row],[Date]])</f>
        <v>0</v>
      </c>
      <c r="M173" s="39">
        <f>SUMIFS(T_Reservation[Mats2],T_Reservation[Date],T_Cal[[#This Row],[Date]])</f>
        <v>0</v>
      </c>
      <c r="N173" s="39">
        <f>SUMIFS(T_Reservation[MatS3],T_Reservation[Date],T_Cal[[#This Row],[Date]])</f>
        <v>0</v>
      </c>
      <c r="O173" s="39">
        <f>SUMIFS(T_Reservation[MatS4],T_Reservation[Date],T_Cal[[#This Row],[Date]])</f>
        <v>0</v>
      </c>
      <c r="P173" s="39">
        <f>SUMIFS(T_Reservation[MatS5],T_Reservation[Date],T_Cal[[#This Row],[Date]])</f>
        <v>0</v>
      </c>
      <c r="Q173" s="40">
        <f>T_Cal[[#This Row],[Date]]</f>
        <v>46192</v>
      </c>
      <c r="S173" s="42">
        <f>MONTH(T_Cal[[#This Row],[ID]])</f>
        <v>6</v>
      </c>
    </row>
    <row r="174" spans="1:19" ht="15.6" hidden="1" x14ac:dyDescent="0.3">
      <c r="A174" s="5">
        <f t="shared" si="2"/>
        <v>46193</v>
      </c>
      <c r="B174" s="39">
        <f>SUMIFS(T_Reservation[T.poly],T_Reservation[Date],T_Cal[[#This Row],[Date]])</f>
        <v>0</v>
      </c>
      <c r="C174" s="54">
        <f>SUMIFS(T_Reservation[T.ch],T_Reservation[Date],T_Cal[[#This Row],[Date]])</f>
        <v>0</v>
      </c>
      <c r="D174" s="54">
        <f>SUMIFS(T_Reservation[CCTIV],T_Reservation[Date],T_Cal[[#This Row],[Date]])</f>
        <v>0</v>
      </c>
      <c r="E174" s="55">
        <f>SUMIFS(T_Reservation[T3],T_Reservation[Date],T_Cal[[#This Row],[Date]])</f>
        <v>0</v>
      </c>
      <c r="F174" s="39">
        <f>SUMIFS(T_Reservation[T2.5],T_Reservation[Date],T_Cal[[#This Row],[Date]])</f>
        <v>0</v>
      </c>
      <c r="G174" s="39">
        <f>SUMIFS(T_Reservation[Ch-orange],T_Reservation[Date],T_Cal[[#This Row],[Date]])</f>
        <v>0</v>
      </c>
      <c r="H174" s="39">
        <f>SUMIFS(T_Reservation[Ch-beige],T_Reservation[Date],T_Cal[[#This Row],[Date]])</f>
        <v>0</v>
      </c>
      <c r="I174" s="39">
        <f>SUMIFS(T_Reservation[Bc-P],T_Reservation[Date],T_Cal[[#This Row],[Date]])</f>
        <v>0</v>
      </c>
      <c r="J174" s="39">
        <f>SUMIFS(T_Reservation[G-E],T_Reservation[Date],T_Cal[[#This Row],[Date]])</f>
        <v>0</v>
      </c>
      <c r="K174" s="39">
        <f>SUMIFS(T_Reservation[B-V],T_Reservation[Date],T_Cal[[#This Row],[Date]])</f>
        <v>0</v>
      </c>
      <c r="L174" s="39">
        <f>SUMIFS(T_Reservation[MatS1],T_Reservation[Date],T_Cal[[#This Row],[Date]])</f>
        <v>0</v>
      </c>
      <c r="M174" s="39">
        <f>SUMIFS(T_Reservation[Mats2],T_Reservation[Date],T_Cal[[#This Row],[Date]])</f>
        <v>0</v>
      </c>
      <c r="N174" s="39">
        <f>SUMIFS(T_Reservation[MatS3],T_Reservation[Date],T_Cal[[#This Row],[Date]])</f>
        <v>0</v>
      </c>
      <c r="O174" s="39">
        <f>SUMIFS(T_Reservation[MatS4],T_Reservation[Date],T_Cal[[#This Row],[Date]])</f>
        <v>0</v>
      </c>
      <c r="P174" s="39">
        <f>SUMIFS(T_Reservation[MatS5],T_Reservation[Date],T_Cal[[#This Row],[Date]])</f>
        <v>0</v>
      </c>
      <c r="Q174" s="40">
        <f>T_Cal[[#This Row],[Date]]</f>
        <v>46193</v>
      </c>
      <c r="S174" s="42">
        <f>MONTH(T_Cal[[#This Row],[ID]])</f>
        <v>6</v>
      </c>
    </row>
    <row r="175" spans="1:19" ht="15.6" hidden="1" x14ac:dyDescent="0.3">
      <c r="A175" s="5">
        <f t="shared" si="2"/>
        <v>46194</v>
      </c>
      <c r="B175" s="39">
        <f>SUMIFS(T_Reservation[T.poly],T_Reservation[Date],T_Cal[[#This Row],[Date]])</f>
        <v>0</v>
      </c>
      <c r="C175" s="54">
        <f>SUMIFS(T_Reservation[T.ch],T_Reservation[Date],T_Cal[[#This Row],[Date]])</f>
        <v>0</v>
      </c>
      <c r="D175" s="54">
        <f>SUMIFS(T_Reservation[CCTIV],T_Reservation[Date],T_Cal[[#This Row],[Date]])</f>
        <v>0</v>
      </c>
      <c r="E175" s="55">
        <f>SUMIFS(T_Reservation[T3],T_Reservation[Date],T_Cal[[#This Row],[Date]])</f>
        <v>0</v>
      </c>
      <c r="F175" s="39">
        <f>SUMIFS(T_Reservation[T2.5],T_Reservation[Date],T_Cal[[#This Row],[Date]])</f>
        <v>0</v>
      </c>
      <c r="G175" s="39">
        <f>SUMIFS(T_Reservation[Ch-orange],T_Reservation[Date],T_Cal[[#This Row],[Date]])</f>
        <v>0</v>
      </c>
      <c r="H175" s="39">
        <f>SUMIFS(T_Reservation[Ch-beige],T_Reservation[Date],T_Cal[[#This Row],[Date]])</f>
        <v>0</v>
      </c>
      <c r="I175" s="39">
        <f>SUMIFS(T_Reservation[Bc-P],T_Reservation[Date],T_Cal[[#This Row],[Date]])</f>
        <v>0</v>
      </c>
      <c r="J175" s="39">
        <f>SUMIFS(T_Reservation[G-E],T_Reservation[Date],T_Cal[[#This Row],[Date]])</f>
        <v>0</v>
      </c>
      <c r="K175" s="39">
        <f>SUMIFS(T_Reservation[B-V],T_Reservation[Date],T_Cal[[#This Row],[Date]])</f>
        <v>0</v>
      </c>
      <c r="L175" s="39">
        <f>SUMIFS(T_Reservation[MatS1],T_Reservation[Date],T_Cal[[#This Row],[Date]])</f>
        <v>0</v>
      </c>
      <c r="M175" s="39">
        <f>SUMIFS(T_Reservation[Mats2],T_Reservation[Date],T_Cal[[#This Row],[Date]])</f>
        <v>0</v>
      </c>
      <c r="N175" s="39">
        <f>SUMIFS(T_Reservation[MatS3],T_Reservation[Date],T_Cal[[#This Row],[Date]])</f>
        <v>0</v>
      </c>
      <c r="O175" s="39">
        <f>SUMIFS(T_Reservation[MatS4],T_Reservation[Date],T_Cal[[#This Row],[Date]])</f>
        <v>0</v>
      </c>
      <c r="P175" s="39">
        <f>SUMIFS(T_Reservation[MatS5],T_Reservation[Date],T_Cal[[#This Row],[Date]])</f>
        <v>0</v>
      </c>
      <c r="Q175" s="40">
        <f>T_Cal[[#This Row],[Date]]</f>
        <v>46194</v>
      </c>
      <c r="S175" s="42">
        <f>MONTH(T_Cal[[#This Row],[ID]])</f>
        <v>6</v>
      </c>
    </row>
    <row r="176" spans="1:19" ht="15.6" hidden="1" x14ac:dyDescent="0.3">
      <c r="A176" s="5">
        <f t="shared" si="2"/>
        <v>46195</v>
      </c>
      <c r="B176" s="39">
        <f>SUMIFS(T_Reservation[T.poly],T_Reservation[Date],T_Cal[[#This Row],[Date]])</f>
        <v>0</v>
      </c>
      <c r="C176" s="54">
        <f>SUMIFS(T_Reservation[T.ch],T_Reservation[Date],T_Cal[[#This Row],[Date]])</f>
        <v>0</v>
      </c>
      <c r="D176" s="54">
        <f>SUMIFS(T_Reservation[CCTIV],T_Reservation[Date],T_Cal[[#This Row],[Date]])</f>
        <v>0</v>
      </c>
      <c r="E176" s="55">
        <f>SUMIFS(T_Reservation[T3],T_Reservation[Date],T_Cal[[#This Row],[Date]])</f>
        <v>0</v>
      </c>
      <c r="F176" s="39">
        <f>SUMIFS(T_Reservation[T2.5],T_Reservation[Date],T_Cal[[#This Row],[Date]])</f>
        <v>0</v>
      </c>
      <c r="G176" s="39">
        <f>SUMIFS(T_Reservation[Ch-orange],T_Reservation[Date],T_Cal[[#This Row],[Date]])</f>
        <v>0</v>
      </c>
      <c r="H176" s="39">
        <f>SUMIFS(T_Reservation[Ch-beige],T_Reservation[Date],T_Cal[[#This Row],[Date]])</f>
        <v>0</v>
      </c>
      <c r="I176" s="39">
        <f>SUMIFS(T_Reservation[Bc-P],T_Reservation[Date],T_Cal[[#This Row],[Date]])</f>
        <v>0</v>
      </c>
      <c r="J176" s="39">
        <f>SUMIFS(T_Reservation[G-E],T_Reservation[Date],T_Cal[[#This Row],[Date]])</f>
        <v>0</v>
      </c>
      <c r="K176" s="39">
        <f>SUMIFS(T_Reservation[B-V],T_Reservation[Date],T_Cal[[#This Row],[Date]])</f>
        <v>0</v>
      </c>
      <c r="L176" s="39">
        <f>SUMIFS(T_Reservation[MatS1],T_Reservation[Date],T_Cal[[#This Row],[Date]])</f>
        <v>0</v>
      </c>
      <c r="M176" s="39">
        <f>SUMIFS(T_Reservation[Mats2],T_Reservation[Date],T_Cal[[#This Row],[Date]])</f>
        <v>0</v>
      </c>
      <c r="N176" s="39">
        <f>SUMIFS(T_Reservation[MatS3],T_Reservation[Date],T_Cal[[#This Row],[Date]])</f>
        <v>0</v>
      </c>
      <c r="O176" s="39">
        <f>SUMIFS(T_Reservation[MatS4],T_Reservation[Date],T_Cal[[#This Row],[Date]])</f>
        <v>0</v>
      </c>
      <c r="P176" s="39">
        <f>SUMIFS(T_Reservation[MatS5],T_Reservation[Date],T_Cal[[#This Row],[Date]])</f>
        <v>0</v>
      </c>
      <c r="Q176" s="40">
        <f>T_Cal[[#This Row],[Date]]</f>
        <v>46195</v>
      </c>
      <c r="S176" s="42">
        <f>MONTH(T_Cal[[#This Row],[ID]])</f>
        <v>6</v>
      </c>
    </row>
    <row r="177" spans="1:19" ht="15.6" hidden="1" x14ac:dyDescent="0.3">
      <c r="A177" s="5">
        <f t="shared" si="2"/>
        <v>46196</v>
      </c>
      <c r="B177" s="39">
        <f>SUMIFS(T_Reservation[T.poly],T_Reservation[Date],T_Cal[[#This Row],[Date]])</f>
        <v>0</v>
      </c>
      <c r="C177" s="54">
        <f>SUMIFS(T_Reservation[T.ch],T_Reservation[Date],T_Cal[[#This Row],[Date]])</f>
        <v>0</v>
      </c>
      <c r="D177" s="54">
        <f>SUMIFS(T_Reservation[CCTIV],T_Reservation[Date],T_Cal[[#This Row],[Date]])</f>
        <v>0</v>
      </c>
      <c r="E177" s="55">
        <f>SUMIFS(T_Reservation[T3],T_Reservation[Date],T_Cal[[#This Row],[Date]])</f>
        <v>0</v>
      </c>
      <c r="F177" s="39">
        <f>SUMIFS(T_Reservation[T2.5],T_Reservation[Date],T_Cal[[#This Row],[Date]])</f>
        <v>0</v>
      </c>
      <c r="G177" s="39">
        <f>SUMIFS(T_Reservation[Ch-orange],T_Reservation[Date],T_Cal[[#This Row],[Date]])</f>
        <v>0</v>
      </c>
      <c r="H177" s="39">
        <f>SUMIFS(T_Reservation[Ch-beige],T_Reservation[Date],T_Cal[[#This Row],[Date]])</f>
        <v>0</v>
      </c>
      <c r="I177" s="39">
        <f>SUMIFS(T_Reservation[Bc-P],T_Reservation[Date],T_Cal[[#This Row],[Date]])</f>
        <v>0</v>
      </c>
      <c r="J177" s="39">
        <f>SUMIFS(T_Reservation[G-E],T_Reservation[Date],T_Cal[[#This Row],[Date]])</f>
        <v>0</v>
      </c>
      <c r="K177" s="39">
        <f>SUMIFS(T_Reservation[B-V],T_Reservation[Date],T_Cal[[#This Row],[Date]])</f>
        <v>0</v>
      </c>
      <c r="L177" s="39">
        <f>SUMIFS(T_Reservation[MatS1],T_Reservation[Date],T_Cal[[#This Row],[Date]])</f>
        <v>0</v>
      </c>
      <c r="M177" s="39">
        <f>SUMIFS(T_Reservation[Mats2],T_Reservation[Date],T_Cal[[#This Row],[Date]])</f>
        <v>0</v>
      </c>
      <c r="N177" s="39">
        <f>SUMIFS(T_Reservation[MatS3],T_Reservation[Date],T_Cal[[#This Row],[Date]])</f>
        <v>0</v>
      </c>
      <c r="O177" s="39">
        <f>SUMIFS(T_Reservation[MatS4],T_Reservation[Date],T_Cal[[#This Row],[Date]])</f>
        <v>0</v>
      </c>
      <c r="P177" s="39">
        <f>SUMIFS(T_Reservation[MatS5],T_Reservation[Date],T_Cal[[#This Row],[Date]])</f>
        <v>0</v>
      </c>
      <c r="Q177" s="40">
        <f>T_Cal[[#This Row],[Date]]</f>
        <v>46196</v>
      </c>
      <c r="S177" s="42">
        <f>MONTH(T_Cal[[#This Row],[ID]])</f>
        <v>6</v>
      </c>
    </row>
    <row r="178" spans="1:19" ht="15.6" hidden="1" x14ac:dyDescent="0.3">
      <c r="A178" s="5">
        <f t="shared" si="2"/>
        <v>46197</v>
      </c>
      <c r="B178" s="39">
        <f>SUMIFS(T_Reservation[T.poly],T_Reservation[Date],T_Cal[[#This Row],[Date]])</f>
        <v>0</v>
      </c>
      <c r="C178" s="54">
        <f>SUMIFS(T_Reservation[T.ch],T_Reservation[Date],T_Cal[[#This Row],[Date]])</f>
        <v>0</v>
      </c>
      <c r="D178" s="54">
        <f>SUMIFS(T_Reservation[CCTIV],T_Reservation[Date],T_Cal[[#This Row],[Date]])</f>
        <v>0</v>
      </c>
      <c r="E178" s="55">
        <f>SUMIFS(T_Reservation[T3],T_Reservation[Date],T_Cal[[#This Row],[Date]])</f>
        <v>0</v>
      </c>
      <c r="F178" s="39">
        <f>SUMIFS(T_Reservation[T2.5],T_Reservation[Date],T_Cal[[#This Row],[Date]])</f>
        <v>0</v>
      </c>
      <c r="G178" s="39">
        <f>SUMIFS(T_Reservation[Ch-orange],T_Reservation[Date],T_Cal[[#This Row],[Date]])</f>
        <v>0</v>
      </c>
      <c r="H178" s="39">
        <f>SUMIFS(T_Reservation[Ch-beige],T_Reservation[Date],T_Cal[[#This Row],[Date]])</f>
        <v>0</v>
      </c>
      <c r="I178" s="39">
        <f>SUMIFS(T_Reservation[Bc-P],T_Reservation[Date],T_Cal[[#This Row],[Date]])</f>
        <v>0</v>
      </c>
      <c r="J178" s="39">
        <f>SUMIFS(T_Reservation[G-E],T_Reservation[Date],T_Cal[[#This Row],[Date]])</f>
        <v>0</v>
      </c>
      <c r="K178" s="39">
        <f>SUMIFS(T_Reservation[B-V],T_Reservation[Date],T_Cal[[#This Row],[Date]])</f>
        <v>0</v>
      </c>
      <c r="L178" s="39">
        <f>SUMIFS(T_Reservation[MatS1],T_Reservation[Date],T_Cal[[#This Row],[Date]])</f>
        <v>0</v>
      </c>
      <c r="M178" s="39">
        <f>SUMIFS(T_Reservation[Mats2],T_Reservation[Date],T_Cal[[#This Row],[Date]])</f>
        <v>0</v>
      </c>
      <c r="N178" s="39">
        <f>SUMIFS(T_Reservation[MatS3],T_Reservation[Date],T_Cal[[#This Row],[Date]])</f>
        <v>0</v>
      </c>
      <c r="O178" s="39">
        <f>SUMIFS(T_Reservation[MatS4],T_Reservation[Date],T_Cal[[#This Row],[Date]])</f>
        <v>0</v>
      </c>
      <c r="P178" s="39">
        <f>SUMIFS(T_Reservation[MatS5],T_Reservation[Date],T_Cal[[#This Row],[Date]])</f>
        <v>0</v>
      </c>
      <c r="Q178" s="40">
        <f>T_Cal[[#This Row],[Date]]</f>
        <v>46197</v>
      </c>
      <c r="S178" s="42">
        <f>MONTH(T_Cal[[#This Row],[ID]])</f>
        <v>6</v>
      </c>
    </row>
    <row r="179" spans="1:19" ht="15.6" hidden="1" x14ac:dyDescent="0.3">
      <c r="A179" s="5">
        <f t="shared" si="2"/>
        <v>46198</v>
      </c>
      <c r="B179" s="39">
        <f>SUMIFS(T_Reservation[T.poly],T_Reservation[Date],T_Cal[[#This Row],[Date]])</f>
        <v>0</v>
      </c>
      <c r="C179" s="54">
        <f>SUMIFS(T_Reservation[T.ch],T_Reservation[Date],T_Cal[[#This Row],[Date]])</f>
        <v>0</v>
      </c>
      <c r="D179" s="54">
        <f>SUMIFS(T_Reservation[CCTIV],T_Reservation[Date],T_Cal[[#This Row],[Date]])</f>
        <v>0</v>
      </c>
      <c r="E179" s="55">
        <f>SUMIFS(T_Reservation[T3],T_Reservation[Date],T_Cal[[#This Row],[Date]])</f>
        <v>0</v>
      </c>
      <c r="F179" s="39">
        <f>SUMIFS(T_Reservation[T2.5],T_Reservation[Date],T_Cal[[#This Row],[Date]])</f>
        <v>0</v>
      </c>
      <c r="G179" s="39">
        <f>SUMIFS(T_Reservation[Ch-orange],T_Reservation[Date],T_Cal[[#This Row],[Date]])</f>
        <v>0</v>
      </c>
      <c r="H179" s="39">
        <f>SUMIFS(T_Reservation[Ch-beige],T_Reservation[Date],T_Cal[[#This Row],[Date]])</f>
        <v>0</v>
      </c>
      <c r="I179" s="39">
        <f>SUMIFS(T_Reservation[Bc-P],T_Reservation[Date],T_Cal[[#This Row],[Date]])</f>
        <v>0</v>
      </c>
      <c r="J179" s="39">
        <f>SUMIFS(T_Reservation[G-E],T_Reservation[Date],T_Cal[[#This Row],[Date]])</f>
        <v>0</v>
      </c>
      <c r="K179" s="39">
        <f>SUMIFS(T_Reservation[B-V],T_Reservation[Date],T_Cal[[#This Row],[Date]])</f>
        <v>0</v>
      </c>
      <c r="L179" s="39">
        <f>SUMIFS(T_Reservation[MatS1],T_Reservation[Date],T_Cal[[#This Row],[Date]])</f>
        <v>0</v>
      </c>
      <c r="M179" s="39">
        <f>SUMIFS(T_Reservation[Mats2],T_Reservation[Date],T_Cal[[#This Row],[Date]])</f>
        <v>0</v>
      </c>
      <c r="N179" s="39">
        <f>SUMIFS(T_Reservation[MatS3],T_Reservation[Date],T_Cal[[#This Row],[Date]])</f>
        <v>0</v>
      </c>
      <c r="O179" s="39">
        <f>SUMIFS(T_Reservation[MatS4],T_Reservation[Date],T_Cal[[#This Row],[Date]])</f>
        <v>0</v>
      </c>
      <c r="P179" s="39">
        <f>SUMIFS(T_Reservation[MatS5],T_Reservation[Date],T_Cal[[#This Row],[Date]])</f>
        <v>0</v>
      </c>
      <c r="Q179" s="40">
        <f>T_Cal[[#This Row],[Date]]</f>
        <v>46198</v>
      </c>
      <c r="S179" s="42">
        <f>MONTH(T_Cal[[#This Row],[ID]])</f>
        <v>6</v>
      </c>
    </row>
    <row r="180" spans="1:19" ht="15.6" hidden="1" x14ac:dyDescent="0.3">
      <c r="A180" s="5">
        <f t="shared" si="2"/>
        <v>46199</v>
      </c>
      <c r="B180" s="39">
        <f>SUMIFS(T_Reservation[T.poly],T_Reservation[Date],T_Cal[[#This Row],[Date]])</f>
        <v>0</v>
      </c>
      <c r="C180" s="54">
        <f>SUMIFS(T_Reservation[T.ch],T_Reservation[Date],T_Cal[[#This Row],[Date]])</f>
        <v>0</v>
      </c>
      <c r="D180" s="54">
        <f>SUMIFS(T_Reservation[CCTIV],T_Reservation[Date],T_Cal[[#This Row],[Date]])</f>
        <v>0</v>
      </c>
      <c r="E180" s="55">
        <f>SUMIFS(T_Reservation[T3],T_Reservation[Date],T_Cal[[#This Row],[Date]])</f>
        <v>0</v>
      </c>
      <c r="F180" s="39">
        <f>SUMIFS(T_Reservation[T2.5],T_Reservation[Date],T_Cal[[#This Row],[Date]])</f>
        <v>0</v>
      </c>
      <c r="G180" s="39">
        <f>SUMIFS(T_Reservation[Ch-orange],T_Reservation[Date],T_Cal[[#This Row],[Date]])</f>
        <v>0</v>
      </c>
      <c r="H180" s="39">
        <f>SUMIFS(T_Reservation[Ch-beige],T_Reservation[Date],T_Cal[[#This Row],[Date]])</f>
        <v>0</v>
      </c>
      <c r="I180" s="39">
        <f>SUMIFS(T_Reservation[Bc-P],T_Reservation[Date],T_Cal[[#This Row],[Date]])</f>
        <v>0</v>
      </c>
      <c r="J180" s="39">
        <f>SUMIFS(T_Reservation[G-E],T_Reservation[Date],T_Cal[[#This Row],[Date]])</f>
        <v>0</v>
      </c>
      <c r="K180" s="39">
        <f>SUMIFS(T_Reservation[B-V],T_Reservation[Date],T_Cal[[#This Row],[Date]])</f>
        <v>0</v>
      </c>
      <c r="L180" s="39">
        <f>SUMIFS(T_Reservation[MatS1],T_Reservation[Date],T_Cal[[#This Row],[Date]])</f>
        <v>0</v>
      </c>
      <c r="M180" s="39">
        <f>SUMIFS(T_Reservation[Mats2],T_Reservation[Date],T_Cal[[#This Row],[Date]])</f>
        <v>0</v>
      </c>
      <c r="N180" s="39">
        <f>SUMIFS(T_Reservation[MatS3],T_Reservation[Date],T_Cal[[#This Row],[Date]])</f>
        <v>0</v>
      </c>
      <c r="O180" s="39">
        <f>SUMIFS(T_Reservation[MatS4],T_Reservation[Date],T_Cal[[#This Row],[Date]])</f>
        <v>0</v>
      </c>
      <c r="P180" s="39">
        <f>SUMIFS(T_Reservation[MatS5],T_Reservation[Date],T_Cal[[#This Row],[Date]])</f>
        <v>0</v>
      </c>
      <c r="Q180" s="40">
        <f>T_Cal[[#This Row],[Date]]</f>
        <v>46199</v>
      </c>
      <c r="S180" s="42">
        <f>MONTH(T_Cal[[#This Row],[ID]])</f>
        <v>6</v>
      </c>
    </row>
    <row r="181" spans="1:19" ht="15.6" hidden="1" x14ac:dyDescent="0.3">
      <c r="A181" s="5">
        <f t="shared" si="2"/>
        <v>46200</v>
      </c>
      <c r="B181" s="39">
        <f>SUMIFS(T_Reservation[T.poly],T_Reservation[Date],T_Cal[[#This Row],[Date]])</f>
        <v>0</v>
      </c>
      <c r="C181" s="54">
        <f>SUMIFS(T_Reservation[T.ch],T_Reservation[Date],T_Cal[[#This Row],[Date]])</f>
        <v>0</v>
      </c>
      <c r="D181" s="54">
        <f>SUMIFS(T_Reservation[CCTIV],T_Reservation[Date],T_Cal[[#This Row],[Date]])</f>
        <v>0</v>
      </c>
      <c r="E181" s="55">
        <f>SUMIFS(T_Reservation[T3],T_Reservation[Date],T_Cal[[#This Row],[Date]])</f>
        <v>0</v>
      </c>
      <c r="F181" s="39">
        <f>SUMIFS(T_Reservation[T2.5],T_Reservation[Date],T_Cal[[#This Row],[Date]])</f>
        <v>0</v>
      </c>
      <c r="G181" s="39">
        <f>SUMIFS(T_Reservation[Ch-orange],T_Reservation[Date],T_Cal[[#This Row],[Date]])</f>
        <v>0</v>
      </c>
      <c r="H181" s="39">
        <f>SUMIFS(T_Reservation[Ch-beige],T_Reservation[Date],T_Cal[[#This Row],[Date]])</f>
        <v>0</v>
      </c>
      <c r="I181" s="39">
        <f>SUMIFS(T_Reservation[Bc-P],T_Reservation[Date],T_Cal[[#This Row],[Date]])</f>
        <v>0</v>
      </c>
      <c r="J181" s="39">
        <f>SUMIFS(T_Reservation[G-E],T_Reservation[Date],T_Cal[[#This Row],[Date]])</f>
        <v>0</v>
      </c>
      <c r="K181" s="39">
        <f>SUMIFS(T_Reservation[B-V],T_Reservation[Date],T_Cal[[#This Row],[Date]])</f>
        <v>0</v>
      </c>
      <c r="L181" s="39">
        <f>SUMIFS(T_Reservation[MatS1],T_Reservation[Date],T_Cal[[#This Row],[Date]])</f>
        <v>0</v>
      </c>
      <c r="M181" s="39">
        <f>SUMIFS(T_Reservation[Mats2],T_Reservation[Date],T_Cal[[#This Row],[Date]])</f>
        <v>0</v>
      </c>
      <c r="N181" s="39">
        <f>SUMIFS(T_Reservation[MatS3],T_Reservation[Date],T_Cal[[#This Row],[Date]])</f>
        <v>0</v>
      </c>
      <c r="O181" s="39">
        <f>SUMIFS(T_Reservation[MatS4],T_Reservation[Date],T_Cal[[#This Row],[Date]])</f>
        <v>0</v>
      </c>
      <c r="P181" s="39">
        <f>SUMIFS(T_Reservation[MatS5],T_Reservation[Date],T_Cal[[#This Row],[Date]])</f>
        <v>0</v>
      </c>
      <c r="Q181" s="40">
        <f>T_Cal[[#This Row],[Date]]</f>
        <v>46200</v>
      </c>
      <c r="S181" s="42">
        <f>MONTH(T_Cal[[#This Row],[ID]])</f>
        <v>6</v>
      </c>
    </row>
    <row r="182" spans="1:19" ht="15.6" hidden="1" x14ac:dyDescent="0.3">
      <c r="A182" s="5">
        <f t="shared" si="2"/>
        <v>46201</v>
      </c>
      <c r="B182" s="39">
        <f>SUMIFS(T_Reservation[T.poly],T_Reservation[Date],T_Cal[[#This Row],[Date]])</f>
        <v>0</v>
      </c>
      <c r="C182" s="54">
        <f>SUMIFS(T_Reservation[T.ch],T_Reservation[Date],T_Cal[[#This Row],[Date]])</f>
        <v>0</v>
      </c>
      <c r="D182" s="54">
        <f>SUMIFS(T_Reservation[CCTIV],T_Reservation[Date],T_Cal[[#This Row],[Date]])</f>
        <v>0</v>
      </c>
      <c r="E182" s="55">
        <f>SUMIFS(T_Reservation[T3],T_Reservation[Date],T_Cal[[#This Row],[Date]])</f>
        <v>0</v>
      </c>
      <c r="F182" s="39">
        <f>SUMIFS(T_Reservation[T2.5],T_Reservation[Date],T_Cal[[#This Row],[Date]])</f>
        <v>0</v>
      </c>
      <c r="G182" s="39">
        <f>SUMIFS(T_Reservation[Ch-orange],T_Reservation[Date],T_Cal[[#This Row],[Date]])</f>
        <v>0</v>
      </c>
      <c r="H182" s="39">
        <f>SUMIFS(T_Reservation[Ch-beige],T_Reservation[Date],T_Cal[[#This Row],[Date]])</f>
        <v>0</v>
      </c>
      <c r="I182" s="39">
        <f>SUMIFS(T_Reservation[Bc-P],T_Reservation[Date],T_Cal[[#This Row],[Date]])</f>
        <v>0</v>
      </c>
      <c r="J182" s="39">
        <f>SUMIFS(T_Reservation[G-E],T_Reservation[Date],T_Cal[[#This Row],[Date]])</f>
        <v>0</v>
      </c>
      <c r="K182" s="39">
        <f>SUMIFS(T_Reservation[B-V],T_Reservation[Date],T_Cal[[#This Row],[Date]])</f>
        <v>0</v>
      </c>
      <c r="L182" s="39">
        <f>SUMIFS(T_Reservation[MatS1],T_Reservation[Date],T_Cal[[#This Row],[Date]])</f>
        <v>0</v>
      </c>
      <c r="M182" s="39">
        <f>SUMIFS(T_Reservation[Mats2],T_Reservation[Date],T_Cal[[#This Row],[Date]])</f>
        <v>0</v>
      </c>
      <c r="N182" s="39">
        <f>SUMIFS(T_Reservation[MatS3],T_Reservation[Date],T_Cal[[#This Row],[Date]])</f>
        <v>0</v>
      </c>
      <c r="O182" s="39">
        <f>SUMIFS(T_Reservation[MatS4],T_Reservation[Date],T_Cal[[#This Row],[Date]])</f>
        <v>0</v>
      </c>
      <c r="P182" s="39">
        <f>SUMIFS(T_Reservation[MatS5],T_Reservation[Date],T_Cal[[#This Row],[Date]])</f>
        <v>0</v>
      </c>
      <c r="Q182" s="40">
        <f>T_Cal[[#This Row],[Date]]</f>
        <v>46201</v>
      </c>
      <c r="S182" s="42">
        <f>MONTH(T_Cal[[#This Row],[ID]])</f>
        <v>6</v>
      </c>
    </row>
    <row r="183" spans="1:19" ht="15.6" hidden="1" x14ac:dyDescent="0.3">
      <c r="A183" s="5">
        <f t="shared" si="2"/>
        <v>46202</v>
      </c>
      <c r="B183" s="39">
        <f>SUMIFS(T_Reservation[T.poly],T_Reservation[Date],T_Cal[[#This Row],[Date]])</f>
        <v>0</v>
      </c>
      <c r="C183" s="54">
        <f>SUMIFS(T_Reservation[T.ch],T_Reservation[Date],T_Cal[[#This Row],[Date]])</f>
        <v>0</v>
      </c>
      <c r="D183" s="54">
        <f>SUMIFS(T_Reservation[CCTIV],T_Reservation[Date],T_Cal[[#This Row],[Date]])</f>
        <v>0</v>
      </c>
      <c r="E183" s="55">
        <f>SUMIFS(T_Reservation[T3],T_Reservation[Date],T_Cal[[#This Row],[Date]])</f>
        <v>0</v>
      </c>
      <c r="F183" s="39">
        <f>SUMIFS(T_Reservation[T2.5],T_Reservation[Date],T_Cal[[#This Row],[Date]])</f>
        <v>0</v>
      </c>
      <c r="G183" s="39">
        <f>SUMIFS(T_Reservation[Ch-orange],T_Reservation[Date],T_Cal[[#This Row],[Date]])</f>
        <v>0</v>
      </c>
      <c r="H183" s="39">
        <f>SUMIFS(T_Reservation[Ch-beige],T_Reservation[Date],T_Cal[[#This Row],[Date]])</f>
        <v>0</v>
      </c>
      <c r="I183" s="39">
        <f>SUMIFS(T_Reservation[Bc-P],T_Reservation[Date],T_Cal[[#This Row],[Date]])</f>
        <v>0</v>
      </c>
      <c r="J183" s="39">
        <f>SUMIFS(T_Reservation[G-E],T_Reservation[Date],T_Cal[[#This Row],[Date]])</f>
        <v>0</v>
      </c>
      <c r="K183" s="39">
        <f>SUMIFS(T_Reservation[B-V],T_Reservation[Date],T_Cal[[#This Row],[Date]])</f>
        <v>0</v>
      </c>
      <c r="L183" s="39">
        <f>SUMIFS(T_Reservation[MatS1],T_Reservation[Date],T_Cal[[#This Row],[Date]])</f>
        <v>0</v>
      </c>
      <c r="M183" s="39">
        <f>SUMIFS(T_Reservation[Mats2],T_Reservation[Date],T_Cal[[#This Row],[Date]])</f>
        <v>0</v>
      </c>
      <c r="N183" s="39">
        <f>SUMIFS(T_Reservation[MatS3],T_Reservation[Date],T_Cal[[#This Row],[Date]])</f>
        <v>0</v>
      </c>
      <c r="O183" s="39">
        <f>SUMIFS(T_Reservation[MatS4],T_Reservation[Date],T_Cal[[#This Row],[Date]])</f>
        <v>0</v>
      </c>
      <c r="P183" s="39">
        <f>SUMIFS(T_Reservation[MatS5],T_Reservation[Date],T_Cal[[#This Row],[Date]])</f>
        <v>0</v>
      </c>
      <c r="Q183" s="40">
        <f>T_Cal[[#This Row],[Date]]</f>
        <v>46202</v>
      </c>
      <c r="S183" s="42">
        <f>MONTH(T_Cal[[#This Row],[ID]])</f>
        <v>6</v>
      </c>
    </row>
    <row r="184" spans="1:19" ht="15.6" hidden="1" x14ac:dyDescent="0.3">
      <c r="A184" s="5">
        <f t="shared" si="2"/>
        <v>46203</v>
      </c>
      <c r="B184" s="39">
        <f>SUMIFS(T_Reservation[T.poly],T_Reservation[Date],T_Cal[[#This Row],[Date]])</f>
        <v>0</v>
      </c>
      <c r="C184" s="54">
        <f>SUMIFS(T_Reservation[T.ch],T_Reservation[Date],T_Cal[[#This Row],[Date]])</f>
        <v>0</v>
      </c>
      <c r="D184" s="54">
        <f>SUMIFS(T_Reservation[CCTIV],T_Reservation[Date],T_Cal[[#This Row],[Date]])</f>
        <v>0</v>
      </c>
      <c r="E184" s="55">
        <f>SUMIFS(T_Reservation[T3],T_Reservation[Date],T_Cal[[#This Row],[Date]])</f>
        <v>0</v>
      </c>
      <c r="F184" s="39">
        <f>SUMIFS(T_Reservation[T2.5],T_Reservation[Date],T_Cal[[#This Row],[Date]])</f>
        <v>0</v>
      </c>
      <c r="G184" s="39">
        <f>SUMIFS(T_Reservation[Ch-orange],T_Reservation[Date],T_Cal[[#This Row],[Date]])</f>
        <v>0</v>
      </c>
      <c r="H184" s="39">
        <f>SUMIFS(T_Reservation[Ch-beige],T_Reservation[Date],T_Cal[[#This Row],[Date]])</f>
        <v>0</v>
      </c>
      <c r="I184" s="39">
        <f>SUMIFS(T_Reservation[Bc-P],T_Reservation[Date],T_Cal[[#This Row],[Date]])</f>
        <v>0</v>
      </c>
      <c r="J184" s="39">
        <f>SUMIFS(T_Reservation[G-E],T_Reservation[Date],T_Cal[[#This Row],[Date]])</f>
        <v>0</v>
      </c>
      <c r="K184" s="39">
        <f>SUMIFS(T_Reservation[B-V],T_Reservation[Date],T_Cal[[#This Row],[Date]])</f>
        <v>0</v>
      </c>
      <c r="L184" s="39">
        <f>SUMIFS(T_Reservation[MatS1],T_Reservation[Date],T_Cal[[#This Row],[Date]])</f>
        <v>0</v>
      </c>
      <c r="M184" s="39">
        <f>SUMIFS(T_Reservation[Mats2],T_Reservation[Date],T_Cal[[#This Row],[Date]])</f>
        <v>0</v>
      </c>
      <c r="N184" s="39">
        <f>SUMIFS(T_Reservation[MatS3],T_Reservation[Date],T_Cal[[#This Row],[Date]])</f>
        <v>0</v>
      </c>
      <c r="O184" s="39">
        <f>SUMIFS(T_Reservation[MatS4],T_Reservation[Date],T_Cal[[#This Row],[Date]])</f>
        <v>0</v>
      </c>
      <c r="P184" s="39">
        <f>SUMIFS(T_Reservation[MatS5],T_Reservation[Date],T_Cal[[#This Row],[Date]])</f>
        <v>0</v>
      </c>
      <c r="Q184" s="40">
        <f>T_Cal[[#This Row],[Date]]</f>
        <v>46203</v>
      </c>
      <c r="S184" s="42">
        <f>MONTH(T_Cal[[#This Row],[ID]])</f>
        <v>6</v>
      </c>
    </row>
    <row r="185" spans="1:19" ht="15.6" hidden="1" x14ac:dyDescent="0.3">
      <c r="A185" s="5">
        <f t="shared" si="2"/>
        <v>46204</v>
      </c>
      <c r="B185" s="39">
        <f>SUMIFS(T_Reservation[T.poly],T_Reservation[Date],T_Cal[[#This Row],[Date]])</f>
        <v>0</v>
      </c>
      <c r="C185" s="54">
        <f>SUMIFS(T_Reservation[T.ch],T_Reservation[Date],T_Cal[[#This Row],[Date]])</f>
        <v>0</v>
      </c>
      <c r="D185" s="54">
        <f>SUMIFS(T_Reservation[CCTIV],T_Reservation[Date],T_Cal[[#This Row],[Date]])</f>
        <v>0</v>
      </c>
      <c r="E185" s="55">
        <f>SUMIFS(T_Reservation[T3],T_Reservation[Date],T_Cal[[#This Row],[Date]])</f>
        <v>0</v>
      </c>
      <c r="F185" s="39">
        <f>SUMIFS(T_Reservation[T2.5],T_Reservation[Date],T_Cal[[#This Row],[Date]])</f>
        <v>0</v>
      </c>
      <c r="G185" s="39">
        <f>SUMIFS(T_Reservation[Ch-orange],T_Reservation[Date],T_Cal[[#This Row],[Date]])</f>
        <v>0</v>
      </c>
      <c r="H185" s="39">
        <f>SUMIFS(T_Reservation[Ch-beige],T_Reservation[Date],T_Cal[[#This Row],[Date]])</f>
        <v>0</v>
      </c>
      <c r="I185" s="39">
        <f>SUMIFS(T_Reservation[Bc-P],T_Reservation[Date],T_Cal[[#This Row],[Date]])</f>
        <v>0</v>
      </c>
      <c r="J185" s="39">
        <f>SUMIFS(T_Reservation[G-E],T_Reservation[Date],T_Cal[[#This Row],[Date]])</f>
        <v>0</v>
      </c>
      <c r="K185" s="39">
        <f>SUMIFS(T_Reservation[B-V],T_Reservation[Date],T_Cal[[#This Row],[Date]])</f>
        <v>0</v>
      </c>
      <c r="L185" s="39">
        <f>SUMIFS(T_Reservation[MatS1],T_Reservation[Date],T_Cal[[#This Row],[Date]])</f>
        <v>0</v>
      </c>
      <c r="M185" s="39">
        <f>SUMIFS(T_Reservation[Mats2],T_Reservation[Date],T_Cal[[#This Row],[Date]])</f>
        <v>0</v>
      </c>
      <c r="N185" s="39">
        <f>SUMIFS(T_Reservation[MatS3],T_Reservation[Date],T_Cal[[#This Row],[Date]])</f>
        <v>0</v>
      </c>
      <c r="O185" s="39">
        <f>SUMIFS(T_Reservation[MatS4],T_Reservation[Date],T_Cal[[#This Row],[Date]])</f>
        <v>0</v>
      </c>
      <c r="P185" s="39">
        <f>SUMIFS(T_Reservation[MatS5],T_Reservation[Date],T_Cal[[#This Row],[Date]])</f>
        <v>0</v>
      </c>
      <c r="Q185" s="40">
        <f>T_Cal[[#This Row],[Date]]</f>
        <v>46204</v>
      </c>
      <c r="S185" s="42">
        <f>MONTH(T_Cal[[#This Row],[ID]])</f>
        <v>7</v>
      </c>
    </row>
    <row r="186" spans="1:19" ht="15.6" hidden="1" x14ac:dyDescent="0.3">
      <c r="A186" s="5">
        <f t="shared" si="2"/>
        <v>46205</v>
      </c>
      <c r="B186" s="39">
        <f>SUMIFS(T_Reservation[T.poly],T_Reservation[Date],T_Cal[[#This Row],[Date]])</f>
        <v>0</v>
      </c>
      <c r="C186" s="54">
        <f>SUMIFS(T_Reservation[T.ch],T_Reservation[Date],T_Cal[[#This Row],[Date]])</f>
        <v>0</v>
      </c>
      <c r="D186" s="54">
        <f>SUMIFS(T_Reservation[CCTIV],T_Reservation[Date],T_Cal[[#This Row],[Date]])</f>
        <v>0</v>
      </c>
      <c r="E186" s="55">
        <f>SUMIFS(T_Reservation[T3],T_Reservation[Date],T_Cal[[#This Row],[Date]])</f>
        <v>0</v>
      </c>
      <c r="F186" s="39">
        <f>SUMIFS(T_Reservation[T2.5],T_Reservation[Date],T_Cal[[#This Row],[Date]])</f>
        <v>0</v>
      </c>
      <c r="G186" s="39">
        <f>SUMIFS(T_Reservation[Ch-orange],T_Reservation[Date],T_Cal[[#This Row],[Date]])</f>
        <v>0</v>
      </c>
      <c r="H186" s="39">
        <f>SUMIFS(T_Reservation[Ch-beige],T_Reservation[Date],T_Cal[[#This Row],[Date]])</f>
        <v>0</v>
      </c>
      <c r="I186" s="39">
        <f>SUMIFS(T_Reservation[Bc-P],T_Reservation[Date],T_Cal[[#This Row],[Date]])</f>
        <v>0</v>
      </c>
      <c r="J186" s="39">
        <f>SUMIFS(T_Reservation[G-E],T_Reservation[Date],T_Cal[[#This Row],[Date]])</f>
        <v>0</v>
      </c>
      <c r="K186" s="39">
        <f>SUMIFS(T_Reservation[B-V],T_Reservation[Date],T_Cal[[#This Row],[Date]])</f>
        <v>0</v>
      </c>
      <c r="L186" s="39">
        <f>SUMIFS(T_Reservation[MatS1],T_Reservation[Date],T_Cal[[#This Row],[Date]])</f>
        <v>0</v>
      </c>
      <c r="M186" s="39">
        <f>SUMIFS(T_Reservation[Mats2],T_Reservation[Date],T_Cal[[#This Row],[Date]])</f>
        <v>0</v>
      </c>
      <c r="N186" s="39">
        <f>SUMIFS(T_Reservation[MatS3],T_Reservation[Date],T_Cal[[#This Row],[Date]])</f>
        <v>0</v>
      </c>
      <c r="O186" s="39">
        <f>SUMIFS(T_Reservation[MatS4],T_Reservation[Date],T_Cal[[#This Row],[Date]])</f>
        <v>0</v>
      </c>
      <c r="P186" s="39">
        <f>SUMIFS(T_Reservation[MatS5],T_Reservation[Date],T_Cal[[#This Row],[Date]])</f>
        <v>0</v>
      </c>
      <c r="Q186" s="40">
        <f>T_Cal[[#This Row],[Date]]</f>
        <v>46205</v>
      </c>
      <c r="S186" s="42">
        <f>MONTH(T_Cal[[#This Row],[ID]])</f>
        <v>7</v>
      </c>
    </row>
    <row r="187" spans="1:19" ht="15.6" hidden="1" x14ac:dyDescent="0.3">
      <c r="A187" s="5">
        <f t="shared" si="2"/>
        <v>46206</v>
      </c>
      <c r="B187" s="39">
        <f>SUMIFS(T_Reservation[T.poly],T_Reservation[Date],T_Cal[[#This Row],[Date]])</f>
        <v>0</v>
      </c>
      <c r="C187" s="54">
        <f>SUMIFS(T_Reservation[T.ch],T_Reservation[Date],T_Cal[[#This Row],[Date]])</f>
        <v>0</v>
      </c>
      <c r="D187" s="54">
        <f>SUMIFS(T_Reservation[CCTIV],T_Reservation[Date],T_Cal[[#This Row],[Date]])</f>
        <v>0</v>
      </c>
      <c r="E187" s="55">
        <f>SUMIFS(T_Reservation[T3],T_Reservation[Date],T_Cal[[#This Row],[Date]])</f>
        <v>0</v>
      </c>
      <c r="F187" s="39">
        <f>SUMIFS(T_Reservation[T2.5],T_Reservation[Date],T_Cal[[#This Row],[Date]])</f>
        <v>0</v>
      </c>
      <c r="G187" s="39">
        <f>SUMIFS(T_Reservation[Ch-orange],T_Reservation[Date],T_Cal[[#This Row],[Date]])</f>
        <v>0</v>
      </c>
      <c r="H187" s="39">
        <f>SUMIFS(T_Reservation[Ch-beige],T_Reservation[Date],T_Cal[[#This Row],[Date]])</f>
        <v>0</v>
      </c>
      <c r="I187" s="39">
        <f>SUMIFS(T_Reservation[Bc-P],T_Reservation[Date],T_Cal[[#This Row],[Date]])</f>
        <v>0</v>
      </c>
      <c r="J187" s="39">
        <f>SUMIFS(T_Reservation[G-E],T_Reservation[Date],T_Cal[[#This Row],[Date]])</f>
        <v>0</v>
      </c>
      <c r="K187" s="39">
        <f>SUMIFS(T_Reservation[B-V],T_Reservation[Date],T_Cal[[#This Row],[Date]])</f>
        <v>0</v>
      </c>
      <c r="L187" s="39">
        <f>SUMIFS(T_Reservation[MatS1],T_Reservation[Date],T_Cal[[#This Row],[Date]])</f>
        <v>0</v>
      </c>
      <c r="M187" s="39">
        <f>SUMIFS(T_Reservation[Mats2],T_Reservation[Date],T_Cal[[#This Row],[Date]])</f>
        <v>0</v>
      </c>
      <c r="N187" s="39">
        <f>SUMIFS(T_Reservation[MatS3],T_Reservation[Date],T_Cal[[#This Row],[Date]])</f>
        <v>0</v>
      </c>
      <c r="O187" s="39">
        <f>SUMIFS(T_Reservation[MatS4],T_Reservation[Date],T_Cal[[#This Row],[Date]])</f>
        <v>0</v>
      </c>
      <c r="P187" s="39">
        <f>SUMIFS(T_Reservation[MatS5],T_Reservation[Date],T_Cal[[#This Row],[Date]])</f>
        <v>0</v>
      </c>
      <c r="Q187" s="40">
        <f>T_Cal[[#This Row],[Date]]</f>
        <v>46206</v>
      </c>
      <c r="S187" s="42">
        <f>MONTH(T_Cal[[#This Row],[ID]])</f>
        <v>7</v>
      </c>
    </row>
    <row r="188" spans="1:19" ht="15.6" hidden="1" x14ac:dyDescent="0.3">
      <c r="A188" s="5">
        <f t="shared" si="2"/>
        <v>46207</v>
      </c>
      <c r="B188" s="39">
        <f>SUMIFS(T_Reservation[T.poly],T_Reservation[Date],T_Cal[[#This Row],[Date]])</f>
        <v>0</v>
      </c>
      <c r="C188" s="54">
        <f>SUMIFS(T_Reservation[T.ch],T_Reservation[Date],T_Cal[[#This Row],[Date]])</f>
        <v>0</v>
      </c>
      <c r="D188" s="54">
        <f>SUMIFS(T_Reservation[CCTIV],T_Reservation[Date],T_Cal[[#This Row],[Date]])</f>
        <v>0</v>
      </c>
      <c r="E188" s="55">
        <f>SUMIFS(T_Reservation[T3],T_Reservation[Date],T_Cal[[#This Row],[Date]])</f>
        <v>0</v>
      </c>
      <c r="F188" s="39">
        <f>SUMIFS(T_Reservation[T2.5],T_Reservation[Date],T_Cal[[#This Row],[Date]])</f>
        <v>0</v>
      </c>
      <c r="G188" s="39">
        <f>SUMIFS(T_Reservation[Ch-orange],T_Reservation[Date],T_Cal[[#This Row],[Date]])</f>
        <v>0</v>
      </c>
      <c r="H188" s="39">
        <f>SUMIFS(T_Reservation[Ch-beige],T_Reservation[Date],T_Cal[[#This Row],[Date]])</f>
        <v>0</v>
      </c>
      <c r="I188" s="39">
        <f>SUMIFS(T_Reservation[Bc-P],T_Reservation[Date],T_Cal[[#This Row],[Date]])</f>
        <v>0</v>
      </c>
      <c r="J188" s="39">
        <f>SUMIFS(T_Reservation[G-E],T_Reservation[Date],T_Cal[[#This Row],[Date]])</f>
        <v>0</v>
      </c>
      <c r="K188" s="39">
        <f>SUMIFS(T_Reservation[B-V],T_Reservation[Date],T_Cal[[#This Row],[Date]])</f>
        <v>0</v>
      </c>
      <c r="L188" s="39">
        <f>SUMIFS(T_Reservation[MatS1],T_Reservation[Date],T_Cal[[#This Row],[Date]])</f>
        <v>0</v>
      </c>
      <c r="M188" s="39">
        <f>SUMIFS(T_Reservation[Mats2],T_Reservation[Date],T_Cal[[#This Row],[Date]])</f>
        <v>0</v>
      </c>
      <c r="N188" s="39">
        <f>SUMIFS(T_Reservation[MatS3],T_Reservation[Date],T_Cal[[#This Row],[Date]])</f>
        <v>0</v>
      </c>
      <c r="O188" s="39">
        <f>SUMIFS(T_Reservation[MatS4],T_Reservation[Date],T_Cal[[#This Row],[Date]])</f>
        <v>0</v>
      </c>
      <c r="P188" s="39">
        <f>SUMIFS(T_Reservation[MatS5],T_Reservation[Date],T_Cal[[#This Row],[Date]])</f>
        <v>0</v>
      </c>
      <c r="Q188" s="40">
        <f>T_Cal[[#This Row],[Date]]</f>
        <v>46207</v>
      </c>
      <c r="S188" s="42">
        <f>MONTH(T_Cal[[#This Row],[ID]])</f>
        <v>7</v>
      </c>
    </row>
    <row r="189" spans="1:19" ht="15.6" hidden="1" x14ac:dyDescent="0.3">
      <c r="A189" s="5">
        <f t="shared" si="2"/>
        <v>46208</v>
      </c>
      <c r="B189" s="39">
        <f>SUMIFS(T_Reservation[T.poly],T_Reservation[Date],T_Cal[[#This Row],[Date]])</f>
        <v>0</v>
      </c>
      <c r="C189" s="54">
        <f>SUMIFS(T_Reservation[T.ch],T_Reservation[Date],T_Cal[[#This Row],[Date]])</f>
        <v>0</v>
      </c>
      <c r="D189" s="54">
        <f>SUMIFS(T_Reservation[CCTIV],T_Reservation[Date],T_Cal[[#This Row],[Date]])</f>
        <v>0</v>
      </c>
      <c r="E189" s="55">
        <f>SUMIFS(T_Reservation[T3],T_Reservation[Date],T_Cal[[#This Row],[Date]])</f>
        <v>0</v>
      </c>
      <c r="F189" s="39">
        <f>SUMIFS(T_Reservation[T2.5],T_Reservation[Date],T_Cal[[#This Row],[Date]])</f>
        <v>0</v>
      </c>
      <c r="G189" s="39">
        <f>SUMIFS(T_Reservation[Ch-orange],T_Reservation[Date],T_Cal[[#This Row],[Date]])</f>
        <v>0</v>
      </c>
      <c r="H189" s="39">
        <f>SUMIFS(T_Reservation[Ch-beige],T_Reservation[Date],T_Cal[[#This Row],[Date]])</f>
        <v>0</v>
      </c>
      <c r="I189" s="39">
        <f>SUMIFS(T_Reservation[Bc-P],T_Reservation[Date],T_Cal[[#This Row],[Date]])</f>
        <v>0</v>
      </c>
      <c r="J189" s="39">
        <f>SUMIFS(T_Reservation[G-E],T_Reservation[Date],T_Cal[[#This Row],[Date]])</f>
        <v>0</v>
      </c>
      <c r="K189" s="39">
        <f>SUMIFS(T_Reservation[B-V],T_Reservation[Date],T_Cal[[#This Row],[Date]])</f>
        <v>0</v>
      </c>
      <c r="L189" s="39">
        <f>SUMIFS(T_Reservation[MatS1],T_Reservation[Date],T_Cal[[#This Row],[Date]])</f>
        <v>0</v>
      </c>
      <c r="M189" s="39">
        <f>SUMIFS(T_Reservation[Mats2],T_Reservation[Date],T_Cal[[#This Row],[Date]])</f>
        <v>0</v>
      </c>
      <c r="N189" s="39">
        <f>SUMIFS(T_Reservation[MatS3],T_Reservation[Date],T_Cal[[#This Row],[Date]])</f>
        <v>0</v>
      </c>
      <c r="O189" s="39">
        <f>SUMIFS(T_Reservation[MatS4],T_Reservation[Date],T_Cal[[#This Row],[Date]])</f>
        <v>0</v>
      </c>
      <c r="P189" s="39">
        <f>SUMIFS(T_Reservation[MatS5],T_Reservation[Date],T_Cal[[#This Row],[Date]])</f>
        <v>0</v>
      </c>
      <c r="Q189" s="40">
        <f>T_Cal[[#This Row],[Date]]</f>
        <v>46208</v>
      </c>
      <c r="S189" s="42">
        <f>MONTH(T_Cal[[#This Row],[ID]])</f>
        <v>7</v>
      </c>
    </row>
    <row r="190" spans="1:19" ht="15.6" hidden="1" x14ac:dyDescent="0.3">
      <c r="A190" s="5">
        <f t="shared" si="2"/>
        <v>46209</v>
      </c>
      <c r="B190" s="39">
        <f>SUMIFS(T_Reservation[T.poly],T_Reservation[Date],T_Cal[[#This Row],[Date]])</f>
        <v>0</v>
      </c>
      <c r="C190" s="54">
        <f>SUMIFS(T_Reservation[T.ch],T_Reservation[Date],T_Cal[[#This Row],[Date]])</f>
        <v>0</v>
      </c>
      <c r="D190" s="54">
        <f>SUMIFS(T_Reservation[CCTIV],T_Reservation[Date],T_Cal[[#This Row],[Date]])</f>
        <v>0</v>
      </c>
      <c r="E190" s="55">
        <f>SUMIFS(T_Reservation[T3],T_Reservation[Date],T_Cal[[#This Row],[Date]])</f>
        <v>0</v>
      </c>
      <c r="F190" s="39">
        <f>SUMIFS(T_Reservation[T2.5],T_Reservation[Date],T_Cal[[#This Row],[Date]])</f>
        <v>0</v>
      </c>
      <c r="G190" s="39">
        <f>SUMIFS(T_Reservation[Ch-orange],T_Reservation[Date],T_Cal[[#This Row],[Date]])</f>
        <v>0</v>
      </c>
      <c r="H190" s="39">
        <f>SUMIFS(T_Reservation[Ch-beige],T_Reservation[Date],T_Cal[[#This Row],[Date]])</f>
        <v>0</v>
      </c>
      <c r="I190" s="39">
        <f>SUMIFS(T_Reservation[Bc-P],T_Reservation[Date],T_Cal[[#This Row],[Date]])</f>
        <v>0</v>
      </c>
      <c r="J190" s="39">
        <f>SUMIFS(T_Reservation[G-E],T_Reservation[Date],T_Cal[[#This Row],[Date]])</f>
        <v>0</v>
      </c>
      <c r="K190" s="39">
        <f>SUMIFS(T_Reservation[B-V],T_Reservation[Date],T_Cal[[#This Row],[Date]])</f>
        <v>0</v>
      </c>
      <c r="L190" s="39">
        <f>SUMIFS(T_Reservation[MatS1],T_Reservation[Date],T_Cal[[#This Row],[Date]])</f>
        <v>0</v>
      </c>
      <c r="M190" s="39">
        <f>SUMIFS(T_Reservation[Mats2],T_Reservation[Date],T_Cal[[#This Row],[Date]])</f>
        <v>0</v>
      </c>
      <c r="N190" s="39">
        <f>SUMIFS(T_Reservation[MatS3],T_Reservation[Date],T_Cal[[#This Row],[Date]])</f>
        <v>0</v>
      </c>
      <c r="O190" s="39">
        <f>SUMIFS(T_Reservation[MatS4],T_Reservation[Date],T_Cal[[#This Row],[Date]])</f>
        <v>0</v>
      </c>
      <c r="P190" s="39">
        <f>SUMIFS(T_Reservation[MatS5],T_Reservation[Date],T_Cal[[#This Row],[Date]])</f>
        <v>0</v>
      </c>
      <c r="Q190" s="40">
        <f>T_Cal[[#This Row],[Date]]</f>
        <v>46209</v>
      </c>
      <c r="S190" s="42">
        <f>MONTH(T_Cal[[#This Row],[ID]])</f>
        <v>7</v>
      </c>
    </row>
    <row r="191" spans="1:19" ht="15.6" hidden="1" x14ac:dyDescent="0.3">
      <c r="A191" s="5">
        <f t="shared" si="2"/>
        <v>46210</v>
      </c>
      <c r="B191" s="39">
        <f>SUMIFS(T_Reservation[T.poly],T_Reservation[Date],T_Cal[[#This Row],[Date]])</f>
        <v>0</v>
      </c>
      <c r="C191" s="54">
        <f>SUMIFS(T_Reservation[T.ch],T_Reservation[Date],T_Cal[[#This Row],[Date]])</f>
        <v>0</v>
      </c>
      <c r="D191" s="54">
        <f>SUMIFS(T_Reservation[CCTIV],T_Reservation[Date],T_Cal[[#This Row],[Date]])</f>
        <v>0</v>
      </c>
      <c r="E191" s="55">
        <f>SUMIFS(T_Reservation[T3],T_Reservation[Date],T_Cal[[#This Row],[Date]])</f>
        <v>0</v>
      </c>
      <c r="F191" s="39">
        <f>SUMIFS(T_Reservation[T2.5],T_Reservation[Date],T_Cal[[#This Row],[Date]])</f>
        <v>0</v>
      </c>
      <c r="G191" s="39">
        <f>SUMIFS(T_Reservation[Ch-orange],T_Reservation[Date],T_Cal[[#This Row],[Date]])</f>
        <v>0</v>
      </c>
      <c r="H191" s="39">
        <f>SUMIFS(T_Reservation[Ch-beige],T_Reservation[Date],T_Cal[[#This Row],[Date]])</f>
        <v>0</v>
      </c>
      <c r="I191" s="39">
        <f>SUMIFS(T_Reservation[Bc-P],T_Reservation[Date],T_Cal[[#This Row],[Date]])</f>
        <v>0</v>
      </c>
      <c r="J191" s="39">
        <f>SUMIFS(T_Reservation[G-E],T_Reservation[Date],T_Cal[[#This Row],[Date]])</f>
        <v>0</v>
      </c>
      <c r="K191" s="39">
        <f>SUMIFS(T_Reservation[B-V],T_Reservation[Date],T_Cal[[#This Row],[Date]])</f>
        <v>0</v>
      </c>
      <c r="L191" s="39">
        <f>SUMIFS(T_Reservation[MatS1],T_Reservation[Date],T_Cal[[#This Row],[Date]])</f>
        <v>0</v>
      </c>
      <c r="M191" s="39">
        <f>SUMIFS(T_Reservation[Mats2],T_Reservation[Date],T_Cal[[#This Row],[Date]])</f>
        <v>0</v>
      </c>
      <c r="N191" s="39">
        <f>SUMIFS(T_Reservation[MatS3],T_Reservation[Date],T_Cal[[#This Row],[Date]])</f>
        <v>0</v>
      </c>
      <c r="O191" s="39">
        <f>SUMIFS(T_Reservation[MatS4],T_Reservation[Date],T_Cal[[#This Row],[Date]])</f>
        <v>0</v>
      </c>
      <c r="P191" s="39">
        <f>SUMIFS(T_Reservation[MatS5],T_Reservation[Date],T_Cal[[#This Row],[Date]])</f>
        <v>0</v>
      </c>
      <c r="Q191" s="40">
        <f>T_Cal[[#This Row],[Date]]</f>
        <v>46210</v>
      </c>
      <c r="S191" s="42">
        <f>MONTH(T_Cal[[#This Row],[ID]])</f>
        <v>7</v>
      </c>
    </row>
    <row r="192" spans="1:19" ht="15.6" hidden="1" x14ac:dyDescent="0.3">
      <c r="A192" s="5">
        <f t="shared" si="2"/>
        <v>46211</v>
      </c>
      <c r="B192" s="39">
        <f>SUMIFS(T_Reservation[T.poly],T_Reservation[Date],T_Cal[[#This Row],[Date]])</f>
        <v>0</v>
      </c>
      <c r="C192" s="54">
        <f>SUMIFS(T_Reservation[T.ch],T_Reservation[Date],T_Cal[[#This Row],[Date]])</f>
        <v>0</v>
      </c>
      <c r="D192" s="54">
        <f>SUMIFS(T_Reservation[CCTIV],T_Reservation[Date],T_Cal[[#This Row],[Date]])</f>
        <v>0</v>
      </c>
      <c r="E192" s="55">
        <f>SUMIFS(T_Reservation[T3],T_Reservation[Date],T_Cal[[#This Row],[Date]])</f>
        <v>0</v>
      </c>
      <c r="F192" s="39">
        <f>SUMIFS(T_Reservation[T2.5],T_Reservation[Date],T_Cal[[#This Row],[Date]])</f>
        <v>0</v>
      </c>
      <c r="G192" s="39">
        <f>SUMIFS(T_Reservation[Ch-orange],T_Reservation[Date],T_Cal[[#This Row],[Date]])</f>
        <v>0</v>
      </c>
      <c r="H192" s="39">
        <f>SUMIFS(T_Reservation[Ch-beige],T_Reservation[Date],T_Cal[[#This Row],[Date]])</f>
        <v>0</v>
      </c>
      <c r="I192" s="39">
        <f>SUMIFS(T_Reservation[Bc-P],T_Reservation[Date],T_Cal[[#This Row],[Date]])</f>
        <v>0</v>
      </c>
      <c r="J192" s="39">
        <f>SUMIFS(T_Reservation[G-E],T_Reservation[Date],T_Cal[[#This Row],[Date]])</f>
        <v>0</v>
      </c>
      <c r="K192" s="39">
        <f>SUMIFS(T_Reservation[B-V],T_Reservation[Date],T_Cal[[#This Row],[Date]])</f>
        <v>0</v>
      </c>
      <c r="L192" s="39">
        <f>SUMIFS(T_Reservation[MatS1],T_Reservation[Date],T_Cal[[#This Row],[Date]])</f>
        <v>0</v>
      </c>
      <c r="M192" s="39">
        <f>SUMIFS(T_Reservation[Mats2],T_Reservation[Date],T_Cal[[#This Row],[Date]])</f>
        <v>0</v>
      </c>
      <c r="N192" s="39">
        <f>SUMIFS(T_Reservation[MatS3],T_Reservation[Date],T_Cal[[#This Row],[Date]])</f>
        <v>0</v>
      </c>
      <c r="O192" s="39">
        <f>SUMIFS(T_Reservation[MatS4],T_Reservation[Date],T_Cal[[#This Row],[Date]])</f>
        <v>0</v>
      </c>
      <c r="P192" s="39">
        <f>SUMIFS(T_Reservation[MatS5],T_Reservation[Date],T_Cal[[#This Row],[Date]])</f>
        <v>0</v>
      </c>
      <c r="Q192" s="40">
        <f>T_Cal[[#This Row],[Date]]</f>
        <v>46211</v>
      </c>
      <c r="S192" s="42">
        <f>MONTH(T_Cal[[#This Row],[ID]])</f>
        <v>7</v>
      </c>
    </row>
    <row r="193" spans="1:19" ht="15.6" hidden="1" x14ac:dyDescent="0.3">
      <c r="A193" s="5">
        <f t="shared" si="2"/>
        <v>46212</v>
      </c>
      <c r="B193" s="39">
        <f>SUMIFS(T_Reservation[T.poly],T_Reservation[Date],T_Cal[[#This Row],[Date]])</f>
        <v>0</v>
      </c>
      <c r="C193" s="54">
        <f>SUMIFS(T_Reservation[T.ch],T_Reservation[Date],T_Cal[[#This Row],[Date]])</f>
        <v>0</v>
      </c>
      <c r="D193" s="54">
        <f>SUMIFS(T_Reservation[CCTIV],T_Reservation[Date],T_Cal[[#This Row],[Date]])</f>
        <v>0</v>
      </c>
      <c r="E193" s="55">
        <f>SUMIFS(T_Reservation[T3],T_Reservation[Date],T_Cal[[#This Row],[Date]])</f>
        <v>0</v>
      </c>
      <c r="F193" s="39">
        <f>SUMIFS(T_Reservation[T2.5],T_Reservation[Date],T_Cal[[#This Row],[Date]])</f>
        <v>0</v>
      </c>
      <c r="G193" s="39">
        <f>SUMIFS(T_Reservation[Ch-orange],T_Reservation[Date],T_Cal[[#This Row],[Date]])</f>
        <v>0</v>
      </c>
      <c r="H193" s="39">
        <f>SUMIFS(T_Reservation[Ch-beige],T_Reservation[Date],T_Cal[[#This Row],[Date]])</f>
        <v>0</v>
      </c>
      <c r="I193" s="39">
        <f>SUMIFS(T_Reservation[Bc-P],T_Reservation[Date],T_Cal[[#This Row],[Date]])</f>
        <v>0</v>
      </c>
      <c r="J193" s="39">
        <f>SUMIFS(T_Reservation[G-E],T_Reservation[Date],T_Cal[[#This Row],[Date]])</f>
        <v>0</v>
      </c>
      <c r="K193" s="39">
        <f>SUMIFS(T_Reservation[B-V],T_Reservation[Date],T_Cal[[#This Row],[Date]])</f>
        <v>0</v>
      </c>
      <c r="L193" s="39">
        <f>SUMIFS(T_Reservation[MatS1],T_Reservation[Date],T_Cal[[#This Row],[Date]])</f>
        <v>0</v>
      </c>
      <c r="M193" s="39">
        <f>SUMIFS(T_Reservation[Mats2],T_Reservation[Date],T_Cal[[#This Row],[Date]])</f>
        <v>0</v>
      </c>
      <c r="N193" s="39">
        <f>SUMIFS(T_Reservation[MatS3],T_Reservation[Date],T_Cal[[#This Row],[Date]])</f>
        <v>0</v>
      </c>
      <c r="O193" s="39">
        <f>SUMIFS(T_Reservation[MatS4],T_Reservation[Date],T_Cal[[#This Row],[Date]])</f>
        <v>0</v>
      </c>
      <c r="P193" s="39">
        <f>SUMIFS(T_Reservation[MatS5],T_Reservation[Date],T_Cal[[#This Row],[Date]])</f>
        <v>0</v>
      </c>
      <c r="Q193" s="40">
        <f>T_Cal[[#This Row],[Date]]</f>
        <v>46212</v>
      </c>
      <c r="S193" s="42">
        <f>MONTH(T_Cal[[#This Row],[ID]])</f>
        <v>7</v>
      </c>
    </row>
    <row r="194" spans="1:19" ht="15.6" hidden="1" x14ac:dyDescent="0.3">
      <c r="A194" s="5">
        <f t="shared" si="2"/>
        <v>46213</v>
      </c>
      <c r="B194" s="39">
        <f>SUMIFS(T_Reservation[T.poly],T_Reservation[Date],T_Cal[[#This Row],[Date]])</f>
        <v>0</v>
      </c>
      <c r="C194" s="54">
        <f>SUMIFS(T_Reservation[T.ch],T_Reservation[Date],T_Cal[[#This Row],[Date]])</f>
        <v>0</v>
      </c>
      <c r="D194" s="54">
        <f>SUMIFS(T_Reservation[CCTIV],T_Reservation[Date],T_Cal[[#This Row],[Date]])</f>
        <v>0</v>
      </c>
      <c r="E194" s="55">
        <f>SUMIFS(T_Reservation[T3],T_Reservation[Date],T_Cal[[#This Row],[Date]])</f>
        <v>0</v>
      </c>
      <c r="F194" s="39">
        <f>SUMIFS(T_Reservation[T2.5],T_Reservation[Date],T_Cal[[#This Row],[Date]])</f>
        <v>0</v>
      </c>
      <c r="G194" s="39">
        <f>SUMIFS(T_Reservation[Ch-orange],T_Reservation[Date],T_Cal[[#This Row],[Date]])</f>
        <v>0</v>
      </c>
      <c r="H194" s="39">
        <f>SUMIFS(T_Reservation[Ch-beige],T_Reservation[Date],T_Cal[[#This Row],[Date]])</f>
        <v>0</v>
      </c>
      <c r="I194" s="39">
        <f>SUMIFS(T_Reservation[Bc-P],T_Reservation[Date],T_Cal[[#This Row],[Date]])</f>
        <v>0</v>
      </c>
      <c r="J194" s="39">
        <f>SUMIFS(T_Reservation[G-E],T_Reservation[Date],T_Cal[[#This Row],[Date]])</f>
        <v>0</v>
      </c>
      <c r="K194" s="39">
        <f>SUMIFS(T_Reservation[B-V],T_Reservation[Date],T_Cal[[#This Row],[Date]])</f>
        <v>0</v>
      </c>
      <c r="L194" s="39">
        <f>SUMIFS(T_Reservation[MatS1],T_Reservation[Date],T_Cal[[#This Row],[Date]])</f>
        <v>0</v>
      </c>
      <c r="M194" s="39">
        <f>SUMIFS(T_Reservation[Mats2],T_Reservation[Date],T_Cal[[#This Row],[Date]])</f>
        <v>0</v>
      </c>
      <c r="N194" s="39">
        <f>SUMIFS(T_Reservation[MatS3],T_Reservation[Date],T_Cal[[#This Row],[Date]])</f>
        <v>0</v>
      </c>
      <c r="O194" s="39">
        <f>SUMIFS(T_Reservation[MatS4],T_Reservation[Date],T_Cal[[#This Row],[Date]])</f>
        <v>0</v>
      </c>
      <c r="P194" s="39">
        <f>SUMIFS(T_Reservation[MatS5],T_Reservation[Date],T_Cal[[#This Row],[Date]])</f>
        <v>0</v>
      </c>
      <c r="Q194" s="40">
        <f>T_Cal[[#This Row],[Date]]</f>
        <v>46213</v>
      </c>
      <c r="S194" s="42">
        <f>MONTH(T_Cal[[#This Row],[ID]])</f>
        <v>7</v>
      </c>
    </row>
    <row r="195" spans="1:19" ht="15.6" hidden="1" x14ac:dyDescent="0.3">
      <c r="A195" s="5">
        <f t="shared" si="2"/>
        <v>46214</v>
      </c>
      <c r="B195" s="39">
        <f>SUMIFS(T_Reservation[T.poly],T_Reservation[Date],T_Cal[[#This Row],[Date]])</f>
        <v>0</v>
      </c>
      <c r="C195" s="54">
        <f>SUMIFS(T_Reservation[T.ch],T_Reservation[Date],T_Cal[[#This Row],[Date]])</f>
        <v>0</v>
      </c>
      <c r="D195" s="54">
        <f>SUMIFS(T_Reservation[CCTIV],T_Reservation[Date],T_Cal[[#This Row],[Date]])</f>
        <v>0</v>
      </c>
      <c r="E195" s="55">
        <f>SUMIFS(T_Reservation[T3],T_Reservation[Date],T_Cal[[#This Row],[Date]])</f>
        <v>0</v>
      </c>
      <c r="F195" s="39">
        <f>SUMIFS(T_Reservation[T2.5],T_Reservation[Date],T_Cal[[#This Row],[Date]])</f>
        <v>0</v>
      </c>
      <c r="G195" s="39">
        <f>SUMIFS(T_Reservation[Ch-orange],T_Reservation[Date],T_Cal[[#This Row],[Date]])</f>
        <v>0</v>
      </c>
      <c r="H195" s="39">
        <f>SUMIFS(T_Reservation[Ch-beige],T_Reservation[Date],T_Cal[[#This Row],[Date]])</f>
        <v>0</v>
      </c>
      <c r="I195" s="39">
        <f>SUMIFS(T_Reservation[Bc-P],T_Reservation[Date],T_Cal[[#This Row],[Date]])</f>
        <v>0</v>
      </c>
      <c r="J195" s="39">
        <f>SUMIFS(T_Reservation[G-E],T_Reservation[Date],T_Cal[[#This Row],[Date]])</f>
        <v>0</v>
      </c>
      <c r="K195" s="39">
        <f>SUMIFS(T_Reservation[B-V],T_Reservation[Date],T_Cal[[#This Row],[Date]])</f>
        <v>0</v>
      </c>
      <c r="L195" s="39">
        <f>SUMIFS(T_Reservation[MatS1],T_Reservation[Date],T_Cal[[#This Row],[Date]])</f>
        <v>0</v>
      </c>
      <c r="M195" s="39">
        <f>SUMIFS(T_Reservation[Mats2],T_Reservation[Date],T_Cal[[#This Row],[Date]])</f>
        <v>0</v>
      </c>
      <c r="N195" s="39">
        <f>SUMIFS(T_Reservation[MatS3],T_Reservation[Date],T_Cal[[#This Row],[Date]])</f>
        <v>0</v>
      </c>
      <c r="O195" s="39">
        <f>SUMIFS(T_Reservation[MatS4],T_Reservation[Date],T_Cal[[#This Row],[Date]])</f>
        <v>0</v>
      </c>
      <c r="P195" s="39">
        <f>SUMIFS(T_Reservation[MatS5],T_Reservation[Date],T_Cal[[#This Row],[Date]])</f>
        <v>0</v>
      </c>
      <c r="Q195" s="40">
        <f>T_Cal[[#This Row],[Date]]</f>
        <v>46214</v>
      </c>
      <c r="S195" s="42">
        <f>MONTH(T_Cal[[#This Row],[ID]])</f>
        <v>7</v>
      </c>
    </row>
    <row r="196" spans="1:19" ht="15.6" hidden="1" x14ac:dyDescent="0.3">
      <c r="A196" s="5">
        <f t="shared" si="2"/>
        <v>46215</v>
      </c>
      <c r="B196" s="39">
        <f>SUMIFS(T_Reservation[T.poly],T_Reservation[Date],T_Cal[[#This Row],[Date]])</f>
        <v>0</v>
      </c>
      <c r="C196" s="54">
        <f>SUMIFS(T_Reservation[T.ch],T_Reservation[Date],T_Cal[[#This Row],[Date]])</f>
        <v>0</v>
      </c>
      <c r="D196" s="54">
        <f>SUMIFS(T_Reservation[CCTIV],T_Reservation[Date],T_Cal[[#This Row],[Date]])</f>
        <v>0</v>
      </c>
      <c r="E196" s="55">
        <f>SUMIFS(T_Reservation[T3],T_Reservation[Date],T_Cal[[#This Row],[Date]])</f>
        <v>0</v>
      </c>
      <c r="F196" s="39">
        <f>SUMIFS(T_Reservation[T2.5],T_Reservation[Date],T_Cal[[#This Row],[Date]])</f>
        <v>0</v>
      </c>
      <c r="G196" s="39">
        <f>SUMIFS(T_Reservation[Ch-orange],T_Reservation[Date],T_Cal[[#This Row],[Date]])</f>
        <v>0</v>
      </c>
      <c r="H196" s="39">
        <f>SUMIFS(T_Reservation[Ch-beige],T_Reservation[Date],T_Cal[[#This Row],[Date]])</f>
        <v>0</v>
      </c>
      <c r="I196" s="39">
        <f>SUMIFS(T_Reservation[Bc-P],T_Reservation[Date],T_Cal[[#This Row],[Date]])</f>
        <v>0</v>
      </c>
      <c r="J196" s="39">
        <f>SUMIFS(T_Reservation[G-E],T_Reservation[Date],T_Cal[[#This Row],[Date]])</f>
        <v>0</v>
      </c>
      <c r="K196" s="39">
        <f>SUMIFS(T_Reservation[B-V],T_Reservation[Date],T_Cal[[#This Row],[Date]])</f>
        <v>0</v>
      </c>
      <c r="L196" s="39">
        <f>SUMIFS(T_Reservation[MatS1],T_Reservation[Date],T_Cal[[#This Row],[Date]])</f>
        <v>0</v>
      </c>
      <c r="M196" s="39">
        <f>SUMIFS(T_Reservation[Mats2],T_Reservation[Date],T_Cal[[#This Row],[Date]])</f>
        <v>0</v>
      </c>
      <c r="N196" s="39">
        <f>SUMIFS(T_Reservation[MatS3],T_Reservation[Date],T_Cal[[#This Row],[Date]])</f>
        <v>0</v>
      </c>
      <c r="O196" s="39">
        <f>SUMIFS(T_Reservation[MatS4],T_Reservation[Date],T_Cal[[#This Row],[Date]])</f>
        <v>0</v>
      </c>
      <c r="P196" s="39">
        <f>SUMIFS(T_Reservation[MatS5],T_Reservation[Date],T_Cal[[#This Row],[Date]])</f>
        <v>0</v>
      </c>
      <c r="Q196" s="40">
        <f>T_Cal[[#This Row],[Date]]</f>
        <v>46215</v>
      </c>
      <c r="S196" s="42">
        <f>MONTH(T_Cal[[#This Row],[ID]])</f>
        <v>7</v>
      </c>
    </row>
    <row r="197" spans="1:19" ht="15.6" hidden="1" x14ac:dyDescent="0.3">
      <c r="A197" s="5">
        <f t="shared" si="2"/>
        <v>46216</v>
      </c>
      <c r="B197" s="39">
        <f>SUMIFS(T_Reservation[T.poly],T_Reservation[Date],T_Cal[[#This Row],[Date]])</f>
        <v>0</v>
      </c>
      <c r="C197" s="54">
        <f>SUMIFS(T_Reservation[T.ch],T_Reservation[Date],T_Cal[[#This Row],[Date]])</f>
        <v>0</v>
      </c>
      <c r="D197" s="54">
        <f>SUMIFS(T_Reservation[CCTIV],T_Reservation[Date],T_Cal[[#This Row],[Date]])</f>
        <v>0</v>
      </c>
      <c r="E197" s="55">
        <f>SUMIFS(T_Reservation[T3],T_Reservation[Date],T_Cal[[#This Row],[Date]])</f>
        <v>0</v>
      </c>
      <c r="F197" s="39">
        <f>SUMIFS(T_Reservation[T2.5],T_Reservation[Date],T_Cal[[#This Row],[Date]])</f>
        <v>0</v>
      </c>
      <c r="G197" s="39">
        <f>SUMIFS(T_Reservation[Ch-orange],T_Reservation[Date],T_Cal[[#This Row],[Date]])</f>
        <v>0</v>
      </c>
      <c r="H197" s="39">
        <f>SUMIFS(T_Reservation[Ch-beige],T_Reservation[Date],T_Cal[[#This Row],[Date]])</f>
        <v>0</v>
      </c>
      <c r="I197" s="39">
        <f>SUMIFS(T_Reservation[Bc-P],T_Reservation[Date],T_Cal[[#This Row],[Date]])</f>
        <v>0</v>
      </c>
      <c r="J197" s="39">
        <f>SUMIFS(T_Reservation[G-E],T_Reservation[Date],T_Cal[[#This Row],[Date]])</f>
        <v>0</v>
      </c>
      <c r="K197" s="39">
        <f>SUMIFS(T_Reservation[B-V],T_Reservation[Date],T_Cal[[#This Row],[Date]])</f>
        <v>0</v>
      </c>
      <c r="L197" s="39">
        <f>SUMIFS(T_Reservation[MatS1],T_Reservation[Date],T_Cal[[#This Row],[Date]])</f>
        <v>0</v>
      </c>
      <c r="M197" s="39">
        <f>SUMIFS(T_Reservation[Mats2],T_Reservation[Date],T_Cal[[#This Row],[Date]])</f>
        <v>0</v>
      </c>
      <c r="N197" s="39">
        <f>SUMIFS(T_Reservation[MatS3],T_Reservation[Date],T_Cal[[#This Row],[Date]])</f>
        <v>0</v>
      </c>
      <c r="O197" s="39">
        <f>SUMIFS(T_Reservation[MatS4],T_Reservation[Date],T_Cal[[#This Row],[Date]])</f>
        <v>0</v>
      </c>
      <c r="P197" s="39">
        <f>SUMIFS(T_Reservation[MatS5],T_Reservation[Date],T_Cal[[#This Row],[Date]])</f>
        <v>0</v>
      </c>
      <c r="Q197" s="40">
        <f>T_Cal[[#This Row],[Date]]</f>
        <v>46216</v>
      </c>
      <c r="S197" s="42">
        <f>MONTH(T_Cal[[#This Row],[ID]])</f>
        <v>7</v>
      </c>
    </row>
    <row r="198" spans="1:19" ht="15.6" hidden="1" x14ac:dyDescent="0.3">
      <c r="A198" s="5">
        <f t="shared" ref="A198:A261" si="3">A197+1</f>
        <v>46217</v>
      </c>
      <c r="B198" s="39">
        <f>SUMIFS(T_Reservation[T.poly],T_Reservation[Date],T_Cal[[#This Row],[Date]])</f>
        <v>0</v>
      </c>
      <c r="C198" s="54">
        <f>SUMIFS(T_Reservation[T.ch],T_Reservation[Date],T_Cal[[#This Row],[Date]])</f>
        <v>0</v>
      </c>
      <c r="D198" s="54">
        <f>SUMIFS(T_Reservation[CCTIV],T_Reservation[Date],T_Cal[[#This Row],[Date]])</f>
        <v>0</v>
      </c>
      <c r="E198" s="55">
        <f>SUMIFS(T_Reservation[T3],T_Reservation[Date],T_Cal[[#This Row],[Date]])</f>
        <v>0</v>
      </c>
      <c r="F198" s="39">
        <f>SUMIFS(T_Reservation[T2.5],T_Reservation[Date],T_Cal[[#This Row],[Date]])</f>
        <v>0</v>
      </c>
      <c r="G198" s="39">
        <f>SUMIFS(T_Reservation[Ch-orange],T_Reservation[Date],T_Cal[[#This Row],[Date]])</f>
        <v>0</v>
      </c>
      <c r="H198" s="39">
        <f>SUMIFS(T_Reservation[Ch-beige],T_Reservation[Date],T_Cal[[#This Row],[Date]])</f>
        <v>0</v>
      </c>
      <c r="I198" s="39">
        <f>SUMIFS(T_Reservation[Bc-P],T_Reservation[Date],T_Cal[[#This Row],[Date]])</f>
        <v>0</v>
      </c>
      <c r="J198" s="39">
        <f>SUMIFS(T_Reservation[G-E],T_Reservation[Date],T_Cal[[#This Row],[Date]])</f>
        <v>0</v>
      </c>
      <c r="K198" s="39">
        <f>SUMIFS(T_Reservation[B-V],T_Reservation[Date],T_Cal[[#This Row],[Date]])</f>
        <v>0</v>
      </c>
      <c r="L198" s="39">
        <f>SUMIFS(T_Reservation[MatS1],T_Reservation[Date],T_Cal[[#This Row],[Date]])</f>
        <v>0</v>
      </c>
      <c r="M198" s="39">
        <f>SUMIFS(T_Reservation[Mats2],T_Reservation[Date],T_Cal[[#This Row],[Date]])</f>
        <v>0</v>
      </c>
      <c r="N198" s="39">
        <f>SUMIFS(T_Reservation[MatS3],T_Reservation[Date],T_Cal[[#This Row],[Date]])</f>
        <v>0</v>
      </c>
      <c r="O198" s="39">
        <f>SUMIFS(T_Reservation[MatS4],T_Reservation[Date],T_Cal[[#This Row],[Date]])</f>
        <v>0</v>
      </c>
      <c r="P198" s="39">
        <f>SUMIFS(T_Reservation[MatS5],T_Reservation[Date],T_Cal[[#This Row],[Date]])</f>
        <v>0</v>
      </c>
      <c r="Q198" s="40">
        <f>T_Cal[[#This Row],[Date]]</f>
        <v>46217</v>
      </c>
      <c r="S198" s="42">
        <f>MONTH(T_Cal[[#This Row],[ID]])</f>
        <v>7</v>
      </c>
    </row>
    <row r="199" spans="1:19" ht="15.6" hidden="1" x14ac:dyDescent="0.3">
      <c r="A199" s="5">
        <f t="shared" si="3"/>
        <v>46218</v>
      </c>
      <c r="B199" s="39">
        <f>SUMIFS(T_Reservation[T.poly],T_Reservation[Date],T_Cal[[#This Row],[Date]])</f>
        <v>0</v>
      </c>
      <c r="C199" s="54">
        <f>SUMIFS(T_Reservation[T.ch],T_Reservation[Date],T_Cal[[#This Row],[Date]])</f>
        <v>0</v>
      </c>
      <c r="D199" s="54">
        <f>SUMIFS(T_Reservation[CCTIV],T_Reservation[Date],T_Cal[[#This Row],[Date]])</f>
        <v>0</v>
      </c>
      <c r="E199" s="55">
        <f>SUMIFS(T_Reservation[T3],T_Reservation[Date],T_Cal[[#This Row],[Date]])</f>
        <v>0</v>
      </c>
      <c r="F199" s="39">
        <f>SUMIFS(T_Reservation[T2.5],T_Reservation[Date],T_Cal[[#This Row],[Date]])</f>
        <v>0</v>
      </c>
      <c r="G199" s="39">
        <f>SUMIFS(T_Reservation[Ch-orange],T_Reservation[Date],T_Cal[[#This Row],[Date]])</f>
        <v>0</v>
      </c>
      <c r="H199" s="39">
        <f>SUMIFS(T_Reservation[Ch-beige],T_Reservation[Date],T_Cal[[#This Row],[Date]])</f>
        <v>0</v>
      </c>
      <c r="I199" s="39">
        <f>SUMIFS(T_Reservation[Bc-P],T_Reservation[Date],T_Cal[[#This Row],[Date]])</f>
        <v>0</v>
      </c>
      <c r="J199" s="39">
        <f>SUMIFS(T_Reservation[G-E],T_Reservation[Date],T_Cal[[#This Row],[Date]])</f>
        <v>0</v>
      </c>
      <c r="K199" s="39">
        <f>SUMIFS(T_Reservation[B-V],T_Reservation[Date],T_Cal[[#This Row],[Date]])</f>
        <v>0</v>
      </c>
      <c r="L199" s="39">
        <f>SUMIFS(T_Reservation[MatS1],T_Reservation[Date],T_Cal[[#This Row],[Date]])</f>
        <v>0</v>
      </c>
      <c r="M199" s="39">
        <f>SUMIFS(T_Reservation[Mats2],T_Reservation[Date],T_Cal[[#This Row],[Date]])</f>
        <v>0</v>
      </c>
      <c r="N199" s="39">
        <f>SUMIFS(T_Reservation[MatS3],T_Reservation[Date],T_Cal[[#This Row],[Date]])</f>
        <v>0</v>
      </c>
      <c r="O199" s="39">
        <f>SUMIFS(T_Reservation[MatS4],T_Reservation[Date],T_Cal[[#This Row],[Date]])</f>
        <v>0</v>
      </c>
      <c r="P199" s="39">
        <f>SUMIFS(T_Reservation[MatS5],T_Reservation[Date],T_Cal[[#This Row],[Date]])</f>
        <v>0</v>
      </c>
      <c r="Q199" s="40">
        <f>T_Cal[[#This Row],[Date]]</f>
        <v>46218</v>
      </c>
      <c r="S199" s="42">
        <f>MONTH(T_Cal[[#This Row],[ID]])</f>
        <v>7</v>
      </c>
    </row>
    <row r="200" spans="1:19" ht="15.6" hidden="1" x14ac:dyDescent="0.3">
      <c r="A200" s="5">
        <f t="shared" si="3"/>
        <v>46219</v>
      </c>
      <c r="B200" s="39">
        <f>SUMIFS(T_Reservation[T.poly],T_Reservation[Date],T_Cal[[#This Row],[Date]])</f>
        <v>0</v>
      </c>
      <c r="C200" s="54">
        <f>SUMIFS(T_Reservation[T.ch],T_Reservation[Date],T_Cal[[#This Row],[Date]])</f>
        <v>0</v>
      </c>
      <c r="D200" s="54">
        <f>SUMIFS(T_Reservation[CCTIV],T_Reservation[Date],T_Cal[[#This Row],[Date]])</f>
        <v>0</v>
      </c>
      <c r="E200" s="55">
        <f>SUMIFS(T_Reservation[T3],T_Reservation[Date],T_Cal[[#This Row],[Date]])</f>
        <v>0</v>
      </c>
      <c r="F200" s="39">
        <f>SUMIFS(T_Reservation[T2.5],T_Reservation[Date],T_Cal[[#This Row],[Date]])</f>
        <v>0</v>
      </c>
      <c r="G200" s="39">
        <f>SUMIFS(T_Reservation[Ch-orange],T_Reservation[Date],T_Cal[[#This Row],[Date]])</f>
        <v>0</v>
      </c>
      <c r="H200" s="39">
        <f>SUMIFS(T_Reservation[Ch-beige],T_Reservation[Date],T_Cal[[#This Row],[Date]])</f>
        <v>0</v>
      </c>
      <c r="I200" s="39">
        <f>SUMIFS(T_Reservation[Bc-P],T_Reservation[Date],T_Cal[[#This Row],[Date]])</f>
        <v>0</v>
      </c>
      <c r="J200" s="39">
        <f>SUMIFS(T_Reservation[G-E],T_Reservation[Date],T_Cal[[#This Row],[Date]])</f>
        <v>0</v>
      </c>
      <c r="K200" s="39">
        <f>SUMIFS(T_Reservation[B-V],T_Reservation[Date],T_Cal[[#This Row],[Date]])</f>
        <v>0</v>
      </c>
      <c r="L200" s="39">
        <f>SUMIFS(T_Reservation[MatS1],T_Reservation[Date],T_Cal[[#This Row],[Date]])</f>
        <v>0</v>
      </c>
      <c r="M200" s="39">
        <f>SUMIFS(T_Reservation[Mats2],T_Reservation[Date],T_Cal[[#This Row],[Date]])</f>
        <v>0</v>
      </c>
      <c r="N200" s="39">
        <f>SUMIFS(T_Reservation[MatS3],T_Reservation[Date],T_Cal[[#This Row],[Date]])</f>
        <v>0</v>
      </c>
      <c r="O200" s="39">
        <f>SUMIFS(T_Reservation[MatS4],T_Reservation[Date],T_Cal[[#This Row],[Date]])</f>
        <v>0</v>
      </c>
      <c r="P200" s="39">
        <f>SUMIFS(T_Reservation[MatS5],T_Reservation[Date],T_Cal[[#This Row],[Date]])</f>
        <v>0</v>
      </c>
      <c r="Q200" s="40">
        <f>T_Cal[[#This Row],[Date]]</f>
        <v>46219</v>
      </c>
      <c r="S200" s="42">
        <f>MONTH(T_Cal[[#This Row],[ID]])</f>
        <v>7</v>
      </c>
    </row>
    <row r="201" spans="1:19" ht="15.6" hidden="1" x14ac:dyDescent="0.3">
      <c r="A201" s="5">
        <f t="shared" si="3"/>
        <v>46220</v>
      </c>
      <c r="B201" s="39">
        <f>SUMIFS(T_Reservation[T.poly],T_Reservation[Date],T_Cal[[#This Row],[Date]])</f>
        <v>0</v>
      </c>
      <c r="C201" s="54">
        <f>SUMIFS(T_Reservation[T.ch],T_Reservation[Date],T_Cal[[#This Row],[Date]])</f>
        <v>0</v>
      </c>
      <c r="D201" s="54">
        <f>SUMIFS(T_Reservation[CCTIV],T_Reservation[Date],T_Cal[[#This Row],[Date]])</f>
        <v>0</v>
      </c>
      <c r="E201" s="55">
        <f>SUMIFS(T_Reservation[T3],T_Reservation[Date],T_Cal[[#This Row],[Date]])</f>
        <v>0</v>
      </c>
      <c r="F201" s="39">
        <f>SUMIFS(T_Reservation[T2.5],T_Reservation[Date],T_Cal[[#This Row],[Date]])</f>
        <v>0</v>
      </c>
      <c r="G201" s="39">
        <f>SUMIFS(T_Reservation[Ch-orange],T_Reservation[Date],T_Cal[[#This Row],[Date]])</f>
        <v>0</v>
      </c>
      <c r="H201" s="39">
        <f>SUMIFS(T_Reservation[Ch-beige],T_Reservation[Date],T_Cal[[#This Row],[Date]])</f>
        <v>0</v>
      </c>
      <c r="I201" s="39">
        <f>SUMIFS(T_Reservation[Bc-P],T_Reservation[Date],T_Cal[[#This Row],[Date]])</f>
        <v>0</v>
      </c>
      <c r="J201" s="39">
        <f>SUMIFS(T_Reservation[G-E],T_Reservation[Date],T_Cal[[#This Row],[Date]])</f>
        <v>0</v>
      </c>
      <c r="K201" s="39">
        <f>SUMIFS(T_Reservation[B-V],T_Reservation[Date],T_Cal[[#This Row],[Date]])</f>
        <v>0</v>
      </c>
      <c r="L201" s="39">
        <f>SUMIFS(T_Reservation[MatS1],T_Reservation[Date],T_Cal[[#This Row],[Date]])</f>
        <v>0</v>
      </c>
      <c r="M201" s="39">
        <f>SUMIFS(T_Reservation[Mats2],T_Reservation[Date],T_Cal[[#This Row],[Date]])</f>
        <v>0</v>
      </c>
      <c r="N201" s="39">
        <f>SUMIFS(T_Reservation[MatS3],T_Reservation[Date],T_Cal[[#This Row],[Date]])</f>
        <v>0</v>
      </c>
      <c r="O201" s="39">
        <f>SUMIFS(T_Reservation[MatS4],T_Reservation[Date],T_Cal[[#This Row],[Date]])</f>
        <v>0</v>
      </c>
      <c r="P201" s="39">
        <f>SUMIFS(T_Reservation[MatS5],T_Reservation[Date],T_Cal[[#This Row],[Date]])</f>
        <v>0</v>
      </c>
      <c r="Q201" s="40">
        <f>T_Cal[[#This Row],[Date]]</f>
        <v>46220</v>
      </c>
      <c r="S201" s="42">
        <f>MONTH(T_Cal[[#This Row],[ID]])</f>
        <v>7</v>
      </c>
    </row>
    <row r="202" spans="1:19" ht="15.6" hidden="1" x14ac:dyDescent="0.3">
      <c r="A202" s="5">
        <f t="shared" si="3"/>
        <v>46221</v>
      </c>
      <c r="B202" s="39">
        <f>SUMIFS(T_Reservation[T.poly],T_Reservation[Date],T_Cal[[#This Row],[Date]])</f>
        <v>0</v>
      </c>
      <c r="C202" s="54">
        <f>SUMIFS(T_Reservation[T.ch],T_Reservation[Date],T_Cal[[#This Row],[Date]])</f>
        <v>0</v>
      </c>
      <c r="D202" s="54">
        <f>SUMIFS(T_Reservation[CCTIV],T_Reservation[Date],T_Cal[[#This Row],[Date]])</f>
        <v>0</v>
      </c>
      <c r="E202" s="55">
        <f>SUMIFS(T_Reservation[T3],T_Reservation[Date],T_Cal[[#This Row],[Date]])</f>
        <v>0</v>
      </c>
      <c r="F202" s="39">
        <f>SUMIFS(T_Reservation[T2.5],T_Reservation[Date],T_Cal[[#This Row],[Date]])</f>
        <v>0</v>
      </c>
      <c r="G202" s="39">
        <f>SUMIFS(T_Reservation[Ch-orange],T_Reservation[Date],T_Cal[[#This Row],[Date]])</f>
        <v>0</v>
      </c>
      <c r="H202" s="39">
        <f>SUMIFS(T_Reservation[Ch-beige],T_Reservation[Date],T_Cal[[#This Row],[Date]])</f>
        <v>0</v>
      </c>
      <c r="I202" s="39">
        <f>SUMIFS(T_Reservation[Bc-P],T_Reservation[Date],T_Cal[[#This Row],[Date]])</f>
        <v>0</v>
      </c>
      <c r="J202" s="39">
        <f>SUMIFS(T_Reservation[G-E],T_Reservation[Date],T_Cal[[#This Row],[Date]])</f>
        <v>0</v>
      </c>
      <c r="K202" s="39">
        <f>SUMIFS(T_Reservation[B-V],T_Reservation[Date],T_Cal[[#This Row],[Date]])</f>
        <v>0</v>
      </c>
      <c r="L202" s="39">
        <f>SUMIFS(T_Reservation[MatS1],T_Reservation[Date],T_Cal[[#This Row],[Date]])</f>
        <v>0</v>
      </c>
      <c r="M202" s="39">
        <f>SUMIFS(T_Reservation[Mats2],T_Reservation[Date],T_Cal[[#This Row],[Date]])</f>
        <v>0</v>
      </c>
      <c r="N202" s="39">
        <f>SUMIFS(T_Reservation[MatS3],T_Reservation[Date],T_Cal[[#This Row],[Date]])</f>
        <v>0</v>
      </c>
      <c r="O202" s="39">
        <f>SUMIFS(T_Reservation[MatS4],T_Reservation[Date],T_Cal[[#This Row],[Date]])</f>
        <v>0</v>
      </c>
      <c r="P202" s="39">
        <f>SUMIFS(T_Reservation[MatS5],T_Reservation[Date],T_Cal[[#This Row],[Date]])</f>
        <v>0</v>
      </c>
      <c r="Q202" s="40">
        <f>T_Cal[[#This Row],[Date]]</f>
        <v>46221</v>
      </c>
      <c r="S202" s="42">
        <f>MONTH(T_Cal[[#This Row],[ID]])</f>
        <v>7</v>
      </c>
    </row>
    <row r="203" spans="1:19" ht="15.6" hidden="1" x14ac:dyDescent="0.3">
      <c r="A203" s="5">
        <f t="shared" si="3"/>
        <v>46222</v>
      </c>
      <c r="B203" s="39">
        <f>SUMIFS(T_Reservation[T.poly],T_Reservation[Date],T_Cal[[#This Row],[Date]])</f>
        <v>0</v>
      </c>
      <c r="C203" s="54">
        <f>SUMIFS(T_Reservation[T.ch],T_Reservation[Date],T_Cal[[#This Row],[Date]])</f>
        <v>0</v>
      </c>
      <c r="D203" s="54">
        <f>SUMIFS(T_Reservation[CCTIV],T_Reservation[Date],T_Cal[[#This Row],[Date]])</f>
        <v>0</v>
      </c>
      <c r="E203" s="55">
        <f>SUMIFS(T_Reservation[T3],T_Reservation[Date],T_Cal[[#This Row],[Date]])</f>
        <v>0</v>
      </c>
      <c r="F203" s="39">
        <f>SUMIFS(T_Reservation[T2.5],T_Reservation[Date],T_Cal[[#This Row],[Date]])</f>
        <v>0</v>
      </c>
      <c r="G203" s="39">
        <f>SUMIFS(T_Reservation[Ch-orange],T_Reservation[Date],T_Cal[[#This Row],[Date]])</f>
        <v>0</v>
      </c>
      <c r="H203" s="39">
        <f>SUMIFS(T_Reservation[Ch-beige],T_Reservation[Date],T_Cal[[#This Row],[Date]])</f>
        <v>0</v>
      </c>
      <c r="I203" s="39">
        <f>SUMIFS(T_Reservation[Bc-P],T_Reservation[Date],T_Cal[[#This Row],[Date]])</f>
        <v>0</v>
      </c>
      <c r="J203" s="39">
        <f>SUMIFS(T_Reservation[G-E],T_Reservation[Date],T_Cal[[#This Row],[Date]])</f>
        <v>0</v>
      </c>
      <c r="K203" s="39">
        <f>SUMIFS(T_Reservation[B-V],T_Reservation[Date],T_Cal[[#This Row],[Date]])</f>
        <v>0</v>
      </c>
      <c r="L203" s="39">
        <f>SUMIFS(T_Reservation[MatS1],T_Reservation[Date],T_Cal[[#This Row],[Date]])</f>
        <v>0</v>
      </c>
      <c r="M203" s="39">
        <f>SUMIFS(T_Reservation[Mats2],T_Reservation[Date],T_Cal[[#This Row],[Date]])</f>
        <v>0</v>
      </c>
      <c r="N203" s="39">
        <f>SUMIFS(T_Reservation[MatS3],T_Reservation[Date],T_Cal[[#This Row],[Date]])</f>
        <v>0</v>
      </c>
      <c r="O203" s="39">
        <f>SUMIFS(T_Reservation[MatS4],T_Reservation[Date],T_Cal[[#This Row],[Date]])</f>
        <v>0</v>
      </c>
      <c r="P203" s="39">
        <f>SUMIFS(T_Reservation[MatS5],T_Reservation[Date],T_Cal[[#This Row],[Date]])</f>
        <v>0</v>
      </c>
      <c r="Q203" s="40">
        <f>T_Cal[[#This Row],[Date]]</f>
        <v>46222</v>
      </c>
      <c r="S203" s="42">
        <f>MONTH(T_Cal[[#This Row],[ID]])</f>
        <v>7</v>
      </c>
    </row>
    <row r="204" spans="1:19" ht="15.6" hidden="1" x14ac:dyDescent="0.3">
      <c r="A204" s="5">
        <f t="shared" si="3"/>
        <v>46223</v>
      </c>
      <c r="B204" s="39">
        <f>SUMIFS(T_Reservation[T.poly],T_Reservation[Date],T_Cal[[#This Row],[Date]])</f>
        <v>0</v>
      </c>
      <c r="C204" s="54">
        <f>SUMIFS(T_Reservation[T.ch],T_Reservation[Date],T_Cal[[#This Row],[Date]])</f>
        <v>0</v>
      </c>
      <c r="D204" s="54">
        <f>SUMIFS(T_Reservation[CCTIV],T_Reservation[Date],T_Cal[[#This Row],[Date]])</f>
        <v>0</v>
      </c>
      <c r="E204" s="55">
        <f>SUMIFS(T_Reservation[T3],T_Reservation[Date],T_Cal[[#This Row],[Date]])</f>
        <v>0</v>
      </c>
      <c r="F204" s="39">
        <f>SUMIFS(T_Reservation[T2.5],T_Reservation[Date],T_Cal[[#This Row],[Date]])</f>
        <v>0</v>
      </c>
      <c r="G204" s="39">
        <f>SUMIFS(T_Reservation[Ch-orange],T_Reservation[Date],T_Cal[[#This Row],[Date]])</f>
        <v>0</v>
      </c>
      <c r="H204" s="39">
        <f>SUMIFS(T_Reservation[Ch-beige],T_Reservation[Date],T_Cal[[#This Row],[Date]])</f>
        <v>0</v>
      </c>
      <c r="I204" s="39">
        <f>SUMIFS(T_Reservation[Bc-P],T_Reservation[Date],T_Cal[[#This Row],[Date]])</f>
        <v>0</v>
      </c>
      <c r="J204" s="39">
        <f>SUMIFS(T_Reservation[G-E],T_Reservation[Date],T_Cal[[#This Row],[Date]])</f>
        <v>0</v>
      </c>
      <c r="K204" s="39">
        <f>SUMIFS(T_Reservation[B-V],T_Reservation[Date],T_Cal[[#This Row],[Date]])</f>
        <v>0</v>
      </c>
      <c r="L204" s="39">
        <f>SUMIFS(T_Reservation[MatS1],T_Reservation[Date],T_Cal[[#This Row],[Date]])</f>
        <v>0</v>
      </c>
      <c r="M204" s="39">
        <f>SUMIFS(T_Reservation[Mats2],T_Reservation[Date],T_Cal[[#This Row],[Date]])</f>
        <v>0</v>
      </c>
      <c r="N204" s="39">
        <f>SUMIFS(T_Reservation[MatS3],T_Reservation[Date],T_Cal[[#This Row],[Date]])</f>
        <v>0</v>
      </c>
      <c r="O204" s="39">
        <f>SUMIFS(T_Reservation[MatS4],T_Reservation[Date],T_Cal[[#This Row],[Date]])</f>
        <v>0</v>
      </c>
      <c r="P204" s="39">
        <f>SUMIFS(T_Reservation[MatS5],T_Reservation[Date],T_Cal[[#This Row],[Date]])</f>
        <v>0</v>
      </c>
      <c r="Q204" s="40">
        <f>T_Cal[[#This Row],[Date]]</f>
        <v>46223</v>
      </c>
      <c r="S204" s="42">
        <f>MONTH(T_Cal[[#This Row],[ID]])</f>
        <v>7</v>
      </c>
    </row>
    <row r="205" spans="1:19" ht="15.6" hidden="1" x14ac:dyDescent="0.3">
      <c r="A205" s="5">
        <f t="shared" si="3"/>
        <v>46224</v>
      </c>
      <c r="B205" s="39">
        <f>SUMIFS(T_Reservation[T.poly],T_Reservation[Date],T_Cal[[#This Row],[Date]])</f>
        <v>0</v>
      </c>
      <c r="C205" s="54">
        <f>SUMIFS(T_Reservation[T.ch],T_Reservation[Date],T_Cal[[#This Row],[Date]])</f>
        <v>0</v>
      </c>
      <c r="D205" s="54">
        <f>SUMIFS(T_Reservation[CCTIV],T_Reservation[Date],T_Cal[[#This Row],[Date]])</f>
        <v>0</v>
      </c>
      <c r="E205" s="55">
        <f>SUMIFS(T_Reservation[T3],T_Reservation[Date],T_Cal[[#This Row],[Date]])</f>
        <v>0</v>
      </c>
      <c r="F205" s="39">
        <f>SUMIFS(T_Reservation[T2.5],T_Reservation[Date],T_Cal[[#This Row],[Date]])</f>
        <v>0</v>
      </c>
      <c r="G205" s="39">
        <f>SUMIFS(T_Reservation[Ch-orange],T_Reservation[Date],T_Cal[[#This Row],[Date]])</f>
        <v>0</v>
      </c>
      <c r="H205" s="39">
        <f>SUMIFS(T_Reservation[Ch-beige],T_Reservation[Date],T_Cal[[#This Row],[Date]])</f>
        <v>0</v>
      </c>
      <c r="I205" s="39">
        <f>SUMIFS(T_Reservation[Bc-P],T_Reservation[Date],T_Cal[[#This Row],[Date]])</f>
        <v>0</v>
      </c>
      <c r="J205" s="39">
        <f>SUMIFS(T_Reservation[G-E],T_Reservation[Date],T_Cal[[#This Row],[Date]])</f>
        <v>0</v>
      </c>
      <c r="K205" s="39">
        <f>SUMIFS(T_Reservation[B-V],T_Reservation[Date],T_Cal[[#This Row],[Date]])</f>
        <v>0</v>
      </c>
      <c r="L205" s="39">
        <f>SUMIFS(T_Reservation[MatS1],T_Reservation[Date],T_Cal[[#This Row],[Date]])</f>
        <v>0</v>
      </c>
      <c r="M205" s="39">
        <f>SUMIFS(T_Reservation[Mats2],T_Reservation[Date],T_Cal[[#This Row],[Date]])</f>
        <v>0</v>
      </c>
      <c r="N205" s="39">
        <f>SUMIFS(T_Reservation[MatS3],T_Reservation[Date],T_Cal[[#This Row],[Date]])</f>
        <v>0</v>
      </c>
      <c r="O205" s="39">
        <f>SUMIFS(T_Reservation[MatS4],T_Reservation[Date],T_Cal[[#This Row],[Date]])</f>
        <v>0</v>
      </c>
      <c r="P205" s="39">
        <f>SUMIFS(T_Reservation[MatS5],T_Reservation[Date],T_Cal[[#This Row],[Date]])</f>
        <v>0</v>
      </c>
      <c r="Q205" s="40">
        <f>T_Cal[[#This Row],[Date]]</f>
        <v>46224</v>
      </c>
      <c r="S205" s="42">
        <f>MONTH(T_Cal[[#This Row],[ID]])</f>
        <v>7</v>
      </c>
    </row>
    <row r="206" spans="1:19" ht="15.6" hidden="1" x14ac:dyDescent="0.3">
      <c r="A206" s="5">
        <f t="shared" si="3"/>
        <v>46225</v>
      </c>
      <c r="B206" s="39">
        <f>SUMIFS(T_Reservation[T.poly],T_Reservation[Date],T_Cal[[#This Row],[Date]])</f>
        <v>0</v>
      </c>
      <c r="C206" s="54">
        <f>SUMIFS(T_Reservation[T.ch],T_Reservation[Date],T_Cal[[#This Row],[Date]])</f>
        <v>0</v>
      </c>
      <c r="D206" s="54">
        <f>SUMIFS(T_Reservation[CCTIV],T_Reservation[Date],T_Cal[[#This Row],[Date]])</f>
        <v>0</v>
      </c>
      <c r="E206" s="55">
        <f>SUMIFS(T_Reservation[T3],T_Reservation[Date],T_Cal[[#This Row],[Date]])</f>
        <v>0</v>
      </c>
      <c r="F206" s="39">
        <f>SUMIFS(T_Reservation[T2.5],T_Reservation[Date],T_Cal[[#This Row],[Date]])</f>
        <v>0</v>
      </c>
      <c r="G206" s="39">
        <f>SUMIFS(T_Reservation[Ch-orange],T_Reservation[Date],T_Cal[[#This Row],[Date]])</f>
        <v>0</v>
      </c>
      <c r="H206" s="39">
        <f>SUMIFS(T_Reservation[Ch-beige],T_Reservation[Date],T_Cal[[#This Row],[Date]])</f>
        <v>0</v>
      </c>
      <c r="I206" s="39">
        <f>SUMIFS(T_Reservation[Bc-P],T_Reservation[Date],T_Cal[[#This Row],[Date]])</f>
        <v>0</v>
      </c>
      <c r="J206" s="39">
        <f>SUMIFS(T_Reservation[G-E],T_Reservation[Date],T_Cal[[#This Row],[Date]])</f>
        <v>0</v>
      </c>
      <c r="K206" s="39">
        <f>SUMIFS(T_Reservation[B-V],T_Reservation[Date],T_Cal[[#This Row],[Date]])</f>
        <v>0</v>
      </c>
      <c r="L206" s="39">
        <f>SUMIFS(T_Reservation[MatS1],T_Reservation[Date],T_Cal[[#This Row],[Date]])</f>
        <v>0</v>
      </c>
      <c r="M206" s="39">
        <f>SUMIFS(T_Reservation[Mats2],T_Reservation[Date],T_Cal[[#This Row],[Date]])</f>
        <v>0</v>
      </c>
      <c r="N206" s="39">
        <f>SUMIFS(T_Reservation[MatS3],T_Reservation[Date],T_Cal[[#This Row],[Date]])</f>
        <v>0</v>
      </c>
      <c r="O206" s="39">
        <f>SUMIFS(T_Reservation[MatS4],T_Reservation[Date],T_Cal[[#This Row],[Date]])</f>
        <v>0</v>
      </c>
      <c r="P206" s="39">
        <f>SUMIFS(T_Reservation[MatS5],T_Reservation[Date],T_Cal[[#This Row],[Date]])</f>
        <v>0</v>
      </c>
      <c r="Q206" s="40">
        <f>T_Cal[[#This Row],[Date]]</f>
        <v>46225</v>
      </c>
      <c r="S206" s="42">
        <f>MONTH(T_Cal[[#This Row],[ID]])</f>
        <v>7</v>
      </c>
    </row>
    <row r="207" spans="1:19" ht="15.6" hidden="1" x14ac:dyDescent="0.3">
      <c r="A207" s="5">
        <f t="shared" si="3"/>
        <v>46226</v>
      </c>
      <c r="B207" s="39">
        <f>SUMIFS(T_Reservation[T.poly],T_Reservation[Date],T_Cal[[#This Row],[Date]])</f>
        <v>0</v>
      </c>
      <c r="C207" s="54">
        <f>SUMIFS(T_Reservation[T.ch],T_Reservation[Date],T_Cal[[#This Row],[Date]])</f>
        <v>0</v>
      </c>
      <c r="D207" s="54">
        <f>SUMIFS(T_Reservation[CCTIV],T_Reservation[Date],T_Cal[[#This Row],[Date]])</f>
        <v>0</v>
      </c>
      <c r="E207" s="55">
        <f>SUMIFS(T_Reservation[T3],T_Reservation[Date],T_Cal[[#This Row],[Date]])</f>
        <v>0</v>
      </c>
      <c r="F207" s="39">
        <f>SUMIFS(T_Reservation[T2.5],T_Reservation[Date],T_Cal[[#This Row],[Date]])</f>
        <v>0</v>
      </c>
      <c r="G207" s="39">
        <f>SUMIFS(T_Reservation[Ch-orange],T_Reservation[Date],T_Cal[[#This Row],[Date]])</f>
        <v>0</v>
      </c>
      <c r="H207" s="39">
        <f>SUMIFS(T_Reservation[Ch-beige],T_Reservation[Date],T_Cal[[#This Row],[Date]])</f>
        <v>0</v>
      </c>
      <c r="I207" s="39">
        <f>SUMIFS(T_Reservation[Bc-P],T_Reservation[Date],T_Cal[[#This Row],[Date]])</f>
        <v>0</v>
      </c>
      <c r="J207" s="39">
        <f>SUMIFS(T_Reservation[G-E],T_Reservation[Date],T_Cal[[#This Row],[Date]])</f>
        <v>0</v>
      </c>
      <c r="K207" s="39">
        <f>SUMIFS(T_Reservation[B-V],T_Reservation[Date],T_Cal[[#This Row],[Date]])</f>
        <v>0</v>
      </c>
      <c r="L207" s="39">
        <f>SUMIFS(T_Reservation[MatS1],T_Reservation[Date],T_Cal[[#This Row],[Date]])</f>
        <v>0</v>
      </c>
      <c r="M207" s="39">
        <f>SUMIFS(T_Reservation[Mats2],T_Reservation[Date],T_Cal[[#This Row],[Date]])</f>
        <v>0</v>
      </c>
      <c r="N207" s="39">
        <f>SUMIFS(T_Reservation[MatS3],T_Reservation[Date],T_Cal[[#This Row],[Date]])</f>
        <v>0</v>
      </c>
      <c r="O207" s="39">
        <f>SUMIFS(T_Reservation[MatS4],T_Reservation[Date],T_Cal[[#This Row],[Date]])</f>
        <v>0</v>
      </c>
      <c r="P207" s="39">
        <f>SUMIFS(T_Reservation[MatS5],T_Reservation[Date],T_Cal[[#This Row],[Date]])</f>
        <v>0</v>
      </c>
      <c r="Q207" s="40">
        <f>T_Cal[[#This Row],[Date]]</f>
        <v>46226</v>
      </c>
      <c r="S207" s="42">
        <f>MONTH(T_Cal[[#This Row],[ID]])</f>
        <v>7</v>
      </c>
    </row>
    <row r="208" spans="1:19" ht="15.6" hidden="1" x14ac:dyDescent="0.3">
      <c r="A208" s="5">
        <f t="shared" si="3"/>
        <v>46227</v>
      </c>
      <c r="B208" s="39">
        <f>SUMIFS(T_Reservation[T.poly],T_Reservation[Date],T_Cal[[#This Row],[Date]])</f>
        <v>0</v>
      </c>
      <c r="C208" s="54">
        <f>SUMIFS(T_Reservation[T.ch],T_Reservation[Date],T_Cal[[#This Row],[Date]])</f>
        <v>0</v>
      </c>
      <c r="D208" s="54">
        <f>SUMIFS(T_Reservation[CCTIV],T_Reservation[Date],T_Cal[[#This Row],[Date]])</f>
        <v>0</v>
      </c>
      <c r="E208" s="55">
        <f>SUMIFS(T_Reservation[T3],T_Reservation[Date],T_Cal[[#This Row],[Date]])</f>
        <v>0</v>
      </c>
      <c r="F208" s="39">
        <f>SUMIFS(T_Reservation[T2.5],T_Reservation[Date],T_Cal[[#This Row],[Date]])</f>
        <v>0</v>
      </c>
      <c r="G208" s="39">
        <f>SUMIFS(T_Reservation[Ch-orange],T_Reservation[Date],T_Cal[[#This Row],[Date]])</f>
        <v>0</v>
      </c>
      <c r="H208" s="39">
        <f>SUMIFS(T_Reservation[Ch-beige],T_Reservation[Date],T_Cal[[#This Row],[Date]])</f>
        <v>0</v>
      </c>
      <c r="I208" s="39">
        <f>SUMIFS(T_Reservation[Bc-P],T_Reservation[Date],T_Cal[[#This Row],[Date]])</f>
        <v>0</v>
      </c>
      <c r="J208" s="39">
        <f>SUMIFS(T_Reservation[G-E],T_Reservation[Date],T_Cal[[#This Row],[Date]])</f>
        <v>0</v>
      </c>
      <c r="K208" s="39">
        <f>SUMIFS(T_Reservation[B-V],T_Reservation[Date],T_Cal[[#This Row],[Date]])</f>
        <v>0</v>
      </c>
      <c r="L208" s="39">
        <f>SUMIFS(T_Reservation[MatS1],T_Reservation[Date],T_Cal[[#This Row],[Date]])</f>
        <v>0</v>
      </c>
      <c r="M208" s="39">
        <f>SUMIFS(T_Reservation[Mats2],T_Reservation[Date],T_Cal[[#This Row],[Date]])</f>
        <v>0</v>
      </c>
      <c r="N208" s="39">
        <f>SUMIFS(T_Reservation[MatS3],T_Reservation[Date],T_Cal[[#This Row],[Date]])</f>
        <v>0</v>
      </c>
      <c r="O208" s="39">
        <f>SUMIFS(T_Reservation[MatS4],T_Reservation[Date],T_Cal[[#This Row],[Date]])</f>
        <v>0</v>
      </c>
      <c r="P208" s="39">
        <f>SUMIFS(T_Reservation[MatS5],T_Reservation[Date],T_Cal[[#This Row],[Date]])</f>
        <v>0</v>
      </c>
      <c r="Q208" s="40">
        <f>T_Cal[[#This Row],[Date]]</f>
        <v>46227</v>
      </c>
      <c r="S208" s="42">
        <f>MONTH(T_Cal[[#This Row],[ID]])</f>
        <v>7</v>
      </c>
    </row>
    <row r="209" spans="1:19" ht="15.6" hidden="1" x14ac:dyDescent="0.3">
      <c r="A209" s="5">
        <f t="shared" si="3"/>
        <v>46228</v>
      </c>
      <c r="B209" s="39">
        <f>SUMIFS(T_Reservation[T.poly],T_Reservation[Date],T_Cal[[#This Row],[Date]])</f>
        <v>0</v>
      </c>
      <c r="C209" s="54">
        <f>SUMIFS(T_Reservation[T.ch],T_Reservation[Date],T_Cal[[#This Row],[Date]])</f>
        <v>0</v>
      </c>
      <c r="D209" s="54">
        <f>SUMIFS(T_Reservation[CCTIV],T_Reservation[Date],T_Cal[[#This Row],[Date]])</f>
        <v>0</v>
      </c>
      <c r="E209" s="55">
        <f>SUMIFS(T_Reservation[T3],T_Reservation[Date],T_Cal[[#This Row],[Date]])</f>
        <v>0</v>
      </c>
      <c r="F209" s="39">
        <f>SUMIFS(T_Reservation[T2.5],T_Reservation[Date],T_Cal[[#This Row],[Date]])</f>
        <v>0</v>
      </c>
      <c r="G209" s="39">
        <f>SUMIFS(T_Reservation[Ch-orange],T_Reservation[Date],T_Cal[[#This Row],[Date]])</f>
        <v>0</v>
      </c>
      <c r="H209" s="39">
        <f>SUMIFS(T_Reservation[Ch-beige],T_Reservation[Date],T_Cal[[#This Row],[Date]])</f>
        <v>0</v>
      </c>
      <c r="I209" s="39">
        <f>SUMIFS(T_Reservation[Bc-P],T_Reservation[Date],T_Cal[[#This Row],[Date]])</f>
        <v>0</v>
      </c>
      <c r="J209" s="39">
        <f>SUMIFS(T_Reservation[G-E],T_Reservation[Date],T_Cal[[#This Row],[Date]])</f>
        <v>0</v>
      </c>
      <c r="K209" s="39">
        <f>SUMIFS(T_Reservation[B-V],T_Reservation[Date],T_Cal[[#This Row],[Date]])</f>
        <v>0</v>
      </c>
      <c r="L209" s="39">
        <f>SUMIFS(T_Reservation[MatS1],T_Reservation[Date],T_Cal[[#This Row],[Date]])</f>
        <v>0</v>
      </c>
      <c r="M209" s="39">
        <f>SUMIFS(T_Reservation[Mats2],T_Reservation[Date],T_Cal[[#This Row],[Date]])</f>
        <v>0</v>
      </c>
      <c r="N209" s="39">
        <f>SUMIFS(T_Reservation[MatS3],T_Reservation[Date],T_Cal[[#This Row],[Date]])</f>
        <v>0</v>
      </c>
      <c r="O209" s="39">
        <f>SUMIFS(T_Reservation[MatS4],T_Reservation[Date],T_Cal[[#This Row],[Date]])</f>
        <v>0</v>
      </c>
      <c r="P209" s="39">
        <f>SUMIFS(T_Reservation[MatS5],T_Reservation[Date],T_Cal[[#This Row],[Date]])</f>
        <v>0</v>
      </c>
      <c r="Q209" s="40">
        <f>T_Cal[[#This Row],[Date]]</f>
        <v>46228</v>
      </c>
      <c r="S209" s="42">
        <f>MONTH(T_Cal[[#This Row],[ID]])</f>
        <v>7</v>
      </c>
    </row>
    <row r="210" spans="1:19" ht="15.6" hidden="1" x14ac:dyDescent="0.3">
      <c r="A210" s="5">
        <f t="shared" si="3"/>
        <v>46229</v>
      </c>
      <c r="B210" s="39">
        <f>SUMIFS(T_Reservation[T.poly],T_Reservation[Date],T_Cal[[#This Row],[Date]])</f>
        <v>0</v>
      </c>
      <c r="C210" s="54">
        <f>SUMIFS(T_Reservation[T.ch],T_Reservation[Date],T_Cal[[#This Row],[Date]])</f>
        <v>0</v>
      </c>
      <c r="D210" s="54">
        <f>SUMIFS(T_Reservation[CCTIV],T_Reservation[Date],T_Cal[[#This Row],[Date]])</f>
        <v>0</v>
      </c>
      <c r="E210" s="55">
        <f>SUMIFS(T_Reservation[T3],T_Reservation[Date],T_Cal[[#This Row],[Date]])</f>
        <v>0</v>
      </c>
      <c r="F210" s="39">
        <f>SUMIFS(T_Reservation[T2.5],T_Reservation[Date],T_Cal[[#This Row],[Date]])</f>
        <v>0</v>
      </c>
      <c r="G210" s="39">
        <f>SUMIFS(T_Reservation[Ch-orange],T_Reservation[Date],T_Cal[[#This Row],[Date]])</f>
        <v>0</v>
      </c>
      <c r="H210" s="39">
        <f>SUMIFS(T_Reservation[Ch-beige],T_Reservation[Date],T_Cal[[#This Row],[Date]])</f>
        <v>0</v>
      </c>
      <c r="I210" s="39">
        <f>SUMIFS(T_Reservation[Bc-P],T_Reservation[Date],T_Cal[[#This Row],[Date]])</f>
        <v>0</v>
      </c>
      <c r="J210" s="39">
        <f>SUMIFS(T_Reservation[G-E],T_Reservation[Date],T_Cal[[#This Row],[Date]])</f>
        <v>0</v>
      </c>
      <c r="K210" s="39">
        <f>SUMIFS(T_Reservation[B-V],T_Reservation[Date],T_Cal[[#This Row],[Date]])</f>
        <v>0</v>
      </c>
      <c r="L210" s="39">
        <f>SUMIFS(T_Reservation[MatS1],T_Reservation[Date],T_Cal[[#This Row],[Date]])</f>
        <v>0</v>
      </c>
      <c r="M210" s="39">
        <f>SUMIFS(T_Reservation[Mats2],T_Reservation[Date],T_Cal[[#This Row],[Date]])</f>
        <v>0</v>
      </c>
      <c r="N210" s="39">
        <f>SUMIFS(T_Reservation[MatS3],T_Reservation[Date],T_Cal[[#This Row],[Date]])</f>
        <v>0</v>
      </c>
      <c r="O210" s="39">
        <f>SUMIFS(T_Reservation[MatS4],T_Reservation[Date],T_Cal[[#This Row],[Date]])</f>
        <v>0</v>
      </c>
      <c r="P210" s="39">
        <f>SUMIFS(T_Reservation[MatS5],T_Reservation[Date],T_Cal[[#This Row],[Date]])</f>
        <v>0</v>
      </c>
      <c r="Q210" s="40">
        <f>T_Cal[[#This Row],[Date]]</f>
        <v>46229</v>
      </c>
      <c r="S210" s="42">
        <f>MONTH(T_Cal[[#This Row],[ID]])</f>
        <v>7</v>
      </c>
    </row>
    <row r="211" spans="1:19" ht="15.6" hidden="1" x14ac:dyDescent="0.3">
      <c r="A211" s="5">
        <f t="shared" si="3"/>
        <v>46230</v>
      </c>
      <c r="B211" s="39">
        <f>SUMIFS(T_Reservation[T.poly],T_Reservation[Date],T_Cal[[#This Row],[Date]])</f>
        <v>0</v>
      </c>
      <c r="C211" s="54">
        <f>SUMIFS(T_Reservation[T.ch],T_Reservation[Date],T_Cal[[#This Row],[Date]])</f>
        <v>0</v>
      </c>
      <c r="D211" s="54">
        <f>SUMIFS(T_Reservation[CCTIV],T_Reservation[Date],T_Cal[[#This Row],[Date]])</f>
        <v>0</v>
      </c>
      <c r="E211" s="55">
        <f>SUMIFS(T_Reservation[T3],T_Reservation[Date],T_Cal[[#This Row],[Date]])</f>
        <v>0</v>
      </c>
      <c r="F211" s="39">
        <f>SUMIFS(T_Reservation[T2.5],T_Reservation[Date],T_Cal[[#This Row],[Date]])</f>
        <v>0</v>
      </c>
      <c r="G211" s="39">
        <f>SUMIFS(T_Reservation[Ch-orange],T_Reservation[Date],T_Cal[[#This Row],[Date]])</f>
        <v>0</v>
      </c>
      <c r="H211" s="39">
        <f>SUMIFS(T_Reservation[Ch-beige],T_Reservation[Date],T_Cal[[#This Row],[Date]])</f>
        <v>0</v>
      </c>
      <c r="I211" s="39">
        <f>SUMIFS(T_Reservation[Bc-P],T_Reservation[Date],T_Cal[[#This Row],[Date]])</f>
        <v>0</v>
      </c>
      <c r="J211" s="39">
        <f>SUMIFS(T_Reservation[G-E],T_Reservation[Date],T_Cal[[#This Row],[Date]])</f>
        <v>0</v>
      </c>
      <c r="K211" s="39">
        <f>SUMIFS(T_Reservation[B-V],T_Reservation[Date],T_Cal[[#This Row],[Date]])</f>
        <v>0</v>
      </c>
      <c r="L211" s="39">
        <f>SUMIFS(T_Reservation[MatS1],T_Reservation[Date],T_Cal[[#This Row],[Date]])</f>
        <v>0</v>
      </c>
      <c r="M211" s="39">
        <f>SUMIFS(T_Reservation[Mats2],T_Reservation[Date],T_Cal[[#This Row],[Date]])</f>
        <v>0</v>
      </c>
      <c r="N211" s="39">
        <f>SUMIFS(T_Reservation[MatS3],T_Reservation[Date],T_Cal[[#This Row],[Date]])</f>
        <v>0</v>
      </c>
      <c r="O211" s="39">
        <f>SUMIFS(T_Reservation[MatS4],T_Reservation[Date],T_Cal[[#This Row],[Date]])</f>
        <v>0</v>
      </c>
      <c r="P211" s="39">
        <f>SUMIFS(T_Reservation[MatS5],T_Reservation[Date],T_Cal[[#This Row],[Date]])</f>
        <v>0</v>
      </c>
      <c r="Q211" s="40">
        <f>T_Cal[[#This Row],[Date]]</f>
        <v>46230</v>
      </c>
      <c r="S211" s="42">
        <f>MONTH(T_Cal[[#This Row],[ID]])</f>
        <v>7</v>
      </c>
    </row>
    <row r="212" spans="1:19" ht="15.6" hidden="1" x14ac:dyDescent="0.3">
      <c r="A212" s="5">
        <f t="shared" si="3"/>
        <v>46231</v>
      </c>
      <c r="B212" s="39">
        <f>SUMIFS(T_Reservation[T.poly],T_Reservation[Date],T_Cal[[#This Row],[Date]])</f>
        <v>0</v>
      </c>
      <c r="C212" s="54">
        <f>SUMIFS(T_Reservation[T.ch],T_Reservation[Date],T_Cal[[#This Row],[Date]])</f>
        <v>0</v>
      </c>
      <c r="D212" s="54">
        <f>SUMIFS(T_Reservation[CCTIV],T_Reservation[Date],T_Cal[[#This Row],[Date]])</f>
        <v>0</v>
      </c>
      <c r="E212" s="55">
        <f>SUMIFS(T_Reservation[T3],T_Reservation[Date],T_Cal[[#This Row],[Date]])</f>
        <v>0</v>
      </c>
      <c r="F212" s="39">
        <f>SUMIFS(T_Reservation[T2.5],T_Reservation[Date],T_Cal[[#This Row],[Date]])</f>
        <v>0</v>
      </c>
      <c r="G212" s="39">
        <f>SUMIFS(T_Reservation[Ch-orange],T_Reservation[Date],T_Cal[[#This Row],[Date]])</f>
        <v>0</v>
      </c>
      <c r="H212" s="39">
        <f>SUMIFS(T_Reservation[Ch-beige],T_Reservation[Date],T_Cal[[#This Row],[Date]])</f>
        <v>0</v>
      </c>
      <c r="I212" s="39">
        <f>SUMIFS(T_Reservation[Bc-P],T_Reservation[Date],T_Cal[[#This Row],[Date]])</f>
        <v>0</v>
      </c>
      <c r="J212" s="39">
        <f>SUMIFS(T_Reservation[G-E],T_Reservation[Date],T_Cal[[#This Row],[Date]])</f>
        <v>0</v>
      </c>
      <c r="K212" s="39">
        <f>SUMIFS(T_Reservation[B-V],T_Reservation[Date],T_Cal[[#This Row],[Date]])</f>
        <v>0</v>
      </c>
      <c r="L212" s="39">
        <f>SUMIFS(T_Reservation[MatS1],T_Reservation[Date],T_Cal[[#This Row],[Date]])</f>
        <v>0</v>
      </c>
      <c r="M212" s="39">
        <f>SUMIFS(T_Reservation[Mats2],T_Reservation[Date],T_Cal[[#This Row],[Date]])</f>
        <v>0</v>
      </c>
      <c r="N212" s="39">
        <f>SUMIFS(T_Reservation[MatS3],T_Reservation[Date],T_Cal[[#This Row],[Date]])</f>
        <v>0</v>
      </c>
      <c r="O212" s="39">
        <f>SUMIFS(T_Reservation[MatS4],T_Reservation[Date],T_Cal[[#This Row],[Date]])</f>
        <v>0</v>
      </c>
      <c r="P212" s="39">
        <f>SUMIFS(T_Reservation[MatS5],T_Reservation[Date],T_Cal[[#This Row],[Date]])</f>
        <v>0</v>
      </c>
      <c r="Q212" s="40">
        <f>T_Cal[[#This Row],[Date]]</f>
        <v>46231</v>
      </c>
      <c r="S212" s="42">
        <f>MONTH(T_Cal[[#This Row],[ID]])</f>
        <v>7</v>
      </c>
    </row>
    <row r="213" spans="1:19" ht="15.6" hidden="1" x14ac:dyDescent="0.3">
      <c r="A213" s="5">
        <f t="shared" si="3"/>
        <v>46232</v>
      </c>
      <c r="B213" s="39">
        <f>SUMIFS(T_Reservation[T.poly],T_Reservation[Date],T_Cal[[#This Row],[Date]])</f>
        <v>0</v>
      </c>
      <c r="C213" s="54">
        <f>SUMIFS(T_Reservation[T.ch],T_Reservation[Date],T_Cal[[#This Row],[Date]])</f>
        <v>0</v>
      </c>
      <c r="D213" s="54">
        <f>SUMIFS(T_Reservation[CCTIV],T_Reservation[Date],T_Cal[[#This Row],[Date]])</f>
        <v>0</v>
      </c>
      <c r="E213" s="55">
        <f>SUMIFS(T_Reservation[T3],T_Reservation[Date],T_Cal[[#This Row],[Date]])</f>
        <v>0</v>
      </c>
      <c r="F213" s="39">
        <f>SUMIFS(T_Reservation[T2.5],T_Reservation[Date],T_Cal[[#This Row],[Date]])</f>
        <v>0</v>
      </c>
      <c r="G213" s="39">
        <f>SUMIFS(T_Reservation[Ch-orange],T_Reservation[Date],T_Cal[[#This Row],[Date]])</f>
        <v>0</v>
      </c>
      <c r="H213" s="39">
        <f>SUMIFS(T_Reservation[Ch-beige],T_Reservation[Date],T_Cal[[#This Row],[Date]])</f>
        <v>0</v>
      </c>
      <c r="I213" s="39">
        <f>SUMIFS(T_Reservation[Bc-P],T_Reservation[Date],T_Cal[[#This Row],[Date]])</f>
        <v>0</v>
      </c>
      <c r="J213" s="39">
        <f>SUMIFS(T_Reservation[G-E],T_Reservation[Date],T_Cal[[#This Row],[Date]])</f>
        <v>0</v>
      </c>
      <c r="K213" s="39">
        <f>SUMIFS(T_Reservation[B-V],T_Reservation[Date],T_Cal[[#This Row],[Date]])</f>
        <v>0</v>
      </c>
      <c r="L213" s="39">
        <f>SUMIFS(T_Reservation[MatS1],T_Reservation[Date],T_Cal[[#This Row],[Date]])</f>
        <v>0</v>
      </c>
      <c r="M213" s="39">
        <f>SUMIFS(T_Reservation[Mats2],T_Reservation[Date],T_Cal[[#This Row],[Date]])</f>
        <v>0</v>
      </c>
      <c r="N213" s="39">
        <f>SUMIFS(T_Reservation[MatS3],T_Reservation[Date],T_Cal[[#This Row],[Date]])</f>
        <v>0</v>
      </c>
      <c r="O213" s="39">
        <f>SUMIFS(T_Reservation[MatS4],T_Reservation[Date],T_Cal[[#This Row],[Date]])</f>
        <v>0</v>
      </c>
      <c r="P213" s="39">
        <f>SUMIFS(T_Reservation[MatS5],T_Reservation[Date],T_Cal[[#This Row],[Date]])</f>
        <v>0</v>
      </c>
      <c r="Q213" s="40">
        <f>T_Cal[[#This Row],[Date]]</f>
        <v>46232</v>
      </c>
      <c r="S213" s="42">
        <f>MONTH(T_Cal[[#This Row],[ID]])</f>
        <v>7</v>
      </c>
    </row>
    <row r="214" spans="1:19" ht="15.6" hidden="1" x14ac:dyDescent="0.3">
      <c r="A214" s="5">
        <f t="shared" si="3"/>
        <v>46233</v>
      </c>
      <c r="B214" s="39">
        <f>SUMIFS(T_Reservation[T.poly],T_Reservation[Date],T_Cal[[#This Row],[Date]])</f>
        <v>0</v>
      </c>
      <c r="C214" s="54">
        <f>SUMIFS(T_Reservation[T.ch],T_Reservation[Date],T_Cal[[#This Row],[Date]])</f>
        <v>0</v>
      </c>
      <c r="D214" s="54">
        <f>SUMIFS(T_Reservation[CCTIV],T_Reservation[Date],T_Cal[[#This Row],[Date]])</f>
        <v>0</v>
      </c>
      <c r="E214" s="55">
        <f>SUMIFS(T_Reservation[T3],T_Reservation[Date],T_Cal[[#This Row],[Date]])</f>
        <v>0</v>
      </c>
      <c r="F214" s="39">
        <f>SUMIFS(T_Reservation[T2.5],T_Reservation[Date],T_Cal[[#This Row],[Date]])</f>
        <v>0</v>
      </c>
      <c r="G214" s="39">
        <f>SUMIFS(T_Reservation[Ch-orange],T_Reservation[Date],T_Cal[[#This Row],[Date]])</f>
        <v>0</v>
      </c>
      <c r="H214" s="39">
        <f>SUMIFS(T_Reservation[Ch-beige],T_Reservation[Date],T_Cal[[#This Row],[Date]])</f>
        <v>0</v>
      </c>
      <c r="I214" s="39">
        <f>SUMIFS(T_Reservation[Bc-P],T_Reservation[Date],T_Cal[[#This Row],[Date]])</f>
        <v>0</v>
      </c>
      <c r="J214" s="39">
        <f>SUMIFS(T_Reservation[G-E],T_Reservation[Date],T_Cal[[#This Row],[Date]])</f>
        <v>0</v>
      </c>
      <c r="K214" s="39">
        <f>SUMIFS(T_Reservation[B-V],T_Reservation[Date],T_Cal[[#This Row],[Date]])</f>
        <v>0</v>
      </c>
      <c r="L214" s="39">
        <f>SUMIFS(T_Reservation[MatS1],T_Reservation[Date],T_Cal[[#This Row],[Date]])</f>
        <v>0</v>
      </c>
      <c r="M214" s="39">
        <f>SUMIFS(T_Reservation[Mats2],T_Reservation[Date],T_Cal[[#This Row],[Date]])</f>
        <v>0</v>
      </c>
      <c r="N214" s="39">
        <f>SUMIFS(T_Reservation[MatS3],T_Reservation[Date],T_Cal[[#This Row],[Date]])</f>
        <v>0</v>
      </c>
      <c r="O214" s="39">
        <f>SUMIFS(T_Reservation[MatS4],T_Reservation[Date],T_Cal[[#This Row],[Date]])</f>
        <v>0</v>
      </c>
      <c r="P214" s="39">
        <f>SUMIFS(T_Reservation[MatS5],T_Reservation[Date],T_Cal[[#This Row],[Date]])</f>
        <v>0</v>
      </c>
      <c r="Q214" s="40">
        <f>T_Cal[[#This Row],[Date]]</f>
        <v>46233</v>
      </c>
      <c r="S214" s="42">
        <f>MONTH(T_Cal[[#This Row],[ID]])</f>
        <v>7</v>
      </c>
    </row>
    <row r="215" spans="1:19" ht="15.6" hidden="1" x14ac:dyDescent="0.3">
      <c r="A215" s="5">
        <f t="shared" si="3"/>
        <v>46234</v>
      </c>
      <c r="B215" s="39">
        <f>SUMIFS(T_Reservation[T.poly],T_Reservation[Date],T_Cal[[#This Row],[Date]])</f>
        <v>0</v>
      </c>
      <c r="C215" s="54">
        <f>SUMIFS(T_Reservation[T.ch],T_Reservation[Date],T_Cal[[#This Row],[Date]])</f>
        <v>0</v>
      </c>
      <c r="D215" s="54">
        <f>SUMIFS(T_Reservation[CCTIV],T_Reservation[Date],T_Cal[[#This Row],[Date]])</f>
        <v>0</v>
      </c>
      <c r="E215" s="55">
        <f>SUMIFS(T_Reservation[T3],T_Reservation[Date],T_Cal[[#This Row],[Date]])</f>
        <v>0</v>
      </c>
      <c r="F215" s="39">
        <f>SUMIFS(T_Reservation[T2.5],T_Reservation[Date],T_Cal[[#This Row],[Date]])</f>
        <v>0</v>
      </c>
      <c r="G215" s="39">
        <f>SUMIFS(T_Reservation[Ch-orange],T_Reservation[Date],T_Cal[[#This Row],[Date]])</f>
        <v>0</v>
      </c>
      <c r="H215" s="39">
        <f>SUMIFS(T_Reservation[Ch-beige],T_Reservation[Date],T_Cal[[#This Row],[Date]])</f>
        <v>0</v>
      </c>
      <c r="I215" s="39">
        <f>SUMIFS(T_Reservation[Bc-P],T_Reservation[Date],T_Cal[[#This Row],[Date]])</f>
        <v>0</v>
      </c>
      <c r="J215" s="39">
        <f>SUMIFS(T_Reservation[G-E],T_Reservation[Date],T_Cal[[#This Row],[Date]])</f>
        <v>0</v>
      </c>
      <c r="K215" s="39">
        <f>SUMIFS(T_Reservation[B-V],T_Reservation[Date],T_Cal[[#This Row],[Date]])</f>
        <v>0</v>
      </c>
      <c r="L215" s="39">
        <f>SUMIFS(T_Reservation[MatS1],T_Reservation[Date],T_Cal[[#This Row],[Date]])</f>
        <v>0</v>
      </c>
      <c r="M215" s="39">
        <f>SUMIFS(T_Reservation[Mats2],T_Reservation[Date],T_Cal[[#This Row],[Date]])</f>
        <v>0</v>
      </c>
      <c r="N215" s="39">
        <f>SUMIFS(T_Reservation[MatS3],T_Reservation[Date],T_Cal[[#This Row],[Date]])</f>
        <v>0</v>
      </c>
      <c r="O215" s="39">
        <f>SUMIFS(T_Reservation[MatS4],T_Reservation[Date],T_Cal[[#This Row],[Date]])</f>
        <v>0</v>
      </c>
      <c r="P215" s="39">
        <f>SUMIFS(T_Reservation[MatS5],T_Reservation[Date],T_Cal[[#This Row],[Date]])</f>
        <v>0</v>
      </c>
      <c r="Q215" s="40">
        <f>T_Cal[[#This Row],[Date]]</f>
        <v>46234</v>
      </c>
      <c r="S215" s="42">
        <f>MONTH(T_Cal[[#This Row],[ID]])</f>
        <v>7</v>
      </c>
    </row>
    <row r="216" spans="1:19" ht="15.6" hidden="1" x14ac:dyDescent="0.3">
      <c r="A216" s="5">
        <f t="shared" si="3"/>
        <v>46235</v>
      </c>
      <c r="B216" s="39">
        <f>SUMIFS(T_Reservation[T.poly],T_Reservation[Date],T_Cal[[#This Row],[Date]])</f>
        <v>0</v>
      </c>
      <c r="C216" s="54">
        <f>SUMIFS(T_Reservation[T.ch],T_Reservation[Date],T_Cal[[#This Row],[Date]])</f>
        <v>0</v>
      </c>
      <c r="D216" s="54">
        <f>SUMIFS(T_Reservation[CCTIV],T_Reservation[Date],T_Cal[[#This Row],[Date]])</f>
        <v>0</v>
      </c>
      <c r="E216" s="55">
        <f>SUMIFS(T_Reservation[T3],T_Reservation[Date],T_Cal[[#This Row],[Date]])</f>
        <v>0</v>
      </c>
      <c r="F216" s="39">
        <f>SUMIFS(T_Reservation[T2.5],T_Reservation[Date],T_Cal[[#This Row],[Date]])</f>
        <v>0</v>
      </c>
      <c r="G216" s="39">
        <f>SUMIFS(T_Reservation[Ch-orange],T_Reservation[Date],T_Cal[[#This Row],[Date]])</f>
        <v>0</v>
      </c>
      <c r="H216" s="39">
        <f>SUMIFS(T_Reservation[Ch-beige],T_Reservation[Date],T_Cal[[#This Row],[Date]])</f>
        <v>0</v>
      </c>
      <c r="I216" s="39">
        <f>SUMIFS(T_Reservation[Bc-P],T_Reservation[Date],T_Cal[[#This Row],[Date]])</f>
        <v>0</v>
      </c>
      <c r="J216" s="39">
        <f>SUMIFS(T_Reservation[G-E],T_Reservation[Date],T_Cal[[#This Row],[Date]])</f>
        <v>0</v>
      </c>
      <c r="K216" s="39">
        <f>SUMIFS(T_Reservation[B-V],T_Reservation[Date],T_Cal[[#This Row],[Date]])</f>
        <v>0</v>
      </c>
      <c r="L216" s="39">
        <f>SUMIFS(T_Reservation[MatS1],T_Reservation[Date],T_Cal[[#This Row],[Date]])</f>
        <v>0</v>
      </c>
      <c r="M216" s="39">
        <f>SUMIFS(T_Reservation[Mats2],T_Reservation[Date],T_Cal[[#This Row],[Date]])</f>
        <v>0</v>
      </c>
      <c r="N216" s="39">
        <f>SUMIFS(T_Reservation[MatS3],T_Reservation[Date],T_Cal[[#This Row],[Date]])</f>
        <v>0</v>
      </c>
      <c r="O216" s="39">
        <f>SUMIFS(T_Reservation[MatS4],T_Reservation[Date],T_Cal[[#This Row],[Date]])</f>
        <v>0</v>
      </c>
      <c r="P216" s="39">
        <f>SUMIFS(T_Reservation[MatS5],T_Reservation[Date],T_Cal[[#This Row],[Date]])</f>
        <v>0</v>
      </c>
      <c r="Q216" s="40">
        <f>T_Cal[[#This Row],[Date]]</f>
        <v>46235</v>
      </c>
      <c r="S216" s="42">
        <f>MONTH(T_Cal[[#This Row],[ID]])</f>
        <v>8</v>
      </c>
    </row>
    <row r="217" spans="1:19" ht="15.6" hidden="1" x14ac:dyDescent="0.3">
      <c r="A217" s="5">
        <f t="shared" si="3"/>
        <v>46236</v>
      </c>
      <c r="B217" s="39">
        <f>SUMIFS(T_Reservation[T.poly],T_Reservation[Date],T_Cal[[#This Row],[Date]])</f>
        <v>0</v>
      </c>
      <c r="C217" s="54">
        <f>SUMIFS(T_Reservation[T.ch],T_Reservation[Date],T_Cal[[#This Row],[Date]])</f>
        <v>0</v>
      </c>
      <c r="D217" s="54">
        <f>SUMIFS(T_Reservation[CCTIV],T_Reservation[Date],T_Cal[[#This Row],[Date]])</f>
        <v>0</v>
      </c>
      <c r="E217" s="55">
        <f>SUMIFS(T_Reservation[T3],T_Reservation[Date],T_Cal[[#This Row],[Date]])</f>
        <v>0</v>
      </c>
      <c r="F217" s="39">
        <f>SUMIFS(T_Reservation[T2.5],T_Reservation[Date],T_Cal[[#This Row],[Date]])</f>
        <v>0</v>
      </c>
      <c r="G217" s="39">
        <f>SUMIFS(T_Reservation[Ch-orange],T_Reservation[Date],T_Cal[[#This Row],[Date]])</f>
        <v>0</v>
      </c>
      <c r="H217" s="39">
        <f>SUMIFS(T_Reservation[Ch-beige],T_Reservation[Date],T_Cal[[#This Row],[Date]])</f>
        <v>0</v>
      </c>
      <c r="I217" s="39">
        <f>SUMIFS(T_Reservation[Bc-P],T_Reservation[Date],T_Cal[[#This Row],[Date]])</f>
        <v>0</v>
      </c>
      <c r="J217" s="39">
        <f>SUMIFS(T_Reservation[G-E],T_Reservation[Date],T_Cal[[#This Row],[Date]])</f>
        <v>0</v>
      </c>
      <c r="K217" s="39">
        <f>SUMIFS(T_Reservation[B-V],T_Reservation[Date],T_Cal[[#This Row],[Date]])</f>
        <v>0</v>
      </c>
      <c r="L217" s="39">
        <f>SUMIFS(T_Reservation[MatS1],T_Reservation[Date],T_Cal[[#This Row],[Date]])</f>
        <v>0</v>
      </c>
      <c r="M217" s="39">
        <f>SUMIFS(T_Reservation[Mats2],T_Reservation[Date],T_Cal[[#This Row],[Date]])</f>
        <v>0</v>
      </c>
      <c r="N217" s="39">
        <f>SUMIFS(T_Reservation[MatS3],T_Reservation[Date],T_Cal[[#This Row],[Date]])</f>
        <v>0</v>
      </c>
      <c r="O217" s="39">
        <f>SUMIFS(T_Reservation[MatS4],T_Reservation[Date],T_Cal[[#This Row],[Date]])</f>
        <v>0</v>
      </c>
      <c r="P217" s="39">
        <f>SUMIFS(T_Reservation[MatS5],T_Reservation[Date],T_Cal[[#This Row],[Date]])</f>
        <v>0</v>
      </c>
      <c r="Q217" s="40">
        <f>T_Cal[[#This Row],[Date]]</f>
        <v>46236</v>
      </c>
      <c r="S217" s="42">
        <f>MONTH(T_Cal[[#This Row],[ID]])</f>
        <v>8</v>
      </c>
    </row>
    <row r="218" spans="1:19" ht="15.6" hidden="1" x14ac:dyDescent="0.3">
      <c r="A218" s="5">
        <f t="shared" si="3"/>
        <v>46237</v>
      </c>
      <c r="B218" s="39">
        <f>SUMIFS(T_Reservation[T.poly],T_Reservation[Date],T_Cal[[#This Row],[Date]])</f>
        <v>0</v>
      </c>
      <c r="C218" s="54">
        <f>SUMIFS(T_Reservation[T.ch],T_Reservation[Date],T_Cal[[#This Row],[Date]])</f>
        <v>0</v>
      </c>
      <c r="D218" s="54">
        <f>SUMIFS(T_Reservation[CCTIV],T_Reservation[Date],T_Cal[[#This Row],[Date]])</f>
        <v>0</v>
      </c>
      <c r="E218" s="55">
        <f>SUMIFS(T_Reservation[T3],T_Reservation[Date],T_Cal[[#This Row],[Date]])</f>
        <v>0</v>
      </c>
      <c r="F218" s="39">
        <f>SUMIFS(T_Reservation[T2.5],T_Reservation[Date],T_Cal[[#This Row],[Date]])</f>
        <v>0</v>
      </c>
      <c r="G218" s="39">
        <f>SUMIFS(T_Reservation[Ch-orange],T_Reservation[Date],T_Cal[[#This Row],[Date]])</f>
        <v>0</v>
      </c>
      <c r="H218" s="39">
        <f>SUMIFS(T_Reservation[Ch-beige],T_Reservation[Date],T_Cal[[#This Row],[Date]])</f>
        <v>0</v>
      </c>
      <c r="I218" s="39">
        <f>SUMIFS(T_Reservation[Bc-P],T_Reservation[Date],T_Cal[[#This Row],[Date]])</f>
        <v>0</v>
      </c>
      <c r="J218" s="39">
        <f>SUMIFS(T_Reservation[G-E],T_Reservation[Date],T_Cal[[#This Row],[Date]])</f>
        <v>0</v>
      </c>
      <c r="K218" s="39">
        <f>SUMIFS(T_Reservation[B-V],T_Reservation[Date],T_Cal[[#This Row],[Date]])</f>
        <v>0</v>
      </c>
      <c r="L218" s="39">
        <f>SUMIFS(T_Reservation[MatS1],T_Reservation[Date],T_Cal[[#This Row],[Date]])</f>
        <v>0</v>
      </c>
      <c r="M218" s="39">
        <f>SUMIFS(T_Reservation[Mats2],T_Reservation[Date],T_Cal[[#This Row],[Date]])</f>
        <v>0</v>
      </c>
      <c r="N218" s="39">
        <f>SUMIFS(T_Reservation[MatS3],T_Reservation[Date],T_Cal[[#This Row],[Date]])</f>
        <v>0</v>
      </c>
      <c r="O218" s="39">
        <f>SUMIFS(T_Reservation[MatS4],T_Reservation[Date],T_Cal[[#This Row],[Date]])</f>
        <v>0</v>
      </c>
      <c r="P218" s="39">
        <f>SUMIFS(T_Reservation[MatS5],T_Reservation[Date],T_Cal[[#This Row],[Date]])</f>
        <v>0</v>
      </c>
      <c r="Q218" s="40">
        <f>T_Cal[[#This Row],[Date]]</f>
        <v>46237</v>
      </c>
      <c r="S218" s="42">
        <f>MONTH(T_Cal[[#This Row],[ID]])</f>
        <v>8</v>
      </c>
    </row>
    <row r="219" spans="1:19" ht="15.6" hidden="1" x14ac:dyDescent="0.3">
      <c r="A219" s="5">
        <f t="shared" si="3"/>
        <v>46238</v>
      </c>
      <c r="B219" s="39">
        <f>SUMIFS(T_Reservation[T.poly],T_Reservation[Date],T_Cal[[#This Row],[Date]])</f>
        <v>0</v>
      </c>
      <c r="C219" s="54">
        <f>SUMIFS(T_Reservation[T.ch],T_Reservation[Date],T_Cal[[#This Row],[Date]])</f>
        <v>0</v>
      </c>
      <c r="D219" s="54">
        <f>SUMIFS(T_Reservation[CCTIV],T_Reservation[Date],T_Cal[[#This Row],[Date]])</f>
        <v>0</v>
      </c>
      <c r="E219" s="55">
        <f>SUMIFS(T_Reservation[T3],T_Reservation[Date],T_Cal[[#This Row],[Date]])</f>
        <v>0</v>
      </c>
      <c r="F219" s="39">
        <f>SUMIFS(T_Reservation[T2.5],T_Reservation[Date],T_Cal[[#This Row],[Date]])</f>
        <v>0</v>
      </c>
      <c r="G219" s="39">
        <f>SUMIFS(T_Reservation[Ch-orange],T_Reservation[Date],T_Cal[[#This Row],[Date]])</f>
        <v>0</v>
      </c>
      <c r="H219" s="39">
        <f>SUMIFS(T_Reservation[Ch-beige],T_Reservation[Date],T_Cal[[#This Row],[Date]])</f>
        <v>0</v>
      </c>
      <c r="I219" s="39">
        <f>SUMIFS(T_Reservation[Bc-P],T_Reservation[Date],T_Cal[[#This Row],[Date]])</f>
        <v>0</v>
      </c>
      <c r="J219" s="39">
        <f>SUMIFS(T_Reservation[G-E],T_Reservation[Date],T_Cal[[#This Row],[Date]])</f>
        <v>0</v>
      </c>
      <c r="K219" s="39">
        <f>SUMIFS(T_Reservation[B-V],T_Reservation[Date],T_Cal[[#This Row],[Date]])</f>
        <v>0</v>
      </c>
      <c r="L219" s="39">
        <f>SUMIFS(T_Reservation[MatS1],T_Reservation[Date],T_Cal[[#This Row],[Date]])</f>
        <v>0</v>
      </c>
      <c r="M219" s="39">
        <f>SUMIFS(T_Reservation[Mats2],T_Reservation[Date],T_Cal[[#This Row],[Date]])</f>
        <v>0</v>
      </c>
      <c r="N219" s="39">
        <f>SUMIFS(T_Reservation[MatS3],T_Reservation[Date],T_Cal[[#This Row],[Date]])</f>
        <v>0</v>
      </c>
      <c r="O219" s="39">
        <f>SUMIFS(T_Reservation[MatS4],T_Reservation[Date],T_Cal[[#This Row],[Date]])</f>
        <v>0</v>
      </c>
      <c r="P219" s="39">
        <f>SUMIFS(T_Reservation[MatS5],T_Reservation[Date],T_Cal[[#This Row],[Date]])</f>
        <v>0</v>
      </c>
      <c r="Q219" s="40">
        <f>T_Cal[[#This Row],[Date]]</f>
        <v>46238</v>
      </c>
      <c r="S219" s="42">
        <f>MONTH(T_Cal[[#This Row],[ID]])</f>
        <v>8</v>
      </c>
    </row>
    <row r="220" spans="1:19" ht="15.6" hidden="1" x14ac:dyDescent="0.3">
      <c r="A220" s="5">
        <f t="shared" si="3"/>
        <v>46239</v>
      </c>
      <c r="B220" s="39">
        <f>SUMIFS(T_Reservation[T.poly],T_Reservation[Date],T_Cal[[#This Row],[Date]])</f>
        <v>0</v>
      </c>
      <c r="C220" s="54">
        <f>SUMIFS(T_Reservation[T.ch],T_Reservation[Date],T_Cal[[#This Row],[Date]])</f>
        <v>0</v>
      </c>
      <c r="D220" s="54">
        <f>SUMIFS(T_Reservation[CCTIV],T_Reservation[Date],T_Cal[[#This Row],[Date]])</f>
        <v>0</v>
      </c>
      <c r="E220" s="55">
        <f>SUMIFS(T_Reservation[T3],T_Reservation[Date],T_Cal[[#This Row],[Date]])</f>
        <v>0</v>
      </c>
      <c r="F220" s="39">
        <f>SUMIFS(T_Reservation[T2.5],T_Reservation[Date],T_Cal[[#This Row],[Date]])</f>
        <v>0</v>
      </c>
      <c r="G220" s="39">
        <f>SUMIFS(T_Reservation[Ch-orange],T_Reservation[Date],T_Cal[[#This Row],[Date]])</f>
        <v>0</v>
      </c>
      <c r="H220" s="39">
        <f>SUMIFS(T_Reservation[Ch-beige],T_Reservation[Date],T_Cal[[#This Row],[Date]])</f>
        <v>0</v>
      </c>
      <c r="I220" s="39">
        <f>SUMIFS(T_Reservation[Bc-P],T_Reservation[Date],T_Cal[[#This Row],[Date]])</f>
        <v>0</v>
      </c>
      <c r="J220" s="39">
        <f>SUMIFS(T_Reservation[G-E],T_Reservation[Date],T_Cal[[#This Row],[Date]])</f>
        <v>0</v>
      </c>
      <c r="K220" s="39">
        <f>SUMIFS(T_Reservation[B-V],T_Reservation[Date],T_Cal[[#This Row],[Date]])</f>
        <v>0</v>
      </c>
      <c r="L220" s="39">
        <f>SUMIFS(T_Reservation[MatS1],T_Reservation[Date],T_Cal[[#This Row],[Date]])</f>
        <v>0</v>
      </c>
      <c r="M220" s="39">
        <f>SUMIFS(T_Reservation[Mats2],T_Reservation[Date],T_Cal[[#This Row],[Date]])</f>
        <v>0</v>
      </c>
      <c r="N220" s="39">
        <f>SUMIFS(T_Reservation[MatS3],T_Reservation[Date],T_Cal[[#This Row],[Date]])</f>
        <v>0</v>
      </c>
      <c r="O220" s="39">
        <f>SUMIFS(T_Reservation[MatS4],T_Reservation[Date],T_Cal[[#This Row],[Date]])</f>
        <v>0</v>
      </c>
      <c r="P220" s="39">
        <f>SUMIFS(T_Reservation[MatS5],T_Reservation[Date],T_Cal[[#This Row],[Date]])</f>
        <v>0</v>
      </c>
      <c r="Q220" s="40">
        <f>T_Cal[[#This Row],[Date]]</f>
        <v>46239</v>
      </c>
      <c r="S220" s="42">
        <f>MONTH(T_Cal[[#This Row],[ID]])</f>
        <v>8</v>
      </c>
    </row>
    <row r="221" spans="1:19" ht="15.6" hidden="1" x14ac:dyDescent="0.3">
      <c r="A221" s="5">
        <f t="shared" si="3"/>
        <v>46240</v>
      </c>
      <c r="B221" s="39">
        <f>SUMIFS(T_Reservation[T.poly],T_Reservation[Date],T_Cal[[#This Row],[Date]])</f>
        <v>0</v>
      </c>
      <c r="C221" s="54">
        <f>SUMIFS(T_Reservation[T.ch],T_Reservation[Date],T_Cal[[#This Row],[Date]])</f>
        <v>0</v>
      </c>
      <c r="D221" s="54">
        <f>SUMIFS(T_Reservation[CCTIV],T_Reservation[Date],T_Cal[[#This Row],[Date]])</f>
        <v>0</v>
      </c>
      <c r="E221" s="55">
        <f>SUMIFS(T_Reservation[T3],T_Reservation[Date],T_Cal[[#This Row],[Date]])</f>
        <v>0</v>
      </c>
      <c r="F221" s="39">
        <f>SUMIFS(T_Reservation[T2.5],T_Reservation[Date],T_Cal[[#This Row],[Date]])</f>
        <v>0</v>
      </c>
      <c r="G221" s="39">
        <f>SUMIFS(T_Reservation[Ch-orange],T_Reservation[Date],T_Cal[[#This Row],[Date]])</f>
        <v>0</v>
      </c>
      <c r="H221" s="39">
        <f>SUMIFS(T_Reservation[Ch-beige],T_Reservation[Date],T_Cal[[#This Row],[Date]])</f>
        <v>0</v>
      </c>
      <c r="I221" s="39">
        <f>SUMIFS(T_Reservation[Bc-P],T_Reservation[Date],T_Cal[[#This Row],[Date]])</f>
        <v>0</v>
      </c>
      <c r="J221" s="39">
        <f>SUMIFS(T_Reservation[G-E],T_Reservation[Date],T_Cal[[#This Row],[Date]])</f>
        <v>0</v>
      </c>
      <c r="K221" s="39">
        <f>SUMIFS(T_Reservation[B-V],T_Reservation[Date],T_Cal[[#This Row],[Date]])</f>
        <v>0</v>
      </c>
      <c r="L221" s="39">
        <f>SUMIFS(T_Reservation[MatS1],T_Reservation[Date],T_Cal[[#This Row],[Date]])</f>
        <v>0</v>
      </c>
      <c r="M221" s="39">
        <f>SUMIFS(T_Reservation[Mats2],T_Reservation[Date],T_Cal[[#This Row],[Date]])</f>
        <v>0</v>
      </c>
      <c r="N221" s="39">
        <f>SUMIFS(T_Reservation[MatS3],T_Reservation[Date],T_Cal[[#This Row],[Date]])</f>
        <v>0</v>
      </c>
      <c r="O221" s="39">
        <f>SUMIFS(T_Reservation[MatS4],T_Reservation[Date],T_Cal[[#This Row],[Date]])</f>
        <v>0</v>
      </c>
      <c r="P221" s="39">
        <f>SUMIFS(T_Reservation[MatS5],T_Reservation[Date],T_Cal[[#This Row],[Date]])</f>
        <v>0</v>
      </c>
      <c r="Q221" s="40">
        <f>T_Cal[[#This Row],[Date]]</f>
        <v>46240</v>
      </c>
      <c r="S221" s="42">
        <f>MONTH(T_Cal[[#This Row],[ID]])</f>
        <v>8</v>
      </c>
    </row>
    <row r="222" spans="1:19" ht="15.6" hidden="1" x14ac:dyDescent="0.3">
      <c r="A222" s="5">
        <f t="shared" si="3"/>
        <v>46241</v>
      </c>
      <c r="B222" s="39">
        <f>SUMIFS(T_Reservation[T.poly],T_Reservation[Date],T_Cal[[#This Row],[Date]])</f>
        <v>0</v>
      </c>
      <c r="C222" s="54">
        <f>SUMIFS(T_Reservation[T.ch],T_Reservation[Date],T_Cal[[#This Row],[Date]])</f>
        <v>0</v>
      </c>
      <c r="D222" s="54">
        <f>SUMIFS(T_Reservation[CCTIV],T_Reservation[Date],T_Cal[[#This Row],[Date]])</f>
        <v>0</v>
      </c>
      <c r="E222" s="55">
        <f>SUMIFS(T_Reservation[T3],T_Reservation[Date],T_Cal[[#This Row],[Date]])</f>
        <v>0</v>
      </c>
      <c r="F222" s="39">
        <f>SUMIFS(T_Reservation[T2.5],T_Reservation[Date],T_Cal[[#This Row],[Date]])</f>
        <v>0</v>
      </c>
      <c r="G222" s="39">
        <f>SUMIFS(T_Reservation[Ch-orange],T_Reservation[Date],T_Cal[[#This Row],[Date]])</f>
        <v>0</v>
      </c>
      <c r="H222" s="39">
        <f>SUMIFS(T_Reservation[Ch-beige],T_Reservation[Date],T_Cal[[#This Row],[Date]])</f>
        <v>0</v>
      </c>
      <c r="I222" s="39">
        <f>SUMIFS(T_Reservation[Bc-P],T_Reservation[Date],T_Cal[[#This Row],[Date]])</f>
        <v>0</v>
      </c>
      <c r="J222" s="39">
        <f>SUMIFS(T_Reservation[G-E],T_Reservation[Date],T_Cal[[#This Row],[Date]])</f>
        <v>0</v>
      </c>
      <c r="K222" s="39">
        <f>SUMIFS(T_Reservation[B-V],T_Reservation[Date],T_Cal[[#This Row],[Date]])</f>
        <v>0</v>
      </c>
      <c r="L222" s="39">
        <f>SUMIFS(T_Reservation[MatS1],T_Reservation[Date],T_Cal[[#This Row],[Date]])</f>
        <v>0</v>
      </c>
      <c r="M222" s="39">
        <f>SUMIFS(T_Reservation[Mats2],T_Reservation[Date],T_Cal[[#This Row],[Date]])</f>
        <v>0</v>
      </c>
      <c r="N222" s="39">
        <f>SUMIFS(T_Reservation[MatS3],T_Reservation[Date],T_Cal[[#This Row],[Date]])</f>
        <v>0</v>
      </c>
      <c r="O222" s="39">
        <f>SUMIFS(T_Reservation[MatS4],T_Reservation[Date],T_Cal[[#This Row],[Date]])</f>
        <v>0</v>
      </c>
      <c r="P222" s="39">
        <f>SUMIFS(T_Reservation[MatS5],T_Reservation[Date],T_Cal[[#This Row],[Date]])</f>
        <v>0</v>
      </c>
      <c r="Q222" s="40">
        <f>T_Cal[[#This Row],[Date]]</f>
        <v>46241</v>
      </c>
      <c r="S222" s="42">
        <f>MONTH(T_Cal[[#This Row],[ID]])</f>
        <v>8</v>
      </c>
    </row>
    <row r="223" spans="1:19" ht="15.6" hidden="1" x14ac:dyDescent="0.3">
      <c r="A223" s="5">
        <f t="shared" si="3"/>
        <v>46242</v>
      </c>
      <c r="B223" s="39">
        <f>SUMIFS(T_Reservation[T.poly],T_Reservation[Date],T_Cal[[#This Row],[Date]])</f>
        <v>0</v>
      </c>
      <c r="C223" s="54">
        <f>SUMIFS(T_Reservation[T.ch],T_Reservation[Date],T_Cal[[#This Row],[Date]])</f>
        <v>0</v>
      </c>
      <c r="D223" s="54">
        <f>SUMIFS(T_Reservation[CCTIV],T_Reservation[Date],T_Cal[[#This Row],[Date]])</f>
        <v>0</v>
      </c>
      <c r="E223" s="55">
        <f>SUMIFS(T_Reservation[T3],T_Reservation[Date],T_Cal[[#This Row],[Date]])</f>
        <v>0</v>
      </c>
      <c r="F223" s="39">
        <f>SUMIFS(T_Reservation[T2.5],T_Reservation[Date],T_Cal[[#This Row],[Date]])</f>
        <v>0</v>
      </c>
      <c r="G223" s="39">
        <f>SUMIFS(T_Reservation[Ch-orange],T_Reservation[Date],T_Cal[[#This Row],[Date]])</f>
        <v>0</v>
      </c>
      <c r="H223" s="39">
        <f>SUMIFS(T_Reservation[Ch-beige],T_Reservation[Date],T_Cal[[#This Row],[Date]])</f>
        <v>0</v>
      </c>
      <c r="I223" s="39">
        <f>SUMIFS(T_Reservation[Bc-P],T_Reservation[Date],T_Cal[[#This Row],[Date]])</f>
        <v>0</v>
      </c>
      <c r="J223" s="39">
        <f>SUMIFS(T_Reservation[G-E],T_Reservation[Date],T_Cal[[#This Row],[Date]])</f>
        <v>0</v>
      </c>
      <c r="K223" s="39">
        <f>SUMIFS(T_Reservation[B-V],T_Reservation[Date],T_Cal[[#This Row],[Date]])</f>
        <v>0</v>
      </c>
      <c r="L223" s="39">
        <f>SUMIFS(T_Reservation[MatS1],T_Reservation[Date],T_Cal[[#This Row],[Date]])</f>
        <v>0</v>
      </c>
      <c r="M223" s="39">
        <f>SUMIFS(T_Reservation[Mats2],T_Reservation[Date],T_Cal[[#This Row],[Date]])</f>
        <v>0</v>
      </c>
      <c r="N223" s="39">
        <f>SUMIFS(T_Reservation[MatS3],T_Reservation[Date],T_Cal[[#This Row],[Date]])</f>
        <v>0</v>
      </c>
      <c r="O223" s="39">
        <f>SUMIFS(T_Reservation[MatS4],T_Reservation[Date],T_Cal[[#This Row],[Date]])</f>
        <v>0</v>
      </c>
      <c r="P223" s="39">
        <f>SUMIFS(T_Reservation[MatS5],T_Reservation[Date],T_Cal[[#This Row],[Date]])</f>
        <v>0</v>
      </c>
      <c r="Q223" s="40">
        <f>T_Cal[[#This Row],[Date]]</f>
        <v>46242</v>
      </c>
      <c r="S223" s="42">
        <f>MONTH(T_Cal[[#This Row],[ID]])</f>
        <v>8</v>
      </c>
    </row>
    <row r="224" spans="1:19" ht="15.6" hidden="1" x14ac:dyDescent="0.3">
      <c r="A224" s="5">
        <f t="shared" si="3"/>
        <v>46243</v>
      </c>
      <c r="B224" s="39">
        <f>SUMIFS(T_Reservation[T.poly],T_Reservation[Date],T_Cal[[#This Row],[Date]])</f>
        <v>0</v>
      </c>
      <c r="C224" s="54">
        <f>SUMIFS(T_Reservation[T.ch],T_Reservation[Date],T_Cal[[#This Row],[Date]])</f>
        <v>0</v>
      </c>
      <c r="D224" s="54">
        <f>SUMIFS(T_Reservation[CCTIV],T_Reservation[Date],T_Cal[[#This Row],[Date]])</f>
        <v>0</v>
      </c>
      <c r="E224" s="55">
        <f>SUMIFS(T_Reservation[T3],T_Reservation[Date],T_Cal[[#This Row],[Date]])</f>
        <v>0</v>
      </c>
      <c r="F224" s="39">
        <f>SUMIFS(T_Reservation[T2.5],T_Reservation[Date],T_Cal[[#This Row],[Date]])</f>
        <v>0</v>
      </c>
      <c r="G224" s="39">
        <f>SUMIFS(T_Reservation[Ch-orange],T_Reservation[Date],T_Cal[[#This Row],[Date]])</f>
        <v>0</v>
      </c>
      <c r="H224" s="39">
        <f>SUMIFS(T_Reservation[Ch-beige],T_Reservation[Date],T_Cal[[#This Row],[Date]])</f>
        <v>0</v>
      </c>
      <c r="I224" s="39">
        <f>SUMIFS(T_Reservation[Bc-P],T_Reservation[Date],T_Cal[[#This Row],[Date]])</f>
        <v>0</v>
      </c>
      <c r="J224" s="39">
        <f>SUMIFS(T_Reservation[G-E],T_Reservation[Date],T_Cal[[#This Row],[Date]])</f>
        <v>0</v>
      </c>
      <c r="K224" s="39">
        <f>SUMIFS(T_Reservation[B-V],T_Reservation[Date],T_Cal[[#This Row],[Date]])</f>
        <v>0</v>
      </c>
      <c r="L224" s="39">
        <f>SUMIFS(T_Reservation[MatS1],T_Reservation[Date],T_Cal[[#This Row],[Date]])</f>
        <v>0</v>
      </c>
      <c r="M224" s="39">
        <f>SUMIFS(T_Reservation[Mats2],T_Reservation[Date],T_Cal[[#This Row],[Date]])</f>
        <v>0</v>
      </c>
      <c r="N224" s="39">
        <f>SUMIFS(T_Reservation[MatS3],T_Reservation[Date],T_Cal[[#This Row],[Date]])</f>
        <v>0</v>
      </c>
      <c r="O224" s="39">
        <f>SUMIFS(T_Reservation[MatS4],T_Reservation[Date],T_Cal[[#This Row],[Date]])</f>
        <v>0</v>
      </c>
      <c r="P224" s="39">
        <f>SUMIFS(T_Reservation[MatS5],T_Reservation[Date],T_Cal[[#This Row],[Date]])</f>
        <v>0</v>
      </c>
      <c r="Q224" s="40">
        <f>T_Cal[[#This Row],[Date]]</f>
        <v>46243</v>
      </c>
      <c r="S224" s="42">
        <f>MONTH(T_Cal[[#This Row],[ID]])</f>
        <v>8</v>
      </c>
    </row>
    <row r="225" spans="1:19" ht="15.6" hidden="1" x14ac:dyDescent="0.3">
      <c r="A225" s="5">
        <f t="shared" si="3"/>
        <v>46244</v>
      </c>
      <c r="B225" s="39">
        <f>SUMIFS(T_Reservation[T.poly],T_Reservation[Date],T_Cal[[#This Row],[Date]])</f>
        <v>0</v>
      </c>
      <c r="C225" s="54">
        <f>SUMIFS(T_Reservation[T.ch],T_Reservation[Date],T_Cal[[#This Row],[Date]])</f>
        <v>0</v>
      </c>
      <c r="D225" s="54">
        <f>SUMIFS(T_Reservation[CCTIV],T_Reservation[Date],T_Cal[[#This Row],[Date]])</f>
        <v>0</v>
      </c>
      <c r="E225" s="55">
        <f>SUMIFS(T_Reservation[T3],T_Reservation[Date],T_Cal[[#This Row],[Date]])</f>
        <v>0</v>
      </c>
      <c r="F225" s="39">
        <f>SUMIFS(T_Reservation[T2.5],T_Reservation[Date],T_Cal[[#This Row],[Date]])</f>
        <v>0</v>
      </c>
      <c r="G225" s="39">
        <f>SUMIFS(T_Reservation[Ch-orange],T_Reservation[Date],T_Cal[[#This Row],[Date]])</f>
        <v>0</v>
      </c>
      <c r="H225" s="39">
        <f>SUMIFS(T_Reservation[Ch-beige],T_Reservation[Date],T_Cal[[#This Row],[Date]])</f>
        <v>0</v>
      </c>
      <c r="I225" s="39">
        <f>SUMIFS(T_Reservation[Bc-P],T_Reservation[Date],T_Cal[[#This Row],[Date]])</f>
        <v>0</v>
      </c>
      <c r="J225" s="39">
        <f>SUMIFS(T_Reservation[G-E],T_Reservation[Date],T_Cal[[#This Row],[Date]])</f>
        <v>0</v>
      </c>
      <c r="K225" s="39">
        <f>SUMIFS(T_Reservation[B-V],T_Reservation[Date],T_Cal[[#This Row],[Date]])</f>
        <v>0</v>
      </c>
      <c r="L225" s="39">
        <f>SUMIFS(T_Reservation[MatS1],T_Reservation[Date],T_Cal[[#This Row],[Date]])</f>
        <v>0</v>
      </c>
      <c r="M225" s="39">
        <f>SUMIFS(T_Reservation[Mats2],T_Reservation[Date],T_Cal[[#This Row],[Date]])</f>
        <v>0</v>
      </c>
      <c r="N225" s="39">
        <f>SUMIFS(T_Reservation[MatS3],T_Reservation[Date],T_Cal[[#This Row],[Date]])</f>
        <v>0</v>
      </c>
      <c r="O225" s="39">
        <f>SUMIFS(T_Reservation[MatS4],T_Reservation[Date],T_Cal[[#This Row],[Date]])</f>
        <v>0</v>
      </c>
      <c r="P225" s="39">
        <f>SUMIFS(T_Reservation[MatS5],T_Reservation[Date],T_Cal[[#This Row],[Date]])</f>
        <v>0</v>
      </c>
      <c r="Q225" s="40">
        <f>T_Cal[[#This Row],[Date]]</f>
        <v>46244</v>
      </c>
      <c r="S225" s="42">
        <f>MONTH(T_Cal[[#This Row],[ID]])</f>
        <v>8</v>
      </c>
    </row>
    <row r="226" spans="1:19" ht="15.6" hidden="1" x14ac:dyDescent="0.3">
      <c r="A226" s="5">
        <f t="shared" si="3"/>
        <v>46245</v>
      </c>
      <c r="B226" s="39">
        <f>SUMIFS(T_Reservation[T.poly],T_Reservation[Date],T_Cal[[#This Row],[Date]])</f>
        <v>0</v>
      </c>
      <c r="C226" s="54">
        <f>SUMIFS(T_Reservation[T.ch],T_Reservation[Date],T_Cal[[#This Row],[Date]])</f>
        <v>0</v>
      </c>
      <c r="D226" s="54">
        <f>SUMIFS(T_Reservation[CCTIV],T_Reservation[Date],T_Cal[[#This Row],[Date]])</f>
        <v>0</v>
      </c>
      <c r="E226" s="55">
        <f>SUMIFS(T_Reservation[T3],T_Reservation[Date],T_Cal[[#This Row],[Date]])</f>
        <v>0</v>
      </c>
      <c r="F226" s="39">
        <f>SUMIFS(T_Reservation[T2.5],T_Reservation[Date],T_Cal[[#This Row],[Date]])</f>
        <v>0</v>
      </c>
      <c r="G226" s="39">
        <f>SUMIFS(T_Reservation[Ch-orange],T_Reservation[Date],T_Cal[[#This Row],[Date]])</f>
        <v>0</v>
      </c>
      <c r="H226" s="39">
        <f>SUMIFS(T_Reservation[Ch-beige],T_Reservation[Date],T_Cal[[#This Row],[Date]])</f>
        <v>0</v>
      </c>
      <c r="I226" s="39">
        <f>SUMIFS(T_Reservation[Bc-P],T_Reservation[Date],T_Cal[[#This Row],[Date]])</f>
        <v>0</v>
      </c>
      <c r="J226" s="39">
        <f>SUMIFS(T_Reservation[G-E],T_Reservation[Date],T_Cal[[#This Row],[Date]])</f>
        <v>0</v>
      </c>
      <c r="K226" s="39">
        <f>SUMIFS(T_Reservation[B-V],T_Reservation[Date],T_Cal[[#This Row],[Date]])</f>
        <v>0</v>
      </c>
      <c r="L226" s="39">
        <f>SUMIFS(T_Reservation[MatS1],T_Reservation[Date],T_Cal[[#This Row],[Date]])</f>
        <v>0</v>
      </c>
      <c r="M226" s="39">
        <f>SUMIFS(T_Reservation[Mats2],T_Reservation[Date],T_Cal[[#This Row],[Date]])</f>
        <v>0</v>
      </c>
      <c r="N226" s="39">
        <f>SUMIFS(T_Reservation[MatS3],T_Reservation[Date],T_Cal[[#This Row],[Date]])</f>
        <v>0</v>
      </c>
      <c r="O226" s="39">
        <f>SUMIFS(T_Reservation[MatS4],T_Reservation[Date],T_Cal[[#This Row],[Date]])</f>
        <v>0</v>
      </c>
      <c r="P226" s="39">
        <f>SUMIFS(T_Reservation[MatS5],T_Reservation[Date],T_Cal[[#This Row],[Date]])</f>
        <v>0</v>
      </c>
      <c r="Q226" s="40">
        <f>T_Cal[[#This Row],[Date]]</f>
        <v>46245</v>
      </c>
      <c r="S226" s="42">
        <f>MONTH(T_Cal[[#This Row],[ID]])</f>
        <v>8</v>
      </c>
    </row>
    <row r="227" spans="1:19" ht="15.6" hidden="1" x14ac:dyDescent="0.3">
      <c r="A227" s="5">
        <f t="shared" si="3"/>
        <v>46246</v>
      </c>
      <c r="B227" s="39">
        <f>SUMIFS(T_Reservation[T.poly],T_Reservation[Date],T_Cal[[#This Row],[Date]])</f>
        <v>0</v>
      </c>
      <c r="C227" s="54">
        <f>SUMIFS(T_Reservation[T.ch],T_Reservation[Date],T_Cal[[#This Row],[Date]])</f>
        <v>0</v>
      </c>
      <c r="D227" s="54">
        <f>SUMIFS(T_Reservation[CCTIV],T_Reservation[Date],T_Cal[[#This Row],[Date]])</f>
        <v>0</v>
      </c>
      <c r="E227" s="55">
        <f>SUMIFS(T_Reservation[T3],T_Reservation[Date],T_Cal[[#This Row],[Date]])</f>
        <v>0</v>
      </c>
      <c r="F227" s="39">
        <f>SUMIFS(T_Reservation[T2.5],T_Reservation[Date],T_Cal[[#This Row],[Date]])</f>
        <v>0</v>
      </c>
      <c r="G227" s="39">
        <f>SUMIFS(T_Reservation[Ch-orange],T_Reservation[Date],T_Cal[[#This Row],[Date]])</f>
        <v>0</v>
      </c>
      <c r="H227" s="39">
        <f>SUMIFS(T_Reservation[Ch-beige],T_Reservation[Date],T_Cal[[#This Row],[Date]])</f>
        <v>0</v>
      </c>
      <c r="I227" s="39">
        <f>SUMIFS(T_Reservation[Bc-P],T_Reservation[Date],T_Cal[[#This Row],[Date]])</f>
        <v>0</v>
      </c>
      <c r="J227" s="39">
        <f>SUMIFS(T_Reservation[G-E],T_Reservation[Date],T_Cal[[#This Row],[Date]])</f>
        <v>0</v>
      </c>
      <c r="K227" s="39">
        <f>SUMIFS(T_Reservation[B-V],T_Reservation[Date],T_Cal[[#This Row],[Date]])</f>
        <v>0</v>
      </c>
      <c r="L227" s="39">
        <f>SUMIFS(T_Reservation[MatS1],T_Reservation[Date],T_Cal[[#This Row],[Date]])</f>
        <v>0</v>
      </c>
      <c r="M227" s="39">
        <f>SUMIFS(T_Reservation[Mats2],T_Reservation[Date],T_Cal[[#This Row],[Date]])</f>
        <v>0</v>
      </c>
      <c r="N227" s="39">
        <f>SUMIFS(T_Reservation[MatS3],T_Reservation[Date],T_Cal[[#This Row],[Date]])</f>
        <v>0</v>
      </c>
      <c r="O227" s="39">
        <f>SUMIFS(T_Reservation[MatS4],T_Reservation[Date],T_Cal[[#This Row],[Date]])</f>
        <v>0</v>
      </c>
      <c r="P227" s="39">
        <f>SUMIFS(T_Reservation[MatS5],T_Reservation[Date],T_Cal[[#This Row],[Date]])</f>
        <v>0</v>
      </c>
      <c r="Q227" s="40">
        <f>T_Cal[[#This Row],[Date]]</f>
        <v>46246</v>
      </c>
      <c r="S227" s="42">
        <f>MONTH(T_Cal[[#This Row],[ID]])</f>
        <v>8</v>
      </c>
    </row>
    <row r="228" spans="1:19" ht="15.6" hidden="1" x14ac:dyDescent="0.3">
      <c r="A228" s="5">
        <f t="shared" si="3"/>
        <v>46247</v>
      </c>
      <c r="B228" s="39">
        <f>SUMIFS(T_Reservation[T.poly],T_Reservation[Date],T_Cal[[#This Row],[Date]])</f>
        <v>0</v>
      </c>
      <c r="C228" s="54">
        <f>SUMIFS(T_Reservation[T.ch],T_Reservation[Date],T_Cal[[#This Row],[Date]])</f>
        <v>0</v>
      </c>
      <c r="D228" s="54">
        <f>SUMIFS(T_Reservation[CCTIV],T_Reservation[Date],T_Cal[[#This Row],[Date]])</f>
        <v>0</v>
      </c>
      <c r="E228" s="55">
        <f>SUMIFS(T_Reservation[T3],T_Reservation[Date],T_Cal[[#This Row],[Date]])</f>
        <v>0</v>
      </c>
      <c r="F228" s="39">
        <f>SUMIFS(T_Reservation[T2.5],T_Reservation[Date],T_Cal[[#This Row],[Date]])</f>
        <v>0</v>
      </c>
      <c r="G228" s="39">
        <f>SUMIFS(T_Reservation[Ch-orange],T_Reservation[Date],T_Cal[[#This Row],[Date]])</f>
        <v>0</v>
      </c>
      <c r="H228" s="39">
        <f>SUMIFS(T_Reservation[Ch-beige],T_Reservation[Date],T_Cal[[#This Row],[Date]])</f>
        <v>0</v>
      </c>
      <c r="I228" s="39">
        <f>SUMIFS(T_Reservation[Bc-P],T_Reservation[Date],T_Cal[[#This Row],[Date]])</f>
        <v>0</v>
      </c>
      <c r="J228" s="39">
        <f>SUMIFS(T_Reservation[G-E],T_Reservation[Date],T_Cal[[#This Row],[Date]])</f>
        <v>0</v>
      </c>
      <c r="K228" s="39">
        <f>SUMIFS(T_Reservation[B-V],T_Reservation[Date],T_Cal[[#This Row],[Date]])</f>
        <v>0</v>
      </c>
      <c r="L228" s="39">
        <f>SUMIFS(T_Reservation[MatS1],T_Reservation[Date],T_Cal[[#This Row],[Date]])</f>
        <v>0</v>
      </c>
      <c r="M228" s="39">
        <f>SUMIFS(T_Reservation[Mats2],T_Reservation[Date],T_Cal[[#This Row],[Date]])</f>
        <v>0</v>
      </c>
      <c r="N228" s="39">
        <f>SUMIFS(T_Reservation[MatS3],T_Reservation[Date],T_Cal[[#This Row],[Date]])</f>
        <v>0</v>
      </c>
      <c r="O228" s="39">
        <f>SUMIFS(T_Reservation[MatS4],T_Reservation[Date],T_Cal[[#This Row],[Date]])</f>
        <v>0</v>
      </c>
      <c r="P228" s="39">
        <f>SUMIFS(T_Reservation[MatS5],T_Reservation[Date],T_Cal[[#This Row],[Date]])</f>
        <v>0</v>
      </c>
      <c r="Q228" s="40">
        <f>T_Cal[[#This Row],[Date]]</f>
        <v>46247</v>
      </c>
      <c r="S228" s="42">
        <f>MONTH(T_Cal[[#This Row],[ID]])</f>
        <v>8</v>
      </c>
    </row>
    <row r="229" spans="1:19" ht="15.6" hidden="1" x14ac:dyDescent="0.3">
      <c r="A229" s="5">
        <f t="shared" si="3"/>
        <v>46248</v>
      </c>
      <c r="B229" s="39">
        <f>SUMIFS(T_Reservation[T.poly],T_Reservation[Date],T_Cal[[#This Row],[Date]])</f>
        <v>0</v>
      </c>
      <c r="C229" s="54">
        <f>SUMIFS(T_Reservation[T.ch],T_Reservation[Date],T_Cal[[#This Row],[Date]])</f>
        <v>0</v>
      </c>
      <c r="D229" s="54">
        <f>SUMIFS(T_Reservation[CCTIV],T_Reservation[Date],T_Cal[[#This Row],[Date]])</f>
        <v>0</v>
      </c>
      <c r="E229" s="55">
        <f>SUMIFS(T_Reservation[T3],T_Reservation[Date],T_Cal[[#This Row],[Date]])</f>
        <v>0</v>
      </c>
      <c r="F229" s="39">
        <f>SUMIFS(T_Reservation[T2.5],T_Reservation[Date],T_Cal[[#This Row],[Date]])</f>
        <v>0</v>
      </c>
      <c r="G229" s="39">
        <f>SUMIFS(T_Reservation[Ch-orange],T_Reservation[Date],T_Cal[[#This Row],[Date]])</f>
        <v>0</v>
      </c>
      <c r="H229" s="39">
        <f>SUMIFS(T_Reservation[Ch-beige],T_Reservation[Date],T_Cal[[#This Row],[Date]])</f>
        <v>0</v>
      </c>
      <c r="I229" s="39">
        <f>SUMIFS(T_Reservation[Bc-P],T_Reservation[Date],T_Cal[[#This Row],[Date]])</f>
        <v>0</v>
      </c>
      <c r="J229" s="39">
        <f>SUMIFS(T_Reservation[G-E],T_Reservation[Date],T_Cal[[#This Row],[Date]])</f>
        <v>0</v>
      </c>
      <c r="K229" s="39">
        <f>SUMIFS(T_Reservation[B-V],T_Reservation[Date],T_Cal[[#This Row],[Date]])</f>
        <v>0</v>
      </c>
      <c r="L229" s="39">
        <f>SUMIFS(T_Reservation[MatS1],T_Reservation[Date],T_Cal[[#This Row],[Date]])</f>
        <v>0</v>
      </c>
      <c r="M229" s="39">
        <f>SUMIFS(T_Reservation[Mats2],T_Reservation[Date],T_Cal[[#This Row],[Date]])</f>
        <v>0</v>
      </c>
      <c r="N229" s="39">
        <f>SUMIFS(T_Reservation[MatS3],T_Reservation[Date],T_Cal[[#This Row],[Date]])</f>
        <v>0</v>
      </c>
      <c r="O229" s="39">
        <f>SUMIFS(T_Reservation[MatS4],T_Reservation[Date],T_Cal[[#This Row],[Date]])</f>
        <v>0</v>
      </c>
      <c r="P229" s="39">
        <f>SUMIFS(T_Reservation[MatS5],T_Reservation[Date],T_Cal[[#This Row],[Date]])</f>
        <v>0</v>
      </c>
      <c r="Q229" s="40">
        <f>T_Cal[[#This Row],[Date]]</f>
        <v>46248</v>
      </c>
      <c r="S229" s="42">
        <f>MONTH(T_Cal[[#This Row],[ID]])</f>
        <v>8</v>
      </c>
    </row>
    <row r="230" spans="1:19" ht="15.6" hidden="1" x14ac:dyDescent="0.3">
      <c r="A230" s="5">
        <f t="shared" si="3"/>
        <v>46249</v>
      </c>
      <c r="B230" s="39">
        <f>SUMIFS(T_Reservation[T.poly],T_Reservation[Date],T_Cal[[#This Row],[Date]])</f>
        <v>0</v>
      </c>
      <c r="C230" s="54">
        <f>SUMIFS(T_Reservation[T.ch],T_Reservation[Date],T_Cal[[#This Row],[Date]])</f>
        <v>0</v>
      </c>
      <c r="D230" s="54">
        <f>SUMIFS(T_Reservation[CCTIV],T_Reservation[Date],T_Cal[[#This Row],[Date]])</f>
        <v>0</v>
      </c>
      <c r="E230" s="55">
        <f>SUMIFS(T_Reservation[T3],T_Reservation[Date],T_Cal[[#This Row],[Date]])</f>
        <v>0</v>
      </c>
      <c r="F230" s="39">
        <f>SUMIFS(T_Reservation[T2.5],T_Reservation[Date],T_Cal[[#This Row],[Date]])</f>
        <v>0</v>
      </c>
      <c r="G230" s="39">
        <f>SUMIFS(T_Reservation[Ch-orange],T_Reservation[Date],T_Cal[[#This Row],[Date]])</f>
        <v>0</v>
      </c>
      <c r="H230" s="39">
        <f>SUMIFS(T_Reservation[Ch-beige],T_Reservation[Date],T_Cal[[#This Row],[Date]])</f>
        <v>0</v>
      </c>
      <c r="I230" s="39">
        <f>SUMIFS(T_Reservation[Bc-P],T_Reservation[Date],T_Cal[[#This Row],[Date]])</f>
        <v>0</v>
      </c>
      <c r="J230" s="39">
        <f>SUMIFS(T_Reservation[G-E],T_Reservation[Date],T_Cal[[#This Row],[Date]])</f>
        <v>0</v>
      </c>
      <c r="K230" s="39">
        <f>SUMIFS(T_Reservation[B-V],T_Reservation[Date],T_Cal[[#This Row],[Date]])</f>
        <v>0</v>
      </c>
      <c r="L230" s="39">
        <f>SUMIFS(T_Reservation[MatS1],T_Reservation[Date],T_Cal[[#This Row],[Date]])</f>
        <v>0</v>
      </c>
      <c r="M230" s="39">
        <f>SUMIFS(T_Reservation[Mats2],T_Reservation[Date],T_Cal[[#This Row],[Date]])</f>
        <v>0</v>
      </c>
      <c r="N230" s="39">
        <f>SUMIFS(T_Reservation[MatS3],T_Reservation[Date],T_Cal[[#This Row],[Date]])</f>
        <v>0</v>
      </c>
      <c r="O230" s="39">
        <f>SUMIFS(T_Reservation[MatS4],T_Reservation[Date],T_Cal[[#This Row],[Date]])</f>
        <v>0</v>
      </c>
      <c r="P230" s="39">
        <f>SUMIFS(T_Reservation[MatS5],T_Reservation[Date],T_Cal[[#This Row],[Date]])</f>
        <v>0</v>
      </c>
      <c r="Q230" s="40">
        <f>T_Cal[[#This Row],[Date]]</f>
        <v>46249</v>
      </c>
      <c r="S230" s="42">
        <f>MONTH(T_Cal[[#This Row],[ID]])</f>
        <v>8</v>
      </c>
    </row>
    <row r="231" spans="1:19" ht="15.6" hidden="1" x14ac:dyDescent="0.3">
      <c r="A231" s="5">
        <f t="shared" si="3"/>
        <v>46250</v>
      </c>
      <c r="B231" s="39">
        <f>SUMIFS(T_Reservation[T.poly],T_Reservation[Date],T_Cal[[#This Row],[Date]])</f>
        <v>0</v>
      </c>
      <c r="C231" s="54">
        <f>SUMIFS(T_Reservation[T.ch],T_Reservation[Date],T_Cal[[#This Row],[Date]])</f>
        <v>0</v>
      </c>
      <c r="D231" s="54">
        <f>SUMIFS(T_Reservation[CCTIV],T_Reservation[Date],T_Cal[[#This Row],[Date]])</f>
        <v>0</v>
      </c>
      <c r="E231" s="55">
        <f>SUMIFS(T_Reservation[T3],T_Reservation[Date],T_Cal[[#This Row],[Date]])</f>
        <v>0</v>
      </c>
      <c r="F231" s="39">
        <f>SUMIFS(T_Reservation[T2.5],T_Reservation[Date],T_Cal[[#This Row],[Date]])</f>
        <v>0</v>
      </c>
      <c r="G231" s="39">
        <f>SUMIFS(T_Reservation[Ch-orange],T_Reservation[Date],T_Cal[[#This Row],[Date]])</f>
        <v>0</v>
      </c>
      <c r="H231" s="39">
        <f>SUMIFS(T_Reservation[Ch-beige],T_Reservation[Date],T_Cal[[#This Row],[Date]])</f>
        <v>0</v>
      </c>
      <c r="I231" s="39">
        <f>SUMIFS(T_Reservation[Bc-P],T_Reservation[Date],T_Cal[[#This Row],[Date]])</f>
        <v>0</v>
      </c>
      <c r="J231" s="39">
        <f>SUMIFS(T_Reservation[G-E],T_Reservation[Date],T_Cal[[#This Row],[Date]])</f>
        <v>0</v>
      </c>
      <c r="K231" s="39">
        <f>SUMIFS(T_Reservation[B-V],T_Reservation[Date],T_Cal[[#This Row],[Date]])</f>
        <v>0</v>
      </c>
      <c r="L231" s="39">
        <f>SUMIFS(T_Reservation[MatS1],T_Reservation[Date],T_Cal[[#This Row],[Date]])</f>
        <v>0</v>
      </c>
      <c r="M231" s="39">
        <f>SUMIFS(T_Reservation[Mats2],T_Reservation[Date],T_Cal[[#This Row],[Date]])</f>
        <v>0</v>
      </c>
      <c r="N231" s="39">
        <f>SUMIFS(T_Reservation[MatS3],T_Reservation[Date],T_Cal[[#This Row],[Date]])</f>
        <v>0</v>
      </c>
      <c r="O231" s="39">
        <f>SUMIFS(T_Reservation[MatS4],T_Reservation[Date],T_Cal[[#This Row],[Date]])</f>
        <v>0</v>
      </c>
      <c r="P231" s="39">
        <f>SUMIFS(T_Reservation[MatS5],T_Reservation[Date],T_Cal[[#This Row],[Date]])</f>
        <v>0</v>
      </c>
      <c r="Q231" s="40">
        <f>T_Cal[[#This Row],[Date]]</f>
        <v>46250</v>
      </c>
      <c r="S231" s="42">
        <f>MONTH(T_Cal[[#This Row],[ID]])</f>
        <v>8</v>
      </c>
    </row>
    <row r="232" spans="1:19" ht="15.6" hidden="1" x14ac:dyDescent="0.3">
      <c r="A232" s="5">
        <f t="shared" si="3"/>
        <v>46251</v>
      </c>
      <c r="B232" s="39">
        <f>SUMIFS(T_Reservation[T.poly],T_Reservation[Date],T_Cal[[#This Row],[Date]])</f>
        <v>0</v>
      </c>
      <c r="C232" s="54">
        <f>SUMIFS(T_Reservation[T.ch],T_Reservation[Date],T_Cal[[#This Row],[Date]])</f>
        <v>0</v>
      </c>
      <c r="D232" s="54">
        <f>SUMIFS(T_Reservation[CCTIV],T_Reservation[Date],T_Cal[[#This Row],[Date]])</f>
        <v>0</v>
      </c>
      <c r="E232" s="55">
        <f>SUMIFS(T_Reservation[T3],T_Reservation[Date],T_Cal[[#This Row],[Date]])</f>
        <v>0</v>
      </c>
      <c r="F232" s="39">
        <f>SUMIFS(T_Reservation[T2.5],T_Reservation[Date],T_Cal[[#This Row],[Date]])</f>
        <v>0</v>
      </c>
      <c r="G232" s="39">
        <f>SUMIFS(T_Reservation[Ch-orange],T_Reservation[Date],T_Cal[[#This Row],[Date]])</f>
        <v>0</v>
      </c>
      <c r="H232" s="39">
        <f>SUMIFS(T_Reservation[Ch-beige],T_Reservation[Date],T_Cal[[#This Row],[Date]])</f>
        <v>0</v>
      </c>
      <c r="I232" s="39">
        <f>SUMIFS(T_Reservation[Bc-P],T_Reservation[Date],T_Cal[[#This Row],[Date]])</f>
        <v>0</v>
      </c>
      <c r="J232" s="39">
        <f>SUMIFS(T_Reservation[G-E],T_Reservation[Date],T_Cal[[#This Row],[Date]])</f>
        <v>0</v>
      </c>
      <c r="K232" s="39">
        <f>SUMIFS(T_Reservation[B-V],T_Reservation[Date],T_Cal[[#This Row],[Date]])</f>
        <v>0</v>
      </c>
      <c r="L232" s="39">
        <f>SUMIFS(T_Reservation[MatS1],T_Reservation[Date],T_Cal[[#This Row],[Date]])</f>
        <v>0</v>
      </c>
      <c r="M232" s="39">
        <f>SUMIFS(T_Reservation[Mats2],T_Reservation[Date],T_Cal[[#This Row],[Date]])</f>
        <v>0</v>
      </c>
      <c r="N232" s="39">
        <f>SUMIFS(T_Reservation[MatS3],T_Reservation[Date],T_Cal[[#This Row],[Date]])</f>
        <v>0</v>
      </c>
      <c r="O232" s="39">
        <f>SUMIFS(T_Reservation[MatS4],T_Reservation[Date],T_Cal[[#This Row],[Date]])</f>
        <v>0</v>
      </c>
      <c r="P232" s="39">
        <f>SUMIFS(T_Reservation[MatS5],T_Reservation[Date],T_Cal[[#This Row],[Date]])</f>
        <v>0</v>
      </c>
      <c r="Q232" s="40">
        <f>T_Cal[[#This Row],[Date]]</f>
        <v>46251</v>
      </c>
      <c r="S232" s="42">
        <f>MONTH(T_Cal[[#This Row],[ID]])</f>
        <v>8</v>
      </c>
    </row>
    <row r="233" spans="1:19" ht="15.6" hidden="1" x14ac:dyDescent="0.3">
      <c r="A233" s="5">
        <f t="shared" si="3"/>
        <v>46252</v>
      </c>
      <c r="B233" s="39">
        <f>SUMIFS(T_Reservation[T.poly],T_Reservation[Date],T_Cal[[#This Row],[Date]])</f>
        <v>0</v>
      </c>
      <c r="C233" s="54">
        <f>SUMIFS(T_Reservation[T.ch],T_Reservation[Date],T_Cal[[#This Row],[Date]])</f>
        <v>0</v>
      </c>
      <c r="D233" s="54">
        <f>SUMIFS(T_Reservation[CCTIV],T_Reservation[Date],T_Cal[[#This Row],[Date]])</f>
        <v>0</v>
      </c>
      <c r="E233" s="55">
        <f>SUMIFS(T_Reservation[T3],T_Reservation[Date],T_Cal[[#This Row],[Date]])</f>
        <v>0</v>
      </c>
      <c r="F233" s="39">
        <f>SUMIFS(T_Reservation[T2.5],T_Reservation[Date],T_Cal[[#This Row],[Date]])</f>
        <v>0</v>
      </c>
      <c r="G233" s="39">
        <f>SUMIFS(T_Reservation[Ch-orange],T_Reservation[Date],T_Cal[[#This Row],[Date]])</f>
        <v>0</v>
      </c>
      <c r="H233" s="39">
        <f>SUMIFS(T_Reservation[Ch-beige],T_Reservation[Date],T_Cal[[#This Row],[Date]])</f>
        <v>0</v>
      </c>
      <c r="I233" s="39">
        <f>SUMIFS(T_Reservation[Bc-P],T_Reservation[Date],T_Cal[[#This Row],[Date]])</f>
        <v>0</v>
      </c>
      <c r="J233" s="39">
        <f>SUMIFS(T_Reservation[G-E],T_Reservation[Date],T_Cal[[#This Row],[Date]])</f>
        <v>0</v>
      </c>
      <c r="K233" s="39">
        <f>SUMIFS(T_Reservation[B-V],T_Reservation[Date],T_Cal[[#This Row],[Date]])</f>
        <v>0</v>
      </c>
      <c r="L233" s="39">
        <f>SUMIFS(T_Reservation[MatS1],T_Reservation[Date],T_Cal[[#This Row],[Date]])</f>
        <v>0</v>
      </c>
      <c r="M233" s="39">
        <f>SUMIFS(T_Reservation[Mats2],T_Reservation[Date],T_Cal[[#This Row],[Date]])</f>
        <v>0</v>
      </c>
      <c r="N233" s="39">
        <f>SUMIFS(T_Reservation[MatS3],T_Reservation[Date],T_Cal[[#This Row],[Date]])</f>
        <v>0</v>
      </c>
      <c r="O233" s="39">
        <f>SUMIFS(T_Reservation[MatS4],T_Reservation[Date],T_Cal[[#This Row],[Date]])</f>
        <v>0</v>
      </c>
      <c r="P233" s="39">
        <f>SUMIFS(T_Reservation[MatS5],T_Reservation[Date],T_Cal[[#This Row],[Date]])</f>
        <v>0</v>
      </c>
      <c r="Q233" s="40">
        <f>T_Cal[[#This Row],[Date]]</f>
        <v>46252</v>
      </c>
      <c r="S233" s="42">
        <f>MONTH(T_Cal[[#This Row],[ID]])</f>
        <v>8</v>
      </c>
    </row>
    <row r="234" spans="1:19" ht="15.6" hidden="1" x14ac:dyDescent="0.3">
      <c r="A234" s="5">
        <f t="shared" si="3"/>
        <v>46253</v>
      </c>
      <c r="B234" s="39">
        <f>SUMIFS(T_Reservation[T.poly],T_Reservation[Date],T_Cal[[#This Row],[Date]])</f>
        <v>0</v>
      </c>
      <c r="C234" s="54">
        <f>SUMIFS(T_Reservation[T.ch],T_Reservation[Date],T_Cal[[#This Row],[Date]])</f>
        <v>0</v>
      </c>
      <c r="D234" s="54">
        <f>SUMIFS(T_Reservation[CCTIV],T_Reservation[Date],T_Cal[[#This Row],[Date]])</f>
        <v>0</v>
      </c>
      <c r="E234" s="55">
        <f>SUMIFS(T_Reservation[T3],T_Reservation[Date],T_Cal[[#This Row],[Date]])</f>
        <v>0</v>
      </c>
      <c r="F234" s="39">
        <f>SUMIFS(T_Reservation[T2.5],T_Reservation[Date],T_Cal[[#This Row],[Date]])</f>
        <v>0</v>
      </c>
      <c r="G234" s="39">
        <f>SUMIFS(T_Reservation[Ch-orange],T_Reservation[Date],T_Cal[[#This Row],[Date]])</f>
        <v>0</v>
      </c>
      <c r="H234" s="39">
        <f>SUMIFS(T_Reservation[Ch-beige],T_Reservation[Date],T_Cal[[#This Row],[Date]])</f>
        <v>0</v>
      </c>
      <c r="I234" s="39">
        <f>SUMIFS(T_Reservation[Bc-P],T_Reservation[Date],T_Cal[[#This Row],[Date]])</f>
        <v>0</v>
      </c>
      <c r="J234" s="39">
        <f>SUMIFS(T_Reservation[G-E],T_Reservation[Date],T_Cal[[#This Row],[Date]])</f>
        <v>0</v>
      </c>
      <c r="K234" s="39">
        <f>SUMIFS(T_Reservation[B-V],T_Reservation[Date],T_Cal[[#This Row],[Date]])</f>
        <v>0</v>
      </c>
      <c r="L234" s="39">
        <f>SUMIFS(T_Reservation[MatS1],T_Reservation[Date],T_Cal[[#This Row],[Date]])</f>
        <v>0</v>
      </c>
      <c r="M234" s="39">
        <f>SUMIFS(T_Reservation[Mats2],T_Reservation[Date],T_Cal[[#This Row],[Date]])</f>
        <v>0</v>
      </c>
      <c r="N234" s="39">
        <f>SUMIFS(T_Reservation[MatS3],T_Reservation[Date],T_Cal[[#This Row],[Date]])</f>
        <v>0</v>
      </c>
      <c r="O234" s="39">
        <f>SUMIFS(T_Reservation[MatS4],T_Reservation[Date],T_Cal[[#This Row],[Date]])</f>
        <v>0</v>
      </c>
      <c r="P234" s="39">
        <f>SUMIFS(T_Reservation[MatS5],T_Reservation[Date],T_Cal[[#This Row],[Date]])</f>
        <v>0</v>
      </c>
      <c r="Q234" s="40">
        <f>T_Cal[[#This Row],[Date]]</f>
        <v>46253</v>
      </c>
      <c r="S234" s="42">
        <f>MONTH(T_Cal[[#This Row],[ID]])</f>
        <v>8</v>
      </c>
    </row>
    <row r="235" spans="1:19" ht="15.6" hidden="1" x14ac:dyDescent="0.3">
      <c r="A235" s="5">
        <f t="shared" si="3"/>
        <v>46254</v>
      </c>
      <c r="B235" s="39">
        <f>SUMIFS(T_Reservation[T.poly],T_Reservation[Date],T_Cal[[#This Row],[Date]])</f>
        <v>0</v>
      </c>
      <c r="C235" s="54">
        <f>SUMIFS(T_Reservation[T.ch],T_Reservation[Date],T_Cal[[#This Row],[Date]])</f>
        <v>0</v>
      </c>
      <c r="D235" s="54">
        <f>SUMIFS(T_Reservation[CCTIV],T_Reservation[Date],T_Cal[[#This Row],[Date]])</f>
        <v>0</v>
      </c>
      <c r="E235" s="55">
        <f>SUMIFS(T_Reservation[T3],T_Reservation[Date],T_Cal[[#This Row],[Date]])</f>
        <v>0</v>
      </c>
      <c r="F235" s="39">
        <f>SUMIFS(T_Reservation[T2.5],T_Reservation[Date],T_Cal[[#This Row],[Date]])</f>
        <v>0</v>
      </c>
      <c r="G235" s="39">
        <f>SUMIFS(T_Reservation[Ch-orange],T_Reservation[Date],T_Cal[[#This Row],[Date]])</f>
        <v>0</v>
      </c>
      <c r="H235" s="39">
        <f>SUMIFS(T_Reservation[Ch-beige],T_Reservation[Date],T_Cal[[#This Row],[Date]])</f>
        <v>0</v>
      </c>
      <c r="I235" s="39">
        <f>SUMIFS(T_Reservation[Bc-P],T_Reservation[Date],T_Cal[[#This Row],[Date]])</f>
        <v>0</v>
      </c>
      <c r="J235" s="39">
        <f>SUMIFS(T_Reservation[G-E],T_Reservation[Date],T_Cal[[#This Row],[Date]])</f>
        <v>0</v>
      </c>
      <c r="K235" s="39">
        <f>SUMIFS(T_Reservation[B-V],T_Reservation[Date],T_Cal[[#This Row],[Date]])</f>
        <v>0</v>
      </c>
      <c r="L235" s="39">
        <f>SUMIFS(T_Reservation[MatS1],T_Reservation[Date],T_Cal[[#This Row],[Date]])</f>
        <v>0</v>
      </c>
      <c r="M235" s="39">
        <f>SUMIFS(T_Reservation[Mats2],T_Reservation[Date],T_Cal[[#This Row],[Date]])</f>
        <v>0</v>
      </c>
      <c r="N235" s="39">
        <f>SUMIFS(T_Reservation[MatS3],T_Reservation[Date],T_Cal[[#This Row],[Date]])</f>
        <v>0</v>
      </c>
      <c r="O235" s="39">
        <f>SUMIFS(T_Reservation[MatS4],T_Reservation[Date],T_Cal[[#This Row],[Date]])</f>
        <v>0</v>
      </c>
      <c r="P235" s="39">
        <f>SUMIFS(T_Reservation[MatS5],T_Reservation[Date],T_Cal[[#This Row],[Date]])</f>
        <v>0</v>
      </c>
      <c r="Q235" s="40">
        <f>T_Cal[[#This Row],[Date]]</f>
        <v>46254</v>
      </c>
      <c r="S235" s="42">
        <f>MONTH(T_Cal[[#This Row],[ID]])</f>
        <v>8</v>
      </c>
    </row>
    <row r="236" spans="1:19" ht="15.6" hidden="1" x14ac:dyDescent="0.3">
      <c r="A236" s="5">
        <f t="shared" si="3"/>
        <v>46255</v>
      </c>
      <c r="B236" s="39">
        <f>SUMIFS(T_Reservation[T.poly],T_Reservation[Date],T_Cal[[#This Row],[Date]])</f>
        <v>0</v>
      </c>
      <c r="C236" s="54">
        <f>SUMIFS(T_Reservation[T.ch],T_Reservation[Date],T_Cal[[#This Row],[Date]])</f>
        <v>0</v>
      </c>
      <c r="D236" s="54">
        <f>SUMIFS(T_Reservation[CCTIV],T_Reservation[Date],T_Cal[[#This Row],[Date]])</f>
        <v>0</v>
      </c>
      <c r="E236" s="55">
        <f>SUMIFS(T_Reservation[T3],T_Reservation[Date],T_Cal[[#This Row],[Date]])</f>
        <v>0</v>
      </c>
      <c r="F236" s="39">
        <f>SUMIFS(T_Reservation[T2.5],T_Reservation[Date],T_Cal[[#This Row],[Date]])</f>
        <v>0</v>
      </c>
      <c r="G236" s="39">
        <f>SUMIFS(T_Reservation[Ch-orange],T_Reservation[Date],T_Cal[[#This Row],[Date]])</f>
        <v>0</v>
      </c>
      <c r="H236" s="39">
        <f>SUMIFS(T_Reservation[Ch-beige],T_Reservation[Date],T_Cal[[#This Row],[Date]])</f>
        <v>0</v>
      </c>
      <c r="I236" s="39">
        <f>SUMIFS(T_Reservation[Bc-P],T_Reservation[Date],T_Cal[[#This Row],[Date]])</f>
        <v>0</v>
      </c>
      <c r="J236" s="39">
        <f>SUMIFS(T_Reservation[G-E],T_Reservation[Date],T_Cal[[#This Row],[Date]])</f>
        <v>0</v>
      </c>
      <c r="K236" s="39">
        <f>SUMIFS(T_Reservation[B-V],T_Reservation[Date],T_Cal[[#This Row],[Date]])</f>
        <v>0</v>
      </c>
      <c r="L236" s="39">
        <f>SUMIFS(T_Reservation[MatS1],T_Reservation[Date],T_Cal[[#This Row],[Date]])</f>
        <v>0</v>
      </c>
      <c r="M236" s="39">
        <f>SUMIFS(T_Reservation[Mats2],T_Reservation[Date],T_Cal[[#This Row],[Date]])</f>
        <v>0</v>
      </c>
      <c r="N236" s="39">
        <f>SUMIFS(T_Reservation[MatS3],T_Reservation[Date],T_Cal[[#This Row],[Date]])</f>
        <v>0</v>
      </c>
      <c r="O236" s="39">
        <f>SUMIFS(T_Reservation[MatS4],T_Reservation[Date],T_Cal[[#This Row],[Date]])</f>
        <v>0</v>
      </c>
      <c r="P236" s="39">
        <f>SUMIFS(T_Reservation[MatS5],T_Reservation[Date],T_Cal[[#This Row],[Date]])</f>
        <v>0</v>
      </c>
      <c r="Q236" s="40">
        <f>T_Cal[[#This Row],[Date]]</f>
        <v>46255</v>
      </c>
      <c r="S236" s="42">
        <f>MONTH(T_Cal[[#This Row],[ID]])</f>
        <v>8</v>
      </c>
    </row>
    <row r="237" spans="1:19" ht="15.6" hidden="1" x14ac:dyDescent="0.3">
      <c r="A237" s="5">
        <f t="shared" si="3"/>
        <v>46256</v>
      </c>
      <c r="B237" s="39">
        <f>SUMIFS(T_Reservation[T.poly],T_Reservation[Date],T_Cal[[#This Row],[Date]])</f>
        <v>0</v>
      </c>
      <c r="C237" s="54">
        <f>SUMIFS(T_Reservation[T.ch],T_Reservation[Date],T_Cal[[#This Row],[Date]])</f>
        <v>0</v>
      </c>
      <c r="D237" s="54">
        <f>SUMIFS(T_Reservation[CCTIV],T_Reservation[Date],T_Cal[[#This Row],[Date]])</f>
        <v>0</v>
      </c>
      <c r="E237" s="55">
        <f>SUMIFS(T_Reservation[T3],T_Reservation[Date],T_Cal[[#This Row],[Date]])</f>
        <v>0</v>
      </c>
      <c r="F237" s="39">
        <f>SUMIFS(T_Reservation[T2.5],T_Reservation[Date],T_Cal[[#This Row],[Date]])</f>
        <v>0</v>
      </c>
      <c r="G237" s="39">
        <f>SUMIFS(T_Reservation[Ch-orange],T_Reservation[Date],T_Cal[[#This Row],[Date]])</f>
        <v>0</v>
      </c>
      <c r="H237" s="39">
        <f>SUMIFS(T_Reservation[Ch-beige],T_Reservation[Date],T_Cal[[#This Row],[Date]])</f>
        <v>0</v>
      </c>
      <c r="I237" s="39">
        <f>SUMIFS(T_Reservation[Bc-P],T_Reservation[Date],T_Cal[[#This Row],[Date]])</f>
        <v>0</v>
      </c>
      <c r="J237" s="39">
        <f>SUMIFS(T_Reservation[G-E],T_Reservation[Date],T_Cal[[#This Row],[Date]])</f>
        <v>0</v>
      </c>
      <c r="K237" s="39">
        <f>SUMIFS(T_Reservation[B-V],T_Reservation[Date],T_Cal[[#This Row],[Date]])</f>
        <v>0</v>
      </c>
      <c r="L237" s="39">
        <f>SUMIFS(T_Reservation[MatS1],T_Reservation[Date],T_Cal[[#This Row],[Date]])</f>
        <v>0</v>
      </c>
      <c r="M237" s="39">
        <f>SUMIFS(T_Reservation[Mats2],T_Reservation[Date],T_Cal[[#This Row],[Date]])</f>
        <v>0</v>
      </c>
      <c r="N237" s="39">
        <f>SUMIFS(T_Reservation[MatS3],T_Reservation[Date],T_Cal[[#This Row],[Date]])</f>
        <v>0</v>
      </c>
      <c r="O237" s="39">
        <f>SUMIFS(T_Reservation[MatS4],T_Reservation[Date],T_Cal[[#This Row],[Date]])</f>
        <v>0</v>
      </c>
      <c r="P237" s="39">
        <f>SUMIFS(T_Reservation[MatS5],T_Reservation[Date],T_Cal[[#This Row],[Date]])</f>
        <v>0</v>
      </c>
      <c r="Q237" s="40">
        <f>T_Cal[[#This Row],[Date]]</f>
        <v>46256</v>
      </c>
      <c r="S237" s="42">
        <f>MONTH(T_Cal[[#This Row],[ID]])</f>
        <v>8</v>
      </c>
    </row>
    <row r="238" spans="1:19" ht="15.6" hidden="1" x14ac:dyDescent="0.3">
      <c r="A238" s="5">
        <f t="shared" si="3"/>
        <v>46257</v>
      </c>
      <c r="B238" s="39">
        <f>SUMIFS(T_Reservation[T.poly],T_Reservation[Date],T_Cal[[#This Row],[Date]])</f>
        <v>0</v>
      </c>
      <c r="C238" s="54">
        <f>SUMIFS(T_Reservation[T.ch],T_Reservation[Date],T_Cal[[#This Row],[Date]])</f>
        <v>0</v>
      </c>
      <c r="D238" s="54">
        <f>SUMIFS(T_Reservation[CCTIV],T_Reservation[Date],T_Cal[[#This Row],[Date]])</f>
        <v>0</v>
      </c>
      <c r="E238" s="55">
        <f>SUMIFS(T_Reservation[T3],T_Reservation[Date],T_Cal[[#This Row],[Date]])</f>
        <v>0</v>
      </c>
      <c r="F238" s="39">
        <f>SUMIFS(T_Reservation[T2.5],T_Reservation[Date],T_Cal[[#This Row],[Date]])</f>
        <v>0</v>
      </c>
      <c r="G238" s="39">
        <f>SUMIFS(T_Reservation[Ch-orange],T_Reservation[Date],T_Cal[[#This Row],[Date]])</f>
        <v>0</v>
      </c>
      <c r="H238" s="39">
        <f>SUMIFS(T_Reservation[Ch-beige],T_Reservation[Date],T_Cal[[#This Row],[Date]])</f>
        <v>0</v>
      </c>
      <c r="I238" s="39">
        <f>SUMIFS(T_Reservation[Bc-P],T_Reservation[Date],T_Cal[[#This Row],[Date]])</f>
        <v>0</v>
      </c>
      <c r="J238" s="39">
        <f>SUMIFS(T_Reservation[G-E],T_Reservation[Date],T_Cal[[#This Row],[Date]])</f>
        <v>0</v>
      </c>
      <c r="K238" s="39">
        <f>SUMIFS(T_Reservation[B-V],T_Reservation[Date],T_Cal[[#This Row],[Date]])</f>
        <v>0</v>
      </c>
      <c r="L238" s="39">
        <f>SUMIFS(T_Reservation[MatS1],T_Reservation[Date],T_Cal[[#This Row],[Date]])</f>
        <v>0</v>
      </c>
      <c r="M238" s="39">
        <f>SUMIFS(T_Reservation[Mats2],T_Reservation[Date],T_Cal[[#This Row],[Date]])</f>
        <v>0</v>
      </c>
      <c r="N238" s="39">
        <f>SUMIFS(T_Reservation[MatS3],T_Reservation[Date],T_Cal[[#This Row],[Date]])</f>
        <v>0</v>
      </c>
      <c r="O238" s="39">
        <f>SUMIFS(T_Reservation[MatS4],T_Reservation[Date],T_Cal[[#This Row],[Date]])</f>
        <v>0</v>
      </c>
      <c r="P238" s="39">
        <f>SUMIFS(T_Reservation[MatS5],T_Reservation[Date],T_Cal[[#This Row],[Date]])</f>
        <v>0</v>
      </c>
      <c r="Q238" s="40">
        <f>T_Cal[[#This Row],[Date]]</f>
        <v>46257</v>
      </c>
      <c r="S238" s="42">
        <f>MONTH(T_Cal[[#This Row],[ID]])</f>
        <v>8</v>
      </c>
    </row>
    <row r="239" spans="1:19" ht="15.6" hidden="1" x14ac:dyDescent="0.3">
      <c r="A239" s="5">
        <f t="shared" si="3"/>
        <v>46258</v>
      </c>
      <c r="B239" s="39">
        <f>SUMIFS(T_Reservation[T.poly],T_Reservation[Date],T_Cal[[#This Row],[Date]])</f>
        <v>0</v>
      </c>
      <c r="C239" s="54">
        <f>SUMIFS(T_Reservation[T.ch],T_Reservation[Date],T_Cal[[#This Row],[Date]])</f>
        <v>0</v>
      </c>
      <c r="D239" s="54">
        <f>SUMIFS(T_Reservation[CCTIV],T_Reservation[Date],T_Cal[[#This Row],[Date]])</f>
        <v>0</v>
      </c>
      <c r="E239" s="55">
        <f>SUMIFS(T_Reservation[T3],T_Reservation[Date],T_Cal[[#This Row],[Date]])</f>
        <v>0</v>
      </c>
      <c r="F239" s="39">
        <f>SUMIFS(T_Reservation[T2.5],T_Reservation[Date],T_Cal[[#This Row],[Date]])</f>
        <v>0</v>
      </c>
      <c r="G239" s="39">
        <f>SUMIFS(T_Reservation[Ch-orange],T_Reservation[Date],T_Cal[[#This Row],[Date]])</f>
        <v>0</v>
      </c>
      <c r="H239" s="39">
        <f>SUMIFS(T_Reservation[Ch-beige],T_Reservation[Date],T_Cal[[#This Row],[Date]])</f>
        <v>0</v>
      </c>
      <c r="I239" s="39">
        <f>SUMIFS(T_Reservation[Bc-P],T_Reservation[Date],T_Cal[[#This Row],[Date]])</f>
        <v>0</v>
      </c>
      <c r="J239" s="39">
        <f>SUMIFS(T_Reservation[G-E],T_Reservation[Date],T_Cal[[#This Row],[Date]])</f>
        <v>0</v>
      </c>
      <c r="K239" s="39">
        <f>SUMIFS(T_Reservation[B-V],T_Reservation[Date],T_Cal[[#This Row],[Date]])</f>
        <v>0</v>
      </c>
      <c r="L239" s="39">
        <f>SUMIFS(T_Reservation[MatS1],T_Reservation[Date],T_Cal[[#This Row],[Date]])</f>
        <v>0</v>
      </c>
      <c r="M239" s="39">
        <f>SUMIFS(T_Reservation[Mats2],T_Reservation[Date],T_Cal[[#This Row],[Date]])</f>
        <v>0</v>
      </c>
      <c r="N239" s="39">
        <f>SUMIFS(T_Reservation[MatS3],T_Reservation[Date],T_Cal[[#This Row],[Date]])</f>
        <v>0</v>
      </c>
      <c r="O239" s="39">
        <f>SUMIFS(T_Reservation[MatS4],T_Reservation[Date],T_Cal[[#This Row],[Date]])</f>
        <v>0</v>
      </c>
      <c r="P239" s="39">
        <f>SUMIFS(T_Reservation[MatS5],T_Reservation[Date],T_Cal[[#This Row],[Date]])</f>
        <v>0</v>
      </c>
      <c r="Q239" s="40">
        <f>T_Cal[[#This Row],[Date]]</f>
        <v>46258</v>
      </c>
      <c r="S239" s="42">
        <f>MONTH(T_Cal[[#This Row],[ID]])</f>
        <v>8</v>
      </c>
    </row>
    <row r="240" spans="1:19" ht="15.6" hidden="1" x14ac:dyDescent="0.3">
      <c r="A240" s="5">
        <f t="shared" si="3"/>
        <v>46259</v>
      </c>
      <c r="B240" s="39">
        <f>SUMIFS(T_Reservation[T.poly],T_Reservation[Date],T_Cal[[#This Row],[Date]])</f>
        <v>0</v>
      </c>
      <c r="C240" s="54">
        <f>SUMIFS(T_Reservation[T.ch],T_Reservation[Date],T_Cal[[#This Row],[Date]])</f>
        <v>0</v>
      </c>
      <c r="D240" s="54">
        <f>SUMIFS(T_Reservation[CCTIV],T_Reservation[Date],T_Cal[[#This Row],[Date]])</f>
        <v>0</v>
      </c>
      <c r="E240" s="55">
        <f>SUMIFS(T_Reservation[T3],T_Reservation[Date],T_Cal[[#This Row],[Date]])</f>
        <v>0</v>
      </c>
      <c r="F240" s="39">
        <f>SUMIFS(T_Reservation[T2.5],T_Reservation[Date],T_Cal[[#This Row],[Date]])</f>
        <v>0</v>
      </c>
      <c r="G240" s="39">
        <f>SUMIFS(T_Reservation[Ch-orange],T_Reservation[Date],T_Cal[[#This Row],[Date]])</f>
        <v>0</v>
      </c>
      <c r="H240" s="39">
        <f>SUMIFS(T_Reservation[Ch-beige],T_Reservation[Date],T_Cal[[#This Row],[Date]])</f>
        <v>0</v>
      </c>
      <c r="I240" s="39">
        <f>SUMIFS(T_Reservation[Bc-P],T_Reservation[Date],T_Cal[[#This Row],[Date]])</f>
        <v>0</v>
      </c>
      <c r="J240" s="39">
        <f>SUMIFS(T_Reservation[G-E],T_Reservation[Date],T_Cal[[#This Row],[Date]])</f>
        <v>0</v>
      </c>
      <c r="K240" s="39">
        <f>SUMIFS(T_Reservation[B-V],T_Reservation[Date],T_Cal[[#This Row],[Date]])</f>
        <v>0</v>
      </c>
      <c r="L240" s="39">
        <f>SUMIFS(T_Reservation[MatS1],T_Reservation[Date],T_Cal[[#This Row],[Date]])</f>
        <v>0</v>
      </c>
      <c r="M240" s="39">
        <f>SUMIFS(T_Reservation[Mats2],T_Reservation[Date],T_Cal[[#This Row],[Date]])</f>
        <v>0</v>
      </c>
      <c r="N240" s="39">
        <f>SUMIFS(T_Reservation[MatS3],T_Reservation[Date],T_Cal[[#This Row],[Date]])</f>
        <v>0</v>
      </c>
      <c r="O240" s="39">
        <f>SUMIFS(T_Reservation[MatS4],T_Reservation[Date],T_Cal[[#This Row],[Date]])</f>
        <v>0</v>
      </c>
      <c r="P240" s="39">
        <f>SUMIFS(T_Reservation[MatS5],T_Reservation[Date],T_Cal[[#This Row],[Date]])</f>
        <v>0</v>
      </c>
      <c r="Q240" s="40">
        <f>T_Cal[[#This Row],[Date]]</f>
        <v>46259</v>
      </c>
      <c r="S240" s="42">
        <f>MONTH(T_Cal[[#This Row],[ID]])</f>
        <v>8</v>
      </c>
    </row>
    <row r="241" spans="1:19" ht="15.6" hidden="1" x14ac:dyDescent="0.3">
      <c r="A241" s="5">
        <f t="shared" si="3"/>
        <v>46260</v>
      </c>
      <c r="B241" s="39">
        <f>SUMIFS(T_Reservation[T.poly],T_Reservation[Date],T_Cal[[#This Row],[Date]])</f>
        <v>0</v>
      </c>
      <c r="C241" s="54">
        <f>SUMIFS(T_Reservation[T.ch],T_Reservation[Date],T_Cal[[#This Row],[Date]])</f>
        <v>0</v>
      </c>
      <c r="D241" s="54">
        <f>SUMIFS(T_Reservation[CCTIV],T_Reservation[Date],T_Cal[[#This Row],[Date]])</f>
        <v>0</v>
      </c>
      <c r="E241" s="55">
        <f>SUMIFS(T_Reservation[T3],T_Reservation[Date],T_Cal[[#This Row],[Date]])</f>
        <v>0</v>
      </c>
      <c r="F241" s="39">
        <f>SUMIFS(T_Reservation[T2.5],T_Reservation[Date],T_Cal[[#This Row],[Date]])</f>
        <v>0</v>
      </c>
      <c r="G241" s="39">
        <f>SUMIFS(T_Reservation[Ch-orange],T_Reservation[Date],T_Cal[[#This Row],[Date]])</f>
        <v>0</v>
      </c>
      <c r="H241" s="39">
        <f>SUMIFS(T_Reservation[Ch-beige],T_Reservation[Date],T_Cal[[#This Row],[Date]])</f>
        <v>0</v>
      </c>
      <c r="I241" s="39">
        <f>SUMIFS(T_Reservation[Bc-P],T_Reservation[Date],T_Cal[[#This Row],[Date]])</f>
        <v>0</v>
      </c>
      <c r="J241" s="39">
        <f>SUMIFS(T_Reservation[G-E],T_Reservation[Date],T_Cal[[#This Row],[Date]])</f>
        <v>0</v>
      </c>
      <c r="K241" s="39">
        <f>SUMIFS(T_Reservation[B-V],T_Reservation[Date],T_Cal[[#This Row],[Date]])</f>
        <v>0</v>
      </c>
      <c r="L241" s="39">
        <f>SUMIFS(T_Reservation[MatS1],T_Reservation[Date],T_Cal[[#This Row],[Date]])</f>
        <v>0</v>
      </c>
      <c r="M241" s="39">
        <f>SUMIFS(T_Reservation[Mats2],T_Reservation[Date],T_Cal[[#This Row],[Date]])</f>
        <v>0</v>
      </c>
      <c r="N241" s="39">
        <f>SUMIFS(T_Reservation[MatS3],T_Reservation[Date],T_Cal[[#This Row],[Date]])</f>
        <v>0</v>
      </c>
      <c r="O241" s="39">
        <f>SUMIFS(T_Reservation[MatS4],T_Reservation[Date],T_Cal[[#This Row],[Date]])</f>
        <v>0</v>
      </c>
      <c r="P241" s="39">
        <f>SUMIFS(T_Reservation[MatS5],T_Reservation[Date],T_Cal[[#This Row],[Date]])</f>
        <v>0</v>
      </c>
      <c r="Q241" s="40">
        <f>T_Cal[[#This Row],[Date]]</f>
        <v>46260</v>
      </c>
      <c r="S241" s="42">
        <f>MONTH(T_Cal[[#This Row],[ID]])</f>
        <v>8</v>
      </c>
    </row>
    <row r="242" spans="1:19" ht="15.6" hidden="1" x14ac:dyDescent="0.3">
      <c r="A242" s="5">
        <f t="shared" si="3"/>
        <v>46261</v>
      </c>
      <c r="B242" s="39">
        <f>SUMIFS(T_Reservation[T.poly],T_Reservation[Date],T_Cal[[#This Row],[Date]])</f>
        <v>0</v>
      </c>
      <c r="C242" s="54">
        <f>SUMIFS(T_Reservation[T.ch],T_Reservation[Date],T_Cal[[#This Row],[Date]])</f>
        <v>0</v>
      </c>
      <c r="D242" s="54">
        <f>SUMIFS(T_Reservation[CCTIV],T_Reservation[Date],T_Cal[[#This Row],[Date]])</f>
        <v>0</v>
      </c>
      <c r="E242" s="55">
        <f>SUMIFS(T_Reservation[T3],T_Reservation[Date],T_Cal[[#This Row],[Date]])</f>
        <v>0</v>
      </c>
      <c r="F242" s="39">
        <f>SUMIFS(T_Reservation[T2.5],T_Reservation[Date],T_Cal[[#This Row],[Date]])</f>
        <v>0</v>
      </c>
      <c r="G242" s="39">
        <f>SUMIFS(T_Reservation[Ch-orange],T_Reservation[Date],T_Cal[[#This Row],[Date]])</f>
        <v>0</v>
      </c>
      <c r="H242" s="39">
        <f>SUMIFS(T_Reservation[Ch-beige],T_Reservation[Date],T_Cal[[#This Row],[Date]])</f>
        <v>0</v>
      </c>
      <c r="I242" s="39">
        <f>SUMIFS(T_Reservation[Bc-P],T_Reservation[Date],T_Cal[[#This Row],[Date]])</f>
        <v>0</v>
      </c>
      <c r="J242" s="39">
        <f>SUMIFS(T_Reservation[G-E],T_Reservation[Date],T_Cal[[#This Row],[Date]])</f>
        <v>0</v>
      </c>
      <c r="K242" s="39">
        <f>SUMIFS(T_Reservation[B-V],T_Reservation[Date],T_Cal[[#This Row],[Date]])</f>
        <v>0</v>
      </c>
      <c r="L242" s="39">
        <f>SUMIFS(T_Reservation[MatS1],T_Reservation[Date],T_Cal[[#This Row],[Date]])</f>
        <v>0</v>
      </c>
      <c r="M242" s="39">
        <f>SUMIFS(T_Reservation[Mats2],T_Reservation[Date],T_Cal[[#This Row],[Date]])</f>
        <v>0</v>
      </c>
      <c r="N242" s="39">
        <f>SUMIFS(T_Reservation[MatS3],T_Reservation[Date],T_Cal[[#This Row],[Date]])</f>
        <v>0</v>
      </c>
      <c r="O242" s="39">
        <f>SUMIFS(T_Reservation[MatS4],T_Reservation[Date],T_Cal[[#This Row],[Date]])</f>
        <v>0</v>
      </c>
      <c r="P242" s="39">
        <f>SUMIFS(T_Reservation[MatS5],T_Reservation[Date],T_Cal[[#This Row],[Date]])</f>
        <v>0</v>
      </c>
      <c r="Q242" s="40">
        <f>T_Cal[[#This Row],[Date]]</f>
        <v>46261</v>
      </c>
      <c r="S242" s="42">
        <f>MONTH(T_Cal[[#This Row],[ID]])</f>
        <v>8</v>
      </c>
    </row>
    <row r="243" spans="1:19" ht="15.6" hidden="1" x14ac:dyDescent="0.3">
      <c r="A243" s="5">
        <f t="shared" si="3"/>
        <v>46262</v>
      </c>
      <c r="B243" s="39">
        <f>SUMIFS(T_Reservation[T.poly],T_Reservation[Date],T_Cal[[#This Row],[Date]])</f>
        <v>0</v>
      </c>
      <c r="C243" s="54">
        <f>SUMIFS(T_Reservation[T.ch],T_Reservation[Date],T_Cal[[#This Row],[Date]])</f>
        <v>0</v>
      </c>
      <c r="D243" s="54">
        <f>SUMIFS(T_Reservation[CCTIV],T_Reservation[Date],T_Cal[[#This Row],[Date]])</f>
        <v>0</v>
      </c>
      <c r="E243" s="55">
        <f>SUMIFS(T_Reservation[T3],T_Reservation[Date],T_Cal[[#This Row],[Date]])</f>
        <v>0</v>
      </c>
      <c r="F243" s="39">
        <f>SUMIFS(T_Reservation[T2.5],T_Reservation[Date],T_Cal[[#This Row],[Date]])</f>
        <v>0</v>
      </c>
      <c r="G243" s="39">
        <f>SUMIFS(T_Reservation[Ch-orange],T_Reservation[Date],T_Cal[[#This Row],[Date]])</f>
        <v>0</v>
      </c>
      <c r="H243" s="39">
        <f>SUMIFS(T_Reservation[Ch-beige],T_Reservation[Date],T_Cal[[#This Row],[Date]])</f>
        <v>0</v>
      </c>
      <c r="I243" s="39">
        <f>SUMIFS(T_Reservation[Bc-P],T_Reservation[Date],T_Cal[[#This Row],[Date]])</f>
        <v>0</v>
      </c>
      <c r="J243" s="39">
        <f>SUMIFS(T_Reservation[G-E],T_Reservation[Date],T_Cal[[#This Row],[Date]])</f>
        <v>0</v>
      </c>
      <c r="K243" s="39">
        <f>SUMIFS(T_Reservation[B-V],T_Reservation[Date],T_Cal[[#This Row],[Date]])</f>
        <v>0</v>
      </c>
      <c r="L243" s="39">
        <f>SUMIFS(T_Reservation[MatS1],T_Reservation[Date],T_Cal[[#This Row],[Date]])</f>
        <v>0</v>
      </c>
      <c r="M243" s="39">
        <f>SUMIFS(T_Reservation[Mats2],T_Reservation[Date],T_Cal[[#This Row],[Date]])</f>
        <v>0</v>
      </c>
      <c r="N243" s="39">
        <f>SUMIFS(T_Reservation[MatS3],T_Reservation[Date],T_Cal[[#This Row],[Date]])</f>
        <v>0</v>
      </c>
      <c r="O243" s="39">
        <f>SUMIFS(T_Reservation[MatS4],T_Reservation[Date],T_Cal[[#This Row],[Date]])</f>
        <v>0</v>
      </c>
      <c r="P243" s="39">
        <f>SUMIFS(T_Reservation[MatS5],T_Reservation[Date],T_Cal[[#This Row],[Date]])</f>
        <v>0</v>
      </c>
      <c r="Q243" s="40">
        <f>T_Cal[[#This Row],[Date]]</f>
        <v>46262</v>
      </c>
      <c r="S243" s="42">
        <f>MONTH(T_Cal[[#This Row],[ID]])</f>
        <v>8</v>
      </c>
    </row>
    <row r="244" spans="1:19" ht="15.6" hidden="1" x14ac:dyDescent="0.3">
      <c r="A244" s="5">
        <f t="shared" si="3"/>
        <v>46263</v>
      </c>
      <c r="B244" s="39">
        <f>SUMIFS(T_Reservation[T.poly],T_Reservation[Date],T_Cal[[#This Row],[Date]])</f>
        <v>0</v>
      </c>
      <c r="C244" s="54">
        <f>SUMIFS(T_Reservation[T.ch],T_Reservation[Date],T_Cal[[#This Row],[Date]])</f>
        <v>0</v>
      </c>
      <c r="D244" s="54">
        <f>SUMIFS(T_Reservation[CCTIV],T_Reservation[Date],T_Cal[[#This Row],[Date]])</f>
        <v>0</v>
      </c>
      <c r="E244" s="55">
        <f>SUMIFS(T_Reservation[T3],T_Reservation[Date],T_Cal[[#This Row],[Date]])</f>
        <v>0</v>
      </c>
      <c r="F244" s="39">
        <f>SUMIFS(T_Reservation[T2.5],T_Reservation[Date],T_Cal[[#This Row],[Date]])</f>
        <v>0</v>
      </c>
      <c r="G244" s="39">
        <f>SUMIFS(T_Reservation[Ch-orange],T_Reservation[Date],T_Cal[[#This Row],[Date]])</f>
        <v>0</v>
      </c>
      <c r="H244" s="39">
        <f>SUMIFS(T_Reservation[Ch-beige],T_Reservation[Date],T_Cal[[#This Row],[Date]])</f>
        <v>0</v>
      </c>
      <c r="I244" s="39">
        <f>SUMIFS(T_Reservation[Bc-P],T_Reservation[Date],T_Cal[[#This Row],[Date]])</f>
        <v>0</v>
      </c>
      <c r="J244" s="39">
        <f>SUMIFS(T_Reservation[G-E],T_Reservation[Date],T_Cal[[#This Row],[Date]])</f>
        <v>0</v>
      </c>
      <c r="K244" s="39">
        <f>SUMIFS(T_Reservation[B-V],T_Reservation[Date],T_Cal[[#This Row],[Date]])</f>
        <v>0</v>
      </c>
      <c r="L244" s="39">
        <f>SUMIFS(T_Reservation[MatS1],T_Reservation[Date],T_Cal[[#This Row],[Date]])</f>
        <v>0</v>
      </c>
      <c r="M244" s="39">
        <f>SUMIFS(T_Reservation[Mats2],T_Reservation[Date],T_Cal[[#This Row],[Date]])</f>
        <v>0</v>
      </c>
      <c r="N244" s="39">
        <f>SUMIFS(T_Reservation[MatS3],T_Reservation[Date],T_Cal[[#This Row],[Date]])</f>
        <v>0</v>
      </c>
      <c r="O244" s="39">
        <f>SUMIFS(T_Reservation[MatS4],T_Reservation[Date],T_Cal[[#This Row],[Date]])</f>
        <v>0</v>
      </c>
      <c r="P244" s="39">
        <f>SUMIFS(T_Reservation[MatS5],T_Reservation[Date],T_Cal[[#This Row],[Date]])</f>
        <v>0</v>
      </c>
      <c r="Q244" s="40">
        <f>T_Cal[[#This Row],[Date]]</f>
        <v>46263</v>
      </c>
      <c r="S244" s="42">
        <f>MONTH(T_Cal[[#This Row],[ID]])</f>
        <v>8</v>
      </c>
    </row>
    <row r="245" spans="1:19" ht="15.6" hidden="1" x14ac:dyDescent="0.3">
      <c r="A245" s="5">
        <f t="shared" si="3"/>
        <v>46264</v>
      </c>
      <c r="B245" s="39">
        <f>SUMIFS(T_Reservation[T.poly],T_Reservation[Date],T_Cal[[#This Row],[Date]])</f>
        <v>0</v>
      </c>
      <c r="C245" s="54">
        <f>SUMIFS(T_Reservation[T.ch],T_Reservation[Date],T_Cal[[#This Row],[Date]])</f>
        <v>0</v>
      </c>
      <c r="D245" s="54">
        <f>SUMIFS(T_Reservation[CCTIV],T_Reservation[Date],T_Cal[[#This Row],[Date]])</f>
        <v>0</v>
      </c>
      <c r="E245" s="55">
        <f>SUMIFS(T_Reservation[T3],T_Reservation[Date],T_Cal[[#This Row],[Date]])</f>
        <v>0</v>
      </c>
      <c r="F245" s="39">
        <f>SUMIFS(T_Reservation[T2.5],T_Reservation[Date],T_Cal[[#This Row],[Date]])</f>
        <v>0</v>
      </c>
      <c r="G245" s="39">
        <f>SUMIFS(T_Reservation[Ch-orange],T_Reservation[Date],T_Cal[[#This Row],[Date]])</f>
        <v>0</v>
      </c>
      <c r="H245" s="39">
        <f>SUMIFS(T_Reservation[Ch-beige],T_Reservation[Date],T_Cal[[#This Row],[Date]])</f>
        <v>0</v>
      </c>
      <c r="I245" s="39">
        <f>SUMIFS(T_Reservation[Bc-P],T_Reservation[Date],T_Cal[[#This Row],[Date]])</f>
        <v>0</v>
      </c>
      <c r="J245" s="39">
        <f>SUMIFS(T_Reservation[G-E],T_Reservation[Date],T_Cal[[#This Row],[Date]])</f>
        <v>0</v>
      </c>
      <c r="K245" s="39">
        <f>SUMIFS(T_Reservation[B-V],T_Reservation[Date],T_Cal[[#This Row],[Date]])</f>
        <v>0</v>
      </c>
      <c r="L245" s="39">
        <f>SUMIFS(T_Reservation[MatS1],T_Reservation[Date],T_Cal[[#This Row],[Date]])</f>
        <v>0</v>
      </c>
      <c r="M245" s="39">
        <f>SUMIFS(T_Reservation[Mats2],T_Reservation[Date],T_Cal[[#This Row],[Date]])</f>
        <v>0</v>
      </c>
      <c r="N245" s="39">
        <f>SUMIFS(T_Reservation[MatS3],T_Reservation[Date],T_Cal[[#This Row],[Date]])</f>
        <v>0</v>
      </c>
      <c r="O245" s="39">
        <f>SUMIFS(T_Reservation[MatS4],T_Reservation[Date],T_Cal[[#This Row],[Date]])</f>
        <v>0</v>
      </c>
      <c r="P245" s="39">
        <f>SUMIFS(T_Reservation[MatS5],T_Reservation[Date],T_Cal[[#This Row],[Date]])</f>
        <v>0</v>
      </c>
      <c r="Q245" s="40">
        <f>T_Cal[[#This Row],[Date]]</f>
        <v>46264</v>
      </c>
      <c r="S245" s="42">
        <f>MONTH(T_Cal[[#This Row],[ID]])</f>
        <v>8</v>
      </c>
    </row>
    <row r="246" spans="1:19" ht="15.6" hidden="1" x14ac:dyDescent="0.3">
      <c r="A246" s="5">
        <f t="shared" si="3"/>
        <v>46265</v>
      </c>
      <c r="B246" s="39">
        <f>SUMIFS(T_Reservation[T.poly],T_Reservation[Date],T_Cal[[#This Row],[Date]])</f>
        <v>0</v>
      </c>
      <c r="C246" s="54">
        <f>SUMIFS(T_Reservation[T.ch],T_Reservation[Date],T_Cal[[#This Row],[Date]])</f>
        <v>0</v>
      </c>
      <c r="D246" s="54">
        <f>SUMIFS(T_Reservation[CCTIV],T_Reservation[Date],T_Cal[[#This Row],[Date]])</f>
        <v>0</v>
      </c>
      <c r="E246" s="55">
        <f>SUMIFS(T_Reservation[T3],T_Reservation[Date],T_Cal[[#This Row],[Date]])</f>
        <v>0</v>
      </c>
      <c r="F246" s="39">
        <f>SUMIFS(T_Reservation[T2.5],T_Reservation[Date],T_Cal[[#This Row],[Date]])</f>
        <v>0</v>
      </c>
      <c r="G246" s="39">
        <f>SUMIFS(T_Reservation[Ch-orange],T_Reservation[Date],T_Cal[[#This Row],[Date]])</f>
        <v>0</v>
      </c>
      <c r="H246" s="39">
        <f>SUMIFS(T_Reservation[Ch-beige],T_Reservation[Date],T_Cal[[#This Row],[Date]])</f>
        <v>0</v>
      </c>
      <c r="I246" s="39">
        <f>SUMIFS(T_Reservation[Bc-P],T_Reservation[Date],T_Cal[[#This Row],[Date]])</f>
        <v>0</v>
      </c>
      <c r="J246" s="39">
        <f>SUMIFS(T_Reservation[G-E],T_Reservation[Date],T_Cal[[#This Row],[Date]])</f>
        <v>0</v>
      </c>
      <c r="K246" s="39">
        <f>SUMIFS(T_Reservation[B-V],T_Reservation[Date],T_Cal[[#This Row],[Date]])</f>
        <v>0</v>
      </c>
      <c r="L246" s="39">
        <f>SUMIFS(T_Reservation[MatS1],T_Reservation[Date],T_Cal[[#This Row],[Date]])</f>
        <v>0</v>
      </c>
      <c r="M246" s="39">
        <f>SUMIFS(T_Reservation[Mats2],T_Reservation[Date],T_Cal[[#This Row],[Date]])</f>
        <v>0</v>
      </c>
      <c r="N246" s="39">
        <f>SUMIFS(T_Reservation[MatS3],T_Reservation[Date],T_Cal[[#This Row],[Date]])</f>
        <v>0</v>
      </c>
      <c r="O246" s="39">
        <f>SUMIFS(T_Reservation[MatS4],T_Reservation[Date],T_Cal[[#This Row],[Date]])</f>
        <v>0</v>
      </c>
      <c r="P246" s="39">
        <f>SUMIFS(T_Reservation[MatS5],T_Reservation[Date],T_Cal[[#This Row],[Date]])</f>
        <v>0</v>
      </c>
      <c r="Q246" s="40">
        <f>T_Cal[[#This Row],[Date]]</f>
        <v>46265</v>
      </c>
      <c r="S246" s="42">
        <f>MONTH(T_Cal[[#This Row],[ID]])</f>
        <v>8</v>
      </c>
    </row>
    <row r="247" spans="1:19" ht="15.6" hidden="1" x14ac:dyDescent="0.3">
      <c r="A247" s="5">
        <f t="shared" si="3"/>
        <v>46266</v>
      </c>
      <c r="B247" s="39">
        <f>SUMIFS(T_Reservation[T.poly],T_Reservation[Date],T_Cal[[#This Row],[Date]])</f>
        <v>0</v>
      </c>
      <c r="C247" s="54">
        <f>SUMIFS(T_Reservation[T.ch],T_Reservation[Date],T_Cal[[#This Row],[Date]])</f>
        <v>0</v>
      </c>
      <c r="D247" s="54">
        <f>SUMIFS(T_Reservation[CCTIV],T_Reservation[Date],T_Cal[[#This Row],[Date]])</f>
        <v>0</v>
      </c>
      <c r="E247" s="55">
        <f>SUMIFS(T_Reservation[T3],T_Reservation[Date],T_Cal[[#This Row],[Date]])</f>
        <v>0</v>
      </c>
      <c r="F247" s="39">
        <f>SUMIFS(T_Reservation[T2.5],T_Reservation[Date],T_Cal[[#This Row],[Date]])</f>
        <v>0</v>
      </c>
      <c r="G247" s="39">
        <f>SUMIFS(T_Reservation[Ch-orange],T_Reservation[Date],T_Cal[[#This Row],[Date]])</f>
        <v>0</v>
      </c>
      <c r="H247" s="39">
        <f>SUMIFS(T_Reservation[Ch-beige],T_Reservation[Date],T_Cal[[#This Row],[Date]])</f>
        <v>0</v>
      </c>
      <c r="I247" s="39">
        <f>SUMIFS(T_Reservation[Bc-P],T_Reservation[Date],T_Cal[[#This Row],[Date]])</f>
        <v>0</v>
      </c>
      <c r="J247" s="39">
        <f>SUMIFS(T_Reservation[G-E],T_Reservation[Date],T_Cal[[#This Row],[Date]])</f>
        <v>0</v>
      </c>
      <c r="K247" s="39">
        <f>SUMIFS(T_Reservation[B-V],T_Reservation[Date],T_Cal[[#This Row],[Date]])</f>
        <v>0</v>
      </c>
      <c r="L247" s="39">
        <f>SUMIFS(T_Reservation[MatS1],T_Reservation[Date],T_Cal[[#This Row],[Date]])</f>
        <v>0</v>
      </c>
      <c r="M247" s="39">
        <f>SUMIFS(T_Reservation[Mats2],T_Reservation[Date],T_Cal[[#This Row],[Date]])</f>
        <v>0</v>
      </c>
      <c r="N247" s="39">
        <f>SUMIFS(T_Reservation[MatS3],T_Reservation[Date],T_Cal[[#This Row],[Date]])</f>
        <v>0</v>
      </c>
      <c r="O247" s="39">
        <f>SUMIFS(T_Reservation[MatS4],T_Reservation[Date],T_Cal[[#This Row],[Date]])</f>
        <v>0</v>
      </c>
      <c r="P247" s="39">
        <f>SUMIFS(T_Reservation[MatS5],T_Reservation[Date],T_Cal[[#This Row],[Date]])</f>
        <v>0</v>
      </c>
      <c r="Q247" s="40">
        <f>T_Cal[[#This Row],[Date]]</f>
        <v>46266</v>
      </c>
      <c r="R247" s="43"/>
      <c r="S247" s="42">
        <f>MONTH(T_Cal[[#This Row],[ID]])</f>
        <v>9</v>
      </c>
    </row>
    <row r="248" spans="1:19" ht="15.6" hidden="1" x14ac:dyDescent="0.3">
      <c r="A248" s="5">
        <f t="shared" si="3"/>
        <v>46267</v>
      </c>
      <c r="B248" s="39">
        <f>SUMIFS(T_Reservation[T.poly],T_Reservation[Date],T_Cal[[#This Row],[Date]])</f>
        <v>0</v>
      </c>
      <c r="C248" s="54">
        <f>SUMIFS(T_Reservation[T.ch],T_Reservation[Date],T_Cal[[#This Row],[Date]])</f>
        <v>0</v>
      </c>
      <c r="D248" s="54">
        <f>SUMIFS(T_Reservation[CCTIV],T_Reservation[Date],T_Cal[[#This Row],[Date]])</f>
        <v>0</v>
      </c>
      <c r="E248" s="55">
        <f>SUMIFS(T_Reservation[T3],T_Reservation[Date],T_Cal[[#This Row],[Date]])</f>
        <v>0</v>
      </c>
      <c r="F248" s="39">
        <f>SUMIFS(T_Reservation[T2.5],T_Reservation[Date],T_Cal[[#This Row],[Date]])</f>
        <v>0</v>
      </c>
      <c r="G248" s="39">
        <f>SUMIFS(T_Reservation[Ch-orange],T_Reservation[Date],T_Cal[[#This Row],[Date]])</f>
        <v>0</v>
      </c>
      <c r="H248" s="39">
        <f>SUMIFS(T_Reservation[Ch-beige],T_Reservation[Date],T_Cal[[#This Row],[Date]])</f>
        <v>0</v>
      </c>
      <c r="I248" s="39">
        <f>SUMIFS(T_Reservation[Bc-P],T_Reservation[Date],T_Cal[[#This Row],[Date]])</f>
        <v>0</v>
      </c>
      <c r="J248" s="39">
        <f>SUMIFS(T_Reservation[G-E],T_Reservation[Date],T_Cal[[#This Row],[Date]])</f>
        <v>0</v>
      </c>
      <c r="K248" s="39">
        <f>SUMIFS(T_Reservation[B-V],T_Reservation[Date],T_Cal[[#This Row],[Date]])</f>
        <v>0</v>
      </c>
      <c r="L248" s="39">
        <f>SUMIFS(T_Reservation[MatS1],T_Reservation[Date],T_Cal[[#This Row],[Date]])</f>
        <v>0</v>
      </c>
      <c r="M248" s="39">
        <f>SUMIFS(T_Reservation[Mats2],T_Reservation[Date],T_Cal[[#This Row],[Date]])</f>
        <v>0</v>
      </c>
      <c r="N248" s="39">
        <f>SUMIFS(T_Reservation[MatS3],T_Reservation[Date],T_Cal[[#This Row],[Date]])</f>
        <v>0</v>
      </c>
      <c r="O248" s="39">
        <f>SUMIFS(T_Reservation[MatS4],T_Reservation[Date],T_Cal[[#This Row],[Date]])</f>
        <v>0</v>
      </c>
      <c r="P248" s="39">
        <f>SUMIFS(T_Reservation[MatS5],T_Reservation[Date],T_Cal[[#This Row],[Date]])</f>
        <v>0</v>
      </c>
      <c r="Q248" s="40">
        <f>T_Cal[[#This Row],[Date]]</f>
        <v>46267</v>
      </c>
      <c r="R248" s="43"/>
      <c r="S248" s="42">
        <f>MONTH(T_Cal[[#This Row],[ID]])</f>
        <v>9</v>
      </c>
    </row>
    <row r="249" spans="1:19" ht="15.6" hidden="1" x14ac:dyDescent="0.3">
      <c r="A249" s="5">
        <f t="shared" si="3"/>
        <v>46268</v>
      </c>
      <c r="B249" s="39">
        <f>SUMIFS(T_Reservation[T.poly],T_Reservation[Date],T_Cal[[#This Row],[Date]])</f>
        <v>0</v>
      </c>
      <c r="C249" s="54">
        <f>SUMIFS(T_Reservation[T.ch],T_Reservation[Date],T_Cal[[#This Row],[Date]])</f>
        <v>0</v>
      </c>
      <c r="D249" s="54">
        <f>SUMIFS(T_Reservation[CCTIV],T_Reservation[Date],T_Cal[[#This Row],[Date]])</f>
        <v>0</v>
      </c>
      <c r="E249" s="55">
        <f>SUMIFS(T_Reservation[T3],T_Reservation[Date],T_Cal[[#This Row],[Date]])</f>
        <v>0</v>
      </c>
      <c r="F249" s="39">
        <f>SUMIFS(T_Reservation[T2.5],T_Reservation[Date],T_Cal[[#This Row],[Date]])</f>
        <v>0</v>
      </c>
      <c r="G249" s="39">
        <f>SUMIFS(T_Reservation[Ch-orange],T_Reservation[Date],T_Cal[[#This Row],[Date]])</f>
        <v>0</v>
      </c>
      <c r="H249" s="39">
        <f>SUMIFS(T_Reservation[Ch-beige],T_Reservation[Date],T_Cal[[#This Row],[Date]])</f>
        <v>0</v>
      </c>
      <c r="I249" s="39">
        <f>SUMIFS(T_Reservation[Bc-P],T_Reservation[Date],T_Cal[[#This Row],[Date]])</f>
        <v>0</v>
      </c>
      <c r="J249" s="39">
        <f>SUMIFS(T_Reservation[G-E],T_Reservation[Date],T_Cal[[#This Row],[Date]])</f>
        <v>0</v>
      </c>
      <c r="K249" s="39">
        <f>SUMIFS(T_Reservation[B-V],T_Reservation[Date],T_Cal[[#This Row],[Date]])</f>
        <v>0</v>
      </c>
      <c r="L249" s="39">
        <f>SUMIFS(T_Reservation[MatS1],T_Reservation[Date],T_Cal[[#This Row],[Date]])</f>
        <v>0</v>
      </c>
      <c r="M249" s="39">
        <f>SUMIFS(T_Reservation[Mats2],T_Reservation[Date],T_Cal[[#This Row],[Date]])</f>
        <v>0</v>
      </c>
      <c r="N249" s="39">
        <f>SUMIFS(T_Reservation[MatS3],T_Reservation[Date],T_Cal[[#This Row],[Date]])</f>
        <v>0</v>
      </c>
      <c r="O249" s="39">
        <f>SUMIFS(T_Reservation[MatS4],T_Reservation[Date],T_Cal[[#This Row],[Date]])</f>
        <v>0</v>
      </c>
      <c r="P249" s="39">
        <f>SUMIFS(T_Reservation[MatS5],T_Reservation[Date],T_Cal[[#This Row],[Date]])</f>
        <v>0</v>
      </c>
      <c r="Q249" s="40">
        <f>T_Cal[[#This Row],[Date]]</f>
        <v>46268</v>
      </c>
      <c r="R249" s="43"/>
      <c r="S249" s="42">
        <f>MONTH(T_Cal[[#This Row],[ID]])</f>
        <v>9</v>
      </c>
    </row>
    <row r="250" spans="1:19" ht="15.6" hidden="1" x14ac:dyDescent="0.3">
      <c r="A250" s="5">
        <f t="shared" si="3"/>
        <v>46269</v>
      </c>
      <c r="B250" s="39">
        <f>SUMIFS(T_Reservation[T.poly],T_Reservation[Date],T_Cal[[#This Row],[Date]])</f>
        <v>0</v>
      </c>
      <c r="C250" s="54">
        <f>SUMIFS(T_Reservation[T.ch],T_Reservation[Date],T_Cal[[#This Row],[Date]])</f>
        <v>0</v>
      </c>
      <c r="D250" s="54">
        <f>SUMIFS(T_Reservation[CCTIV],T_Reservation[Date],T_Cal[[#This Row],[Date]])</f>
        <v>0</v>
      </c>
      <c r="E250" s="55">
        <f>SUMIFS(T_Reservation[T3],T_Reservation[Date],T_Cal[[#This Row],[Date]])</f>
        <v>0</v>
      </c>
      <c r="F250" s="39">
        <f>SUMIFS(T_Reservation[T2.5],T_Reservation[Date],T_Cal[[#This Row],[Date]])</f>
        <v>0</v>
      </c>
      <c r="G250" s="39">
        <f>SUMIFS(T_Reservation[Ch-orange],T_Reservation[Date],T_Cal[[#This Row],[Date]])</f>
        <v>0</v>
      </c>
      <c r="H250" s="39">
        <f>SUMIFS(T_Reservation[Ch-beige],T_Reservation[Date],T_Cal[[#This Row],[Date]])</f>
        <v>0</v>
      </c>
      <c r="I250" s="39">
        <f>SUMIFS(T_Reservation[Bc-P],T_Reservation[Date],T_Cal[[#This Row],[Date]])</f>
        <v>0</v>
      </c>
      <c r="J250" s="39">
        <f>SUMIFS(T_Reservation[G-E],T_Reservation[Date],T_Cal[[#This Row],[Date]])</f>
        <v>0</v>
      </c>
      <c r="K250" s="39">
        <f>SUMIFS(T_Reservation[B-V],T_Reservation[Date],T_Cal[[#This Row],[Date]])</f>
        <v>0</v>
      </c>
      <c r="L250" s="39">
        <f>SUMIFS(T_Reservation[MatS1],T_Reservation[Date],T_Cal[[#This Row],[Date]])</f>
        <v>0</v>
      </c>
      <c r="M250" s="39">
        <f>SUMIFS(T_Reservation[Mats2],T_Reservation[Date],T_Cal[[#This Row],[Date]])</f>
        <v>0</v>
      </c>
      <c r="N250" s="39">
        <f>SUMIFS(T_Reservation[MatS3],T_Reservation[Date],T_Cal[[#This Row],[Date]])</f>
        <v>0</v>
      </c>
      <c r="O250" s="39">
        <f>SUMIFS(T_Reservation[MatS4],T_Reservation[Date],T_Cal[[#This Row],[Date]])</f>
        <v>0</v>
      </c>
      <c r="P250" s="39">
        <f>SUMIFS(T_Reservation[MatS5],T_Reservation[Date],T_Cal[[#This Row],[Date]])</f>
        <v>0</v>
      </c>
      <c r="Q250" s="40">
        <f>T_Cal[[#This Row],[Date]]</f>
        <v>46269</v>
      </c>
      <c r="R250" s="43"/>
      <c r="S250" s="42">
        <f>MONTH(T_Cal[[#This Row],[ID]])</f>
        <v>9</v>
      </c>
    </row>
    <row r="251" spans="1:19" ht="15.6" hidden="1" x14ac:dyDescent="0.3">
      <c r="A251" s="5">
        <f t="shared" si="3"/>
        <v>46270</v>
      </c>
      <c r="B251" s="39">
        <f>SUMIFS(T_Reservation[T.poly],T_Reservation[Date],T_Cal[[#This Row],[Date]])</f>
        <v>0</v>
      </c>
      <c r="C251" s="54">
        <f>SUMIFS(T_Reservation[T.ch],T_Reservation[Date],T_Cal[[#This Row],[Date]])</f>
        <v>0</v>
      </c>
      <c r="D251" s="54">
        <f>SUMIFS(T_Reservation[CCTIV],T_Reservation[Date],T_Cal[[#This Row],[Date]])</f>
        <v>0</v>
      </c>
      <c r="E251" s="55">
        <f>SUMIFS(T_Reservation[T3],T_Reservation[Date],T_Cal[[#This Row],[Date]])</f>
        <v>0</v>
      </c>
      <c r="F251" s="39">
        <f>SUMIFS(T_Reservation[T2.5],T_Reservation[Date],T_Cal[[#This Row],[Date]])</f>
        <v>0</v>
      </c>
      <c r="G251" s="39">
        <f>SUMIFS(T_Reservation[Ch-orange],T_Reservation[Date],T_Cal[[#This Row],[Date]])</f>
        <v>0</v>
      </c>
      <c r="H251" s="39">
        <f>SUMIFS(T_Reservation[Ch-beige],T_Reservation[Date],T_Cal[[#This Row],[Date]])</f>
        <v>0</v>
      </c>
      <c r="I251" s="39">
        <f>SUMIFS(T_Reservation[Bc-P],T_Reservation[Date],T_Cal[[#This Row],[Date]])</f>
        <v>0</v>
      </c>
      <c r="J251" s="39">
        <f>SUMIFS(T_Reservation[G-E],T_Reservation[Date],T_Cal[[#This Row],[Date]])</f>
        <v>0</v>
      </c>
      <c r="K251" s="39">
        <f>SUMIFS(T_Reservation[B-V],T_Reservation[Date],T_Cal[[#This Row],[Date]])</f>
        <v>0</v>
      </c>
      <c r="L251" s="39">
        <f>SUMIFS(T_Reservation[MatS1],T_Reservation[Date],T_Cal[[#This Row],[Date]])</f>
        <v>0</v>
      </c>
      <c r="M251" s="39">
        <f>SUMIFS(T_Reservation[Mats2],T_Reservation[Date],T_Cal[[#This Row],[Date]])</f>
        <v>0</v>
      </c>
      <c r="N251" s="39">
        <f>SUMIFS(T_Reservation[MatS3],T_Reservation[Date],T_Cal[[#This Row],[Date]])</f>
        <v>0</v>
      </c>
      <c r="O251" s="39">
        <f>SUMIFS(T_Reservation[MatS4],T_Reservation[Date],T_Cal[[#This Row],[Date]])</f>
        <v>0</v>
      </c>
      <c r="P251" s="39">
        <f>SUMIFS(T_Reservation[MatS5],T_Reservation[Date],T_Cal[[#This Row],[Date]])</f>
        <v>0</v>
      </c>
      <c r="Q251" s="40">
        <f>T_Cal[[#This Row],[Date]]</f>
        <v>46270</v>
      </c>
      <c r="R251" s="43"/>
      <c r="S251" s="42">
        <f>MONTH(T_Cal[[#This Row],[ID]])</f>
        <v>9</v>
      </c>
    </row>
    <row r="252" spans="1:19" ht="15.6" hidden="1" x14ac:dyDescent="0.3">
      <c r="A252" s="5">
        <f t="shared" si="3"/>
        <v>46271</v>
      </c>
      <c r="B252" s="39">
        <f>SUMIFS(T_Reservation[T.poly],T_Reservation[Date],T_Cal[[#This Row],[Date]])</f>
        <v>0</v>
      </c>
      <c r="C252" s="54">
        <f>SUMIFS(T_Reservation[T.ch],T_Reservation[Date],T_Cal[[#This Row],[Date]])</f>
        <v>0</v>
      </c>
      <c r="D252" s="54">
        <f>SUMIFS(T_Reservation[CCTIV],T_Reservation[Date],T_Cal[[#This Row],[Date]])</f>
        <v>0</v>
      </c>
      <c r="E252" s="55">
        <f>SUMIFS(T_Reservation[T3],T_Reservation[Date],T_Cal[[#This Row],[Date]])</f>
        <v>0</v>
      </c>
      <c r="F252" s="39">
        <f>SUMIFS(T_Reservation[T2.5],T_Reservation[Date],T_Cal[[#This Row],[Date]])</f>
        <v>0</v>
      </c>
      <c r="G252" s="39">
        <f>SUMIFS(T_Reservation[Ch-orange],T_Reservation[Date],T_Cal[[#This Row],[Date]])</f>
        <v>0</v>
      </c>
      <c r="H252" s="39">
        <f>SUMIFS(T_Reservation[Ch-beige],T_Reservation[Date],T_Cal[[#This Row],[Date]])</f>
        <v>0</v>
      </c>
      <c r="I252" s="39">
        <f>SUMIFS(T_Reservation[Bc-P],T_Reservation[Date],T_Cal[[#This Row],[Date]])</f>
        <v>0</v>
      </c>
      <c r="J252" s="39">
        <f>SUMIFS(T_Reservation[G-E],T_Reservation[Date],T_Cal[[#This Row],[Date]])</f>
        <v>0</v>
      </c>
      <c r="K252" s="39">
        <f>SUMIFS(T_Reservation[B-V],T_Reservation[Date],T_Cal[[#This Row],[Date]])</f>
        <v>0</v>
      </c>
      <c r="L252" s="39">
        <f>SUMIFS(T_Reservation[MatS1],T_Reservation[Date],T_Cal[[#This Row],[Date]])</f>
        <v>0</v>
      </c>
      <c r="M252" s="39">
        <f>SUMIFS(T_Reservation[Mats2],T_Reservation[Date],T_Cal[[#This Row],[Date]])</f>
        <v>0</v>
      </c>
      <c r="N252" s="39">
        <f>SUMIFS(T_Reservation[MatS3],T_Reservation[Date],T_Cal[[#This Row],[Date]])</f>
        <v>0</v>
      </c>
      <c r="O252" s="39">
        <f>SUMIFS(T_Reservation[MatS4],T_Reservation[Date],T_Cal[[#This Row],[Date]])</f>
        <v>0</v>
      </c>
      <c r="P252" s="39">
        <f>SUMIFS(T_Reservation[MatS5],T_Reservation[Date],T_Cal[[#This Row],[Date]])</f>
        <v>0</v>
      </c>
      <c r="Q252" s="40">
        <f>T_Cal[[#This Row],[Date]]</f>
        <v>46271</v>
      </c>
      <c r="R252" s="43"/>
      <c r="S252" s="42">
        <f>MONTH(T_Cal[[#This Row],[ID]])</f>
        <v>9</v>
      </c>
    </row>
    <row r="253" spans="1:19" ht="15.6" hidden="1" x14ac:dyDescent="0.3">
      <c r="A253" s="5">
        <f t="shared" si="3"/>
        <v>46272</v>
      </c>
      <c r="B253" s="39">
        <f>SUMIFS(T_Reservation[T.poly],T_Reservation[Date],T_Cal[[#This Row],[Date]])</f>
        <v>0</v>
      </c>
      <c r="C253" s="54">
        <f>SUMIFS(T_Reservation[T.ch],T_Reservation[Date],T_Cal[[#This Row],[Date]])</f>
        <v>0</v>
      </c>
      <c r="D253" s="54">
        <f>SUMIFS(T_Reservation[CCTIV],T_Reservation[Date],T_Cal[[#This Row],[Date]])</f>
        <v>0</v>
      </c>
      <c r="E253" s="55">
        <f>SUMIFS(T_Reservation[T3],T_Reservation[Date],T_Cal[[#This Row],[Date]])</f>
        <v>0</v>
      </c>
      <c r="F253" s="39">
        <f>SUMIFS(T_Reservation[T2.5],T_Reservation[Date],T_Cal[[#This Row],[Date]])</f>
        <v>0</v>
      </c>
      <c r="G253" s="39">
        <f>SUMIFS(T_Reservation[Ch-orange],T_Reservation[Date],T_Cal[[#This Row],[Date]])</f>
        <v>0</v>
      </c>
      <c r="H253" s="39">
        <f>SUMIFS(T_Reservation[Ch-beige],T_Reservation[Date],T_Cal[[#This Row],[Date]])</f>
        <v>0</v>
      </c>
      <c r="I253" s="39">
        <f>SUMIFS(T_Reservation[Bc-P],T_Reservation[Date],T_Cal[[#This Row],[Date]])</f>
        <v>0</v>
      </c>
      <c r="J253" s="39">
        <f>SUMIFS(T_Reservation[G-E],T_Reservation[Date],T_Cal[[#This Row],[Date]])</f>
        <v>0</v>
      </c>
      <c r="K253" s="39">
        <f>SUMIFS(T_Reservation[B-V],T_Reservation[Date],T_Cal[[#This Row],[Date]])</f>
        <v>0</v>
      </c>
      <c r="L253" s="39">
        <f>SUMIFS(T_Reservation[MatS1],T_Reservation[Date],T_Cal[[#This Row],[Date]])</f>
        <v>0</v>
      </c>
      <c r="M253" s="39">
        <f>SUMIFS(T_Reservation[Mats2],T_Reservation[Date],T_Cal[[#This Row],[Date]])</f>
        <v>0</v>
      </c>
      <c r="N253" s="39">
        <f>SUMIFS(T_Reservation[MatS3],T_Reservation[Date],T_Cal[[#This Row],[Date]])</f>
        <v>0</v>
      </c>
      <c r="O253" s="39">
        <f>SUMIFS(T_Reservation[MatS4],T_Reservation[Date],T_Cal[[#This Row],[Date]])</f>
        <v>0</v>
      </c>
      <c r="P253" s="39">
        <f>SUMIFS(T_Reservation[MatS5],T_Reservation[Date],T_Cal[[#This Row],[Date]])</f>
        <v>0</v>
      </c>
      <c r="Q253" s="40">
        <f>T_Cal[[#This Row],[Date]]</f>
        <v>46272</v>
      </c>
      <c r="R253" s="43"/>
      <c r="S253" s="42">
        <f>MONTH(T_Cal[[#This Row],[ID]])</f>
        <v>9</v>
      </c>
    </row>
    <row r="254" spans="1:19" ht="15.6" hidden="1" x14ac:dyDescent="0.3">
      <c r="A254" s="5">
        <f t="shared" si="3"/>
        <v>46273</v>
      </c>
      <c r="B254" s="39">
        <f>SUMIFS(T_Reservation[T.poly],T_Reservation[Date],T_Cal[[#This Row],[Date]])</f>
        <v>0</v>
      </c>
      <c r="C254" s="54">
        <f>SUMIFS(T_Reservation[T.ch],T_Reservation[Date],T_Cal[[#This Row],[Date]])</f>
        <v>0</v>
      </c>
      <c r="D254" s="54">
        <f>SUMIFS(T_Reservation[CCTIV],T_Reservation[Date],T_Cal[[#This Row],[Date]])</f>
        <v>0</v>
      </c>
      <c r="E254" s="55">
        <f>SUMIFS(T_Reservation[T3],T_Reservation[Date],T_Cal[[#This Row],[Date]])</f>
        <v>0</v>
      </c>
      <c r="F254" s="39">
        <f>SUMIFS(T_Reservation[T2.5],T_Reservation[Date],T_Cal[[#This Row],[Date]])</f>
        <v>0</v>
      </c>
      <c r="G254" s="39">
        <f>SUMIFS(T_Reservation[Ch-orange],T_Reservation[Date],T_Cal[[#This Row],[Date]])</f>
        <v>0</v>
      </c>
      <c r="H254" s="39">
        <f>SUMIFS(T_Reservation[Ch-beige],T_Reservation[Date],T_Cal[[#This Row],[Date]])</f>
        <v>0</v>
      </c>
      <c r="I254" s="39">
        <f>SUMIFS(T_Reservation[Bc-P],T_Reservation[Date],T_Cal[[#This Row],[Date]])</f>
        <v>0</v>
      </c>
      <c r="J254" s="39">
        <f>SUMIFS(T_Reservation[G-E],T_Reservation[Date],T_Cal[[#This Row],[Date]])</f>
        <v>0</v>
      </c>
      <c r="K254" s="39">
        <f>SUMIFS(T_Reservation[B-V],T_Reservation[Date],T_Cal[[#This Row],[Date]])</f>
        <v>0</v>
      </c>
      <c r="L254" s="39">
        <f>SUMIFS(T_Reservation[MatS1],T_Reservation[Date],T_Cal[[#This Row],[Date]])</f>
        <v>0</v>
      </c>
      <c r="M254" s="39">
        <f>SUMIFS(T_Reservation[Mats2],T_Reservation[Date],T_Cal[[#This Row],[Date]])</f>
        <v>0</v>
      </c>
      <c r="N254" s="39">
        <f>SUMIFS(T_Reservation[MatS3],T_Reservation[Date],T_Cal[[#This Row],[Date]])</f>
        <v>0</v>
      </c>
      <c r="O254" s="39">
        <f>SUMIFS(T_Reservation[MatS4],T_Reservation[Date],T_Cal[[#This Row],[Date]])</f>
        <v>0</v>
      </c>
      <c r="P254" s="39">
        <f>SUMIFS(T_Reservation[MatS5],T_Reservation[Date],T_Cal[[#This Row],[Date]])</f>
        <v>0</v>
      </c>
      <c r="Q254" s="40">
        <f>T_Cal[[#This Row],[Date]]</f>
        <v>46273</v>
      </c>
      <c r="R254" s="43"/>
      <c r="S254" s="42">
        <f>MONTH(T_Cal[[#This Row],[ID]])</f>
        <v>9</v>
      </c>
    </row>
    <row r="255" spans="1:19" ht="15.6" hidden="1" x14ac:dyDescent="0.3">
      <c r="A255" s="5">
        <f t="shared" si="3"/>
        <v>46274</v>
      </c>
      <c r="B255" s="39">
        <f>SUMIFS(T_Reservation[T.poly],T_Reservation[Date],T_Cal[[#This Row],[Date]])</f>
        <v>0</v>
      </c>
      <c r="C255" s="54">
        <f>SUMIFS(T_Reservation[T.ch],T_Reservation[Date],T_Cal[[#This Row],[Date]])</f>
        <v>0</v>
      </c>
      <c r="D255" s="54">
        <f>SUMIFS(T_Reservation[CCTIV],T_Reservation[Date],T_Cal[[#This Row],[Date]])</f>
        <v>0</v>
      </c>
      <c r="E255" s="55">
        <f>SUMIFS(T_Reservation[T3],T_Reservation[Date],T_Cal[[#This Row],[Date]])</f>
        <v>0</v>
      </c>
      <c r="F255" s="39">
        <f>SUMIFS(T_Reservation[T2.5],T_Reservation[Date],T_Cal[[#This Row],[Date]])</f>
        <v>0</v>
      </c>
      <c r="G255" s="39">
        <f>SUMIFS(T_Reservation[Ch-orange],T_Reservation[Date],T_Cal[[#This Row],[Date]])</f>
        <v>0</v>
      </c>
      <c r="H255" s="39">
        <f>SUMIFS(T_Reservation[Ch-beige],T_Reservation[Date],T_Cal[[#This Row],[Date]])</f>
        <v>0</v>
      </c>
      <c r="I255" s="39">
        <f>SUMIFS(T_Reservation[Bc-P],T_Reservation[Date],T_Cal[[#This Row],[Date]])</f>
        <v>0</v>
      </c>
      <c r="J255" s="39">
        <f>SUMIFS(T_Reservation[G-E],T_Reservation[Date],T_Cal[[#This Row],[Date]])</f>
        <v>0</v>
      </c>
      <c r="K255" s="39">
        <f>SUMIFS(T_Reservation[B-V],T_Reservation[Date],T_Cal[[#This Row],[Date]])</f>
        <v>0</v>
      </c>
      <c r="L255" s="39">
        <f>SUMIFS(T_Reservation[MatS1],T_Reservation[Date],T_Cal[[#This Row],[Date]])</f>
        <v>0</v>
      </c>
      <c r="M255" s="39">
        <f>SUMIFS(T_Reservation[Mats2],T_Reservation[Date],T_Cal[[#This Row],[Date]])</f>
        <v>0</v>
      </c>
      <c r="N255" s="39">
        <f>SUMIFS(T_Reservation[MatS3],T_Reservation[Date],T_Cal[[#This Row],[Date]])</f>
        <v>0</v>
      </c>
      <c r="O255" s="39">
        <f>SUMIFS(T_Reservation[MatS4],T_Reservation[Date],T_Cal[[#This Row],[Date]])</f>
        <v>0</v>
      </c>
      <c r="P255" s="39">
        <f>SUMIFS(T_Reservation[MatS5],T_Reservation[Date],T_Cal[[#This Row],[Date]])</f>
        <v>0</v>
      </c>
      <c r="Q255" s="40">
        <f>T_Cal[[#This Row],[Date]]</f>
        <v>46274</v>
      </c>
      <c r="R255" s="43"/>
      <c r="S255" s="42">
        <f>MONTH(T_Cal[[#This Row],[ID]])</f>
        <v>9</v>
      </c>
    </row>
    <row r="256" spans="1:19" ht="15.6" hidden="1" x14ac:dyDescent="0.3">
      <c r="A256" s="5">
        <f t="shared" si="3"/>
        <v>46275</v>
      </c>
      <c r="B256" s="39">
        <f>SUMIFS(T_Reservation[T.poly],T_Reservation[Date],T_Cal[[#This Row],[Date]])</f>
        <v>0</v>
      </c>
      <c r="C256" s="54">
        <f>SUMIFS(T_Reservation[T.ch],T_Reservation[Date],T_Cal[[#This Row],[Date]])</f>
        <v>0</v>
      </c>
      <c r="D256" s="54">
        <f>SUMIFS(T_Reservation[CCTIV],T_Reservation[Date],T_Cal[[#This Row],[Date]])</f>
        <v>0</v>
      </c>
      <c r="E256" s="55">
        <f>SUMIFS(T_Reservation[T3],T_Reservation[Date],T_Cal[[#This Row],[Date]])</f>
        <v>0</v>
      </c>
      <c r="F256" s="39">
        <f>SUMIFS(T_Reservation[T2.5],T_Reservation[Date],T_Cal[[#This Row],[Date]])</f>
        <v>0</v>
      </c>
      <c r="G256" s="39">
        <f>SUMIFS(T_Reservation[Ch-orange],T_Reservation[Date],T_Cal[[#This Row],[Date]])</f>
        <v>0</v>
      </c>
      <c r="H256" s="39">
        <f>SUMIFS(T_Reservation[Ch-beige],T_Reservation[Date],T_Cal[[#This Row],[Date]])</f>
        <v>0</v>
      </c>
      <c r="I256" s="39">
        <f>SUMIFS(T_Reservation[Bc-P],T_Reservation[Date],T_Cal[[#This Row],[Date]])</f>
        <v>0</v>
      </c>
      <c r="J256" s="39">
        <f>SUMIFS(T_Reservation[G-E],T_Reservation[Date],T_Cal[[#This Row],[Date]])</f>
        <v>0</v>
      </c>
      <c r="K256" s="39">
        <f>SUMIFS(T_Reservation[B-V],T_Reservation[Date],T_Cal[[#This Row],[Date]])</f>
        <v>0</v>
      </c>
      <c r="L256" s="39">
        <f>SUMIFS(T_Reservation[MatS1],T_Reservation[Date],T_Cal[[#This Row],[Date]])</f>
        <v>0</v>
      </c>
      <c r="M256" s="39">
        <f>SUMIFS(T_Reservation[Mats2],T_Reservation[Date],T_Cal[[#This Row],[Date]])</f>
        <v>0</v>
      </c>
      <c r="N256" s="39">
        <f>SUMIFS(T_Reservation[MatS3],T_Reservation[Date],T_Cal[[#This Row],[Date]])</f>
        <v>0</v>
      </c>
      <c r="O256" s="39">
        <f>SUMIFS(T_Reservation[MatS4],T_Reservation[Date],T_Cal[[#This Row],[Date]])</f>
        <v>0</v>
      </c>
      <c r="P256" s="39">
        <f>SUMIFS(T_Reservation[MatS5],T_Reservation[Date],T_Cal[[#This Row],[Date]])</f>
        <v>0</v>
      </c>
      <c r="Q256" s="40">
        <f>T_Cal[[#This Row],[Date]]</f>
        <v>46275</v>
      </c>
      <c r="R256" s="43"/>
      <c r="S256" s="42">
        <f>MONTH(T_Cal[[#This Row],[ID]])</f>
        <v>9</v>
      </c>
    </row>
    <row r="257" spans="1:19" ht="15.6" hidden="1" x14ac:dyDescent="0.3">
      <c r="A257" s="5">
        <f t="shared" si="3"/>
        <v>46276</v>
      </c>
      <c r="B257" s="39">
        <f>SUMIFS(T_Reservation[T.poly],T_Reservation[Date],T_Cal[[#This Row],[Date]])</f>
        <v>0</v>
      </c>
      <c r="C257" s="54">
        <f>SUMIFS(T_Reservation[T.ch],T_Reservation[Date],T_Cal[[#This Row],[Date]])</f>
        <v>0</v>
      </c>
      <c r="D257" s="54">
        <f>SUMIFS(T_Reservation[CCTIV],T_Reservation[Date],T_Cal[[#This Row],[Date]])</f>
        <v>0</v>
      </c>
      <c r="E257" s="55">
        <f>SUMIFS(T_Reservation[T3],T_Reservation[Date],T_Cal[[#This Row],[Date]])</f>
        <v>0</v>
      </c>
      <c r="F257" s="39">
        <f>SUMIFS(T_Reservation[T2.5],T_Reservation[Date],T_Cal[[#This Row],[Date]])</f>
        <v>0</v>
      </c>
      <c r="G257" s="39">
        <f>SUMIFS(T_Reservation[Ch-orange],T_Reservation[Date],T_Cal[[#This Row],[Date]])</f>
        <v>0</v>
      </c>
      <c r="H257" s="39">
        <f>SUMIFS(T_Reservation[Ch-beige],T_Reservation[Date],T_Cal[[#This Row],[Date]])</f>
        <v>0</v>
      </c>
      <c r="I257" s="39">
        <f>SUMIFS(T_Reservation[Bc-P],T_Reservation[Date],T_Cal[[#This Row],[Date]])</f>
        <v>0</v>
      </c>
      <c r="J257" s="39">
        <f>SUMIFS(T_Reservation[G-E],T_Reservation[Date],T_Cal[[#This Row],[Date]])</f>
        <v>0</v>
      </c>
      <c r="K257" s="39">
        <f>SUMIFS(T_Reservation[B-V],T_Reservation[Date],T_Cal[[#This Row],[Date]])</f>
        <v>0</v>
      </c>
      <c r="L257" s="39">
        <f>SUMIFS(T_Reservation[MatS1],T_Reservation[Date],T_Cal[[#This Row],[Date]])</f>
        <v>0</v>
      </c>
      <c r="M257" s="39">
        <f>SUMIFS(T_Reservation[Mats2],T_Reservation[Date],T_Cal[[#This Row],[Date]])</f>
        <v>0</v>
      </c>
      <c r="N257" s="39">
        <f>SUMIFS(T_Reservation[MatS3],T_Reservation[Date],T_Cal[[#This Row],[Date]])</f>
        <v>0</v>
      </c>
      <c r="O257" s="39">
        <f>SUMIFS(T_Reservation[MatS4],T_Reservation[Date],T_Cal[[#This Row],[Date]])</f>
        <v>0</v>
      </c>
      <c r="P257" s="39">
        <f>SUMIFS(T_Reservation[MatS5],T_Reservation[Date],T_Cal[[#This Row],[Date]])</f>
        <v>0</v>
      </c>
      <c r="Q257" s="40">
        <f>T_Cal[[#This Row],[Date]]</f>
        <v>46276</v>
      </c>
      <c r="R257" s="43"/>
      <c r="S257" s="42">
        <f>MONTH(T_Cal[[#This Row],[ID]])</f>
        <v>9</v>
      </c>
    </row>
    <row r="258" spans="1:19" ht="15.6" hidden="1" x14ac:dyDescent="0.3">
      <c r="A258" s="5">
        <f t="shared" si="3"/>
        <v>46277</v>
      </c>
      <c r="B258" s="39">
        <f>SUMIFS(T_Reservation[T.poly],T_Reservation[Date],T_Cal[[#This Row],[Date]])</f>
        <v>0</v>
      </c>
      <c r="C258" s="54">
        <f>SUMIFS(T_Reservation[T.ch],T_Reservation[Date],T_Cal[[#This Row],[Date]])</f>
        <v>0</v>
      </c>
      <c r="D258" s="54">
        <f>SUMIFS(T_Reservation[CCTIV],T_Reservation[Date],T_Cal[[#This Row],[Date]])</f>
        <v>0</v>
      </c>
      <c r="E258" s="55">
        <f>SUMIFS(T_Reservation[T3],T_Reservation[Date],T_Cal[[#This Row],[Date]])</f>
        <v>0</v>
      </c>
      <c r="F258" s="39">
        <f>SUMIFS(T_Reservation[T2.5],T_Reservation[Date],T_Cal[[#This Row],[Date]])</f>
        <v>0</v>
      </c>
      <c r="G258" s="39">
        <f>SUMIFS(T_Reservation[Ch-orange],T_Reservation[Date],T_Cal[[#This Row],[Date]])</f>
        <v>0</v>
      </c>
      <c r="H258" s="39">
        <f>SUMIFS(T_Reservation[Ch-beige],T_Reservation[Date],T_Cal[[#This Row],[Date]])</f>
        <v>0</v>
      </c>
      <c r="I258" s="39">
        <f>SUMIFS(T_Reservation[Bc-P],T_Reservation[Date],T_Cal[[#This Row],[Date]])</f>
        <v>0</v>
      </c>
      <c r="J258" s="39">
        <f>SUMIFS(T_Reservation[G-E],T_Reservation[Date],T_Cal[[#This Row],[Date]])</f>
        <v>0</v>
      </c>
      <c r="K258" s="39">
        <f>SUMIFS(T_Reservation[B-V],T_Reservation[Date],T_Cal[[#This Row],[Date]])</f>
        <v>0</v>
      </c>
      <c r="L258" s="39">
        <f>SUMIFS(T_Reservation[MatS1],T_Reservation[Date],T_Cal[[#This Row],[Date]])</f>
        <v>0</v>
      </c>
      <c r="M258" s="39">
        <f>SUMIFS(T_Reservation[Mats2],T_Reservation[Date],T_Cal[[#This Row],[Date]])</f>
        <v>0</v>
      </c>
      <c r="N258" s="39">
        <f>SUMIFS(T_Reservation[MatS3],T_Reservation[Date],T_Cal[[#This Row],[Date]])</f>
        <v>0</v>
      </c>
      <c r="O258" s="39">
        <f>SUMIFS(T_Reservation[MatS4],T_Reservation[Date],T_Cal[[#This Row],[Date]])</f>
        <v>0</v>
      </c>
      <c r="P258" s="39">
        <f>SUMIFS(T_Reservation[MatS5],T_Reservation[Date],T_Cal[[#This Row],[Date]])</f>
        <v>0</v>
      </c>
      <c r="Q258" s="40">
        <f>T_Cal[[#This Row],[Date]]</f>
        <v>46277</v>
      </c>
      <c r="R258" s="43"/>
      <c r="S258" s="42">
        <f>MONTH(T_Cal[[#This Row],[ID]])</f>
        <v>9</v>
      </c>
    </row>
    <row r="259" spans="1:19" ht="15.6" hidden="1" x14ac:dyDescent="0.3">
      <c r="A259" s="5">
        <f t="shared" si="3"/>
        <v>46278</v>
      </c>
      <c r="B259" s="39">
        <f>SUMIFS(T_Reservation[T.poly],T_Reservation[Date],T_Cal[[#This Row],[Date]])</f>
        <v>0</v>
      </c>
      <c r="C259" s="54">
        <f>SUMIFS(T_Reservation[T.ch],T_Reservation[Date],T_Cal[[#This Row],[Date]])</f>
        <v>0</v>
      </c>
      <c r="D259" s="54">
        <f>SUMIFS(T_Reservation[CCTIV],T_Reservation[Date],T_Cal[[#This Row],[Date]])</f>
        <v>0</v>
      </c>
      <c r="E259" s="55">
        <f>SUMIFS(T_Reservation[T3],T_Reservation[Date],T_Cal[[#This Row],[Date]])</f>
        <v>0</v>
      </c>
      <c r="F259" s="39">
        <f>SUMIFS(T_Reservation[T2.5],T_Reservation[Date],T_Cal[[#This Row],[Date]])</f>
        <v>0</v>
      </c>
      <c r="G259" s="39">
        <f>SUMIFS(T_Reservation[Ch-orange],T_Reservation[Date],T_Cal[[#This Row],[Date]])</f>
        <v>0</v>
      </c>
      <c r="H259" s="39">
        <f>SUMIFS(T_Reservation[Ch-beige],T_Reservation[Date],T_Cal[[#This Row],[Date]])</f>
        <v>0</v>
      </c>
      <c r="I259" s="39">
        <f>SUMIFS(T_Reservation[Bc-P],T_Reservation[Date],T_Cal[[#This Row],[Date]])</f>
        <v>0</v>
      </c>
      <c r="J259" s="39">
        <f>SUMIFS(T_Reservation[G-E],T_Reservation[Date],T_Cal[[#This Row],[Date]])</f>
        <v>0</v>
      </c>
      <c r="K259" s="39">
        <f>SUMIFS(T_Reservation[B-V],T_Reservation[Date],T_Cal[[#This Row],[Date]])</f>
        <v>0</v>
      </c>
      <c r="L259" s="39">
        <f>SUMIFS(T_Reservation[MatS1],T_Reservation[Date],T_Cal[[#This Row],[Date]])</f>
        <v>0</v>
      </c>
      <c r="M259" s="39">
        <f>SUMIFS(T_Reservation[Mats2],T_Reservation[Date],T_Cal[[#This Row],[Date]])</f>
        <v>0</v>
      </c>
      <c r="N259" s="39">
        <f>SUMIFS(T_Reservation[MatS3],T_Reservation[Date],T_Cal[[#This Row],[Date]])</f>
        <v>0</v>
      </c>
      <c r="O259" s="39">
        <f>SUMIFS(T_Reservation[MatS4],T_Reservation[Date],T_Cal[[#This Row],[Date]])</f>
        <v>0</v>
      </c>
      <c r="P259" s="39">
        <f>SUMIFS(T_Reservation[MatS5],T_Reservation[Date],T_Cal[[#This Row],[Date]])</f>
        <v>0</v>
      </c>
      <c r="Q259" s="40">
        <f>T_Cal[[#This Row],[Date]]</f>
        <v>46278</v>
      </c>
      <c r="R259" s="43"/>
      <c r="S259" s="42">
        <f>MONTH(T_Cal[[#This Row],[ID]])</f>
        <v>9</v>
      </c>
    </row>
    <row r="260" spans="1:19" ht="15.6" hidden="1" x14ac:dyDescent="0.3">
      <c r="A260" s="5">
        <f t="shared" si="3"/>
        <v>46279</v>
      </c>
      <c r="B260" s="39">
        <f>SUMIFS(T_Reservation[T.poly],T_Reservation[Date],T_Cal[[#This Row],[Date]])</f>
        <v>0</v>
      </c>
      <c r="C260" s="54">
        <f>SUMIFS(T_Reservation[T.ch],T_Reservation[Date],T_Cal[[#This Row],[Date]])</f>
        <v>0</v>
      </c>
      <c r="D260" s="54">
        <f>SUMIFS(T_Reservation[CCTIV],T_Reservation[Date],T_Cal[[#This Row],[Date]])</f>
        <v>0</v>
      </c>
      <c r="E260" s="55">
        <f>SUMIFS(T_Reservation[T3],T_Reservation[Date],T_Cal[[#This Row],[Date]])</f>
        <v>0</v>
      </c>
      <c r="F260" s="39">
        <f>SUMIFS(T_Reservation[T2.5],T_Reservation[Date],T_Cal[[#This Row],[Date]])</f>
        <v>0</v>
      </c>
      <c r="G260" s="39">
        <f>SUMIFS(T_Reservation[Ch-orange],T_Reservation[Date],T_Cal[[#This Row],[Date]])</f>
        <v>0</v>
      </c>
      <c r="H260" s="39">
        <f>SUMIFS(T_Reservation[Ch-beige],T_Reservation[Date],T_Cal[[#This Row],[Date]])</f>
        <v>0</v>
      </c>
      <c r="I260" s="39">
        <f>SUMIFS(T_Reservation[Bc-P],T_Reservation[Date],T_Cal[[#This Row],[Date]])</f>
        <v>0</v>
      </c>
      <c r="J260" s="39">
        <f>SUMIFS(T_Reservation[G-E],T_Reservation[Date],T_Cal[[#This Row],[Date]])</f>
        <v>0</v>
      </c>
      <c r="K260" s="39">
        <f>SUMIFS(T_Reservation[B-V],T_Reservation[Date],T_Cal[[#This Row],[Date]])</f>
        <v>0</v>
      </c>
      <c r="L260" s="39">
        <f>SUMIFS(T_Reservation[MatS1],T_Reservation[Date],T_Cal[[#This Row],[Date]])</f>
        <v>0</v>
      </c>
      <c r="M260" s="39">
        <f>SUMIFS(T_Reservation[Mats2],T_Reservation[Date],T_Cal[[#This Row],[Date]])</f>
        <v>0</v>
      </c>
      <c r="N260" s="39">
        <f>SUMIFS(T_Reservation[MatS3],T_Reservation[Date],T_Cal[[#This Row],[Date]])</f>
        <v>0</v>
      </c>
      <c r="O260" s="39">
        <f>SUMIFS(T_Reservation[MatS4],T_Reservation[Date],T_Cal[[#This Row],[Date]])</f>
        <v>0</v>
      </c>
      <c r="P260" s="39">
        <f>SUMIFS(T_Reservation[MatS5],T_Reservation[Date],T_Cal[[#This Row],[Date]])</f>
        <v>0</v>
      </c>
      <c r="Q260" s="40">
        <f>T_Cal[[#This Row],[Date]]</f>
        <v>46279</v>
      </c>
      <c r="R260" s="43"/>
      <c r="S260" s="42">
        <f>MONTH(T_Cal[[#This Row],[ID]])</f>
        <v>9</v>
      </c>
    </row>
    <row r="261" spans="1:19" ht="15.6" hidden="1" x14ac:dyDescent="0.3">
      <c r="A261" s="5">
        <f t="shared" si="3"/>
        <v>46280</v>
      </c>
      <c r="B261" s="39">
        <f>SUMIFS(T_Reservation[T.poly],T_Reservation[Date],T_Cal[[#This Row],[Date]])</f>
        <v>0</v>
      </c>
      <c r="C261" s="54">
        <f>SUMIFS(T_Reservation[T.ch],T_Reservation[Date],T_Cal[[#This Row],[Date]])</f>
        <v>0</v>
      </c>
      <c r="D261" s="54">
        <f>SUMIFS(T_Reservation[CCTIV],T_Reservation[Date],T_Cal[[#This Row],[Date]])</f>
        <v>0</v>
      </c>
      <c r="E261" s="55">
        <f>SUMIFS(T_Reservation[T3],T_Reservation[Date],T_Cal[[#This Row],[Date]])</f>
        <v>0</v>
      </c>
      <c r="F261" s="39">
        <f>SUMIFS(T_Reservation[T2.5],T_Reservation[Date],T_Cal[[#This Row],[Date]])</f>
        <v>0</v>
      </c>
      <c r="G261" s="39">
        <f>SUMIFS(T_Reservation[Ch-orange],T_Reservation[Date],T_Cal[[#This Row],[Date]])</f>
        <v>0</v>
      </c>
      <c r="H261" s="39">
        <f>SUMIFS(T_Reservation[Ch-beige],T_Reservation[Date],T_Cal[[#This Row],[Date]])</f>
        <v>0</v>
      </c>
      <c r="I261" s="39">
        <f>SUMIFS(T_Reservation[Bc-P],T_Reservation[Date],T_Cal[[#This Row],[Date]])</f>
        <v>0</v>
      </c>
      <c r="J261" s="39">
        <f>SUMIFS(T_Reservation[G-E],T_Reservation[Date],T_Cal[[#This Row],[Date]])</f>
        <v>0</v>
      </c>
      <c r="K261" s="39">
        <f>SUMIFS(T_Reservation[B-V],T_Reservation[Date],T_Cal[[#This Row],[Date]])</f>
        <v>0</v>
      </c>
      <c r="L261" s="39">
        <f>SUMIFS(T_Reservation[MatS1],T_Reservation[Date],T_Cal[[#This Row],[Date]])</f>
        <v>0</v>
      </c>
      <c r="M261" s="39">
        <f>SUMIFS(T_Reservation[Mats2],T_Reservation[Date],T_Cal[[#This Row],[Date]])</f>
        <v>0</v>
      </c>
      <c r="N261" s="39">
        <f>SUMIFS(T_Reservation[MatS3],T_Reservation[Date],T_Cal[[#This Row],[Date]])</f>
        <v>0</v>
      </c>
      <c r="O261" s="39">
        <f>SUMIFS(T_Reservation[MatS4],T_Reservation[Date],T_Cal[[#This Row],[Date]])</f>
        <v>0</v>
      </c>
      <c r="P261" s="39">
        <f>SUMIFS(T_Reservation[MatS5],T_Reservation[Date],T_Cal[[#This Row],[Date]])</f>
        <v>0</v>
      </c>
      <c r="Q261" s="40">
        <f>T_Cal[[#This Row],[Date]]</f>
        <v>46280</v>
      </c>
      <c r="R261" s="43"/>
      <c r="S261" s="42">
        <f>MONTH(T_Cal[[#This Row],[ID]])</f>
        <v>9</v>
      </c>
    </row>
    <row r="262" spans="1:19" ht="15.6" hidden="1" x14ac:dyDescent="0.3">
      <c r="A262" s="5">
        <f t="shared" ref="A262:A325" si="4">A261+1</f>
        <v>46281</v>
      </c>
      <c r="B262" s="39">
        <f>SUMIFS(T_Reservation[T.poly],T_Reservation[Date],T_Cal[[#This Row],[Date]])</f>
        <v>0</v>
      </c>
      <c r="C262" s="54">
        <f>SUMIFS(T_Reservation[T.ch],T_Reservation[Date],T_Cal[[#This Row],[Date]])</f>
        <v>0</v>
      </c>
      <c r="D262" s="54">
        <f>SUMIFS(T_Reservation[CCTIV],T_Reservation[Date],T_Cal[[#This Row],[Date]])</f>
        <v>0</v>
      </c>
      <c r="E262" s="55">
        <f>SUMIFS(T_Reservation[T3],T_Reservation[Date],T_Cal[[#This Row],[Date]])</f>
        <v>0</v>
      </c>
      <c r="F262" s="39">
        <f>SUMIFS(T_Reservation[T2.5],T_Reservation[Date],T_Cal[[#This Row],[Date]])</f>
        <v>0</v>
      </c>
      <c r="G262" s="39">
        <f>SUMIFS(T_Reservation[Ch-orange],T_Reservation[Date],T_Cal[[#This Row],[Date]])</f>
        <v>0</v>
      </c>
      <c r="H262" s="39">
        <f>SUMIFS(T_Reservation[Ch-beige],T_Reservation[Date],T_Cal[[#This Row],[Date]])</f>
        <v>0</v>
      </c>
      <c r="I262" s="39">
        <f>SUMIFS(T_Reservation[Bc-P],T_Reservation[Date],T_Cal[[#This Row],[Date]])</f>
        <v>0</v>
      </c>
      <c r="J262" s="39">
        <f>SUMIFS(T_Reservation[G-E],T_Reservation[Date],T_Cal[[#This Row],[Date]])</f>
        <v>0</v>
      </c>
      <c r="K262" s="39">
        <f>SUMIFS(T_Reservation[B-V],T_Reservation[Date],T_Cal[[#This Row],[Date]])</f>
        <v>0</v>
      </c>
      <c r="L262" s="39">
        <f>SUMIFS(T_Reservation[MatS1],T_Reservation[Date],T_Cal[[#This Row],[Date]])</f>
        <v>0</v>
      </c>
      <c r="M262" s="39">
        <f>SUMIFS(T_Reservation[Mats2],T_Reservation[Date],T_Cal[[#This Row],[Date]])</f>
        <v>0</v>
      </c>
      <c r="N262" s="39">
        <f>SUMIFS(T_Reservation[MatS3],T_Reservation[Date],T_Cal[[#This Row],[Date]])</f>
        <v>0</v>
      </c>
      <c r="O262" s="39">
        <f>SUMIFS(T_Reservation[MatS4],T_Reservation[Date],T_Cal[[#This Row],[Date]])</f>
        <v>0</v>
      </c>
      <c r="P262" s="39">
        <f>SUMIFS(T_Reservation[MatS5],T_Reservation[Date],T_Cal[[#This Row],[Date]])</f>
        <v>0</v>
      </c>
      <c r="Q262" s="40">
        <f>T_Cal[[#This Row],[Date]]</f>
        <v>46281</v>
      </c>
      <c r="R262" s="43"/>
      <c r="S262" s="42">
        <f>MONTH(T_Cal[[#This Row],[ID]])</f>
        <v>9</v>
      </c>
    </row>
    <row r="263" spans="1:19" ht="15.6" hidden="1" x14ac:dyDescent="0.3">
      <c r="A263" s="5">
        <f t="shared" si="4"/>
        <v>46282</v>
      </c>
      <c r="B263" s="39">
        <f>SUMIFS(T_Reservation[T.poly],T_Reservation[Date],T_Cal[[#This Row],[Date]])</f>
        <v>0</v>
      </c>
      <c r="C263" s="54">
        <f>SUMIFS(T_Reservation[T.ch],T_Reservation[Date],T_Cal[[#This Row],[Date]])</f>
        <v>0</v>
      </c>
      <c r="D263" s="54">
        <f>SUMIFS(T_Reservation[CCTIV],T_Reservation[Date],T_Cal[[#This Row],[Date]])</f>
        <v>0</v>
      </c>
      <c r="E263" s="55">
        <f>SUMIFS(T_Reservation[T3],T_Reservation[Date],T_Cal[[#This Row],[Date]])</f>
        <v>0</v>
      </c>
      <c r="F263" s="39">
        <f>SUMIFS(T_Reservation[T2.5],T_Reservation[Date],T_Cal[[#This Row],[Date]])</f>
        <v>0</v>
      </c>
      <c r="G263" s="39">
        <f>SUMIFS(T_Reservation[Ch-orange],T_Reservation[Date],T_Cal[[#This Row],[Date]])</f>
        <v>0</v>
      </c>
      <c r="H263" s="39">
        <f>SUMIFS(T_Reservation[Ch-beige],T_Reservation[Date],T_Cal[[#This Row],[Date]])</f>
        <v>0</v>
      </c>
      <c r="I263" s="39">
        <f>SUMIFS(T_Reservation[Bc-P],T_Reservation[Date],T_Cal[[#This Row],[Date]])</f>
        <v>0</v>
      </c>
      <c r="J263" s="39">
        <f>SUMIFS(T_Reservation[G-E],T_Reservation[Date],T_Cal[[#This Row],[Date]])</f>
        <v>0</v>
      </c>
      <c r="K263" s="39">
        <f>SUMIFS(T_Reservation[B-V],T_Reservation[Date],T_Cal[[#This Row],[Date]])</f>
        <v>0</v>
      </c>
      <c r="L263" s="39">
        <f>SUMIFS(T_Reservation[MatS1],T_Reservation[Date],T_Cal[[#This Row],[Date]])</f>
        <v>0</v>
      </c>
      <c r="M263" s="39">
        <f>SUMIFS(T_Reservation[Mats2],T_Reservation[Date],T_Cal[[#This Row],[Date]])</f>
        <v>0</v>
      </c>
      <c r="N263" s="39">
        <f>SUMIFS(T_Reservation[MatS3],T_Reservation[Date],T_Cal[[#This Row],[Date]])</f>
        <v>0</v>
      </c>
      <c r="O263" s="39">
        <f>SUMIFS(T_Reservation[MatS4],T_Reservation[Date],T_Cal[[#This Row],[Date]])</f>
        <v>0</v>
      </c>
      <c r="P263" s="39">
        <f>SUMIFS(T_Reservation[MatS5],T_Reservation[Date],T_Cal[[#This Row],[Date]])</f>
        <v>0</v>
      </c>
      <c r="Q263" s="40">
        <f>T_Cal[[#This Row],[Date]]</f>
        <v>46282</v>
      </c>
      <c r="R263" s="43"/>
      <c r="S263" s="42">
        <f>MONTH(T_Cal[[#This Row],[ID]])</f>
        <v>9</v>
      </c>
    </row>
    <row r="264" spans="1:19" ht="15.6" hidden="1" x14ac:dyDescent="0.3">
      <c r="A264" s="5">
        <f t="shared" si="4"/>
        <v>46283</v>
      </c>
      <c r="B264" s="39">
        <f>SUMIFS(T_Reservation[T.poly],T_Reservation[Date],T_Cal[[#This Row],[Date]])</f>
        <v>0</v>
      </c>
      <c r="C264" s="54">
        <f>SUMIFS(T_Reservation[T.ch],T_Reservation[Date],T_Cal[[#This Row],[Date]])</f>
        <v>0</v>
      </c>
      <c r="D264" s="54">
        <f>SUMIFS(T_Reservation[CCTIV],T_Reservation[Date],T_Cal[[#This Row],[Date]])</f>
        <v>0</v>
      </c>
      <c r="E264" s="55">
        <f>SUMIFS(T_Reservation[T3],T_Reservation[Date],T_Cal[[#This Row],[Date]])</f>
        <v>0</v>
      </c>
      <c r="F264" s="39">
        <f>SUMIFS(T_Reservation[T2.5],T_Reservation[Date],T_Cal[[#This Row],[Date]])</f>
        <v>0</v>
      </c>
      <c r="G264" s="39">
        <f>SUMIFS(T_Reservation[Ch-orange],T_Reservation[Date],T_Cal[[#This Row],[Date]])</f>
        <v>0</v>
      </c>
      <c r="H264" s="39">
        <f>SUMIFS(T_Reservation[Ch-beige],T_Reservation[Date],T_Cal[[#This Row],[Date]])</f>
        <v>0</v>
      </c>
      <c r="I264" s="39">
        <f>SUMIFS(T_Reservation[Bc-P],T_Reservation[Date],T_Cal[[#This Row],[Date]])</f>
        <v>0</v>
      </c>
      <c r="J264" s="39">
        <f>SUMIFS(T_Reservation[G-E],T_Reservation[Date],T_Cal[[#This Row],[Date]])</f>
        <v>0</v>
      </c>
      <c r="K264" s="39">
        <f>SUMIFS(T_Reservation[B-V],T_Reservation[Date],T_Cal[[#This Row],[Date]])</f>
        <v>0</v>
      </c>
      <c r="L264" s="39">
        <f>SUMIFS(T_Reservation[MatS1],T_Reservation[Date],T_Cal[[#This Row],[Date]])</f>
        <v>0</v>
      </c>
      <c r="M264" s="39">
        <f>SUMIFS(T_Reservation[Mats2],T_Reservation[Date],T_Cal[[#This Row],[Date]])</f>
        <v>0</v>
      </c>
      <c r="N264" s="39">
        <f>SUMIFS(T_Reservation[MatS3],T_Reservation[Date],T_Cal[[#This Row],[Date]])</f>
        <v>0</v>
      </c>
      <c r="O264" s="39">
        <f>SUMIFS(T_Reservation[MatS4],T_Reservation[Date],T_Cal[[#This Row],[Date]])</f>
        <v>0</v>
      </c>
      <c r="P264" s="39">
        <f>SUMIFS(T_Reservation[MatS5],T_Reservation[Date],T_Cal[[#This Row],[Date]])</f>
        <v>0</v>
      </c>
      <c r="Q264" s="40">
        <f>T_Cal[[#This Row],[Date]]</f>
        <v>46283</v>
      </c>
      <c r="R264" s="43"/>
      <c r="S264" s="42">
        <f>MONTH(T_Cal[[#This Row],[ID]])</f>
        <v>9</v>
      </c>
    </row>
    <row r="265" spans="1:19" ht="15.6" hidden="1" x14ac:dyDescent="0.3">
      <c r="A265" s="5">
        <f t="shared" si="4"/>
        <v>46284</v>
      </c>
      <c r="B265" s="39">
        <f>SUMIFS(T_Reservation[T.poly],T_Reservation[Date],T_Cal[[#This Row],[Date]])</f>
        <v>0</v>
      </c>
      <c r="C265" s="54">
        <f>SUMIFS(T_Reservation[T.ch],T_Reservation[Date],T_Cal[[#This Row],[Date]])</f>
        <v>0</v>
      </c>
      <c r="D265" s="54">
        <f>SUMIFS(T_Reservation[CCTIV],T_Reservation[Date],T_Cal[[#This Row],[Date]])</f>
        <v>0</v>
      </c>
      <c r="E265" s="55">
        <f>SUMIFS(T_Reservation[T3],T_Reservation[Date],T_Cal[[#This Row],[Date]])</f>
        <v>0</v>
      </c>
      <c r="F265" s="39">
        <f>SUMIFS(T_Reservation[T2.5],T_Reservation[Date],T_Cal[[#This Row],[Date]])</f>
        <v>0</v>
      </c>
      <c r="G265" s="39">
        <f>SUMIFS(T_Reservation[Ch-orange],T_Reservation[Date],T_Cal[[#This Row],[Date]])</f>
        <v>0</v>
      </c>
      <c r="H265" s="39">
        <f>SUMIFS(T_Reservation[Ch-beige],T_Reservation[Date],T_Cal[[#This Row],[Date]])</f>
        <v>0</v>
      </c>
      <c r="I265" s="39">
        <f>SUMIFS(T_Reservation[Bc-P],T_Reservation[Date],T_Cal[[#This Row],[Date]])</f>
        <v>0</v>
      </c>
      <c r="J265" s="39">
        <f>SUMIFS(T_Reservation[G-E],T_Reservation[Date],T_Cal[[#This Row],[Date]])</f>
        <v>0</v>
      </c>
      <c r="K265" s="39">
        <f>SUMIFS(T_Reservation[B-V],T_Reservation[Date],T_Cal[[#This Row],[Date]])</f>
        <v>0</v>
      </c>
      <c r="L265" s="39">
        <f>SUMIFS(T_Reservation[MatS1],T_Reservation[Date],T_Cal[[#This Row],[Date]])</f>
        <v>0</v>
      </c>
      <c r="M265" s="39">
        <f>SUMIFS(T_Reservation[Mats2],T_Reservation[Date],T_Cal[[#This Row],[Date]])</f>
        <v>0</v>
      </c>
      <c r="N265" s="39">
        <f>SUMIFS(T_Reservation[MatS3],T_Reservation[Date],T_Cal[[#This Row],[Date]])</f>
        <v>0</v>
      </c>
      <c r="O265" s="39">
        <f>SUMIFS(T_Reservation[MatS4],T_Reservation[Date],T_Cal[[#This Row],[Date]])</f>
        <v>0</v>
      </c>
      <c r="P265" s="39">
        <f>SUMIFS(T_Reservation[MatS5],T_Reservation[Date],T_Cal[[#This Row],[Date]])</f>
        <v>0</v>
      </c>
      <c r="Q265" s="40">
        <f>T_Cal[[#This Row],[Date]]</f>
        <v>46284</v>
      </c>
      <c r="R265" s="43"/>
      <c r="S265" s="42">
        <f>MONTH(T_Cal[[#This Row],[ID]])</f>
        <v>9</v>
      </c>
    </row>
    <row r="266" spans="1:19" ht="15.6" hidden="1" x14ac:dyDescent="0.3">
      <c r="A266" s="5">
        <f t="shared" si="4"/>
        <v>46285</v>
      </c>
      <c r="B266" s="39">
        <f>SUMIFS(T_Reservation[T.poly],T_Reservation[Date],T_Cal[[#This Row],[Date]])</f>
        <v>0</v>
      </c>
      <c r="C266" s="54">
        <f>SUMIFS(T_Reservation[T.ch],T_Reservation[Date],T_Cal[[#This Row],[Date]])</f>
        <v>0</v>
      </c>
      <c r="D266" s="54">
        <f>SUMIFS(T_Reservation[CCTIV],T_Reservation[Date],T_Cal[[#This Row],[Date]])</f>
        <v>0</v>
      </c>
      <c r="E266" s="55">
        <f>SUMIFS(T_Reservation[T3],T_Reservation[Date],T_Cal[[#This Row],[Date]])</f>
        <v>0</v>
      </c>
      <c r="F266" s="39">
        <f>SUMIFS(T_Reservation[T2.5],T_Reservation[Date],T_Cal[[#This Row],[Date]])</f>
        <v>0</v>
      </c>
      <c r="G266" s="39">
        <f>SUMIFS(T_Reservation[Ch-orange],T_Reservation[Date],T_Cal[[#This Row],[Date]])</f>
        <v>0</v>
      </c>
      <c r="H266" s="39">
        <f>SUMIFS(T_Reservation[Ch-beige],T_Reservation[Date],T_Cal[[#This Row],[Date]])</f>
        <v>0</v>
      </c>
      <c r="I266" s="39">
        <f>SUMIFS(T_Reservation[Bc-P],T_Reservation[Date],T_Cal[[#This Row],[Date]])</f>
        <v>0</v>
      </c>
      <c r="J266" s="39">
        <f>SUMIFS(T_Reservation[G-E],T_Reservation[Date],T_Cal[[#This Row],[Date]])</f>
        <v>0</v>
      </c>
      <c r="K266" s="39">
        <f>SUMIFS(T_Reservation[B-V],T_Reservation[Date],T_Cal[[#This Row],[Date]])</f>
        <v>0</v>
      </c>
      <c r="L266" s="39">
        <f>SUMIFS(T_Reservation[MatS1],T_Reservation[Date],T_Cal[[#This Row],[Date]])</f>
        <v>0</v>
      </c>
      <c r="M266" s="39">
        <f>SUMIFS(T_Reservation[Mats2],T_Reservation[Date],T_Cal[[#This Row],[Date]])</f>
        <v>0</v>
      </c>
      <c r="N266" s="39">
        <f>SUMIFS(T_Reservation[MatS3],T_Reservation[Date],T_Cal[[#This Row],[Date]])</f>
        <v>0</v>
      </c>
      <c r="O266" s="39">
        <f>SUMIFS(T_Reservation[MatS4],T_Reservation[Date],T_Cal[[#This Row],[Date]])</f>
        <v>0</v>
      </c>
      <c r="P266" s="39">
        <f>SUMIFS(T_Reservation[MatS5],T_Reservation[Date],T_Cal[[#This Row],[Date]])</f>
        <v>0</v>
      </c>
      <c r="Q266" s="40">
        <f>T_Cal[[#This Row],[Date]]</f>
        <v>46285</v>
      </c>
      <c r="R266" s="43"/>
      <c r="S266" s="42">
        <f>MONTH(T_Cal[[#This Row],[ID]])</f>
        <v>9</v>
      </c>
    </row>
    <row r="267" spans="1:19" ht="15.6" hidden="1" x14ac:dyDescent="0.3">
      <c r="A267" s="5">
        <f t="shared" si="4"/>
        <v>46286</v>
      </c>
      <c r="B267" s="39">
        <f>SUMIFS(T_Reservation[T.poly],T_Reservation[Date],T_Cal[[#This Row],[Date]])</f>
        <v>0</v>
      </c>
      <c r="C267" s="54">
        <f>SUMIFS(T_Reservation[T.ch],T_Reservation[Date],T_Cal[[#This Row],[Date]])</f>
        <v>0</v>
      </c>
      <c r="D267" s="54">
        <f>SUMIFS(T_Reservation[CCTIV],T_Reservation[Date],T_Cal[[#This Row],[Date]])</f>
        <v>0</v>
      </c>
      <c r="E267" s="55">
        <f>SUMIFS(T_Reservation[T3],T_Reservation[Date],T_Cal[[#This Row],[Date]])</f>
        <v>0</v>
      </c>
      <c r="F267" s="39">
        <f>SUMIFS(T_Reservation[T2.5],T_Reservation[Date],T_Cal[[#This Row],[Date]])</f>
        <v>0</v>
      </c>
      <c r="G267" s="39">
        <f>SUMIFS(T_Reservation[Ch-orange],T_Reservation[Date],T_Cal[[#This Row],[Date]])</f>
        <v>0</v>
      </c>
      <c r="H267" s="39">
        <f>SUMIFS(T_Reservation[Ch-beige],T_Reservation[Date],T_Cal[[#This Row],[Date]])</f>
        <v>0</v>
      </c>
      <c r="I267" s="39">
        <f>SUMIFS(T_Reservation[Bc-P],T_Reservation[Date],T_Cal[[#This Row],[Date]])</f>
        <v>0</v>
      </c>
      <c r="J267" s="39">
        <f>SUMIFS(T_Reservation[G-E],T_Reservation[Date],T_Cal[[#This Row],[Date]])</f>
        <v>0</v>
      </c>
      <c r="K267" s="39">
        <f>SUMIFS(T_Reservation[B-V],T_Reservation[Date],T_Cal[[#This Row],[Date]])</f>
        <v>0</v>
      </c>
      <c r="L267" s="39">
        <f>SUMIFS(T_Reservation[MatS1],T_Reservation[Date],T_Cal[[#This Row],[Date]])</f>
        <v>0</v>
      </c>
      <c r="M267" s="39">
        <f>SUMIFS(T_Reservation[Mats2],T_Reservation[Date],T_Cal[[#This Row],[Date]])</f>
        <v>0</v>
      </c>
      <c r="N267" s="39">
        <f>SUMIFS(T_Reservation[MatS3],T_Reservation[Date],T_Cal[[#This Row],[Date]])</f>
        <v>0</v>
      </c>
      <c r="O267" s="39">
        <f>SUMIFS(T_Reservation[MatS4],T_Reservation[Date],T_Cal[[#This Row],[Date]])</f>
        <v>0</v>
      </c>
      <c r="P267" s="39">
        <f>SUMIFS(T_Reservation[MatS5],T_Reservation[Date],T_Cal[[#This Row],[Date]])</f>
        <v>0</v>
      </c>
      <c r="Q267" s="40">
        <f>T_Cal[[#This Row],[Date]]</f>
        <v>46286</v>
      </c>
      <c r="R267" s="43"/>
      <c r="S267" s="42">
        <f>MONTH(T_Cal[[#This Row],[ID]])</f>
        <v>9</v>
      </c>
    </row>
    <row r="268" spans="1:19" ht="15.6" hidden="1" x14ac:dyDescent="0.3">
      <c r="A268" s="5">
        <f t="shared" si="4"/>
        <v>46287</v>
      </c>
      <c r="B268" s="39">
        <f>SUMIFS(T_Reservation[T.poly],T_Reservation[Date],T_Cal[[#This Row],[Date]])</f>
        <v>0</v>
      </c>
      <c r="C268" s="54">
        <f>SUMIFS(T_Reservation[T.ch],T_Reservation[Date],T_Cal[[#This Row],[Date]])</f>
        <v>0</v>
      </c>
      <c r="D268" s="54">
        <f>SUMIFS(T_Reservation[CCTIV],T_Reservation[Date],T_Cal[[#This Row],[Date]])</f>
        <v>0</v>
      </c>
      <c r="E268" s="55">
        <f>SUMIFS(T_Reservation[T3],T_Reservation[Date],T_Cal[[#This Row],[Date]])</f>
        <v>0</v>
      </c>
      <c r="F268" s="39">
        <f>SUMIFS(T_Reservation[T2.5],T_Reservation[Date],T_Cal[[#This Row],[Date]])</f>
        <v>0</v>
      </c>
      <c r="G268" s="39">
        <f>SUMIFS(T_Reservation[Ch-orange],T_Reservation[Date],T_Cal[[#This Row],[Date]])</f>
        <v>0</v>
      </c>
      <c r="H268" s="39">
        <f>SUMIFS(T_Reservation[Ch-beige],T_Reservation[Date],T_Cal[[#This Row],[Date]])</f>
        <v>0</v>
      </c>
      <c r="I268" s="39">
        <f>SUMIFS(T_Reservation[Bc-P],T_Reservation[Date],T_Cal[[#This Row],[Date]])</f>
        <v>0</v>
      </c>
      <c r="J268" s="39">
        <f>SUMIFS(T_Reservation[G-E],T_Reservation[Date],T_Cal[[#This Row],[Date]])</f>
        <v>0</v>
      </c>
      <c r="K268" s="39">
        <f>SUMIFS(T_Reservation[B-V],T_Reservation[Date],T_Cal[[#This Row],[Date]])</f>
        <v>0</v>
      </c>
      <c r="L268" s="39">
        <f>SUMIFS(T_Reservation[MatS1],T_Reservation[Date],T_Cal[[#This Row],[Date]])</f>
        <v>0</v>
      </c>
      <c r="M268" s="39">
        <f>SUMIFS(T_Reservation[Mats2],T_Reservation[Date],T_Cal[[#This Row],[Date]])</f>
        <v>0</v>
      </c>
      <c r="N268" s="39">
        <f>SUMIFS(T_Reservation[MatS3],T_Reservation[Date],T_Cal[[#This Row],[Date]])</f>
        <v>0</v>
      </c>
      <c r="O268" s="39">
        <f>SUMIFS(T_Reservation[MatS4],T_Reservation[Date],T_Cal[[#This Row],[Date]])</f>
        <v>0</v>
      </c>
      <c r="P268" s="39">
        <f>SUMIFS(T_Reservation[MatS5],T_Reservation[Date],T_Cal[[#This Row],[Date]])</f>
        <v>0</v>
      </c>
      <c r="Q268" s="40">
        <f>T_Cal[[#This Row],[Date]]</f>
        <v>46287</v>
      </c>
      <c r="R268" s="43"/>
      <c r="S268" s="42">
        <f>MONTH(T_Cal[[#This Row],[ID]])</f>
        <v>9</v>
      </c>
    </row>
    <row r="269" spans="1:19" ht="15.6" hidden="1" x14ac:dyDescent="0.3">
      <c r="A269" s="5">
        <f t="shared" si="4"/>
        <v>46288</v>
      </c>
      <c r="B269" s="39">
        <f>SUMIFS(T_Reservation[T.poly],T_Reservation[Date],T_Cal[[#This Row],[Date]])</f>
        <v>0</v>
      </c>
      <c r="C269" s="54">
        <f>SUMIFS(T_Reservation[T.ch],T_Reservation[Date],T_Cal[[#This Row],[Date]])</f>
        <v>0</v>
      </c>
      <c r="D269" s="54">
        <f>SUMIFS(T_Reservation[CCTIV],T_Reservation[Date],T_Cal[[#This Row],[Date]])</f>
        <v>0</v>
      </c>
      <c r="E269" s="55">
        <f>SUMIFS(T_Reservation[T3],T_Reservation[Date],T_Cal[[#This Row],[Date]])</f>
        <v>0</v>
      </c>
      <c r="F269" s="39">
        <f>SUMIFS(T_Reservation[T2.5],T_Reservation[Date],T_Cal[[#This Row],[Date]])</f>
        <v>0</v>
      </c>
      <c r="G269" s="39">
        <f>SUMIFS(T_Reservation[Ch-orange],T_Reservation[Date],T_Cal[[#This Row],[Date]])</f>
        <v>0</v>
      </c>
      <c r="H269" s="39">
        <f>SUMIFS(T_Reservation[Ch-beige],T_Reservation[Date],T_Cal[[#This Row],[Date]])</f>
        <v>0</v>
      </c>
      <c r="I269" s="39">
        <f>SUMIFS(T_Reservation[Bc-P],T_Reservation[Date],T_Cal[[#This Row],[Date]])</f>
        <v>0</v>
      </c>
      <c r="J269" s="39">
        <f>SUMIFS(T_Reservation[G-E],T_Reservation[Date],T_Cal[[#This Row],[Date]])</f>
        <v>0</v>
      </c>
      <c r="K269" s="39">
        <f>SUMIFS(T_Reservation[B-V],T_Reservation[Date],T_Cal[[#This Row],[Date]])</f>
        <v>0</v>
      </c>
      <c r="L269" s="39">
        <f>SUMIFS(T_Reservation[MatS1],T_Reservation[Date],T_Cal[[#This Row],[Date]])</f>
        <v>0</v>
      </c>
      <c r="M269" s="39">
        <f>SUMIFS(T_Reservation[Mats2],T_Reservation[Date],T_Cal[[#This Row],[Date]])</f>
        <v>0</v>
      </c>
      <c r="N269" s="39">
        <f>SUMIFS(T_Reservation[MatS3],T_Reservation[Date],T_Cal[[#This Row],[Date]])</f>
        <v>0</v>
      </c>
      <c r="O269" s="39">
        <f>SUMIFS(T_Reservation[MatS4],T_Reservation[Date],T_Cal[[#This Row],[Date]])</f>
        <v>0</v>
      </c>
      <c r="P269" s="39">
        <f>SUMIFS(T_Reservation[MatS5],T_Reservation[Date],T_Cal[[#This Row],[Date]])</f>
        <v>0</v>
      </c>
      <c r="Q269" s="40">
        <f>T_Cal[[#This Row],[Date]]</f>
        <v>46288</v>
      </c>
      <c r="R269" s="43"/>
      <c r="S269" s="42">
        <f>MONTH(T_Cal[[#This Row],[ID]])</f>
        <v>9</v>
      </c>
    </row>
    <row r="270" spans="1:19" ht="15.6" hidden="1" x14ac:dyDescent="0.3">
      <c r="A270" s="5">
        <f t="shared" si="4"/>
        <v>46289</v>
      </c>
      <c r="B270" s="39">
        <f>SUMIFS(T_Reservation[T.poly],T_Reservation[Date],T_Cal[[#This Row],[Date]])</f>
        <v>0</v>
      </c>
      <c r="C270" s="54">
        <f>SUMIFS(T_Reservation[T.ch],T_Reservation[Date],T_Cal[[#This Row],[Date]])</f>
        <v>0</v>
      </c>
      <c r="D270" s="54">
        <f>SUMIFS(T_Reservation[CCTIV],T_Reservation[Date],T_Cal[[#This Row],[Date]])</f>
        <v>0</v>
      </c>
      <c r="E270" s="55">
        <f>SUMIFS(T_Reservation[T3],T_Reservation[Date],T_Cal[[#This Row],[Date]])</f>
        <v>0</v>
      </c>
      <c r="F270" s="39">
        <f>SUMIFS(T_Reservation[T2.5],T_Reservation[Date],T_Cal[[#This Row],[Date]])</f>
        <v>0</v>
      </c>
      <c r="G270" s="39">
        <f>SUMIFS(T_Reservation[Ch-orange],T_Reservation[Date],T_Cal[[#This Row],[Date]])</f>
        <v>0</v>
      </c>
      <c r="H270" s="39">
        <f>SUMIFS(T_Reservation[Ch-beige],T_Reservation[Date],T_Cal[[#This Row],[Date]])</f>
        <v>0</v>
      </c>
      <c r="I270" s="39">
        <f>SUMIFS(T_Reservation[Bc-P],T_Reservation[Date],T_Cal[[#This Row],[Date]])</f>
        <v>0</v>
      </c>
      <c r="J270" s="39">
        <f>SUMIFS(T_Reservation[G-E],T_Reservation[Date],T_Cal[[#This Row],[Date]])</f>
        <v>0</v>
      </c>
      <c r="K270" s="39">
        <f>SUMIFS(T_Reservation[B-V],T_Reservation[Date],T_Cal[[#This Row],[Date]])</f>
        <v>0</v>
      </c>
      <c r="L270" s="39">
        <f>SUMIFS(T_Reservation[MatS1],T_Reservation[Date],T_Cal[[#This Row],[Date]])</f>
        <v>0</v>
      </c>
      <c r="M270" s="39">
        <f>SUMIFS(T_Reservation[Mats2],T_Reservation[Date],T_Cal[[#This Row],[Date]])</f>
        <v>0</v>
      </c>
      <c r="N270" s="39">
        <f>SUMIFS(T_Reservation[MatS3],T_Reservation[Date],T_Cal[[#This Row],[Date]])</f>
        <v>0</v>
      </c>
      <c r="O270" s="39">
        <f>SUMIFS(T_Reservation[MatS4],T_Reservation[Date],T_Cal[[#This Row],[Date]])</f>
        <v>0</v>
      </c>
      <c r="P270" s="39">
        <f>SUMIFS(T_Reservation[MatS5],T_Reservation[Date],T_Cal[[#This Row],[Date]])</f>
        <v>0</v>
      </c>
      <c r="Q270" s="40">
        <f>T_Cal[[#This Row],[Date]]</f>
        <v>46289</v>
      </c>
      <c r="R270" s="43"/>
      <c r="S270" s="42">
        <f>MONTH(T_Cal[[#This Row],[ID]])</f>
        <v>9</v>
      </c>
    </row>
    <row r="271" spans="1:19" ht="15.6" hidden="1" x14ac:dyDescent="0.3">
      <c r="A271" s="5">
        <f t="shared" si="4"/>
        <v>46290</v>
      </c>
      <c r="B271" s="39">
        <f>SUMIFS(T_Reservation[T.poly],T_Reservation[Date],T_Cal[[#This Row],[Date]])</f>
        <v>0</v>
      </c>
      <c r="C271" s="54">
        <f>SUMIFS(T_Reservation[T.ch],T_Reservation[Date],T_Cal[[#This Row],[Date]])</f>
        <v>0</v>
      </c>
      <c r="D271" s="54">
        <f>SUMIFS(T_Reservation[CCTIV],T_Reservation[Date],T_Cal[[#This Row],[Date]])</f>
        <v>0</v>
      </c>
      <c r="E271" s="55">
        <f>SUMIFS(T_Reservation[T3],T_Reservation[Date],T_Cal[[#This Row],[Date]])</f>
        <v>0</v>
      </c>
      <c r="F271" s="39">
        <f>SUMIFS(T_Reservation[T2.5],T_Reservation[Date],T_Cal[[#This Row],[Date]])</f>
        <v>0</v>
      </c>
      <c r="G271" s="39">
        <f>SUMIFS(T_Reservation[Ch-orange],T_Reservation[Date],T_Cal[[#This Row],[Date]])</f>
        <v>0</v>
      </c>
      <c r="H271" s="39">
        <f>SUMIFS(T_Reservation[Ch-beige],T_Reservation[Date],T_Cal[[#This Row],[Date]])</f>
        <v>0</v>
      </c>
      <c r="I271" s="39">
        <f>SUMIFS(T_Reservation[Bc-P],T_Reservation[Date],T_Cal[[#This Row],[Date]])</f>
        <v>0</v>
      </c>
      <c r="J271" s="39">
        <f>SUMIFS(T_Reservation[G-E],T_Reservation[Date],T_Cal[[#This Row],[Date]])</f>
        <v>0</v>
      </c>
      <c r="K271" s="39">
        <f>SUMIFS(T_Reservation[B-V],T_Reservation[Date],T_Cal[[#This Row],[Date]])</f>
        <v>0</v>
      </c>
      <c r="L271" s="39">
        <f>SUMIFS(T_Reservation[MatS1],T_Reservation[Date],T_Cal[[#This Row],[Date]])</f>
        <v>0</v>
      </c>
      <c r="M271" s="39">
        <f>SUMIFS(T_Reservation[Mats2],T_Reservation[Date],T_Cal[[#This Row],[Date]])</f>
        <v>0</v>
      </c>
      <c r="N271" s="39">
        <f>SUMIFS(T_Reservation[MatS3],T_Reservation[Date],T_Cal[[#This Row],[Date]])</f>
        <v>0</v>
      </c>
      <c r="O271" s="39">
        <f>SUMIFS(T_Reservation[MatS4],T_Reservation[Date],T_Cal[[#This Row],[Date]])</f>
        <v>0</v>
      </c>
      <c r="P271" s="39">
        <f>SUMIFS(T_Reservation[MatS5],T_Reservation[Date],T_Cal[[#This Row],[Date]])</f>
        <v>0</v>
      </c>
      <c r="Q271" s="40">
        <f>T_Cal[[#This Row],[Date]]</f>
        <v>46290</v>
      </c>
      <c r="R271" s="43"/>
      <c r="S271" s="42">
        <f>MONTH(T_Cal[[#This Row],[ID]])</f>
        <v>9</v>
      </c>
    </row>
    <row r="272" spans="1:19" ht="15.6" hidden="1" x14ac:dyDescent="0.3">
      <c r="A272" s="5">
        <f t="shared" si="4"/>
        <v>46291</v>
      </c>
      <c r="B272" s="39">
        <f>SUMIFS(T_Reservation[T.poly],T_Reservation[Date],T_Cal[[#This Row],[Date]])</f>
        <v>0</v>
      </c>
      <c r="C272" s="54">
        <f>SUMIFS(T_Reservation[T.ch],T_Reservation[Date],T_Cal[[#This Row],[Date]])</f>
        <v>0</v>
      </c>
      <c r="D272" s="54">
        <f>SUMIFS(T_Reservation[CCTIV],T_Reservation[Date],T_Cal[[#This Row],[Date]])</f>
        <v>0</v>
      </c>
      <c r="E272" s="55">
        <f>SUMIFS(T_Reservation[T3],T_Reservation[Date],T_Cal[[#This Row],[Date]])</f>
        <v>0</v>
      </c>
      <c r="F272" s="39">
        <f>SUMIFS(T_Reservation[T2.5],T_Reservation[Date],T_Cal[[#This Row],[Date]])</f>
        <v>0</v>
      </c>
      <c r="G272" s="39">
        <f>SUMIFS(T_Reservation[Ch-orange],T_Reservation[Date],T_Cal[[#This Row],[Date]])</f>
        <v>0</v>
      </c>
      <c r="H272" s="39">
        <f>SUMIFS(T_Reservation[Ch-beige],T_Reservation[Date],T_Cal[[#This Row],[Date]])</f>
        <v>0</v>
      </c>
      <c r="I272" s="39">
        <f>SUMIFS(T_Reservation[Bc-P],T_Reservation[Date],T_Cal[[#This Row],[Date]])</f>
        <v>0</v>
      </c>
      <c r="J272" s="39">
        <f>SUMIFS(T_Reservation[G-E],T_Reservation[Date],T_Cal[[#This Row],[Date]])</f>
        <v>0</v>
      </c>
      <c r="K272" s="39">
        <f>SUMIFS(T_Reservation[B-V],T_Reservation[Date],T_Cal[[#This Row],[Date]])</f>
        <v>0</v>
      </c>
      <c r="L272" s="39">
        <f>SUMIFS(T_Reservation[MatS1],T_Reservation[Date],T_Cal[[#This Row],[Date]])</f>
        <v>0</v>
      </c>
      <c r="M272" s="39">
        <f>SUMIFS(T_Reservation[Mats2],T_Reservation[Date],T_Cal[[#This Row],[Date]])</f>
        <v>0</v>
      </c>
      <c r="N272" s="39">
        <f>SUMIFS(T_Reservation[MatS3],T_Reservation[Date],T_Cal[[#This Row],[Date]])</f>
        <v>0</v>
      </c>
      <c r="O272" s="39">
        <f>SUMIFS(T_Reservation[MatS4],T_Reservation[Date],T_Cal[[#This Row],[Date]])</f>
        <v>0</v>
      </c>
      <c r="P272" s="39">
        <f>SUMIFS(T_Reservation[MatS5],T_Reservation[Date],T_Cal[[#This Row],[Date]])</f>
        <v>0</v>
      </c>
      <c r="Q272" s="40">
        <f>T_Cal[[#This Row],[Date]]</f>
        <v>46291</v>
      </c>
      <c r="R272" s="43"/>
      <c r="S272" s="42">
        <f>MONTH(T_Cal[[#This Row],[ID]])</f>
        <v>9</v>
      </c>
    </row>
    <row r="273" spans="1:19" ht="15.6" hidden="1" x14ac:dyDescent="0.3">
      <c r="A273" s="5">
        <f t="shared" si="4"/>
        <v>46292</v>
      </c>
      <c r="B273" s="39">
        <f>SUMIFS(T_Reservation[T.poly],T_Reservation[Date],T_Cal[[#This Row],[Date]])</f>
        <v>0</v>
      </c>
      <c r="C273" s="54">
        <f>SUMIFS(T_Reservation[T.ch],T_Reservation[Date],T_Cal[[#This Row],[Date]])</f>
        <v>0</v>
      </c>
      <c r="D273" s="54">
        <f>SUMIFS(T_Reservation[CCTIV],T_Reservation[Date],T_Cal[[#This Row],[Date]])</f>
        <v>0</v>
      </c>
      <c r="E273" s="55">
        <f>SUMIFS(T_Reservation[T3],T_Reservation[Date],T_Cal[[#This Row],[Date]])</f>
        <v>0</v>
      </c>
      <c r="F273" s="39">
        <f>SUMIFS(T_Reservation[T2.5],T_Reservation[Date],T_Cal[[#This Row],[Date]])</f>
        <v>0</v>
      </c>
      <c r="G273" s="39">
        <f>SUMIFS(T_Reservation[Ch-orange],T_Reservation[Date],T_Cal[[#This Row],[Date]])</f>
        <v>0</v>
      </c>
      <c r="H273" s="39">
        <f>SUMIFS(T_Reservation[Ch-beige],T_Reservation[Date],T_Cal[[#This Row],[Date]])</f>
        <v>0</v>
      </c>
      <c r="I273" s="39">
        <f>SUMIFS(T_Reservation[Bc-P],T_Reservation[Date],T_Cal[[#This Row],[Date]])</f>
        <v>0</v>
      </c>
      <c r="J273" s="39">
        <f>SUMIFS(T_Reservation[G-E],T_Reservation[Date],T_Cal[[#This Row],[Date]])</f>
        <v>0</v>
      </c>
      <c r="K273" s="39">
        <f>SUMIFS(T_Reservation[B-V],T_Reservation[Date],T_Cal[[#This Row],[Date]])</f>
        <v>0</v>
      </c>
      <c r="L273" s="39">
        <f>SUMIFS(T_Reservation[MatS1],T_Reservation[Date],T_Cal[[#This Row],[Date]])</f>
        <v>0</v>
      </c>
      <c r="M273" s="39">
        <f>SUMIFS(T_Reservation[Mats2],T_Reservation[Date],T_Cal[[#This Row],[Date]])</f>
        <v>0</v>
      </c>
      <c r="N273" s="39">
        <f>SUMIFS(T_Reservation[MatS3],T_Reservation[Date],T_Cal[[#This Row],[Date]])</f>
        <v>0</v>
      </c>
      <c r="O273" s="39">
        <f>SUMIFS(T_Reservation[MatS4],T_Reservation[Date],T_Cal[[#This Row],[Date]])</f>
        <v>0</v>
      </c>
      <c r="P273" s="39">
        <f>SUMIFS(T_Reservation[MatS5],T_Reservation[Date],T_Cal[[#This Row],[Date]])</f>
        <v>0</v>
      </c>
      <c r="Q273" s="40">
        <f>T_Cal[[#This Row],[Date]]</f>
        <v>46292</v>
      </c>
      <c r="R273" s="43"/>
      <c r="S273" s="42">
        <f>MONTH(T_Cal[[#This Row],[ID]])</f>
        <v>9</v>
      </c>
    </row>
    <row r="274" spans="1:19" ht="15.6" hidden="1" x14ac:dyDescent="0.3">
      <c r="A274" s="5">
        <f t="shared" si="4"/>
        <v>46293</v>
      </c>
      <c r="B274" s="39">
        <f>SUMIFS(T_Reservation[T.poly],T_Reservation[Date],T_Cal[[#This Row],[Date]])</f>
        <v>0</v>
      </c>
      <c r="C274" s="54">
        <f>SUMIFS(T_Reservation[T.ch],T_Reservation[Date],T_Cal[[#This Row],[Date]])</f>
        <v>0</v>
      </c>
      <c r="D274" s="54">
        <f>SUMIFS(T_Reservation[CCTIV],T_Reservation[Date],T_Cal[[#This Row],[Date]])</f>
        <v>0</v>
      </c>
      <c r="E274" s="55">
        <f>SUMIFS(T_Reservation[T3],T_Reservation[Date],T_Cal[[#This Row],[Date]])</f>
        <v>0</v>
      </c>
      <c r="F274" s="39">
        <f>SUMIFS(T_Reservation[T2.5],T_Reservation[Date],T_Cal[[#This Row],[Date]])</f>
        <v>0</v>
      </c>
      <c r="G274" s="39">
        <f>SUMIFS(T_Reservation[Ch-orange],T_Reservation[Date],T_Cal[[#This Row],[Date]])</f>
        <v>0</v>
      </c>
      <c r="H274" s="39">
        <f>SUMIFS(T_Reservation[Ch-beige],T_Reservation[Date],T_Cal[[#This Row],[Date]])</f>
        <v>0</v>
      </c>
      <c r="I274" s="39">
        <f>SUMIFS(T_Reservation[Bc-P],T_Reservation[Date],T_Cal[[#This Row],[Date]])</f>
        <v>0</v>
      </c>
      <c r="J274" s="39">
        <f>SUMIFS(T_Reservation[G-E],T_Reservation[Date],T_Cal[[#This Row],[Date]])</f>
        <v>0</v>
      </c>
      <c r="K274" s="39">
        <f>SUMIFS(T_Reservation[B-V],T_Reservation[Date],T_Cal[[#This Row],[Date]])</f>
        <v>0</v>
      </c>
      <c r="L274" s="39">
        <f>SUMIFS(T_Reservation[MatS1],T_Reservation[Date],T_Cal[[#This Row],[Date]])</f>
        <v>0</v>
      </c>
      <c r="M274" s="39">
        <f>SUMIFS(T_Reservation[Mats2],T_Reservation[Date],T_Cal[[#This Row],[Date]])</f>
        <v>0</v>
      </c>
      <c r="N274" s="39">
        <f>SUMIFS(T_Reservation[MatS3],T_Reservation[Date],T_Cal[[#This Row],[Date]])</f>
        <v>0</v>
      </c>
      <c r="O274" s="39">
        <f>SUMIFS(T_Reservation[MatS4],T_Reservation[Date],T_Cal[[#This Row],[Date]])</f>
        <v>0</v>
      </c>
      <c r="P274" s="39">
        <f>SUMIFS(T_Reservation[MatS5],T_Reservation[Date],T_Cal[[#This Row],[Date]])</f>
        <v>0</v>
      </c>
      <c r="Q274" s="40">
        <f>T_Cal[[#This Row],[Date]]</f>
        <v>46293</v>
      </c>
      <c r="R274" s="43"/>
      <c r="S274" s="42">
        <f>MONTH(T_Cal[[#This Row],[ID]])</f>
        <v>9</v>
      </c>
    </row>
    <row r="275" spans="1:19" ht="15.6" hidden="1" x14ac:dyDescent="0.3">
      <c r="A275" s="5">
        <f t="shared" si="4"/>
        <v>46294</v>
      </c>
      <c r="B275" s="39">
        <f>SUMIFS(T_Reservation[T.poly],T_Reservation[Date],T_Cal[[#This Row],[Date]])</f>
        <v>0</v>
      </c>
      <c r="C275" s="54">
        <f>SUMIFS(T_Reservation[T.ch],T_Reservation[Date],T_Cal[[#This Row],[Date]])</f>
        <v>0</v>
      </c>
      <c r="D275" s="54">
        <f>SUMIFS(T_Reservation[CCTIV],T_Reservation[Date],T_Cal[[#This Row],[Date]])</f>
        <v>0</v>
      </c>
      <c r="E275" s="55">
        <f>SUMIFS(T_Reservation[T3],T_Reservation[Date],T_Cal[[#This Row],[Date]])</f>
        <v>0</v>
      </c>
      <c r="F275" s="39">
        <f>SUMIFS(T_Reservation[T2.5],T_Reservation[Date],T_Cal[[#This Row],[Date]])</f>
        <v>0</v>
      </c>
      <c r="G275" s="39">
        <f>SUMIFS(T_Reservation[Ch-orange],T_Reservation[Date],T_Cal[[#This Row],[Date]])</f>
        <v>0</v>
      </c>
      <c r="H275" s="39">
        <f>SUMIFS(T_Reservation[Ch-beige],T_Reservation[Date],T_Cal[[#This Row],[Date]])</f>
        <v>0</v>
      </c>
      <c r="I275" s="39">
        <f>SUMIFS(T_Reservation[Bc-P],T_Reservation[Date],T_Cal[[#This Row],[Date]])</f>
        <v>0</v>
      </c>
      <c r="J275" s="39">
        <f>SUMIFS(T_Reservation[G-E],T_Reservation[Date],T_Cal[[#This Row],[Date]])</f>
        <v>0</v>
      </c>
      <c r="K275" s="39">
        <f>SUMIFS(T_Reservation[B-V],T_Reservation[Date],T_Cal[[#This Row],[Date]])</f>
        <v>0</v>
      </c>
      <c r="L275" s="39">
        <f>SUMIFS(T_Reservation[MatS1],T_Reservation[Date],T_Cal[[#This Row],[Date]])</f>
        <v>0</v>
      </c>
      <c r="M275" s="39">
        <f>SUMIFS(T_Reservation[Mats2],T_Reservation[Date],T_Cal[[#This Row],[Date]])</f>
        <v>0</v>
      </c>
      <c r="N275" s="39">
        <f>SUMIFS(T_Reservation[MatS3],T_Reservation[Date],T_Cal[[#This Row],[Date]])</f>
        <v>0</v>
      </c>
      <c r="O275" s="39">
        <f>SUMIFS(T_Reservation[MatS4],T_Reservation[Date],T_Cal[[#This Row],[Date]])</f>
        <v>0</v>
      </c>
      <c r="P275" s="39">
        <f>SUMIFS(T_Reservation[MatS5],T_Reservation[Date],T_Cal[[#This Row],[Date]])</f>
        <v>0</v>
      </c>
      <c r="Q275" s="40">
        <f>T_Cal[[#This Row],[Date]]</f>
        <v>46294</v>
      </c>
      <c r="R275" s="43"/>
      <c r="S275" s="42">
        <f>MONTH(T_Cal[[#This Row],[ID]])</f>
        <v>9</v>
      </c>
    </row>
    <row r="276" spans="1:19" ht="15.6" hidden="1" x14ac:dyDescent="0.3">
      <c r="A276" s="5">
        <f t="shared" si="4"/>
        <v>46295</v>
      </c>
      <c r="B276" s="39">
        <f>SUMIFS(T_Reservation[T.poly],T_Reservation[Date],T_Cal[[#This Row],[Date]])</f>
        <v>0</v>
      </c>
      <c r="C276" s="54">
        <f>SUMIFS(T_Reservation[T.ch],T_Reservation[Date],T_Cal[[#This Row],[Date]])</f>
        <v>0</v>
      </c>
      <c r="D276" s="54">
        <f>SUMIFS(T_Reservation[CCTIV],T_Reservation[Date],T_Cal[[#This Row],[Date]])</f>
        <v>0</v>
      </c>
      <c r="E276" s="55">
        <f>SUMIFS(T_Reservation[T3],T_Reservation[Date],T_Cal[[#This Row],[Date]])</f>
        <v>0</v>
      </c>
      <c r="F276" s="39">
        <f>SUMIFS(T_Reservation[T2.5],T_Reservation[Date],T_Cal[[#This Row],[Date]])</f>
        <v>0</v>
      </c>
      <c r="G276" s="39">
        <f>SUMIFS(T_Reservation[Ch-orange],T_Reservation[Date],T_Cal[[#This Row],[Date]])</f>
        <v>0</v>
      </c>
      <c r="H276" s="39">
        <f>SUMIFS(T_Reservation[Ch-beige],T_Reservation[Date],T_Cal[[#This Row],[Date]])</f>
        <v>0</v>
      </c>
      <c r="I276" s="39">
        <f>SUMIFS(T_Reservation[Bc-P],T_Reservation[Date],T_Cal[[#This Row],[Date]])</f>
        <v>0</v>
      </c>
      <c r="J276" s="39">
        <f>SUMIFS(T_Reservation[G-E],T_Reservation[Date],T_Cal[[#This Row],[Date]])</f>
        <v>0</v>
      </c>
      <c r="K276" s="39">
        <f>SUMIFS(T_Reservation[B-V],T_Reservation[Date],T_Cal[[#This Row],[Date]])</f>
        <v>0</v>
      </c>
      <c r="L276" s="39">
        <f>SUMIFS(T_Reservation[MatS1],T_Reservation[Date],T_Cal[[#This Row],[Date]])</f>
        <v>0</v>
      </c>
      <c r="M276" s="39">
        <f>SUMIFS(T_Reservation[Mats2],T_Reservation[Date],T_Cal[[#This Row],[Date]])</f>
        <v>0</v>
      </c>
      <c r="N276" s="39">
        <f>SUMIFS(T_Reservation[MatS3],T_Reservation[Date],T_Cal[[#This Row],[Date]])</f>
        <v>0</v>
      </c>
      <c r="O276" s="39">
        <f>SUMIFS(T_Reservation[MatS4],T_Reservation[Date],T_Cal[[#This Row],[Date]])</f>
        <v>0</v>
      </c>
      <c r="P276" s="39">
        <f>SUMIFS(T_Reservation[MatS5],T_Reservation[Date],T_Cal[[#This Row],[Date]])</f>
        <v>0</v>
      </c>
      <c r="Q276" s="40">
        <f>T_Cal[[#This Row],[Date]]</f>
        <v>46295</v>
      </c>
      <c r="R276" s="43"/>
      <c r="S276" s="42">
        <f>MONTH(T_Cal[[#This Row],[ID]])</f>
        <v>9</v>
      </c>
    </row>
    <row r="277" spans="1:19" ht="15.6" hidden="1" x14ac:dyDescent="0.3">
      <c r="A277" s="5">
        <f t="shared" si="4"/>
        <v>46296</v>
      </c>
      <c r="B277" s="39">
        <f>SUMIFS(T_Reservation[T.poly],T_Reservation[Date],T_Cal[[#This Row],[Date]])</f>
        <v>0</v>
      </c>
      <c r="C277" s="54">
        <f>SUMIFS(T_Reservation[T.ch],T_Reservation[Date],T_Cal[[#This Row],[Date]])</f>
        <v>0</v>
      </c>
      <c r="D277" s="54">
        <f>SUMIFS(T_Reservation[CCTIV],T_Reservation[Date],T_Cal[[#This Row],[Date]])</f>
        <v>0</v>
      </c>
      <c r="E277" s="55">
        <f>SUMIFS(T_Reservation[T3],T_Reservation[Date],T_Cal[[#This Row],[Date]])</f>
        <v>0</v>
      </c>
      <c r="F277" s="39">
        <f>SUMIFS(T_Reservation[T2.5],T_Reservation[Date],T_Cal[[#This Row],[Date]])</f>
        <v>0</v>
      </c>
      <c r="G277" s="39">
        <f>SUMIFS(T_Reservation[Ch-orange],T_Reservation[Date],T_Cal[[#This Row],[Date]])</f>
        <v>0</v>
      </c>
      <c r="H277" s="39">
        <f>SUMIFS(T_Reservation[Ch-beige],T_Reservation[Date],T_Cal[[#This Row],[Date]])</f>
        <v>0</v>
      </c>
      <c r="I277" s="39">
        <f>SUMIFS(T_Reservation[Bc-P],T_Reservation[Date],T_Cal[[#This Row],[Date]])</f>
        <v>0</v>
      </c>
      <c r="J277" s="39">
        <f>SUMIFS(T_Reservation[G-E],T_Reservation[Date],T_Cal[[#This Row],[Date]])</f>
        <v>0</v>
      </c>
      <c r="K277" s="39">
        <f>SUMIFS(T_Reservation[B-V],T_Reservation[Date],T_Cal[[#This Row],[Date]])</f>
        <v>0</v>
      </c>
      <c r="L277" s="39">
        <f>SUMIFS(T_Reservation[MatS1],T_Reservation[Date],T_Cal[[#This Row],[Date]])</f>
        <v>0</v>
      </c>
      <c r="M277" s="39">
        <f>SUMIFS(T_Reservation[Mats2],T_Reservation[Date],T_Cal[[#This Row],[Date]])</f>
        <v>0</v>
      </c>
      <c r="N277" s="39">
        <f>SUMIFS(T_Reservation[MatS3],T_Reservation[Date],T_Cal[[#This Row],[Date]])</f>
        <v>0</v>
      </c>
      <c r="O277" s="39">
        <f>SUMIFS(T_Reservation[MatS4],T_Reservation[Date],T_Cal[[#This Row],[Date]])</f>
        <v>0</v>
      </c>
      <c r="P277" s="39">
        <f>SUMIFS(T_Reservation[MatS5],T_Reservation[Date],T_Cal[[#This Row],[Date]])</f>
        <v>0</v>
      </c>
      <c r="Q277" s="40">
        <f>T_Cal[[#This Row],[Date]]</f>
        <v>46296</v>
      </c>
      <c r="S277" s="42">
        <f>MONTH(T_Cal[[#This Row],[ID]])</f>
        <v>10</v>
      </c>
    </row>
    <row r="278" spans="1:19" ht="15.6" hidden="1" x14ac:dyDescent="0.3">
      <c r="A278" s="5">
        <f t="shared" si="4"/>
        <v>46297</v>
      </c>
      <c r="B278" s="39">
        <f>SUMIFS(T_Reservation[T.poly],T_Reservation[Date],T_Cal[[#This Row],[Date]])</f>
        <v>0</v>
      </c>
      <c r="C278" s="54">
        <f>SUMIFS(T_Reservation[T.ch],T_Reservation[Date],T_Cal[[#This Row],[Date]])</f>
        <v>0</v>
      </c>
      <c r="D278" s="54">
        <f>SUMIFS(T_Reservation[CCTIV],T_Reservation[Date],T_Cal[[#This Row],[Date]])</f>
        <v>0</v>
      </c>
      <c r="E278" s="55">
        <f>SUMIFS(T_Reservation[T3],T_Reservation[Date],T_Cal[[#This Row],[Date]])</f>
        <v>0</v>
      </c>
      <c r="F278" s="39">
        <f>SUMIFS(T_Reservation[T2.5],T_Reservation[Date],T_Cal[[#This Row],[Date]])</f>
        <v>0</v>
      </c>
      <c r="G278" s="39">
        <f>SUMIFS(T_Reservation[Ch-orange],T_Reservation[Date],T_Cal[[#This Row],[Date]])</f>
        <v>0</v>
      </c>
      <c r="H278" s="39">
        <f>SUMIFS(T_Reservation[Ch-beige],T_Reservation[Date],T_Cal[[#This Row],[Date]])</f>
        <v>0</v>
      </c>
      <c r="I278" s="39">
        <f>SUMIFS(T_Reservation[Bc-P],T_Reservation[Date],T_Cal[[#This Row],[Date]])</f>
        <v>0</v>
      </c>
      <c r="J278" s="39">
        <f>SUMIFS(T_Reservation[G-E],T_Reservation[Date],T_Cal[[#This Row],[Date]])</f>
        <v>0</v>
      </c>
      <c r="K278" s="39">
        <f>SUMIFS(T_Reservation[B-V],T_Reservation[Date],T_Cal[[#This Row],[Date]])</f>
        <v>0</v>
      </c>
      <c r="L278" s="39">
        <f>SUMIFS(T_Reservation[MatS1],T_Reservation[Date],T_Cal[[#This Row],[Date]])</f>
        <v>0</v>
      </c>
      <c r="M278" s="39">
        <f>SUMIFS(T_Reservation[Mats2],T_Reservation[Date],T_Cal[[#This Row],[Date]])</f>
        <v>0</v>
      </c>
      <c r="N278" s="39">
        <f>SUMIFS(T_Reservation[MatS3],T_Reservation[Date],T_Cal[[#This Row],[Date]])</f>
        <v>0</v>
      </c>
      <c r="O278" s="39">
        <f>SUMIFS(T_Reservation[MatS4],T_Reservation[Date],T_Cal[[#This Row],[Date]])</f>
        <v>0</v>
      </c>
      <c r="P278" s="39">
        <f>SUMIFS(T_Reservation[MatS5],T_Reservation[Date],T_Cal[[#This Row],[Date]])</f>
        <v>0</v>
      </c>
      <c r="Q278" s="40">
        <f>T_Cal[[#This Row],[Date]]</f>
        <v>46297</v>
      </c>
      <c r="S278" s="42">
        <f>MONTH(T_Cal[[#This Row],[ID]])</f>
        <v>10</v>
      </c>
    </row>
    <row r="279" spans="1:19" ht="15.6" hidden="1" x14ac:dyDescent="0.3">
      <c r="A279" s="5">
        <f t="shared" si="4"/>
        <v>46298</v>
      </c>
      <c r="B279" s="39">
        <f>SUMIFS(T_Reservation[T.poly],T_Reservation[Date],T_Cal[[#This Row],[Date]])</f>
        <v>0</v>
      </c>
      <c r="C279" s="54">
        <f>SUMIFS(T_Reservation[T.ch],T_Reservation[Date],T_Cal[[#This Row],[Date]])</f>
        <v>0</v>
      </c>
      <c r="D279" s="54">
        <f>SUMIFS(T_Reservation[CCTIV],T_Reservation[Date],T_Cal[[#This Row],[Date]])</f>
        <v>0</v>
      </c>
      <c r="E279" s="55">
        <f>SUMIFS(T_Reservation[T3],T_Reservation[Date],T_Cal[[#This Row],[Date]])</f>
        <v>0</v>
      </c>
      <c r="F279" s="39">
        <f>SUMIFS(T_Reservation[T2.5],T_Reservation[Date],T_Cal[[#This Row],[Date]])</f>
        <v>0</v>
      </c>
      <c r="G279" s="39">
        <f>SUMIFS(T_Reservation[Ch-orange],T_Reservation[Date],T_Cal[[#This Row],[Date]])</f>
        <v>0</v>
      </c>
      <c r="H279" s="39">
        <f>SUMIFS(T_Reservation[Ch-beige],T_Reservation[Date],T_Cal[[#This Row],[Date]])</f>
        <v>0</v>
      </c>
      <c r="I279" s="39">
        <f>SUMIFS(T_Reservation[Bc-P],T_Reservation[Date],T_Cal[[#This Row],[Date]])</f>
        <v>0</v>
      </c>
      <c r="J279" s="39">
        <f>SUMIFS(T_Reservation[G-E],T_Reservation[Date],T_Cal[[#This Row],[Date]])</f>
        <v>0</v>
      </c>
      <c r="K279" s="39">
        <f>SUMIFS(T_Reservation[B-V],T_Reservation[Date],T_Cal[[#This Row],[Date]])</f>
        <v>0</v>
      </c>
      <c r="L279" s="39">
        <f>SUMIFS(T_Reservation[MatS1],T_Reservation[Date],T_Cal[[#This Row],[Date]])</f>
        <v>0</v>
      </c>
      <c r="M279" s="39">
        <f>SUMIFS(T_Reservation[Mats2],T_Reservation[Date],T_Cal[[#This Row],[Date]])</f>
        <v>0</v>
      </c>
      <c r="N279" s="39">
        <f>SUMIFS(T_Reservation[MatS3],T_Reservation[Date],T_Cal[[#This Row],[Date]])</f>
        <v>0</v>
      </c>
      <c r="O279" s="39">
        <f>SUMIFS(T_Reservation[MatS4],T_Reservation[Date],T_Cal[[#This Row],[Date]])</f>
        <v>0</v>
      </c>
      <c r="P279" s="39">
        <f>SUMIFS(T_Reservation[MatS5],T_Reservation[Date],T_Cal[[#This Row],[Date]])</f>
        <v>0</v>
      </c>
      <c r="Q279" s="40">
        <f>T_Cal[[#This Row],[Date]]</f>
        <v>46298</v>
      </c>
      <c r="S279" s="42">
        <f>MONTH(T_Cal[[#This Row],[ID]])</f>
        <v>10</v>
      </c>
    </row>
    <row r="280" spans="1:19" ht="15.6" hidden="1" x14ac:dyDescent="0.3">
      <c r="A280" s="5">
        <f t="shared" si="4"/>
        <v>46299</v>
      </c>
      <c r="B280" s="39">
        <f>SUMIFS(T_Reservation[T.poly],T_Reservation[Date],T_Cal[[#This Row],[Date]])</f>
        <v>0</v>
      </c>
      <c r="C280" s="54">
        <f>SUMIFS(T_Reservation[T.ch],T_Reservation[Date],T_Cal[[#This Row],[Date]])</f>
        <v>0</v>
      </c>
      <c r="D280" s="54">
        <f>SUMIFS(T_Reservation[CCTIV],T_Reservation[Date],T_Cal[[#This Row],[Date]])</f>
        <v>0</v>
      </c>
      <c r="E280" s="55">
        <f>SUMIFS(T_Reservation[T3],T_Reservation[Date],T_Cal[[#This Row],[Date]])</f>
        <v>0</v>
      </c>
      <c r="F280" s="39">
        <f>SUMIFS(T_Reservation[T2.5],T_Reservation[Date],T_Cal[[#This Row],[Date]])</f>
        <v>0</v>
      </c>
      <c r="G280" s="39">
        <f>SUMIFS(T_Reservation[Ch-orange],T_Reservation[Date],T_Cal[[#This Row],[Date]])</f>
        <v>0</v>
      </c>
      <c r="H280" s="39">
        <f>SUMIFS(T_Reservation[Ch-beige],T_Reservation[Date],T_Cal[[#This Row],[Date]])</f>
        <v>0</v>
      </c>
      <c r="I280" s="39">
        <f>SUMIFS(T_Reservation[Bc-P],T_Reservation[Date],T_Cal[[#This Row],[Date]])</f>
        <v>0</v>
      </c>
      <c r="J280" s="39">
        <f>SUMIFS(T_Reservation[G-E],T_Reservation[Date],T_Cal[[#This Row],[Date]])</f>
        <v>0</v>
      </c>
      <c r="K280" s="39">
        <f>SUMIFS(T_Reservation[B-V],T_Reservation[Date],T_Cal[[#This Row],[Date]])</f>
        <v>0</v>
      </c>
      <c r="L280" s="39">
        <f>SUMIFS(T_Reservation[MatS1],T_Reservation[Date],T_Cal[[#This Row],[Date]])</f>
        <v>0</v>
      </c>
      <c r="M280" s="39">
        <f>SUMIFS(T_Reservation[Mats2],T_Reservation[Date],T_Cal[[#This Row],[Date]])</f>
        <v>0</v>
      </c>
      <c r="N280" s="39">
        <f>SUMIFS(T_Reservation[MatS3],T_Reservation[Date],T_Cal[[#This Row],[Date]])</f>
        <v>0</v>
      </c>
      <c r="O280" s="39">
        <f>SUMIFS(T_Reservation[MatS4],T_Reservation[Date],T_Cal[[#This Row],[Date]])</f>
        <v>0</v>
      </c>
      <c r="P280" s="39">
        <f>SUMIFS(T_Reservation[MatS5],T_Reservation[Date],T_Cal[[#This Row],[Date]])</f>
        <v>0</v>
      </c>
      <c r="Q280" s="40">
        <f>T_Cal[[#This Row],[Date]]</f>
        <v>46299</v>
      </c>
      <c r="S280" s="42">
        <f>MONTH(T_Cal[[#This Row],[ID]])</f>
        <v>10</v>
      </c>
    </row>
    <row r="281" spans="1:19" ht="15.6" hidden="1" x14ac:dyDescent="0.3">
      <c r="A281" s="5">
        <f t="shared" si="4"/>
        <v>46300</v>
      </c>
      <c r="B281" s="39">
        <f>SUMIFS(T_Reservation[T.poly],T_Reservation[Date],T_Cal[[#This Row],[Date]])</f>
        <v>0</v>
      </c>
      <c r="C281" s="54">
        <f>SUMIFS(T_Reservation[T.ch],T_Reservation[Date],T_Cal[[#This Row],[Date]])</f>
        <v>0</v>
      </c>
      <c r="D281" s="54">
        <f>SUMIFS(T_Reservation[CCTIV],T_Reservation[Date],T_Cal[[#This Row],[Date]])</f>
        <v>0</v>
      </c>
      <c r="E281" s="55">
        <f>SUMIFS(T_Reservation[T3],T_Reservation[Date],T_Cal[[#This Row],[Date]])</f>
        <v>0</v>
      </c>
      <c r="F281" s="39">
        <f>SUMIFS(T_Reservation[T2.5],T_Reservation[Date],T_Cal[[#This Row],[Date]])</f>
        <v>0</v>
      </c>
      <c r="G281" s="39">
        <f>SUMIFS(T_Reservation[Ch-orange],T_Reservation[Date],T_Cal[[#This Row],[Date]])</f>
        <v>0</v>
      </c>
      <c r="H281" s="39">
        <f>SUMIFS(T_Reservation[Ch-beige],T_Reservation[Date],T_Cal[[#This Row],[Date]])</f>
        <v>0</v>
      </c>
      <c r="I281" s="39">
        <f>SUMIFS(T_Reservation[Bc-P],T_Reservation[Date],T_Cal[[#This Row],[Date]])</f>
        <v>0</v>
      </c>
      <c r="J281" s="39">
        <f>SUMIFS(T_Reservation[G-E],T_Reservation[Date],T_Cal[[#This Row],[Date]])</f>
        <v>0</v>
      </c>
      <c r="K281" s="39">
        <f>SUMIFS(T_Reservation[B-V],T_Reservation[Date],T_Cal[[#This Row],[Date]])</f>
        <v>0</v>
      </c>
      <c r="L281" s="39">
        <f>SUMIFS(T_Reservation[MatS1],T_Reservation[Date],T_Cal[[#This Row],[Date]])</f>
        <v>0</v>
      </c>
      <c r="M281" s="39">
        <f>SUMIFS(T_Reservation[Mats2],T_Reservation[Date],T_Cal[[#This Row],[Date]])</f>
        <v>0</v>
      </c>
      <c r="N281" s="39">
        <f>SUMIFS(T_Reservation[MatS3],T_Reservation[Date],T_Cal[[#This Row],[Date]])</f>
        <v>0</v>
      </c>
      <c r="O281" s="39">
        <f>SUMIFS(T_Reservation[MatS4],T_Reservation[Date],T_Cal[[#This Row],[Date]])</f>
        <v>0</v>
      </c>
      <c r="P281" s="39">
        <f>SUMIFS(T_Reservation[MatS5],T_Reservation[Date],T_Cal[[#This Row],[Date]])</f>
        <v>0</v>
      </c>
      <c r="Q281" s="40">
        <f>T_Cal[[#This Row],[Date]]</f>
        <v>46300</v>
      </c>
      <c r="S281" s="42">
        <f>MONTH(T_Cal[[#This Row],[ID]])</f>
        <v>10</v>
      </c>
    </row>
    <row r="282" spans="1:19" ht="15.6" hidden="1" x14ac:dyDescent="0.3">
      <c r="A282" s="5">
        <f t="shared" si="4"/>
        <v>46301</v>
      </c>
      <c r="B282" s="39">
        <f>SUMIFS(T_Reservation[T.poly],T_Reservation[Date],T_Cal[[#This Row],[Date]])</f>
        <v>0</v>
      </c>
      <c r="C282" s="54">
        <f>SUMIFS(T_Reservation[T.ch],T_Reservation[Date],T_Cal[[#This Row],[Date]])</f>
        <v>0</v>
      </c>
      <c r="D282" s="54">
        <f>SUMIFS(T_Reservation[CCTIV],T_Reservation[Date],T_Cal[[#This Row],[Date]])</f>
        <v>0</v>
      </c>
      <c r="E282" s="55">
        <f>SUMIFS(T_Reservation[T3],T_Reservation[Date],T_Cal[[#This Row],[Date]])</f>
        <v>0</v>
      </c>
      <c r="F282" s="39">
        <f>SUMIFS(T_Reservation[T2.5],T_Reservation[Date],T_Cal[[#This Row],[Date]])</f>
        <v>0</v>
      </c>
      <c r="G282" s="39">
        <f>SUMIFS(T_Reservation[Ch-orange],T_Reservation[Date],T_Cal[[#This Row],[Date]])</f>
        <v>0</v>
      </c>
      <c r="H282" s="39">
        <f>SUMIFS(T_Reservation[Ch-beige],T_Reservation[Date],T_Cal[[#This Row],[Date]])</f>
        <v>0</v>
      </c>
      <c r="I282" s="39">
        <f>SUMIFS(T_Reservation[Bc-P],T_Reservation[Date],T_Cal[[#This Row],[Date]])</f>
        <v>0</v>
      </c>
      <c r="J282" s="39">
        <f>SUMIFS(T_Reservation[G-E],T_Reservation[Date],T_Cal[[#This Row],[Date]])</f>
        <v>0</v>
      </c>
      <c r="K282" s="39">
        <f>SUMIFS(T_Reservation[B-V],T_Reservation[Date],T_Cal[[#This Row],[Date]])</f>
        <v>0</v>
      </c>
      <c r="L282" s="39">
        <f>SUMIFS(T_Reservation[MatS1],T_Reservation[Date],T_Cal[[#This Row],[Date]])</f>
        <v>0</v>
      </c>
      <c r="M282" s="39">
        <f>SUMIFS(T_Reservation[Mats2],T_Reservation[Date],T_Cal[[#This Row],[Date]])</f>
        <v>0</v>
      </c>
      <c r="N282" s="39">
        <f>SUMIFS(T_Reservation[MatS3],T_Reservation[Date],T_Cal[[#This Row],[Date]])</f>
        <v>0</v>
      </c>
      <c r="O282" s="39">
        <f>SUMIFS(T_Reservation[MatS4],T_Reservation[Date],T_Cal[[#This Row],[Date]])</f>
        <v>0</v>
      </c>
      <c r="P282" s="39">
        <f>SUMIFS(T_Reservation[MatS5],T_Reservation[Date],T_Cal[[#This Row],[Date]])</f>
        <v>0</v>
      </c>
      <c r="Q282" s="40">
        <f>T_Cal[[#This Row],[Date]]</f>
        <v>46301</v>
      </c>
      <c r="S282" s="42">
        <f>MONTH(T_Cal[[#This Row],[ID]])</f>
        <v>10</v>
      </c>
    </row>
    <row r="283" spans="1:19" ht="15.6" hidden="1" x14ac:dyDescent="0.3">
      <c r="A283" s="5">
        <f t="shared" si="4"/>
        <v>46302</v>
      </c>
      <c r="B283" s="39">
        <f>SUMIFS(T_Reservation[T.poly],T_Reservation[Date],T_Cal[[#This Row],[Date]])</f>
        <v>0</v>
      </c>
      <c r="C283" s="54">
        <f>SUMIFS(T_Reservation[T.ch],T_Reservation[Date],T_Cal[[#This Row],[Date]])</f>
        <v>0</v>
      </c>
      <c r="D283" s="54">
        <f>SUMIFS(T_Reservation[CCTIV],T_Reservation[Date],T_Cal[[#This Row],[Date]])</f>
        <v>0</v>
      </c>
      <c r="E283" s="55">
        <f>SUMIFS(T_Reservation[T3],T_Reservation[Date],T_Cal[[#This Row],[Date]])</f>
        <v>0</v>
      </c>
      <c r="F283" s="39">
        <f>SUMIFS(T_Reservation[T2.5],T_Reservation[Date],T_Cal[[#This Row],[Date]])</f>
        <v>0</v>
      </c>
      <c r="G283" s="39">
        <f>SUMIFS(T_Reservation[Ch-orange],T_Reservation[Date],T_Cal[[#This Row],[Date]])</f>
        <v>0</v>
      </c>
      <c r="H283" s="39">
        <f>SUMIFS(T_Reservation[Ch-beige],T_Reservation[Date],T_Cal[[#This Row],[Date]])</f>
        <v>0</v>
      </c>
      <c r="I283" s="39">
        <f>SUMIFS(T_Reservation[Bc-P],T_Reservation[Date],T_Cal[[#This Row],[Date]])</f>
        <v>0</v>
      </c>
      <c r="J283" s="39">
        <f>SUMIFS(T_Reservation[G-E],T_Reservation[Date],T_Cal[[#This Row],[Date]])</f>
        <v>0</v>
      </c>
      <c r="K283" s="39">
        <f>SUMIFS(T_Reservation[B-V],T_Reservation[Date],T_Cal[[#This Row],[Date]])</f>
        <v>0</v>
      </c>
      <c r="L283" s="39">
        <f>SUMIFS(T_Reservation[MatS1],T_Reservation[Date],T_Cal[[#This Row],[Date]])</f>
        <v>0</v>
      </c>
      <c r="M283" s="39">
        <f>SUMIFS(T_Reservation[Mats2],T_Reservation[Date],T_Cal[[#This Row],[Date]])</f>
        <v>0</v>
      </c>
      <c r="N283" s="39">
        <f>SUMIFS(T_Reservation[MatS3],T_Reservation[Date],T_Cal[[#This Row],[Date]])</f>
        <v>0</v>
      </c>
      <c r="O283" s="39">
        <f>SUMIFS(T_Reservation[MatS4],T_Reservation[Date],T_Cal[[#This Row],[Date]])</f>
        <v>0</v>
      </c>
      <c r="P283" s="39">
        <f>SUMIFS(T_Reservation[MatS5],T_Reservation[Date],T_Cal[[#This Row],[Date]])</f>
        <v>0</v>
      </c>
      <c r="Q283" s="40">
        <f>T_Cal[[#This Row],[Date]]</f>
        <v>46302</v>
      </c>
      <c r="S283" s="42">
        <f>MONTH(T_Cal[[#This Row],[ID]])</f>
        <v>10</v>
      </c>
    </row>
    <row r="284" spans="1:19" ht="15.6" hidden="1" x14ac:dyDescent="0.3">
      <c r="A284" s="5">
        <f t="shared" si="4"/>
        <v>46303</v>
      </c>
      <c r="B284" s="39">
        <f>SUMIFS(T_Reservation[T.poly],T_Reservation[Date],T_Cal[[#This Row],[Date]])</f>
        <v>0</v>
      </c>
      <c r="C284" s="54">
        <f>SUMIFS(T_Reservation[T.ch],T_Reservation[Date],T_Cal[[#This Row],[Date]])</f>
        <v>0</v>
      </c>
      <c r="D284" s="54">
        <f>SUMIFS(T_Reservation[CCTIV],T_Reservation[Date],T_Cal[[#This Row],[Date]])</f>
        <v>0</v>
      </c>
      <c r="E284" s="55">
        <f>SUMIFS(T_Reservation[T3],T_Reservation[Date],T_Cal[[#This Row],[Date]])</f>
        <v>0</v>
      </c>
      <c r="F284" s="39">
        <f>SUMIFS(T_Reservation[T2.5],T_Reservation[Date],T_Cal[[#This Row],[Date]])</f>
        <v>0</v>
      </c>
      <c r="G284" s="39">
        <f>SUMIFS(T_Reservation[Ch-orange],T_Reservation[Date],T_Cal[[#This Row],[Date]])</f>
        <v>0</v>
      </c>
      <c r="H284" s="39">
        <f>SUMIFS(T_Reservation[Ch-beige],T_Reservation[Date],T_Cal[[#This Row],[Date]])</f>
        <v>0</v>
      </c>
      <c r="I284" s="39">
        <f>SUMIFS(T_Reservation[Bc-P],T_Reservation[Date],T_Cal[[#This Row],[Date]])</f>
        <v>0</v>
      </c>
      <c r="J284" s="39">
        <f>SUMIFS(T_Reservation[G-E],T_Reservation[Date],T_Cal[[#This Row],[Date]])</f>
        <v>0</v>
      </c>
      <c r="K284" s="39">
        <f>SUMIFS(T_Reservation[B-V],T_Reservation[Date],T_Cal[[#This Row],[Date]])</f>
        <v>0</v>
      </c>
      <c r="L284" s="39">
        <f>SUMIFS(T_Reservation[MatS1],T_Reservation[Date],T_Cal[[#This Row],[Date]])</f>
        <v>0</v>
      </c>
      <c r="M284" s="39">
        <f>SUMIFS(T_Reservation[Mats2],T_Reservation[Date],T_Cal[[#This Row],[Date]])</f>
        <v>0</v>
      </c>
      <c r="N284" s="39">
        <f>SUMIFS(T_Reservation[MatS3],T_Reservation[Date],T_Cal[[#This Row],[Date]])</f>
        <v>0</v>
      </c>
      <c r="O284" s="39">
        <f>SUMIFS(T_Reservation[MatS4],T_Reservation[Date],T_Cal[[#This Row],[Date]])</f>
        <v>0</v>
      </c>
      <c r="P284" s="39">
        <f>SUMIFS(T_Reservation[MatS5],T_Reservation[Date],T_Cal[[#This Row],[Date]])</f>
        <v>0</v>
      </c>
      <c r="Q284" s="40">
        <f>T_Cal[[#This Row],[Date]]</f>
        <v>46303</v>
      </c>
      <c r="S284" s="42">
        <f>MONTH(T_Cal[[#This Row],[ID]])</f>
        <v>10</v>
      </c>
    </row>
    <row r="285" spans="1:19" ht="15.6" hidden="1" x14ac:dyDescent="0.3">
      <c r="A285" s="5">
        <f t="shared" si="4"/>
        <v>46304</v>
      </c>
      <c r="B285" s="39">
        <f>SUMIFS(T_Reservation[T.poly],T_Reservation[Date],T_Cal[[#This Row],[Date]])</f>
        <v>0</v>
      </c>
      <c r="C285" s="54">
        <f>SUMIFS(T_Reservation[T.ch],T_Reservation[Date],T_Cal[[#This Row],[Date]])</f>
        <v>0</v>
      </c>
      <c r="D285" s="54">
        <f>SUMIFS(T_Reservation[CCTIV],T_Reservation[Date],T_Cal[[#This Row],[Date]])</f>
        <v>0</v>
      </c>
      <c r="E285" s="55">
        <f>SUMIFS(T_Reservation[T3],T_Reservation[Date],T_Cal[[#This Row],[Date]])</f>
        <v>0</v>
      </c>
      <c r="F285" s="39">
        <f>SUMIFS(T_Reservation[T2.5],T_Reservation[Date],T_Cal[[#This Row],[Date]])</f>
        <v>0</v>
      </c>
      <c r="G285" s="39">
        <f>SUMIFS(T_Reservation[Ch-orange],T_Reservation[Date],T_Cal[[#This Row],[Date]])</f>
        <v>0</v>
      </c>
      <c r="H285" s="39">
        <f>SUMIFS(T_Reservation[Ch-beige],T_Reservation[Date],T_Cal[[#This Row],[Date]])</f>
        <v>0</v>
      </c>
      <c r="I285" s="39">
        <f>SUMIFS(T_Reservation[Bc-P],T_Reservation[Date],T_Cal[[#This Row],[Date]])</f>
        <v>0</v>
      </c>
      <c r="J285" s="39">
        <f>SUMIFS(T_Reservation[G-E],T_Reservation[Date],T_Cal[[#This Row],[Date]])</f>
        <v>0</v>
      </c>
      <c r="K285" s="39">
        <f>SUMIFS(T_Reservation[B-V],T_Reservation[Date],T_Cal[[#This Row],[Date]])</f>
        <v>0</v>
      </c>
      <c r="L285" s="39">
        <f>SUMIFS(T_Reservation[MatS1],T_Reservation[Date],T_Cal[[#This Row],[Date]])</f>
        <v>0</v>
      </c>
      <c r="M285" s="39">
        <f>SUMIFS(T_Reservation[Mats2],T_Reservation[Date],T_Cal[[#This Row],[Date]])</f>
        <v>0</v>
      </c>
      <c r="N285" s="39">
        <f>SUMIFS(T_Reservation[MatS3],T_Reservation[Date],T_Cal[[#This Row],[Date]])</f>
        <v>0</v>
      </c>
      <c r="O285" s="39">
        <f>SUMIFS(T_Reservation[MatS4],T_Reservation[Date],T_Cal[[#This Row],[Date]])</f>
        <v>0</v>
      </c>
      <c r="P285" s="39">
        <f>SUMIFS(T_Reservation[MatS5],T_Reservation[Date],T_Cal[[#This Row],[Date]])</f>
        <v>0</v>
      </c>
      <c r="Q285" s="40">
        <f>T_Cal[[#This Row],[Date]]</f>
        <v>46304</v>
      </c>
      <c r="S285" s="42">
        <f>MONTH(T_Cal[[#This Row],[ID]])</f>
        <v>10</v>
      </c>
    </row>
    <row r="286" spans="1:19" ht="15.6" hidden="1" x14ac:dyDescent="0.3">
      <c r="A286" s="5">
        <f t="shared" si="4"/>
        <v>46305</v>
      </c>
      <c r="B286" s="39">
        <f>SUMIFS(T_Reservation[T.poly],T_Reservation[Date],T_Cal[[#This Row],[Date]])</f>
        <v>0</v>
      </c>
      <c r="C286" s="54">
        <f>SUMIFS(T_Reservation[T.ch],T_Reservation[Date],T_Cal[[#This Row],[Date]])</f>
        <v>0</v>
      </c>
      <c r="D286" s="54">
        <f>SUMIFS(T_Reservation[CCTIV],T_Reservation[Date],T_Cal[[#This Row],[Date]])</f>
        <v>0</v>
      </c>
      <c r="E286" s="55">
        <f>SUMIFS(T_Reservation[T3],T_Reservation[Date],T_Cal[[#This Row],[Date]])</f>
        <v>0</v>
      </c>
      <c r="F286" s="39">
        <f>SUMIFS(T_Reservation[T2.5],T_Reservation[Date],T_Cal[[#This Row],[Date]])</f>
        <v>0</v>
      </c>
      <c r="G286" s="39">
        <f>SUMIFS(T_Reservation[Ch-orange],T_Reservation[Date],T_Cal[[#This Row],[Date]])</f>
        <v>0</v>
      </c>
      <c r="H286" s="39">
        <f>SUMIFS(T_Reservation[Ch-beige],T_Reservation[Date],T_Cal[[#This Row],[Date]])</f>
        <v>0</v>
      </c>
      <c r="I286" s="39">
        <f>SUMIFS(T_Reservation[Bc-P],T_Reservation[Date],T_Cal[[#This Row],[Date]])</f>
        <v>0</v>
      </c>
      <c r="J286" s="39">
        <f>SUMIFS(T_Reservation[G-E],T_Reservation[Date],T_Cal[[#This Row],[Date]])</f>
        <v>0</v>
      </c>
      <c r="K286" s="39">
        <f>SUMIFS(T_Reservation[B-V],T_Reservation[Date],T_Cal[[#This Row],[Date]])</f>
        <v>0</v>
      </c>
      <c r="L286" s="39">
        <f>SUMIFS(T_Reservation[MatS1],T_Reservation[Date],T_Cal[[#This Row],[Date]])</f>
        <v>0</v>
      </c>
      <c r="M286" s="39">
        <f>SUMIFS(T_Reservation[Mats2],T_Reservation[Date],T_Cal[[#This Row],[Date]])</f>
        <v>0</v>
      </c>
      <c r="N286" s="39">
        <f>SUMIFS(T_Reservation[MatS3],T_Reservation[Date],T_Cal[[#This Row],[Date]])</f>
        <v>0</v>
      </c>
      <c r="O286" s="39">
        <f>SUMIFS(T_Reservation[MatS4],T_Reservation[Date],T_Cal[[#This Row],[Date]])</f>
        <v>0</v>
      </c>
      <c r="P286" s="39">
        <f>SUMIFS(T_Reservation[MatS5],T_Reservation[Date],T_Cal[[#This Row],[Date]])</f>
        <v>0</v>
      </c>
      <c r="Q286" s="40">
        <f>T_Cal[[#This Row],[Date]]</f>
        <v>46305</v>
      </c>
      <c r="S286" s="42">
        <f>MONTH(T_Cal[[#This Row],[ID]])</f>
        <v>10</v>
      </c>
    </row>
    <row r="287" spans="1:19" ht="15.6" hidden="1" x14ac:dyDescent="0.3">
      <c r="A287" s="5">
        <f t="shared" si="4"/>
        <v>46306</v>
      </c>
      <c r="B287" s="39">
        <f>SUMIFS(T_Reservation[T.poly],T_Reservation[Date],T_Cal[[#This Row],[Date]])</f>
        <v>0</v>
      </c>
      <c r="C287" s="54">
        <f>SUMIFS(T_Reservation[T.ch],T_Reservation[Date],T_Cal[[#This Row],[Date]])</f>
        <v>0</v>
      </c>
      <c r="D287" s="54">
        <f>SUMIFS(T_Reservation[CCTIV],T_Reservation[Date],T_Cal[[#This Row],[Date]])</f>
        <v>0</v>
      </c>
      <c r="E287" s="55">
        <f>SUMIFS(T_Reservation[T3],T_Reservation[Date],T_Cal[[#This Row],[Date]])</f>
        <v>0</v>
      </c>
      <c r="F287" s="39">
        <f>SUMIFS(T_Reservation[T2.5],T_Reservation[Date],T_Cal[[#This Row],[Date]])</f>
        <v>0</v>
      </c>
      <c r="G287" s="39">
        <f>SUMIFS(T_Reservation[Ch-orange],T_Reservation[Date],T_Cal[[#This Row],[Date]])</f>
        <v>0</v>
      </c>
      <c r="H287" s="39">
        <f>SUMIFS(T_Reservation[Ch-beige],T_Reservation[Date],T_Cal[[#This Row],[Date]])</f>
        <v>0</v>
      </c>
      <c r="I287" s="39">
        <f>SUMIFS(T_Reservation[Bc-P],T_Reservation[Date],T_Cal[[#This Row],[Date]])</f>
        <v>0</v>
      </c>
      <c r="J287" s="39">
        <f>SUMIFS(T_Reservation[G-E],T_Reservation[Date],T_Cal[[#This Row],[Date]])</f>
        <v>0</v>
      </c>
      <c r="K287" s="39">
        <f>SUMIFS(T_Reservation[B-V],T_Reservation[Date],T_Cal[[#This Row],[Date]])</f>
        <v>0</v>
      </c>
      <c r="L287" s="39">
        <f>SUMIFS(T_Reservation[MatS1],T_Reservation[Date],T_Cal[[#This Row],[Date]])</f>
        <v>0</v>
      </c>
      <c r="M287" s="39">
        <f>SUMIFS(T_Reservation[Mats2],T_Reservation[Date],T_Cal[[#This Row],[Date]])</f>
        <v>0</v>
      </c>
      <c r="N287" s="39">
        <f>SUMIFS(T_Reservation[MatS3],T_Reservation[Date],T_Cal[[#This Row],[Date]])</f>
        <v>0</v>
      </c>
      <c r="O287" s="39">
        <f>SUMIFS(T_Reservation[MatS4],T_Reservation[Date],T_Cal[[#This Row],[Date]])</f>
        <v>0</v>
      </c>
      <c r="P287" s="39">
        <f>SUMIFS(T_Reservation[MatS5],T_Reservation[Date],T_Cal[[#This Row],[Date]])</f>
        <v>0</v>
      </c>
      <c r="Q287" s="40">
        <f>T_Cal[[#This Row],[Date]]</f>
        <v>46306</v>
      </c>
      <c r="S287" s="42">
        <f>MONTH(T_Cal[[#This Row],[ID]])</f>
        <v>10</v>
      </c>
    </row>
    <row r="288" spans="1:19" ht="15.6" hidden="1" x14ac:dyDescent="0.3">
      <c r="A288" s="5">
        <f t="shared" si="4"/>
        <v>46307</v>
      </c>
      <c r="B288" s="39">
        <f>SUMIFS(T_Reservation[T.poly],T_Reservation[Date],T_Cal[[#This Row],[Date]])</f>
        <v>0</v>
      </c>
      <c r="C288" s="54">
        <f>SUMIFS(T_Reservation[T.ch],T_Reservation[Date],T_Cal[[#This Row],[Date]])</f>
        <v>0</v>
      </c>
      <c r="D288" s="54">
        <f>SUMIFS(T_Reservation[CCTIV],T_Reservation[Date],T_Cal[[#This Row],[Date]])</f>
        <v>0</v>
      </c>
      <c r="E288" s="55">
        <f>SUMIFS(T_Reservation[T3],T_Reservation[Date],T_Cal[[#This Row],[Date]])</f>
        <v>0</v>
      </c>
      <c r="F288" s="39">
        <f>SUMIFS(T_Reservation[T2.5],T_Reservation[Date],T_Cal[[#This Row],[Date]])</f>
        <v>0</v>
      </c>
      <c r="G288" s="39">
        <f>SUMIFS(T_Reservation[Ch-orange],T_Reservation[Date],T_Cal[[#This Row],[Date]])</f>
        <v>0</v>
      </c>
      <c r="H288" s="39">
        <f>SUMIFS(T_Reservation[Ch-beige],T_Reservation[Date],T_Cal[[#This Row],[Date]])</f>
        <v>0</v>
      </c>
      <c r="I288" s="39">
        <f>SUMIFS(T_Reservation[Bc-P],T_Reservation[Date],T_Cal[[#This Row],[Date]])</f>
        <v>0</v>
      </c>
      <c r="J288" s="39">
        <f>SUMIFS(T_Reservation[G-E],T_Reservation[Date],T_Cal[[#This Row],[Date]])</f>
        <v>0</v>
      </c>
      <c r="K288" s="39">
        <f>SUMIFS(T_Reservation[B-V],T_Reservation[Date],T_Cal[[#This Row],[Date]])</f>
        <v>0</v>
      </c>
      <c r="L288" s="39">
        <f>SUMIFS(T_Reservation[MatS1],T_Reservation[Date],T_Cal[[#This Row],[Date]])</f>
        <v>0</v>
      </c>
      <c r="M288" s="39">
        <f>SUMIFS(T_Reservation[Mats2],T_Reservation[Date],T_Cal[[#This Row],[Date]])</f>
        <v>0</v>
      </c>
      <c r="N288" s="39">
        <f>SUMIFS(T_Reservation[MatS3],T_Reservation[Date],T_Cal[[#This Row],[Date]])</f>
        <v>0</v>
      </c>
      <c r="O288" s="39">
        <f>SUMIFS(T_Reservation[MatS4],T_Reservation[Date],T_Cal[[#This Row],[Date]])</f>
        <v>0</v>
      </c>
      <c r="P288" s="39">
        <f>SUMIFS(T_Reservation[MatS5],T_Reservation[Date],T_Cal[[#This Row],[Date]])</f>
        <v>0</v>
      </c>
      <c r="Q288" s="40">
        <f>T_Cal[[#This Row],[Date]]</f>
        <v>46307</v>
      </c>
      <c r="S288" s="42">
        <f>MONTH(T_Cal[[#This Row],[ID]])</f>
        <v>10</v>
      </c>
    </row>
    <row r="289" spans="1:19" ht="15.6" hidden="1" x14ac:dyDescent="0.3">
      <c r="A289" s="5">
        <f t="shared" si="4"/>
        <v>46308</v>
      </c>
      <c r="B289" s="39">
        <f>SUMIFS(T_Reservation[T.poly],T_Reservation[Date],T_Cal[[#This Row],[Date]])</f>
        <v>0</v>
      </c>
      <c r="C289" s="54">
        <f>SUMIFS(T_Reservation[T.ch],T_Reservation[Date],T_Cal[[#This Row],[Date]])</f>
        <v>0</v>
      </c>
      <c r="D289" s="54">
        <f>SUMIFS(T_Reservation[CCTIV],T_Reservation[Date],T_Cal[[#This Row],[Date]])</f>
        <v>0</v>
      </c>
      <c r="E289" s="55">
        <f>SUMIFS(T_Reservation[T3],T_Reservation[Date],T_Cal[[#This Row],[Date]])</f>
        <v>0</v>
      </c>
      <c r="F289" s="39">
        <f>SUMIFS(T_Reservation[T2.5],T_Reservation[Date],T_Cal[[#This Row],[Date]])</f>
        <v>0</v>
      </c>
      <c r="G289" s="39">
        <f>SUMIFS(T_Reservation[Ch-orange],T_Reservation[Date],T_Cal[[#This Row],[Date]])</f>
        <v>0</v>
      </c>
      <c r="H289" s="39">
        <f>SUMIFS(T_Reservation[Ch-beige],T_Reservation[Date],T_Cal[[#This Row],[Date]])</f>
        <v>0</v>
      </c>
      <c r="I289" s="39">
        <f>SUMIFS(T_Reservation[Bc-P],T_Reservation[Date],T_Cal[[#This Row],[Date]])</f>
        <v>0</v>
      </c>
      <c r="J289" s="39">
        <f>SUMIFS(T_Reservation[G-E],T_Reservation[Date],T_Cal[[#This Row],[Date]])</f>
        <v>0</v>
      </c>
      <c r="K289" s="39">
        <f>SUMIFS(T_Reservation[B-V],T_Reservation[Date],T_Cal[[#This Row],[Date]])</f>
        <v>0</v>
      </c>
      <c r="L289" s="39">
        <f>SUMIFS(T_Reservation[MatS1],T_Reservation[Date],T_Cal[[#This Row],[Date]])</f>
        <v>0</v>
      </c>
      <c r="M289" s="39">
        <f>SUMIFS(T_Reservation[Mats2],T_Reservation[Date],T_Cal[[#This Row],[Date]])</f>
        <v>0</v>
      </c>
      <c r="N289" s="39">
        <f>SUMIFS(T_Reservation[MatS3],T_Reservation[Date],T_Cal[[#This Row],[Date]])</f>
        <v>0</v>
      </c>
      <c r="O289" s="39">
        <f>SUMIFS(T_Reservation[MatS4],T_Reservation[Date],T_Cal[[#This Row],[Date]])</f>
        <v>0</v>
      </c>
      <c r="P289" s="39">
        <f>SUMIFS(T_Reservation[MatS5],T_Reservation[Date],T_Cal[[#This Row],[Date]])</f>
        <v>0</v>
      </c>
      <c r="Q289" s="40">
        <f>T_Cal[[#This Row],[Date]]</f>
        <v>46308</v>
      </c>
      <c r="S289" s="42">
        <f>MONTH(T_Cal[[#This Row],[ID]])</f>
        <v>10</v>
      </c>
    </row>
    <row r="290" spans="1:19" ht="15.6" hidden="1" x14ac:dyDescent="0.3">
      <c r="A290" s="5">
        <f t="shared" si="4"/>
        <v>46309</v>
      </c>
      <c r="B290" s="39">
        <f>SUMIFS(T_Reservation[T.poly],T_Reservation[Date],T_Cal[[#This Row],[Date]])</f>
        <v>0</v>
      </c>
      <c r="C290" s="54">
        <f>SUMIFS(T_Reservation[T.ch],T_Reservation[Date],T_Cal[[#This Row],[Date]])</f>
        <v>0</v>
      </c>
      <c r="D290" s="54">
        <f>SUMIFS(T_Reservation[CCTIV],T_Reservation[Date],T_Cal[[#This Row],[Date]])</f>
        <v>0</v>
      </c>
      <c r="E290" s="55">
        <f>SUMIFS(T_Reservation[T3],T_Reservation[Date],T_Cal[[#This Row],[Date]])</f>
        <v>0</v>
      </c>
      <c r="F290" s="39">
        <f>SUMIFS(T_Reservation[T2.5],T_Reservation[Date],T_Cal[[#This Row],[Date]])</f>
        <v>0</v>
      </c>
      <c r="G290" s="39">
        <f>SUMIFS(T_Reservation[Ch-orange],T_Reservation[Date],T_Cal[[#This Row],[Date]])</f>
        <v>0</v>
      </c>
      <c r="H290" s="39">
        <f>SUMIFS(T_Reservation[Ch-beige],T_Reservation[Date],T_Cal[[#This Row],[Date]])</f>
        <v>0</v>
      </c>
      <c r="I290" s="39">
        <f>SUMIFS(T_Reservation[Bc-P],T_Reservation[Date],T_Cal[[#This Row],[Date]])</f>
        <v>0</v>
      </c>
      <c r="J290" s="39">
        <f>SUMIFS(T_Reservation[G-E],T_Reservation[Date],T_Cal[[#This Row],[Date]])</f>
        <v>0</v>
      </c>
      <c r="K290" s="39">
        <f>SUMIFS(T_Reservation[B-V],T_Reservation[Date],T_Cal[[#This Row],[Date]])</f>
        <v>0</v>
      </c>
      <c r="L290" s="39">
        <f>SUMIFS(T_Reservation[MatS1],T_Reservation[Date],T_Cal[[#This Row],[Date]])</f>
        <v>0</v>
      </c>
      <c r="M290" s="39">
        <f>SUMIFS(T_Reservation[Mats2],T_Reservation[Date],T_Cal[[#This Row],[Date]])</f>
        <v>0</v>
      </c>
      <c r="N290" s="39">
        <f>SUMIFS(T_Reservation[MatS3],T_Reservation[Date],T_Cal[[#This Row],[Date]])</f>
        <v>0</v>
      </c>
      <c r="O290" s="39">
        <f>SUMIFS(T_Reservation[MatS4],T_Reservation[Date],T_Cal[[#This Row],[Date]])</f>
        <v>0</v>
      </c>
      <c r="P290" s="39">
        <f>SUMIFS(T_Reservation[MatS5],T_Reservation[Date],T_Cal[[#This Row],[Date]])</f>
        <v>0</v>
      </c>
      <c r="Q290" s="40">
        <f>T_Cal[[#This Row],[Date]]</f>
        <v>46309</v>
      </c>
      <c r="S290" s="42">
        <f>MONTH(T_Cal[[#This Row],[ID]])</f>
        <v>10</v>
      </c>
    </row>
    <row r="291" spans="1:19" ht="15.6" hidden="1" x14ac:dyDescent="0.3">
      <c r="A291" s="5">
        <f t="shared" si="4"/>
        <v>46310</v>
      </c>
      <c r="B291" s="39">
        <f>SUMIFS(T_Reservation[T.poly],T_Reservation[Date],T_Cal[[#This Row],[Date]])</f>
        <v>0</v>
      </c>
      <c r="C291" s="54">
        <f>SUMIFS(T_Reservation[T.ch],T_Reservation[Date],T_Cal[[#This Row],[Date]])</f>
        <v>0</v>
      </c>
      <c r="D291" s="54">
        <f>SUMIFS(T_Reservation[CCTIV],T_Reservation[Date],T_Cal[[#This Row],[Date]])</f>
        <v>0</v>
      </c>
      <c r="E291" s="55">
        <f>SUMIFS(T_Reservation[T3],T_Reservation[Date],T_Cal[[#This Row],[Date]])</f>
        <v>0</v>
      </c>
      <c r="F291" s="39">
        <f>SUMIFS(T_Reservation[T2.5],T_Reservation[Date],T_Cal[[#This Row],[Date]])</f>
        <v>0</v>
      </c>
      <c r="G291" s="39">
        <f>SUMIFS(T_Reservation[Ch-orange],T_Reservation[Date],T_Cal[[#This Row],[Date]])</f>
        <v>0</v>
      </c>
      <c r="H291" s="39">
        <f>SUMIFS(T_Reservation[Ch-beige],T_Reservation[Date],T_Cal[[#This Row],[Date]])</f>
        <v>0</v>
      </c>
      <c r="I291" s="39">
        <f>SUMIFS(T_Reservation[Bc-P],T_Reservation[Date],T_Cal[[#This Row],[Date]])</f>
        <v>0</v>
      </c>
      <c r="J291" s="39">
        <f>SUMIFS(T_Reservation[G-E],T_Reservation[Date],T_Cal[[#This Row],[Date]])</f>
        <v>0</v>
      </c>
      <c r="K291" s="39">
        <f>SUMIFS(T_Reservation[B-V],T_Reservation[Date],T_Cal[[#This Row],[Date]])</f>
        <v>0</v>
      </c>
      <c r="L291" s="39">
        <f>SUMIFS(T_Reservation[MatS1],T_Reservation[Date],T_Cal[[#This Row],[Date]])</f>
        <v>0</v>
      </c>
      <c r="M291" s="39">
        <f>SUMIFS(T_Reservation[Mats2],T_Reservation[Date],T_Cal[[#This Row],[Date]])</f>
        <v>0</v>
      </c>
      <c r="N291" s="39">
        <f>SUMIFS(T_Reservation[MatS3],T_Reservation[Date],T_Cal[[#This Row],[Date]])</f>
        <v>0</v>
      </c>
      <c r="O291" s="39">
        <f>SUMIFS(T_Reservation[MatS4],T_Reservation[Date],T_Cal[[#This Row],[Date]])</f>
        <v>0</v>
      </c>
      <c r="P291" s="39">
        <f>SUMIFS(T_Reservation[MatS5],T_Reservation[Date],T_Cal[[#This Row],[Date]])</f>
        <v>0</v>
      </c>
      <c r="Q291" s="40">
        <f>T_Cal[[#This Row],[Date]]</f>
        <v>46310</v>
      </c>
      <c r="S291" s="42">
        <f>MONTH(T_Cal[[#This Row],[ID]])</f>
        <v>10</v>
      </c>
    </row>
    <row r="292" spans="1:19" ht="15.6" hidden="1" x14ac:dyDescent="0.3">
      <c r="A292" s="5">
        <f t="shared" si="4"/>
        <v>46311</v>
      </c>
      <c r="B292" s="39">
        <f>SUMIFS(T_Reservation[T.poly],T_Reservation[Date],T_Cal[[#This Row],[Date]])</f>
        <v>0</v>
      </c>
      <c r="C292" s="54">
        <f>SUMIFS(T_Reservation[T.ch],T_Reservation[Date],T_Cal[[#This Row],[Date]])</f>
        <v>0</v>
      </c>
      <c r="D292" s="54">
        <f>SUMIFS(T_Reservation[CCTIV],T_Reservation[Date],T_Cal[[#This Row],[Date]])</f>
        <v>0</v>
      </c>
      <c r="E292" s="55">
        <f>SUMIFS(T_Reservation[T3],T_Reservation[Date],T_Cal[[#This Row],[Date]])</f>
        <v>0</v>
      </c>
      <c r="F292" s="39">
        <f>SUMIFS(T_Reservation[T2.5],T_Reservation[Date],T_Cal[[#This Row],[Date]])</f>
        <v>0</v>
      </c>
      <c r="G292" s="39">
        <f>SUMIFS(T_Reservation[Ch-orange],T_Reservation[Date],T_Cal[[#This Row],[Date]])</f>
        <v>0</v>
      </c>
      <c r="H292" s="39">
        <f>SUMIFS(T_Reservation[Ch-beige],T_Reservation[Date],T_Cal[[#This Row],[Date]])</f>
        <v>0</v>
      </c>
      <c r="I292" s="39">
        <f>SUMIFS(T_Reservation[Bc-P],T_Reservation[Date],T_Cal[[#This Row],[Date]])</f>
        <v>0</v>
      </c>
      <c r="J292" s="39">
        <f>SUMIFS(T_Reservation[G-E],T_Reservation[Date],T_Cal[[#This Row],[Date]])</f>
        <v>0</v>
      </c>
      <c r="K292" s="39">
        <f>SUMIFS(T_Reservation[B-V],T_Reservation[Date],T_Cal[[#This Row],[Date]])</f>
        <v>0</v>
      </c>
      <c r="L292" s="39">
        <f>SUMIFS(T_Reservation[MatS1],T_Reservation[Date],T_Cal[[#This Row],[Date]])</f>
        <v>0</v>
      </c>
      <c r="M292" s="39">
        <f>SUMIFS(T_Reservation[Mats2],T_Reservation[Date],T_Cal[[#This Row],[Date]])</f>
        <v>0</v>
      </c>
      <c r="N292" s="39">
        <f>SUMIFS(T_Reservation[MatS3],T_Reservation[Date],T_Cal[[#This Row],[Date]])</f>
        <v>0</v>
      </c>
      <c r="O292" s="39">
        <f>SUMIFS(T_Reservation[MatS4],T_Reservation[Date],T_Cal[[#This Row],[Date]])</f>
        <v>0</v>
      </c>
      <c r="P292" s="39">
        <f>SUMIFS(T_Reservation[MatS5],T_Reservation[Date],T_Cal[[#This Row],[Date]])</f>
        <v>0</v>
      </c>
      <c r="Q292" s="40">
        <f>T_Cal[[#This Row],[Date]]</f>
        <v>46311</v>
      </c>
      <c r="S292" s="42">
        <f>MONTH(T_Cal[[#This Row],[ID]])</f>
        <v>10</v>
      </c>
    </row>
    <row r="293" spans="1:19" ht="15.6" hidden="1" x14ac:dyDescent="0.3">
      <c r="A293" s="5">
        <f t="shared" si="4"/>
        <v>46312</v>
      </c>
      <c r="B293" s="39">
        <f>SUMIFS(T_Reservation[T.poly],T_Reservation[Date],T_Cal[[#This Row],[Date]])</f>
        <v>0</v>
      </c>
      <c r="C293" s="54">
        <f>SUMIFS(T_Reservation[T.ch],T_Reservation[Date],T_Cal[[#This Row],[Date]])</f>
        <v>0</v>
      </c>
      <c r="D293" s="54">
        <f>SUMIFS(T_Reservation[CCTIV],T_Reservation[Date],T_Cal[[#This Row],[Date]])</f>
        <v>0</v>
      </c>
      <c r="E293" s="55">
        <f>SUMIFS(T_Reservation[T3],T_Reservation[Date],T_Cal[[#This Row],[Date]])</f>
        <v>0</v>
      </c>
      <c r="F293" s="39">
        <f>SUMIFS(T_Reservation[T2.5],T_Reservation[Date],T_Cal[[#This Row],[Date]])</f>
        <v>0</v>
      </c>
      <c r="G293" s="39">
        <f>SUMIFS(T_Reservation[Ch-orange],T_Reservation[Date],T_Cal[[#This Row],[Date]])</f>
        <v>0</v>
      </c>
      <c r="H293" s="39">
        <f>SUMIFS(T_Reservation[Ch-beige],T_Reservation[Date],T_Cal[[#This Row],[Date]])</f>
        <v>0</v>
      </c>
      <c r="I293" s="39">
        <f>SUMIFS(T_Reservation[Bc-P],T_Reservation[Date],T_Cal[[#This Row],[Date]])</f>
        <v>0</v>
      </c>
      <c r="J293" s="39">
        <f>SUMIFS(T_Reservation[G-E],T_Reservation[Date],T_Cal[[#This Row],[Date]])</f>
        <v>0</v>
      </c>
      <c r="K293" s="39">
        <f>SUMIFS(T_Reservation[B-V],T_Reservation[Date],T_Cal[[#This Row],[Date]])</f>
        <v>0</v>
      </c>
      <c r="L293" s="39">
        <f>SUMIFS(T_Reservation[MatS1],T_Reservation[Date],T_Cal[[#This Row],[Date]])</f>
        <v>0</v>
      </c>
      <c r="M293" s="39">
        <f>SUMIFS(T_Reservation[Mats2],T_Reservation[Date],T_Cal[[#This Row],[Date]])</f>
        <v>0</v>
      </c>
      <c r="N293" s="39">
        <f>SUMIFS(T_Reservation[MatS3],T_Reservation[Date],T_Cal[[#This Row],[Date]])</f>
        <v>0</v>
      </c>
      <c r="O293" s="39">
        <f>SUMIFS(T_Reservation[MatS4],T_Reservation[Date],T_Cal[[#This Row],[Date]])</f>
        <v>0</v>
      </c>
      <c r="P293" s="39">
        <f>SUMIFS(T_Reservation[MatS5],T_Reservation[Date],T_Cal[[#This Row],[Date]])</f>
        <v>0</v>
      </c>
      <c r="Q293" s="40">
        <f>T_Cal[[#This Row],[Date]]</f>
        <v>46312</v>
      </c>
      <c r="S293" s="42">
        <f>MONTH(T_Cal[[#This Row],[ID]])</f>
        <v>10</v>
      </c>
    </row>
    <row r="294" spans="1:19" ht="15.6" hidden="1" x14ac:dyDescent="0.3">
      <c r="A294" s="5">
        <f t="shared" si="4"/>
        <v>46313</v>
      </c>
      <c r="B294" s="39">
        <f>SUMIFS(T_Reservation[T.poly],T_Reservation[Date],T_Cal[[#This Row],[Date]])</f>
        <v>0</v>
      </c>
      <c r="C294" s="54">
        <f>SUMIFS(T_Reservation[T.ch],T_Reservation[Date],T_Cal[[#This Row],[Date]])</f>
        <v>0</v>
      </c>
      <c r="D294" s="54">
        <f>SUMIFS(T_Reservation[CCTIV],T_Reservation[Date],T_Cal[[#This Row],[Date]])</f>
        <v>0</v>
      </c>
      <c r="E294" s="55">
        <f>SUMIFS(T_Reservation[T3],T_Reservation[Date],T_Cal[[#This Row],[Date]])</f>
        <v>0</v>
      </c>
      <c r="F294" s="39">
        <f>SUMIFS(T_Reservation[T2.5],T_Reservation[Date],T_Cal[[#This Row],[Date]])</f>
        <v>0</v>
      </c>
      <c r="G294" s="39">
        <f>SUMIFS(T_Reservation[Ch-orange],T_Reservation[Date],T_Cal[[#This Row],[Date]])</f>
        <v>0</v>
      </c>
      <c r="H294" s="39">
        <f>SUMIFS(T_Reservation[Ch-beige],T_Reservation[Date],T_Cal[[#This Row],[Date]])</f>
        <v>0</v>
      </c>
      <c r="I294" s="39">
        <f>SUMIFS(T_Reservation[Bc-P],T_Reservation[Date],T_Cal[[#This Row],[Date]])</f>
        <v>0</v>
      </c>
      <c r="J294" s="39">
        <f>SUMIFS(T_Reservation[G-E],T_Reservation[Date],T_Cal[[#This Row],[Date]])</f>
        <v>0</v>
      </c>
      <c r="K294" s="39">
        <f>SUMIFS(T_Reservation[B-V],T_Reservation[Date],T_Cal[[#This Row],[Date]])</f>
        <v>0</v>
      </c>
      <c r="L294" s="39">
        <f>SUMIFS(T_Reservation[MatS1],T_Reservation[Date],T_Cal[[#This Row],[Date]])</f>
        <v>0</v>
      </c>
      <c r="M294" s="39">
        <f>SUMIFS(T_Reservation[Mats2],T_Reservation[Date],T_Cal[[#This Row],[Date]])</f>
        <v>0</v>
      </c>
      <c r="N294" s="39">
        <f>SUMIFS(T_Reservation[MatS3],T_Reservation[Date],T_Cal[[#This Row],[Date]])</f>
        <v>0</v>
      </c>
      <c r="O294" s="39">
        <f>SUMIFS(T_Reservation[MatS4],T_Reservation[Date],T_Cal[[#This Row],[Date]])</f>
        <v>0</v>
      </c>
      <c r="P294" s="39">
        <f>SUMIFS(T_Reservation[MatS5],T_Reservation[Date],T_Cal[[#This Row],[Date]])</f>
        <v>0</v>
      </c>
      <c r="Q294" s="40">
        <f>T_Cal[[#This Row],[Date]]</f>
        <v>46313</v>
      </c>
      <c r="S294" s="42">
        <f>MONTH(T_Cal[[#This Row],[ID]])</f>
        <v>10</v>
      </c>
    </row>
    <row r="295" spans="1:19" ht="15.6" hidden="1" x14ac:dyDescent="0.3">
      <c r="A295" s="5">
        <f t="shared" si="4"/>
        <v>46314</v>
      </c>
      <c r="B295" s="39">
        <f>SUMIFS(T_Reservation[T.poly],T_Reservation[Date],T_Cal[[#This Row],[Date]])</f>
        <v>0</v>
      </c>
      <c r="C295" s="54">
        <f>SUMIFS(T_Reservation[T.ch],T_Reservation[Date],T_Cal[[#This Row],[Date]])</f>
        <v>0</v>
      </c>
      <c r="D295" s="54">
        <f>SUMIFS(T_Reservation[CCTIV],T_Reservation[Date],T_Cal[[#This Row],[Date]])</f>
        <v>0</v>
      </c>
      <c r="E295" s="55">
        <f>SUMIFS(T_Reservation[T3],T_Reservation[Date],T_Cal[[#This Row],[Date]])</f>
        <v>0</v>
      </c>
      <c r="F295" s="39">
        <f>SUMIFS(T_Reservation[T2.5],T_Reservation[Date],T_Cal[[#This Row],[Date]])</f>
        <v>0</v>
      </c>
      <c r="G295" s="39">
        <f>SUMIFS(T_Reservation[Ch-orange],T_Reservation[Date],T_Cal[[#This Row],[Date]])</f>
        <v>0</v>
      </c>
      <c r="H295" s="39">
        <f>SUMIFS(T_Reservation[Ch-beige],T_Reservation[Date],T_Cal[[#This Row],[Date]])</f>
        <v>0</v>
      </c>
      <c r="I295" s="39">
        <f>SUMIFS(T_Reservation[Bc-P],T_Reservation[Date],T_Cal[[#This Row],[Date]])</f>
        <v>0</v>
      </c>
      <c r="J295" s="39">
        <f>SUMIFS(T_Reservation[G-E],T_Reservation[Date],T_Cal[[#This Row],[Date]])</f>
        <v>0</v>
      </c>
      <c r="K295" s="39">
        <f>SUMIFS(T_Reservation[B-V],T_Reservation[Date],T_Cal[[#This Row],[Date]])</f>
        <v>0</v>
      </c>
      <c r="L295" s="39">
        <f>SUMIFS(T_Reservation[MatS1],T_Reservation[Date],T_Cal[[#This Row],[Date]])</f>
        <v>0</v>
      </c>
      <c r="M295" s="39">
        <f>SUMIFS(T_Reservation[Mats2],T_Reservation[Date],T_Cal[[#This Row],[Date]])</f>
        <v>0</v>
      </c>
      <c r="N295" s="39">
        <f>SUMIFS(T_Reservation[MatS3],T_Reservation[Date],T_Cal[[#This Row],[Date]])</f>
        <v>0</v>
      </c>
      <c r="O295" s="39">
        <f>SUMIFS(T_Reservation[MatS4],T_Reservation[Date],T_Cal[[#This Row],[Date]])</f>
        <v>0</v>
      </c>
      <c r="P295" s="39">
        <f>SUMIFS(T_Reservation[MatS5],T_Reservation[Date],T_Cal[[#This Row],[Date]])</f>
        <v>0</v>
      </c>
      <c r="Q295" s="40">
        <f>T_Cal[[#This Row],[Date]]</f>
        <v>46314</v>
      </c>
      <c r="S295" s="42">
        <f>MONTH(T_Cal[[#This Row],[ID]])</f>
        <v>10</v>
      </c>
    </row>
    <row r="296" spans="1:19" ht="15.6" hidden="1" x14ac:dyDescent="0.3">
      <c r="A296" s="5">
        <f t="shared" si="4"/>
        <v>46315</v>
      </c>
      <c r="B296" s="39">
        <f>SUMIFS(T_Reservation[T.poly],T_Reservation[Date],T_Cal[[#This Row],[Date]])</f>
        <v>0</v>
      </c>
      <c r="C296" s="54">
        <f>SUMIFS(T_Reservation[T.ch],T_Reservation[Date],T_Cal[[#This Row],[Date]])</f>
        <v>0</v>
      </c>
      <c r="D296" s="54">
        <f>SUMIFS(T_Reservation[CCTIV],T_Reservation[Date],T_Cal[[#This Row],[Date]])</f>
        <v>0</v>
      </c>
      <c r="E296" s="55">
        <f>SUMIFS(T_Reservation[T3],T_Reservation[Date],T_Cal[[#This Row],[Date]])</f>
        <v>0</v>
      </c>
      <c r="F296" s="39">
        <f>SUMIFS(T_Reservation[T2.5],T_Reservation[Date],T_Cal[[#This Row],[Date]])</f>
        <v>0</v>
      </c>
      <c r="G296" s="39">
        <f>SUMIFS(T_Reservation[Ch-orange],T_Reservation[Date],T_Cal[[#This Row],[Date]])</f>
        <v>0</v>
      </c>
      <c r="H296" s="39">
        <f>SUMIFS(T_Reservation[Ch-beige],T_Reservation[Date],T_Cal[[#This Row],[Date]])</f>
        <v>0</v>
      </c>
      <c r="I296" s="39">
        <f>SUMIFS(T_Reservation[Bc-P],T_Reservation[Date],T_Cal[[#This Row],[Date]])</f>
        <v>0</v>
      </c>
      <c r="J296" s="39">
        <f>SUMIFS(T_Reservation[G-E],T_Reservation[Date],T_Cal[[#This Row],[Date]])</f>
        <v>0</v>
      </c>
      <c r="K296" s="39">
        <f>SUMIFS(T_Reservation[B-V],T_Reservation[Date],T_Cal[[#This Row],[Date]])</f>
        <v>0</v>
      </c>
      <c r="L296" s="39">
        <f>SUMIFS(T_Reservation[MatS1],T_Reservation[Date],T_Cal[[#This Row],[Date]])</f>
        <v>0</v>
      </c>
      <c r="M296" s="39">
        <f>SUMIFS(T_Reservation[Mats2],T_Reservation[Date],T_Cal[[#This Row],[Date]])</f>
        <v>0</v>
      </c>
      <c r="N296" s="39">
        <f>SUMIFS(T_Reservation[MatS3],T_Reservation[Date],T_Cal[[#This Row],[Date]])</f>
        <v>0</v>
      </c>
      <c r="O296" s="39">
        <f>SUMIFS(T_Reservation[MatS4],T_Reservation[Date],T_Cal[[#This Row],[Date]])</f>
        <v>0</v>
      </c>
      <c r="P296" s="39">
        <f>SUMIFS(T_Reservation[MatS5],T_Reservation[Date],T_Cal[[#This Row],[Date]])</f>
        <v>0</v>
      </c>
      <c r="Q296" s="40">
        <f>T_Cal[[#This Row],[Date]]</f>
        <v>46315</v>
      </c>
      <c r="S296" s="42">
        <f>MONTH(T_Cal[[#This Row],[ID]])</f>
        <v>10</v>
      </c>
    </row>
    <row r="297" spans="1:19" ht="15.6" hidden="1" x14ac:dyDescent="0.3">
      <c r="A297" s="5">
        <f t="shared" si="4"/>
        <v>46316</v>
      </c>
      <c r="B297" s="39">
        <f>SUMIFS(T_Reservation[T.poly],T_Reservation[Date],T_Cal[[#This Row],[Date]])</f>
        <v>0</v>
      </c>
      <c r="C297" s="54">
        <f>SUMIFS(T_Reservation[T.ch],T_Reservation[Date],T_Cal[[#This Row],[Date]])</f>
        <v>0</v>
      </c>
      <c r="D297" s="54">
        <f>SUMIFS(T_Reservation[CCTIV],T_Reservation[Date],T_Cal[[#This Row],[Date]])</f>
        <v>0</v>
      </c>
      <c r="E297" s="55">
        <f>SUMIFS(T_Reservation[T3],T_Reservation[Date],T_Cal[[#This Row],[Date]])</f>
        <v>0</v>
      </c>
      <c r="F297" s="39">
        <f>SUMIFS(T_Reservation[T2.5],T_Reservation[Date],T_Cal[[#This Row],[Date]])</f>
        <v>0</v>
      </c>
      <c r="G297" s="39">
        <f>SUMIFS(T_Reservation[Ch-orange],T_Reservation[Date],T_Cal[[#This Row],[Date]])</f>
        <v>0</v>
      </c>
      <c r="H297" s="39">
        <f>SUMIFS(T_Reservation[Ch-beige],T_Reservation[Date],T_Cal[[#This Row],[Date]])</f>
        <v>0</v>
      </c>
      <c r="I297" s="39">
        <f>SUMIFS(T_Reservation[Bc-P],T_Reservation[Date],T_Cal[[#This Row],[Date]])</f>
        <v>0</v>
      </c>
      <c r="J297" s="39">
        <f>SUMIFS(T_Reservation[G-E],T_Reservation[Date],T_Cal[[#This Row],[Date]])</f>
        <v>0</v>
      </c>
      <c r="K297" s="39">
        <f>SUMIFS(T_Reservation[B-V],T_Reservation[Date],T_Cal[[#This Row],[Date]])</f>
        <v>0</v>
      </c>
      <c r="L297" s="39">
        <f>SUMIFS(T_Reservation[MatS1],T_Reservation[Date],T_Cal[[#This Row],[Date]])</f>
        <v>0</v>
      </c>
      <c r="M297" s="39">
        <f>SUMIFS(T_Reservation[Mats2],T_Reservation[Date],T_Cal[[#This Row],[Date]])</f>
        <v>0</v>
      </c>
      <c r="N297" s="39">
        <f>SUMIFS(T_Reservation[MatS3],T_Reservation[Date],T_Cal[[#This Row],[Date]])</f>
        <v>0</v>
      </c>
      <c r="O297" s="39">
        <f>SUMIFS(T_Reservation[MatS4],T_Reservation[Date],T_Cal[[#This Row],[Date]])</f>
        <v>0</v>
      </c>
      <c r="P297" s="39">
        <f>SUMIFS(T_Reservation[MatS5],T_Reservation[Date],T_Cal[[#This Row],[Date]])</f>
        <v>0</v>
      </c>
      <c r="Q297" s="40">
        <f>T_Cal[[#This Row],[Date]]</f>
        <v>46316</v>
      </c>
      <c r="S297" s="42">
        <f>MONTH(T_Cal[[#This Row],[ID]])</f>
        <v>10</v>
      </c>
    </row>
    <row r="298" spans="1:19" ht="15.6" hidden="1" x14ac:dyDescent="0.3">
      <c r="A298" s="5">
        <f t="shared" si="4"/>
        <v>46317</v>
      </c>
      <c r="B298" s="39">
        <f>SUMIFS(T_Reservation[T.poly],T_Reservation[Date],T_Cal[[#This Row],[Date]])</f>
        <v>0</v>
      </c>
      <c r="C298" s="54">
        <f>SUMIFS(T_Reservation[T.ch],T_Reservation[Date],T_Cal[[#This Row],[Date]])</f>
        <v>0</v>
      </c>
      <c r="D298" s="54">
        <f>SUMIFS(T_Reservation[CCTIV],T_Reservation[Date],T_Cal[[#This Row],[Date]])</f>
        <v>0</v>
      </c>
      <c r="E298" s="55">
        <f>SUMIFS(T_Reservation[T3],T_Reservation[Date],T_Cal[[#This Row],[Date]])</f>
        <v>0</v>
      </c>
      <c r="F298" s="39">
        <f>SUMIFS(T_Reservation[T2.5],T_Reservation[Date],T_Cal[[#This Row],[Date]])</f>
        <v>0</v>
      </c>
      <c r="G298" s="39">
        <f>SUMIFS(T_Reservation[Ch-orange],T_Reservation[Date],T_Cal[[#This Row],[Date]])</f>
        <v>0</v>
      </c>
      <c r="H298" s="39">
        <f>SUMIFS(T_Reservation[Ch-beige],T_Reservation[Date],T_Cal[[#This Row],[Date]])</f>
        <v>0</v>
      </c>
      <c r="I298" s="39">
        <f>SUMIFS(T_Reservation[Bc-P],T_Reservation[Date],T_Cal[[#This Row],[Date]])</f>
        <v>0</v>
      </c>
      <c r="J298" s="39">
        <f>SUMIFS(T_Reservation[G-E],T_Reservation[Date],T_Cal[[#This Row],[Date]])</f>
        <v>0</v>
      </c>
      <c r="K298" s="39">
        <f>SUMIFS(T_Reservation[B-V],T_Reservation[Date],T_Cal[[#This Row],[Date]])</f>
        <v>0</v>
      </c>
      <c r="L298" s="39">
        <f>SUMIFS(T_Reservation[MatS1],T_Reservation[Date],T_Cal[[#This Row],[Date]])</f>
        <v>0</v>
      </c>
      <c r="M298" s="39">
        <f>SUMIFS(T_Reservation[Mats2],T_Reservation[Date],T_Cal[[#This Row],[Date]])</f>
        <v>0</v>
      </c>
      <c r="N298" s="39">
        <f>SUMIFS(T_Reservation[MatS3],T_Reservation[Date],T_Cal[[#This Row],[Date]])</f>
        <v>0</v>
      </c>
      <c r="O298" s="39">
        <f>SUMIFS(T_Reservation[MatS4],T_Reservation[Date],T_Cal[[#This Row],[Date]])</f>
        <v>0</v>
      </c>
      <c r="P298" s="39">
        <f>SUMIFS(T_Reservation[MatS5],T_Reservation[Date],T_Cal[[#This Row],[Date]])</f>
        <v>0</v>
      </c>
      <c r="Q298" s="40">
        <f>T_Cal[[#This Row],[Date]]</f>
        <v>46317</v>
      </c>
      <c r="S298" s="42">
        <f>MONTH(T_Cal[[#This Row],[ID]])</f>
        <v>10</v>
      </c>
    </row>
    <row r="299" spans="1:19" ht="15.6" hidden="1" x14ac:dyDescent="0.3">
      <c r="A299" s="5">
        <f t="shared" si="4"/>
        <v>46318</v>
      </c>
      <c r="B299" s="39">
        <f>SUMIFS(T_Reservation[T.poly],T_Reservation[Date],T_Cal[[#This Row],[Date]])</f>
        <v>0</v>
      </c>
      <c r="C299" s="54">
        <f>SUMIFS(T_Reservation[T.ch],T_Reservation[Date],T_Cal[[#This Row],[Date]])</f>
        <v>0</v>
      </c>
      <c r="D299" s="54">
        <f>SUMIFS(T_Reservation[CCTIV],T_Reservation[Date],T_Cal[[#This Row],[Date]])</f>
        <v>0</v>
      </c>
      <c r="E299" s="55">
        <f>SUMIFS(T_Reservation[T3],T_Reservation[Date],T_Cal[[#This Row],[Date]])</f>
        <v>0</v>
      </c>
      <c r="F299" s="39">
        <f>SUMIFS(T_Reservation[T2.5],T_Reservation[Date],T_Cal[[#This Row],[Date]])</f>
        <v>0</v>
      </c>
      <c r="G299" s="39">
        <f>SUMIFS(T_Reservation[Ch-orange],T_Reservation[Date],T_Cal[[#This Row],[Date]])</f>
        <v>0</v>
      </c>
      <c r="H299" s="39">
        <f>SUMIFS(T_Reservation[Ch-beige],T_Reservation[Date],T_Cal[[#This Row],[Date]])</f>
        <v>0</v>
      </c>
      <c r="I299" s="39">
        <f>SUMIFS(T_Reservation[Bc-P],T_Reservation[Date],T_Cal[[#This Row],[Date]])</f>
        <v>0</v>
      </c>
      <c r="J299" s="39">
        <f>SUMIFS(T_Reservation[G-E],T_Reservation[Date],T_Cal[[#This Row],[Date]])</f>
        <v>0</v>
      </c>
      <c r="K299" s="39">
        <f>SUMIFS(T_Reservation[B-V],T_Reservation[Date],T_Cal[[#This Row],[Date]])</f>
        <v>0</v>
      </c>
      <c r="L299" s="39">
        <f>SUMIFS(T_Reservation[MatS1],T_Reservation[Date],T_Cal[[#This Row],[Date]])</f>
        <v>0</v>
      </c>
      <c r="M299" s="39">
        <f>SUMIFS(T_Reservation[Mats2],T_Reservation[Date],T_Cal[[#This Row],[Date]])</f>
        <v>0</v>
      </c>
      <c r="N299" s="39">
        <f>SUMIFS(T_Reservation[MatS3],T_Reservation[Date],T_Cal[[#This Row],[Date]])</f>
        <v>0</v>
      </c>
      <c r="O299" s="39">
        <f>SUMIFS(T_Reservation[MatS4],T_Reservation[Date],T_Cal[[#This Row],[Date]])</f>
        <v>0</v>
      </c>
      <c r="P299" s="39">
        <f>SUMIFS(T_Reservation[MatS5],T_Reservation[Date],T_Cal[[#This Row],[Date]])</f>
        <v>0</v>
      </c>
      <c r="Q299" s="40">
        <f>T_Cal[[#This Row],[Date]]</f>
        <v>46318</v>
      </c>
      <c r="S299" s="42">
        <f>MONTH(T_Cal[[#This Row],[ID]])</f>
        <v>10</v>
      </c>
    </row>
    <row r="300" spans="1:19" ht="15.6" hidden="1" x14ac:dyDescent="0.3">
      <c r="A300" s="5">
        <f t="shared" si="4"/>
        <v>46319</v>
      </c>
      <c r="B300" s="39">
        <f>SUMIFS(T_Reservation[T.poly],T_Reservation[Date],T_Cal[[#This Row],[Date]])</f>
        <v>0</v>
      </c>
      <c r="C300" s="54">
        <f>SUMIFS(T_Reservation[T.ch],T_Reservation[Date],T_Cal[[#This Row],[Date]])</f>
        <v>0</v>
      </c>
      <c r="D300" s="54">
        <f>SUMIFS(T_Reservation[CCTIV],T_Reservation[Date],T_Cal[[#This Row],[Date]])</f>
        <v>0</v>
      </c>
      <c r="E300" s="55">
        <f>SUMIFS(T_Reservation[T3],T_Reservation[Date],T_Cal[[#This Row],[Date]])</f>
        <v>0</v>
      </c>
      <c r="F300" s="39">
        <f>SUMIFS(T_Reservation[T2.5],T_Reservation[Date],T_Cal[[#This Row],[Date]])</f>
        <v>0</v>
      </c>
      <c r="G300" s="39">
        <f>SUMIFS(T_Reservation[Ch-orange],T_Reservation[Date],T_Cal[[#This Row],[Date]])</f>
        <v>0</v>
      </c>
      <c r="H300" s="39">
        <f>SUMIFS(T_Reservation[Ch-beige],T_Reservation[Date],T_Cal[[#This Row],[Date]])</f>
        <v>0</v>
      </c>
      <c r="I300" s="39">
        <f>SUMIFS(T_Reservation[Bc-P],T_Reservation[Date],T_Cal[[#This Row],[Date]])</f>
        <v>0</v>
      </c>
      <c r="J300" s="39">
        <f>SUMIFS(T_Reservation[G-E],T_Reservation[Date],T_Cal[[#This Row],[Date]])</f>
        <v>0</v>
      </c>
      <c r="K300" s="39">
        <f>SUMIFS(T_Reservation[B-V],T_Reservation[Date],T_Cal[[#This Row],[Date]])</f>
        <v>0</v>
      </c>
      <c r="L300" s="39">
        <f>SUMIFS(T_Reservation[MatS1],T_Reservation[Date],T_Cal[[#This Row],[Date]])</f>
        <v>0</v>
      </c>
      <c r="M300" s="39">
        <f>SUMIFS(T_Reservation[Mats2],T_Reservation[Date],T_Cal[[#This Row],[Date]])</f>
        <v>0</v>
      </c>
      <c r="N300" s="39">
        <f>SUMIFS(T_Reservation[MatS3],T_Reservation[Date],T_Cal[[#This Row],[Date]])</f>
        <v>0</v>
      </c>
      <c r="O300" s="39">
        <f>SUMIFS(T_Reservation[MatS4],T_Reservation[Date],T_Cal[[#This Row],[Date]])</f>
        <v>0</v>
      </c>
      <c r="P300" s="39">
        <f>SUMIFS(T_Reservation[MatS5],T_Reservation[Date],T_Cal[[#This Row],[Date]])</f>
        <v>0</v>
      </c>
      <c r="Q300" s="40">
        <f>T_Cal[[#This Row],[Date]]</f>
        <v>46319</v>
      </c>
      <c r="S300" s="42">
        <f>MONTH(T_Cal[[#This Row],[ID]])</f>
        <v>10</v>
      </c>
    </row>
    <row r="301" spans="1:19" ht="15.6" hidden="1" x14ac:dyDescent="0.3">
      <c r="A301" s="5">
        <f t="shared" si="4"/>
        <v>46320</v>
      </c>
      <c r="B301" s="39">
        <f>SUMIFS(T_Reservation[T.poly],T_Reservation[Date],T_Cal[[#This Row],[Date]])</f>
        <v>0</v>
      </c>
      <c r="C301" s="54">
        <f>SUMIFS(T_Reservation[T.ch],T_Reservation[Date],T_Cal[[#This Row],[Date]])</f>
        <v>0</v>
      </c>
      <c r="D301" s="54">
        <f>SUMIFS(T_Reservation[CCTIV],T_Reservation[Date],T_Cal[[#This Row],[Date]])</f>
        <v>0</v>
      </c>
      <c r="E301" s="55">
        <f>SUMIFS(T_Reservation[T3],T_Reservation[Date],T_Cal[[#This Row],[Date]])</f>
        <v>0</v>
      </c>
      <c r="F301" s="39">
        <f>SUMIFS(T_Reservation[T2.5],T_Reservation[Date],T_Cal[[#This Row],[Date]])</f>
        <v>0</v>
      </c>
      <c r="G301" s="39">
        <f>SUMIFS(T_Reservation[Ch-orange],T_Reservation[Date],T_Cal[[#This Row],[Date]])</f>
        <v>0</v>
      </c>
      <c r="H301" s="39">
        <f>SUMIFS(T_Reservation[Ch-beige],T_Reservation[Date],T_Cal[[#This Row],[Date]])</f>
        <v>0</v>
      </c>
      <c r="I301" s="39">
        <f>SUMIFS(T_Reservation[Bc-P],T_Reservation[Date],T_Cal[[#This Row],[Date]])</f>
        <v>0</v>
      </c>
      <c r="J301" s="39">
        <f>SUMIFS(T_Reservation[G-E],T_Reservation[Date],T_Cal[[#This Row],[Date]])</f>
        <v>0</v>
      </c>
      <c r="K301" s="39">
        <f>SUMIFS(T_Reservation[B-V],T_Reservation[Date],T_Cal[[#This Row],[Date]])</f>
        <v>0</v>
      </c>
      <c r="L301" s="39">
        <f>SUMIFS(T_Reservation[MatS1],T_Reservation[Date],T_Cal[[#This Row],[Date]])</f>
        <v>0</v>
      </c>
      <c r="M301" s="39">
        <f>SUMIFS(T_Reservation[Mats2],T_Reservation[Date],T_Cal[[#This Row],[Date]])</f>
        <v>0</v>
      </c>
      <c r="N301" s="39">
        <f>SUMIFS(T_Reservation[MatS3],T_Reservation[Date],T_Cal[[#This Row],[Date]])</f>
        <v>0</v>
      </c>
      <c r="O301" s="39">
        <f>SUMIFS(T_Reservation[MatS4],T_Reservation[Date],T_Cal[[#This Row],[Date]])</f>
        <v>0</v>
      </c>
      <c r="P301" s="39">
        <f>SUMIFS(T_Reservation[MatS5],T_Reservation[Date],T_Cal[[#This Row],[Date]])</f>
        <v>0</v>
      </c>
      <c r="Q301" s="40">
        <f>T_Cal[[#This Row],[Date]]</f>
        <v>46320</v>
      </c>
      <c r="S301" s="42">
        <f>MONTH(T_Cal[[#This Row],[ID]])</f>
        <v>10</v>
      </c>
    </row>
    <row r="302" spans="1:19" ht="15.6" hidden="1" x14ac:dyDescent="0.3">
      <c r="A302" s="5">
        <f t="shared" si="4"/>
        <v>46321</v>
      </c>
      <c r="B302" s="39">
        <f>SUMIFS(T_Reservation[T.poly],T_Reservation[Date],T_Cal[[#This Row],[Date]])</f>
        <v>0</v>
      </c>
      <c r="C302" s="54">
        <f>SUMIFS(T_Reservation[T.ch],T_Reservation[Date],T_Cal[[#This Row],[Date]])</f>
        <v>0</v>
      </c>
      <c r="D302" s="54">
        <f>SUMIFS(T_Reservation[CCTIV],T_Reservation[Date],T_Cal[[#This Row],[Date]])</f>
        <v>0</v>
      </c>
      <c r="E302" s="55">
        <f>SUMIFS(T_Reservation[T3],T_Reservation[Date],T_Cal[[#This Row],[Date]])</f>
        <v>0</v>
      </c>
      <c r="F302" s="39">
        <f>SUMIFS(T_Reservation[T2.5],T_Reservation[Date],T_Cal[[#This Row],[Date]])</f>
        <v>0</v>
      </c>
      <c r="G302" s="39">
        <f>SUMIFS(T_Reservation[Ch-orange],T_Reservation[Date],T_Cal[[#This Row],[Date]])</f>
        <v>0</v>
      </c>
      <c r="H302" s="39">
        <f>SUMIFS(T_Reservation[Ch-beige],T_Reservation[Date],T_Cal[[#This Row],[Date]])</f>
        <v>0</v>
      </c>
      <c r="I302" s="39">
        <f>SUMIFS(T_Reservation[Bc-P],T_Reservation[Date],T_Cal[[#This Row],[Date]])</f>
        <v>0</v>
      </c>
      <c r="J302" s="39">
        <f>SUMIFS(T_Reservation[G-E],T_Reservation[Date],T_Cal[[#This Row],[Date]])</f>
        <v>0</v>
      </c>
      <c r="K302" s="39">
        <f>SUMIFS(T_Reservation[B-V],T_Reservation[Date],T_Cal[[#This Row],[Date]])</f>
        <v>0</v>
      </c>
      <c r="L302" s="39">
        <f>SUMIFS(T_Reservation[MatS1],T_Reservation[Date],T_Cal[[#This Row],[Date]])</f>
        <v>0</v>
      </c>
      <c r="M302" s="39">
        <f>SUMIFS(T_Reservation[Mats2],T_Reservation[Date],T_Cal[[#This Row],[Date]])</f>
        <v>0</v>
      </c>
      <c r="N302" s="39">
        <f>SUMIFS(T_Reservation[MatS3],T_Reservation[Date],T_Cal[[#This Row],[Date]])</f>
        <v>0</v>
      </c>
      <c r="O302" s="39">
        <f>SUMIFS(T_Reservation[MatS4],T_Reservation[Date],T_Cal[[#This Row],[Date]])</f>
        <v>0</v>
      </c>
      <c r="P302" s="39">
        <f>SUMIFS(T_Reservation[MatS5],T_Reservation[Date],T_Cal[[#This Row],[Date]])</f>
        <v>0</v>
      </c>
      <c r="Q302" s="40">
        <f>T_Cal[[#This Row],[Date]]</f>
        <v>46321</v>
      </c>
      <c r="S302" s="42">
        <f>MONTH(T_Cal[[#This Row],[ID]])</f>
        <v>10</v>
      </c>
    </row>
    <row r="303" spans="1:19" ht="15.6" hidden="1" x14ac:dyDescent="0.3">
      <c r="A303" s="5">
        <f t="shared" si="4"/>
        <v>46322</v>
      </c>
      <c r="B303" s="39">
        <f>SUMIFS(T_Reservation[T.poly],T_Reservation[Date],T_Cal[[#This Row],[Date]])</f>
        <v>0</v>
      </c>
      <c r="C303" s="54">
        <f>SUMIFS(T_Reservation[T.ch],T_Reservation[Date],T_Cal[[#This Row],[Date]])</f>
        <v>0</v>
      </c>
      <c r="D303" s="54">
        <f>SUMIFS(T_Reservation[CCTIV],T_Reservation[Date],T_Cal[[#This Row],[Date]])</f>
        <v>0</v>
      </c>
      <c r="E303" s="55">
        <f>SUMIFS(T_Reservation[T3],T_Reservation[Date],T_Cal[[#This Row],[Date]])</f>
        <v>0</v>
      </c>
      <c r="F303" s="39">
        <f>SUMIFS(T_Reservation[T2.5],T_Reservation[Date],T_Cal[[#This Row],[Date]])</f>
        <v>0</v>
      </c>
      <c r="G303" s="39">
        <f>SUMIFS(T_Reservation[Ch-orange],T_Reservation[Date],T_Cal[[#This Row],[Date]])</f>
        <v>0</v>
      </c>
      <c r="H303" s="39">
        <f>SUMIFS(T_Reservation[Ch-beige],T_Reservation[Date],T_Cal[[#This Row],[Date]])</f>
        <v>0</v>
      </c>
      <c r="I303" s="39">
        <f>SUMIFS(T_Reservation[Bc-P],T_Reservation[Date],T_Cal[[#This Row],[Date]])</f>
        <v>0</v>
      </c>
      <c r="J303" s="39">
        <f>SUMIFS(T_Reservation[G-E],T_Reservation[Date],T_Cal[[#This Row],[Date]])</f>
        <v>0</v>
      </c>
      <c r="K303" s="39">
        <f>SUMIFS(T_Reservation[B-V],T_Reservation[Date],T_Cal[[#This Row],[Date]])</f>
        <v>0</v>
      </c>
      <c r="L303" s="39">
        <f>SUMIFS(T_Reservation[MatS1],T_Reservation[Date],T_Cal[[#This Row],[Date]])</f>
        <v>0</v>
      </c>
      <c r="M303" s="39">
        <f>SUMIFS(T_Reservation[Mats2],T_Reservation[Date],T_Cal[[#This Row],[Date]])</f>
        <v>0</v>
      </c>
      <c r="N303" s="39">
        <f>SUMIFS(T_Reservation[MatS3],T_Reservation[Date],T_Cal[[#This Row],[Date]])</f>
        <v>0</v>
      </c>
      <c r="O303" s="39">
        <f>SUMIFS(T_Reservation[MatS4],T_Reservation[Date],T_Cal[[#This Row],[Date]])</f>
        <v>0</v>
      </c>
      <c r="P303" s="39">
        <f>SUMIFS(T_Reservation[MatS5],T_Reservation[Date],T_Cal[[#This Row],[Date]])</f>
        <v>0</v>
      </c>
      <c r="Q303" s="40">
        <f>T_Cal[[#This Row],[Date]]</f>
        <v>46322</v>
      </c>
      <c r="S303" s="42">
        <f>MONTH(T_Cal[[#This Row],[ID]])</f>
        <v>10</v>
      </c>
    </row>
    <row r="304" spans="1:19" ht="15.6" hidden="1" x14ac:dyDescent="0.3">
      <c r="A304" s="5">
        <f t="shared" si="4"/>
        <v>46323</v>
      </c>
      <c r="B304" s="39">
        <f>SUMIFS(T_Reservation[T.poly],T_Reservation[Date],T_Cal[[#This Row],[Date]])</f>
        <v>0</v>
      </c>
      <c r="C304" s="54">
        <f>SUMIFS(T_Reservation[T.ch],T_Reservation[Date],T_Cal[[#This Row],[Date]])</f>
        <v>0</v>
      </c>
      <c r="D304" s="54">
        <f>SUMIFS(T_Reservation[CCTIV],T_Reservation[Date],T_Cal[[#This Row],[Date]])</f>
        <v>0</v>
      </c>
      <c r="E304" s="55">
        <f>SUMIFS(T_Reservation[T3],T_Reservation[Date],T_Cal[[#This Row],[Date]])</f>
        <v>0</v>
      </c>
      <c r="F304" s="39">
        <f>SUMIFS(T_Reservation[T2.5],T_Reservation[Date],T_Cal[[#This Row],[Date]])</f>
        <v>0</v>
      </c>
      <c r="G304" s="39">
        <f>SUMIFS(T_Reservation[Ch-orange],T_Reservation[Date],T_Cal[[#This Row],[Date]])</f>
        <v>0</v>
      </c>
      <c r="H304" s="39">
        <f>SUMIFS(T_Reservation[Ch-beige],T_Reservation[Date],T_Cal[[#This Row],[Date]])</f>
        <v>0</v>
      </c>
      <c r="I304" s="39">
        <f>SUMIFS(T_Reservation[Bc-P],T_Reservation[Date],T_Cal[[#This Row],[Date]])</f>
        <v>0</v>
      </c>
      <c r="J304" s="39">
        <f>SUMIFS(T_Reservation[G-E],T_Reservation[Date],T_Cal[[#This Row],[Date]])</f>
        <v>0</v>
      </c>
      <c r="K304" s="39">
        <f>SUMIFS(T_Reservation[B-V],T_Reservation[Date],T_Cal[[#This Row],[Date]])</f>
        <v>0</v>
      </c>
      <c r="L304" s="39">
        <f>SUMIFS(T_Reservation[MatS1],T_Reservation[Date],T_Cal[[#This Row],[Date]])</f>
        <v>0</v>
      </c>
      <c r="M304" s="39">
        <f>SUMIFS(T_Reservation[Mats2],T_Reservation[Date],T_Cal[[#This Row],[Date]])</f>
        <v>0</v>
      </c>
      <c r="N304" s="39">
        <f>SUMIFS(T_Reservation[MatS3],T_Reservation[Date],T_Cal[[#This Row],[Date]])</f>
        <v>0</v>
      </c>
      <c r="O304" s="39">
        <f>SUMIFS(T_Reservation[MatS4],T_Reservation[Date],T_Cal[[#This Row],[Date]])</f>
        <v>0</v>
      </c>
      <c r="P304" s="39">
        <f>SUMIFS(T_Reservation[MatS5],T_Reservation[Date],T_Cal[[#This Row],[Date]])</f>
        <v>0</v>
      </c>
      <c r="Q304" s="40">
        <f>T_Cal[[#This Row],[Date]]</f>
        <v>46323</v>
      </c>
      <c r="S304" s="42">
        <f>MONTH(T_Cal[[#This Row],[ID]])</f>
        <v>10</v>
      </c>
    </row>
    <row r="305" spans="1:19" ht="15.6" hidden="1" x14ac:dyDescent="0.3">
      <c r="A305" s="5">
        <f t="shared" si="4"/>
        <v>46324</v>
      </c>
      <c r="B305" s="39">
        <f>SUMIFS(T_Reservation[T.poly],T_Reservation[Date],T_Cal[[#This Row],[Date]])</f>
        <v>0</v>
      </c>
      <c r="C305" s="54">
        <f>SUMIFS(T_Reservation[T.ch],T_Reservation[Date],T_Cal[[#This Row],[Date]])</f>
        <v>0</v>
      </c>
      <c r="D305" s="54">
        <f>SUMIFS(T_Reservation[CCTIV],T_Reservation[Date],T_Cal[[#This Row],[Date]])</f>
        <v>0</v>
      </c>
      <c r="E305" s="55">
        <f>SUMIFS(T_Reservation[T3],T_Reservation[Date],T_Cal[[#This Row],[Date]])</f>
        <v>0</v>
      </c>
      <c r="F305" s="39">
        <f>SUMIFS(T_Reservation[T2.5],T_Reservation[Date],T_Cal[[#This Row],[Date]])</f>
        <v>0</v>
      </c>
      <c r="G305" s="39">
        <f>SUMIFS(T_Reservation[Ch-orange],T_Reservation[Date],T_Cal[[#This Row],[Date]])</f>
        <v>0</v>
      </c>
      <c r="H305" s="39">
        <f>SUMIFS(T_Reservation[Ch-beige],T_Reservation[Date],T_Cal[[#This Row],[Date]])</f>
        <v>0</v>
      </c>
      <c r="I305" s="39">
        <f>SUMIFS(T_Reservation[Bc-P],T_Reservation[Date],T_Cal[[#This Row],[Date]])</f>
        <v>0</v>
      </c>
      <c r="J305" s="39">
        <f>SUMIFS(T_Reservation[G-E],T_Reservation[Date],T_Cal[[#This Row],[Date]])</f>
        <v>0</v>
      </c>
      <c r="K305" s="39">
        <f>SUMIFS(T_Reservation[B-V],T_Reservation[Date],T_Cal[[#This Row],[Date]])</f>
        <v>0</v>
      </c>
      <c r="L305" s="39">
        <f>SUMIFS(T_Reservation[MatS1],T_Reservation[Date],T_Cal[[#This Row],[Date]])</f>
        <v>0</v>
      </c>
      <c r="M305" s="39">
        <f>SUMIFS(T_Reservation[Mats2],T_Reservation[Date],T_Cal[[#This Row],[Date]])</f>
        <v>0</v>
      </c>
      <c r="N305" s="39">
        <f>SUMIFS(T_Reservation[MatS3],T_Reservation[Date],T_Cal[[#This Row],[Date]])</f>
        <v>0</v>
      </c>
      <c r="O305" s="39">
        <f>SUMIFS(T_Reservation[MatS4],T_Reservation[Date],T_Cal[[#This Row],[Date]])</f>
        <v>0</v>
      </c>
      <c r="P305" s="39">
        <f>SUMIFS(T_Reservation[MatS5],T_Reservation[Date],T_Cal[[#This Row],[Date]])</f>
        <v>0</v>
      </c>
      <c r="Q305" s="40">
        <f>T_Cal[[#This Row],[Date]]</f>
        <v>46324</v>
      </c>
      <c r="S305" s="42">
        <f>MONTH(T_Cal[[#This Row],[ID]])</f>
        <v>10</v>
      </c>
    </row>
    <row r="306" spans="1:19" ht="15.6" hidden="1" x14ac:dyDescent="0.3">
      <c r="A306" s="5">
        <f t="shared" si="4"/>
        <v>46325</v>
      </c>
      <c r="B306" s="39">
        <f>SUMIFS(T_Reservation[T.poly],T_Reservation[Date],T_Cal[[#This Row],[Date]])</f>
        <v>0</v>
      </c>
      <c r="C306" s="54">
        <f>SUMIFS(T_Reservation[T.ch],T_Reservation[Date],T_Cal[[#This Row],[Date]])</f>
        <v>0</v>
      </c>
      <c r="D306" s="54">
        <f>SUMIFS(T_Reservation[CCTIV],T_Reservation[Date],T_Cal[[#This Row],[Date]])</f>
        <v>0</v>
      </c>
      <c r="E306" s="55">
        <f>SUMIFS(T_Reservation[T3],T_Reservation[Date],T_Cal[[#This Row],[Date]])</f>
        <v>0</v>
      </c>
      <c r="F306" s="39">
        <f>SUMIFS(T_Reservation[T2.5],T_Reservation[Date],T_Cal[[#This Row],[Date]])</f>
        <v>0</v>
      </c>
      <c r="G306" s="39">
        <f>SUMIFS(T_Reservation[Ch-orange],T_Reservation[Date],T_Cal[[#This Row],[Date]])</f>
        <v>0</v>
      </c>
      <c r="H306" s="39">
        <f>SUMIFS(T_Reservation[Ch-beige],T_Reservation[Date],T_Cal[[#This Row],[Date]])</f>
        <v>0</v>
      </c>
      <c r="I306" s="39">
        <f>SUMIFS(T_Reservation[Bc-P],T_Reservation[Date],T_Cal[[#This Row],[Date]])</f>
        <v>0</v>
      </c>
      <c r="J306" s="39">
        <f>SUMIFS(T_Reservation[G-E],T_Reservation[Date],T_Cal[[#This Row],[Date]])</f>
        <v>0</v>
      </c>
      <c r="K306" s="39">
        <f>SUMIFS(T_Reservation[B-V],T_Reservation[Date],T_Cal[[#This Row],[Date]])</f>
        <v>0</v>
      </c>
      <c r="L306" s="39">
        <f>SUMIFS(T_Reservation[MatS1],T_Reservation[Date],T_Cal[[#This Row],[Date]])</f>
        <v>0</v>
      </c>
      <c r="M306" s="39">
        <f>SUMIFS(T_Reservation[Mats2],T_Reservation[Date],T_Cal[[#This Row],[Date]])</f>
        <v>0</v>
      </c>
      <c r="N306" s="39">
        <f>SUMIFS(T_Reservation[MatS3],T_Reservation[Date],T_Cal[[#This Row],[Date]])</f>
        <v>0</v>
      </c>
      <c r="O306" s="39">
        <f>SUMIFS(T_Reservation[MatS4],T_Reservation[Date],T_Cal[[#This Row],[Date]])</f>
        <v>0</v>
      </c>
      <c r="P306" s="39">
        <f>SUMIFS(T_Reservation[MatS5],T_Reservation[Date],T_Cal[[#This Row],[Date]])</f>
        <v>0</v>
      </c>
      <c r="Q306" s="40">
        <f>T_Cal[[#This Row],[Date]]</f>
        <v>46325</v>
      </c>
      <c r="S306" s="42">
        <f>MONTH(T_Cal[[#This Row],[ID]])</f>
        <v>10</v>
      </c>
    </row>
    <row r="307" spans="1:19" ht="15.6" hidden="1" x14ac:dyDescent="0.3">
      <c r="A307" s="5">
        <f t="shared" si="4"/>
        <v>46326</v>
      </c>
      <c r="B307" s="39">
        <f>SUMIFS(T_Reservation[T.poly],T_Reservation[Date],T_Cal[[#This Row],[Date]])</f>
        <v>0</v>
      </c>
      <c r="C307" s="54">
        <f>SUMIFS(T_Reservation[T.ch],T_Reservation[Date],T_Cal[[#This Row],[Date]])</f>
        <v>0</v>
      </c>
      <c r="D307" s="54">
        <f>SUMIFS(T_Reservation[CCTIV],T_Reservation[Date],T_Cal[[#This Row],[Date]])</f>
        <v>0</v>
      </c>
      <c r="E307" s="55">
        <f>SUMIFS(T_Reservation[T3],T_Reservation[Date],T_Cal[[#This Row],[Date]])</f>
        <v>0</v>
      </c>
      <c r="F307" s="39">
        <f>SUMIFS(T_Reservation[T2.5],T_Reservation[Date],T_Cal[[#This Row],[Date]])</f>
        <v>0</v>
      </c>
      <c r="G307" s="39">
        <f>SUMIFS(T_Reservation[Ch-orange],T_Reservation[Date],T_Cal[[#This Row],[Date]])</f>
        <v>0</v>
      </c>
      <c r="H307" s="39">
        <f>SUMIFS(T_Reservation[Ch-beige],T_Reservation[Date],T_Cal[[#This Row],[Date]])</f>
        <v>0</v>
      </c>
      <c r="I307" s="39">
        <f>SUMIFS(T_Reservation[Bc-P],T_Reservation[Date],T_Cal[[#This Row],[Date]])</f>
        <v>0</v>
      </c>
      <c r="J307" s="39">
        <f>SUMIFS(T_Reservation[G-E],T_Reservation[Date],T_Cal[[#This Row],[Date]])</f>
        <v>0</v>
      </c>
      <c r="K307" s="39">
        <f>SUMIFS(T_Reservation[B-V],T_Reservation[Date],T_Cal[[#This Row],[Date]])</f>
        <v>0</v>
      </c>
      <c r="L307" s="39">
        <f>SUMIFS(T_Reservation[MatS1],T_Reservation[Date],T_Cal[[#This Row],[Date]])</f>
        <v>0</v>
      </c>
      <c r="M307" s="39">
        <f>SUMIFS(T_Reservation[Mats2],T_Reservation[Date],T_Cal[[#This Row],[Date]])</f>
        <v>0</v>
      </c>
      <c r="N307" s="39">
        <f>SUMIFS(T_Reservation[MatS3],T_Reservation[Date],T_Cal[[#This Row],[Date]])</f>
        <v>0</v>
      </c>
      <c r="O307" s="39">
        <f>SUMIFS(T_Reservation[MatS4],T_Reservation[Date],T_Cal[[#This Row],[Date]])</f>
        <v>0</v>
      </c>
      <c r="P307" s="39">
        <f>SUMIFS(T_Reservation[MatS5],T_Reservation[Date],T_Cal[[#This Row],[Date]])</f>
        <v>0</v>
      </c>
      <c r="Q307" s="40">
        <f>T_Cal[[#This Row],[Date]]</f>
        <v>46326</v>
      </c>
      <c r="S307" s="42">
        <f>MONTH(T_Cal[[#This Row],[ID]])</f>
        <v>10</v>
      </c>
    </row>
    <row r="308" spans="1:19" ht="15.6" hidden="1" x14ac:dyDescent="0.3">
      <c r="A308" s="5">
        <f t="shared" si="4"/>
        <v>46327</v>
      </c>
      <c r="B308" s="39">
        <f>SUMIFS(T_Reservation[T.poly],T_Reservation[Date],T_Cal[[#This Row],[Date]])</f>
        <v>0</v>
      </c>
      <c r="C308" s="54">
        <f>SUMIFS(T_Reservation[T.ch],T_Reservation[Date],T_Cal[[#This Row],[Date]])</f>
        <v>0</v>
      </c>
      <c r="D308" s="54">
        <f>SUMIFS(T_Reservation[CCTIV],T_Reservation[Date],T_Cal[[#This Row],[Date]])</f>
        <v>0</v>
      </c>
      <c r="E308" s="55">
        <f>SUMIFS(T_Reservation[T3],T_Reservation[Date],T_Cal[[#This Row],[Date]])</f>
        <v>0</v>
      </c>
      <c r="F308" s="39">
        <f>SUMIFS(T_Reservation[T2.5],T_Reservation[Date],T_Cal[[#This Row],[Date]])</f>
        <v>0</v>
      </c>
      <c r="G308" s="39">
        <f>SUMIFS(T_Reservation[Ch-orange],T_Reservation[Date],T_Cal[[#This Row],[Date]])</f>
        <v>0</v>
      </c>
      <c r="H308" s="39">
        <f>SUMIFS(T_Reservation[Ch-beige],T_Reservation[Date],T_Cal[[#This Row],[Date]])</f>
        <v>0</v>
      </c>
      <c r="I308" s="39">
        <f>SUMIFS(T_Reservation[Bc-P],T_Reservation[Date],T_Cal[[#This Row],[Date]])</f>
        <v>0</v>
      </c>
      <c r="J308" s="39">
        <f>SUMIFS(T_Reservation[G-E],T_Reservation[Date],T_Cal[[#This Row],[Date]])</f>
        <v>0</v>
      </c>
      <c r="K308" s="39">
        <f>SUMIFS(T_Reservation[B-V],T_Reservation[Date],T_Cal[[#This Row],[Date]])</f>
        <v>0</v>
      </c>
      <c r="L308" s="39">
        <f>SUMIFS(T_Reservation[MatS1],T_Reservation[Date],T_Cal[[#This Row],[Date]])</f>
        <v>0</v>
      </c>
      <c r="M308" s="39">
        <f>SUMIFS(T_Reservation[Mats2],T_Reservation[Date],T_Cal[[#This Row],[Date]])</f>
        <v>0</v>
      </c>
      <c r="N308" s="39">
        <f>SUMIFS(T_Reservation[MatS3],T_Reservation[Date],T_Cal[[#This Row],[Date]])</f>
        <v>0</v>
      </c>
      <c r="O308" s="39">
        <f>SUMIFS(T_Reservation[MatS4],T_Reservation[Date],T_Cal[[#This Row],[Date]])</f>
        <v>0</v>
      </c>
      <c r="P308" s="39">
        <f>SUMIFS(T_Reservation[MatS5],T_Reservation[Date],T_Cal[[#This Row],[Date]])</f>
        <v>0</v>
      </c>
      <c r="Q308" s="40">
        <f>T_Cal[[#This Row],[Date]]</f>
        <v>46327</v>
      </c>
      <c r="S308" s="42">
        <f>MONTH(T_Cal[[#This Row],[ID]])</f>
        <v>11</v>
      </c>
    </row>
    <row r="309" spans="1:19" ht="15.6" hidden="1" x14ac:dyDescent="0.3">
      <c r="A309" s="5">
        <f t="shared" si="4"/>
        <v>46328</v>
      </c>
      <c r="B309" s="39">
        <f>SUMIFS(T_Reservation[T.poly],T_Reservation[Date],T_Cal[[#This Row],[Date]])</f>
        <v>0</v>
      </c>
      <c r="C309" s="54">
        <f>SUMIFS(T_Reservation[T.ch],T_Reservation[Date],T_Cal[[#This Row],[Date]])</f>
        <v>0</v>
      </c>
      <c r="D309" s="54">
        <f>SUMIFS(T_Reservation[CCTIV],T_Reservation[Date],T_Cal[[#This Row],[Date]])</f>
        <v>0</v>
      </c>
      <c r="E309" s="55">
        <f>SUMIFS(T_Reservation[T3],T_Reservation[Date],T_Cal[[#This Row],[Date]])</f>
        <v>0</v>
      </c>
      <c r="F309" s="39">
        <f>SUMIFS(T_Reservation[T2.5],T_Reservation[Date],T_Cal[[#This Row],[Date]])</f>
        <v>0</v>
      </c>
      <c r="G309" s="39">
        <f>SUMIFS(T_Reservation[Ch-orange],T_Reservation[Date],T_Cal[[#This Row],[Date]])</f>
        <v>0</v>
      </c>
      <c r="H309" s="39">
        <f>SUMIFS(T_Reservation[Ch-beige],T_Reservation[Date],T_Cal[[#This Row],[Date]])</f>
        <v>0</v>
      </c>
      <c r="I309" s="39">
        <f>SUMIFS(T_Reservation[Bc-P],T_Reservation[Date],T_Cal[[#This Row],[Date]])</f>
        <v>0</v>
      </c>
      <c r="J309" s="39">
        <f>SUMIFS(T_Reservation[G-E],T_Reservation[Date],T_Cal[[#This Row],[Date]])</f>
        <v>0</v>
      </c>
      <c r="K309" s="39">
        <f>SUMIFS(T_Reservation[B-V],T_Reservation[Date],T_Cal[[#This Row],[Date]])</f>
        <v>0</v>
      </c>
      <c r="L309" s="39">
        <f>SUMIFS(T_Reservation[MatS1],T_Reservation[Date],T_Cal[[#This Row],[Date]])</f>
        <v>0</v>
      </c>
      <c r="M309" s="39">
        <f>SUMIFS(T_Reservation[Mats2],T_Reservation[Date],T_Cal[[#This Row],[Date]])</f>
        <v>0</v>
      </c>
      <c r="N309" s="39">
        <f>SUMIFS(T_Reservation[MatS3],T_Reservation[Date],T_Cal[[#This Row],[Date]])</f>
        <v>0</v>
      </c>
      <c r="O309" s="39">
        <f>SUMIFS(T_Reservation[MatS4],T_Reservation[Date],T_Cal[[#This Row],[Date]])</f>
        <v>0</v>
      </c>
      <c r="P309" s="39">
        <f>SUMIFS(T_Reservation[MatS5],T_Reservation[Date],T_Cal[[#This Row],[Date]])</f>
        <v>0</v>
      </c>
      <c r="Q309" s="40">
        <f>T_Cal[[#This Row],[Date]]</f>
        <v>46328</v>
      </c>
      <c r="S309" s="42">
        <f>MONTH(T_Cal[[#This Row],[ID]])</f>
        <v>11</v>
      </c>
    </row>
    <row r="310" spans="1:19" ht="15.6" hidden="1" x14ac:dyDescent="0.3">
      <c r="A310" s="5">
        <f t="shared" si="4"/>
        <v>46329</v>
      </c>
      <c r="B310" s="39">
        <f>SUMIFS(T_Reservation[T.poly],T_Reservation[Date],T_Cal[[#This Row],[Date]])</f>
        <v>0</v>
      </c>
      <c r="C310" s="54">
        <f>SUMIFS(T_Reservation[T.ch],T_Reservation[Date],T_Cal[[#This Row],[Date]])</f>
        <v>0</v>
      </c>
      <c r="D310" s="54">
        <f>SUMIFS(T_Reservation[CCTIV],T_Reservation[Date],T_Cal[[#This Row],[Date]])</f>
        <v>0</v>
      </c>
      <c r="E310" s="55">
        <f>SUMIFS(T_Reservation[T3],T_Reservation[Date],T_Cal[[#This Row],[Date]])</f>
        <v>0</v>
      </c>
      <c r="F310" s="39">
        <f>SUMIFS(T_Reservation[T2.5],T_Reservation[Date],T_Cal[[#This Row],[Date]])</f>
        <v>0</v>
      </c>
      <c r="G310" s="39">
        <f>SUMIFS(T_Reservation[Ch-orange],T_Reservation[Date],T_Cal[[#This Row],[Date]])</f>
        <v>0</v>
      </c>
      <c r="H310" s="39">
        <f>SUMIFS(T_Reservation[Ch-beige],T_Reservation[Date],T_Cal[[#This Row],[Date]])</f>
        <v>0</v>
      </c>
      <c r="I310" s="39">
        <f>SUMIFS(T_Reservation[Bc-P],T_Reservation[Date],T_Cal[[#This Row],[Date]])</f>
        <v>0</v>
      </c>
      <c r="J310" s="39">
        <f>SUMIFS(T_Reservation[G-E],T_Reservation[Date],T_Cal[[#This Row],[Date]])</f>
        <v>0</v>
      </c>
      <c r="K310" s="39">
        <f>SUMIFS(T_Reservation[B-V],T_Reservation[Date],T_Cal[[#This Row],[Date]])</f>
        <v>0</v>
      </c>
      <c r="L310" s="39">
        <f>SUMIFS(T_Reservation[MatS1],T_Reservation[Date],T_Cal[[#This Row],[Date]])</f>
        <v>0</v>
      </c>
      <c r="M310" s="39">
        <f>SUMIFS(T_Reservation[Mats2],T_Reservation[Date],T_Cal[[#This Row],[Date]])</f>
        <v>0</v>
      </c>
      <c r="N310" s="39">
        <f>SUMIFS(T_Reservation[MatS3],T_Reservation[Date],T_Cal[[#This Row],[Date]])</f>
        <v>0</v>
      </c>
      <c r="O310" s="39">
        <f>SUMIFS(T_Reservation[MatS4],T_Reservation[Date],T_Cal[[#This Row],[Date]])</f>
        <v>0</v>
      </c>
      <c r="P310" s="39">
        <f>SUMIFS(T_Reservation[MatS5],T_Reservation[Date],T_Cal[[#This Row],[Date]])</f>
        <v>0</v>
      </c>
      <c r="Q310" s="40">
        <f>T_Cal[[#This Row],[Date]]</f>
        <v>46329</v>
      </c>
      <c r="S310" s="42">
        <f>MONTH(T_Cal[[#This Row],[ID]])</f>
        <v>11</v>
      </c>
    </row>
    <row r="311" spans="1:19" ht="15.6" hidden="1" x14ac:dyDescent="0.3">
      <c r="A311" s="5">
        <f t="shared" si="4"/>
        <v>46330</v>
      </c>
      <c r="B311" s="39">
        <f>SUMIFS(T_Reservation[T.poly],T_Reservation[Date],T_Cal[[#This Row],[Date]])</f>
        <v>0</v>
      </c>
      <c r="C311" s="54">
        <f>SUMIFS(T_Reservation[T.ch],T_Reservation[Date],T_Cal[[#This Row],[Date]])</f>
        <v>0</v>
      </c>
      <c r="D311" s="54">
        <f>SUMIFS(T_Reservation[CCTIV],T_Reservation[Date],T_Cal[[#This Row],[Date]])</f>
        <v>0</v>
      </c>
      <c r="E311" s="55">
        <f>SUMIFS(T_Reservation[T3],T_Reservation[Date],T_Cal[[#This Row],[Date]])</f>
        <v>0</v>
      </c>
      <c r="F311" s="39">
        <f>SUMIFS(T_Reservation[T2.5],T_Reservation[Date],T_Cal[[#This Row],[Date]])</f>
        <v>0</v>
      </c>
      <c r="G311" s="39">
        <f>SUMIFS(T_Reservation[Ch-orange],T_Reservation[Date],T_Cal[[#This Row],[Date]])</f>
        <v>0</v>
      </c>
      <c r="H311" s="39">
        <f>SUMIFS(T_Reservation[Ch-beige],T_Reservation[Date],T_Cal[[#This Row],[Date]])</f>
        <v>0</v>
      </c>
      <c r="I311" s="39">
        <f>SUMIFS(T_Reservation[Bc-P],T_Reservation[Date],T_Cal[[#This Row],[Date]])</f>
        <v>0</v>
      </c>
      <c r="J311" s="39">
        <f>SUMIFS(T_Reservation[G-E],T_Reservation[Date],T_Cal[[#This Row],[Date]])</f>
        <v>0</v>
      </c>
      <c r="K311" s="39">
        <f>SUMIFS(T_Reservation[B-V],T_Reservation[Date],T_Cal[[#This Row],[Date]])</f>
        <v>0</v>
      </c>
      <c r="L311" s="39">
        <f>SUMIFS(T_Reservation[MatS1],T_Reservation[Date],T_Cal[[#This Row],[Date]])</f>
        <v>0</v>
      </c>
      <c r="M311" s="39">
        <f>SUMIFS(T_Reservation[Mats2],T_Reservation[Date],T_Cal[[#This Row],[Date]])</f>
        <v>0</v>
      </c>
      <c r="N311" s="39">
        <f>SUMIFS(T_Reservation[MatS3],T_Reservation[Date],T_Cal[[#This Row],[Date]])</f>
        <v>0</v>
      </c>
      <c r="O311" s="39">
        <f>SUMIFS(T_Reservation[MatS4],T_Reservation[Date],T_Cal[[#This Row],[Date]])</f>
        <v>0</v>
      </c>
      <c r="P311" s="39">
        <f>SUMIFS(T_Reservation[MatS5],T_Reservation[Date],T_Cal[[#This Row],[Date]])</f>
        <v>0</v>
      </c>
      <c r="Q311" s="40">
        <f>T_Cal[[#This Row],[Date]]</f>
        <v>46330</v>
      </c>
      <c r="S311" s="42">
        <f>MONTH(T_Cal[[#This Row],[ID]])</f>
        <v>11</v>
      </c>
    </row>
    <row r="312" spans="1:19" ht="15.6" hidden="1" x14ac:dyDescent="0.3">
      <c r="A312" s="5">
        <f t="shared" si="4"/>
        <v>46331</v>
      </c>
      <c r="B312" s="39">
        <f>SUMIFS(T_Reservation[T.poly],T_Reservation[Date],T_Cal[[#This Row],[Date]])</f>
        <v>0</v>
      </c>
      <c r="C312" s="54">
        <f>SUMIFS(T_Reservation[T.ch],T_Reservation[Date],T_Cal[[#This Row],[Date]])</f>
        <v>0</v>
      </c>
      <c r="D312" s="54">
        <f>SUMIFS(T_Reservation[CCTIV],T_Reservation[Date],T_Cal[[#This Row],[Date]])</f>
        <v>0</v>
      </c>
      <c r="E312" s="55">
        <f>SUMIFS(T_Reservation[T3],T_Reservation[Date],T_Cal[[#This Row],[Date]])</f>
        <v>0</v>
      </c>
      <c r="F312" s="39">
        <f>SUMIFS(T_Reservation[T2.5],T_Reservation[Date],T_Cal[[#This Row],[Date]])</f>
        <v>0</v>
      </c>
      <c r="G312" s="39">
        <f>SUMIFS(T_Reservation[Ch-orange],T_Reservation[Date],T_Cal[[#This Row],[Date]])</f>
        <v>0</v>
      </c>
      <c r="H312" s="39">
        <f>SUMIFS(T_Reservation[Ch-beige],T_Reservation[Date],T_Cal[[#This Row],[Date]])</f>
        <v>0</v>
      </c>
      <c r="I312" s="39">
        <f>SUMIFS(T_Reservation[Bc-P],T_Reservation[Date],T_Cal[[#This Row],[Date]])</f>
        <v>0</v>
      </c>
      <c r="J312" s="39">
        <f>SUMIFS(T_Reservation[G-E],T_Reservation[Date],T_Cal[[#This Row],[Date]])</f>
        <v>0</v>
      </c>
      <c r="K312" s="39">
        <f>SUMIFS(T_Reservation[B-V],T_Reservation[Date],T_Cal[[#This Row],[Date]])</f>
        <v>0</v>
      </c>
      <c r="L312" s="39">
        <f>SUMIFS(T_Reservation[MatS1],T_Reservation[Date],T_Cal[[#This Row],[Date]])</f>
        <v>0</v>
      </c>
      <c r="M312" s="39">
        <f>SUMIFS(T_Reservation[Mats2],T_Reservation[Date],T_Cal[[#This Row],[Date]])</f>
        <v>0</v>
      </c>
      <c r="N312" s="39">
        <f>SUMIFS(T_Reservation[MatS3],T_Reservation[Date],T_Cal[[#This Row],[Date]])</f>
        <v>0</v>
      </c>
      <c r="O312" s="39">
        <f>SUMIFS(T_Reservation[MatS4],T_Reservation[Date],T_Cal[[#This Row],[Date]])</f>
        <v>0</v>
      </c>
      <c r="P312" s="39">
        <f>SUMIFS(T_Reservation[MatS5],T_Reservation[Date],T_Cal[[#This Row],[Date]])</f>
        <v>0</v>
      </c>
      <c r="Q312" s="40">
        <f>T_Cal[[#This Row],[Date]]</f>
        <v>46331</v>
      </c>
      <c r="S312" s="42">
        <f>MONTH(T_Cal[[#This Row],[ID]])</f>
        <v>11</v>
      </c>
    </row>
    <row r="313" spans="1:19" ht="15.6" hidden="1" x14ac:dyDescent="0.3">
      <c r="A313" s="5">
        <f t="shared" si="4"/>
        <v>46332</v>
      </c>
      <c r="B313" s="39">
        <f>SUMIFS(T_Reservation[T.poly],T_Reservation[Date],T_Cal[[#This Row],[Date]])</f>
        <v>0</v>
      </c>
      <c r="C313" s="54">
        <f>SUMIFS(T_Reservation[T.ch],T_Reservation[Date],T_Cal[[#This Row],[Date]])</f>
        <v>0</v>
      </c>
      <c r="D313" s="54">
        <f>SUMIFS(T_Reservation[CCTIV],T_Reservation[Date],T_Cal[[#This Row],[Date]])</f>
        <v>0</v>
      </c>
      <c r="E313" s="55">
        <f>SUMIFS(T_Reservation[T3],T_Reservation[Date],T_Cal[[#This Row],[Date]])</f>
        <v>0</v>
      </c>
      <c r="F313" s="39">
        <f>SUMIFS(T_Reservation[T2.5],T_Reservation[Date],T_Cal[[#This Row],[Date]])</f>
        <v>0</v>
      </c>
      <c r="G313" s="39">
        <f>SUMIFS(T_Reservation[Ch-orange],T_Reservation[Date],T_Cal[[#This Row],[Date]])</f>
        <v>0</v>
      </c>
      <c r="H313" s="39">
        <f>SUMIFS(T_Reservation[Ch-beige],T_Reservation[Date],T_Cal[[#This Row],[Date]])</f>
        <v>0</v>
      </c>
      <c r="I313" s="39">
        <f>SUMIFS(T_Reservation[Bc-P],T_Reservation[Date],T_Cal[[#This Row],[Date]])</f>
        <v>0</v>
      </c>
      <c r="J313" s="39">
        <f>SUMIFS(T_Reservation[G-E],T_Reservation[Date],T_Cal[[#This Row],[Date]])</f>
        <v>0</v>
      </c>
      <c r="K313" s="39">
        <f>SUMIFS(T_Reservation[B-V],T_Reservation[Date],T_Cal[[#This Row],[Date]])</f>
        <v>0</v>
      </c>
      <c r="L313" s="39">
        <f>SUMIFS(T_Reservation[MatS1],T_Reservation[Date],T_Cal[[#This Row],[Date]])</f>
        <v>0</v>
      </c>
      <c r="M313" s="39">
        <f>SUMIFS(T_Reservation[Mats2],T_Reservation[Date],T_Cal[[#This Row],[Date]])</f>
        <v>0</v>
      </c>
      <c r="N313" s="39">
        <f>SUMIFS(T_Reservation[MatS3],T_Reservation[Date],T_Cal[[#This Row],[Date]])</f>
        <v>0</v>
      </c>
      <c r="O313" s="39">
        <f>SUMIFS(T_Reservation[MatS4],T_Reservation[Date],T_Cal[[#This Row],[Date]])</f>
        <v>0</v>
      </c>
      <c r="P313" s="39">
        <f>SUMIFS(T_Reservation[MatS5],T_Reservation[Date],T_Cal[[#This Row],[Date]])</f>
        <v>0</v>
      </c>
      <c r="Q313" s="40">
        <f>T_Cal[[#This Row],[Date]]</f>
        <v>46332</v>
      </c>
      <c r="S313" s="42">
        <f>MONTH(T_Cal[[#This Row],[ID]])</f>
        <v>11</v>
      </c>
    </row>
    <row r="314" spans="1:19" ht="15.6" hidden="1" x14ac:dyDescent="0.3">
      <c r="A314" s="5">
        <f t="shared" si="4"/>
        <v>46333</v>
      </c>
      <c r="B314" s="39">
        <f>SUMIFS(T_Reservation[T.poly],T_Reservation[Date],T_Cal[[#This Row],[Date]])</f>
        <v>0</v>
      </c>
      <c r="C314" s="54">
        <f>SUMIFS(T_Reservation[T.ch],T_Reservation[Date],T_Cal[[#This Row],[Date]])</f>
        <v>0</v>
      </c>
      <c r="D314" s="54">
        <f>SUMIFS(T_Reservation[CCTIV],T_Reservation[Date],T_Cal[[#This Row],[Date]])</f>
        <v>0</v>
      </c>
      <c r="E314" s="55">
        <f>SUMIFS(T_Reservation[T3],T_Reservation[Date],T_Cal[[#This Row],[Date]])</f>
        <v>0</v>
      </c>
      <c r="F314" s="39">
        <f>SUMIFS(T_Reservation[T2.5],T_Reservation[Date],T_Cal[[#This Row],[Date]])</f>
        <v>0</v>
      </c>
      <c r="G314" s="39">
        <f>SUMIFS(T_Reservation[Ch-orange],T_Reservation[Date],T_Cal[[#This Row],[Date]])</f>
        <v>0</v>
      </c>
      <c r="H314" s="39">
        <f>SUMIFS(T_Reservation[Ch-beige],T_Reservation[Date],T_Cal[[#This Row],[Date]])</f>
        <v>0</v>
      </c>
      <c r="I314" s="39">
        <f>SUMIFS(T_Reservation[Bc-P],T_Reservation[Date],T_Cal[[#This Row],[Date]])</f>
        <v>0</v>
      </c>
      <c r="J314" s="39">
        <f>SUMIFS(T_Reservation[G-E],T_Reservation[Date],T_Cal[[#This Row],[Date]])</f>
        <v>0</v>
      </c>
      <c r="K314" s="39">
        <f>SUMIFS(T_Reservation[B-V],T_Reservation[Date],T_Cal[[#This Row],[Date]])</f>
        <v>0</v>
      </c>
      <c r="L314" s="39">
        <f>SUMIFS(T_Reservation[MatS1],T_Reservation[Date],T_Cal[[#This Row],[Date]])</f>
        <v>0</v>
      </c>
      <c r="M314" s="39">
        <f>SUMIFS(T_Reservation[Mats2],T_Reservation[Date],T_Cal[[#This Row],[Date]])</f>
        <v>0</v>
      </c>
      <c r="N314" s="39">
        <f>SUMIFS(T_Reservation[MatS3],T_Reservation[Date],T_Cal[[#This Row],[Date]])</f>
        <v>0</v>
      </c>
      <c r="O314" s="39">
        <f>SUMIFS(T_Reservation[MatS4],T_Reservation[Date],T_Cal[[#This Row],[Date]])</f>
        <v>0</v>
      </c>
      <c r="P314" s="39">
        <f>SUMIFS(T_Reservation[MatS5],T_Reservation[Date],T_Cal[[#This Row],[Date]])</f>
        <v>0</v>
      </c>
      <c r="Q314" s="40">
        <f>T_Cal[[#This Row],[Date]]</f>
        <v>46333</v>
      </c>
      <c r="S314" s="42">
        <f>MONTH(T_Cal[[#This Row],[ID]])</f>
        <v>11</v>
      </c>
    </row>
    <row r="315" spans="1:19" ht="15.6" hidden="1" x14ac:dyDescent="0.3">
      <c r="A315" s="5">
        <f t="shared" si="4"/>
        <v>46334</v>
      </c>
      <c r="B315" s="39">
        <f>SUMIFS(T_Reservation[T.poly],T_Reservation[Date],T_Cal[[#This Row],[Date]])</f>
        <v>0</v>
      </c>
      <c r="C315" s="54">
        <f>SUMIFS(T_Reservation[T.ch],T_Reservation[Date],T_Cal[[#This Row],[Date]])</f>
        <v>0</v>
      </c>
      <c r="D315" s="54">
        <f>SUMIFS(T_Reservation[CCTIV],T_Reservation[Date],T_Cal[[#This Row],[Date]])</f>
        <v>0</v>
      </c>
      <c r="E315" s="55">
        <f>SUMIFS(T_Reservation[T3],T_Reservation[Date],T_Cal[[#This Row],[Date]])</f>
        <v>0</v>
      </c>
      <c r="F315" s="39">
        <f>SUMIFS(T_Reservation[T2.5],T_Reservation[Date],T_Cal[[#This Row],[Date]])</f>
        <v>0</v>
      </c>
      <c r="G315" s="39">
        <f>SUMIFS(T_Reservation[Ch-orange],T_Reservation[Date],T_Cal[[#This Row],[Date]])</f>
        <v>0</v>
      </c>
      <c r="H315" s="39">
        <f>SUMIFS(T_Reservation[Ch-beige],T_Reservation[Date],T_Cal[[#This Row],[Date]])</f>
        <v>0</v>
      </c>
      <c r="I315" s="39">
        <f>SUMIFS(T_Reservation[Bc-P],T_Reservation[Date],T_Cal[[#This Row],[Date]])</f>
        <v>0</v>
      </c>
      <c r="J315" s="39">
        <f>SUMIFS(T_Reservation[G-E],T_Reservation[Date],T_Cal[[#This Row],[Date]])</f>
        <v>0</v>
      </c>
      <c r="K315" s="39">
        <f>SUMIFS(T_Reservation[B-V],T_Reservation[Date],T_Cal[[#This Row],[Date]])</f>
        <v>0</v>
      </c>
      <c r="L315" s="39">
        <f>SUMIFS(T_Reservation[MatS1],T_Reservation[Date],T_Cal[[#This Row],[Date]])</f>
        <v>0</v>
      </c>
      <c r="M315" s="39">
        <f>SUMIFS(T_Reservation[Mats2],T_Reservation[Date],T_Cal[[#This Row],[Date]])</f>
        <v>0</v>
      </c>
      <c r="N315" s="39">
        <f>SUMIFS(T_Reservation[MatS3],T_Reservation[Date],T_Cal[[#This Row],[Date]])</f>
        <v>0</v>
      </c>
      <c r="O315" s="39">
        <f>SUMIFS(T_Reservation[MatS4],T_Reservation[Date],T_Cal[[#This Row],[Date]])</f>
        <v>0</v>
      </c>
      <c r="P315" s="39">
        <f>SUMIFS(T_Reservation[MatS5],T_Reservation[Date],T_Cal[[#This Row],[Date]])</f>
        <v>0</v>
      </c>
      <c r="Q315" s="40">
        <f>T_Cal[[#This Row],[Date]]</f>
        <v>46334</v>
      </c>
      <c r="S315" s="42">
        <f>MONTH(T_Cal[[#This Row],[ID]])</f>
        <v>11</v>
      </c>
    </row>
    <row r="316" spans="1:19" ht="15.6" hidden="1" x14ac:dyDescent="0.3">
      <c r="A316" s="5">
        <f t="shared" si="4"/>
        <v>46335</v>
      </c>
      <c r="B316" s="39">
        <f>SUMIFS(T_Reservation[T.poly],T_Reservation[Date],T_Cal[[#This Row],[Date]])</f>
        <v>0</v>
      </c>
      <c r="C316" s="54">
        <f>SUMIFS(T_Reservation[T.ch],T_Reservation[Date],T_Cal[[#This Row],[Date]])</f>
        <v>0</v>
      </c>
      <c r="D316" s="54">
        <f>SUMIFS(T_Reservation[CCTIV],T_Reservation[Date],T_Cal[[#This Row],[Date]])</f>
        <v>0</v>
      </c>
      <c r="E316" s="55">
        <f>SUMIFS(T_Reservation[T3],T_Reservation[Date],T_Cal[[#This Row],[Date]])</f>
        <v>0</v>
      </c>
      <c r="F316" s="39">
        <f>SUMIFS(T_Reservation[T2.5],T_Reservation[Date],T_Cal[[#This Row],[Date]])</f>
        <v>0</v>
      </c>
      <c r="G316" s="39">
        <f>SUMIFS(T_Reservation[Ch-orange],T_Reservation[Date],T_Cal[[#This Row],[Date]])</f>
        <v>0</v>
      </c>
      <c r="H316" s="39">
        <f>SUMIFS(T_Reservation[Ch-beige],T_Reservation[Date],T_Cal[[#This Row],[Date]])</f>
        <v>0</v>
      </c>
      <c r="I316" s="39">
        <f>SUMIFS(T_Reservation[Bc-P],T_Reservation[Date],T_Cal[[#This Row],[Date]])</f>
        <v>0</v>
      </c>
      <c r="J316" s="39">
        <f>SUMIFS(T_Reservation[G-E],T_Reservation[Date],T_Cal[[#This Row],[Date]])</f>
        <v>0</v>
      </c>
      <c r="K316" s="39">
        <f>SUMIFS(T_Reservation[B-V],T_Reservation[Date],T_Cal[[#This Row],[Date]])</f>
        <v>0</v>
      </c>
      <c r="L316" s="39">
        <f>SUMIFS(T_Reservation[MatS1],T_Reservation[Date],T_Cal[[#This Row],[Date]])</f>
        <v>0</v>
      </c>
      <c r="M316" s="39">
        <f>SUMIFS(T_Reservation[Mats2],T_Reservation[Date],T_Cal[[#This Row],[Date]])</f>
        <v>0</v>
      </c>
      <c r="N316" s="39">
        <f>SUMIFS(T_Reservation[MatS3],T_Reservation[Date],T_Cal[[#This Row],[Date]])</f>
        <v>0</v>
      </c>
      <c r="O316" s="39">
        <f>SUMIFS(T_Reservation[MatS4],T_Reservation[Date],T_Cal[[#This Row],[Date]])</f>
        <v>0</v>
      </c>
      <c r="P316" s="39">
        <f>SUMIFS(T_Reservation[MatS5],T_Reservation[Date],T_Cal[[#This Row],[Date]])</f>
        <v>0</v>
      </c>
      <c r="Q316" s="40">
        <f>T_Cal[[#This Row],[Date]]</f>
        <v>46335</v>
      </c>
      <c r="S316" s="42">
        <f>MONTH(T_Cal[[#This Row],[ID]])</f>
        <v>11</v>
      </c>
    </row>
    <row r="317" spans="1:19" ht="15.6" hidden="1" x14ac:dyDescent="0.3">
      <c r="A317" s="5">
        <f t="shared" si="4"/>
        <v>46336</v>
      </c>
      <c r="B317" s="39">
        <f>SUMIFS(T_Reservation[T.poly],T_Reservation[Date],T_Cal[[#This Row],[Date]])</f>
        <v>0</v>
      </c>
      <c r="C317" s="54">
        <f>SUMIFS(T_Reservation[T.ch],T_Reservation[Date],T_Cal[[#This Row],[Date]])</f>
        <v>0</v>
      </c>
      <c r="D317" s="54">
        <f>SUMIFS(T_Reservation[CCTIV],T_Reservation[Date],T_Cal[[#This Row],[Date]])</f>
        <v>0</v>
      </c>
      <c r="E317" s="55">
        <f>SUMIFS(T_Reservation[T3],T_Reservation[Date],T_Cal[[#This Row],[Date]])</f>
        <v>0</v>
      </c>
      <c r="F317" s="39">
        <f>SUMIFS(T_Reservation[T2.5],T_Reservation[Date],T_Cal[[#This Row],[Date]])</f>
        <v>0</v>
      </c>
      <c r="G317" s="39">
        <f>SUMIFS(T_Reservation[Ch-orange],T_Reservation[Date],T_Cal[[#This Row],[Date]])</f>
        <v>0</v>
      </c>
      <c r="H317" s="39">
        <f>SUMIFS(T_Reservation[Ch-beige],T_Reservation[Date],T_Cal[[#This Row],[Date]])</f>
        <v>0</v>
      </c>
      <c r="I317" s="39">
        <f>SUMIFS(T_Reservation[Bc-P],T_Reservation[Date],T_Cal[[#This Row],[Date]])</f>
        <v>0</v>
      </c>
      <c r="J317" s="39">
        <f>SUMIFS(T_Reservation[G-E],T_Reservation[Date],T_Cal[[#This Row],[Date]])</f>
        <v>0</v>
      </c>
      <c r="K317" s="39">
        <f>SUMIFS(T_Reservation[B-V],T_Reservation[Date],T_Cal[[#This Row],[Date]])</f>
        <v>0</v>
      </c>
      <c r="L317" s="39">
        <f>SUMIFS(T_Reservation[MatS1],T_Reservation[Date],T_Cal[[#This Row],[Date]])</f>
        <v>0</v>
      </c>
      <c r="M317" s="39">
        <f>SUMIFS(T_Reservation[Mats2],T_Reservation[Date],T_Cal[[#This Row],[Date]])</f>
        <v>0</v>
      </c>
      <c r="N317" s="39">
        <f>SUMIFS(T_Reservation[MatS3],T_Reservation[Date],T_Cal[[#This Row],[Date]])</f>
        <v>0</v>
      </c>
      <c r="O317" s="39">
        <f>SUMIFS(T_Reservation[MatS4],T_Reservation[Date],T_Cal[[#This Row],[Date]])</f>
        <v>0</v>
      </c>
      <c r="P317" s="39">
        <f>SUMIFS(T_Reservation[MatS5],T_Reservation[Date],T_Cal[[#This Row],[Date]])</f>
        <v>0</v>
      </c>
      <c r="Q317" s="40">
        <f>T_Cal[[#This Row],[Date]]</f>
        <v>46336</v>
      </c>
      <c r="S317" s="42">
        <f>MONTH(T_Cal[[#This Row],[ID]])</f>
        <v>11</v>
      </c>
    </row>
    <row r="318" spans="1:19" ht="15.6" hidden="1" x14ac:dyDescent="0.3">
      <c r="A318" s="5">
        <f t="shared" si="4"/>
        <v>46337</v>
      </c>
      <c r="B318" s="39">
        <f>SUMIFS(T_Reservation[T.poly],T_Reservation[Date],T_Cal[[#This Row],[Date]])</f>
        <v>0</v>
      </c>
      <c r="C318" s="54">
        <f>SUMIFS(T_Reservation[T.ch],T_Reservation[Date],T_Cal[[#This Row],[Date]])</f>
        <v>0</v>
      </c>
      <c r="D318" s="54">
        <f>SUMIFS(T_Reservation[CCTIV],T_Reservation[Date],T_Cal[[#This Row],[Date]])</f>
        <v>0</v>
      </c>
      <c r="E318" s="55">
        <f>SUMIFS(T_Reservation[T3],T_Reservation[Date],T_Cal[[#This Row],[Date]])</f>
        <v>0</v>
      </c>
      <c r="F318" s="39">
        <f>SUMIFS(T_Reservation[T2.5],T_Reservation[Date],T_Cal[[#This Row],[Date]])</f>
        <v>0</v>
      </c>
      <c r="G318" s="39">
        <f>SUMIFS(T_Reservation[Ch-orange],T_Reservation[Date],T_Cal[[#This Row],[Date]])</f>
        <v>0</v>
      </c>
      <c r="H318" s="39">
        <f>SUMIFS(T_Reservation[Ch-beige],T_Reservation[Date],T_Cal[[#This Row],[Date]])</f>
        <v>0</v>
      </c>
      <c r="I318" s="39">
        <f>SUMIFS(T_Reservation[Bc-P],T_Reservation[Date],T_Cal[[#This Row],[Date]])</f>
        <v>0</v>
      </c>
      <c r="J318" s="39">
        <f>SUMIFS(T_Reservation[G-E],T_Reservation[Date],T_Cal[[#This Row],[Date]])</f>
        <v>0</v>
      </c>
      <c r="K318" s="39">
        <f>SUMIFS(T_Reservation[B-V],T_Reservation[Date],T_Cal[[#This Row],[Date]])</f>
        <v>0</v>
      </c>
      <c r="L318" s="39">
        <f>SUMIFS(T_Reservation[MatS1],T_Reservation[Date],T_Cal[[#This Row],[Date]])</f>
        <v>0</v>
      </c>
      <c r="M318" s="39">
        <f>SUMIFS(T_Reservation[Mats2],T_Reservation[Date],T_Cal[[#This Row],[Date]])</f>
        <v>0</v>
      </c>
      <c r="N318" s="39">
        <f>SUMIFS(T_Reservation[MatS3],T_Reservation[Date],T_Cal[[#This Row],[Date]])</f>
        <v>0</v>
      </c>
      <c r="O318" s="39">
        <f>SUMIFS(T_Reservation[MatS4],T_Reservation[Date],T_Cal[[#This Row],[Date]])</f>
        <v>0</v>
      </c>
      <c r="P318" s="39">
        <f>SUMIFS(T_Reservation[MatS5],T_Reservation[Date],T_Cal[[#This Row],[Date]])</f>
        <v>0</v>
      </c>
      <c r="Q318" s="40">
        <f>T_Cal[[#This Row],[Date]]</f>
        <v>46337</v>
      </c>
      <c r="S318" s="42">
        <f>MONTH(T_Cal[[#This Row],[ID]])</f>
        <v>11</v>
      </c>
    </row>
    <row r="319" spans="1:19" ht="15.6" hidden="1" x14ac:dyDescent="0.3">
      <c r="A319" s="5">
        <f t="shared" si="4"/>
        <v>46338</v>
      </c>
      <c r="B319" s="39">
        <f>SUMIFS(T_Reservation[T.poly],T_Reservation[Date],T_Cal[[#This Row],[Date]])</f>
        <v>0</v>
      </c>
      <c r="C319" s="54">
        <f>SUMIFS(T_Reservation[T.ch],T_Reservation[Date],T_Cal[[#This Row],[Date]])</f>
        <v>0</v>
      </c>
      <c r="D319" s="54">
        <f>SUMIFS(T_Reservation[CCTIV],T_Reservation[Date],T_Cal[[#This Row],[Date]])</f>
        <v>0</v>
      </c>
      <c r="E319" s="55">
        <f>SUMIFS(T_Reservation[T3],T_Reservation[Date],T_Cal[[#This Row],[Date]])</f>
        <v>0</v>
      </c>
      <c r="F319" s="39">
        <f>SUMIFS(T_Reservation[T2.5],T_Reservation[Date],T_Cal[[#This Row],[Date]])</f>
        <v>0</v>
      </c>
      <c r="G319" s="39">
        <f>SUMIFS(T_Reservation[Ch-orange],T_Reservation[Date],T_Cal[[#This Row],[Date]])</f>
        <v>0</v>
      </c>
      <c r="H319" s="39">
        <f>SUMIFS(T_Reservation[Ch-beige],T_Reservation[Date],T_Cal[[#This Row],[Date]])</f>
        <v>0</v>
      </c>
      <c r="I319" s="39">
        <f>SUMIFS(T_Reservation[Bc-P],T_Reservation[Date],T_Cal[[#This Row],[Date]])</f>
        <v>0</v>
      </c>
      <c r="J319" s="39">
        <f>SUMIFS(T_Reservation[G-E],T_Reservation[Date],T_Cal[[#This Row],[Date]])</f>
        <v>0</v>
      </c>
      <c r="K319" s="39">
        <f>SUMIFS(T_Reservation[B-V],T_Reservation[Date],T_Cal[[#This Row],[Date]])</f>
        <v>0</v>
      </c>
      <c r="L319" s="39">
        <f>SUMIFS(T_Reservation[MatS1],T_Reservation[Date],T_Cal[[#This Row],[Date]])</f>
        <v>0</v>
      </c>
      <c r="M319" s="39">
        <f>SUMIFS(T_Reservation[Mats2],T_Reservation[Date],T_Cal[[#This Row],[Date]])</f>
        <v>0</v>
      </c>
      <c r="N319" s="39">
        <f>SUMIFS(T_Reservation[MatS3],T_Reservation[Date],T_Cal[[#This Row],[Date]])</f>
        <v>0</v>
      </c>
      <c r="O319" s="39">
        <f>SUMIFS(T_Reservation[MatS4],T_Reservation[Date],T_Cal[[#This Row],[Date]])</f>
        <v>0</v>
      </c>
      <c r="P319" s="39">
        <f>SUMIFS(T_Reservation[MatS5],T_Reservation[Date],T_Cal[[#This Row],[Date]])</f>
        <v>0</v>
      </c>
      <c r="Q319" s="40">
        <f>T_Cal[[#This Row],[Date]]</f>
        <v>46338</v>
      </c>
      <c r="S319" s="42">
        <f>MONTH(T_Cal[[#This Row],[ID]])</f>
        <v>11</v>
      </c>
    </row>
    <row r="320" spans="1:19" ht="15.6" hidden="1" x14ac:dyDescent="0.3">
      <c r="A320" s="5">
        <f t="shared" si="4"/>
        <v>46339</v>
      </c>
      <c r="B320" s="39">
        <f>SUMIFS(T_Reservation[T.poly],T_Reservation[Date],T_Cal[[#This Row],[Date]])</f>
        <v>0</v>
      </c>
      <c r="C320" s="54">
        <f>SUMIFS(T_Reservation[T.ch],T_Reservation[Date],T_Cal[[#This Row],[Date]])</f>
        <v>0</v>
      </c>
      <c r="D320" s="54">
        <f>SUMIFS(T_Reservation[CCTIV],T_Reservation[Date],T_Cal[[#This Row],[Date]])</f>
        <v>0</v>
      </c>
      <c r="E320" s="55">
        <f>SUMIFS(T_Reservation[T3],T_Reservation[Date],T_Cal[[#This Row],[Date]])</f>
        <v>0</v>
      </c>
      <c r="F320" s="39">
        <f>SUMIFS(T_Reservation[T2.5],T_Reservation[Date],T_Cal[[#This Row],[Date]])</f>
        <v>0</v>
      </c>
      <c r="G320" s="39">
        <f>SUMIFS(T_Reservation[Ch-orange],T_Reservation[Date],T_Cal[[#This Row],[Date]])</f>
        <v>0</v>
      </c>
      <c r="H320" s="39">
        <f>SUMIFS(T_Reservation[Ch-beige],T_Reservation[Date],T_Cal[[#This Row],[Date]])</f>
        <v>0</v>
      </c>
      <c r="I320" s="39">
        <f>SUMIFS(T_Reservation[Bc-P],T_Reservation[Date],T_Cal[[#This Row],[Date]])</f>
        <v>0</v>
      </c>
      <c r="J320" s="39">
        <f>SUMIFS(T_Reservation[G-E],T_Reservation[Date],T_Cal[[#This Row],[Date]])</f>
        <v>0</v>
      </c>
      <c r="K320" s="39">
        <f>SUMIFS(T_Reservation[B-V],T_Reservation[Date],T_Cal[[#This Row],[Date]])</f>
        <v>0</v>
      </c>
      <c r="L320" s="39">
        <f>SUMIFS(T_Reservation[MatS1],T_Reservation[Date],T_Cal[[#This Row],[Date]])</f>
        <v>0</v>
      </c>
      <c r="M320" s="39">
        <f>SUMIFS(T_Reservation[Mats2],T_Reservation[Date],T_Cal[[#This Row],[Date]])</f>
        <v>0</v>
      </c>
      <c r="N320" s="39">
        <f>SUMIFS(T_Reservation[MatS3],T_Reservation[Date],T_Cal[[#This Row],[Date]])</f>
        <v>0</v>
      </c>
      <c r="O320" s="39">
        <f>SUMIFS(T_Reservation[MatS4],T_Reservation[Date],T_Cal[[#This Row],[Date]])</f>
        <v>0</v>
      </c>
      <c r="P320" s="39">
        <f>SUMIFS(T_Reservation[MatS5],T_Reservation[Date],T_Cal[[#This Row],[Date]])</f>
        <v>0</v>
      </c>
      <c r="Q320" s="40">
        <f>T_Cal[[#This Row],[Date]]</f>
        <v>46339</v>
      </c>
      <c r="S320" s="42">
        <f>MONTH(T_Cal[[#This Row],[ID]])</f>
        <v>11</v>
      </c>
    </row>
    <row r="321" spans="1:19" ht="15.6" hidden="1" x14ac:dyDescent="0.3">
      <c r="A321" s="5">
        <f t="shared" si="4"/>
        <v>46340</v>
      </c>
      <c r="B321" s="39">
        <f>SUMIFS(T_Reservation[T.poly],T_Reservation[Date],T_Cal[[#This Row],[Date]])</f>
        <v>0</v>
      </c>
      <c r="C321" s="54">
        <f>SUMIFS(T_Reservation[T.ch],T_Reservation[Date],T_Cal[[#This Row],[Date]])</f>
        <v>0</v>
      </c>
      <c r="D321" s="54">
        <f>SUMIFS(T_Reservation[CCTIV],T_Reservation[Date],T_Cal[[#This Row],[Date]])</f>
        <v>0</v>
      </c>
      <c r="E321" s="55">
        <f>SUMIFS(T_Reservation[T3],T_Reservation[Date],T_Cal[[#This Row],[Date]])</f>
        <v>0</v>
      </c>
      <c r="F321" s="39">
        <f>SUMIFS(T_Reservation[T2.5],T_Reservation[Date],T_Cal[[#This Row],[Date]])</f>
        <v>0</v>
      </c>
      <c r="G321" s="39">
        <f>SUMIFS(T_Reservation[Ch-orange],T_Reservation[Date],T_Cal[[#This Row],[Date]])</f>
        <v>0</v>
      </c>
      <c r="H321" s="39">
        <f>SUMIFS(T_Reservation[Ch-beige],T_Reservation[Date],T_Cal[[#This Row],[Date]])</f>
        <v>0</v>
      </c>
      <c r="I321" s="39">
        <f>SUMIFS(T_Reservation[Bc-P],T_Reservation[Date],T_Cal[[#This Row],[Date]])</f>
        <v>0</v>
      </c>
      <c r="J321" s="39">
        <f>SUMIFS(T_Reservation[G-E],T_Reservation[Date],T_Cal[[#This Row],[Date]])</f>
        <v>0</v>
      </c>
      <c r="K321" s="39">
        <f>SUMIFS(T_Reservation[B-V],T_Reservation[Date],T_Cal[[#This Row],[Date]])</f>
        <v>0</v>
      </c>
      <c r="L321" s="39">
        <f>SUMIFS(T_Reservation[MatS1],T_Reservation[Date],T_Cal[[#This Row],[Date]])</f>
        <v>0</v>
      </c>
      <c r="M321" s="39">
        <f>SUMIFS(T_Reservation[Mats2],T_Reservation[Date],T_Cal[[#This Row],[Date]])</f>
        <v>0</v>
      </c>
      <c r="N321" s="39">
        <f>SUMIFS(T_Reservation[MatS3],T_Reservation[Date],T_Cal[[#This Row],[Date]])</f>
        <v>0</v>
      </c>
      <c r="O321" s="39">
        <f>SUMIFS(T_Reservation[MatS4],T_Reservation[Date],T_Cal[[#This Row],[Date]])</f>
        <v>0</v>
      </c>
      <c r="P321" s="39">
        <f>SUMIFS(T_Reservation[MatS5],T_Reservation[Date],T_Cal[[#This Row],[Date]])</f>
        <v>0</v>
      </c>
      <c r="Q321" s="40">
        <f>T_Cal[[#This Row],[Date]]</f>
        <v>46340</v>
      </c>
      <c r="S321" s="42">
        <f>MONTH(T_Cal[[#This Row],[ID]])</f>
        <v>11</v>
      </c>
    </row>
    <row r="322" spans="1:19" ht="15.6" hidden="1" x14ac:dyDescent="0.3">
      <c r="A322" s="5">
        <f t="shared" si="4"/>
        <v>46341</v>
      </c>
      <c r="B322" s="39">
        <f>SUMIFS(T_Reservation[T.poly],T_Reservation[Date],T_Cal[[#This Row],[Date]])</f>
        <v>0</v>
      </c>
      <c r="C322" s="54">
        <f>SUMIFS(T_Reservation[T.ch],T_Reservation[Date],T_Cal[[#This Row],[Date]])</f>
        <v>0</v>
      </c>
      <c r="D322" s="54">
        <f>SUMIFS(T_Reservation[CCTIV],T_Reservation[Date],T_Cal[[#This Row],[Date]])</f>
        <v>0</v>
      </c>
      <c r="E322" s="55">
        <f>SUMIFS(T_Reservation[T3],T_Reservation[Date],T_Cal[[#This Row],[Date]])</f>
        <v>0</v>
      </c>
      <c r="F322" s="39">
        <f>SUMIFS(T_Reservation[T2.5],T_Reservation[Date],T_Cal[[#This Row],[Date]])</f>
        <v>0</v>
      </c>
      <c r="G322" s="39">
        <f>SUMIFS(T_Reservation[Ch-orange],T_Reservation[Date],T_Cal[[#This Row],[Date]])</f>
        <v>0</v>
      </c>
      <c r="H322" s="39">
        <f>SUMIFS(T_Reservation[Ch-beige],T_Reservation[Date],T_Cal[[#This Row],[Date]])</f>
        <v>0</v>
      </c>
      <c r="I322" s="39">
        <f>SUMIFS(T_Reservation[Bc-P],T_Reservation[Date],T_Cal[[#This Row],[Date]])</f>
        <v>0</v>
      </c>
      <c r="J322" s="39">
        <f>SUMIFS(T_Reservation[G-E],T_Reservation[Date],T_Cal[[#This Row],[Date]])</f>
        <v>0</v>
      </c>
      <c r="K322" s="39">
        <f>SUMIFS(T_Reservation[B-V],T_Reservation[Date],T_Cal[[#This Row],[Date]])</f>
        <v>0</v>
      </c>
      <c r="L322" s="39">
        <f>SUMIFS(T_Reservation[MatS1],T_Reservation[Date],T_Cal[[#This Row],[Date]])</f>
        <v>0</v>
      </c>
      <c r="M322" s="39">
        <f>SUMIFS(T_Reservation[Mats2],T_Reservation[Date],T_Cal[[#This Row],[Date]])</f>
        <v>0</v>
      </c>
      <c r="N322" s="39">
        <f>SUMIFS(T_Reservation[MatS3],T_Reservation[Date],T_Cal[[#This Row],[Date]])</f>
        <v>0</v>
      </c>
      <c r="O322" s="39">
        <f>SUMIFS(T_Reservation[MatS4],T_Reservation[Date],T_Cal[[#This Row],[Date]])</f>
        <v>0</v>
      </c>
      <c r="P322" s="39">
        <f>SUMIFS(T_Reservation[MatS5],T_Reservation[Date],T_Cal[[#This Row],[Date]])</f>
        <v>0</v>
      </c>
      <c r="Q322" s="40">
        <f>T_Cal[[#This Row],[Date]]</f>
        <v>46341</v>
      </c>
      <c r="S322" s="42">
        <f>MONTH(T_Cal[[#This Row],[ID]])</f>
        <v>11</v>
      </c>
    </row>
    <row r="323" spans="1:19" ht="15.6" hidden="1" x14ac:dyDescent="0.3">
      <c r="A323" s="5">
        <f t="shared" si="4"/>
        <v>46342</v>
      </c>
      <c r="B323" s="39">
        <f>SUMIFS(T_Reservation[T.poly],T_Reservation[Date],T_Cal[[#This Row],[Date]])</f>
        <v>0</v>
      </c>
      <c r="C323" s="54">
        <f>SUMIFS(T_Reservation[T.ch],T_Reservation[Date],T_Cal[[#This Row],[Date]])</f>
        <v>0</v>
      </c>
      <c r="D323" s="54">
        <f>SUMIFS(T_Reservation[CCTIV],T_Reservation[Date],T_Cal[[#This Row],[Date]])</f>
        <v>0</v>
      </c>
      <c r="E323" s="55">
        <f>SUMIFS(T_Reservation[T3],T_Reservation[Date],T_Cal[[#This Row],[Date]])</f>
        <v>0</v>
      </c>
      <c r="F323" s="39">
        <f>SUMIFS(T_Reservation[T2.5],T_Reservation[Date],T_Cal[[#This Row],[Date]])</f>
        <v>0</v>
      </c>
      <c r="G323" s="39">
        <f>SUMIFS(T_Reservation[Ch-orange],T_Reservation[Date],T_Cal[[#This Row],[Date]])</f>
        <v>0</v>
      </c>
      <c r="H323" s="39">
        <f>SUMIFS(T_Reservation[Ch-beige],T_Reservation[Date],T_Cal[[#This Row],[Date]])</f>
        <v>0</v>
      </c>
      <c r="I323" s="39">
        <f>SUMIFS(T_Reservation[Bc-P],T_Reservation[Date],T_Cal[[#This Row],[Date]])</f>
        <v>0</v>
      </c>
      <c r="J323" s="39">
        <f>SUMIFS(T_Reservation[G-E],T_Reservation[Date],T_Cal[[#This Row],[Date]])</f>
        <v>0</v>
      </c>
      <c r="K323" s="39">
        <f>SUMIFS(T_Reservation[B-V],T_Reservation[Date],T_Cal[[#This Row],[Date]])</f>
        <v>0</v>
      </c>
      <c r="L323" s="39">
        <f>SUMIFS(T_Reservation[MatS1],T_Reservation[Date],T_Cal[[#This Row],[Date]])</f>
        <v>0</v>
      </c>
      <c r="M323" s="39">
        <f>SUMIFS(T_Reservation[Mats2],T_Reservation[Date],T_Cal[[#This Row],[Date]])</f>
        <v>0</v>
      </c>
      <c r="N323" s="39">
        <f>SUMIFS(T_Reservation[MatS3],T_Reservation[Date],T_Cal[[#This Row],[Date]])</f>
        <v>0</v>
      </c>
      <c r="O323" s="39">
        <f>SUMIFS(T_Reservation[MatS4],T_Reservation[Date],T_Cal[[#This Row],[Date]])</f>
        <v>0</v>
      </c>
      <c r="P323" s="39">
        <f>SUMIFS(T_Reservation[MatS5],T_Reservation[Date],T_Cal[[#This Row],[Date]])</f>
        <v>0</v>
      </c>
      <c r="Q323" s="40">
        <f>T_Cal[[#This Row],[Date]]</f>
        <v>46342</v>
      </c>
      <c r="S323" s="42">
        <f>MONTH(T_Cal[[#This Row],[ID]])</f>
        <v>11</v>
      </c>
    </row>
    <row r="324" spans="1:19" ht="15.6" hidden="1" x14ac:dyDescent="0.3">
      <c r="A324" s="5">
        <f t="shared" si="4"/>
        <v>46343</v>
      </c>
      <c r="B324" s="39">
        <f>SUMIFS(T_Reservation[T.poly],T_Reservation[Date],T_Cal[[#This Row],[Date]])</f>
        <v>0</v>
      </c>
      <c r="C324" s="54">
        <f>SUMIFS(T_Reservation[T.ch],T_Reservation[Date],T_Cal[[#This Row],[Date]])</f>
        <v>0</v>
      </c>
      <c r="D324" s="54">
        <f>SUMIFS(T_Reservation[CCTIV],T_Reservation[Date],T_Cal[[#This Row],[Date]])</f>
        <v>0</v>
      </c>
      <c r="E324" s="55">
        <f>SUMIFS(T_Reservation[T3],T_Reservation[Date],T_Cal[[#This Row],[Date]])</f>
        <v>0</v>
      </c>
      <c r="F324" s="39">
        <f>SUMIFS(T_Reservation[T2.5],T_Reservation[Date],T_Cal[[#This Row],[Date]])</f>
        <v>0</v>
      </c>
      <c r="G324" s="39">
        <f>SUMIFS(T_Reservation[Ch-orange],T_Reservation[Date],T_Cal[[#This Row],[Date]])</f>
        <v>0</v>
      </c>
      <c r="H324" s="39">
        <f>SUMIFS(T_Reservation[Ch-beige],T_Reservation[Date],T_Cal[[#This Row],[Date]])</f>
        <v>0</v>
      </c>
      <c r="I324" s="39">
        <f>SUMIFS(T_Reservation[Bc-P],T_Reservation[Date],T_Cal[[#This Row],[Date]])</f>
        <v>0</v>
      </c>
      <c r="J324" s="39">
        <f>SUMIFS(T_Reservation[G-E],T_Reservation[Date],T_Cal[[#This Row],[Date]])</f>
        <v>0</v>
      </c>
      <c r="K324" s="39">
        <f>SUMIFS(T_Reservation[B-V],T_Reservation[Date],T_Cal[[#This Row],[Date]])</f>
        <v>0</v>
      </c>
      <c r="L324" s="39">
        <f>SUMIFS(T_Reservation[MatS1],T_Reservation[Date],T_Cal[[#This Row],[Date]])</f>
        <v>0</v>
      </c>
      <c r="M324" s="39">
        <f>SUMIFS(T_Reservation[Mats2],T_Reservation[Date],T_Cal[[#This Row],[Date]])</f>
        <v>0</v>
      </c>
      <c r="N324" s="39">
        <f>SUMIFS(T_Reservation[MatS3],T_Reservation[Date],T_Cal[[#This Row],[Date]])</f>
        <v>0</v>
      </c>
      <c r="O324" s="39">
        <f>SUMIFS(T_Reservation[MatS4],T_Reservation[Date],T_Cal[[#This Row],[Date]])</f>
        <v>0</v>
      </c>
      <c r="P324" s="39">
        <f>SUMIFS(T_Reservation[MatS5],T_Reservation[Date],T_Cal[[#This Row],[Date]])</f>
        <v>0</v>
      </c>
      <c r="Q324" s="40">
        <f>T_Cal[[#This Row],[Date]]</f>
        <v>46343</v>
      </c>
      <c r="S324" s="42">
        <f>MONTH(T_Cal[[#This Row],[ID]])</f>
        <v>11</v>
      </c>
    </row>
    <row r="325" spans="1:19" ht="15.6" hidden="1" x14ac:dyDescent="0.3">
      <c r="A325" s="5">
        <f t="shared" si="4"/>
        <v>46344</v>
      </c>
      <c r="B325" s="39">
        <f>SUMIFS(T_Reservation[T.poly],T_Reservation[Date],T_Cal[[#This Row],[Date]])</f>
        <v>0</v>
      </c>
      <c r="C325" s="54">
        <f>SUMIFS(T_Reservation[T.ch],T_Reservation[Date],T_Cal[[#This Row],[Date]])</f>
        <v>0</v>
      </c>
      <c r="D325" s="54">
        <f>SUMIFS(T_Reservation[CCTIV],T_Reservation[Date],T_Cal[[#This Row],[Date]])</f>
        <v>0</v>
      </c>
      <c r="E325" s="55">
        <f>SUMIFS(T_Reservation[T3],T_Reservation[Date],T_Cal[[#This Row],[Date]])</f>
        <v>0</v>
      </c>
      <c r="F325" s="39">
        <f>SUMIFS(T_Reservation[T2.5],T_Reservation[Date],T_Cal[[#This Row],[Date]])</f>
        <v>0</v>
      </c>
      <c r="G325" s="39">
        <f>SUMIFS(T_Reservation[Ch-orange],T_Reservation[Date],T_Cal[[#This Row],[Date]])</f>
        <v>0</v>
      </c>
      <c r="H325" s="39">
        <f>SUMIFS(T_Reservation[Ch-beige],T_Reservation[Date],T_Cal[[#This Row],[Date]])</f>
        <v>0</v>
      </c>
      <c r="I325" s="39">
        <f>SUMIFS(T_Reservation[Bc-P],T_Reservation[Date],T_Cal[[#This Row],[Date]])</f>
        <v>0</v>
      </c>
      <c r="J325" s="39">
        <f>SUMIFS(T_Reservation[G-E],T_Reservation[Date],T_Cal[[#This Row],[Date]])</f>
        <v>0</v>
      </c>
      <c r="K325" s="39">
        <f>SUMIFS(T_Reservation[B-V],T_Reservation[Date],T_Cal[[#This Row],[Date]])</f>
        <v>0</v>
      </c>
      <c r="L325" s="39">
        <f>SUMIFS(T_Reservation[MatS1],T_Reservation[Date],T_Cal[[#This Row],[Date]])</f>
        <v>0</v>
      </c>
      <c r="M325" s="39">
        <f>SUMIFS(T_Reservation[Mats2],T_Reservation[Date],T_Cal[[#This Row],[Date]])</f>
        <v>0</v>
      </c>
      <c r="N325" s="39">
        <f>SUMIFS(T_Reservation[MatS3],T_Reservation[Date],T_Cal[[#This Row],[Date]])</f>
        <v>0</v>
      </c>
      <c r="O325" s="39">
        <f>SUMIFS(T_Reservation[MatS4],T_Reservation[Date],T_Cal[[#This Row],[Date]])</f>
        <v>0</v>
      </c>
      <c r="P325" s="39">
        <f>SUMIFS(T_Reservation[MatS5],T_Reservation[Date],T_Cal[[#This Row],[Date]])</f>
        <v>0</v>
      </c>
      <c r="Q325" s="40">
        <f>T_Cal[[#This Row],[Date]]</f>
        <v>46344</v>
      </c>
      <c r="S325" s="42">
        <f>MONTH(T_Cal[[#This Row],[ID]])</f>
        <v>11</v>
      </c>
    </row>
    <row r="326" spans="1:19" ht="15.6" hidden="1" x14ac:dyDescent="0.3">
      <c r="A326" s="5">
        <f t="shared" ref="A326:A368" si="5">A325+1</f>
        <v>46345</v>
      </c>
      <c r="B326" s="39">
        <f>SUMIFS(T_Reservation[T.poly],T_Reservation[Date],T_Cal[[#This Row],[Date]])</f>
        <v>0</v>
      </c>
      <c r="C326" s="54">
        <f>SUMIFS(T_Reservation[T.ch],T_Reservation[Date],T_Cal[[#This Row],[Date]])</f>
        <v>0</v>
      </c>
      <c r="D326" s="54">
        <f>SUMIFS(T_Reservation[CCTIV],T_Reservation[Date],T_Cal[[#This Row],[Date]])</f>
        <v>0</v>
      </c>
      <c r="E326" s="55">
        <f>SUMIFS(T_Reservation[T3],T_Reservation[Date],T_Cal[[#This Row],[Date]])</f>
        <v>0</v>
      </c>
      <c r="F326" s="39">
        <f>SUMIFS(T_Reservation[T2.5],T_Reservation[Date],T_Cal[[#This Row],[Date]])</f>
        <v>0</v>
      </c>
      <c r="G326" s="39">
        <f>SUMIFS(T_Reservation[Ch-orange],T_Reservation[Date],T_Cal[[#This Row],[Date]])</f>
        <v>0</v>
      </c>
      <c r="H326" s="39">
        <f>SUMIFS(T_Reservation[Ch-beige],T_Reservation[Date],T_Cal[[#This Row],[Date]])</f>
        <v>0</v>
      </c>
      <c r="I326" s="39">
        <f>SUMIFS(T_Reservation[Bc-P],T_Reservation[Date],T_Cal[[#This Row],[Date]])</f>
        <v>0</v>
      </c>
      <c r="J326" s="39">
        <f>SUMIFS(T_Reservation[G-E],T_Reservation[Date],T_Cal[[#This Row],[Date]])</f>
        <v>0</v>
      </c>
      <c r="K326" s="39">
        <f>SUMIFS(T_Reservation[B-V],T_Reservation[Date],T_Cal[[#This Row],[Date]])</f>
        <v>0</v>
      </c>
      <c r="L326" s="39">
        <f>SUMIFS(T_Reservation[MatS1],T_Reservation[Date],T_Cal[[#This Row],[Date]])</f>
        <v>0</v>
      </c>
      <c r="M326" s="39">
        <f>SUMIFS(T_Reservation[Mats2],T_Reservation[Date],T_Cal[[#This Row],[Date]])</f>
        <v>0</v>
      </c>
      <c r="N326" s="39">
        <f>SUMIFS(T_Reservation[MatS3],T_Reservation[Date],T_Cal[[#This Row],[Date]])</f>
        <v>0</v>
      </c>
      <c r="O326" s="39">
        <f>SUMIFS(T_Reservation[MatS4],T_Reservation[Date],T_Cal[[#This Row],[Date]])</f>
        <v>0</v>
      </c>
      <c r="P326" s="39">
        <f>SUMIFS(T_Reservation[MatS5],T_Reservation[Date],T_Cal[[#This Row],[Date]])</f>
        <v>0</v>
      </c>
      <c r="Q326" s="40">
        <f>T_Cal[[#This Row],[Date]]</f>
        <v>46345</v>
      </c>
      <c r="S326" s="42">
        <f>MONTH(T_Cal[[#This Row],[ID]])</f>
        <v>11</v>
      </c>
    </row>
    <row r="327" spans="1:19" ht="15.6" hidden="1" x14ac:dyDescent="0.3">
      <c r="A327" s="5">
        <f t="shared" si="5"/>
        <v>46346</v>
      </c>
      <c r="B327" s="39">
        <f>SUMIFS(T_Reservation[T.poly],T_Reservation[Date],T_Cal[[#This Row],[Date]])</f>
        <v>0</v>
      </c>
      <c r="C327" s="54">
        <f>SUMIFS(T_Reservation[T.ch],T_Reservation[Date],T_Cal[[#This Row],[Date]])</f>
        <v>0</v>
      </c>
      <c r="D327" s="54">
        <f>SUMIFS(T_Reservation[CCTIV],T_Reservation[Date],T_Cal[[#This Row],[Date]])</f>
        <v>0</v>
      </c>
      <c r="E327" s="55">
        <f>SUMIFS(T_Reservation[T3],T_Reservation[Date],T_Cal[[#This Row],[Date]])</f>
        <v>0</v>
      </c>
      <c r="F327" s="39">
        <f>SUMIFS(T_Reservation[T2.5],T_Reservation[Date],T_Cal[[#This Row],[Date]])</f>
        <v>0</v>
      </c>
      <c r="G327" s="39">
        <f>SUMIFS(T_Reservation[Ch-orange],T_Reservation[Date],T_Cal[[#This Row],[Date]])</f>
        <v>0</v>
      </c>
      <c r="H327" s="39">
        <f>SUMIFS(T_Reservation[Ch-beige],T_Reservation[Date],T_Cal[[#This Row],[Date]])</f>
        <v>0</v>
      </c>
      <c r="I327" s="39">
        <f>SUMIFS(T_Reservation[Bc-P],T_Reservation[Date],T_Cal[[#This Row],[Date]])</f>
        <v>0</v>
      </c>
      <c r="J327" s="39">
        <f>SUMIFS(T_Reservation[G-E],T_Reservation[Date],T_Cal[[#This Row],[Date]])</f>
        <v>0</v>
      </c>
      <c r="K327" s="39">
        <f>SUMIFS(T_Reservation[B-V],T_Reservation[Date],T_Cal[[#This Row],[Date]])</f>
        <v>0</v>
      </c>
      <c r="L327" s="39">
        <f>SUMIFS(T_Reservation[MatS1],T_Reservation[Date],T_Cal[[#This Row],[Date]])</f>
        <v>0</v>
      </c>
      <c r="M327" s="39">
        <f>SUMIFS(T_Reservation[Mats2],T_Reservation[Date],T_Cal[[#This Row],[Date]])</f>
        <v>0</v>
      </c>
      <c r="N327" s="39">
        <f>SUMIFS(T_Reservation[MatS3],T_Reservation[Date],T_Cal[[#This Row],[Date]])</f>
        <v>0</v>
      </c>
      <c r="O327" s="39">
        <f>SUMIFS(T_Reservation[MatS4],T_Reservation[Date],T_Cal[[#This Row],[Date]])</f>
        <v>0</v>
      </c>
      <c r="P327" s="39">
        <f>SUMIFS(T_Reservation[MatS5],T_Reservation[Date],T_Cal[[#This Row],[Date]])</f>
        <v>0</v>
      </c>
      <c r="Q327" s="40">
        <f>T_Cal[[#This Row],[Date]]</f>
        <v>46346</v>
      </c>
      <c r="S327" s="42">
        <f>MONTH(T_Cal[[#This Row],[ID]])</f>
        <v>11</v>
      </c>
    </row>
    <row r="328" spans="1:19" ht="15.6" hidden="1" x14ac:dyDescent="0.3">
      <c r="A328" s="5">
        <f t="shared" si="5"/>
        <v>46347</v>
      </c>
      <c r="B328" s="39">
        <f>SUMIFS(T_Reservation[T.poly],T_Reservation[Date],T_Cal[[#This Row],[Date]])</f>
        <v>0</v>
      </c>
      <c r="C328" s="54">
        <f>SUMIFS(T_Reservation[T.ch],T_Reservation[Date],T_Cal[[#This Row],[Date]])</f>
        <v>0</v>
      </c>
      <c r="D328" s="54">
        <f>SUMIFS(T_Reservation[CCTIV],T_Reservation[Date],T_Cal[[#This Row],[Date]])</f>
        <v>0</v>
      </c>
      <c r="E328" s="55">
        <f>SUMIFS(T_Reservation[T3],T_Reservation[Date],T_Cal[[#This Row],[Date]])</f>
        <v>0</v>
      </c>
      <c r="F328" s="39">
        <f>SUMIFS(T_Reservation[T2.5],T_Reservation[Date],T_Cal[[#This Row],[Date]])</f>
        <v>0</v>
      </c>
      <c r="G328" s="39">
        <f>SUMIFS(T_Reservation[Ch-orange],T_Reservation[Date],T_Cal[[#This Row],[Date]])</f>
        <v>0</v>
      </c>
      <c r="H328" s="39">
        <f>SUMIFS(T_Reservation[Ch-beige],T_Reservation[Date],T_Cal[[#This Row],[Date]])</f>
        <v>0</v>
      </c>
      <c r="I328" s="39">
        <f>SUMIFS(T_Reservation[Bc-P],T_Reservation[Date],T_Cal[[#This Row],[Date]])</f>
        <v>0</v>
      </c>
      <c r="J328" s="39">
        <f>SUMIFS(T_Reservation[G-E],T_Reservation[Date],T_Cal[[#This Row],[Date]])</f>
        <v>0</v>
      </c>
      <c r="K328" s="39">
        <f>SUMIFS(T_Reservation[B-V],T_Reservation[Date],T_Cal[[#This Row],[Date]])</f>
        <v>0</v>
      </c>
      <c r="L328" s="39">
        <f>SUMIFS(T_Reservation[MatS1],T_Reservation[Date],T_Cal[[#This Row],[Date]])</f>
        <v>0</v>
      </c>
      <c r="M328" s="39">
        <f>SUMIFS(T_Reservation[Mats2],T_Reservation[Date],T_Cal[[#This Row],[Date]])</f>
        <v>0</v>
      </c>
      <c r="N328" s="39">
        <f>SUMIFS(T_Reservation[MatS3],T_Reservation[Date],T_Cal[[#This Row],[Date]])</f>
        <v>0</v>
      </c>
      <c r="O328" s="39">
        <f>SUMIFS(T_Reservation[MatS4],T_Reservation[Date],T_Cal[[#This Row],[Date]])</f>
        <v>0</v>
      </c>
      <c r="P328" s="39">
        <f>SUMIFS(T_Reservation[MatS5],T_Reservation[Date],T_Cal[[#This Row],[Date]])</f>
        <v>0</v>
      </c>
      <c r="Q328" s="40">
        <f>T_Cal[[#This Row],[Date]]</f>
        <v>46347</v>
      </c>
      <c r="S328" s="42">
        <f>MONTH(T_Cal[[#This Row],[ID]])</f>
        <v>11</v>
      </c>
    </row>
    <row r="329" spans="1:19" ht="15.6" hidden="1" x14ac:dyDescent="0.3">
      <c r="A329" s="5">
        <f t="shared" si="5"/>
        <v>46348</v>
      </c>
      <c r="B329" s="39">
        <f>SUMIFS(T_Reservation[T.poly],T_Reservation[Date],T_Cal[[#This Row],[Date]])</f>
        <v>0</v>
      </c>
      <c r="C329" s="54">
        <f>SUMIFS(T_Reservation[T.ch],T_Reservation[Date],T_Cal[[#This Row],[Date]])</f>
        <v>0</v>
      </c>
      <c r="D329" s="54">
        <f>SUMIFS(T_Reservation[CCTIV],T_Reservation[Date],T_Cal[[#This Row],[Date]])</f>
        <v>0</v>
      </c>
      <c r="E329" s="55">
        <f>SUMIFS(T_Reservation[T3],T_Reservation[Date],T_Cal[[#This Row],[Date]])</f>
        <v>0</v>
      </c>
      <c r="F329" s="39">
        <f>SUMIFS(T_Reservation[T2.5],T_Reservation[Date],T_Cal[[#This Row],[Date]])</f>
        <v>0</v>
      </c>
      <c r="G329" s="39">
        <f>SUMIFS(T_Reservation[Ch-orange],T_Reservation[Date],T_Cal[[#This Row],[Date]])</f>
        <v>0</v>
      </c>
      <c r="H329" s="39">
        <f>SUMIFS(T_Reservation[Ch-beige],T_Reservation[Date],T_Cal[[#This Row],[Date]])</f>
        <v>0</v>
      </c>
      <c r="I329" s="39">
        <f>SUMIFS(T_Reservation[Bc-P],T_Reservation[Date],T_Cal[[#This Row],[Date]])</f>
        <v>0</v>
      </c>
      <c r="J329" s="39">
        <f>SUMIFS(T_Reservation[G-E],T_Reservation[Date],T_Cal[[#This Row],[Date]])</f>
        <v>0</v>
      </c>
      <c r="K329" s="39">
        <f>SUMIFS(T_Reservation[B-V],T_Reservation[Date],T_Cal[[#This Row],[Date]])</f>
        <v>0</v>
      </c>
      <c r="L329" s="39">
        <f>SUMIFS(T_Reservation[MatS1],T_Reservation[Date],T_Cal[[#This Row],[Date]])</f>
        <v>0</v>
      </c>
      <c r="M329" s="39">
        <f>SUMIFS(T_Reservation[Mats2],T_Reservation[Date],T_Cal[[#This Row],[Date]])</f>
        <v>0</v>
      </c>
      <c r="N329" s="39">
        <f>SUMIFS(T_Reservation[MatS3],T_Reservation[Date],T_Cal[[#This Row],[Date]])</f>
        <v>0</v>
      </c>
      <c r="O329" s="39">
        <f>SUMIFS(T_Reservation[MatS4],T_Reservation[Date],T_Cal[[#This Row],[Date]])</f>
        <v>0</v>
      </c>
      <c r="P329" s="39">
        <f>SUMIFS(T_Reservation[MatS5],T_Reservation[Date],T_Cal[[#This Row],[Date]])</f>
        <v>0</v>
      </c>
      <c r="Q329" s="40">
        <f>T_Cal[[#This Row],[Date]]</f>
        <v>46348</v>
      </c>
      <c r="S329" s="42">
        <f>MONTH(T_Cal[[#This Row],[ID]])</f>
        <v>11</v>
      </c>
    </row>
    <row r="330" spans="1:19" ht="15.6" hidden="1" x14ac:dyDescent="0.3">
      <c r="A330" s="5">
        <f t="shared" si="5"/>
        <v>46349</v>
      </c>
      <c r="B330" s="39">
        <f>SUMIFS(T_Reservation[T.poly],T_Reservation[Date],T_Cal[[#This Row],[Date]])</f>
        <v>0</v>
      </c>
      <c r="C330" s="54">
        <f>SUMIFS(T_Reservation[T.ch],T_Reservation[Date],T_Cal[[#This Row],[Date]])</f>
        <v>0</v>
      </c>
      <c r="D330" s="54">
        <f>SUMIFS(T_Reservation[CCTIV],T_Reservation[Date],T_Cal[[#This Row],[Date]])</f>
        <v>0</v>
      </c>
      <c r="E330" s="55">
        <f>SUMIFS(T_Reservation[T3],T_Reservation[Date],T_Cal[[#This Row],[Date]])</f>
        <v>0</v>
      </c>
      <c r="F330" s="39">
        <f>SUMIFS(T_Reservation[T2.5],T_Reservation[Date],T_Cal[[#This Row],[Date]])</f>
        <v>0</v>
      </c>
      <c r="G330" s="39">
        <f>SUMIFS(T_Reservation[Ch-orange],T_Reservation[Date],T_Cal[[#This Row],[Date]])</f>
        <v>0</v>
      </c>
      <c r="H330" s="39">
        <f>SUMIFS(T_Reservation[Ch-beige],T_Reservation[Date],T_Cal[[#This Row],[Date]])</f>
        <v>0</v>
      </c>
      <c r="I330" s="39">
        <f>SUMIFS(T_Reservation[Bc-P],T_Reservation[Date],T_Cal[[#This Row],[Date]])</f>
        <v>0</v>
      </c>
      <c r="J330" s="39">
        <f>SUMIFS(T_Reservation[G-E],T_Reservation[Date],T_Cal[[#This Row],[Date]])</f>
        <v>0</v>
      </c>
      <c r="K330" s="39">
        <f>SUMIFS(T_Reservation[B-V],T_Reservation[Date],T_Cal[[#This Row],[Date]])</f>
        <v>0</v>
      </c>
      <c r="L330" s="39">
        <f>SUMIFS(T_Reservation[MatS1],T_Reservation[Date],T_Cal[[#This Row],[Date]])</f>
        <v>0</v>
      </c>
      <c r="M330" s="39">
        <f>SUMIFS(T_Reservation[Mats2],T_Reservation[Date],T_Cal[[#This Row],[Date]])</f>
        <v>0</v>
      </c>
      <c r="N330" s="39">
        <f>SUMIFS(T_Reservation[MatS3],T_Reservation[Date],T_Cal[[#This Row],[Date]])</f>
        <v>0</v>
      </c>
      <c r="O330" s="39">
        <f>SUMIFS(T_Reservation[MatS4],T_Reservation[Date],T_Cal[[#This Row],[Date]])</f>
        <v>0</v>
      </c>
      <c r="P330" s="39">
        <f>SUMIFS(T_Reservation[MatS5],T_Reservation[Date],T_Cal[[#This Row],[Date]])</f>
        <v>0</v>
      </c>
      <c r="Q330" s="40">
        <f>T_Cal[[#This Row],[Date]]</f>
        <v>46349</v>
      </c>
      <c r="S330" s="42">
        <f>MONTH(T_Cal[[#This Row],[ID]])</f>
        <v>11</v>
      </c>
    </row>
    <row r="331" spans="1:19" ht="15.6" hidden="1" x14ac:dyDescent="0.3">
      <c r="A331" s="5">
        <f t="shared" si="5"/>
        <v>46350</v>
      </c>
      <c r="B331" s="39">
        <f>SUMIFS(T_Reservation[T.poly],T_Reservation[Date],T_Cal[[#This Row],[Date]])</f>
        <v>0</v>
      </c>
      <c r="C331" s="54">
        <f>SUMIFS(T_Reservation[T.ch],T_Reservation[Date],T_Cal[[#This Row],[Date]])</f>
        <v>0</v>
      </c>
      <c r="D331" s="54">
        <f>SUMIFS(T_Reservation[CCTIV],T_Reservation[Date],T_Cal[[#This Row],[Date]])</f>
        <v>0</v>
      </c>
      <c r="E331" s="55">
        <f>SUMIFS(T_Reservation[T3],T_Reservation[Date],T_Cal[[#This Row],[Date]])</f>
        <v>0</v>
      </c>
      <c r="F331" s="39">
        <f>SUMIFS(T_Reservation[T2.5],T_Reservation[Date],T_Cal[[#This Row],[Date]])</f>
        <v>0</v>
      </c>
      <c r="G331" s="39">
        <f>SUMIFS(T_Reservation[Ch-orange],T_Reservation[Date],T_Cal[[#This Row],[Date]])</f>
        <v>0</v>
      </c>
      <c r="H331" s="39">
        <f>SUMIFS(T_Reservation[Ch-beige],T_Reservation[Date],T_Cal[[#This Row],[Date]])</f>
        <v>0</v>
      </c>
      <c r="I331" s="39">
        <f>SUMIFS(T_Reservation[Bc-P],T_Reservation[Date],T_Cal[[#This Row],[Date]])</f>
        <v>0</v>
      </c>
      <c r="J331" s="39">
        <f>SUMIFS(T_Reservation[G-E],T_Reservation[Date],T_Cal[[#This Row],[Date]])</f>
        <v>0</v>
      </c>
      <c r="K331" s="39">
        <f>SUMIFS(T_Reservation[B-V],T_Reservation[Date],T_Cal[[#This Row],[Date]])</f>
        <v>0</v>
      </c>
      <c r="L331" s="39">
        <f>SUMIFS(T_Reservation[MatS1],T_Reservation[Date],T_Cal[[#This Row],[Date]])</f>
        <v>0</v>
      </c>
      <c r="M331" s="39">
        <f>SUMIFS(T_Reservation[Mats2],T_Reservation[Date],T_Cal[[#This Row],[Date]])</f>
        <v>0</v>
      </c>
      <c r="N331" s="39">
        <f>SUMIFS(T_Reservation[MatS3],T_Reservation[Date],T_Cal[[#This Row],[Date]])</f>
        <v>0</v>
      </c>
      <c r="O331" s="39">
        <f>SUMIFS(T_Reservation[MatS4],T_Reservation[Date],T_Cal[[#This Row],[Date]])</f>
        <v>0</v>
      </c>
      <c r="P331" s="39">
        <f>SUMIFS(T_Reservation[MatS5],T_Reservation[Date],T_Cal[[#This Row],[Date]])</f>
        <v>0</v>
      </c>
      <c r="Q331" s="40">
        <f>T_Cal[[#This Row],[Date]]</f>
        <v>46350</v>
      </c>
      <c r="S331" s="42">
        <f>MONTH(T_Cal[[#This Row],[ID]])</f>
        <v>11</v>
      </c>
    </row>
    <row r="332" spans="1:19" ht="15.6" hidden="1" x14ac:dyDescent="0.3">
      <c r="A332" s="5">
        <f t="shared" si="5"/>
        <v>46351</v>
      </c>
      <c r="B332" s="39">
        <f>SUMIFS(T_Reservation[T.poly],T_Reservation[Date],T_Cal[[#This Row],[Date]])</f>
        <v>0</v>
      </c>
      <c r="C332" s="54">
        <f>SUMIFS(T_Reservation[T.ch],T_Reservation[Date],T_Cal[[#This Row],[Date]])</f>
        <v>0</v>
      </c>
      <c r="D332" s="54">
        <f>SUMIFS(T_Reservation[CCTIV],T_Reservation[Date],T_Cal[[#This Row],[Date]])</f>
        <v>0</v>
      </c>
      <c r="E332" s="55">
        <f>SUMIFS(T_Reservation[T3],T_Reservation[Date],T_Cal[[#This Row],[Date]])</f>
        <v>0</v>
      </c>
      <c r="F332" s="39">
        <f>SUMIFS(T_Reservation[T2.5],T_Reservation[Date],T_Cal[[#This Row],[Date]])</f>
        <v>0</v>
      </c>
      <c r="G332" s="39">
        <f>SUMIFS(T_Reservation[Ch-orange],T_Reservation[Date],T_Cal[[#This Row],[Date]])</f>
        <v>0</v>
      </c>
      <c r="H332" s="39">
        <f>SUMIFS(T_Reservation[Ch-beige],T_Reservation[Date],T_Cal[[#This Row],[Date]])</f>
        <v>0</v>
      </c>
      <c r="I332" s="39">
        <f>SUMIFS(T_Reservation[Bc-P],T_Reservation[Date],T_Cal[[#This Row],[Date]])</f>
        <v>0</v>
      </c>
      <c r="J332" s="39">
        <f>SUMIFS(T_Reservation[G-E],T_Reservation[Date],T_Cal[[#This Row],[Date]])</f>
        <v>0</v>
      </c>
      <c r="K332" s="39">
        <f>SUMIFS(T_Reservation[B-V],T_Reservation[Date],T_Cal[[#This Row],[Date]])</f>
        <v>0</v>
      </c>
      <c r="L332" s="39">
        <f>SUMIFS(T_Reservation[MatS1],T_Reservation[Date],T_Cal[[#This Row],[Date]])</f>
        <v>0</v>
      </c>
      <c r="M332" s="39">
        <f>SUMIFS(T_Reservation[Mats2],T_Reservation[Date],T_Cal[[#This Row],[Date]])</f>
        <v>0</v>
      </c>
      <c r="N332" s="39">
        <f>SUMIFS(T_Reservation[MatS3],T_Reservation[Date],T_Cal[[#This Row],[Date]])</f>
        <v>0</v>
      </c>
      <c r="O332" s="39">
        <f>SUMIFS(T_Reservation[MatS4],T_Reservation[Date],T_Cal[[#This Row],[Date]])</f>
        <v>0</v>
      </c>
      <c r="P332" s="39">
        <f>SUMIFS(T_Reservation[MatS5],T_Reservation[Date],T_Cal[[#This Row],[Date]])</f>
        <v>0</v>
      </c>
      <c r="Q332" s="40">
        <f>T_Cal[[#This Row],[Date]]</f>
        <v>46351</v>
      </c>
      <c r="S332" s="42">
        <f>MONTH(T_Cal[[#This Row],[ID]])</f>
        <v>11</v>
      </c>
    </row>
    <row r="333" spans="1:19" ht="15.6" hidden="1" x14ac:dyDescent="0.3">
      <c r="A333" s="5">
        <f t="shared" si="5"/>
        <v>46352</v>
      </c>
      <c r="B333" s="39">
        <f>SUMIFS(T_Reservation[T.poly],T_Reservation[Date],T_Cal[[#This Row],[Date]])</f>
        <v>0</v>
      </c>
      <c r="C333" s="54">
        <f>SUMIFS(T_Reservation[T.ch],T_Reservation[Date],T_Cal[[#This Row],[Date]])</f>
        <v>0</v>
      </c>
      <c r="D333" s="54">
        <f>SUMIFS(T_Reservation[CCTIV],T_Reservation[Date],T_Cal[[#This Row],[Date]])</f>
        <v>0</v>
      </c>
      <c r="E333" s="55">
        <f>SUMIFS(T_Reservation[T3],T_Reservation[Date],T_Cal[[#This Row],[Date]])</f>
        <v>0</v>
      </c>
      <c r="F333" s="39">
        <f>SUMIFS(T_Reservation[T2.5],T_Reservation[Date],T_Cal[[#This Row],[Date]])</f>
        <v>0</v>
      </c>
      <c r="G333" s="39">
        <f>SUMIFS(T_Reservation[Ch-orange],T_Reservation[Date],T_Cal[[#This Row],[Date]])</f>
        <v>0</v>
      </c>
      <c r="H333" s="39">
        <f>SUMIFS(T_Reservation[Ch-beige],T_Reservation[Date],T_Cal[[#This Row],[Date]])</f>
        <v>0</v>
      </c>
      <c r="I333" s="39">
        <f>SUMIFS(T_Reservation[Bc-P],T_Reservation[Date],T_Cal[[#This Row],[Date]])</f>
        <v>0</v>
      </c>
      <c r="J333" s="39">
        <f>SUMIFS(T_Reservation[G-E],T_Reservation[Date],T_Cal[[#This Row],[Date]])</f>
        <v>0</v>
      </c>
      <c r="K333" s="39">
        <f>SUMIFS(T_Reservation[B-V],T_Reservation[Date],T_Cal[[#This Row],[Date]])</f>
        <v>0</v>
      </c>
      <c r="L333" s="39">
        <f>SUMIFS(T_Reservation[MatS1],T_Reservation[Date],T_Cal[[#This Row],[Date]])</f>
        <v>0</v>
      </c>
      <c r="M333" s="39">
        <f>SUMIFS(T_Reservation[Mats2],T_Reservation[Date],T_Cal[[#This Row],[Date]])</f>
        <v>0</v>
      </c>
      <c r="N333" s="39">
        <f>SUMIFS(T_Reservation[MatS3],T_Reservation[Date],T_Cal[[#This Row],[Date]])</f>
        <v>0</v>
      </c>
      <c r="O333" s="39">
        <f>SUMIFS(T_Reservation[MatS4],T_Reservation[Date],T_Cal[[#This Row],[Date]])</f>
        <v>0</v>
      </c>
      <c r="P333" s="39">
        <f>SUMIFS(T_Reservation[MatS5],T_Reservation[Date],T_Cal[[#This Row],[Date]])</f>
        <v>0</v>
      </c>
      <c r="Q333" s="40">
        <f>T_Cal[[#This Row],[Date]]</f>
        <v>46352</v>
      </c>
      <c r="S333" s="42">
        <f>MONTH(T_Cal[[#This Row],[ID]])</f>
        <v>11</v>
      </c>
    </row>
    <row r="334" spans="1:19" ht="15.6" hidden="1" x14ac:dyDescent="0.3">
      <c r="A334" s="5">
        <f t="shared" si="5"/>
        <v>46353</v>
      </c>
      <c r="B334" s="39">
        <f>SUMIFS(T_Reservation[T.poly],T_Reservation[Date],T_Cal[[#This Row],[Date]])</f>
        <v>0</v>
      </c>
      <c r="C334" s="54">
        <f>SUMIFS(T_Reservation[T.ch],T_Reservation[Date],T_Cal[[#This Row],[Date]])</f>
        <v>0</v>
      </c>
      <c r="D334" s="54">
        <f>SUMIFS(T_Reservation[CCTIV],T_Reservation[Date],T_Cal[[#This Row],[Date]])</f>
        <v>0</v>
      </c>
      <c r="E334" s="55">
        <f>SUMIFS(T_Reservation[T3],T_Reservation[Date],T_Cal[[#This Row],[Date]])</f>
        <v>0</v>
      </c>
      <c r="F334" s="39">
        <f>SUMIFS(T_Reservation[T2.5],T_Reservation[Date],T_Cal[[#This Row],[Date]])</f>
        <v>0</v>
      </c>
      <c r="G334" s="39">
        <f>SUMIFS(T_Reservation[Ch-orange],T_Reservation[Date],T_Cal[[#This Row],[Date]])</f>
        <v>0</v>
      </c>
      <c r="H334" s="39">
        <f>SUMIFS(T_Reservation[Ch-beige],T_Reservation[Date],T_Cal[[#This Row],[Date]])</f>
        <v>0</v>
      </c>
      <c r="I334" s="39">
        <f>SUMIFS(T_Reservation[Bc-P],T_Reservation[Date],T_Cal[[#This Row],[Date]])</f>
        <v>0</v>
      </c>
      <c r="J334" s="39">
        <f>SUMIFS(T_Reservation[G-E],T_Reservation[Date],T_Cal[[#This Row],[Date]])</f>
        <v>0</v>
      </c>
      <c r="K334" s="39">
        <f>SUMIFS(T_Reservation[B-V],T_Reservation[Date],T_Cal[[#This Row],[Date]])</f>
        <v>0</v>
      </c>
      <c r="L334" s="39">
        <f>SUMIFS(T_Reservation[MatS1],T_Reservation[Date],T_Cal[[#This Row],[Date]])</f>
        <v>0</v>
      </c>
      <c r="M334" s="39">
        <f>SUMIFS(T_Reservation[Mats2],T_Reservation[Date],T_Cal[[#This Row],[Date]])</f>
        <v>0</v>
      </c>
      <c r="N334" s="39">
        <f>SUMIFS(T_Reservation[MatS3],T_Reservation[Date],T_Cal[[#This Row],[Date]])</f>
        <v>0</v>
      </c>
      <c r="O334" s="39">
        <f>SUMIFS(T_Reservation[MatS4],T_Reservation[Date],T_Cal[[#This Row],[Date]])</f>
        <v>0</v>
      </c>
      <c r="P334" s="39">
        <f>SUMIFS(T_Reservation[MatS5],T_Reservation[Date],T_Cal[[#This Row],[Date]])</f>
        <v>0</v>
      </c>
      <c r="Q334" s="40">
        <f>T_Cal[[#This Row],[Date]]</f>
        <v>46353</v>
      </c>
      <c r="S334" s="42">
        <f>MONTH(T_Cal[[#This Row],[ID]])</f>
        <v>11</v>
      </c>
    </row>
    <row r="335" spans="1:19" ht="15.6" hidden="1" x14ac:dyDescent="0.3">
      <c r="A335" s="5">
        <f t="shared" si="5"/>
        <v>46354</v>
      </c>
      <c r="B335" s="39">
        <f>SUMIFS(T_Reservation[T.poly],T_Reservation[Date],T_Cal[[#This Row],[Date]])</f>
        <v>0</v>
      </c>
      <c r="C335" s="54">
        <f>SUMIFS(T_Reservation[T.ch],T_Reservation[Date],T_Cal[[#This Row],[Date]])</f>
        <v>0</v>
      </c>
      <c r="D335" s="54">
        <f>SUMIFS(T_Reservation[CCTIV],T_Reservation[Date],T_Cal[[#This Row],[Date]])</f>
        <v>0</v>
      </c>
      <c r="E335" s="55">
        <f>SUMIFS(T_Reservation[T3],T_Reservation[Date],T_Cal[[#This Row],[Date]])</f>
        <v>0</v>
      </c>
      <c r="F335" s="39">
        <f>SUMIFS(T_Reservation[T2.5],T_Reservation[Date],T_Cal[[#This Row],[Date]])</f>
        <v>0</v>
      </c>
      <c r="G335" s="39">
        <f>SUMIFS(T_Reservation[Ch-orange],T_Reservation[Date],T_Cal[[#This Row],[Date]])</f>
        <v>0</v>
      </c>
      <c r="H335" s="39">
        <f>SUMIFS(T_Reservation[Ch-beige],T_Reservation[Date],T_Cal[[#This Row],[Date]])</f>
        <v>0</v>
      </c>
      <c r="I335" s="39">
        <f>SUMIFS(T_Reservation[Bc-P],T_Reservation[Date],T_Cal[[#This Row],[Date]])</f>
        <v>0</v>
      </c>
      <c r="J335" s="39">
        <f>SUMIFS(T_Reservation[G-E],T_Reservation[Date],T_Cal[[#This Row],[Date]])</f>
        <v>0</v>
      </c>
      <c r="K335" s="39">
        <f>SUMIFS(T_Reservation[B-V],T_Reservation[Date],T_Cal[[#This Row],[Date]])</f>
        <v>0</v>
      </c>
      <c r="L335" s="39">
        <f>SUMIFS(T_Reservation[MatS1],T_Reservation[Date],T_Cal[[#This Row],[Date]])</f>
        <v>0</v>
      </c>
      <c r="M335" s="39">
        <f>SUMIFS(T_Reservation[Mats2],T_Reservation[Date],T_Cal[[#This Row],[Date]])</f>
        <v>0</v>
      </c>
      <c r="N335" s="39">
        <f>SUMIFS(T_Reservation[MatS3],T_Reservation[Date],T_Cal[[#This Row],[Date]])</f>
        <v>0</v>
      </c>
      <c r="O335" s="39">
        <f>SUMIFS(T_Reservation[MatS4],T_Reservation[Date],T_Cal[[#This Row],[Date]])</f>
        <v>0</v>
      </c>
      <c r="P335" s="39">
        <f>SUMIFS(T_Reservation[MatS5],T_Reservation[Date],T_Cal[[#This Row],[Date]])</f>
        <v>0</v>
      </c>
      <c r="Q335" s="40">
        <f>T_Cal[[#This Row],[Date]]</f>
        <v>46354</v>
      </c>
      <c r="S335" s="42">
        <f>MONTH(T_Cal[[#This Row],[ID]])</f>
        <v>11</v>
      </c>
    </row>
    <row r="336" spans="1:19" ht="15.6" hidden="1" x14ac:dyDescent="0.3">
      <c r="A336" s="5">
        <f t="shared" si="5"/>
        <v>46355</v>
      </c>
      <c r="B336" s="39">
        <f>SUMIFS(T_Reservation[T.poly],T_Reservation[Date],T_Cal[[#This Row],[Date]])</f>
        <v>0</v>
      </c>
      <c r="C336" s="54">
        <f>SUMIFS(T_Reservation[T.ch],T_Reservation[Date],T_Cal[[#This Row],[Date]])</f>
        <v>0</v>
      </c>
      <c r="D336" s="54">
        <f>SUMIFS(T_Reservation[CCTIV],T_Reservation[Date],T_Cal[[#This Row],[Date]])</f>
        <v>0</v>
      </c>
      <c r="E336" s="55">
        <f>SUMIFS(T_Reservation[T3],T_Reservation[Date],T_Cal[[#This Row],[Date]])</f>
        <v>0</v>
      </c>
      <c r="F336" s="39">
        <f>SUMIFS(T_Reservation[T2.5],T_Reservation[Date],T_Cal[[#This Row],[Date]])</f>
        <v>0</v>
      </c>
      <c r="G336" s="39">
        <f>SUMIFS(T_Reservation[Ch-orange],T_Reservation[Date],T_Cal[[#This Row],[Date]])</f>
        <v>0</v>
      </c>
      <c r="H336" s="39">
        <f>SUMIFS(T_Reservation[Ch-beige],T_Reservation[Date],T_Cal[[#This Row],[Date]])</f>
        <v>0</v>
      </c>
      <c r="I336" s="39">
        <f>SUMIFS(T_Reservation[Bc-P],T_Reservation[Date],T_Cal[[#This Row],[Date]])</f>
        <v>0</v>
      </c>
      <c r="J336" s="39">
        <f>SUMIFS(T_Reservation[G-E],T_Reservation[Date],T_Cal[[#This Row],[Date]])</f>
        <v>0</v>
      </c>
      <c r="K336" s="39">
        <f>SUMIFS(T_Reservation[B-V],T_Reservation[Date],T_Cal[[#This Row],[Date]])</f>
        <v>0</v>
      </c>
      <c r="L336" s="39">
        <f>SUMIFS(T_Reservation[MatS1],T_Reservation[Date],T_Cal[[#This Row],[Date]])</f>
        <v>0</v>
      </c>
      <c r="M336" s="39">
        <f>SUMIFS(T_Reservation[Mats2],T_Reservation[Date],T_Cal[[#This Row],[Date]])</f>
        <v>0</v>
      </c>
      <c r="N336" s="39">
        <f>SUMIFS(T_Reservation[MatS3],T_Reservation[Date],T_Cal[[#This Row],[Date]])</f>
        <v>0</v>
      </c>
      <c r="O336" s="39">
        <f>SUMIFS(T_Reservation[MatS4],T_Reservation[Date],T_Cal[[#This Row],[Date]])</f>
        <v>0</v>
      </c>
      <c r="P336" s="39">
        <f>SUMIFS(T_Reservation[MatS5],T_Reservation[Date],T_Cal[[#This Row],[Date]])</f>
        <v>0</v>
      </c>
      <c r="Q336" s="40">
        <f>T_Cal[[#This Row],[Date]]</f>
        <v>46355</v>
      </c>
      <c r="S336" s="42">
        <f>MONTH(T_Cal[[#This Row],[ID]])</f>
        <v>11</v>
      </c>
    </row>
    <row r="337" spans="1:19" ht="15.6" hidden="1" x14ac:dyDescent="0.3">
      <c r="A337" s="5">
        <f t="shared" si="5"/>
        <v>46356</v>
      </c>
      <c r="B337" s="39">
        <f>SUMIFS(T_Reservation[T.poly],T_Reservation[Date],T_Cal[[#This Row],[Date]])</f>
        <v>0</v>
      </c>
      <c r="C337" s="54">
        <f>SUMIFS(T_Reservation[T.ch],T_Reservation[Date],T_Cal[[#This Row],[Date]])</f>
        <v>0</v>
      </c>
      <c r="D337" s="54">
        <f>SUMIFS(T_Reservation[CCTIV],T_Reservation[Date],T_Cal[[#This Row],[Date]])</f>
        <v>0</v>
      </c>
      <c r="E337" s="55">
        <f>SUMIFS(T_Reservation[T3],T_Reservation[Date],T_Cal[[#This Row],[Date]])</f>
        <v>0</v>
      </c>
      <c r="F337" s="39">
        <f>SUMIFS(T_Reservation[T2.5],T_Reservation[Date],T_Cal[[#This Row],[Date]])</f>
        <v>0</v>
      </c>
      <c r="G337" s="39">
        <f>SUMIFS(T_Reservation[Ch-orange],T_Reservation[Date],T_Cal[[#This Row],[Date]])</f>
        <v>0</v>
      </c>
      <c r="H337" s="39">
        <f>SUMIFS(T_Reservation[Ch-beige],T_Reservation[Date],T_Cal[[#This Row],[Date]])</f>
        <v>0</v>
      </c>
      <c r="I337" s="39">
        <f>SUMIFS(T_Reservation[Bc-P],T_Reservation[Date],T_Cal[[#This Row],[Date]])</f>
        <v>0</v>
      </c>
      <c r="J337" s="39">
        <f>SUMIFS(T_Reservation[G-E],T_Reservation[Date],T_Cal[[#This Row],[Date]])</f>
        <v>0</v>
      </c>
      <c r="K337" s="39">
        <f>SUMIFS(T_Reservation[B-V],T_Reservation[Date],T_Cal[[#This Row],[Date]])</f>
        <v>0</v>
      </c>
      <c r="L337" s="39">
        <f>SUMIFS(T_Reservation[MatS1],T_Reservation[Date],T_Cal[[#This Row],[Date]])</f>
        <v>0</v>
      </c>
      <c r="M337" s="39">
        <f>SUMIFS(T_Reservation[Mats2],T_Reservation[Date],T_Cal[[#This Row],[Date]])</f>
        <v>0</v>
      </c>
      <c r="N337" s="39">
        <f>SUMIFS(T_Reservation[MatS3],T_Reservation[Date],T_Cal[[#This Row],[Date]])</f>
        <v>0</v>
      </c>
      <c r="O337" s="39">
        <f>SUMIFS(T_Reservation[MatS4],T_Reservation[Date],T_Cal[[#This Row],[Date]])</f>
        <v>0</v>
      </c>
      <c r="P337" s="39">
        <f>SUMIFS(T_Reservation[MatS5],T_Reservation[Date],T_Cal[[#This Row],[Date]])</f>
        <v>0</v>
      </c>
      <c r="Q337" s="40">
        <f>T_Cal[[#This Row],[Date]]</f>
        <v>46356</v>
      </c>
      <c r="S337" s="42">
        <f>MONTH(T_Cal[[#This Row],[ID]])</f>
        <v>11</v>
      </c>
    </row>
    <row r="338" spans="1:19" ht="15.6" hidden="1" x14ac:dyDescent="0.3">
      <c r="A338" s="5">
        <f t="shared" si="5"/>
        <v>46357</v>
      </c>
      <c r="B338" s="39">
        <f>SUMIFS(T_Reservation[T.poly],T_Reservation[Date],T_Cal[[#This Row],[Date]])</f>
        <v>0</v>
      </c>
      <c r="C338" s="54">
        <f>SUMIFS(T_Reservation[T.ch],T_Reservation[Date],T_Cal[[#This Row],[Date]])</f>
        <v>0</v>
      </c>
      <c r="D338" s="54">
        <f>SUMIFS(T_Reservation[CCTIV],T_Reservation[Date],T_Cal[[#This Row],[Date]])</f>
        <v>0</v>
      </c>
      <c r="E338" s="55">
        <f>SUMIFS(T_Reservation[T3],T_Reservation[Date],T_Cal[[#This Row],[Date]])</f>
        <v>0</v>
      </c>
      <c r="F338" s="39">
        <f>SUMIFS(T_Reservation[T2.5],T_Reservation[Date],T_Cal[[#This Row],[Date]])</f>
        <v>0</v>
      </c>
      <c r="G338" s="39">
        <f>SUMIFS(T_Reservation[Ch-orange],T_Reservation[Date],T_Cal[[#This Row],[Date]])</f>
        <v>0</v>
      </c>
      <c r="H338" s="39">
        <f>SUMIFS(T_Reservation[Ch-beige],T_Reservation[Date],T_Cal[[#This Row],[Date]])</f>
        <v>0</v>
      </c>
      <c r="I338" s="39">
        <f>SUMIFS(T_Reservation[Bc-P],T_Reservation[Date],T_Cal[[#This Row],[Date]])</f>
        <v>0</v>
      </c>
      <c r="J338" s="39">
        <f>SUMIFS(T_Reservation[G-E],T_Reservation[Date],T_Cal[[#This Row],[Date]])</f>
        <v>0</v>
      </c>
      <c r="K338" s="39">
        <f>SUMIFS(T_Reservation[B-V],T_Reservation[Date],T_Cal[[#This Row],[Date]])</f>
        <v>0</v>
      </c>
      <c r="L338" s="39">
        <f>SUMIFS(T_Reservation[MatS1],T_Reservation[Date],T_Cal[[#This Row],[Date]])</f>
        <v>0</v>
      </c>
      <c r="M338" s="39">
        <f>SUMIFS(T_Reservation[Mats2],T_Reservation[Date],T_Cal[[#This Row],[Date]])</f>
        <v>0</v>
      </c>
      <c r="N338" s="39">
        <f>SUMIFS(T_Reservation[MatS3],T_Reservation[Date],T_Cal[[#This Row],[Date]])</f>
        <v>0</v>
      </c>
      <c r="O338" s="39">
        <f>SUMIFS(T_Reservation[MatS4],T_Reservation[Date],T_Cal[[#This Row],[Date]])</f>
        <v>0</v>
      </c>
      <c r="P338" s="39">
        <f>SUMIFS(T_Reservation[MatS5],T_Reservation[Date],T_Cal[[#This Row],[Date]])</f>
        <v>0</v>
      </c>
      <c r="Q338" s="40">
        <f>T_Cal[[#This Row],[Date]]</f>
        <v>46357</v>
      </c>
      <c r="S338" s="42">
        <f>MONTH(T_Cal[[#This Row],[ID]])</f>
        <v>12</v>
      </c>
    </row>
    <row r="339" spans="1:19" ht="15.6" hidden="1" x14ac:dyDescent="0.3">
      <c r="A339" s="5">
        <f t="shared" si="5"/>
        <v>46358</v>
      </c>
      <c r="B339" s="39">
        <f>SUMIFS(T_Reservation[T.poly],T_Reservation[Date],T_Cal[[#This Row],[Date]])</f>
        <v>0</v>
      </c>
      <c r="C339" s="54">
        <f>SUMIFS(T_Reservation[T.ch],T_Reservation[Date],T_Cal[[#This Row],[Date]])</f>
        <v>0</v>
      </c>
      <c r="D339" s="54">
        <f>SUMIFS(T_Reservation[CCTIV],T_Reservation[Date],T_Cal[[#This Row],[Date]])</f>
        <v>0</v>
      </c>
      <c r="E339" s="55">
        <f>SUMIFS(T_Reservation[T3],T_Reservation[Date],T_Cal[[#This Row],[Date]])</f>
        <v>0</v>
      </c>
      <c r="F339" s="39">
        <f>SUMIFS(T_Reservation[T2.5],T_Reservation[Date],T_Cal[[#This Row],[Date]])</f>
        <v>0</v>
      </c>
      <c r="G339" s="39">
        <f>SUMIFS(T_Reservation[Ch-orange],T_Reservation[Date],T_Cal[[#This Row],[Date]])</f>
        <v>0</v>
      </c>
      <c r="H339" s="39">
        <f>SUMIFS(T_Reservation[Ch-beige],T_Reservation[Date],T_Cal[[#This Row],[Date]])</f>
        <v>0</v>
      </c>
      <c r="I339" s="39">
        <f>SUMIFS(T_Reservation[Bc-P],T_Reservation[Date],T_Cal[[#This Row],[Date]])</f>
        <v>0</v>
      </c>
      <c r="J339" s="39">
        <f>SUMIFS(T_Reservation[G-E],T_Reservation[Date],T_Cal[[#This Row],[Date]])</f>
        <v>0</v>
      </c>
      <c r="K339" s="39">
        <f>SUMIFS(T_Reservation[B-V],T_Reservation[Date],T_Cal[[#This Row],[Date]])</f>
        <v>0</v>
      </c>
      <c r="L339" s="39">
        <f>SUMIFS(T_Reservation[MatS1],T_Reservation[Date],T_Cal[[#This Row],[Date]])</f>
        <v>0</v>
      </c>
      <c r="M339" s="39">
        <f>SUMIFS(T_Reservation[Mats2],T_Reservation[Date],T_Cal[[#This Row],[Date]])</f>
        <v>0</v>
      </c>
      <c r="N339" s="39">
        <f>SUMIFS(T_Reservation[MatS3],T_Reservation[Date],T_Cal[[#This Row],[Date]])</f>
        <v>0</v>
      </c>
      <c r="O339" s="39">
        <f>SUMIFS(T_Reservation[MatS4],T_Reservation[Date],T_Cal[[#This Row],[Date]])</f>
        <v>0</v>
      </c>
      <c r="P339" s="39">
        <f>SUMIFS(T_Reservation[MatS5],T_Reservation[Date],T_Cal[[#This Row],[Date]])</f>
        <v>0</v>
      </c>
      <c r="Q339" s="40">
        <f>T_Cal[[#This Row],[Date]]</f>
        <v>46358</v>
      </c>
      <c r="S339" s="42">
        <f>MONTH(T_Cal[[#This Row],[ID]])</f>
        <v>12</v>
      </c>
    </row>
    <row r="340" spans="1:19" ht="15.6" hidden="1" x14ac:dyDescent="0.3">
      <c r="A340" s="5">
        <f t="shared" si="5"/>
        <v>46359</v>
      </c>
      <c r="B340" s="39">
        <f>SUMIFS(T_Reservation[T.poly],T_Reservation[Date],T_Cal[[#This Row],[Date]])</f>
        <v>0</v>
      </c>
      <c r="C340" s="54">
        <f>SUMIFS(T_Reservation[T.ch],T_Reservation[Date],T_Cal[[#This Row],[Date]])</f>
        <v>0</v>
      </c>
      <c r="D340" s="54">
        <f>SUMIFS(T_Reservation[CCTIV],T_Reservation[Date],T_Cal[[#This Row],[Date]])</f>
        <v>0</v>
      </c>
      <c r="E340" s="55">
        <f>SUMIFS(T_Reservation[T3],T_Reservation[Date],T_Cal[[#This Row],[Date]])</f>
        <v>0</v>
      </c>
      <c r="F340" s="39">
        <f>SUMIFS(T_Reservation[T2.5],T_Reservation[Date],T_Cal[[#This Row],[Date]])</f>
        <v>0</v>
      </c>
      <c r="G340" s="39">
        <f>SUMIFS(T_Reservation[Ch-orange],T_Reservation[Date],T_Cal[[#This Row],[Date]])</f>
        <v>0</v>
      </c>
      <c r="H340" s="39">
        <f>SUMIFS(T_Reservation[Ch-beige],T_Reservation[Date],T_Cal[[#This Row],[Date]])</f>
        <v>0</v>
      </c>
      <c r="I340" s="39">
        <f>SUMIFS(T_Reservation[Bc-P],T_Reservation[Date],T_Cal[[#This Row],[Date]])</f>
        <v>0</v>
      </c>
      <c r="J340" s="39">
        <f>SUMIFS(T_Reservation[G-E],T_Reservation[Date],T_Cal[[#This Row],[Date]])</f>
        <v>0</v>
      </c>
      <c r="K340" s="39">
        <f>SUMIFS(T_Reservation[B-V],T_Reservation[Date],T_Cal[[#This Row],[Date]])</f>
        <v>0</v>
      </c>
      <c r="L340" s="39">
        <f>SUMIFS(T_Reservation[MatS1],T_Reservation[Date],T_Cal[[#This Row],[Date]])</f>
        <v>0</v>
      </c>
      <c r="M340" s="39">
        <f>SUMIFS(T_Reservation[Mats2],T_Reservation[Date],T_Cal[[#This Row],[Date]])</f>
        <v>0</v>
      </c>
      <c r="N340" s="39">
        <f>SUMIFS(T_Reservation[MatS3],T_Reservation[Date],T_Cal[[#This Row],[Date]])</f>
        <v>0</v>
      </c>
      <c r="O340" s="39">
        <f>SUMIFS(T_Reservation[MatS4],T_Reservation[Date],T_Cal[[#This Row],[Date]])</f>
        <v>0</v>
      </c>
      <c r="P340" s="39">
        <f>SUMIFS(T_Reservation[MatS5],T_Reservation[Date],T_Cal[[#This Row],[Date]])</f>
        <v>0</v>
      </c>
      <c r="Q340" s="40">
        <f>T_Cal[[#This Row],[Date]]</f>
        <v>46359</v>
      </c>
      <c r="S340" s="42">
        <f>MONTH(T_Cal[[#This Row],[ID]])</f>
        <v>12</v>
      </c>
    </row>
    <row r="341" spans="1:19" ht="15.6" hidden="1" x14ac:dyDescent="0.3">
      <c r="A341" s="5">
        <f t="shared" si="5"/>
        <v>46360</v>
      </c>
      <c r="B341" s="39">
        <f>SUMIFS(T_Reservation[T.poly],T_Reservation[Date],T_Cal[[#This Row],[Date]])</f>
        <v>0</v>
      </c>
      <c r="C341" s="54">
        <f>SUMIFS(T_Reservation[T.ch],T_Reservation[Date],T_Cal[[#This Row],[Date]])</f>
        <v>0</v>
      </c>
      <c r="D341" s="54">
        <f>SUMIFS(T_Reservation[CCTIV],T_Reservation[Date],T_Cal[[#This Row],[Date]])</f>
        <v>0</v>
      </c>
      <c r="E341" s="55">
        <f>SUMIFS(T_Reservation[T3],T_Reservation[Date],T_Cal[[#This Row],[Date]])</f>
        <v>0</v>
      </c>
      <c r="F341" s="39">
        <f>SUMIFS(T_Reservation[T2.5],T_Reservation[Date],T_Cal[[#This Row],[Date]])</f>
        <v>0</v>
      </c>
      <c r="G341" s="39">
        <f>SUMIFS(T_Reservation[Ch-orange],T_Reservation[Date],T_Cal[[#This Row],[Date]])</f>
        <v>0</v>
      </c>
      <c r="H341" s="39">
        <f>SUMIFS(T_Reservation[Ch-beige],T_Reservation[Date],T_Cal[[#This Row],[Date]])</f>
        <v>0</v>
      </c>
      <c r="I341" s="39">
        <f>SUMIFS(T_Reservation[Bc-P],T_Reservation[Date],T_Cal[[#This Row],[Date]])</f>
        <v>0</v>
      </c>
      <c r="J341" s="39">
        <f>SUMIFS(T_Reservation[G-E],T_Reservation[Date],T_Cal[[#This Row],[Date]])</f>
        <v>0</v>
      </c>
      <c r="K341" s="39">
        <f>SUMIFS(T_Reservation[B-V],T_Reservation[Date],T_Cal[[#This Row],[Date]])</f>
        <v>0</v>
      </c>
      <c r="L341" s="39">
        <f>SUMIFS(T_Reservation[MatS1],T_Reservation[Date],T_Cal[[#This Row],[Date]])</f>
        <v>0</v>
      </c>
      <c r="M341" s="39">
        <f>SUMIFS(T_Reservation[Mats2],T_Reservation[Date],T_Cal[[#This Row],[Date]])</f>
        <v>0</v>
      </c>
      <c r="N341" s="39">
        <f>SUMIFS(T_Reservation[MatS3],T_Reservation[Date],T_Cal[[#This Row],[Date]])</f>
        <v>0</v>
      </c>
      <c r="O341" s="39">
        <f>SUMIFS(T_Reservation[MatS4],T_Reservation[Date],T_Cal[[#This Row],[Date]])</f>
        <v>0</v>
      </c>
      <c r="P341" s="39">
        <f>SUMIFS(T_Reservation[MatS5],T_Reservation[Date],T_Cal[[#This Row],[Date]])</f>
        <v>0</v>
      </c>
      <c r="Q341" s="40">
        <f>T_Cal[[#This Row],[Date]]</f>
        <v>46360</v>
      </c>
      <c r="S341" s="42">
        <f>MONTH(T_Cal[[#This Row],[ID]])</f>
        <v>12</v>
      </c>
    </row>
    <row r="342" spans="1:19" ht="15.6" hidden="1" x14ac:dyDescent="0.3">
      <c r="A342" s="5">
        <f t="shared" si="5"/>
        <v>46361</v>
      </c>
      <c r="B342" s="39">
        <f>SUMIFS(T_Reservation[T.poly],T_Reservation[Date],T_Cal[[#This Row],[Date]])</f>
        <v>0</v>
      </c>
      <c r="C342" s="54">
        <f>SUMIFS(T_Reservation[T.ch],T_Reservation[Date],T_Cal[[#This Row],[Date]])</f>
        <v>0</v>
      </c>
      <c r="D342" s="54">
        <f>SUMIFS(T_Reservation[CCTIV],T_Reservation[Date],T_Cal[[#This Row],[Date]])</f>
        <v>0</v>
      </c>
      <c r="E342" s="55">
        <f>SUMIFS(T_Reservation[T3],T_Reservation[Date],T_Cal[[#This Row],[Date]])</f>
        <v>0</v>
      </c>
      <c r="F342" s="39">
        <f>SUMIFS(T_Reservation[T2.5],T_Reservation[Date],T_Cal[[#This Row],[Date]])</f>
        <v>0</v>
      </c>
      <c r="G342" s="39">
        <f>SUMIFS(T_Reservation[Ch-orange],T_Reservation[Date],T_Cal[[#This Row],[Date]])</f>
        <v>0</v>
      </c>
      <c r="H342" s="39">
        <f>SUMIFS(T_Reservation[Ch-beige],T_Reservation[Date],T_Cal[[#This Row],[Date]])</f>
        <v>0</v>
      </c>
      <c r="I342" s="39">
        <f>SUMIFS(T_Reservation[Bc-P],T_Reservation[Date],T_Cal[[#This Row],[Date]])</f>
        <v>0</v>
      </c>
      <c r="J342" s="39">
        <f>SUMIFS(T_Reservation[G-E],T_Reservation[Date],T_Cal[[#This Row],[Date]])</f>
        <v>0</v>
      </c>
      <c r="K342" s="39">
        <f>SUMIFS(T_Reservation[B-V],T_Reservation[Date],T_Cal[[#This Row],[Date]])</f>
        <v>0</v>
      </c>
      <c r="L342" s="39">
        <f>SUMIFS(T_Reservation[MatS1],T_Reservation[Date],T_Cal[[#This Row],[Date]])</f>
        <v>0</v>
      </c>
      <c r="M342" s="39">
        <f>SUMIFS(T_Reservation[Mats2],T_Reservation[Date],T_Cal[[#This Row],[Date]])</f>
        <v>0</v>
      </c>
      <c r="N342" s="39">
        <f>SUMIFS(T_Reservation[MatS3],T_Reservation[Date],T_Cal[[#This Row],[Date]])</f>
        <v>0</v>
      </c>
      <c r="O342" s="39">
        <f>SUMIFS(T_Reservation[MatS4],T_Reservation[Date],T_Cal[[#This Row],[Date]])</f>
        <v>0</v>
      </c>
      <c r="P342" s="39">
        <f>SUMIFS(T_Reservation[MatS5],T_Reservation[Date],T_Cal[[#This Row],[Date]])</f>
        <v>0</v>
      </c>
      <c r="Q342" s="40">
        <f>T_Cal[[#This Row],[Date]]</f>
        <v>46361</v>
      </c>
      <c r="S342" s="42">
        <f>MONTH(T_Cal[[#This Row],[ID]])</f>
        <v>12</v>
      </c>
    </row>
    <row r="343" spans="1:19" ht="15.6" hidden="1" x14ac:dyDescent="0.3">
      <c r="A343" s="5">
        <f t="shared" si="5"/>
        <v>46362</v>
      </c>
      <c r="B343" s="39">
        <f>SUMIFS(T_Reservation[T.poly],T_Reservation[Date],T_Cal[[#This Row],[Date]])</f>
        <v>0</v>
      </c>
      <c r="C343" s="54">
        <f>SUMIFS(T_Reservation[T.ch],T_Reservation[Date],T_Cal[[#This Row],[Date]])</f>
        <v>0</v>
      </c>
      <c r="D343" s="54">
        <f>SUMIFS(T_Reservation[CCTIV],T_Reservation[Date],T_Cal[[#This Row],[Date]])</f>
        <v>0</v>
      </c>
      <c r="E343" s="55">
        <f>SUMIFS(T_Reservation[T3],T_Reservation[Date],T_Cal[[#This Row],[Date]])</f>
        <v>0</v>
      </c>
      <c r="F343" s="39">
        <f>SUMIFS(T_Reservation[T2.5],T_Reservation[Date],T_Cal[[#This Row],[Date]])</f>
        <v>0</v>
      </c>
      <c r="G343" s="39">
        <f>SUMIFS(T_Reservation[Ch-orange],T_Reservation[Date],T_Cal[[#This Row],[Date]])</f>
        <v>0</v>
      </c>
      <c r="H343" s="39">
        <f>SUMIFS(T_Reservation[Ch-beige],T_Reservation[Date],T_Cal[[#This Row],[Date]])</f>
        <v>0</v>
      </c>
      <c r="I343" s="39">
        <f>SUMIFS(T_Reservation[Bc-P],T_Reservation[Date],T_Cal[[#This Row],[Date]])</f>
        <v>0</v>
      </c>
      <c r="J343" s="39">
        <f>SUMIFS(T_Reservation[G-E],T_Reservation[Date],T_Cal[[#This Row],[Date]])</f>
        <v>0</v>
      </c>
      <c r="K343" s="39">
        <f>SUMIFS(T_Reservation[B-V],T_Reservation[Date],T_Cal[[#This Row],[Date]])</f>
        <v>0</v>
      </c>
      <c r="L343" s="39">
        <f>SUMIFS(T_Reservation[MatS1],T_Reservation[Date],T_Cal[[#This Row],[Date]])</f>
        <v>0</v>
      </c>
      <c r="M343" s="39">
        <f>SUMIFS(T_Reservation[Mats2],T_Reservation[Date],T_Cal[[#This Row],[Date]])</f>
        <v>0</v>
      </c>
      <c r="N343" s="39">
        <f>SUMIFS(T_Reservation[MatS3],T_Reservation[Date],T_Cal[[#This Row],[Date]])</f>
        <v>0</v>
      </c>
      <c r="O343" s="39">
        <f>SUMIFS(T_Reservation[MatS4],T_Reservation[Date],T_Cal[[#This Row],[Date]])</f>
        <v>0</v>
      </c>
      <c r="P343" s="39">
        <f>SUMIFS(T_Reservation[MatS5],T_Reservation[Date],T_Cal[[#This Row],[Date]])</f>
        <v>0</v>
      </c>
      <c r="Q343" s="40">
        <f>T_Cal[[#This Row],[Date]]</f>
        <v>46362</v>
      </c>
      <c r="S343" s="42">
        <f>MONTH(T_Cal[[#This Row],[ID]])</f>
        <v>12</v>
      </c>
    </row>
    <row r="344" spans="1:19" ht="15.6" hidden="1" x14ac:dyDescent="0.3">
      <c r="A344" s="5">
        <f t="shared" si="5"/>
        <v>46363</v>
      </c>
      <c r="B344" s="39">
        <f>SUMIFS(T_Reservation[T.poly],T_Reservation[Date],T_Cal[[#This Row],[Date]])</f>
        <v>0</v>
      </c>
      <c r="C344" s="54">
        <f>SUMIFS(T_Reservation[T.ch],T_Reservation[Date],T_Cal[[#This Row],[Date]])</f>
        <v>0</v>
      </c>
      <c r="D344" s="54">
        <f>SUMIFS(T_Reservation[CCTIV],T_Reservation[Date],T_Cal[[#This Row],[Date]])</f>
        <v>0</v>
      </c>
      <c r="E344" s="55">
        <f>SUMIFS(T_Reservation[T3],T_Reservation[Date],T_Cal[[#This Row],[Date]])</f>
        <v>0</v>
      </c>
      <c r="F344" s="39">
        <f>SUMIFS(T_Reservation[T2.5],T_Reservation[Date],T_Cal[[#This Row],[Date]])</f>
        <v>0</v>
      </c>
      <c r="G344" s="39">
        <f>SUMIFS(T_Reservation[Ch-orange],T_Reservation[Date],T_Cal[[#This Row],[Date]])</f>
        <v>0</v>
      </c>
      <c r="H344" s="39">
        <f>SUMIFS(T_Reservation[Ch-beige],T_Reservation[Date],T_Cal[[#This Row],[Date]])</f>
        <v>0</v>
      </c>
      <c r="I344" s="39">
        <f>SUMIFS(T_Reservation[Bc-P],T_Reservation[Date],T_Cal[[#This Row],[Date]])</f>
        <v>0</v>
      </c>
      <c r="J344" s="39">
        <f>SUMIFS(T_Reservation[G-E],T_Reservation[Date],T_Cal[[#This Row],[Date]])</f>
        <v>0</v>
      </c>
      <c r="K344" s="39">
        <f>SUMIFS(T_Reservation[B-V],T_Reservation[Date],T_Cal[[#This Row],[Date]])</f>
        <v>0</v>
      </c>
      <c r="L344" s="39">
        <f>SUMIFS(T_Reservation[MatS1],T_Reservation[Date],T_Cal[[#This Row],[Date]])</f>
        <v>0</v>
      </c>
      <c r="M344" s="39">
        <f>SUMIFS(T_Reservation[Mats2],T_Reservation[Date],T_Cal[[#This Row],[Date]])</f>
        <v>0</v>
      </c>
      <c r="N344" s="39">
        <f>SUMIFS(T_Reservation[MatS3],T_Reservation[Date],T_Cal[[#This Row],[Date]])</f>
        <v>0</v>
      </c>
      <c r="O344" s="39">
        <f>SUMIFS(T_Reservation[MatS4],T_Reservation[Date],T_Cal[[#This Row],[Date]])</f>
        <v>0</v>
      </c>
      <c r="P344" s="39">
        <f>SUMIFS(T_Reservation[MatS5],T_Reservation[Date],T_Cal[[#This Row],[Date]])</f>
        <v>0</v>
      </c>
      <c r="Q344" s="40">
        <f>T_Cal[[#This Row],[Date]]</f>
        <v>46363</v>
      </c>
      <c r="S344" s="42">
        <f>MONTH(T_Cal[[#This Row],[ID]])</f>
        <v>12</v>
      </c>
    </row>
    <row r="345" spans="1:19" ht="15.6" hidden="1" x14ac:dyDescent="0.3">
      <c r="A345" s="5">
        <f t="shared" si="5"/>
        <v>46364</v>
      </c>
      <c r="B345" s="39">
        <f>SUMIFS(T_Reservation[T.poly],T_Reservation[Date],T_Cal[[#This Row],[Date]])</f>
        <v>0</v>
      </c>
      <c r="C345" s="54">
        <f>SUMIFS(T_Reservation[T.ch],T_Reservation[Date],T_Cal[[#This Row],[Date]])</f>
        <v>0</v>
      </c>
      <c r="D345" s="54">
        <f>SUMIFS(T_Reservation[CCTIV],T_Reservation[Date],T_Cal[[#This Row],[Date]])</f>
        <v>0</v>
      </c>
      <c r="E345" s="55">
        <f>SUMIFS(T_Reservation[T3],T_Reservation[Date],T_Cal[[#This Row],[Date]])</f>
        <v>0</v>
      </c>
      <c r="F345" s="39">
        <f>SUMIFS(T_Reservation[T2.5],T_Reservation[Date],T_Cal[[#This Row],[Date]])</f>
        <v>0</v>
      </c>
      <c r="G345" s="39">
        <f>SUMIFS(T_Reservation[Ch-orange],T_Reservation[Date],T_Cal[[#This Row],[Date]])</f>
        <v>0</v>
      </c>
      <c r="H345" s="39">
        <f>SUMIFS(T_Reservation[Ch-beige],T_Reservation[Date],T_Cal[[#This Row],[Date]])</f>
        <v>0</v>
      </c>
      <c r="I345" s="39">
        <f>SUMIFS(T_Reservation[Bc-P],T_Reservation[Date],T_Cal[[#This Row],[Date]])</f>
        <v>0</v>
      </c>
      <c r="J345" s="39">
        <f>SUMIFS(T_Reservation[G-E],T_Reservation[Date],T_Cal[[#This Row],[Date]])</f>
        <v>0</v>
      </c>
      <c r="K345" s="39">
        <f>SUMIFS(T_Reservation[B-V],T_Reservation[Date],T_Cal[[#This Row],[Date]])</f>
        <v>0</v>
      </c>
      <c r="L345" s="39">
        <f>SUMIFS(T_Reservation[MatS1],T_Reservation[Date],T_Cal[[#This Row],[Date]])</f>
        <v>0</v>
      </c>
      <c r="M345" s="39">
        <f>SUMIFS(T_Reservation[Mats2],T_Reservation[Date],T_Cal[[#This Row],[Date]])</f>
        <v>0</v>
      </c>
      <c r="N345" s="39">
        <f>SUMIFS(T_Reservation[MatS3],T_Reservation[Date],T_Cal[[#This Row],[Date]])</f>
        <v>0</v>
      </c>
      <c r="O345" s="39">
        <f>SUMIFS(T_Reservation[MatS4],T_Reservation[Date],T_Cal[[#This Row],[Date]])</f>
        <v>0</v>
      </c>
      <c r="P345" s="39">
        <f>SUMIFS(T_Reservation[MatS5],T_Reservation[Date],T_Cal[[#This Row],[Date]])</f>
        <v>0</v>
      </c>
      <c r="Q345" s="40">
        <f>T_Cal[[#This Row],[Date]]</f>
        <v>46364</v>
      </c>
      <c r="S345" s="42">
        <f>MONTH(T_Cal[[#This Row],[ID]])</f>
        <v>12</v>
      </c>
    </row>
    <row r="346" spans="1:19" ht="15.6" hidden="1" x14ac:dyDescent="0.3">
      <c r="A346" s="5">
        <f t="shared" si="5"/>
        <v>46365</v>
      </c>
      <c r="B346" s="39">
        <f>SUMIFS(T_Reservation[T.poly],T_Reservation[Date],T_Cal[[#This Row],[Date]])</f>
        <v>0</v>
      </c>
      <c r="C346" s="54">
        <f>SUMIFS(T_Reservation[T.ch],T_Reservation[Date],T_Cal[[#This Row],[Date]])</f>
        <v>0</v>
      </c>
      <c r="D346" s="54">
        <f>SUMIFS(T_Reservation[CCTIV],T_Reservation[Date],T_Cal[[#This Row],[Date]])</f>
        <v>0</v>
      </c>
      <c r="E346" s="55">
        <f>SUMIFS(T_Reservation[T3],T_Reservation[Date],T_Cal[[#This Row],[Date]])</f>
        <v>0</v>
      </c>
      <c r="F346" s="39">
        <f>SUMIFS(T_Reservation[T2.5],T_Reservation[Date],T_Cal[[#This Row],[Date]])</f>
        <v>0</v>
      </c>
      <c r="G346" s="39">
        <f>SUMIFS(T_Reservation[Ch-orange],T_Reservation[Date],T_Cal[[#This Row],[Date]])</f>
        <v>0</v>
      </c>
      <c r="H346" s="39">
        <f>SUMIFS(T_Reservation[Ch-beige],T_Reservation[Date],T_Cal[[#This Row],[Date]])</f>
        <v>0</v>
      </c>
      <c r="I346" s="39">
        <f>SUMIFS(T_Reservation[Bc-P],T_Reservation[Date],T_Cal[[#This Row],[Date]])</f>
        <v>0</v>
      </c>
      <c r="J346" s="39">
        <f>SUMIFS(T_Reservation[G-E],T_Reservation[Date],T_Cal[[#This Row],[Date]])</f>
        <v>0</v>
      </c>
      <c r="K346" s="39">
        <f>SUMIFS(T_Reservation[B-V],T_Reservation[Date],T_Cal[[#This Row],[Date]])</f>
        <v>0</v>
      </c>
      <c r="L346" s="39">
        <f>SUMIFS(T_Reservation[MatS1],T_Reservation[Date],T_Cal[[#This Row],[Date]])</f>
        <v>0</v>
      </c>
      <c r="M346" s="39">
        <f>SUMIFS(T_Reservation[Mats2],T_Reservation[Date],T_Cal[[#This Row],[Date]])</f>
        <v>0</v>
      </c>
      <c r="N346" s="39">
        <f>SUMIFS(T_Reservation[MatS3],T_Reservation[Date],T_Cal[[#This Row],[Date]])</f>
        <v>0</v>
      </c>
      <c r="O346" s="39">
        <f>SUMIFS(T_Reservation[MatS4],T_Reservation[Date],T_Cal[[#This Row],[Date]])</f>
        <v>0</v>
      </c>
      <c r="P346" s="39">
        <f>SUMIFS(T_Reservation[MatS5],T_Reservation[Date],T_Cal[[#This Row],[Date]])</f>
        <v>0</v>
      </c>
      <c r="Q346" s="40">
        <f>T_Cal[[#This Row],[Date]]</f>
        <v>46365</v>
      </c>
      <c r="S346" s="42">
        <f>MONTH(T_Cal[[#This Row],[ID]])</f>
        <v>12</v>
      </c>
    </row>
    <row r="347" spans="1:19" ht="15.6" hidden="1" x14ac:dyDescent="0.3">
      <c r="A347" s="5">
        <f t="shared" si="5"/>
        <v>46366</v>
      </c>
      <c r="B347" s="39">
        <f>SUMIFS(T_Reservation[T.poly],T_Reservation[Date],T_Cal[[#This Row],[Date]])</f>
        <v>0</v>
      </c>
      <c r="C347" s="54">
        <f>SUMIFS(T_Reservation[T.ch],T_Reservation[Date],T_Cal[[#This Row],[Date]])</f>
        <v>0</v>
      </c>
      <c r="D347" s="54">
        <f>SUMIFS(T_Reservation[CCTIV],T_Reservation[Date],T_Cal[[#This Row],[Date]])</f>
        <v>0</v>
      </c>
      <c r="E347" s="55">
        <f>SUMIFS(T_Reservation[T3],T_Reservation[Date],T_Cal[[#This Row],[Date]])</f>
        <v>0</v>
      </c>
      <c r="F347" s="39">
        <f>SUMIFS(T_Reservation[T2.5],T_Reservation[Date],T_Cal[[#This Row],[Date]])</f>
        <v>0</v>
      </c>
      <c r="G347" s="39">
        <f>SUMIFS(T_Reservation[Ch-orange],T_Reservation[Date],T_Cal[[#This Row],[Date]])</f>
        <v>0</v>
      </c>
      <c r="H347" s="39">
        <f>SUMIFS(T_Reservation[Ch-beige],T_Reservation[Date],T_Cal[[#This Row],[Date]])</f>
        <v>0</v>
      </c>
      <c r="I347" s="39">
        <f>SUMIFS(T_Reservation[Bc-P],T_Reservation[Date],T_Cal[[#This Row],[Date]])</f>
        <v>0</v>
      </c>
      <c r="J347" s="39">
        <f>SUMIFS(T_Reservation[G-E],T_Reservation[Date],T_Cal[[#This Row],[Date]])</f>
        <v>0</v>
      </c>
      <c r="K347" s="39">
        <f>SUMIFS(T_Reservation[B-V],T_Reservation[Date],T_Cal[[#This Row],[Date]])</f>
        <v>0</v>
      </c>
      <c r="L347" s="39">
        <f>SUMIFS(T_Reservation[MatS1],T_Reservation[Date],T_Cal[[#This Row],[Date]])</f>
        <v>0</v>
      </c>
      <c r="M347" s="39">
        <f>SUMIFS(T_Reservation[Mats2],T_Reservation[Date],T_Cal[[#This Row],[Date]])</f>
        <v>0</v>
      </c>
      <c r="N347" s="39">
        <f>SUMIFS(T_Reservation[MatS3],T_Reservation[Date],T_Cal[[#This Row],[Date]])</f>
        <v>0</v>
      </c>
      <c r="O347" s="39">
        <f>SUMIFS(T_Reservation[MatS4],T_Reservation[Date],T_Cal[[#This Row],[Date]])</f>
        <v>0</v>
      </c>
      <c r="P347" s="39">
        <f>SUMIFS(T_Reservation[MatS5],T_Reservation[Date],T_Cal[[#This Row],[Date]])</f>
        <v>0</v>
      </c>
      <c r="Q347" s="40">
        <f>T_Cal[[#This Row],[Date]]</f>
        <v>46366</v>
      </c>
      <c r="S347" s="42">
        <f>MONTH(T_Cal[[#This Row],[ID]])</f>
        <v>12</v>
      </c>
    </row>
    <row r="348" spans="1:19" ht="15.6" hidden="1" x14ac:dyDescent="0.3">
      <c r="A348" s="5">
        <f t="shared" si="5"/>
        <v>46367</v>
      </c>
      <c r="B348" s="39">
        <f>SUMIFS(T_Reservation[T.poly],T_Reservation[Date],T_Cal[[#This Row],[Date]])</f>
        <v>0</v>
      </c>
      <c r="C348" s="54">
        <f>SUMIFS(T_Reservation[T.ch],T_Reservation[Date],T_Cal[[#This Row],[Date]])</f>
        <v>0</v>
      </c>
      <c r="D348" s="54">
        <f>SUMIFS(T_Reservation[CCTIV],T_Reservation[Date],T_Cal[[#This Row],[Date]])</f>
        <v>0</v>
      </c>
      <c r="E348" s="55">
        <f>SUMIFS(T_Reservation[T3],T_Reservation[Date],T_Cal[[#This Row],[Date]])</f>
        <v>0</v>
      </c>
      <c r="F348" s="39">
        <f>SUMIFS(T_Reservation[T2.5],T_Reservation[Date],T_Cal[[#This Row],[Date]])</f>
        <v>0</v>
      </c>
      <c r="G348" s="39">
        <f>SUMIFS(T_Reservation[Ch-orange],T_Reservation[Date],T_Cal[[#This Row],[Date]])</f>
        <v>0</v>
      </c>
      <c r="H348" s="39">
        <f>SUMIFS(T_Reservation[Ch-beige],T_Reservation[Date],T_Cal[[#This Row],[Date]])</f>
        <v>0</v>
      </c>
      <c r="I348" s="39">
        <f>SUMIFS(T_Reservation[Bc-P],T_Reservation[Date],T_Cal[[#This Row],[Date]])</f>
        <v>0</v>
      </c>
      <c r="J348" s="39">
        <f>SUMIFS(T_Reservation[G-E],T_Reservation[Date],T_Cal[[#This Row],[Date]])</f>
        <v>0</v>
      </c>
      <c r="K348" s="39">
        <f>SUMIFS(T_Reservation[B-V],T_Reservation[Date],T_Cal[[#This Row],[Date]])</f>
        <v>0</v>
      </c>
      <c r="L348" s="39">
        <f>SUMIFS(T_Reservation[MatS1],T_Reservation[Date],T_Cal[[#This Row],[Date]])</f>
        <v>0</v>
      </c>
      <c r="M348" s="39">
        <f>SUMIFS(T_Reservation[Mats2],T_Reservation[Date],T_Cal[[#This Row],[Date]])</f>
        <v>0</v>
      </c>
      <c r="N348" s="39">
        <f>SUMIFS(T_Reservation[MatS3],T_Reservation[Date],T_Cal[[#This Row],[Date]])</f>
        <v>0</v>
      </c>
      <c r="O348" s="39">
        <f>SUMIFS(T_Reservation[MatS4],T_Reservation[Date],T_Cal[[#This Row],[Date]])</f>
        <v>0</v>
      </c>
      <c r="P348" s="39">
        <f>SUMIFS(T_Reservation[MatS5],T_Reservation[Date],T_Cal[[#This Row],[Date]])</f>
        <v>0</v>
      </c>
      <c r="Q348" s="40">
        <f>T_Cal[[#This Row],[Date]]</f>
        <v>46367</v>
      </c>
      <c r="S348" s="42">
        <f>MONTH(T_Cal[[#This Row],[ID]])</f>
        <v>12</v>
      </c>
    </row>
    <row r="349" spans="1:19" ht="15.6" hidden="1" x14ac:dyDescent="0.3">
      <c r="A349" s="5">
        <f t="shared" si="5"/>
        <v>46368</v>
      </c>
      <c r="B349" s="39">
        <f>SUMIFS(T_Reservation[T.poly],T_Reservation[Date],T_Cal[[#This Row],[Date]])</f>
        <v>0</v>
      </c>
      <c r="C349" s="54">
        <f>SUMIFS(T_Reservation[T.ch],T_Reservation[Date],T_Cal[[#This Row],[Date]])</f>
        <v>0</v>
      </c>
      <c r="D349" s="54">
        <f>SUMIFS(T_Reservation[CCTIV],T_Reservation[Date],T_Cal[[#This Row],[Date]])</f>
        <v>0</v>
      </c>
      <c r="E349" s="55">
        <f>SUMIFS(T_Reservation[T3],T_Reservation[Date],T_Cal[[#This Row],[Date]])</f>
        <v>0</v>
      </c>
      <c r="F349" s="39">
        <f>SUMIFS(T_Reservation[T2.5],T_Reservation[Date],T_Cal[[#This Row],[Date]])</f>
        <v>0</v>
      </c>
      <c r="G349" s="39">
        <f>SUMIFS(T_Reservation[Ch-orange],T_Reservation[Date],T_Cal[[#This Row],[Date]])</f>
        <v>0</v>
      </c>
      <c r="H349" s="39">
        <f>SUMIFS(T_Reservation[Ch-beige],T_Reservation[Date],T_Cal[[#This Row],[Date]])</f>
        <v>0</v>
      </c>
      <c r="I349" s="39">
        <f>SUMIFS(T_Reservation[Bc-P],T_Reservation[Date],T_Cal[[#This Row],[Date]])</f>
        <v>0</v>
      </c>
      <c r="J349" s="39">
        <f>SUMIFS(T_Reservation[G-E],T_Reservation[Date],T_Cal[[#This Row],[Date]])</f>
        <v>0</v>
      </c>
      <c r="K349" s="39">
        <f>SUMIFS(T_Reservation[B-V],T_Reservation[Date],T_Cal[[#This Row],[Date]])</f>
        <v>0</v>
      </c>
      <c r="L349" s="39">
        <f>SUMIFS(T_Reservation[MatS1],T_Reservation[Date],T_Cal[[#This Row],[Date]])</f>
        <v>0</v>
      </c>
      <c r="M349" s="39">
        <f>SUMIFS(T_Reservation[Mats2],T_Reservation[Date],T_Cal[[#This Row],[Date]])</f>
        <v>0</v>
      </c>
      <c r="N349" s="39">
        <f>SUMIFS(T_Reservation[MatS3],T_Reservation[Date],T_Cal[[#This Row],[Date]])</f>
        <v>0</v>
      </c>
      <c r="O349" s="39">
        <f>SUMIFS(T_Reservation[MatS4],T_Reservation[Date],T_Cal[[#This Row],[Date]])</f>
        <v>0</v>
      </c>
      <c r="P349" s="39">
        <f>SUMIFS(T_Reservation[MatS5],T_Reservation[Date],T_Cal[[#This Row],[Date]])</f>
        <v>0</v>
      </c>
      <c r="Q349" s="40">
        <f>T_Cal[[#This Row],[Date]]</f>
        <v>46368</v>
      </c>
      <c r="S349" s="42">
        <f>MONTH(T_Cal[[#This Row],[ID]])</f>
        <v>12</v>
      </c>
    </row>
    <row r="350" spans="1:19" ht="15.6" hidden="1" x14ac:dyDescent="0.3">
      <c r="A350" s="5">
        <f t="shared" si="5"/>
        <v>46369</v>
      </c>
      <c r="B350" s="39">
        <f>SUMIFS(T_Reservation[T.poly],T_Reservation[Date],T_Cal[[#This Row],[Date]])</f>
        <v>0</v>
      </c>
      <c r="C350" s="54">
        <f>SUMIFS(T_Reservation[T.ch],T_Reservation[Date],T_Cal[[#This Row],[Date]])</f>
        <v>0</v>
      </c>
      <c r="D350" s="54">
        <f>SUMIFS(T_Reservation[CCTIV],T_Reservation[Date],T_Cal[[#This Row],[Date]])</f>
        <v>0</v>
      </c>
      <c r="E350" s="55">
        <f>SUMIFS(T_Reservation[T3],T_Reservation[Date],T_Cal[[#This Row],[Date]])</f>
        <v>0</v>
      </c>
      <c r="F350" s="39">
        <f>SUMIFS(T_Reservation[T2.5],T_Reservation[Date],T_Cal[[#This Row],[Date]])</f>
        <v>0</v>
      </c>
      <c r="G350" s="39">
        <f>SUMIFS(T_Reservation[Ch-orange],T_Reservation[Date],T_Cal[[#This Row],[Date]])</f>
        <v>0</v>
      </c>
      <c r="H350" s="39">
        <f>SUMIFS(T_Reservation[Ch-beige],T_Reservation[Date],T_Cal[[#This Row],[Date]])</f>
        <v>0</v>
      </c>
      <c r="I350" s="39">
        <f>SUMIFS(T_Reservation[Bc-P],T_Reservation[Date],T_Cal[[#This Row],[Date]])</f>
        <v>0</v>
      </c>
      <c r="J350" s="39">
        <f>SUMIFS(T_Reservation[G-E],T_Reservation[Date],T_Cal[[#This Row],[Date]])</f>
        <v>0</v>
      </c>
      <c r="K350" s="39">
        <f>SUMIFS(T_Reservation[B-V],T_Reservation[Date],T_Cal[[#This Row],[Date]])</f>
        <v>0</v>
      </c>
      <c r="L350" s="39">
        <f>SUMIFS(T_Reservation[MatS1],T_Reservation[Date],T_Cal[[#This Row],[Date]])</f>
        <v>0</v>
      </c>
      <c r="M350" s="39">
        <f>SUMIFS(T_Reservation[Mats2],T_Reservation[Date],T_Cal[[#This Row],[Date]])</f>
        <v>0</v>
      </c>
      <c r="N350" s="39">
        <f>SUMIFS(T_Reservation[MatS3],T_Reservation[Date],T_Cal[[#This Row],[Date]])</f>
        <v>0</v>
      </c>
      <c r="O350" s="39">
        <f>SUMIFS(T_Reservation[MatS4],T_Reservation[Date],T_Cal[[#This Row],[Date]])</f>
        <v>0</v>
      </c>
      <c r="P350" s="39">
        <f>SUMIFS(T_Reservation[MatS5],T_Reservation[Date],T_Cal[[#This Row],[Date]])</f>
        <v>0</v>
      </c>
      <c r="Q350" s="40">
        <f>T_Cal[[#This Row],[Date]]</f>
        <v>46369</v>
      </c>
      <c r="S350" s="42">
        <f>MONTH(T_Cal[[#This Row],[ID]])</f>
        <v>12</v>
      </c>
    </row>
    <row r="351" spans="1:19" ht="15.6" hidden="1" x14ac:dyDescent="0.3">
      <c r="A351" s="5">
        <f t="shared" si="5"/>
        <v>46370</v>
      </c>
      <c r="B351" s="39">
        <f>SUMIFS(T_Reservation[T.poly],T_Reservation[Date],T_Cal[[#This Row],[Date]])</f>
        <v>0</v>
      </c>
      <c r="C351" s="54">
        <f>SUMIFS(T_Reservation[T.ch],T_Reservation[Date],T_Cal[[#This Row],[Date]])</f>
        <v>0</v>
      </c>
      <c r="D351" s="54">
        <f>SUMIFS(T_Reservation[CCTIV],T_Reservation[Date],T_Cal[[#This Row],[Date]])</f>
        <v>0</v>
      </c>
      <c r="E351" s="55">
        <f>SUMIFS(T_Reservation[T3],T_Reservation[Date],T_Cal[[#This Row],[Date]])</f>
        <v>0</v>
      </c>
      <c r="F351" s="39">
        <f>SUMIFS(T_Reservation[T2.5],T_Reservation[Date],T_Cal[[#This Row],[Date]])</f>
        <v>0</v>
      </c>
      <c r="G351" s="39">
        <f>SUMIFS(T_Reservation[Ch-orange],T_Reservation[Date],T_Cal[[#This Row],[Date]])</f>
        <v>0</v>
      </c>
      <c r="H351" s="39">
        <f>SUMIFS(T_Reservation[Ch-beige],T_Reservation[Date],T_Cal[[#This Row],[Date]])</f>
        <v>0</v>
      </c>
      <c r="I351" s="39">
        <f>SUMIFS(T_Reservation[Bc-P],T_Reservation[Date],T_Cal[[#This Row],[Date]])</f>
        <v>0</v>
      </c>
      <c r="J351" s="39">
        <f>SUMIFS(T_Reservation[G-E],T_Reservation[Date],T_Cal[[#This Row],[Date]])</f>
        <v>0</v>
      </c>
      <c r="K351" s="39">
        <f>SUMIFS(T_Reservation[B-V],T_Reservation[Date],T_Cal[[#This Row],[Date]])</f>
        <v>0</v>
      </c>
      <c r="L351" s="39">
        <f>SUMIFS(T_Reservation[MatS1],T_Reservation[Date],T_Cal[[#This Row],[Date]])</f>
        <v>0</v>
      </c>
      <c r="M351" s="39">
        <f>SUMIFS(T_Reservation[Mats2],T_Reservation[Date],T_Cal[[#This Row],[Date]])</f>
        <v>0</v>
      </c>
      <c r="N351" s="39">
        <f>SUMIFS(T_Reservation[MatS3],T_Reservation[Date],T_Cal[[#This Row],[Date]])</f>
        <v>0</v>
      </c>
      <c r="O351" s="39">
        <f>SUMIFS(T_Reservation[MatS4],T_Reservation[Date],T_Cal[[#This Row],[Date]])</f>
        <v>0</v>
      </c>
      <c r="P351" s="39">
        <f>SUMIFS(T_Reservation[MatS5],T_Reservation[Date],T_Cal[[#This Row],[Date]])</f>
        <v>0</v>
      </c>
      <c r="Q351" s="40">
        <f>T_Cal[[#This Row],[Date]]</f>
        <v>46370</v>
      </c>
      <c r="S351" s="42">
        <f>MONTH(T_Cal[[#This Row],[ID]])</f>
        <v>12</v>
      </c>
    </row>
    <row r="352" spans="1:19" ht="15.6" hidden="1" x14ac:dyDescent="0.3">
      <c r="A352" s="5">
        <f t="shared" si="5"/>
        <v>46371</v>
      </c>
      <c r="B352" s="39">
        <f>SUMIFS(T_Reservation[T.poly],T_Reservation[Date],T_Cal[[#This Row],[Date]])</f>
        <v>0</v>
      </c>
      <c r="C352" s="54">
        <f>SUMIFS(T_Reservation[T.ch],T_Reservation[Date],T_Cal[[#This Row],[Date]])</f>
        <v>0</v>
      </c>
      <c r="D352" s="54">
        <f>SUMIFS(T_Reservation[CCTIV],T_Reservation[Date],T_Cal[[#This Row],[Date]])</f>
        <v>0</v>
      </c>
      <c r="E352" s="55">
        <f>SUMIFS(T_Reservation[T3],T_Reservation[Date],T_Cal[[#This Row],[Date]])</f>
        <v>0</v>
      </c>
      <c r="F352" s="39">
        <f>SUMIFS(T_Reservation[T2.5],T_Reservation[Date],T_Cal[[#This Row],[Date]])</f>
        <v>0</v>
      </c>
      <c r="G352" s="39">
        <f>SUMIFS(T_Reservation[Ch-orange],T_Reservation[Date],T_Cal[[#This Row],[Date]])</f>
        <v>0</v>
      </c>
      <c r="H352" s="39">
        <f>SUMIFS(T_Reservation[Ch-beige],T_Reservation[Date],T_Cal[[#This Row],[Date]])</f>
        <v>0</v>
      </c>
      <c r="I352" s="39">
        <f>SUMIFS(T_Reservation[Bc-P],T_Reservation[Date],T_Cal[[#This Row],[Date]])</f>
        <v>0</v>
      </c>
      <c r="J352" s="39">
        <f>SUMIFS(T_Reservation[G-E],T_Reservation[Date],T_Cal[[#This Row],[Date]])</f>
        <v>0</v>
      </c>
      <c r="K352" s="39">
        <f>SUMIFS(T_Reservation[B-V],T_Reservation[Date],T_Cal[[#This Row],[Date]])</f>
        <v>0</v>
      </c>
      <c r="L352" s="39">
        <f>SUMIFS(T_Reservation[MatS1],T_Reservation[Date],T_Cal[[#This Row],[Date]])</f>
        <v>0</v>
      </c>
      <c r="M352" s="39">
        <f>SUMIFS(T_Reservation[Mats2],T_Reservation[Date],T_Cal[[#This Row],[Date]])</f>
        <v>0</v>
      </c>
      <c r="N352" s="39">
        <f>SUMIFS(T_Reservation[MatS3],T_Reservation[Date],T_Cal[[#This Row],[Date]])</f>
        <v>0</v>
      </c>
      <c r="O352" s="39">
        <f>SUMIFS(T_Reservation[MatS4],T_Reservation[Date],T_Cal[[#This Row],[Date]])</f>
        <v>0</v>
      </c>
      <c r="P352" s="39">
        <f>SUMIFS(T_Reservation[MatS5],T_Reservation[Date],T_Cal[[#This Row],[Date]])</f>
        <v>0</v>
      </c>
      <c r="Q352" s="40">
        <f>T_Cal[[#This Row],[Date]]</f>
        <v>46371</v>
      </c>
      <c r="S352" s="42">
        <f>MONTH(T_Cal[[#This Row],[ID]])</f>
        <v>12</v>
      </c>
    </row>
    <row r="353" spans="1:19" ht="15.6" hidden="1" x14ac:dyDescent="0.3">
      <c r="A353" s="5">
        <f t="shared" si="5"/>
        <v>46372</v>
      </c>
      <c r="B353" s="39">
        <f>SUMIFS(T_Reservation[T.poly],T_Reservation[Date],T_Cal[[#This Row],[Date]])</f>
        <v>0</v>
      </c>
      <c r="C353" s="54">
        <f>SUMIFS(T_Reservation[T.ch],T_Reservation[Date],T_Cal[[#This Row],[Date]])</f>
        <v>0</v>
      </c>
      <c r="D353" s="54">
        <f>SUMIFS(T_Reservation[CCTIV],T_Reservation[Date],T_Cal[[#This Row],[Date]])</f>
        <v>0</v>
      </c>
      <c r="E353" s="55">
        <f>SUMIFS(T_Reservation[T3],T_Reservation[Date],T_Cal[[#This Row],[Date]])</f>
        <v>0</v>
      </c>
      <c r="F353" s="39">
        <f>SUMIFS(T_Reservation[T2.5],T_Reservation[Date],T_Cal[[#This Row],[Date]])</f>
        <v>0</v>
      </c>
      <c r="G353" s="39">
        <f>SUMIFS(T_Reservation[Ch-orange],T_Reservation[Date],T_Cal[[#This Row],[Date]])</f>
        <v>0</v>
      </c>
      <c r="H353" s="39">
        <f>SUMIFS(T_Reservation[Ch-beige],T_Reservation[Date],T_Cal[[#This Row],[Date]])</f>
        <v>0</v>
      </c>
      <c r="I353" s="39">
        <f>SUMIFS(T_Reservation[Bc-P],T_Reservation[Date],T_Cal[[#This Row],[Date]])</f>
        <v>0</v>
      </c>
      <c r="J353" s="39">
        <f>SUMIFS(T_Reservation[G-E],T_Reservation[Date],T_Cal[[#This Row],[Date]])</f>
        <v>0</v>
      </c>
      <c r="K353" s="39">
        <f>SUMIFS(T_Reservation[B-V],T_Reservation[Date],T_Cal[[#This Row],[Date]])</f>
        <v>0</v>
      </c>
      <c r="L353" s="39">
        <f>SUMIFS(T_Reservation[MatS1],T_Reservation[Date],T_Cal[[#This Row],[Date]])</f>
        <v>0</v>
      </c>
      <c r="M353" s="39">
        <f>SUMIFS(T_Reservation[Mats2],T_Reservation[Date],T_Cal[[#This Row],[Date]])</f>
        <v>0</v>
      </c>
      <c r="N353" s="39">
        <f>SUMIFS(T_Reservation[MatS3],T_Reservation[Date],T_Cal[[#This Row],[Date]])</f>
        <v>0</v>
      </c>
      <c r="O353" s="39">
        <f>SUMIFS(T_Reservation[MatS4],T_Reservation[Date],T_Cal[[#This Row],[Date]])</f>
        <v>0</v>
      </c>
      <c r="P353" s="39">
        <f>SUMIFS(T_Reservation[MatS5],T_Reservation[Date],T_Cal[[#This Row],[Date]])</f>
        <v>0</v>
      </c>
      <c r="Q353" s="40">
        <f>T_Cal[[#This Row],[Date]]</f>
        <v>46372</v>
      </c>
      <c r="S353" s="42">
        <f>MONTH(T_Cal[[#This Row],[ID]])</f>
        <v>12</v>
      </c>
    </row>
    <row r="354" spans="1:19" ht="15.6" hidden="1" x14ac:dyDescent="0.3">
      <c r="A354" s="5">
        <f t="shared" si="5"/>
        <v>46373</v>
      </c>
      <c r="B354" s="39">
        <f>SUMIFS(T_Reservation[T.poly],T_Reservation[Date],T_Cal[[#This Row],[Date]])</f>
        <v>0</v>
      </c>
      <c r="C354" s="54">
        <f>SUMIFS(T_Reservation[T.ch],T_Reservation[Date],T_Cal[[#This Row],[Date]])</f>
        <v>0</v>
      </c>
      <c r="D354" s="54">
        <f>SUMIFS(T_Reservation[CCTIV],T_Reservation[Date],T_Cal[[#This Row],[Date]])</f>
        <v>0</v>
      </c>
      <c r="E354" s="55">
        <f>SUMIFS(T_Reservation[T3],T_Reservation[Date],T_Cal[[#This Row],[Date]])</f>
        <v>0</v>
      </c>
      <c r="F354" s="39">
        <f>SUMIFS(T_Reservation[T2.5],T_Reservation[Date],T_Cal[[#This Row],[Date]])</f>
        <v>0</v>
      </c>
      <c r="G354" s="39">
        <f>SUMIFS(T_Reservation[Ch-orange],T_Reservation[Date],T_Cal[[#This Row],[Date]])</f>
        <v>0</v>
      </c>
      <c r="H354" s="39">
        <f>SUMIFS(T_Reservation[Ch-beige],T_Reservation[Date],T_Cal[[#This Row],[Date]])</f>
        <v>0</v>
      </c>
      <c r="I354" s="39">
        <f>SUMIFS(T_Reservation[Bc-P],T_Reservation[Date],T_Cal[[#This Row],[Date]])</f>
        <v>0</v>
      </c>
      <c r="J354" s="39">
        <f>SUMIFS(T_Reservation[G-E],T_Reservation[Date],T_Cal[[#This Row],[Date]])</f>
        <v>0</v>
      </c>
      <c r="K354" s="39">
        <f>SUMIFS(T_Reservation[B-V],T_Reservation[Date],T_Cal[[#This Row],[Date]])</f>
        <v>0</v>
      </c>
      <c r="L354" s="39">
        <f>SUMIFS(T_Reservation[MatS1],T_Reservation[Date],T_Cal[[#This Row],[Date]])</f>
        <v>0</v>
      </c>
      <c r="M354" s="39">
        <f>SUMIFS(T_Reservation[Mats2],T_Reservation[Date],T_Cal[[#This Row],[Date]])</f>
        <v>0</v>
      </c>
      <c r="N354" s="39">
        <f>SUMIFS(T_Reservation[MatS3],T_Reservation[Date],T_Cal[[#This Row],[Date]])</f>
        <v>0</v>
      </c>
      <c r="O354" s="39">
        <f>SUMIFS(T_Reservation[MatS4],T_Reservation[Date],T_Cal[[#This Row],[Date]])</f>
        <v>0</v>
      </c>
      <c r="P354" s="39">
        <f>SUMIFS(T_Reservation[MatS5],T_Reservation[Date],T_Cal[[#This Row],[Date]])</f>
        <v>0</v>
      </c>
      <c r="Q354" s="40">
        <f>T_Cal[[#This Row],[Date]]</f>
        <v>46373</v>
      </c>
      <c r="S354" s="42">
        <f>MONTH(T_Cal[[#This Row],[ID]])</f>
        <v>12</v>
      </c>
    </row>
    <row r="355" spans="1:19" ht="15.6" hidden="1" x14ac:dyDescent="0.3">
      <c r="A355" s="5">
        <f t="shared" si="5"/>
        <v>46374</v>
      </c>
      <c r="B355" s="39">
        <f>SUMIFS(T_Reservation[T.poly],T_Reservation[Date],T_Cal[[#This Row],[Date]])</f>
        <v>0</v>
      </c>
      <c r="C355" s="54">
        <f>SUMIFS(T_Reservation[T.ch],T_Reservation[Date],T_Cal[[#This Row],[Date]])</f>
        <v>0</v>
      </c>
      <c r="D355" s="54">
        <f>SUMIFS(T_Reservation[CCTIV],T_Reservation[Date],T_Cal[[#This Row],[Date]])</f>
        <v>0</v>
      </c>
      <c r="E355" s="55">
        <f>SUMIFS(T_Reservation[T3],T_Reservation[Date],T_Cal[[#This Row],[Date]])</f>
        <v>0</v>
      </c>
      <c r="F355" s="39">
        <f>SUMIFS(T_Reservation[T2.5],T_Reservation[Date],T_Cal[[#This Row],[Date]])</f>
        <v>0</v>
      </c>
      <c r="G355" s="39">
        <f>SUMIFS(T_Reservation[Ch-orange],T_Reservation[Date],T_Cal[[#This Row],[Date]])</f>
        <v>0</v>
      </c>
      <c r="H355" s="39">
        <f>SUMIFS(T_Reservation[Ch-beige],T_Reservation[Date],T_Cal[[#This Row],[Date]])</f>
        <v>0</v>
      </c>
      <c r="I355" s="39">
        <f>SUMIFS(T_Reservation[Bc-P],T_Reservation[Date],T_Cal[[#This Row],[Date]])</f>
        <v>0</v>
      </c>
      <c r="J355" s="39">
        <f>SUMIFS(T_Reservation[G-E],T_Reservation[Date],T_Cal[[#This Row],[Date]])</f>
        <v>0</v>
      </c>
      <c r="K355" s="39">
        <f>SUMIFS(T_Reservation[B-V],T_Reservation[Date],T_Cal[[#This Row],[Date]])</f>
        <v>0</v>
      </c>
      <c r="L355" s="39">
        <f>SUMIFS(T_Reservation[MatS1],T_Reservation[Date],T_Cal[[#This Row],[Date]])</f>
        <v>0</v>
      </c>
      <c r="M355" s="39">
        <f>SUMIFS(T_Reservation[Mats2],T_Reservation[Date],T_Cal[[#This Row],[Date]])</f>
        <v>0</v>
      </c>
      <c r="N355" s="39">
        <f>SUMIFS(T_Reservation[MatS3],T_Reservation[Date],T_Cal[[#This Row],[Date]])</f>
        <v>0</v>
      </c>
      <c r="O355" s="39">
        <f>SUMIFS(T_Reservation[MatS4],T_Reservation[Date],T_Cal[[#This Row],[Date]])</f>
        <v>0</v>
      </c>
      <c r="P355" s="39">
        <f>SUMIFS(T_Reservation[MatS5],T_Reservation[Date],T_Cal[[#This Row],[Date]])</f>
        <v>0</v>
      </c>
      <c r="Q355" s="40">
        <f>T_Cal[[#This Row],[Date]]</f>
        <v>46374</v>
      </c>
      <c r="S355" s="42">
        <f>MONTH(T_Cal[[#This Row],[ID]])</f>
        <v>12</v>
      </c>
    </row>
    <row r="356" spans="1:19" ht="15.6" hidden="1" x14ac:dyDescent="0.3">
      <c r="A356" s="5">
        <f t="shared" si="5"/>
        <v>46375</v>
      </c>
      <c r="B356" s="39">
        <f>SUMIFS(T_Reservation[T.poly],T_Reservation[Date],T_Cal[[#This Row],[Date]])</f>
        <v>0</v>
      </c>
      <c r="C356" s="54">
        <f>SUMIFS(T_Reservation[T.ch],T_Reservation[Date],T_Cal[[#This Row],[Date]])</f>
        <v>0</v>
      </c>
      <c r="D356" s="54">
        <f>SUMIFS(T_Reservation[CCTIV],T_Reservation[Date],T_Cal[[#This Row],[Date]])</f>
        <v>0</v>
      </c>
      <c r="E356" s="55">
        <f>SUMIFS(T_Reservation[T3],T_Reservation[Date],T_Cal[[#This Row],[Date]])</f>
        <v>0</v>
      </c>
      <c r="F356" s="39">
        <f>SUMIFS(T_Reservation[T2.5],T_Reservation[Date],T_Cal[[#This Row],[Date]])</f>
        <v>0</v>
      </c>
      <c r="G356" s="39">
        <f>SUMIFS(T_Reservation[Ch-orange],T_Reservation[Date],T_Cal[[#This Row],[Date]])</f>
        <v>0</v>
      </c>
      <c r="H356" s="39">
        <f>SUMIFS(T_Reservation[Ch-beige],T_Reservation[Date],T_Cal[[#This Row],[Date]])</f>
        <v>0</v>
      </c>
      <c r="I356" s="39">
        <f>SUMIFS(T_Reservation[Bc-P],T_Reservation[Date],T_Cal[[#This Row],[Date]])</f>
        <v>0</v>
      </c>
      <c r="J356" s="39">
        <f>SUMIFS(T_Reservation[G-E],T_Reservation[Date],T_Cal[[#This Row],[Date]])</f>
        <v>0</v>
      </c>
      <c r="K356" s="39">
        <f>SUMIFS(T_Reservation[B-V],T_Reservation[Date],T_Cal[[#This Row],[Date]])</f>
        <v>0</v>
      </c>
      <c r="L356" s="39">
        <f>SUMIFS(T_Reservation[MatS1],T_Reservation[Date],T_Cal[[#This Row],[Date]])</f>
        <v>0</v>
      </c>
      <c r="M356" s="39">
        <f>SUMIFS(T_Reservation[Mats2],T_Reservation[Date],T_Cal[[#This Row],[Date]])</f>
        <v>0</v>
      </c>
      <c r="N356" s="39">
        <f>SUMIFS(T_Reservation[MatS3],T_Reservation[Date],T_Cal[[#This Row],[Date]])</f>
        <v>0</v>
      </c>
      <c r="O356" s="39">
        <f>SUMIFS(T_Reservation[MatS4],T_Reservation[Date],T_Cal[[#This Row],[Date]])</f>
        <v>0</v>
      </c>
      <c r="P356" s="39">
        <f>SUMIFS(T_Reservation[MatS5],T_Reservation[Date],T_Cal[[#This Row],[Date]])</f>
        <v>0</v>
      </c>
      <c r="Q356" s="40">
        <f>T_Cal[[#This Row],[Date]]</f>
        <v>46375</v>
      </c>
      <c r="S356" s="42">
        <f>MONTH(T_Cal[[#This Row],[ID]])</f>
        <v>12</v>
      </c>
    </row>
    <row r="357" spans="1:19" ht="15.6" hidden="1" x14ac:dyDescent="0.3">
      <c r="A357" s="5">
        <f t="shared" si="5"/>
        <v>46376</v>
      </c>
      <c r="B357" s="39">
        <f>SUMIFS(T_Reservation[T.poly],T_Reservation[Date],T_Cal[[#This Row],[Date]])</f>
        <v>0</v>
      </c>
      <c r="C357" s="54">
        <f>SUMIFS(T_Reservation[T.ch],T_Reservation[Date],T_Cal[[#This Row],[Date]])</f>
        <v>0</v>
      </c>
      <c r="D357" s="54">
        <f>SUMIFS(T_Reservation[CCTIV],T_Reservation[Date],T_Cal[[#This Row],[Date]])</f>
        <v>0</v>
      </c>
      <c r="E357" s="55">
        <f>SUMIFS(T_Reservation[T3],T_Reservation[Date],T_Cal[[#This Row],[Date]])</f>
        <v>0</v>
      </c>
      <c r="F357" s="39">
        <f>SUMIFS(T_Reservation[T2.5],T_Reservation[Date],T_Cal[[#This Row],[Date]])</f>
        <v>0</v>
      </c>
      <c r="G357" s="39">
        <f>SUMIFS(T_Reservation[Ch-orange],T_Reservation[Date],T_Cal[[#This Row],[Date]])</f>
        <v>0</v>
      </c>
      <c r="H357" s="39">
        <f>SUMIFS(T_Reservation[Ch-beige],T_Reservation[Date],T_Cal[[#This Row],[Date]])</f>
        <v>0</v>
      </c>
      <c r="I357" s="39">
        <f>SUMIFS(T_Reservation[Bc-P],T_Reservation[Date],T_Cal[[#This Row],[Date]])</f>
        <v>0</v>
      </c>
      <c r="J357" s="39">
        <f>SUMIFS(T_Reservation[G-E],T_Reservation[Date],T_Cal[[#This Row],[Date]])</f>
        <v>0</v>
      </c>
      <c r="K357" s="39">
        <f>SUMIFS(T_Reservation[B-V],T_Reservation[Date],T_Cal[[#This Row],[Date]])</f>
        <v>0</v>
      </c>
      <c r="L357" s="39">
        <f>SUMIFS(T_Reservation[MatS1],T_Reservation[Date],T_Cal[[#This Row],[Date]])</f>
        <v>0</v>
      </c>
      <c r="M357" s="39">
        <f>SUMIFS(T_Reservation[Mats2],T_Reservation[Date],T_Cal[[#This Row],[Date]])</f>
        <v>0</v>
      </c>
      <c r="N357" s="39">
        <f>SUMIFS(T_Reservation[MatS3],T_Reservation[Date],T_Cal[[#This Row],[Date]])</f>
        <v>0</v>
      </c>
      <c r="O357" s="39">
        <f>SUMIFS(T_Reservation[MatS4],T_Reservation[Date],T_Cal[[#This Row],[Date]])</f>
        <v>0</v>
      </c>
      <c r="P357" s="39">
        <f>SUMIFS(T_Reservation[MatS5],T_Reservation[Date],T_Cal[[#This Row],[Date]])</f>
        <v>0</v>
      </c>
      <c r="Q357" s="40">
        <f>T_Cal[[#This Row],[Date]]</f>
        <v>46376</v>
      </c>
      <c r="S357" s="42">
        <f>MONTH(T_Cal[[#This Row],[ID]])</f>
        <v>12</v>
      </c>
    </row>
    <row r="358" spans="1:19" ht="15.6" hidden="1" x14ac:dyDescent="0.3">
      <c r="A358" s="5">
        <f t="shared" si="5"/>
        <v>46377</v>
      </c>
      <c r="B358" s="39">
        <f>SUMIFS(T_Reservation[T.poly],T_Reservation[Date],T_Cal[[#This Row],[Date]])</f>
        <v>0</v>
      </c>
      <c r="C358" s="54">
        <f>SUMIFS(T_Reservation[T.ch],T_Reservation[Date],T_Cal[[#This Row],[Date]])</f>
        <v>0</v>
      </c>
      <c r="D358" s="54">
        <f>SUMIFS(T_Reservation[CCTIV],T_Reservation[Date],T_Cal[[#This Row],[Date]])</f>
        <v>0</v>
      </c>
      <c r="E358" s="55">
        <f>SUMIFS(T_Reservation[T3],T_Reservation[Date],T_Cal[[#This Row],[Date]])</f>
        <v>0</v>
      </c>
      <c r="F358" s="39">
        <f>SUMIFS(T_Reservation[T2.5],T_Reservation[Date],T_Cal[[#This Row],[Date]])</f>
        <v>0</v>
      </c>
      <c r="G358" s="39">
        <f>SUMIFS(T_Reservation[Ch-orange],T_Reservation[Date],T_Cal[[#This Row],[Date]])</f>
        <v>0</v>
      </c>
      <c r="H358" s="39">
        <f>SUMIFS(T_Reservation[Ch-beige],T_Reservation[Date],T_Cal[[#This Row],[Date]])</f>
        <v>0</v>
      </c>
      <c r="I358" s="39">
        <f>SUMIFS(T_Reservation[Bc-P],T_Reservation[Date],T_Cal[[#This Row],[Date]])</f>
        <v>0</v>
      </c>
      <c r="J358" s="39">
        <f>SUMIFS(T_Reservation[G-E],T_Reservation[Date],T_Cal[[#This Row],[Date]])</f>
        <v>0</v>
      </c>
      <c r="K358" s="39">
        <f>SUMIFS(T_Reservation[B-V],T_Reservation[Date],T_Cal[[#This Row],[Date]])</f>
        <v>0</v>
      </c>
      <c r="L358" s="39">
        <f>SUMIFS(T_Reservation[MatS1],T_Reservation[Date],T_Cal[[#This Row],[Date]])</f>
        <v>0</v>
      </c>
      <c r="M358" s="39">
        <f>SUMIFS(T_Reservation[Mats2],T_Reservation[Date],T_Cal[[#This Row],[Date]])</f>
        <v>0</v>
      </c>
      <c r="N358" s="39">
        <f>SUMIFS(T_Reservation[MatS3],T_Reservation[Date],T_Cal[[#This Row],[Date]])</f>
        <v>0</v>
      </c>
      <c r="O358" s="39">
        <f>SUMIFS(T_Reservation[MatS4],T_Reservation[Date],T_Cal[[#This Row],[Date]])</f>
        <v>0</v>
      </c>
      <c r="P358" s="39">
        <f>SUMIFS(T_Reservation[MatS5],T_Reservation[Date],T_Cal[[#This Row],[Date]])</f>
        <v>0</v>
      </c>
      <c r="Q358" s="40">
        <f>T_Cal[[#This Row],[Date]]</f>
        <v>46377</v>
      </c>
      <c r="S358" s="42">
        <f>MONTH(T_Cal[[#This Row],[ID]])</f>
        <v>12</v>
      </c>
    </row>
    <row r="359" spans="1:19" ht="15.6" hidden="1" x14ac:dyDescent="0.3">
      <c r="A359" s="5">
        <f t="shared" si="5"/>
        <v>46378</v>
      </c>
      <c r="B359" s="39">
        <f>SUMIFS(T_Reservation[T.poly],T_Reservation[Date],T_Cal[[#This Row],[Date]])</f>
        <v>0</v>
      </c>
      <c r="C359" s="54">
        <f>SUMIFS(T_Reservation[T.ch],T_Reservation[Date],T_Cal[[#This Row],[Date]])</f>
        <v>0</v>
      </c>
      <c r="D359" s="54">
        <f>SUMIFS(T_Reservation[CCTIV],T_Reservation[Date],T_Cal[[#This Row],[Date]])</f>
        <v>0</v>
      </c>
      <c r="E359" s="55">
        <f>SUMIFS(T_Reservation[T3],T_Reservation[Date],T_Cal[[#This Row],[Date]])</f>
        <v>0</v>
      </c>
      <c r="F359" s="39">
        <f>SUMIFS(T_Reservation[T2.5],T_Reservation[Date],T_Cal[[#This Row],[Date]])</f>
        <v>0</v>
      </c>
      <c r="G359" s="39">
        <f>SUMIFS(T_Reservation[Ch-orange],T_Reservation[Date],T_Cal[[#This Row],[Date]])</f>
        <v>0</v>
      </c>
      <c r="H359" s="39">
        <f>SUMIFS(T_Reservation[Ch-beige],T_Reservation[Date],T_Cal[[#This Row],[Date]])</f>
        <v>0</v>
      </c>
      <c r="I359" s="39">
        <f>SUMIFS(T_Reservation[Bc-P],T_Reservation[Date],T_Cal[[#This Row],[Date]])</f>
        <v>0</v>
      </c>
      <c r="J359" s="39">
        <f>SUMIFS(T_Reservation[G-E],T_Reservation[Date],T_Cal[[#This Row],[Date]])</f>
        <v>0</v>
      </c>
      <c r="K359" s="39">
        <f>SUMIFS(T_Reservation[B-V],T_Reservation[Date],T_Cal[[#This Row],[Date]])</f>
        <v>0</v>
      </c>
      <c r="L359" s="39">
        <f>SUMIFS(T_Reservation[MatS1],T_Reservation[Date],T_Cal[[#This Row],[Date]])</f>
        <v>0</v>
      </c>
      <c r="M359" s="39">
        <f>SUMIFS(T_Reservation[Mats2],T_Reservation[Date],T_Cal[[#This Row],[Date]])</f>
        <v>0</v>
      </c>
      <c r="N359" s="39">
        <f>SUMIFS(T_Reservation[MatS3],T_Reservation[Date],T_Cal[[#This Row],[Date]])</f>
        <v>0</v>
      </c>
      <c r="O359" s="39">
        <f>SUMIFS(T_Reservation[MatS4],T_Reservation[Date],T_Cal[[#This Row],[Date]])</f>
        <v>0</v>
      </c>
      <c r="P359" s="39">
        <f>SUMIFS(T_Reservation[MatS5],T_Reservation[Date],T_Cal[[#This Row],[Date]])</f>
        <v>0</v>
      </c>
      <c r="Q359" s="40">
        <f>T_Cal[[#This Row],[Date]]</f>
        <v>46378</v>
      </c>
      <c r="S359" s="42">
        <f>MONTH(T_Cal[[#This Row],[ID]])</f>
        <v>12</v>
      </c>
    </row>
    <row r="360" spans="1:19" ht="15.6" hidden="1" x14ac:dyDescent="0.3">
      <c r="A360" s="5">
        <f t="shared" si="5"/>
        <v>46379</v>
      </c>
      <c r="B360" s="39">
        <f>SUMIFS(T_Reservation[T.poly],T_Reservation[Date],T_Cal[[#This Row],[Date]])</f>
        <v>0</v>
      </c>
      <c r="C360" s="54">
        <f>SUMIFS(T_Reservation[T.ch],T_Reservation[Date],T_Cal[[#This Row],[Date]])</f>
        <v>0</v>
      </c>
      <c r="D360" s="54">
        <f>SUMIFS(T_Reservation[CCTIV],T_Reservation[Date],T_Cal[[#This Row],[Date]])</f>
        <v>0</v>
      </c>
      <c r="E360" s="55">
        <f>SUMIFS(T_Reservation[T3],T_Reservation[Date],T_Cal[[#This Row],[Date]])</f>
        <v>0</v>
      </c>
      <c r="F360" s="39">
        <f>SUMIFS(T_Reservation[T2.5],T_Reservation[Date],T_Cal[[#This Row],[Date]])</f>
        <v>0</v>
      </c>
      <c r="G360" s="39">
        <f>SUMIFS(T_Reservation[Ch-orange],T_Reservation[Date],T_Cal[[#This Row],[Date]])</f>
        <v>0</v>
      </c>
      <c r="H360" s="39">
        <f>SUMIFS(T_Reservation[Ch-beige],T_Reservation[Date],T_Cal[[#This Row],[Date]])</f>
        <v>0</v>
      </c>
      <c r="I360" s="39">
        <f>SUMIFS(T_Reservation[Bc-P],T_Reservation[Date],T_Cal[[#This Row],[Date]])</f>
        <v>0</v>
      </c>
      <c r="J360" s="39">
        <f>SUMIFS(T_Reservation[G-E],T_Reservation[Date],T_Cal[[#This Row],[Date]])</f>
        <v>0</v>
      </c>
      <c r="K360" s="39">
        <f>SUMIFS(T_Reservation[B-V],T_Reservation[Date],T_Cal[[#This Row],[Date]])</f>
        <v>0</v>
      </c>
      <c r="L360" s="39">
        <f>SUMIFS(T_Reservation[MatS1],T_Reservation[Date],T_Cal[[#This Row],[Date]])</f>
        <v>0</v>
      </c>
      <c r="M360" s="39">
        <f>SUMIFS(T_Reservation[Mats2],T_Reservation[Date],T_Cal[[#This Row],[Date]])</f>
        <v>0</v>
      </c>
      <c r="N360" s="39">
        <f>SUMIFS(T_Reservation[MatS3],T_Reservation[Date],T_Cal[[#This Row],[Date]])</f>
        <v>0</v>
      </c>
      <c r="O360" s="39">
        <f>SUMIFS(T_Reservation[MatS4],T_Reservation[Date],T_Cal[[#This Row],[Date]])</f>
        <v>0</v>
      </c>
      <c r="P360" s="39">
        <f>SUMIFS(T_Reservation[MatS5],T_Reservation[Date],T_Cal[[#This Row],[Date]])</f>
        <v>0</v>
      </c>
      <c r="Q360" s="40">
        <f>T_Cal[[#This Row],[Date]]</f>
        <v>46379</v>
      </c>
      <c r="S360" s="42">
        <f>MONTH(T_Cal[[#This Row],[ID]])</f>
        <v>12</v>
      </c>
    </row>
    <row r="361" spans="1:19" ht="15.6" hidden="1" x14ac:dyDescent="0.3">
      <c r="A361" s="5">
        <f t="shared" si="5"/>
        <v>46380</v>
      </c>
      <c r="B361" s="39">
        <f>SUMIFS(T_Reservation[T.poly],T_Reservation[Date],T_Cal[[#This Row],[Date]])</f>
        <v>0</v>
      </c>
      <c r="C361" s="54">
        <f>SUMIFS(T_Reservation[T.ch],T_Reservation[Date],T_Cal[[#This Row],[Date]])</f>
        <v>0</v>
      </c>
      <c r="D361" s="54">
        <f>SUMIFS(T_Reservation[CCTIV],T_Reservation[Date],T_Cal[[#This Row],[Date]])</f>
        <v>0</v>
      </c>
      <c r="E361" s="55">
        <f>SUMIFS(T_Reservation[T3],T_Reservation[Date],T_Cal[[#This Row],[Date]])</f>
        <v>0</v>
      </c>
      <c r="F361" s="39">
        <f>SUMIFS(T_Reservation[T2.5],T_Reservation[Date],T_Cal[[#This Row],[Date]])</f>
        <v>0</v>
      </c>
      <c r="G361" s="39">
        <f>SUMIFS(T_Reservation[Ch-orange],T_Reservation[Date],T_Cal[[#This Row],[Date]])</f>
        <v>0</v>
      </c>
      <c r="H361" s="39">
        <f>SUMIFS(T_Reservation[Ch-beige],T_Reservation[Date],T_Cal[[#This Row],[Date]])</f>
        <v>0</v>
      </c>
      <c r="I361" s="39">
        <f>SUMIFS(T_Reservation[Bc-P],T_Reservation[Date],T_Cal[[#This Row],[Date]])</f>
        <v>0</v>
      </c>
      <c r="J361" s="39">
        <f>SUMIFS(T_Reservation[G-E],T_Reservation[Date],T_Cal[[#This Row],[Date]])</f>
        <v>0</v>
      </c>
      <c r="K361" s="39">
        <f>SUMIFS(T_Reservation[B-V],T_Reservation[Date],T_Cal[[#This Row],[Date]])</f>
        <v>0</v>
      </c>
      <c r="L361" s="39">
        <f>SUMIFS(T_Reservation[MatS1],T_Reservation[Date],T_Cal[[#This Row],[Date]])</f>
        <v>0</v>
      </c>
      <c r="M361" s="39">
        <f>SUMIFS(T_Reservation[Mats2],T_Reservation[Date],T_Cal[[#This Row],[Date]])</f>
        <v>0</v>
      </c>
      <c r="N361" s="39">
        <f>SUMIFS(T_Reservation[MatS3],T_Reservation[Date],T_Cal[[#This Row],[Date]])</f>
        <v>0</v>
      </c>
      <c r="O361" s="39">
        <f>SUMIFS(T_Reservation[MatS4],T_Reservation[Date],T_Cal[[#This Row],[Date]])</f>
        <v>0</v>
      </c>
      <c r="P361" s="39">
        <f>SUMIFS(T_Reservation[MatS5],T_Reservation[Date],T_Cal[[#This Row],[Date]])</f>
        <v>0</v>
      </c>
      <c r="Q361" s="40">
        <f>T_Cal[[#This Row],[Date]]</f>
        <v>46380</v>
      </c>
      <c r="S361" s="42">
        <f>MONTH(T_Cal[[#This Row],[ID]])</f>
        <v>12</v>
      </c>
    </row>
    <row r="362" spans="1:19" ht="15.6" hidden="1" x14ac:dyDescent="0.3">
      <c r="A362" s="5">
        <f t="shared" si="5"/>
        <v>46381</v>
      </c>
      <c r="B362" s="39">
        <f>SUMIFS(T_Reservation[T.poly],T_Reservation[Date],T_Cal[[#This Row],[Date]])</f>
        <v>0</v>
      </c>
      <c r="C362" s="54">
        <f>SUMIFS(T_Reservation[T.ch],T_Reservation[Date],T_Cal[[#This Row],[Date]])</f>
        <v>0</v>
      </c>
      <c r="D362" s="54">
        <f>SUMIFS(T_Reservation[CCTIV],T_Reservation[Date],T_Cal[[#This Row],[Date]])</f>
        <v>0</v>
      </c>
      <c r="E362" s="55">
        <f>SUMIFS(T_Reservation[T3],T_Reservation[Date],T_Cal[[#This Row],[Date]])</f>
        <v>0</v>
      </c>
      <c r="F362" s="39">
        <f>SUMIFS(T_Reservation[T2.5],T_Reservation[Date],T_Cal[[#This Row],[Date]])</f>
        <v>0</v>
      </c>
      <c r="G362" s="39">
        <f>SUMIFS(T_Reservation[Ch-orange],T_Reservation[Date],T_Cal[[#This Row],[Date]])</f>
        <v>0</v>
      </c>
      <c r="H362" s="39">
        <f>SUMIFS(T_Reservation[Ch-beige],T_Reservation[Date],T_Cal[[#This Row],[Date]])</f>
        <v>0</v>
      </c>
      <c r="I362" s="39">
        <f>SUMIFS(T_Reservation[Bc-P],T_Reservation[Date],T_Cal[[#This Row],[Date]])</f>
        <v>0</v>
      </c>
      <c r="J362" s="39">
        <f>SUMIFS(T_Reservation[G-E],T_Reservation[Date],T_Cal[[#This Row],[Date]])</f>
        <v>0</v>
      </c>
      <c r="K362" s="39">
        <f>SUMIFS(T_Reservation[B-V],T_Reservation[Date],T_Cal[[#This Row],[Date]])</f>
        <v>0</v>
      </c>
      <c r="L362" s="39">
        <f>SUMIFS(T_Reservation[MatS1],T_Reservation[Date],T_Cal[[#This Row],[Date]])</f>
        <v>0</v>
      </c>
      <c r="M362" s="39">
        <f>SUMIFS(T_Reservation[Mats2],T_Reservation[Date],T_Cal[[#This Row],[Date]])</f>
        <v>0</v>
      </c>
      <c r="N362" s="39">
        <f>SUMIFS(T_Reservation[MatS3],T_Reservation[Date],T_Cal[[#This Row],[Date]])</f>
        <v>0</v>
      </c>
      <c r="O362" s="39">
        <f>SUMIFS(T_Reservation[MatS4],T_Reservation[Date],T_Cal[[#This Row],[Date]])</f>
        <v>0</v>
      </c>
      <c r="P362" s="39">
        <f>SUMIFS(T_Reservation[MatS5],T_Reservation[Date],T_Cal[[#This Row],[Date]])</f>
        <v>0</v>
      </c>
      <c r="Q362" s="40">
        <f>T_Cal[[#This Row],[Date]]</f>
        <v>46381</v>
      </c>
      <c r="S362" s="42">
        <f>MONTH(T_Cal[[#This Row],[ID]])</f>
        <v>12</v>
      </c>
    </row>
    <row r="363" spans="1:19" ht="15.6" hidden="1" x14ac:dyDescent="0.3">
      <c r="A363" s="5">
        <f t="shared" si="5"/>
        <v>46382</v>
      </c>
      <c r="B363" s="39">
        <f>SUMIFS(T_Reservation[T.poly],T_Reservation[Date],T_Cal[[#This Row],[Date]])</f>
        <v>0</v>
      </c>
      <c r="C363" s="54">
        <f>SUMIFS(T_Reservation[T.ch],T_Reservation[Date],T_Cal[[#This Row],[Date]])</f>
        <v>0</v>
      </c>
      <c r="D363" s="54">
        <f>SUMIFS(T_Reservation[CCTIV],T_Reservation[Date],T_Cal[[#This Row],[Date]])</f>
        <v>0</v>
      </c>
      <c r="E363" s="55">
        <f>SUMIFS(T_Reservation[T3],T_Reservation[Date],T_Cal[[#This Row],[Date]])</f>
        <v>0</v>
      </c>
      <c r="F363" s="39">
        <f>SUMIFS(T_Reservation[T2.5],T_Reservation[Date],T_Cal[[#This Row],[Date]])</f>
        <v>0</v>
      </c>
      <c r="G363" s="39">
        <f>SUMIFS(T_Reservation[Ch-orange],T_Reservation[Date],T_Cal[[#This Row],[Date]])</f>
        <v>0</v>
      </c>
      <c r="H363" s="39">
        <f>SUMIFS(T_Reservation[Ch-beige],T_Reservation[Date],T_Cal[[#This Row],[Date]])</f>
        <v>0</v>
      </c>
      <c r="I363" s="39">
        <f>SUMIFS(T_Reservation[Bc-P],T_Reservation[Date],T_Cal[[#This Row],[Date]])</f>
        <v>0</v>
      </c>
      <c r="J363" s="39">
        <f>SUMIFS(T_Reservation[G-E],T_Reservation[Date],T_Cal[[#This Row],[Date]])</f>
        <v>0</v>
      </c>
      <c r="K363" s="39">
        <f>SUMIFS(T_Reservation[B-V],T_Reservation[Date],T_Cal[[#This Row],[Date]])</f>
        <v>0</v>
      </c>
      <c r="L363" s="39">
        <f>SUMIFS(T_Reservation[MatS1],T_Reservation[Date],T_Cal[[#This Row],[Date]])</f>
        <v>0</v>
      </c>
      <c r="M363" s="39">
        <f>SUMIFS(T_Reservation[Mats2],T_Reservation[Date],T_Cal[[#This Row],[Date]])</f>
        <v>0</v>
      </c>
      <c r="N363" s="39">
        <f>SUMIFS(T_Reservation[MatS3],T_Reservation[Date],T_Cal[[#This Row],[Date]])</f>
        <v>0</v>
      </c>
      <c r="O363" s="39">
        <f>SUMIFS(T_Reservation[MatS4],T_Reservation[Date],T_Cal[[#This Row],[Date]])</f>
        <v>0</v>
      </c>
      <c r="P363" s="39">
        <f>SUMIFS(T_Reservation[MatS5],T_Reservation[Date],T_Cal[[#This Row],[Date]])</f>
        <v>0</v>
      </c>
      <c r="Q363" s="40">
        <f>T_Cal[[#This Row],[Date]]</f>
        <v>46382</v>
      </c>
      <c r="S363" s="42">
        <f>MONTH(T_Cal[[#This Row],[ID]])</f>
        <v>12</v>
      </c>
    </row>
    <row r="364" spans="1:19" ht="15.6" hidden="1" x14ac:dyDescent="0.3">
      <c r="A364" s="5">
        <f t="shared" si="5"/>
        <v>46383</v>
      </c>
      <c r="B364" s="39">
        <f>SUMIFS(T_Reservation[T.poly],T_Reservation[Date],T_Cal[[#This Row],[Date]])</f>
        <v>0</v>
      </c>
      <c r="C364" s="54">
        <f>SUMIFS(T_Reservation[T.ch],T_Reservation[Date],T_Cal[[#This Row],[Date]])</f>
        <v>0</v>
      </c>
      <c r="D364" s="54">
        <f>SUMIFS(T_Reservation[CCTIV],T_Reservation[Date],T_Cal[[#This Row],[Date]])</f>
        <v>0</v>
      </c>
      <c r="E364" s="55">
        <f>SUMIFS(T_Reservation[T3],T_Reservation[Date],T_Cal[[#This Row],[Date]])</f>
        <v>0</v>
      </c>
      <c r="F364" s="39">
        <f>SUMIFS(T_Reservation[T2.5],T_Reservation[Date],T_Cal[[#This Row],[Date]])</f>
        <v>0</v>
      </c>
      <c r="G364" s="39">
        <f>SUMIFS(T_Reservation[Ch-orange],T_Reservation[Date],T_Cal[[#This Row],[Date]])</f>
        <v>0</v>
      </c>
      <c r="H364" s="39">
        <f>SUMIFS(T_Reservation[Ch-beige],T_Reservation[Date],T_Cal[[#This Row],[Date]])</f>
        <v>0</v>
      </c>
      <c r="I364" s="39">
        <f>SUMIFS(T_Reservation[Bc-P],T_Reservation[Date],T_Cal[[#This Row],[Date]])</f>
        <v>0</v>
      </c>
      <c r="J364" s="39">
        <f>SUMIFS(T_Reservation[G-E],T_Reservation[Date],T_Cal[[#This Row],[Date]])</f>
        <v>0</v>
      </c>
      <c r="K364" s="39">
        <f>SUMIFS(T_Reservation[B-V],T_Reservation[Date],T_Cal[[#This Row],[Date]])</f>
        <v>0</v>
      </c>
      <c r="L364" s="39">
        <f>SUMIFS(T_Reservation[MatS1],T_Reservation[Date],T_Cal[[#This Row],[Date]])</f>
        <v>0</v>
      </c>
      <c r="M364" s="39">
        <f>SUMIFS(T_Reservation[Mats2],T_Reservation[Date],T_Cal[[#This Row],[Date]])</f>
        <v>0</v>
      </c>
      <c r="N364" s="39">
        <f>SUMIFS(T_Reservation[MatS3],T_Reservation[Date],T_Cal[[#This Row],[Date]])</f>
        <v>0</v>
      </c>
      <c r="O364" s="39">
        <f>SUMIFS(T_Reservation[MatS4],T_Reservation[Date],T_Cal[[#This Row],[Date]])</f>
        <v>0</v>
      </c>
      <c r="P364" s="39">
        <f>SUMIFS(T_Reservation[MatS5],T_Reservation[Date],T_Cal[[#This Row],[Date]])</f>
        <v>0</v>
      </c>
      <c r="Q364" s="40">
        <f>T_Cal[[#This Row],[Date]]</f>
        <v>46383</v>
      </c>
      <c r="S364" s="42">
        <f>MONTH(T_Cal[[#This Row],[ID]])</f>
        <v>12</v>
      </c>
    </row>
    <row r="365" spans="1:19" ht="15.6" hidden="1" x14ac:dyDescent="0.3">
      <c r="A365" s="5">
        <f t="shared" si="5"/>
        <v>46384</v>
      </c>
      <c r="B365" s="39">
        <f>SUMIFS(T_Reservation[T.poly],T_Reservation[Date],T_Cal[[#This Row],[Date]])</f>
        <v>0</v>
      </c>
      <c r="C365" s="54">
        <f>SUMIFS(T_Reservation[T.ch],T_Reservation[Date],T_Cal[[#This Row],[Date]])</f>
        <v>0</v>
      </c>
      <c r="D365" s="54">
        <f>SUMIFS(T_Reservation[CCTIV],T_Reservation[Date],T_Cal[[#This Row],[Date]])</f>
        <v>0</v>
      </c>
      <c r="E365" s="55">
        <f>SUMIFS(T_Reservation[T3],T_Reservation[Date],T_Cal[[#This Row],[Date]])</f>
        <v>0</v>
      </c>
      <c r="F365" s="39">
        <f>SUMIFS(T_Reservation[T2.5],T_Reservation[Date],T_Cal[[#This Row],[Date]])</f>
        <v>0</v>
      </c>
      <c r="G365" s="39">
        <f>SUMIFS(T_Reservation[Ch-orange],T_Reservation[Date],T_Cal[[#This Row],[Date]])</f>
        <v>0</v>
      </c>
      <c r="H365" s="39">
        <f>SUMIFS(T_Reservation[Ch-beige],T_Reservation[Date],T_Cal[[#This Row],[Date]])</f>
        <v>0</v>
      </c>
      <c r="I365" s="39">
        <f>SUMIFS(T_Reservation[Bc-P],T_Reservation[Date],T_Cal[[#This Row],[Date]])</f>
        <v>0</v>
      </c>
      <c r="J365" s="39">
        <f>SUMIFS(T_Reservation[G-E],T_Reservation[Date],T_Cal[[#This Row],[Date]])</f>
        <v>0</v>
      </c>
      <c r="K365" s="39">
        <f>SUMIFS(T_Reservation[B-V],T_Reservation[Date],T_Cal[[#This Row],[Date]])</f>
        <v>0</v>
      </c>
      <c r="L365" s="39">
        <f>SUMIFS(T_Reservation[MatS1],T_Reservation[Date],T_Cal[[#This Row],[Date]])</f>
        <v>0</v>
      </c>
      <c r="M365" s="39">
        <f>SUMIFS(T_Reservation[Mats2],T_Reservation[Date],T_Cal[[#This Row],[Date]])</f>
        <v>0</v>
      </c>
      <c r="N365" s="39">
        <f>SUMIFS(T_Reservation[MatS3],T_Reservation[Date],T_Cal[[#This Row],[Date]])</f>
        <v>0</v>
      </c>
      <c r="O365" s="39">
        <f>SUMIFS(T_Reservation[MatS4],T_Reservation[Date],T_Cal[[#This Row],[Date]])</f>
        <v>0</v>
      </c>
      <c r="P365" s="39">
        <f>SUMIFS(T_Reservation[MatS5],T_Reservation[Date],T_Cal[[#This Row],[Date]])</f>
        <v>0</v>
      </c>
      <c r="Q365" s="40">
        <f>T_Cal[[#This Row],[Date]]</f>
        <v>46384</v>
      </c>
      <c r="S365" s="42">
        <f>MONTH(T_Cal[[#This Row],[ID]])</f>
        <v>12</v>
      </c>
    </row>
    <row r="366" spans="1:19" ht="15.6" hidden="1" x14ac:dyDescent="0.3">
      <c r="A366" s="5">
        <f t="shared" si="5"/>
        <v>46385</v>
      </c>
      <c r="B366" s="39">
        <f>SUMIFS(T_Reservation[T.poly],T_Reservation[Date],T_Cal[[#This Row],[Date]])</f>
        <v>0</v>
      </c>
      <c r="C366" s="54">
        <f>SUMIFS(T_Reservation[T.ch],T_Reservation[Date],T_Cal[[#This Row],[Date]])</f>
        <v>0</v>
      </c>
      <c r="D366" s="54">
        <f>SUMIFS(T_Reservation[CCTIV],T_Reservation[Date],T_Cal[[#This Row],[Date]])</f>
        <v>0</v>
      </c>
      <c r="E366" s="55">
        <f>SUMIFS(T_Reservation[T3],T_Reservation[Date],T_Cal[[#This Row],[Date]])</f>
        <v>0</v>
      </c>
      <c r="F366" s="39">
        <f>SUMIFS(T_Reservation[T2.5],T_Reservation[Date],T_Cal[[#This Row],[Date]])</f>
        <v>0</v>
      </c>
      <c r="G366" s="39">
        <f>SUMIFS(T_Reservation[Ch-orange],T_Reservation[Date],T_Cal[[#This Row],[Date]])</f>
        <v>0</v>
      </c>
      <c r="H366" s="39">
        <f>SUMIFS(T_Reservation[Ch-beige],T_Reservation[Date],T_Cal[[#This Row],[Date]])</f>
        <v>0</v>
      </c>
      <c r="I366" s="39">
        <f>SUMIFS(T_Reservation[Bc-P],T_Reservation[Date],T_Cal[[#This Row],[Date]])</f>
        <v>0</v>
      </c>
      <c r="J366" s="39">
        <f>SUMIFS(T_Reservation[G-E],T_Reservation[Date],T_Cal[[#This Row],[Date]])</f>
        <v>0</v>
      </c>
      <c r="K366" s="39">
        <f>SUMIFS(T_Reservation[B-V],T_Reservation[Date],T_Cal[[#This Row],[Date]])</f>
        <v>0</v>
      </c>
      <c r="L366" s="39">
        <f>SUMIFS(T_Reservation[MatS1],T_Reservation[Date],T_Cal[[#This Row],[Date]])</f>
        <v>0</v>
      </c>
      <c r="M366" s="39">
        <f>SUMIFS(T_Reservation[Mats2],T_Reservation[Date],T_Cal[[#This Row],[Date]])</f>
        <v>0</v>
      </c>
      <c r="N366" s="39">
        <f>SUMIFS(T_Reservation[MatS3],T_Reservation[Date],T_Cal[[#This Row],[Date]])</f>
        <v>0</v>
      </c>
      <c r="O366" s="39">
        <f>SUMIFS(T_Reservation[MatS4],T_Reservation[Date],T_Cal[[#This Row],[Date]])</f>
        <v>0</v>
      </c>
      <c r="P366" s="39">
        <f>SUMIFS(T_Reservation[MatS5],T_Reservation[Date],T_Cal[[#This Row],[Date]])</f>
        <v>0</v>
      </c>
      <c r="Q366" s="40">
        <f>T_Cal[[#This Row],[Date]]</f>
        <v>46385</v>
      </c>
      <c r="S366" s="42">
        <f>MONTH(T_Cal[[#This Row],[ID]])</f>
        <v>12</v>
      </c>
    </row>
    <row r="367" spans="1:19" ht="15.6" hidden="1" x14ac:dyDescent="0.3">
      <c r="A367" s="5">
        <f t="shared" si="5"/>
        <v>46386</v>
      </c>
      <c r="B367" s="39">
        <f>SUMIFS(T_Reservation[T.poly],T_Reservation[Date],T_Cal[[#This Row],[Date]])</f>
        <v>0</v>
      </c>
      <c r="C367" s="54">
        <f>SUMIFS(T_Reservation[T.ch],T_Reservation[Date],T_Cal[[#This Row],[Date]])</f>
        <v>0</v>
      </c>
      <c r="D367" s="54">
        <f>SUMIFS(T_Reservation[CCTIV],T_Reservation[Date],T_Cal[[#This Row],[Date]])</f>
        <v>0</v>
      </c>
      <c r="E367" s="55">
        <f>SUMIFS(T_Reservation[T3],T_Reservation[Date],T_Cal[[#This Row],[Date]])</f>
        <v>0</v>
      </c>
      <c r="F367" s="39">
        <f>SUMIFS(T_Reservation[T2.5],T_Reservation[Date],T_Cal[[#This Row],[Date]])</f>
        <v>0</v>
      </c>
      <c r="G367" s="39">
        <f>SUMIFS(T_Reservation[Ch-orange],T_Reservation[Date],T_Cal[[#This Row],[Date]])</f>
        <v>0</v>
      </c>
      <c r="H367" s="39">
        <f>SUMIFS(T_Reservation[Ch-beige],T_Reservation[Date],T_Cal[[#This Row],[Date]])</f>
        <v>0</v>
      </c>
      <c r="I367" s="39">
        <f>SUMIFS(T_Reservation[Bc-P],T_Reservation[Date],T_Cal[[#This Row],[Date]])</f>
        <v>0</v>
      </c>
      <c r="J367" s="39">
        <f>SUMIFS(T_Reservation[G-E],T_Reservation[Date],T_Cal[[#This Row],[Date]])</f>
        <v>0</v>
      </c>
      <c r="K367" s="39">
        <f>SUMIFS(T_Reservation[B-V],T_Reservation[Date],T_Cal[[#This Row],[Date]])</f>
        <v>0</v>
      </c>
      <c r="L367" s="39">
        <f>SUMIFS(T_Reservation[MatS1],T_Reservation[Date],T_Cal[[#This Row],[Date]])</f>
        <v>0</v>
      </c>
      <c r="M367" s="39">
        <f>SUMIFS(T_Reservation[Mats2],T_Reservation[Date],T_Cal[[#This Row],[Date]])</f>
        <v>0</v>
      </c>
      <c r="N367" s="39">
        <f>SUMIFS(T_Reservation[MatS3],T_Reservation[Date],T_Cal[[#This Row],[Date]])</f>
        <v>0</v>
      </c>
      <c r="O367" s="39">
        <f>SUMIFS(T_Reservation[MatS4],T_Reservation[Date],T_Cal[[#This Row],[Date]])</f>
        <v>0</v>
      </c>
      <c r="P367" s="39">
        <f>SUMIFS(T_Reservation[MatS5],T_Reservation[Date],T_Cal[[#This Row],[Date]])</f>
        <v>0</v>
      </c>
      <c r="Q367" s="40">
        <f>T_Cal[[#This Row],[Date]]</f>
        <v>46386</v>
      </c>
      <c r="S367" s="42">
        <f>MONTH(T_Cal[[#This Row],[ID]])</f>
        <v>12</v>
      </c>
    </row>
    <row r="368" spans="1:19" ht="15.6" hidden="1" x14ac:dyDescent="0.3">
      <c r="A368" s="5">
        <f t="shared" si="5"/>
        <v>46387</v>
      </c>
      <c r="B368" s="39">
        <f>SUMIFS(T_Reservation[T.poly],T_Reservation[Date],T_Cal[[#This Row],[Date]])</f>
        <v>0</v>
      </c>
      <c r="C368" s="54">
        <f>SUMIFS(T_Reservation[T.ch],T_Reservation[Date],T_Cal[[#This Row],[Date]])</f>
        <v>0</v>
      </c>
      <c r="D368" s="54">
        <f>SUMIFS(T_Reservation[CCTIV],T_Reservation[Date],T_Cal[[#This Row],[Date]])</f>
        <v>0</v>
      </c>
      <c r="E368" s="55">
        <f>SUMIFS(T_Reservation[T3],T_Reservation[Date],T_Cal[[#This Row],[Date]])</f>
        <v>0</v>
      </c>
      <c r="F368" s="39">
        <f>SUMIFS(T_Reservation[T2.5],T_Reservation[Date],T_Cal[[#This Row],[Date]])</f>
        <v>0</v>
      </c>
      <c r="G368" s="39">
        <f>SUMIFS(T_Reservation[Ch-orange],T_Reservation[Date],T_Cal[[#This Row],[Date]])</f>
        <v>0</v>
      </c>
      <c r="H368" s="39">
        <f>SUMIFS(T_Reservation[Ch-beige],T_Reservation[Date],T_Cal[[#This Row],[Date]])</f>
        <v>0</v>
      </c>
      <c r="I368" s="39">
        <f>SUMIFS(T_Reservation[Bc-P],T_Reservation[Date],T_Cal[[#This Row],[Date]])</f>
        <v>0</v>
      </c>
      <c r="J368" s="39">
        <f>SUMIFS(T_Reservation[G-E],T_Reservation[Date],T_Cal[[#This Row],[Date]])</f>
        <v>0</v>
      </c>
      <c r="K368" s="39">
        <f>SUMIFS(T_Reservation[B-V],T_Reservation[Date],T_Cal[[#This Row],[Date]])</f>
        <v>0</v>
      </c>
      <c r="L368" s="39">
        <f>SUMIFS(T_Reservation[MatS1],T_Reservation[Date],T_Cal[[#This Row],[Date]])</f>
        <v>0</v>
      </c>
      <c r="M368" s="39">
        <f>SUMIFS(T_Reservation[Mats2],T_Reservation[Date],T_Cal[[#This Row],[Date]])</f>
        <v>0</v>
      </c>
      <c r="N368" s="39">
        <f>SUMIFS(T_Reservation[MatS3],T_Reservation[Date],T_Cal[[#This Row],[Date]])</f>
        <v>0</v>
      </c>
      <c r="O368" s="39">
        <f>SUMIFS(T_Reservation[MatS4],T_Reservation[Date],T_Cal[[#This Row],[Date]])</f>
        <v>0</v>
      </c>
      <c r="P368" s="39">
        <f>SUMIFS(T_Reservation[MatS5],T_Reservation[Date],T_Cal[[#This Row],[Date]])</f>
        <v>0</v>
      </c>
      <c r="Q368" s="40">
        <f>T_Cal[[#This Row],[Date]]</f>
        <v>46387</v>
      </c>
      <c r="S368" s="42">
        <f>MONTH(T_Cal[[#This Row],[ID]])</f>
        <v>12</v>
      </c>
    </row>
    <row r="369" spans="15:15" x14ac:dyDescent="0.25">
      <c r="O369" s="4"/>
    </row>
    <row r="370" spans="15:15" x14ac:dyDescent="0.25">
      <c r="O370" s="4"/>
    </row>
    <row r="371" spans="15:15" x14ac:dyDescent="0.25">
      <c r="O371" s="4"/>
    </row>
    <row r="372" spans="15:15" x14ac:dyDescent="0.25">
      <c r="O372" s="4"/>
    </row>
    <row r="373" spans="15:15" x14ac:dyDescent="0.25">
      <c r="O373" s="4"/>
    </row>
    <row r="374" spans="15:15" x14ac:dyDescent="0.25">
      <c r="O374" s="4"/>
    </row>
    <row r="375" spans="15:15" x14ac:dyDescent="0.25">
      <c r="O375" s="4"/>
    </row>
    <row r="376" spans="15:15" x14ac:dyDescent="0.25">
      <c r="O376" s="4"/>
    </row>
    <row r="377" spans="15:15" x14ac:dyDescent="0.25">
      <c r="O377" s="4"/>
    </row>
    <row r="378" spans="15:15" x14ac:dyDescent="0.25">
      <c r="O378" s="4"/>
    </row>
    <row r="379" spans="15:15" x14ac:dyDescent="0.25">
      <c r="O379" s="4"/>
    </row>
    <row r="380" spans="15:15" x14ac:dyDescent="0.25">
      <c r="O380" s="4"/>
    </row>
    <row r="381" spans="15:15" x14ac:dyDescent="0.25">
      <c r="O381" s="4"/>
    </row>
    <row r="382" spans="15:15" x14ac:dyDescent="0.25">
      <c r="O382" s="4"/>
    </row>
    <row r="383" spans="15:15" x14ac:dyDescent="0.25">
      <c r="O383" s="4"/>
    </row>
    <row r="384" spans="15:15" x14ac:dyDescent="0.25">
      <c r="O384" s="4"/>
    </row>
    <row r="385" spans="15:15" x14ac:dyDescent="0.25">
      <c r="O385" s="4"/>
    </row>
    <row r="386" spans="15:15" x14ac:dyDescent="0.25">
      <c r="O386" s="4"/>
    </row>
    <row r="387" spans="15:15" x14ac:dyDescent="0.25">
      <c r="O387" s="4"/>
    </row>
    <row r="388" spans="15:15" x14ac:dyDescent="0.25">
      <c r="O388" s="4"/>
    </row>
    <row r="389" spans="15:15" x14ac:dyDescent="0.25">
      <c r="O389" s="4"/>
    </row>
    <row r="390" spans="15:15" x14ac:dyDescent="0.25">
      <c r="O390" s="4"/>
    </row>
    <row r="391" spans="15:15" x14ac:dyDescent="0.25">
      <c r="O391" s="4"/>
    </row>
    <row r="392" spans="15:15" x14ac:dyDescent="0.25">
      <c r="O392" s="4"/>
    </row>
    <row r="393" spans="15:15" x14ac:dyDescent="0.25">
      <c r="O393" s="4"/>
    </row>
    <row r="394" spans="15:15" x14ac:dyDescent="0.25">
      <c r="O394" s="4"/>
    </row>
    <row r="395" spans="15:15" x14ac:dyDescent="0.25">
      <c r="O395" s="4"/>
    </row>
    <row r="396" spans="15:15" x14ac:dyDescent="0.25">
      <c r="O396" s="4"/>
    </row>
    <row r="397" spans="15:15" x14ac:dyDescent="0.25">
      <c r="O397" s="4"/>
    </row>
    <row r="398" spans="15:15" x14ac:dyDescent="0.25">
      <c r="O398" s="4"/>
    </row>
    <row r="399" spans="15:15" x14ac:dyDescent="0.25">
      <c r="O399" s="4"/>
    </row>
    <row r="400" spans="15:15" x14ac:dyDescent="0.25">
      <c r="O400" s="4"/>
    </row>
    <row r="401" spans="15:15" x14ac:dyDescent="0.25">
      <c r="O401" s="4"/>
    </row>
    <row r="402" spans="15:15" x14ac:dyDescent="0.25">
      <c r="O402" s="4"/>
    </row>
    <row r="403" spans="15:15" x14ac:dyDescent="0.25">
      <c r="O403" s="4"/>
    </row>
    <row r="404" spans="15:15" x14ac:dyDescent="0.25">
      <c r="O404" s="4"/>
    </row>
    <row r="405" spans="15:15" x14ac:dyDescent="0.25">
      <c r="O405" s="4"/>
    </row>
    <row r="406" spans="15:15" x14ac:dyDescent="0.25">
      <c r="O406" s="4"/>
    </row>
    <row r="407" spans="15:15" x14ac:dyDescent="0.25">
      <c r="O407" s="4"/>
    </row>
    <row r="408" spans="15:15" x14ac:dyDescent="0.25">
      <c r="O408" s="4"/>
    </row>
    <row r="409" spans="15:15" x14ac:dyDescent="0.25">
      <c r="O409" s="4"/>
    </row>
    <row r="410" spans="15:15" x14ac:dyDescent="0.25">
      <c r="O410" s="4"/>
    </row>
    <row r="411" spans="15:15" x14ac:dyDescent="0.25">
      <c r="O411" s="4"/>
    </row>
    <row r="412" spans="15:15" x14ac:dyDescent="0.25">
      <c r="O412" s="4"/>
    </row>
    <row r="413" spans="15:15" x14ac:dyDescent="0.25">
      <c r="O413" s="4"/>
    </row>
    <row r="414" spans="15:15" x14ac:dyDescent="0.25">
      <c r="O414" s="4"/>
    </row>
    <row r="415" spans="15:15" x14ac:dyDescent="0.25">
      <c r="O415" s="4"/>
    </row>
    <row r="416" spans="15:15" x14ac:dyDescent="0.25">
      <c r="O416" s="4"/>
    </row>
    <row r="417" spans="15:15" x14ac:dyDescent="0.25">
      <c r="O417" s="4"/>
    </row>
    <row r="418" spans="15:15" x14ac:dyDescent="0.25">
      <c r="O418" s="4"/>
    </row>
    <row r="419" spans="15:15" x14ac:dyDescent="0.25">
      <c r="O419" s="4"/>
    </row>
    <row r="420" spans="15:15" x14ac:dyDescent="0.25">
      <c r="O420" s="4"/>
    </row>
    <row r="421" spans="15:15" x14ac:dyDescent="0.25">
      <c r="O421" s="4"/>
    </row>
    <row r="422" spans="15:15" x14ac:dyDescent="0.25">
      <c r="O422" s="4"/>
    </row>
    <row r="423" spans="15:15" x14ac:dyDescent="0.25">
      <c r="O423" s="4"/>
    </row>
    <row r="424" spans="15:15" x14ac:dyDescent="0.25">
      <c r="O424" s="4"/>
    </row>
    <row r="425" spans="15:15" x14ac:dyDescent="0.25">
      <c r="O425" s="4"/>
    </row>
    <row r="426" spans="15:15" x14ac:dyDescent="0.25">
      <c r="O426" s="4"/>
    </row>
    <row r="427" spans="15:15" x14ac:dyDescent="0.25">
      <c r="O427" s="4"/>
    </row>
    <row r="428" spans="15:15" x14ac:dyDescent="0.25">
      <c r="O428" s="4"/>
    </row>
    <row r="429" spans="15:15" x14ac:dyDescent="0.25">
      <c r="O429" s="4"/>
    </row>
    <row r="430" spans="15:15" x14ac:dyDescent="0.25">
      <c r="O430" s="4"/>
    </row>
    <row r="431" spans="15:15" x14ac:dyDescent="0.25">
      <c r="O431" s="4"/>
    </row>
    <row r="432" spans="15:15" x14ac:dyDescent="0.25">
      <c r="O432" s="4"/>
    </row>
    <row r="433" spans="15:15" x14ac:dyDescent="0.25">
      <c r="O433" s="4"/>
    </row>
    <row r="434" spans="15:15" x14ac:dyDescent="0.25">
      <c r="O434" s="4"/>
    </row>
    <row r="435" spans="15:15" x14ac:dyDescent="0.25">
      <c r="O435" s="4"/>
    </row>
    <row r="436" spans="15:15" x14ac:dyDescent="0.25">
      <c r="O436" s="4"/>
    </row>
    <row r="437" spans="15:15" x14ac:dyDescent="0.25">
      <c r="O437" s="4"/>
    </row>
    <row r="438" spans="15:15" x14ac:dyDescent="0.25">
      <c r="O438" s="4"/>
    </row>
    <row r="439" spans="15:15" x14ac:dyDescent="0.25">
      <c r="O439" s="4"/>
    </row>
    <row r="440" spans="15:15" x14ac:dyDescent="0.25">
      <c r="O440" s="4"/>
    </row>
    <row r="441" spans="15:15" x14ac:dyDescent="0.25">
      <c r="O441" s="4"/>
    </row>
    <row r="442" spans="15:15" x14ac:dyDescent="0.25">
      <c r="O442" s="4"/>
    </row>
    <row r="443" spans="15:15" x14ac:dyDescent="0.25">
      <c r="O443" s="4"/>
    </row>
    <row r="444" spans="15:15" x14ac:dyDescent="0.25">
      <c r="O444" s="4"/>
    </row>
    <row r="445" spans="15:15" x14ac:dyDescent="0.25">
      <c r="O445" s="4"/>
    </row>
    <row r="446" spans="15:15" x14ac:dyDescent="0.25">
      <c r="O446" s="4"/>
    </row>
    <row r="447" spans="15:15" x14ac:dyDescent="0.25">
      <c r="O447" s="4"/>
    </row>
    <row r="448" spans="15:15" x14ac:dyDescent="0.25">
      <c r="O448" s="4"/>
    </row>
    <row r="449" spans="15:15" x14ac:dyDescent="0.25">
      <c r="O449" s="4"/>
    </row>
    <row r="450" spans="15:15" x14ac:dyDescent="0.25">
      <c r="O450" s="4"/>
    </row>
    <row r="451" spans="15:15" x14ac:dyDescent="0.25">
      <c r="O451" s="4"/>
    </row>
    <row r="452" spans="15:15" x14ac:dyDescent="0.25">
      <c r="O452" s="4"/>
    </row>
    <row r="453" spans="15:15" x14ac:dyDescent="0.25">
      <c r="O453" s="4"/>
    </row>
    <row r="454" spans="15:15" x14ac:dyDescent="0.25">
      <c r="O454" s="4"/>
    </row>
    <row r="455" spans="15:15" x14ac:dyDescent="0.25">
      <c r="O455" s="4"/>
    </row>
    <row r="456" spans="15:15" x14ac:dyDescent="0.25">
      <c r="O456" s="4"/>
    </row>
    <row r="457" spans="15:15" x14ac:dyDescent="0.25">
      <c r="O457" s="4"/>
    </row>
    <row r="458" spans="15:15" x14ac:dyDescent="0.25">
      <c r="O458" s="4"/>
    </row>
    <row r="459" spans="15:15" x14ac:dyDescent="0.25">
      <c r="O459" s="4"/>
    </row>
    <row r="460" spans="15:15" x14ac:dyDescent="0.25">
      <c r="O460" s="4"/>
    </row>
    <row r="461" spans="15:15" x14ac:dyDescent="0.25">
      <c r="O461" s="4"/>
    </row>
    <row r="462" spans="15:15" x14ac:dyDescent="0.25">
      <c r="O462" s="4"/>
    </row>
    <row r="463" spans="15:15" x14ac:dyDescent="0.25">
      <c r="O463" s="4"/>
    </row>
    <row r="464" spans="15:15" x14ac:dyDescent="0.25">
      <c r="O464" s="4"/>
    </row>
    <row r="465" spans="15:15" x14ac:dyDescent="0.25">
      <c r="O465" s="4"/>
    </row>
    <row r="466" spans="15:15" x14ac:dyDescent="0.25">
      <c r="O466" s="4"/>
    </row>
    <row r="467" spans="15:15" x14ac:dyDescent="0.25">
      <c r="O467" s="4"/>
    </row>
    <row r="468" spans="15:15" x14ac:dyDescent="0.25">
      <c r="O468" s="4"/>
    </row>
    <row r="469" spans="15:15" x14ac:dyDescent="0.25">
      <c r="O469" s="4"/>
    </row>
    <row r="470" spans="15:15" x14ac:dyDescent="0.25">
      <c r="O470" s="4"/>
    </row>
    <row r="471" spans="15:15" x14ac:dyDescent="0.25">
      <c r="O471" s="4"/>
    </row>
    <row r="472" spans="15:15" x14ac:dyDescent="0.25">
      <c r="O472" s="4"/>
    </row>
    <row r="473" spans="15:15" x14ac:dyDescent="0.25">
      <c r="O473" s="4"/>
    </row>
    <row r="474" spans="15:15" x14ac:dyDescent="0.25">
      <c r="O474" s="4"/>
    </row>
    <row r="475" spans="15:15" x14ac:dyDescent="0.25">
      <c r="O475" s="4"/>
    </row>
    <row r="476" spans="15:15" x14ac:dyDescent="0.25">
      <c r="O476" s="4"/>
    </row>
    <row r="477" spans="15:15" x14ac:dyDescent="0.25">
      <c r="O477" s="4"/>
    </row>
    <row r="478" spans="15:15" x14ac:dyDescent="0.25">
      <c r="O478" s="4"/>
    </row>
    <row r="479" spans="15:15" x14ac:dyDescent="0.25">
      <c r="O479" s="4"/>
    </row>
    <row r="480" spans="15:15" x14ac:dyDescent="0.25">
      <c r="O480" s="4"/>
    </row>
    <row r="481" spans="15:15" x14ac:dyDescent="0.25">
      <c r="O481" s="4"/>
    </row>
    <row r="482" spans="15:15" x14ac:dyDescent="0.25">
      <c r="O482" s="4"/>
    </row>
    <row r="483" spans="15:15" x14ac:dyDescent="0.25">
      <c r="O483" s="4"/>
    </row>
    <row r="484" spans="15:15" x14ac:dyDescent="0.25">
      <c r="O484" s="4"/>
    </row>
    <row r="485" spans="15:15" x14ac:dyDescent="0.25">
      <c r="O485" s="4"/>
    </row>
    <row r="486" spans="15:15" x14ac:dyDescent="0.25">
      <c r="O486" s="4"/>
    </row>
    <row r="487" spans="15:15" x14ac:dyDescent="0.25">
      <c r="O487" s="4"/>
    </row>
    <row r="488" spans="15:15" x14ac:dyDescent="0.25">
      <c r="O488" s="4"/>
    </row>
    <row r="489" spans="15:15" x14ac:dyDescent="0.25">
      <c r="O489" s="4"/>
    </row>
    <row r="490" spans="15:15" x14ac:dyDescent="0.25">
      <c r="O490" s="4"/>
    </row>
    <row r="491" spans="15:15" x14ac:dyDescent="0.25">
      <c r="O491" s="4"/>
    </row>
    <row r="492" spans="15:15" x14ac:dyDescent="0.25">
      <c r="O492" s="4"/>
    </row>
    <row r="493" spans="15:15" x14ac:dyDescent="0.25">
      <c r="O493" s="4"/>
    </row>
    <row r="494" spans="15:15" x14ac:dyDescent="0.25">
      <c r="O494" s="4"/>
    </row>
    <row r="495" spans="15:15" x14ac:dyDescent="0.25">
      <c r="O495" s="4"/>
    </row>
    <row r="496" spans="15:15" x14ac:dyDescent="0.25">
      <c r="O496" s="4"/>
    </row>
    <row r="497" spans="15:15" x14ac:dyDescent="0.25">
      <c r="O497" s="4"/>
    </row>
    <row r="498" spans="15:15" x14ac:dyDescent="0.25">
      <c r="O498" s="4"/>
    </row>
    <row r="499" spans="15:15" x14ac:dyDescent="0.25">
      <c r="O499" s="4"/>
    </row>
    <row r="500" spans="15:15" x14ac:dyDescent="0.25">
      <c r="O500" s="4"/>
    </row>
    <row r="501" spans="15:15" x14ac:dyDescent="0.25">
      <c r="O501" s="4"/>
    </row>
    <row r="502" spans="15:15" x14ac:dyDescent="0.25">
      <c r="O502" s="4"/>
    </row>
    <row r="503" spans="15:15" x14ac:dyDescent="0.25">
      <c r="O503" s="4"/>
    </row>
    <row r="504" spans="15:15" x14ac:dyDescent="0.25">
      <c r="O504" s="4"/>
    </row>
    <row r="505" spans="15:15" x14ac:dyDescent="0.25">
      <c r="O505" s="4"/>
    </row>
    <row r="506" spans="15:15" x14ac:dyDescent="0.25">
      <c r="O506" s="4"/>
    </row>
    <row r="507" spans="15:15" x14ac:dyDescent="0.25">
      <c r="O507" s="4"/>
    </row>
    <row r="508" spans="15:15" x14ac:dyDescent="0.25">
      <c r="O508" s="4"/>
    </row>
    <row r="509" spans="15:15" x14ac:dyDescent="0.25">
      <c r="O509" s="4"/>
    </row>
    <row r="510" spans="15:15" x14ac:dyDescent="0.25">
      <c r="O510" s="4"/>
    </row>
    <row r="511" spans="15:15" x14ac:dyDescent="0.25">
      <c r="O511" s="4"/>
    </row>
    <row r="512" spans="15:15" x14ac:dyDescent="0.25">
      <c r="O512" s="4"/>
    </row>
    <row r="513" spans="15:15" x14ac:dyDescent="0.25">
      <c r="O513" s="4"/>
    </row>
    <row r="514" spans="15:15" x14ac:dyDescent="0.25">
      <c r="O514" s="4"/>
    </row>
    <row r="515" spans="15:15" x14ac:dyDescent="0.25">
      <c r="O515" s="4"/>
    </row>
    <row r="516" spans="15:15" x14ac:dyDescent="0.25">
      <c r="O516" s="4"/>
    </row>
    <row r="517" spans="15:15" x14ac:dyDescent="0.25">
      <c r="O517" s="4"/>
    </row>
    <row r="518" spans="15:15" x14ac:dyDescent="0.25">
      <c r="O518" s="4"/>
    </row>
    <row r="519" spans="15:15" x14ac:dyDescent="0.25">
      <c r="O519" s="4"/>
    </row>
    <row r="520" spans="15:15" x14ac:dyDescent="0.25">
      <c r="O520" s="4"/>
    </row>
    <row r="521" spans="15:15" x14ac:dyDescent="0.25">
      <c r="O521" s="4"/>
    </row>
    <row r="522" spans="15:15" x14ac:dyDescent="0.25">
      <c r="O522" s="4"/>
    </row>
    <row r="523" spans="15:15" x14ac:dyDescent="0.25">
      <c r="O523" s="4"/>
    </row>
    <row r="524" spans="15:15" x14ac:dyDescent="0.25">
      <c r="O524" s="4"/>
    </row>
    <row r="525" spans="15:15" x14ac:dyDescent="0.25">
      <c r="O525" s="4"/>
    </row>
    <row r="526" spans="15:15" x14ac:dyDescent="0.25">
      <c r="O526" s="4"/>
    </row>
    <row r="527" spans="15:15" x14ac:dyDescent="0.25">
      <c r="O527" s="4"/>
    </row>
    <row r="528" spans="15:15" x14ac:dyDescent="0.25">
      <c r="O528" s="4"/>
    </row>
    <row r="529" spans="15:15" x14ac:dyDescent="0.25">
      <c r="O529" s="4"/>
    </row>
    <row r="530" spans="15:15" x14ac:dyDescent="0.25">
      <c r="O530" s="4"/>
    </row>
    <row r="531" spans="15:15" x14ac:dyDescent="0.25">
      <c r="O531" s="4"/>
    </row>
    <row r="532" spans="15:15" x14ac:dyDescent="0.25">
      <c r="O532" s="4"/>
    </row>
    <row r="533" spans="15:15" x14ac:dyDescent="0.25">
      <c r="O533" s="4"/>
    </row>
    <row r="534" spans="15:15" x14ac:dyDescent="0.25">
      <c r="O534" s="4"/>
    </row>
    <row r="535" spans="15:15" x14ac:dyDescent="0.25">
      <c r="O535" s="4"/>
    </row>
    <row r="536" spans="15:15" x14ac:dyDescent="0.25">
      <c r="O536" s="4"/>
    </row>
    <row r="537" spans="15:15" x14ac:dyDescent="0.25">
      <c r="O537" s="4"/>
    </row>
    <row r="538" spans="15:15" x14ac:dyDescent="0.25">
      <c r="O538" s="4"/>
    </row>
    <row r="539" spans="15:15" x14ac:dyDescent="0.25">
      <c r="O539" s="4"/>
    </row>
    <row r="540" spans="15:15" x14ac:dyDescent="0.25">
      <c r="O540" s="4"/>
    </row>
    <row r="541" spans="15:15" x14ac:dyDescent="0.25">
      <c r="O541" s="4"/>
    </row>
    <row r="542" spans="15:15" x14ac:dyDescent="0.25">
      <c r="O542" s="4"/>
    </row>
    <row r="543" spans="15:15" x14ac:dyDescent="0.25">
      <c r="O543" s="4"/>
    </row>
    <row r="544" spans="15:15" x14ac:dyDescent="0.25">
      <c r="O544" s="4"/>
    </row>
    <row r="545" spans="15:15" x14ac:dyDescent="0.25">
      <c r="O545" s="4"/>
    </row>
    <row r="546" spans="15:15" x14ac:dyDescent="0.25">
      <c r="O546" s="4"/>
    </row>
    <row r="547" spans="15:15" x14ac:dyDescent="0.25">
      <c r="O547" s="4"/>
    </row>
    <row r="548" spans="15:15" x14ac:dyDescent="0.25">
      <c r="O548" s="4"/>
    </row>
    <row r="549" spans="15:15" x14ac:dyDescent="0.25">
      <c r="O549" s="4"/>
    </row>
    <row r="550" spans="15:15" x14ac:dyDescent="0.25">
      <c r="O550" s="4"/>
    </row>
    <row r="551" spans="15:15" x14ac:dyDescent="0.25">
      <c r="O551" s="4"/>
    </row>
    <row r="552" spans="15:15" x14ac:dyDescent="0.25">
      <c r="O552" s="4"/>
    </row>
    <row r="553" spans="15:15" x14ac:dyDescent="0.25">
      <c r="O553" s="4"/>
    </row>
    <row r="554" spans="15:15" x14ac:dyDescent="0.25">
      <c r="O554" s="4"/>
    </row>
    <row r="555" spans="15:15" x14ac:dyDescent="0.25">
      <c r="O555" s="4"/>
    </row>
    <row r="556" spans="15:15" x14ac:dyDescent="0.25">
      <c r="O556" s="4"/>
    </row>
    <row r="557" spans="15:15" x14ac:dyDescent="0.25">
      <c r="O557" s="4"/>
    </row>
    <row r="558" spans="15:15" x14ac:dyDescent="0.25">
      <c r="O558" s="4"/>
    </row>
    <row r="559" spans="15:15" x14ac:dyDescent="0.25">
      <c r="O559" s="4"/>
    </row>
    <row r="560" spans="15:15" x14ac:dyDescent="0.25">
      <c r="O560" s="4"/>
    </row>
    <row r="561" spans="15:15" x14ac:dyDescent="0.25">
      <c r="O561" s="4"/>
    </row>
    <row r="562" spans="15:15" x14ac:dyDescent="0.25">
      <c r="O562" s="4"/>
    </row>
    <row r="563" spans="15:15" x14ac:dyDescent="0.25">
      <c r="O563" s="4"/>
    </row>
    <row r="564" spans="15:15" x14ac:dyDescent="0.25">
      <c r="O564" s="4"/>
    </row>
    <row r="565" spans="15:15" x14ac:dyDescent="0.25">
      <c r="O565" s="4"/>
    </row>
    <row r="566" spans="15:15" x14ac:dyDescent="0.25">
      <c r="O566" s="4"/>
    </row>
    <row r="567" spans="15:15" x14ac:dyDescent="0.25">
      <c r="O567" s="4"/>
    </row>
    <row r="568" spans="15:15" x14ac:dyDescent="0.25">
      <c r="O568" s="4"/>
    </row>
    <row r="569" spans="15:15" x14ac:dyDescent="0.25">
      <c r="O569" s="4"/>
    </row>
    <row r="570" spans="15:15" x14ac:dyDescent="0.25">
      <c r="O570" s="4"/>
    </row>
    <row r="571" spans="15:15" x14ac:dyDescent="0.25">
      <c r="O571" s="4"/>
    </row>
    <row r="572" spans="15:15" x14ac:dyDescent="0.25">
      <c r="O572" s="4"/>
    </row>
    <row r="573" spans="15:15" x14ac:dyDescent="0.25">
      <c r="O573" s="4"/>
    </row>
    <row r="574" spans="15:15" x14ac:dyDescent="0.25">
      <c r="O574" s="4"/>
    </row>
    <row r="575" spans="15:15" x14ac:dyDescent="0.25">
      <c r="O575" s="4"/>
    </row>
    <row r="576" spans="15:15" x14ac:dyDescent="0.25">
      <c r="O576" s="4"/>
    </row>
    <row r="577" spans="15:15" x14ac:dyDescent="0.25">
      <c r="O577" s="4"/>
    </row>
    <row r="578" spans="15:15" x14ac:dyDescent="0.25">
      <c r="O578" s="4"/>
    </row>
    <row r="579" spans="15:15" x14ac:dyDescent="0.25">
      <c r="O579" s="4"/>
    </row>
    <row r="580" spans="15:15" x14ac:dyDescent="0.25">
      <c r="O580" s="4"/>
    </row>
    <row r="581" spans="15:15" x14ac:dyDescent="0.25">
      <c r="O581" s="4"/>
    </row>
    <row r="582" spans="15:15" x14ac:dyDescent="0.25">
      <c r="O582" s="4"/>
    </row>
    <row r="583" spans="15:15" x14ac:dyDescent="0.25">
      <c r="O583" s="4"/>
    </row>
    <row r="584" spans="15:15" x14ac:dyDescent="0.25">
      <c r="O584" s="4"/>
    </row>
    <row r="585" spans="15:15" x14ac:dyDescent="0.25">
      <c r="O585" s="4"/>
    </row>
    <row r="586" spans="15:15" x14ac:dyDescent="0.25">
      <c r="O586" s="4"/>
    </row>
    <row r="587" spans="15:15" x14ac:dyDescent="0.25">
      <c r="O587" s="4"/>
    </row>
    <row r="588" spans="15:15" x14ac:dyDescent="0.25">
      <c r="O588" s="4"/>
    </row>
    <row r="589" spans="15:15" x14ac:dyDescent="0.25">
      <c r="O589" s="4"/>
    </row>
    <row r="590" spans="15:15" x14ac:dyDescent="0.25">
      <c r="O590" s="4"/>
    </row>
    <row r="591" spans="15:15" x14ac:dyDescent="0.25">
      <c r="O591" s="4"/>
    </row>
    <row r="592" spans="15:15" x14ac:dyDescent="0.25">
      <c r="O592" s="4"/>
    </row>
    <row r="593" spans="15:15" x14ac:dyDescent="0.25">
      <c r="O593" s="4"/>
    </row>
    <row r="594" spans="15:15" x14ac:dyDescent="0.25">
      <c r="O594" s="4"/>
    </row>
    <row r="595" spans="15:15" x14ac:dyDescent="0.25">
      <c r="O595" s="4"/>
    </row>
    <row r="596" spans="15:15" x14ac:dyDescent="0.25">
      <c r="O596" s="4"/>
    </row>
    <row r="597" spans="15:15" x14ac:dyDescent="0.25">
      <c r="O597" s="4"/>
    </row>
    <row r="598" spans="15:15" x14ac:dyDescent="0.25">
      <c r="O598" s="4"/>
    </row>
    <row r="599" spans="15:15" x14ac:dyDescent="0.25">
      <c r="O599" s="4"/>
    </row>
    <row r="600" spans="15:15" x14ac:dyDescent="0.25">
      <c r="O600" s="4"/>
    </row>
    <row r="601" spans="15:15" x14ac:dyDescent="0.25">
      <c r="O601" s="4"/>
    </row>
    <row r="602" spans="15:15" x14ac:dyDescent="0.25">
      <c r="O602" s="4"/>
    </row>
    <row r="603" spans="15:15" x14ac:dyDescent="0.25">
      <c r="O603" s="4"/>
    </row>
    <row r="604" spans="15:15" x14ac:dyDescent="0.25">
      <c r="O604" s="4"/>
    </row>
    <row r="605" spans="15:15" x14ac:dyDescent="0.25">
      <c r="O605" s="4"/>
    </row>
    <row r="606" spans="15:15" x14ac:dyDescent="0.25">
      <c r="O606" s="4"/>
    </row>
    <row r="607" spans="15:15" x14ac:dyDescent="0.25">
      <c r="O607" s="4"/>
    </row>
    <row r="608" spans="15:15" x14ac:dyDescent="0.25">
      <c r="O608" s="4"/>
    </row>
    <row r="609" spans="15:15" x14ac:dyDescent="0.25">
      <c r="O609" s="4"/>
    </row>
    <row r="610" spans="15:15" x14ac:dyDescent="0.25">
      <c r="O610" s="4"/>
    </row>
    <row r="611" spans="15:15" x14ac:dyDescent="0.25">
      <c r="O611" s="4"/>
    </row>
    <row r="612" spans="15:15" x14ac:dyDescent="0.25">
      <c r="O612" s="4"/>
    </row>
    <row r="613" spans="15:15" x14ac:dyDescent="0.25">
      <c r="O613" s="4"/>
    </row>
    <row r="614" spans="15:15" x14ac:dyDescent="0.25">
      <c r="O614" s="4"/>
    </row>
    <row r="615" spans="15:15" x14ac:dyDescent="0.25">
      <c r="O615" s="4"/>
    </row>
    <row r="616" spans="15:15" x14ac:dyDescent="0.25">
      <c r="O616" s="4"/>
    </row>
    <row r="617" spans="15:15" x14ac:dyDescent="0.25">
      <c r="O617" s="4"/>
    </row>
    <row r="618" spans="15:15" x14ac:dyDescent="0.25">
      <c r="O618" s="4"/>
    </row>
    <row r="619" spans="15:15" x14ac:dyDescent="0.25">
      <c r="O619" s="4"/>
    </row>
    <row r="620" spans="15:15" x14ac:dyDescent="0.25">
      <c r="O620" s="4"/>
    </row>
    <row r="621" spans="15:15" x14ac:dyDescent="0.25">
      <c r="O621" s="4"/>
    </row>
    <row r="622" spans="15:15" x14ac:dyDescent="0.25">
      <c r="O622" s="4"/>
    </row>
    <row r="623" spans="15:15" x14ac:dyDescent="0.25">
      <c r="O623" s="4"/>
    </row>
    <row r="624" spans="15:15" x14ac:dyDescent="0.25">
      <c r="O624" s="4"/>
    </row>
    <row r="625" spans="15:15" x14ac:dyDescent="0.25">
      <c r="O625" s="4"/>
    </row>
    <row r="626" spans="15:15" x14ac:dyDescent="0.25">
      <c r="O626" s="4"/>
    </row>
    <row r="627" spans="15:15" x14ac:dyDescent="0.25">
      <c r="O627" s="4"/>
    </row>
    <row r="628" spans="15:15" x14ac:dyDescent="0.25">
      <c r="O628" s="4"/>
    </row>
    <row r="629" spans="15:15" x14ac:dyDescent="0.25">
      <c r="O629" s="4"/>
    </row>
    <row r="630" spans="15:15" x14ac:dyDescent="0.25">
      <c r="O630" s="4"/>
    </row>
    <row r="631" spans="15:15" x14ac:dyDescent="0.25">
      <c r="O631" s="4"/>
    </row>
    <row r="632" spans="15:15" x14ac:dyDescent="0.25">
      <c r="O632" s="4"/>
    </row>
    <row r="633" spans="15:15" x14ac:dyDescent="0.25">
      <c r="O633" s="4"/>
    </row>
    <row r="634" spans="15:15" x14ac:dyDescent="0.25">
      <c r="O634" s="4"/>
    </row>
    <row r="635" spans="15:15" x14ac:dyDescent="0.25">
      <c r="O635" s="4"/>
    </row>
    <row r="636" spans="15:15" x14ac:dyDescent="0.25">
      <c r="O636" s="4"/>
    </row>
    <row r="637" spans="15:15" x14ac:dyDescent="0.25">
      <c r="O637" s="4"/>
    </row>
    <row r="638" spans="15:15" x14ac:dyDescent="0.25">
      <c r="O638" s="4"/>
    </row>
    <row r="639" spans="15:15" x14ac:dyDescent="0.25">
      <c r="O639" s="4"/>
    </row>
    <row r="640" spans="15:15" x14ac:dyDescent="0.25">
      <c r="O640" s="4"/>
    </row>
    <row r="641" spans="15:15" x14ac:dyDescent="0.25">
      <c r="O641" s="4"/>
    </row>
    <row r="642" spans="15:15" x14ac:dyDescent="0.25">
      <c r="O642" s="4"/>
    </row>
    <row r="643" spans="15:15" x14ac:dyDescent="0.25">
      <c r="O643" s="4"/>
    </row>
    <row r="644" spans="15:15" x14ac:dyDescent="0.25">
      <c r="O644" s="4"/>
    </row>
    <row r="645" spans="15:15" x14ac:dyDescent="0.25">
      <c r="O645" s="4"/>
    </row>
    <row r="646" spans="15:15" x14ac:dyDescent="0.25">
      <c r="O646" s="4"/>
    </row>
    <row r="647" spans="15:15" x14ac:dyDescent="0.25">
      <c r="O647" s="4"/>
    </row>
    <row r="648" spans="15:15" x14ac:dyDescent="0.25">
      <c r="O648" s="4"/>
    </row>
    <row r="649" spans="15:15" x14ac:dyDescent="0.25">
      <c r="O649" s="4"/>
    </row>
    <row r="650" spans="15:15" x14ac:dyDescent="0.25">
      <c r="O650" s="4"/>
    </row>
    <row r="651" spans="15:15" x14ac:dyDescent="0.25">
      <c r="O651" s="4"/>
    </row>
    <row r="652" spans="15:15" x14ac:dyDescent="0.25">
      <c r="O652" s="4"/>
    </row>
    <row r="653" spans="15:15" x14ac:dyDescent="0.25">
      <c r="O653" s="4"/>
    </row>
    <row r="654" spans="15:15" x14ac:dyDescent="0.25">
      <c r="O654" s="4"/>
    </row>
    <row r="655" spans="15:15" x14ac:dyDescent="0.25">
      <c r="O655" s="4"/>
    </row>
    <row r="656" spans="15:15" x14ac:dyDescent="0.25">
      <c r="O656" s="4"/>
    </row>
    <row r="657" spans="15:15" x14ac:dyDescent="0.25">
      <c r="O657" s="4"/>
    </row>
    <row r="658" spans="15:15" x14ac:dyDescent="0.25">
      <c r="O658" s="4"/>
    </row>
    <row r="659" spans="15:15" x14ac:dyDescent="0.25">
      <c r="O659" s="4"/>
    </row>
    <row r="660" spans="15:15" x14ac:dyDescent="0.25">
      <c r="O660" s="4"/>
    </row>
    <row r="661" spans="15:15" x14ac:dyDescent="0.25">
      <c r="O661" s="4"/>
    </row>
    <row r="662" spans="15:15" x14ac:dyDescent="0.25">
      <c r="O662" s="4"/>
    </row>
    <row r="663" spans="15:15" x14ac:dyDescent="0.25">
      <c r="O663" s="4"/>
    </row>
    <row r="664" spans="15:15" x14ac:dyDescent="0.25">
      <c r="O664" s="4"/>
    </row>
    <row r="665" spans="15:15" x14ac:dyDescent="0.25">
      <c r="O665" s="4"/>
    </row>
    <row r="666" spans="15:15" x14ac:dyDescent="0.25">
      <c r="O666" s="4"/>
    </row>
    <row r="667" spans="15:15" x14ac:dyDescent="0.25">
      <c r="O667" s="4"/>
    </row>
    <row r="668" spans="15:15" x14ac:dyDescent="0.25">
      <c r="O668" s="4"/>
    </row>
    <row r="669" spans="15:15" x14ac:dyDescent="0.25">
      <c r="O669" s="4"/>
    </row>
    <row r="670" spans="15:15" x14ac:dyDescent="0.25">
      <c r="O670" s="4"/>
    </row>
    <row r="671" spans="15:15" x14ac:dyDescent="0.25">
      <c r="O671" s="4"/>
    </row>
    <row r="672" spans="15:15" x14ac:dyDescent="0.25">
      <c r="O672" s="4"/>
    </row>
    <row r="673" spans="15:15" x14ac:dyDescent="0.25">
      <c r="O673" s="4"/>
    </row>
    <row r="674" spans="15:15" x14ac:dyDescent="0.25">
      <c r="O674" s="4"/>
    </row>
    <row r="675" spans="15:15" x14ac:dyDescent="0.25">
      <c r="O675" s="4"/>
    </row>
    <row r="676" spans="15:15" x14ac:dyDescent="0.25">
      <c r="O676" s="4"/>
    </row>
    <row r="677" spans="15:15" x14ac:dyDescent="0.25">
      <c r="O677" s="4"/>
    </row>
    <row r="678" spans="15:15" x14ac:dyDescent="0.25">
      <c r="O678" s="4"/>
    </row>
    <row r="679" spans="15:15" x14ac:dyDescent="0.25">
      <c r="O679" s="4"/>
    </row>
    <row r="680" spans="15:15" x14ac:dyDescent="0.25">
      <c r="O680" s="4"/>
    </row>
    <row r="681" spans="15:15" x14ac:dyDescent="0.25">
      <c r="O681" s="4"/>
    </row>
    <row r="682" spans="15:15" x14ac:dyDescent="0.25">
      <c r="O682" s="4"/>
    </row>
    <row r="683" spans="15:15" x14ac:dyDescent="0.25">
      <c r="O683" s="4"/>
    </row>
    <row r="684" spans="15:15" x14ac:dyDescent="0.25">
      <c r="O684" s="4"/>
    </row>
    <row r="685" spans="15:15" x14ac:dyDescent="0.25">
      <c r="O685" s="4"/>
    </row>
    <row r="686" spans="15:15" x14ac:dyDescent="0.25">
      <c r="O686" s="4"/>
    </row>
    <row r="687" spans="15:15" x14ac:dyDescent="0.25">
      <c r="O687" s="4"/>
    </row>
    <row r="688" spans="15:15" x14ac:dyDescent="0.25">
      <c r="O688" s="4"/>
    </row>
    <row r="689" spans="15:15" x14ac:dyDescent="0.25">
      <c r="O689" s="4"/>
    </row>
    <row r="690" spans="15:15" x14ac:dyDescent="0.25">
      <c r="O690" s="4"/>
    </row>
    <row r="691" spans="15:15" x14ac:dyDescent="0.25">
      <c r="O691" s="4"/>
    </row>
    <row r="692" spans="15:15" x14ac:dyDescent="0.25">
      <c r="O692" s="4"/>
    </row>
    <row r="693" spans="15:15" x14ac:dyDescent="0.25">
      <c r="O693" s="4"/>
    </row>
    <row r="694" spans="15:15" x14ac:dyDescent="0.25">
      <c r="O694" s="4"/>
    </row>
    <row r="695" spans="15:15" x14ac:dyDescent="0.25">
      <c r="O695" s="4"/>
    </row>
    <row r="696" spans="15:15" x14ac:dyDescent="0.25">
      <c r="O696" s="4"/>
    </row>
    <row r="697" spans="15:15" x14ac:dyDescent="0.25">
      <c r="O697" s="4"/>
    </row>
    <row r="698" spans="15:15" x14ac:dyDescent="0.25">
      <c r="O698" s="4"/>
    </row>
    <row r="699" spans="15:15" x14ac:dyDescent="0.25">
      <c r="O699" s="4"/>
    </row>
    <row r="700" spans="15:15" x14ac:dyDescent="0.25">
      <c r="O700" s="4"/>
    </row>
    <row r="701" spans="15:15" x14ac:dyDescent="0.25">
      <c r="O701" s="4"/>
    </row>
    <row r="702" spans="15:15" x14ac:dyDescent="0.25">
      <c r="O702" s="4"/>
    </row>
    <row r="703" spans="15:15" x14ac:dyDescent="0.25">
      <c r="O703" s="4"/>
    </row>
    <row r="704" spans="15:15" x14ac:dyDescent="0.25">
      <c r="O704" s="4"/>
    </row>
    <row r="705" spans="15:15" x14ac:dyDescent="0.25">
      <c r="O705" s="4"/>
    </row>
    <row r="706" spans="15:15" x14ac:dyDescent="0.25">
      <c r="O706" s="4"/>
    </row>
    <row r="707" spans="15:15" x14ac:dyDescent="0.25">
      <c r="O707" s="4"/>
    </row>
    <row r="708" spans="15:15" x14ac:dyDescent="0.25">
      <c r="O708" s="4"/>
    </row>
    <row r="709" spans="15:15" x14ac:dyDescent="0.25">
      <c r="O709" s="4"/>
    </row>
    <row r="710" spans="15:15" x14ac:dyDescent="0.25">
      <c r="O710" s="4"/>
    </row>
    <row r="711" spans="15:15" x14ac:dyDescent="0.25">
      <c r="O711" s="4"/>
    </row>
    <row r="712" spans="15:15" x14ac:dyDescent="0.25">
      <c r="O712" s="4"/>
    </row>
    <row r="713" spans="15:15" x14ac:dyDescent="0.25">
      <c r="O713" s="4"/>
    </row>
    <row r="714" spans="15:15" x14ac:dyDescent="0.25">
      <c r="O714" s="4"/>
    </row>
    <row r="715" spans="15:15" x14ac:dyDescent="0.25">
      <c r="O715" s="4"/>
    </row>
    <row r="716" spans="15:15" x14ac:dyDescent="0.25">
      <c r="O716" s="4"/>
    </row>
    <row r="717" spans="15:15" x14ac:dyDescent="0.25">
      <c r="O717" s="4"/>
    </row>
    <row r="718" spans="15:15" x14ac:dyDescent="0.25">
      <c r="O718" s="4"/>
    </row>
    <row r="719" spans="15:15" x14ac:dyDescent="0.25">
      <c r="O719" s="4"/>
    </row>
    <row r="720" spans="15:15" x14ac:dyDescent="0.25">
      <c r="O720" s="4"/>
    </row>
    <row r="721" spans="15:15" x14ac:dyDescent="0.25">
      <c r="O721" s="4"/>
    </row>
    <row r="722" spans="15:15" x14ac:dyDescent="0.25">
      <c r="O722" s="4"/>
    </row>
    <row r="723" spans="15:15" x14ac:dyDescent="0.25">
      <c r="O723" s="4"/>
    </row>
    <row r="724" spans="15:15" x14ac:dyDescent="0.25">
      <c r="O724" s="4"/>
    </row>
    <row r="725" spans="15:15" x14ac:dyDescent="0.25">
      <c r="O725" s="4"/>
    </row>
    <row r="726" spans="15:15" x14ac:dyDescent="0.25">
      <c r="O726" s="4"/>
    </row>
    <row r="727" spans="15:15" x14ac:dyDescent="0.25">
      <c r="O727" s="4"/>
    </row>
    <row r="728" spans="15:15" x14ac:dyDescent="0.25">
      <c r="O728" s="4"/>
    </row>
    <row r="729" spans="15:15" x14ac:dyDescent="0.25">
      <c r="O729" s="4"/>
    </row>
    <row r="730" spans="15:15" x14ac:dyDescent="0.25">
      <c r="O730" s="4"/>
    </row>
    <row r="731" spans="15:15" x14ac:dyDescent="0.25">
      <c r="O731" s="4"/>
    </row>
    <row r="732" spans="15:15" x14ac:dyDescent="0.25">
      <c r="O732" s="4"/>
    </row>
    <row r="733" spans="15:15" x14ac:dyDescent="0.25">
      <c r="O733" s="4"/>
    </row>
    <row r="734" spans="15:15" x14ac:dyDescent="0.25">
      <c r="O734" s="4"/>
    </row>
    <row r="735" spans="15:15" x14ac:dyDescent="0.25">
      <c r="O735" s="4"/>
    </row>
    <row r="736" spans="15:15" x14ac:dyDescent="0.25">
      <c r="O736" s="4"/>
    </row>
    <row r="737" spans="15:15" x14ac:dyDescent="0.25">
      <c r="O737" s="4"/>
    </row>
    <row r="738" spans="15:15" x14ac:dyDescent="0.25">
      <c r="O738" s="4"/>
    </row>
    <row r="739" spans="15:15" x14ac:dyDescent="0.25">
      <c r="O739" s="4"/>
    </row>
    <row r="740" spans="15:15" x14ac:dyDescent="0.25">
      <c r="O740" s="4"/>
    </row>
    <row r="741" spans="15:15" x14ac:dyDescent="0.25">
      <c r="O741" s="4"/>
    </row>
    <row r="742" spans="15:15" x14ac:dyDescent="0.25">
      <c r="O742" s="4"/>
    </row>
    <row r="743" spans="15:15" x14ac:dyDescent="0.25">
      <c r="O743" s="4"/>
    </row>
    <row r="744" spans="15:15" x14ac:dyDescent="0.25">
      <c r="O744" s="4"/>
    </row>
    <row r="745" spans="15:15" x14ac:dyDescent="0.25">
      <c r="O745" s="4"/>
    </row>
    <row r="746" spans="15:15" x14ac:dyDescent="0.25">
      <c r="O746" s="4"/>
    </row>
    <row r="747" spans="15:15" x14ac:dyDescent="0.25">
      <c r="O747" s="4"/>
    </row>
    <row r="748" spans="15:15" x14ac:dyDescent="0.25">
      <c r="O748" s="4"/>
    </row>
    <row r="749" spans="15:15" x14ac:dyDescent="0.25">
      <c r="O749" s="4"/>
    </row>
    <row r="750" spans="15:15" x14ac:dyDescent="0.25">
      <c r="O750" s="4"/>
    </row>
    <row r="751" spans="15:15" x14ac:dyDescent="0.25">
      <c r="O751" s="4"/>
    </row>
    <row r="752" spans="15:15" x14ac:dyDescent="0.25">
      <c r="O752" s="4"/>
    </row>
    <row r="753" spans="15:15" x14ac:dyDescent="0.25">
      <c r="O753" s="4"/>
    </row>
    <row r="754" spans="15:15" x14ac:dyDescent="0.25">
      <c r="O754" s="4"/>
    </row>
    <row r="755" spans="15:15" x14ac:dyDescent="0.25">
      <c r="O755" s="4"/>
    </row>
    <row r="756" spans="15:15" x14ac:dyDescent="0.25">
      <c r="O756" s="4"/>
    </row>
    <row r="757" spans="15:15" x14ac:dyDescent="0.25">
      <c r="O757" s="4"/>
    </row>
    <row r="758" spans="15:15" x14ac:dyDescent="0.25">
      <c r="O758" s="4"/>
    </row>
    <row r="759" spans="15:15" x14ac:dyDescent="0.25">
      <c r="O759" s="4"/>
    </row>
    <row r="760" spans="15:15" x14ac:dyDescent="0.25">
      <c r="O760" s="4"/>
    </row>
    <row r="761" spans="15:15" x14ac:dyDescent="0.25">
      <c r="O761" s="4"/>
    </row>
    <row r="762" spans="15:15" x14ac:dyDescent="0.25">
      <c r="O762" s="4"/>
    </row>
    <row r="763" spans="15:15" x14ac:dyDescent="0.25">
      <c r="O763" s="4"/>
    </row>
    <row r="764" spans="15:15" x14ac:dyDescent="0.25">
      <c r="O764" s="4"/>
    </row>
    <row r="765" spans="15:15" x14ac:dyDescent="0.25">
      <c r="O765" s="4"/>
    </row>
    <row r="766" spans="15:15" x14ac:dyDescent="0.25">
      <c r="O766" s="4"/>
    </row>
    <row r="767" spans="15:15" x14ac:dyDescent="0.25">
      <c r="O767" s="4"/>
    </row>
    <row r="768" spans="15:15" x14ac:dyDescent="0.25">
      <c r="O768" s="4"/>
    </row>
    <row r="769" spans="15:15" x14ac:dyDescent="0.25">
      <c r="O769" s="4"/>
    </row>
    <row r="770" spans="15:15" x14ac:dyDescent="0.25">
      <c r="O770" s="4"/>
    </row>
    <row r="771" spans="15:15" x14ac:dyDescent="0.25">
      <c r="O771" s="4"/>
    </row>
    <row r="772" spans="15:15" x14ac:dyDescent="0.25">
      <c r="O772" s="4"/>
    </row>
    <row r="773" spans="15:15" x14ac:dyDescent="0.25">
      <c r="O773" s="4"/>
    </row>
    <row r="774" spans="15:15" x14ac:dyDescent="0.25">
      <c r="O774" s="4"/>
    </row>
    <row r="775" spans="15:15" x14ac:dyDescent="0.25">
      <c r="O775" s="4"/>
    </row>
    <row r="776" spans="15:15" x14ac:dyDescent="0.25">
      <c r="O776" s="4"/>
    </row>
    <row r="777" spans="15:15" x14ac:dyDescent="0.25">
      <c r="O777" s="4"/>
    </row>
    <row r="778" spans="15:15" x14ac:dyDescent="0.25">
      <c r="O778" s="4"/>
    </row>
    <row r="779" spans="15:15" x14ac:dyDescent="0.25">
      <c r="O779" s="4"/>
    </row>
    <row r="780" spans="15:15" x14ac:dyDescent="0.25">
      <c r="O780" s="4"/>
    </row>
    <row r="781" spans="15:15" x14ac:dyDescent="0.25">
      <c r="O781" s="4"/>
    </row>
    <row r="782" spans="15:15" x14ac:dyDescent="0.25">
      <c r="O782" s="4"/>
    </row>
    <row r="783" spans="15:15" x14ac:dyDescent="0.25">
      <c r="O783" s="4"/>
    </row>
    <row r="784" spans="15:15" x14ac:dyDescent="0.25">
      <c r="O784" s="4"/>
    </row>
    <row r="785" spans="15:15" x14ac:dyDescent="0.25">
      <c r="O785" s="4"/>
    </row>
    <row r="786" spans="15:15" x14ac:dyDescent="0.25">
      <c r="O786" s="4"/>
    </row>
    <row r="787" spans="15:15" x14ac:dyDescent="0.25">
      <c r="O787" s="4"/>
    </row>
    <row r="788" spans="15:15" x14ac:dyDescent="0.25">
      <c r="O788" s="4"/>
    </row>
    <row r="789" spans="15:15" x14ac:dyDescent="0.25">
      <c r="O789" s="4"/>
    </row>
    <row r="790" spans="15:15" x14ac:dyDescent="0.25">
      <c r="O790" s="4"/>
    </row>
    <row r="791" spans="15:15" x14ac:dyDescent="0.25">
      <c r="O791" s="4"/>
    </row>
    <row r="792" spans="15:15" x14ac:dyDescent="0.25">
      <c r="O792" s="4"/>
    </row>
    <row r="793" spans="15:15" x14ac:dyDescent="0.25">
      <c r="O793" s="4"/>
    </row>
    <row r="794" spans="15:15" x14ac:dyDescent="0.25">
      <c r="O794" s="4"/>
    </row>
    <row r="795" spans="15:15" x14ac:dyDescent="0.25">
      <c r="O795" s="4"/>
    </row>
    <row r="796" spans="15:15" x14ac:dyDescent="0.25">
      <c r="O796" s="4"/>
    </row>
    <row r="797" spans="15:15" x14ac:dyDescent="0.25">
      <c r="O797" s="4"/>
    </row>
    <row r="798" spans="15:15" x14ac:dyDescent="0.25">
      <c r="O798" s="4"/>
    </row>
    <row r="799" spans="15:15" x14ac:dyDescent="0.25">
      <c r="O799" s="4"/>
    </row>
    <row r="800" spans="15:15" x14ac:dyDescent="0.25">
      <c r="O800" s="4"/>
    </row>
    <row r="801" spans="15:15" x14ac:dyDescent="0.25">
      <c r="O801" s="4"/>
    </row>
    <row r="802" spans="15:15" x14ac:dyDescent="0.25">
      <c r="O802" s="4"/>
    </row>
    <row r="803" spans="15:15" x14ac:dyDescent="0.25">
      <c r="O803" s="4"/>
    </row>
    <row r="804" spans="15:15" x14ac:dyDescent="0.25">
      <c r="O804" s="4"/>
    </row>
    <row r="805" spans="15:15" x14ac:dyDescent="0.25">
      <c r="O805" s="4"/>
    </row>
    <row r="806" spans="15:15" x14ac:dyDescent="0.25">
      <c r="O806" s="4"/>
    </row>
    <row r="807" spans="15:15" x14ac:dyDescent="0.25">
      <c r="O807" s="4"/>
    </row>
    <row r="808" spans="15:15" x14ac:dyDescent="0.25">
      <c r="O808" s="4"/>
    </row>
    <row r="809" spans="15:15" x14ac:dyDescent="0.25">
      <c r="O809" s="4"/>
    </row>
    <row r="810" spans="15:15" x14ac:dyDescent="0.25">
      <c r="O810" s="4"/>
    </row>
    <row r="811" spans="15:15" x14ac:dyDescent="0.25">
      <c r="O811" s="4"/>
    </row>
    <row r="812" spans="15:15" x14ac:dyDescent="0.25">
      <c r="O812" s="4"/>
    </row>
    <row r="813" spans="15:15" x14ac:dyDescent="0.25">
      <c r="O813" s="4"/>
    </row>
    <row r="814" spans="15:15" x14ac:dyDescent="0.25">
      <c r="O814" s="4"/>
    </row>
    <row r="815" spans="15:15" x14ac:dyDescent="0.25">
      <c r="O815" s="4"/>
    </row>
    <row r="816" spans="15:15" x14ac:dyDescent="0.25">
      <c r="O816" s="4"/>
    </row>
    <row r="817" spans="15:15" x14ac:dyDescent="0.25">
      <c r="O817" s="4"/>
    </row>
    <row r="818" spans="15:15" x14ac:dyDescent="0.25">
      <c r="O818" s="4"/>
    </row>
    <row r="819" spans="15:15" x14ac:dyDescent="0.25">
      <c r="O819" s="4"/>
    </row>
    <row r="820" spans="15:15" x14ac:dyDescent="0.25">
      <c r="O820" s="4"/>
    </row>
    <row r="821" spans="15:15" x14ac:dyDescent="0.25">
      <c r="O821" s="4"/>
    </row>
    <row r="822" spans="15:15" x14ac:dyDescent="0.25">
      <c r="O822" s="4"/>
    </row>
    <row r="823" spans="15:15" x14ac:dyDescent="0.25">
      <c r="O823" s="4"/>
    </row>
    <row r="824" spans="15:15" x14ac:dyDescent="0.25">
      <c r="O824" s="4"/>
    </row>
    <row r="825" spans="15:15" x14ac:dyDescent="0.25">
      <c r="O825" s="4"/>
    </row>
    <row r="826" spans="15:15" x14ac:dyDescent="0.25">
      <c r="O826" s="4"/>
    </row>
    <row r="827" spans="15:15" x14ac:dyDescent="0.25">
      <c r="O827" s="4"/>
    </row>
    <row r="828" spans="15:15" x14ac:dyDescent="0.25">
      <c r="O828" s="4"/>
    </row>
    <row r="829" spans="15:15" x14ac:dyDescent="0.25">
      <c r="O829" s="4"/>
    </row>
    <row r="830" spans="15:15" x14ac:dyDescent="0.25">
      <c r="O830" s="4"/>
    </row>
    <row r="831" spans="15:15" x14ac:dyDescent="0.25">
      <c r="O831" s="4"/>
    </row>
    <row r="832" spans="15:15" x14ac:dyDescent="0.25">
      <c r="O832" s="4"/>
    </row>
    <row r="833" spans="15:15" x14ac:dyDescent="0.25">
      <c r="O833" s="4"/>
    </row>
    <row r="834" spans="15:15" x14ac:dyDescent="0.25">
      <c r="O834" s="4"/>
    </row>
    <row r="835" spans="15:15" x14ac:dyDescent="0.25">
      <c r="O835" s="4"/>
    </row>
    <row r="836" spans="15:15" x14ac:dyDescent="0.25">
      <c r="O836" s="4"/>
    </row>
    <row r="837" spans="15:15" x14ac:dyDescent="0.25">
      <c r="O837" s="4"/>
    </row>
    <row r="838" spans="15:15" x14ac:dyDescent="0.25">
      <c r="O838" s="4"/>
    </row>
    <row r="839" spans="15:15" x14ac:dyDescent="0.25">
      <c r="O839" s="4"/>
    </row>
    <row r="840" spans="15:15" x14ac:dyDescent="0.25">
      <c r="O840" s="4"/>
    </row>
    <row r="841" spans="15:15" x14ac:dyDescent="0.25">
      <c r="O841" s="4"/>
    </row>
    <row r="842" spans="15:15" x14ac:dyDescent="0.25">
      <c r="O842" s="4"/>
    </row>
    <row r="843" spans="15:15" x14ac:dyDescent="0.25">
      <c r="O843" s="4"/>
    </row>
    <row r="844" spans="15:15" x14ac:dyDescent="0.25">
      <c r="O844" s="4"/>
    </row>
    <row r="845" spans="15:15" x14ac:dyDescent="0.25">
      <c r="O845" s="4"/>
    </row>
    <row r="846" spans="15:15" x14ac:dyDescent="0.25">
      <c r="O846" s="4"/>
    </row>
    <row r="847" spans="15:15" x14ac:dyDescent="0.25">
      <c r="O847" s="4"/>
    </row>
    <row r="848" spans="15:15" x14ac:dyDescent="0.25">
      <c r="O848" s="4"/>
    </row>
    <row r="849" spans="15:15" x14ac:dyDescent="0.25">
      <c r="O849" s="4"/>
    </row>
    <row r="850" spans="15:15" x14ac:dyDescent="0.25">
      <c r="O850" s="4"/>
    </row>
    <row r="851" spans="15:15" x14ac:dyDescent="0.25">
      <c r="O851" s="4"/>
    </row>
    <row r="852" spans="15:15" x14ac:dyDescent="0.25">
      <c r="O852" s="4"/>
    </row>
    <row r="853" spans="15:15" x14ac:dyDescent="0.25">
      <c r="O853" s="4"/>
    </row>
    <row r="854" spans="15:15" x14ac:dyDescent="0.25">
      <c r="O854" s="4"/>
    </row>
    <row r="855" spans="15:15" x14ac:dyDescent="0.25">
      <c r="O855" s="4"/>
    </row>
    <row r="856" spans="15:15" x14ac:dyDescent="0.25">
      <c r="O856" s="4"/>
    </row>
    <row r="857" spans="15:15" x14ac:dyDescent="0.25">
      <c r="O857" s="4"/>
    </row>
    <row r="858" spans="15:15" x14ac:dyDescent="0.25">
      <c r="O858" s="4"/>
    </row>
    <row r="859" spans="15:15" x14ac:dyDescent="0.25">
      <c r="O859" s="4"/>
    </row>
    <row r="860" spans="15:15" x14ac:dyDescent="0.25">
      <c r="O860" s="4"/>
    </row>
    <row r="861" spans="15:15" x14ac:dyDescent="0.25">
      <c r="O861" s="4"/>
    </row>
    <row r="862" spans="15:15" x14ac:dyDescent="0.25">
      <c r="O862" s="4"/>
    </row>
    <row r="863" spans="15:15" x14ac:dyDescent="0.25">
      <c r="O863" s="4"/>
    </row>
    <row r="864" spans="15:15" x14ac:dyDescent="0.25">
      <c r="O864" s="4"/>
    </row>
    <row r="865" spans="15:15" x14ac:dyDescent="0.25">
      <c r="O865" s="4"/>
    </row>
    <row r="866" spans="15:15" x14ac:dyDescent="0.25">
      <c r="O866" s="4"/>
    </row>
    <row r="867" spans="15:15" x14ac:dyDescent="0.25">
      <c r="O867" s="4"/>
    </row>
    <row r="868" spans="15:15" x14ac:dyDescent="0.25">
      <c r="O868" s="4"/>
    </row>
    <row r="869" spans="15:15" x14ac:dyDescent="0.25">
      <c r="O869" s="4"/>
    </row>
    <row r="870" spans="15:15" x14ac:dyDescent="0.25">
      <c r="O870" s="4"/>
    </row>
    <row r="871" spans="15:15" x14ac:dyDescent="0.25">
      <c r="O871" s="4"/>
    </row>
    <row r="872" spans="15:15" x14ac:dyDescent="0.25">
      <c r="O872" s="4"/>
    </row>
    <row r="873" spans="15:15" x14ac:dyDescent="0.25">
      <c r="O873" s="4"/>
    </row>
    <row r="874" spans="15:15" x14ac:dyDescent="0.25">
      <c r="O874" s="4"/>
    </row>
    <row r="875" spans="15:15" x14ac:dyDescent="0.25">
      <c r="O875" s="4"/>
    </row>
    <row r="876" spans="15:15" x14ac:dyDescent="0.25">
      <c r="O876" s="4"/>
    </row>
    <row r="877" spans="15:15" x14ac:dyDescent="0.25">
      <c r="O877" s="4"/>
    </row>
    <row r="878" spans="15:15" x14ac:dyDescent="0.25">
      <c r="O878" s="4"/>
    </row>
    <row r="879" spans="15:15" x14ac:dyDescent="0.25">
      <c r="O879" s="4"/>
    </row>
    <row r="880" spans="15:15" x14ac:dyDescent="0.25">
      <c r="O880" s="4"/>
    </row>
    <row r="881" spans="15:15" x14ac:dyDescent="0.25">
      <c r="O881" s="4"/>
    </row>
    <row r="882" spans="15:15" x14ac:dyDescent="0.25">
      <c r="O882" s="4"/>
    </row>
    <row r="883" spans="15:15" x14ac:dyDescent="0.25">
      <c r="O883" s="4"/>
    </row>
    <row r="884" spans="15:15" x14ac:dyDescent="0.25">
      <c r="O884" s="4"/>
    </row>
    <row r="885" spans="15:15" x14ac:dyDescent="0.25">
      <c r="O885" s="4"/>
    </row>
    <row r="886" spans="15:15" x14ac:dyDescent="0.25">
      <c r="O886" s="4"/>
    </row>
    <row r="887" spans="15:15" x14ac:dyDescent="0.25">
      <c r="O887" s="4"/>
    </row>
    <row r="888" spans="15:15" x14ac:dyDescent="0.25">
      <c r="O888" s="4"/>
    </row>
    <row r="889" spans="15:15" x14ac:dyDescent="0.25">
      <c r="O889" s="4"/>
    </row>
    <row r="890" spans="15:15" x14ac:dyDescent="0.25">
      <c r="O890" s="4"/>
    </row>
    <row r="891" spans="15:15" x14ac:dyDescent="0.25">
      <c r="O891" s="4"/>
    </row>
    <row r="892" spans="15:15" x14ac:dyDescent="0.25">
      <c r="O892" s="4"/>
    </row>
    <row r="893" spans="15:15" x14ac:dyDescent="0.25">
      <c r="O893" s="4"/>
    </row>
    <row r="894" spans="15:15" x14ac:dyDescent="0.25">
      <c r="O894" s="4"/>
    </row>
    <row r="895" spans="15:15" x14ac:dyDescent="0.25">
      <c r="O895" s="4"/>
    </row>
    <row r="896" spans="15:15" x14ac:dyDescent="0.25">
      <c r="O896" s="4"/>
    </row>
    <row r="897" spans="15:15" x14ac:dyDescent="0.25">
      <c r="O897" s="4"/>
    </row>
    <row r="898" spans="15:15" x14ac:dyDescent="0.25">
      <c r="O898" s="4"/>
    </row>
    <row r="899" spans="15:15" x14ac:dyDescent="0.25">
      <c r="O899" s="4"/>
    </row>
    <row r="900" spans="15:15" x14ac:dyDescent="0.25">
      <c r="O900" s="4"/>
    </row>
    <row r="901" spans="15:15" x14ac:dyDescent="0.25">
      <c r="O901" s="4"/>
    </row>
    <row r="902" spans="15:15" x14ac:dyDescent="0.25">
      <c r="O902" s="4"/>
    </row>
    <row r="903" spans="15:15" x14ac:dyDescent="0.25">
      <c r="O903" s="4"/>
    </row>
    <row r="904" spans="15:15" x14ac:dyDescent="0.25">
      <c r="O904" s="4"/>
    </row>
    <row r="905" spans="15:15" x14ac:dyDescent="0.25">
      <c r="O905" s="4"/>
    </row>
    <row r="906" spans="15:15" x14ac:dyDescent="0.25">
      <c r="O906" s="4"/>
    </row>
    <row r="907" spans="15:15" x14ac:dyDescent="0.25">
      <c r="O907" s="4"/>
    </row>
    <row r="908" spans="15:15" x14ac:dyDescent="0.25">
      <c r="O908" s="4"/>
    </row>
    <row r="909" spans="15:15" x14ac:dyDescent="0.25">
      <c r="O909" s="4"/>
    </row>
    <row r="910" spans="15:15" x14ac:dyDescent="0.25">
      <c r="O910" s="4"/>
    </row>
    <row r="911" spans="15:15" x14ac:dyDescent="0.25">
      <c r="O911" s="4"/>
    </row>
    <row r="912" spans="15:15" x14ac:dyDescent="0.25">
      <c r="O912" s="4"/>
    </row>
    <row r="913" spans="15:15" x14ac:dyDescent="0.25">
      <c r="O913" s="4"/>
    </row>
    <row r="914" spans="15:15" x14ac:dyDescent="0.25">
      <c r="O914" s="4"/>
    </row>
    <row r="915" spans="15:15" x14ac:dyDescent="0.25">
      <c r="O915" s="4"/>
    </row>
    <row r="916" spans="15:15" x14ac:dyDescent="0.25">
      <c r="O916" s="4"/>
    </row>
    <row r="917" spans="15:15" x14ac:dyDescent="0.25">
      <c r="O917" s="4"/>
    </row>
    <row r="918" spans="15:15" x14ac:dyDescent="0.25">
      <c r="O918" s="4"/>
    </row>
    <row r="919" spans="15:15" x14ac:dyDescent="0.25">
      <c r="O919" s="4"/>
    </row>
    <row r="920" spans="15:15" x14ac:dyDescent="0.25">
      <c r="O920" s="4"/>
    </row>
    <row r="921" spans="15:15" x14ac:dyDescent="0.25">
      <c r="O921" s="4"/>
    </row>
    <row r="922" spans="15:15" x14ac:dyDescent="0.25">
      <c r="O922" s="4"/>
    </row>
    <row r="923" spans="15:15" x14ac:dyDescent="0.25">
      <c r="O923" s="4"/>
    </row>
    <row r="924" spans="15:15" x14ac:dyDescent="0.25">
      <c r="O924" s="4"/>
    </row>
    <row r="925" spans="15:15" x14ac:dyDescent="0.25">
      <c r="O925" s="4"/>
    </row>
    <row r="926" spans="15:15" x14ac:dyDescent="0.25">
      <c r="O926" s="4"/>
    </row>
    <row r="927" spans="15:15" x14ac:dyDescent="0.25">
      <c r="O927" s="4"/>
    </row>
    <row r="928" spans="15:15" x14ac:dyDescent="0.25">
      <c r="O928" s="4"/>
    </row>
    <row r="929" spans="15:15" x14ac:dyDescent="0.25">
      <c r="O929" s="4"/>
    </row>
    <row r="930" spans="15:15" x14ac:dyDescent="0.25">
      <c r="O930" s="4"/>
    </row>
    <row r="931" spans="15:15" x14ac:dyDescent="0.25">
      <c r="O931" s="4"/>
    </row>
    <row r="932" spans="15:15" x14ac:dyDescent="0.25">
      <c r="O932" s="4"/>
    </row>
    <row r="933" spans="15:15" x14ac:dyDescent="0.25">
      <c r="O933" s="4"/>
    </row>
    <row r="934" spans="15:15" x14ac:dyDescent="0.25">
      <c r="O934" s="4"/>
    </row>
    <row r="935" spans="15:15" x14ac:dyDescent="0.25">
      <c r="O935" s="4"/>
    </row>
    <row r="936" spans="15:15" x14ac:dyDescent="0.25">
      <c r="O936" s="4"/>
    </row>
    <row r="937" spans="15:15" x14ac:dyDescent="0.25">
      <c r="O937" s="4"/>
    </row>
    <row r="938" spans="15:15" x14ac:dyDescent="0.25">
      <c r="O938" s="4"/>
    </row>
    <row r="939" spans="15:15" x14ac:dyDescent="0.25">
      <c r="O939" s="4"/>
    </row>
    <row r="940" spans="15:15" x14ac:dyDescent="0.25">
      <c r="O940" s="4"/>
    </row>
    <row r="941" spans="15:15" x14ac:dyDescent="0.25">
      <c r="O941" s="4"/>
    </row>
    <row r="942" spans="15:15" x14ac:dyDescent="0.25">
      <c r="O942" s="4"/>
    </row>
    <row r="943" spans="15:15" x14ac:dyDescent="0.25">
      <c r="O943" s="4"/>
    </row>
    <row r="944" spans="15:15" x14ac:dyDescent="0.25">
      <c r="O944" s="4"/>
    </row>
    <row r="945" spans="15:15" x14ac:dyDescent="0.25">
      <c r="O945" s="4"/>
    </row>
    <row r="946" spans="15:15" x14ac:dyDescent="0.25">
      <c r="O946" s="4"/>
    </row>
    <row r="947" spans="15:15" x14ac:dyDescent="0.25">
      <c r="O947" s="4"/>
    </row>
    <row r="948" spans="15:15" x14ac:dyDescent="0.25">
      <c r="O948" s="4"/>
    </row>
    <row r="949" spans="15:15" x14ac:dyDescent="0.25">
      <c r="O949" s="4"/>
    </row>
    <row r="950" spans="15:15" x14ac:dyDescent="0.25">
      <c r="O950" s="4"/>
    </row>
    <row r="951" spans="15:15" x14ac:dyDescent="0.25">
      <c r="O951" s="4"/>
    </row>
    <row r="952" spans="15:15" x14ac:dyDescent="0.25">
      <c r="O952" s="4"/>
    </row>
    <row r="953" spans="15:15" x14ac:dyDescent="0.25">
      <c r="O953" s="4"/>
    </row>
    <row r="954" spans="15:15" x14ac:dyDescent="0.25">
      <c r="O954" s="4"/>
    </row>
    <row r="955" spans="15:15" x14ac:dyDescent="0.25">
      <c r="O955" s="4"/>
    </row>
    <row r="956" spans="15:15" x14ac:dyDescent="0.25">
      <c r="O956" s="4"/>
    </row>
    <row r="957" spans="15:15" x14ac:dyDescent="0.25">
      <c r="O957" s="4"/>
    </row>
    <row r="958" spans="15:15" x14ac:dyDescent="0.25">
      <c r="O958" s="4"/>
    </row>
    <row r="959" spans="15:15" x14ac:dyDescent="0.25">
      <c r="O959" s="4"/>
    </row>
    <row r="960" spans="15:15" x14ac:dyDescent="0.25">
      <c r="O960" s="4"/>
    </row>
    <row r="961" spans="15:15" x14ac:dyDescent="0.25">
      <c r="O961" s="4"/>
    </row>
    <row r="962" spans="15:15" x14ac:dyDescent="0.25">
      <c r="O962" s="4"/>
    </row>
    <row r="963" spans="15:15" x14ac:dyDescent="0.25">
      <c r="O963" s="4"/>
    </row>
    <row r="964" spans="15:15" x14ac:dyDescent="0.25">
      <c r="O964" s="4"/>
    </row>
    <row r="965" spans="15:15" x14ac:dyDescent="0.25">
      <c r="O965" s="4"/>
    </row>
    <row r="966" spans="15:15" x14ac:dyDescent="0.25">
      <c r="O966" s="4"/>
    </row>
    <row r="967" spans="15:15" x14ac:dyDescent="0.25">
      <c r="O967" s="4"/>
    </row>
    <row r="968" spans="15:15" x14ac:dyDescent="0.25">
      <c r="O968" s="4"/>
    </row>
    <row r="969" spans="15:15" x14ac:dyDescent="0.25">
      <c r="O969" s="4"/>
    </row>
    <row r="970" spans="15:15" x14ac:dyDescent="0.25">
      <c r="O970" s="4"/>
    </row>
    <row r="971" spans="15:15" x14ac:dyDescent="0.25">
      <c r="O971" s="4"/>
    </row>
    <row r="972" spans="15:15" x14ac:dyDescent="0.25">
      <c r="O972" s="4"/>
    </row>
    <row r="973" spans="15:15" x14ac:dyDescent="0.25">
      <c r="O973" s="4"/>
    </row>
    <row r="974" spans="15:15" x14ac:dyDescent="0.25">
      <c r="O974" s="4"/>
    </row>
    <row r="975" spans="15:15" x14ac:dyDescent="0.25">
      <c r="O975" s="4"/>
    </row>
    <row r="976" spans="15:15" x14ac:dyDescent="0.25">
      <c r="O976" s="4"/>
    </row>
    <row r="977" spans="15:15" x14ac:dyDescent="0.25">
      <c r="O977" s="4"/>
    </row>
    <row r="978" spans="15:15" x14ac:dyDescent="0.25">
      <c r="O978" s="4"/>
    </row>
    <row r="979" spans="15:15" x14ac:dyDescent="0.25">
      <c r="O979" s="4"/>
    </row>
    <row r="980" spans="15:15" x14ac:dyDescent="0.25">
      <c r="O980" s="4"/>
    </row>
    <row r="981" spans="15:15" x14ac:dyDescent="0.25">
      <c r="O981" s="4"/>
    </row>
    <row r="982" spans="15:15" x14ac:dyDescent="0.25">
      <c r="O982" s="4"/>
    </row>
    <row r="983" spans="15:15" x14ac:dyDescent="0.25">
      <c r="O983" s="4"/>
    </row>
    <row r="984" spans="15:15" x14ac:dyDescent="0.25">
      <c r="O984" s="4"/>
    </row>
    <row r="985" spans="15:15" x14ac:dyDescent="0.25">
      <c r="O985" s="4"/>
    </row>
    <row r="986" spans="15:15" x14ac:dyDescent="0.25">
      <c r="O986" s="4"/>
    </row>
    <row r="987" spans="15:15" x14ac:dyDescent="0.25">
      <c r="O987" s="4"/>
    </row>
    <row r="988" spans="15:15" x14ac:dyDescent="0.25">
      <c r="O988" s="4"/>
    </row>
    <row r="989" spans="15:15" x14ac:dyDescent="0.25">
      <c r="O989" s="4"/>
    </row>
    <row r="990" spans="15:15" x14ac:dyDescent="0.25">
      <c r="O990" s="4"/>
    </row>
    <row r="991" spans="15:15" x14ac:dyDescent="0.25">
      <c r="O991" s="4"/>
    </row>
    <row r="992" spans="15:15" x14ac:dyDescent="0.25">
      <c r="O992" s="4"/>
    </row>
    <row r="993" spans="15:15" x14ac:dyDescent="0.25">
      <c r="O993" s="4"/>
    </row>
    <row r="994" spans="15:15" x14ac:dyDescent="0.25">
      <c r="O994" s="4"/>
    </row>
    <row r="995" spans="15:15" x14ac:dyDescent="0.25">
      <c r="O995" s="4"/>
    </row>
    <row r="996" spans="15:15" x14ac:dyDescent="0.25">
      <c r="O996" s="4"/>
    </row>
    <row r="997" spans="15:15" x14ac:dyDescent="0.25">
      <c r="O997" s="4"/>
    </row>
    <row r="998" spans="15:15" x14ac:dyDescent="0.25">
      <c r="O998" s="4"/>
    </row>
    <row r="999" spans="15:15" x14ac:dyDescent="0.25">
      <c r="O999" s="4"/>
    </row>
    <row r="1000" spans="15:15" x14ac:dyDescent="0.25">
      <c r="O1000" s="4"/>
    </row>
    <row r="1001" spans="15:15" x14ac:dyDescent="0.25">
      <c r="O1001" s="4"/>
    </row>
    <row r="1002" spans="15:15" x14ac:dyDescent="0.25">
      <c r="O1002" s="4"/>
    </row>
    <row r="1003" spans="15:15" x14ac:dyDescent="0.25">
      <c r="O1003" s="4"/>
    </row>
    <row r="1004" spans="15:15" x14ac:dyDescent="0.25">
      <c r="O1004" s="4"/>
    </row>
    <row r="1005" spans="15:15" x14ac:dyDescent="0.25">
      <c r="O1005" s="4"/>
    </row>
    <row r="1006" spans="15:15" x14ac:dyDescent="0.25">
      <c r="O1006" s="4"/>
    </row>
    <row r="1007" spans="15:15" x14ac:dyDescent="0.25">
      <c r="O1007" s="4"/>
    </row>
    <row r="1008" spans="15:15" x14ac:dyDescent="0.25">
      <c r="O1008" s="4"/>
    </row>
    <row r="1009" spans="15:15" x14ac:dyDescent="0.25">
      <c r="O1009" s="4"/>
    </row>
    <row r="1010" spans="15:15" x14ac:dyDescent="0.25">
      <c r="O1010" s="4"/>
    </row>
    <row r="1011" spans="15:15" x14ac:dyDescent="0.25">
      <c r="O1011" s="4"/>
    </row>
    <row r="1012" spans="15:15" x14ac:dyDescent="0.25">
      <c r="O1012" s="4"/>
    </row>
    <row r="1013" spans="15:15" x14ac:dyDescent="0.25">
      <c r="O1013" s="4"/>
    </row>
    <row r="1014" spans="15:15" x14ac:dyDescent="0.25">
      <c r="O1014" s="4"/>
    </row>
    <row r="1015" spans="15:15" x14ac:dyDescent="0.25">
      <c r="O1015" s="4"/>
    </row>
    <row r="1016" spans="15:15" x14ac:dyDescent="0.25">
      <c r="O1016" s="4"/>
    </row>
    <row r="1017" spans="15:15" x14ac:dyDescent="0.25">
      <c r="O1017" s="4"/>
    </row>
    <row r="1018" spans="15:15" x14ac:dyDescent="0.25">
      <c r="O1018" s="4"/>
    </row>
    <row r="1019" spans="15:15" x14ac:dyDescent="0.25">
      <c r="O1019" s="4"/>
    </row>
    <row r="1020" spans="15:15" x14ac:dyDescent="0.25">
      <c r="O1020" s="4"/>
    </row>
    <row r="1021" spans="15:15" x14ac:dyDescent="0.25">
      <c r="O1021" s="4"/>
    </row>
    <row r="1022" spans="15:15" x14ac:dyDescent="0.25">
      <c r="O1022" s="4"/>
    </row>
    <row r="1023" spans="15:15" x14ac:dyDescent="0.25">
      <c r="O1023" s="4"/>
    </row>
    <row r="1024" spans="15:15" x14ac:dyDescent="0.25">
      <c r="O1024" s="4"/>
    </row>
    <row r="1025" spans="15:15" x14ac:dyDescent="0.25">
      <c r="O1025" s="4"/>
    </row>
    <row r="1026" spans="15:15" x14ac:dyDescent="0.25">
      <c r="O1026" s="4"/>
    </row>
    <row r="1027" spans="15:15" x14ac:dyDescent="0.25">
      <c r="O1027" s="4"/>
    </row>
    <row r="1028" spans="15:15" x14ac:dyDescent="0.25">
      <c r="O1028" s="4"/>
    </row>
    <row r="1029" spans="15:15" x14ac:dyDescent="0.25">
      <c r="O1029" s="4"/>
    </row>
    <row r="1030" spans="15:15" x14ac:dyDescent="0.25">
      <c r="O1030" s="4"/>
    </row>
    <row r="1031" spans="15:15" x14ac:dyDescent="0.25">
      <c r="O1031" s="4"/>
    </row>
    <row r="1032" spans="15:15" x14ac:dyDescent="0.25">
      <c r="O1032" s="4"/>
    </row>
    <row r="1033" spans="15:15" x14ac:dyDescent="0.25">
      <c r="O1033" s="4"/>
    </row>
    <row r="1034" spans="15:15" x14ac:dyDescent="0.25">
      <c r="O1034" s="4"/>
    </row>
    <row r="1035" spans="15:15" x14ac:dyDescent="0.25">
      <c r="O1035" s="4"/>
    </row>
    <row r="1036" spans="15:15" x14ac:dyDescent="0.25">
      <c r="O1036" s="4"/>
    </row>
    <row r="1037" spans="15:15" x14ac:dyDescent="0.25">
      <c r="O1037" s="4"/>
    </row>
    <row r="1038" spans="15:15" x14ac:dyDescent="0.25">
      <c r="O1038" s="4"/>
    </row>
    <row r="1039" spans="15:15" x14ac:dyDescent="0.25">
      <c r="O1039" s="4"/>
    </row>
    <row r="1040" spans="15:15" x14ac:dyDescent="0.25">
      <c r="O1040" s="4"/>
    </row>
    <row r="1041" spans="15:15" x14ac:dyDescent="0.25">
      <c r="O1041" s="4"/>
    </row>
    <row r="1042" spans="15:15" x14ac:dyDescent="0.25">
      <c r="O1042" s="4"/>
    </row>
    <row r="1043" spans="15:15" x14ac:dyDescent="0.25">
      <c r="O1043" s="4"/>
    </row>
    <row r="1044" spans="15:15" x14ac:dyDescent="0.25">
      <c r="O1044" s="4"/>
    </row>
    <row r="1045" spans="15:15" x14ac:dyDescent="0.25">
      <c r="O1045" s="4"/>
    </row>
    <row r="1046" spans="15:15" x14ac:dyDescent="0.25">
      <c r="O1046" s="4"/>
    </row>
    <row r="1047" spans="15:15" x14ac:dyDescent="0.25">
      <c r="O1047" s="4"/>
    </row>
    <row r="1048" spans="15:15" x14ac:dyDescent="0.25">
      <c r="O1048" s="4"/>
    </row>
    <row r="1049" spans="15:15" x14ac:dyDescent="0.25">
      <c r="O1049" s="4"/>
    </row>
    <row r="1050" spans="15:15" x14ac:dyDescent="0.25">
      <c r="O1050" s="4"/>
    </row>
    <row r="1051" spans="15:15" x14ac:dyDescent="0.25">
      <c r="O1051" s="4"/>
    </row>
    <row r="1052" spans="15:15" x14ac:dyDescent="0.25">
      <c r="O1052" s="4"/>
    </row>
    <row r="1053" spans="15:15" x14ac:dyDescent="0.25">
      <c r="O1053" s="4"/>
    </row>
    <row r="1054" spans="15:15" x14ac:dyDescent="0.25">
      <c r="O1054" s="4"/>
    </row>
    <row r="1055" spans="15:15" x14ac:dyDescent="0.25">
      <c r="O1055" s="4"/>
    </row>
    <row r="1056" spans="15:15" x14ac:dyDescent="0.25">
      <c r="O1056" s="4"/>
    </row>
    <row r="1057" spans="15:15" x14ac:dyDescent="0.25">
      <c r="O1057" s="4"/>
    </row>
    <row r="1058" spans="15:15" x14ac:dyDescent="0.25">
      <c r="O1058" s="4"/>
    </row>
    <row r="1059" spans="15:15" x14ac:dyDescent="0.25">
      <c r="O1059" s="4"/>
    </row>
    <row r="1060" spans="15:15" x14ac:dyDescent="0.25">
      <c r="O1060" s="4"/>
    </row>
    <row r="1061" spans="15:15" x14ac:dyDescent="0.25">
      <c r="O1061" s="4"/>
    </row>
    <row r="1062" spans="15:15" x14ac:dyDescent="0.25">
      <c r="O1062" s="4"/>
    </row>
    <row r="1063" spans="15:15" x14ac:dyDescent="0.25">
      <c r="O1063" s="4"/>
    </row>
    <row r="1064" spans="15:15" x14ac:dyDescent="0.25">
      <c r="O1064" s="4"/>
    </row>
    <row r="1065" spans="15:15" x14ac:dyDescent="0.25">
      <c r="O1065" s="4"/>
    </row>
    <row r="1066" spans="15:15" x14ac:dyDescent="0.25">
      <c r="O1066" s="4"/>
    </row>
    <row r="1067" spans="15:15" x14ac:dyDescent="0.25">
      <c r="O1067" s="4"/>
    </row>
    <row r="1068" spans="15:15" x14ac:dyDescent="0.25">
      <c r="O1068" s="4"/>
    </row>
    <row r="1069" spans="15:15" x14ac:dyDescent="0.25">
      <c r="O1069" s="4"/>
    </row>
    <row r="1070" spans="15:15" x14ac:dyDescent="0.25">
      <c r="O1070" s="4"/>
    </row>
    <row r="1071" spans="15:15" x14ac:dyDescent="0.25">
      <c r="O1071" s="4"/>
    </row>
    <row r="1072" spans="15:15" x14ac:dyDescent="0.25">
      <c r="O1072" s="4"/>
    </row>
    <row r="1073" spans="15:15" x14ac:dyDescent="0.25">
      <c r="O1073" s="4"/>
    </row>
    <row r="1074" spans="15:15" x14ac:dyDescent="0.25">
      <c r="O1074" s="4"/>
    </row>
    <row r="1075" spans="15:15" x14ac:dyDescent="0.25">
      <c r="O1075" s="4"/>
    </row>
    <row r="1076" spans="15:15" x14ac:dyDescent="0.25">
      <c r="O1076" s="4"/>
    </row>
    <row r="1077" spans="15:15" x14ac:dyDescent="0.25">
      <c r="O1077" s="4"/>
    </row>
    <row r="1078" spans="15:15" x14ac:dyDescent="0.25">
      <c r="O1078" s="4"/>
    </row>
    <row r="1079" spans="15:15" x14ac:dyDescent="0.25">
      <c r="O1079" s="4"/>
    </row>
    <row r="1080" spans="15:15" x14ac:dyDescent="0.25">
      <c r="O1080" s="4"/>
    </row>
    <row r="1081" spans="15:15" x14ac:dyDescent="0.25">
      <c r="O1081" s="4"/>
    </row>
    <row r="1082" spans="15:15" x14ac:dyDescent="0.25">
      <c r="O1082" s="4"/>
    </row>
    <row r="1083" spans="15:15" x14ac:dyDescent="0.25">
      <c r="O1083" s="4"/>
    </row>
    <row r="1084" spans="15:15" x14ac:dyDescent="0.25">
      <c r="O1084" s="4"/>
    </row>
    <row r="1085" spans="15:15" x14ac:dyDescent="0.25">
      <c r="O1085" s="4"/>
    </row>
    <row r="1086" spans="15:15" x14ac:dyDescent="0.25">
      <c r="O1086" s="4"/>
    </row>
    <row r="1087" spans="15:15" x14ac:dyDescent="0.25">
      <c r="O1087" s="4"/>
    </row>
    <row r="1088" spans="15:15" x14ac:dyDescent="0.25">
      <c r="O1088" s="4"/>
    </row>
    <row r="1089" spans="15:15" x14ac:dyDescent="0.25">
      <c r="O1089" s="4"/>
    </row>
    <row r="1090" spans="15:15" x14ac:dyDescent="0.25">
      <c r="O1090" s="4"/>
    </row>
    <row r="1091" spans="15:15" x14ac:dyDescent="0.25">
      <c r="O1091" s="4"/>
    </row>
    <row r="1092" spans="15:15" x14ac:dyDescent="0.25">
      <c r="O1092" s="4"/>
    </row>
    <row r="1093" spans="15:15" x14ac:dyDescent="0.25">
      <c r="O1093" s="4"/>
    </row>
    <row r="1094" spans="15:15" x14ac:dyDescent="0.25">
      <c r="O1094" s="4"/>
    </row>
    <row r="1095" spans="15:15" x14ac:dyDescent="0.25">
      <c r="O1095" s="4"/>
    </row>
    <row r="1096" spans="15:15" x14ac:dyDescent="0.25">
      <c r="O1096" s="4"/>
    </row>
    <row r="1097" spans="15:15" x14ac:dyDescent="0.25">
      <c r="O1097" s="4"/>
    </row>
    <row r="1098" spans="15:15" x14ac:dyDescent="0.25">
      <c r="O1098" s="4"/>
    </row>
    <row r="1099" spans="15:15" x14ac:dyDescent="0.25">
      <c r="O1099" s="4"/>
    </row>
    <row r="1100" spans="15:15" x14ac:dyDescent="0.25">
      <c r="O1100" s="4"/>
    </row>
    <row r="1101" spans="15:15" x14ac:dyDescent="0.25">
      <c r="O1101" s="4"/>
    </row>
    <row r="1102" spans="15:15" x14ac:dyDescent="0.25">
      <c r="O1102" s="4"/>
    </row>
    <row r="1103" spans="15:15" x14ac:dyDescent="0.25">
      <c r="O1103" s="4"/>
    </row>
    <row r="1104" spans="15:15" x14ac:dyDescent="0.25">
      <c r="O1104" s="4"/>
    </row>
    <row r="1105" spans="15:15" x14ac:dyDescent="0.25">
      <c r="O1105" s="4"/>
    </row>
    <row r="1106" spans="15:15" x14ac:dyDescent="0.25">
      <c r="O1106" s="4"/>
    </row>
    <row r="1107" spans="15:15" x14ac:dyDescent="0.25">
      <c r="O1107" s="4"/>
    </row>
    <row r="1108" spans="15:15" x14ac:dyDescent="0.25">
      <c r="O1108" s="4"/>
    </row>
    <row r="1109" spans="15:15" x14ac:dyDescent="0.25">
      <c r="O1109" s="4"/>
    </row>
    <row r="1110" spans="15:15" x14ac:dyDescent="0.25">
      <c r="O1110" s="4"/>
    </row>
    <row r="1111" spans="15:15" x14ac:dyDescent="0.25">
      <c r="O1111" s="4"/>
    </row>
    <row r="1112" spans="15:15" x14ac:dyDescent="0.25">
      <c r="O1112" s="4"/>
    </row>
    <row r="1113" spans="15:15" x14ac:dyDescent="0.25">
      <c r="O1113" s="4"/>
    </row>
    <row r="1114" spans="15:15" x14ac:dyDescent="0.25">
      <c r="O1114" s="4"/>
    </row>
    <row r="1115" spans="15:15" x14ac:dyDescent="0.25">
      <c r="O1115" s="4"/>
    </row>
    <row r="1116" spans="15:15" x14ac:dyDescent="0.25">
      <c r="O1116" s="4"/>
    </row>
    <row r="1117" spans="15:15" x14ac:dyDescent="0.25">
      <c r="O1117" s="4"/>
    </row>
    <row r="1118" spans="15:15" x14ac:dyDescent="0.25">
      <c r="O1118" s="4"/>
    </row>
    <row r="1119" spans="15:15" x14ac:dyDescent="0.25">
      <c r="O1119" s="4"/>
    </row>
    <row r="1120" spans="15:15" x14ac:dyDescent="0.25">
      <c r="O1120" s="4"/>
    </row>
    <row r="1121" spans="15:15" x14ac:dyDescent="0.25">
      <c r="O1121" s="4"/>
    </row>
    <row r="1122" spans="15:15" x14ac:dyDescent="0.25">
      <c r="O1122" s="4"/>
    </row>
    <row r="1123" spans="15:15" x14ac:dyDescent="0.25">
      <c r="O1123" s="4"/>
    </row>
    <row r="1124" spans="15:15" x14ac:dyDescent="0.25">
      <c r="O1124" s="4"/>
    </row>
    <row r="1125" spans="15:15" x14ac:dyDescent="0.25">
      <c r="O1125" s="4"/>
    </row>
    <row r="1126" spans="15:15" x14ac:dyDescent="0.25">
      <c r="O1126" s="4"/>
    </row>
    <row r="1127" spans="15:15" x14ac:dyDescent="0.25">
      <c r="O1127" s="4"/>
    </row>
    <row r="1128" spans="15:15" x14ac:dyDescent="0.25">
      <c r="O1128" s="4"/>
    </row>
    <row r="1129" spans="15:15" x14ac:dyDescent="0.25">
      <c r="O1129" s="4"/>
    </row>
    <row r="1130" spans="15:15" x14ac:dyDescent="0.25">
      <c r="O1130" s="4"/>
    </row>
    <row r="1131" spans="15:15" x14ac:dyDescent="0.25">
      <c r="O1131" s="4"/>
    </row>
    <row r="1132" spans="15:15" x14ac:dyDescent="0.25">
      <c r="O1132" s="4"/>
    </row>
    <row r="1133" spans="15:15" x14ac:dyDescent="0.25">
      <c r="O1133" s="4"/>
    </row>
    <row r="1134" spans="15:15" x14ac:dyDescent="0.25">
      <c r="O1134" s="4"/>
    </row>
    <row r="1135" spans="15:15" x14ac:dyDescent="0.25">
      <c r="O1135" s="4"/>
    </row>
    <row r="1136" spans="15:15" x14ac:dyDescent="0.25">
      <c r="O1136" s="4"/>
    </row>
    <row r="1137" spans="15:15" x14ac:dyDescent="0.25">
      <c r="O1137" s="4"/>
    </row>
    <row r="1138" spans="15:15" x14ac:dyDescent="0.25">
      <c r="O1138" s="4"/>
    </row>
    <row r="1139" spans="15:15" x14ac:dyDescent="0.25">
      <c r="O1139" s="4"/>
    </row>
    <row r="1140" spans="15:15" x14ac:dyDescent="0.25">
      <c r="O1140" s="4"/>
    </row>
    <row r="1141" spans="15:15" x14ac:dyDescent="0.25">
      <c r="O1141" s="4"/>
    </row>
    <row r="1142" spans="15:15" x14ac:dyDescent="0.25">
      <c r="O1142" s="4"/>
    </row>
    <row r="1143" spans="15:15" x14ac:dyDescent="0.25">
      <c r="O1143" s="4"/>
    </row>
    <row r="1144" spans="15:15" x14ac:dyDescent="0.25">
      <c r="O1144" s="4"/>
    </row>
    <row r="1145" spans="15:15" x14ac:dyDescent="0.25">
      <c r="O1145" s="4"/>
    </row>
    <row r="1146" spans="15:15" x14ac:dyDescent="0.25">
      <c r="O1146" s="4"/>
    </row>
    <row r="1147" spans="15:15" x14ac:dyDescent="0.25">
      <c r="O1147" s="4"/>
    </row>
    <row r="1148" spans="15:15" x14ac:dyDescent="0.25">
      <c r="O1148" s="4"/>
    </row>
    <row r="1149" spans="15:15" x14ac:dyDescent="0.25">
      <c r="O1149" s="4"/>
    </row>
    <row r="1150" spans="15:15" x14ac:dyDescent="0.25">
      <c r="O1150" s="4"/>
    </row>
    <row r="1151" spans="15:15" x14ac:dyDescent="0.25">
      <c r="O1151" s="4"/>
    </row>
    <row r="1152" spans="15:15" x14ac:dyDescent="0.25">
      <c r="O1152" s="4"/>
    </row>
    <row r="1153" spans="15:15" x14ac:dyDescent="0.25">
      <c r="O1153" s="4"/>
    </row>
    <row r="1154" spans="15:15" x14ac:dyDescent="0.25">
      <c r="O1154" s="4"/>
    </row>
    <row r="1155" spans="15:15" x14ac:dyDescent="0.25">
      <c r="O1155" s="4"/>
    </row>
    <row r="1156" spans="15:15" x14ac:dyDescent="0.25">
      <c r="O1156" s="4"/>
    </row>
    <row r="1157" spans="15:15" x14ac:dyDescent="0.25">
      <c r="O1157" s="4"/>
    </row>
    <row r="1158" spans="15:15" x14ac:dyDescent="0.25">
      <c r="O1158" s="4"/>
    </row>
    <row r="1159" spans="15:15" x14ac:dyDescent="0.25">
      <c r="O1159" s="4"/>
    </row>
    <row r="1160" spans="15:15" x14ac:dyDescent="0.25">
      <c r="O1160" s="4"/>
    </row>
    <row r="1161" spans="15:15" x14ac:dyDescent="0.25">
      <c r="O1161" s="4"/>
    </row>
    <row r="1162" spans="15:15" x14ac:dyDescent="0.25">
      <c r="O1162" s="4"/>
    </row>
    <row r="1163" spans="15:15" x14ac:dyDescent="0.25">
      <c r="O1163" s="4"/>
    </row>
    <row r="1164" spans="15:15" x14ac:dyDescent="0.25">
      <c r="O1164" s="4"/>
    </row>
    <row r="1165" spans="15:15" x14ac:dyDescent="0.25">
      <c r="O1165" s="4"/>
    </row>
    <row r="1166" spans="15:15" x14ac:dyDescent="0.25">
      <c r="O1166" s="4"/>
    </row>
    <row r="1167" spans="15:15" x14ac:dyDescent="0.25">
      <c r="O1167" s="4"/>
    </row>
    <row r="1168" spans="15:15" x14ac:dyDescent="0.25">
      <c r="O1168" s="4"/>
    </row>
    <row r="1169" spans="15:15" x14ac:dyDescent="0.25">
      <c r="O1169" s="4"/>
    </row>
    <row r="1170" spans="15:15" x14ac:dyDescent="0.25">
      <c r="O1170" s="4"/>
    </row>
    <row r="1171" spans="15:15" x14ac:dyDescent="0.25">
      <c r="O1171" s="4"/>
    </row>
    <row r="1172" spans="15:15" x14ac:dyDescent="0.25">
      <c r="O1172" s="4"/>
    </row>
    <row r="1173" spans="15:15" x14ac:dyDescent="0.25">
      <c r="O1173" s="4"/>
    </row>
    <row r="1174" spans="15:15" x14ac:dyDescent="0.25">
      <c r="O1174" s="4"/>
    </row>
    <row r="1175" spans="15:15" x14ac:dyDescent="0.25">
      <c r="O1175" s="4"/>
    </row>
    <row r="1176" spans="15:15" x14ac:dyDescent="0.25">
      <c r="O1176" s="4"/>
    </row>
    <row r="1177" spans="15:15" x14ac:dyDescent="0.25">
      <c r="O1177" s="4"/>
    </row>
    <row r="1178" spans="15:15" x14ac:dyDescent="0.25">
      <c r="O1178" s="4"/>
    </row>
    <row r="1179" spans="15:15" x14ac:dyDescent="0.25">
      <c r="O1179" s="4"/>
    </row>
    <row r="1180" spans="15:15" x14ac:dyDescent="0.25">
      <c r="O1180" s="4"/>
    </row>
    <row r="1181" spans="15:15" x14ac:dyDescent="0.25">
      <c r="O1181" s="4"/>
    </row>
    <row r="1182" spans="15:15" x14ac:dyDescent="0.25">
      <c r="O1182" s="4"/>
    </row>
    <row r="1183" spans="15:15" x14ac:dyDescent="0.25">
      <c r="O1183" s="4"/>
    </row>
    <row r="1184" spans="15:15" x14ac:dyDescent="0.25">
      <c r="O1184" s="4"/>
    </row>
    <row r="1185" spans="15:15" x14ac:dyDescent="0.25">
      <c r="O1185" s="4"/>
    </row>
    <row r="1186" spans="15:15" x14ac:dyDescent="0.25">
      <c r="O1186" s="4"/>
    </row>
    <row r="1187" spans="15:15" x14ac:dyDescent="0.25">
      <c r="O1187" s="4"/>
    </row>
    <row r="1188" spans="15:15" x14ac:dyDescent="0.25">
      <c r="O1188" s="4"/>
    </row>
    <row r="1189" spans="15:15" x14ac:dyDescent="0.25">
      <c r="O1189" s="4"/>
    </row>
    <row r="1190" spans="15:15" x14ac:dyDescent="0.25">
      <c r="O1190" s="4"/>
    </row>
    <row r="1191" spans="15:15" x14ac:dyDescent="0.25">
      <c r="O1191" s="4"/>
    </row>
    <row r="1192" spans="15:15" x14ac:dyDescent="0.25">
      <c r="O1192" s="4"/>
    </row>
    <row r="1193" spans="15:15" x14ac:dyDescent="0.25">
      <c r="O1193" s="4"/>
    </row>
    <row r="1194" spans="15:15" x14ac:dyDescent="0.25">
      <c r="O1194" s="4"/>
    </row>
    <row r="1195" spans="15:15" x14ac:dyDescent="0.25">
      <c r="O1195" s="4"/>
    </row>
    <row r="1196" spans="15:15" x14ac:dyDescent="0.25">
      <c r="O1196" s="4"/>
    </row>
    <row r="1197" spans="15:15" x14ac:dyDescent="0.25">
      <c r="O1197" s="4"/>
    </row>
    <row r="1198" spans="15:15" x14ac:dyDescent="0.25">
      <c r="O1198" s="4"/>
    </row>
    <row r="1199" spans="15:15" x14ac:dyDescent="0.25">
      <c r="O1199" s="4"/>
    </row>
    <row r="1200" spans="15:15" x14ac:dyDescent="0.25">
      <c r="O1200" s="4"/>
    </row>
    <row r="1201" spans="15:15" x14ac:dyDescent="0.25">
      <c r="O1201" s="4"/>
    </row>
    <row r="1202" spans="15:15" x14ac:dyDescent="0.25">
      <c r="O1202" s="4"/>
    </row>
    <row r="1203" spans="15:15" x14ac:dyDescent="0.25">
      <c r="O1203" s="4"/>
    </row>
    <row r="1204" spans="15:15" x14ac:dyDescent="0.25">
      <c r="O1204" s="4"/>
    </row>
    <row r="1205" spans="15:15" x14ac:dyDescent="0.25">
      <c r="O1205" s="4"/>
    </row>
    <row r="1206" spans="15:15" x14ac:dyDescent="0.25">
      <c r="O1206" s="4"/>
    </row>
    <row r="1207" spans="15:15" x14ac:dyDescent="0.25">
      <c r="O1207" s="4"/>
    </row>
    <row r="1208" spans="15:15" x14ac:dyDescent="0.25">
      <c r="O1208" s="4"/>
    </row>
    <row r="1209" spans="15:15" x14ac:dyDescent="0.25">
      <c r="O1209" s="4"/>
    </row>
    <row r="1210" spans="15:15" x14ac:dyDescent="0.25">
      <c r="O1210" s="4"/>
    </row>
    <row r="1211" spans="15:15" x14ac:dyDescent="0.25">
      <c r="O1211" s="4"/>
    </row>
    <row r="1212" spans="15:15" x14ac:dyDescent="0.25">
      <c r="O1212" s="4"/>
    </row>
    <row r="1213" spans="15:15" x14ac:dyDescent="0.25">
      <c r="O1213" s="4"/>
    </row>
    <row r="1214" spans="15:15" x14ac:dyDescent="0.25">
      <c r="O1214" s="4"/>
    </row>
    <row r="1215" spans="15:15" x14ac:dyDescent="0.25">
      <c r="O1215" s="4"/>
    </row>
    <row r="1216" spans="15:15" x14ac:dyDescent="0.25">
      <c r="O1216" s="4"/>
    </row>
    <row r="1217" spans="15:15" x14ac:dyDescent="0.25">
      <c r="O1217" s="4"/>
    </row>
    <row r="1218" spans="15:15" x14ac:dyDescent="0.25">
      <c r="O1218" s="4"/>
    </row>
    <row r="1219" spans="15:15" x14ac:dyDescent="0.25">
      <c r="O1219" s="4"/>
    </row>
    <row r="1220" spans="15:15" x14ac:dyDescent="0.25">
      <c r="O1220" s="4"/>
    </row>
    <row r="1221" spans="15:15" x14ac:dyDescent="0.25">
      <c r="O1221" s="4"/>
    </row>
    <row r="1222" spans="15:15" x14ac:dyDescent="0.25">
      <c r="O1222" s="4"/>
    </row>
    <row r="1223" spans="15:15" x14ac:dyDescent="0.25">
      <c r="O1223" s="4"/>
    </row>
    <row r="1224" spans="15:15" x14ac:dyDescent="0.25">
      <c r="O1224" s="4"/>
    </row>
    <row r="1225" spans="15:15" x14ac:dyDescent="0.25">
      <c r="O1225" s="4"/>
    </row>
    <row r="1226" spans="15:15" x14ac:dyDescent="0.25">
      <c r="O1226" s="4"/>
    </row>
    <row r="1227" spans="15:15" x14ac:dyDescent="0.25">
      <c r="O1227" s="4"/>
    </row>
    <row r="1228" spans="15:15" x14ac:dyDescent="0.25">
      <c r="O1228" s="4"/>
    </row>
    <row r="1229" spans="15:15" x14ac:dyDescent="0.25">
      <c r="O1229" s="4"/>
    </row>
    <row r="1230" spans="15:15" x14ac:dyDescent="0.25">
      <c r="O1230" s="4"/>
    </row>
    <row r="1231" spans="15:15" x14ac:dyDescent="0.25">
      <c r="O1231" s="4"/>
    </row>
    <row r="1232" spans="15:15" x14ac:dyDescent="0.25">
      <c r="O1232" s="4"/>
    </row>
    <row r="1233" spans="15:15" x14ac:dyDescent="0.25">
      <c r="O1233" s="4"/>
    </row>
    <row r="1234" spans="15:15" x14ac:dyDescent="0.25">
      <c r="O1234" s="4"/>
    </row>
    <row r="1235" spans="15:15" x14ac:dyDescent="0.25">
      <c r="O1235" s="4"/>
    </row>
    <row r="1236" spans="15:15" x14ac:dyDescent="0.25">
      <c r="O1236" s="4"/>
    </row>
    <row r="1237" spans="15:15" x14ac:dyDescent="0.25">
      <c r="O1237" s="4"/>
    </row>
    <row r="1238" spans="15:15" x14ac:dyDescent="0.25">
      <c r="O1238" s="4"/>
    </row>
    <row r="1239" spans="15:15" x14ac:dyDescent="0.25">
      <c r="O1239" s="4"/>
    </row>
    <row r="1240" spans="15:15" x14ac:dyDescent="0.25">
      <c r="O1240" s="4"/>
    </row>
    <row r="1241" spans="15:15" x14ac:dyDescent="0.25">
      <c r="O1241" s="4"/>
    </row>
    <row r="1242" spans="15:15" x14ac:dyDescent="0.25">
      <c r="O1242" s="4"/>
    </row>
    <row r="1243" spans="15:15" x14ac:dyDescent="0.25">
      <c r="O1243" s="4"/>
    </row>
    <row r="1244" spans="15:15" x14ac:dyDescent="0.25">
      <c r="O1244" s="4"/>
    </row>
    <row r="1245" spans="15:15" x14ac:dyDescent="0.25">
      <c r="O1245" s="4"/>
    </row>
    <row r="1246" spans="15:15" x14ac:dyDescent="0.25">
      <c r="O1246" s="4"/>
    </row>
    <row r="1247" spans="15:15" x14ac:dyDescent="0.25">
      <c r="O1247" s="4"/>
    </row>
    <row r="1248" spans="15:15" x14ac:dyDescent="0.25">
      <c r="O1248" s="4"/>
    </row>
    <row r="1249" spans="15:15" x14ac:dyDescent="0.25">
      <c r="O1249" s="4"/>
    </row>
    <row r="1250" spans="15:15" x14ac:dyDescent="0.25">
      <c r="O1250" s="4"/>
    </row>
    <row r="1251" spans="15:15" x14ac:dyDescent="0.25">
      <c r="O1251" s="4"/>
    </row>
    <row r="1252" spans="15:15" x14ac:dyDescent="0.25">
      <c r="O1252" s="4"/>
    </row>
    <row r="1253" spans="15:15" x14ac:dyDescent="0.25">
      <c r="O1253" s="4"/>
    </row>
    <row r="1254" spans="15:15" x14ac:dyDescent="0.25">
      <c r="O1254" s="4"/>
    </row>
    <row r="1255" spans="15:15" x14ac:dyDescent="0.25">
      <c r="O1255" s="4"/>
    </row>
    <row r="1256" spans="15:15" x14ac:dyDescent="0.25">
      <c r="O1256" s="4"/>
    </row>
    <row r="1257" spans="15:15" x14ac:dyDescent="0.25">
      <c r="O1257" s="4"/>
    </row>
    <row r="1258" spans="15:15" x14ac:dyDescent="0.25">
      <c r="O1258" s="4"/>
    </row>
    <row r="1259" spans="15:15" x14ac:dyDescent="0.25">
      <c r="O1259" s="4"/>
    </row>
    <row r="1260" spans="15:15" x14ac:dyDescent="0.25">
      <c r="O1260" s="4"/>
    </row>
    <row r="1261" spans="15:15" x14ac:dyDescent="0.25">
      <c r="O1261" s="4"/>
    </row>
    <row r="1262" spans="15:15" x14ac:dyDescent="0.25">
      <c r="O1262" s="4"/>
    </row>
    <row r="1263" spans="15:15" x14ac:dyDescent="0.25">
      <c r="O1263" s="4"/>
    </row>
    <row r="1264" spans="15:15" x14ac:dyDescent="0.25">
      <c r="O1264" s="4"/>
    </row>
    <row r="1265" spans="15:15" x14ac:dyDescent="0.25">
      <c r="O1265" s="4"/>
    </row>
    <row r="1266" spans="15:15" x14ac:dyDescent="0.25">
      <c r="O1266" s="4"/>
    </row>
    <row r="1267" spans="15:15" x14ac:dyDescent="0.25">
      <c r="O1267" s="4"/>
    </row>
    <row r="1268" spans="15:15" x14ac:dyDescent="0.25">
      <c r="O1268" s="4"/>
    </row>
    <row r="1269" spans="15:15" x14ac:dyDescent="0.25">
      <c r="O1269" s="4"/>
    </row>
    <row r="1270" spans="15:15" x14ac:dyDescent="0.25">
      <c r="O1270" s="4"/>
    </row>
    <row r="1271" spans="15:15" x14ac:dyDescent="0.25">
      <c r="O1271" s="4"/>
    </row>
    <row r="1272" spans="15:15" x14ac:dyDescent="0.25">
      <c r="O1272" s="4"/>
    </row>
    <row r="1273" spans="15:15" x14ac:dyDescent="0.25">
      <c r="O1273" s="4"/>
    </row>
    <row r="1274" spans="15:15" x14ac:dyDescent="0.25">
      <c r="O1274" s="4"/>
    </row>
    <row r="1275" spans="15:15" x14ac:dyDescent="0.25">
      <c r="O1275" s="4"/>
    </row>
    <row r="1276" spans="15:15" x14ac:dyDescent="0.25">
      <c r="O1276" s="4"/>
    </row>
    <row r="1277" spans="15:15" x14ac:dyDescent="0.25">
      <c r="O1277" s="4"/>
    </row>
    <row r="1278" spans="15:15" x14ac:dyDescent="0.25">
      <c r="O1278" s="4"/>
    </row>
    <row r="1279" spans="15:15" x14ac:dyDescent="0.25">
      <c r="O1279" s="4"/>
    </row>
    <row r="1280" spans="15:15" x14ac:dyDescent="0.25">
      <c r="O1280" s="4"/>
    </row>
    <row r="1281" spans="15:15" x14ac:dyDescent="0.25">
      <c r="O1281" s="4"/>
    </row>
    <row r="1282" spans="15:15" x14ac:dyDescent="0.25">
      <c r="O1282" s="4"/>
    </row>
    <row r="1283" spans="15:15" x14ac:dyDescent="0.25">
      <c r="O1283" s="4"/>
    </row>
    <row r="1284" spans="15:15" x14ac:dyDescent="0.25">
      <c r="O1284" s="4"/>
    </row>
    <row r="1285" spans="15:15" x14ac:dyDescent="0.25">
      <c r="O1285" s="4"/>
    </row>
    <row r="1286" spans="15:15" x14ac:dyDescent="0.25">
      <c r="O1286" s="4"/>
    </row>
    <row r="1287" spans="15:15" x14ac:dyDescent="0.25">
      <c r="O1287" s="4"/>
    </row>
    <row r="1288" spans="15:15" x14ac:dyDescent="0.25">
      <c r="O1288" s="4"/>
    </row>
    <row r="1289" spans="15:15" x14ac:dyDescent="0.25">
      <c r="O1289" s="4"/>
    </row>
    <row r="1290" spans="15:15" x14ac:dyDescent="0.25">
      <c r="O1290" s="4"/>
    </row>
    <row r="1291" spans="15:15" x14ac:dyDescent="0.25">
      <c r="O1291" s="4"/>
    </row>
    <row r="1292" spans="15:15" x14ac:dyDescent="0.25">
      <c r="O1292" s="4"/>
    </row>
    <row r="1293" spans="15:15" x14ac:dyDescent="0.25">
      <c r="O1293" s="4"/>
    </row>
    <row r="1294" spans="15:15" x14ac:dyDescent="0.25">
      <c r="O1294" s="4"/>
    </row>
    <row r="1295" spans="15:15" x14ac:dyDescent="0.25">
      <c r="O1295" s="4"/>
    </row>
    <row r="1296" spans="15:15" x14ac:dyDescent="0.25">
      <c r="O1296" s="4"/>
    </row>
    <row r="1297" spans="15:15" x14ac:dyDescent="0.25">
      <c r="O1297" s="4"/>
    </row>
    <row r="1298" spans="15:15" x14ac:dyDescent="0.25">
      <c r="O1298" s="4"/>
    </row>
    <row r="1299" spans="15:15" x14ac:dyDescent="0.25">
      <c r="O1299" s="4"/>
    </row>
    <row r="1300" spans="15:15" x14ac:dyDescent="0.25">
      <c r="O1300" s="4"/>
    </row>
    <row r="1301" spans="15:15" x14ac:dyDescent="0.25">
      <c r="O1301" s="4"/>
    </row>
    <row r="1302" spans="15:15" x14ac:dyDescent="0.25">
      <c r="O1302" s="4"/>
    </row>
    <row r="1303" spans="15:15" x14ac:dyDescent="0.25">
      <c r="O1303" s="4"/>
    </row>
    <row r="1304" spans="15:15" x14ac:dyDescent="0.25">
      <c r="O1304" s="4"/>
    </row>
    <row r="1305" spans="15:15" x14ac:dyDescent="0.25">
      <c r="O1305" s="4"/>
    </row>
    <row r="1306" spans="15:15" x14ac:dyDescent="0.25">
      <c r="O1306" s="4"/>
    </row>
    <row r="1307" spans="15:15" x14ac:dyDescent="0.25">
      <c r="O1307" s="4"/>
    </row>
    <row r="1308" spans="15:15" x14ac:dyDescent="0.25">
      <c r="O1308" s="4"/>
    </row>
  </sheetData>
  <sheetProtection sheet="1" objects="1" scenarios="1"/>
  <autoFilter ref="S3:S368">
    <filterColumn colId="0">
      <filters>
        <filter val="5"/>
      </filters>
    </filterColumn>
  </autoFilter>
  <mergeCells count="1">
    <mergeCell ref="C2:M2"/>
  </mergeCells>
  <conditionalFormatting sqref="A4:A368">
    <cfRule type="expression" dxfId="2" priority="2">
      <formula>NOT(ISNA(VLOOKUP(A4,Jours_Feries,1,FALSE)))</formula>
    </cfRule>
    <cfRule type="expression" dxfId="1" priority="3">
      <formula>OR(WEEKDAY(A4,2)=6,WEEKDAY(A4,2)=7)</formula>
    </cfRule>
  </conditionalFormatting>
  <conditionalFormatting sqref="B4:P368">
    <cfRule type="cellIs" dxfId="0" priority="1" operator="greaterThan">
      <formula>0</formula>
    </cfRule>
  </conditionalFormatting>
  <dataValidations count="2">
    <dataValidation type="list" allowBlank="1" showInputMessage="1" showErrorMessage="1" sqref="B2">
      <formula1>Années</formula1>
    </dataValidation>
    <dataValidation type="list" allowBlank="1" showInputMessage="1" showErrorMessage="1" sqref="I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63" fitToHeight="0" orientation="landscape" horizontalDpi="0" verticalDpi="0" r:id="rId1"/>
  <headerFooter>
    <oddFooter>&amp;C&amp;D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I12" sqref="I12:I14"/>
    </sheetView>
  </sheetViews>
  <sheetFormatPr baseColWidth="10" defaultRowHeight="14.4" x14ac:dyDescent="0.3"/>
  <sheetData>
    <row r="1" spans="1:8" ht="15" thickBot="1" x14ac:dyDescent="0.35">
      <c r="A1" t="s">
        <v>37</v>
      </c>
      <c r="B1" t="s">
        <v>64</v>
      </c>
      <c r="D1" s="116" t="s">
        <v>51</v>
      </c>
      <c r="E1" s="117"/>
      <c r="G1" s="118" t="s">
        <v>109</v>
      </c>
      <c r="H1" s="118"/>
    </row>
    <row r="2" spans="1:8" ht="15" thickBot="1" x14ac:dyDescent="0.35">
      <c r="A2" t="s">
        <v>38</v>
      </c>
      <c r="B2">
        <v>1</v>
      </c>
      <c r="D2" s="10" t="s">
        <v>36</v>
      </c>
      <c r="E2" s="10">
        <f>Calendrier!B2</f>
        <v>2026</v>
      </c>
      <c r="G2" s="67" t="s">
        <v>110</v>
      </c>
      <c r="H2" s="68" t="s">
        <v>111</v>
      </c>
    </row>
    <row r="3" spans="1:8" ht="15" thickBot="1" x14ac:dyDescent="0.35">
      <c r="A3" t="s">
        <v>39</v>
      </c>
      <c r="B3">
        <v>2</v>
      </c>
      <c r="D3" s="11" t="s">
        <v>52</v>
      </c>
      <c r="E3" s="12">
        <f>DATE($E$2,1,1)</f>
        <v>46023</v>
      </c>
      <c r="G3" s="69">
        <v>150</v>
      </c>
      <c r="H3" s="70">
        <v>51</v>
      </c>
    </row>
    <row r="4" spans="1:8" ht="15" thickBot="1" x14ac:dyDescent="0.35">
      <c r="A4" t="s">
        <v>40</v>
      </c>
      <c r="B4">
        <v>3</v>
      </c>
      <c r="D4" s="11" t="s">
        <v>53</v>
      </c>
      <c r="E4" s="12">
        <f>ROUND(DATE($E$2,4,MOD(234-11*MOD($E$2,19),30))/7,)*7-6</f>
        <v>46117</v>
      </c>
    </row>
    <row r="5" spans="1:8" ht="15" thickBot="1" x14ac:dyDescent="0.35">
      <c r="A5" t="s">
        <v>41</v>
      </c>
      <c r="B5">
        <v>4</v>
      </c>
      <c r="D5" s="11" t="s">
        <v>54</v>
      </c>
      <c r="E5" s="12">
        <f>$E$4+1</f>
        <v>46118</v>
      </c>
    </row>
    <row r="6" spans="1:8" ht="15" thickBot="1" x14ac:dyDescent="0.35">
      <c r="A6" t="s">
        <v>42</v>
      </c>
      <c r="B6">
        <v>5</v>
      </c>
      <c r="D6" s="11" t="s">
        <v>55</v>
      </c>
      <c r="E6" s="12">
        <f>DATE($E$2,5,1)</f>
        <v>46143</v>
      </c>
    </row>
    <row r="7" spans="1:8" ht="15" thickBot="1" x14ac:dyDescent="0.35">
      <c r="A7" t="s">
        <v>43</v>
      </c>
      <c r="B7">
        <v>6</v>
      </c>
      <c r="D7" s="11" t="s">
        <v>56</v>
      </c>
      <c r="E7" s="12">
        <f>DATE($E$2,5,8)</f>
        <v>46150</v>
      </c>
    </row>
    <row r="8" spans="1:8" ht="15" thickBot="1" x14ac:dyDescent="0.35">
      <c r="A8" t="s">
        <v>44</v>
      </c>
      <c r="B8">
        <v>7</v>
      </c>
      <c r="D8" s="11" t="s">
        <v>57</v>
      </c>
      <c r="E8" s="12">
        <f>$E$4+39</f>
        <v>46156</v>
      </c>
    </row>
    <row r="9" spans="1:8" ht="15" thickBot="1" x14ac:dyDescent="0.35">
      <c r="A9" t="s">
        <v>45</v>
      </c>
      <c r="B9">
        <v>8</v>
      </c>
      <c r="D9" s="11" t="s">
        <v>58</v>
      </c>
      <c r="E9" s="12">
        <f>$E$4+50</f>
        <v>46167</v>
      </c>
    </row>
    <row r="10" spans="1:8" ht="15" thickBot="1" x14ac:dyDescent="0.35">
      <c r="A10" t="s">
        <v>46</v>
      </c>
      <c r="B10">
        <v>9</v>
      </c>
      <c r="D10" s="11" t="s">
        <v>59</v>
      </c>
      <c r="E10" s="12">
        <f>DATE($E$2,7,14)</f>
        <v>46217</v>
      </c>
    </row>
    <row r="11" spans="1:8" ht="15" thickBot="1" x14ac:dyDescent="0.35">
      <c r="A11" t="s">
        <v>47</v>
      </c>
      <c r="B11">
        <v>10</v>
      </c>
      <c r="D11" s="11" t="s">
        <v>60</v>
      </c>
      <c r="E11" s="12">
        <f>DATE($E$2,8,15)</f>
        <v>46249</v>
      </c>
    </row>
    <row r="12" spans="1:8" ht="15" thickBot="1" x14ac:dyDescent="0.35">
      <c r="A12" t="s">
        <v>48</v>
      </c>
      <c r="B12">
        <v>11</v>
      </c>
      <c r="D12" s="11" t="s">
        <v>61</v>
      </c>
      <c r="E12" s="12">
        <f>DATE($E$2,11,1)</f>
        <v>46327</v>
      </c>
    </row>
    <row r="13" spans="1:8" ht="15" thickBot="1" x14ac:dyDescent="0.35">
      <c r="A13" t="s">
        <v>49</v>
      </c>
      <c r="B13">
        <v>12</v>
      </c>
      <c r="D13" s="11" t="s">
        <v>62</v>
      </c>
      <c r="E13" s="12">
        <f>DATE($E$2,11,11)</f>
        <v>46337</v>
      </c>
    </row>
    <row r="14" spans="1:8" ht="15" thickBot="1" x14ac:dyDescent="0.35">
      <c r="D14" s="11" t="s">
        <v>63</v>
      </c>
      <c r="E14" s="12">
        <f>DATE($E$2,12,25)</f>
        <v>46381</v>
      </c>
    </row>
  </sheetData>
  <mergeCells count="2">
    <mergeCell ref="D1:E1"/>
    <mergeCell ref="G1:H1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Accueil</vt:lpstr>
      <vt:lpstr>Entrée-Sortie</vt:lpstr>
      <vt:lpstr>Bon_Sortie</vt:lpstr>
      <vt:lpstr>BDD</vt:lpstr>
      <vt:lpstr>Emprunteurs</vt:lpstr>
      <vt:lpstr>Calendrier</vt:lpstr>
      <vt:lpstr>Listes</vt:lpstr>
      <vt:lpstr>Années</vt:lpstr>
      <vt:lpstr>Imprime_Cal</vt:lpstr>
      <vt:lpstr>Jours_Feries</vt:lpstr>
      <vt:lpstr>Liste</vt:lpstr>
      <vt:lpstr>Liste_Emprunteurs</vt:lpstr>
      <vt:lpstr>Mois</vt:lpstr>
      <vt:lpstr>Bon_Sortie!Zone_d_impression</vt:lpstr>
      <vt:lpstr>Calendrier!Zone_d_impression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cp:lastPrinted>2026-05-20T13:10:20Z</cp:lastPrinted>
  <dcterms:created xsi:type="dcterms:W3CDTF">2015-06-05T18:17:20Z</dcterms:created>
  <dcterms:modified xsi:type="dcterms:W3CDTF">2026-05-20T13:29:40Z</dcterms:modified>
</cp:coreProperties>
</file>